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pivotCache/pivotCacheDefinition39.xml" ContentType="application/vnd.openxmlformats-officedocument.spreadsheetml.pivotCacheDefinition+xml"/>
  <Override PartName="/xl/pivotCache/pivotCacheRecords39.xml" ContentType="application/vnd.openxmlformats-officedocument.spreadsheetml.pivotCacheRecords+xml"/>
  <Override PartName="/xl/pivotCache/pivotCacheDefinition40.xml" ContentType="application/vnd.openxmlformats-officedocument.spreadsheetml.pivotCacheDefinition+xml"/>
  <Override PartName="/xl/pivotCache/pivotCacheRecords40.xml" ContentType="application/vnd.openxmlformats-officedocument.spreadsheetml.pivotCacheRecords+xml"/>
  <Override PartName="/xl/pivotCache/pivotCacheDefinition41.xml" ContentType="application/vnd.openxmlformats-officedocument.spreadsheetml.pivotCacheDefinition+xml"/>
  <Override PartName="/xl/pivotCache/pivotCacheRecords41.xml" ContentType="application/vnd.openxmlformats-officedocument.spreadsheetml.pivotCacheRecords+xml"/>
  <Override PartName="/xl/pivotCache/pivotCacheDefinition42.xml" ContentType="application/vnd.openxmlformats-officedocument.spreadsheetml.pivotCacheDefinition+xml"/>
  <Override PartName="/xl/pivotCache/pivotCacheRecords42.xml" ContentType="application/vnd.openxmlformats-officedocument.spreadsheetml.pivotCacheRecords+xml"/>
  <Override PartName="/xl/pivotCache/pivotCacheDefinition43.xml" ContentType="application/vnd.openxmlformats-officedocument.spreadsheetml.pivotCacheDefinition+xml"/>
  <Override PartName="/xl/pivotCache/pivotCacheRecords43.xml" ContentType="application/vnd.openxmlformats-officedocument.spreadsheetml.pivotCacheRecords+xml"/>
  <Override PartName="/xl/pivotCache/pivotCacheDefinition44.xml" ContentType="application/vnd.openxmlformats-officedocument.spreadsheetml.pivotCacheDefinition+xml"/>
  <Override PartName="/xl/pivotCache/pivotCacheRecords44.xml" ContentType="application/vnd.openxmlformats-officedocument.spreadsheetml.pivotCacheRecords+xml"/>
  <Override PartName="/xl/pivotCache/pivotCacheDefinition45.xml" ContentType="application/vnd.openxmlformats-officedocument.spreadsheetml.pivotCacheDefinition+xml"/>
  <Override PartName="/xl/pivotCache/pivotCacheRecords45.xml" ContentType="application/vnd.openxmlformats-officedocument.spreadsheetml.pivotCacheRecords+xml"/>
  <Override PartName="/xl/pivotCache/pivotCacheDefinition46.xml" ContentType="application/vnd.openxmlformats-officedocument.spreadsheetml.pivotCacheDefinition+xml"/>
  <Override PartName="/xl/pivotCache/pivotCacheRecords46.xml" ContentType="application/vnd.openxmlformats-officedocument.spreadsheetml.pivotCacheRecords+xml"/>
  <Override PartName="/xl/pivotCache/pivotCacheDefinition47.xml" ContentType="application/vnd.openxmlformats-officedocument.spreadsheetml.pivotCacheDefinition+xml"/>
  <Override PartName="/xl/pivotCache/pivotCacheRecords47.xml" ContentType="application/vnd.openxmlformats-officedocument.spreadsheetml.pivotCacheRecords+xml"/>
  <Override PartName="/xl/pivotCache/pivotCacheDefinition48.xml" ContentType="application/vnd.openxmlformats-officedocument.spreadsheetml.pivotCacheDefinition+xml"/>
  <Override PartName="/xl/pivotCache/pivotCacheRecords48.xml" ContentType="application/vnd.openxmlformats-officedocument.spreadsheetml.pivotCacheRecords+xml"/>
  <Override PartName="/xl/pivotCache/pivotCacheDefinition49.xml" ContentType="application/vnd.openxmlformats-officedocument.spreadsheetml.pivotCacheDefinition+xml"/>
  <Override PartName="/xl/pivotCache/pivotCacheRecords49.xml" ContentType="application/vnd.openxmlformats-officedocument.spreadsheetml.pivotCacheRecords+xml"/>
  <Override PartName="/xl/pivotCache/pivotCacheDefinition50.xml" ContentType="application/vnd.openxmlformats-officedocument.spreadsheetml.pivotCacheDefinition+xml"/>
  <Override PartName="/xl/pivotCache/pivotCacheRecords50.xml" ContentType="application/vnd.openxmlformats-officedocument.spreadsheetml.pivotCacheRecords+xml"/>
  <Override PartName="/xl/pivotCache/pivotCacheDefinition51.xml" ContentType="application/vnd.openxmlformats-officedocument.spreadsheetml.pivotCacheDefinition+xml"/>
  <Override PartName="/xl/pivotCache/pivotCacheRecords51.xml" ContentType="application/vnd.openxmlformats-officedocument.spreadsheetml.pivotCacheRecords+xml"/>
  <Override PartName="/xl/pivotCache/pivotCacheDefinition52.xml" ContentType="application/vnd.openxmlformats-officedocument.spreadsheetml.pivotCacheDefinition+xml"/>
  <Override PartName="/xl/pivotCache/pivotCacheRecords52.xml" ContentType="application/vnd.openxmlformats-officedocument.spreadsheetml.pivotCacheRecords+xml"/>
  <Override PartName="/xl/pivotCache/pivotCacheDefinition53.xml" ContentType="application/vnd.openxmlformats-officedocument.spreadsheetml.pivotCacheDefinition+xml"/>
  <Override PartName="/xl/pivotCache/pivotCacheRecords53.xml" ContentType="application/vnd.openxmlformats-officedocument.spreadsheetml.pivotCacheRecords+xml"/>
  <Override PartName="/xl/pivotCache/pivotCacheDefinition54.xml" ContentType="application/vnd.openxmlformats-officedocument.spreadsheetml.pivotCacheDefinition+xml"/>
  <Override PartName="/xl/pivotCache/pivotCacheRecords54.xml" ContentType="application/vnd.openxmlformats-officedocument.spreadsheetml.pivotCacheRecords+xml"/>
  <Override PartName="/xl/pivotCache/pivotCacheDefinition55.xml" ContentType="application/vnd.openxmlformats-officedocument.spreadsheetml.pivotCacheDefinition+xml"/>
  <Override PartName="/xl/pivotCache/pivotCacheRecords55.xml" ContentType="application/vnd.openxmlformats-officedocument.spreadsheetml.pivotCacheRecords+xml"/>
  <Override PartName="/xl/pivotCache/pivotCacheDefinition56.xml" ContentType="application/vnd.openxmlformats-officedocument.spreadsheetml.pivotCacheDefinition+xml"/>
  <Override PartName="/xl/pivotCache/pivotCacheRecords56.xml" ContentType="application/vnd.openxmlformats-officedocument.spreadsheetml.pivotCacheRecords+xml"/>
  <Override PartName="/xl/pivotCache/pivotCacheDefinition57.xml" ContentType="application/vnd.openxmlformats-officedocument.spreadsheetml.pivotCacheDefinition+xml"/>
  <Override PartName="/xl/pivotCache/pivotCacheRecords57.xml" ContentType="application/vnd.openxmlformats-officedocument.spreadsheetml.pivotCacheRecords+xml"/>
  <Override PartName="/xl/pivotCache/pivotCacheDefinition58.xml" ContentType="application/vnd.openxmlformats-officedocument.spreadsheetml.pivotCacheDefinition+xml"/>
  <Override PartName="/xl/pivotCache/pivotCacheRecords58.xml" ContentType="application/vnd.openxmlformats-officedocument.spreadsheetml.pivotCacheRecords+xml"/>
  <Override PartName="/xl/pivotCache/pivotCacheDefinition59.xml" ContentType="application/vnd.openxmlformats-officedocument.spreadsheetml.pivotCacheDefinition+xml"/>
  <Override PartName="/xl/pivotCache/pivotCacheRecords59.xml" ContentType="application/vnd.openxmlformats-officedocument.spreadsheetml.pivotCacheRecords+xml"/>
  <Override PartName="/xl/pivotCache/pivotCacheDefinition60.xml" ContentType="application/vnd.openxmlformats-officedocument.spreadsheetml.pivotCacheDefinition+xml"/>
  <Override PartName="/xl/pivotCache/pivotCacheRecords60.xml" ContentType="application/vnd.openxmlformats-officedocument.spreadsheetml.pivotCacheRecords+xml"/>
  <Override PartName="/xl/pivotCache/pivotCacheDefinition61.xml" ContentType="application/vnd.openxmlformats-officedocument.spreadsheetml.pivotCacheDefinition+xml"/>
  <Override PartName="/xl/pivotCache/pivotCacheRecords61.xml" ContentType="application/vnd.openxmlformats-officedocument.spreadsheetml.pivotCacheRecords+xml"/>
  <Override PartName="/xl/pivotCache/pivotCacheDefinition62.xml" ContentType="application/vnd.openxmlformats-officedocument.spreadsheetml.pivotCacheDefinition+xml"/>
  <Override PartName="/xl/pivotCache/pivotCacheRecords62.xml" ContentType="application/vnd.openxmlformats-officedocument.spreadsheetml.pivotCacheRecords+xml"/>
  <Override PartName="/xl/pivotCache/pivotCacheDefinition63.xml" ContentType="application/vnd.openxmlformats-officedocument.spreadsheetml.pivotCacheDefinition+xml"/>
  <Override PartName="/xl/pivotCache/pivotCacheRecords63.xml" ContentType="application/vnd.openxmlformats-officedocument.spreadsheetml.pivotCacheRecords+xml"/>
  <Override PartName="/xl/pivotCache/pivotCacheDefinition64.xml" ContentType="application/vnd.openxmlformats-officedocument.spreadsheetml.pivotCacheDefinition+xml"/>
  <Override PartName="/xl/pivotCache/pivotCacheRecords64.xml" ContentType="application/vnd.openxmlformats-officedocument.spreadsheetml.pivotCacheRecords+xml"/>
  <Override PartName="/xl/pivotCache/pivotCacheDefinition65.xml" ContentType="application/vnd.openxmlformats-officedocument.spreadsheetml.pivotCacheDefinition+xml"/>
  <Override PartName="/xl/pivotCache/pivotCacheRecords65.xml" ContentType="application/vnd.openxmlformats-officedocument.spreadsheetml.pivotCacheRecords+xml"/>
  <Override PartName="/xl/pivotCache/pivotCacheDefinition66.xml" ContentType="application/vnd.openxmlformats-officedocument.spreadsheetml.pivotCacheDefinition+xml"/>
  <Override PartName="/xl/pivotCache/pivotCacheRecords66.xml" ContentType="application/vnd.openxmlformats-officedocument.spreadsheetml.pivotCacheRecords+xml"/>
  <Override PartName="/xl/pivotCache/pivotCacheDefinition67.xml" ContentType="application/vnd.openxmlformats-officedocument.spreadsheetml.pivotCacheDefinition+xml"/>
  <Override PartName="/xl/pivotCache/pivotCacheRecords67.xml" ContentType="application/vnd.openxmlformats-officedocument.spreadsheetml.pivotCacheRecords+xml"/>
  <Override PartName="/xl/pivotCache/pivotCacheDefinition68.xml" ContentType="application/vnd.openxmlformats-officedocument.spreadsheetml.pivotCacheDefinition+xml"/>
  <Override PartName="/xl/pivotCache/pivotCacheRecords68.xml" ContentType="application/vnd.openxmlformats-officedocument.spreadsheetml.pivotCacheRecords+xml"/>
  <Override PartName="/xl/pivotCache/pivotCacheDefinition69.xml" ContentType="application/vnd.openxmlformats-officedocument.spreadsheetml.pivotCacheDefinition+xml"/>
  <Override PartName="/xl/pivotCache/pivotCacheRecords69.xml" ContentType="application/vnd.openxmlformats-officedocument.spreadsheetml.pivotCacheRecords+xml"/>
  <Override PartName="/xl/pivotCache/pivotCacheDefinition70.xml" ContentType="application/vnd.openxmlformats-officedocument.spreadsheetml.pivotCacheDefinition+xml"/>
  <Override PartName="/xl/pivotCache/pivotCacheRecords70.xml" ContentType="application/vnd.openxmlformats-officedocument.spreadsheetml.pivotCacheRecords+xml"/>
  <Override PartName="/xl/pivotCache/pivotCacheDefinition71.xml" ContentType="application/vnd.openxmlformats-officedocument.spreadsheetml.pivotCacheDefinition+xml"/>
  <Override PartName="/xl/pivotCache/pivotCacheRecords71.xml" ContentType="application/vnd.openxmlformats-officedocument.spreadsheetml.pivotCacheRecords+xml"/>
  <Override PartName="/xl/pivotCache/pivotCacheDefinition72.xml" ContentType="application/vnd.openxmlformats-officedocument.spreadsheetml.pivotCacheDefinition+xml"/>
  <Override PartName="/xl/pivotCache/pivotCacheRecords7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pivotTables/pivotTable54.xml" ContentType="application/vnd.openxmlformats-officedocument.spreadsheetml.pivotTable+xml"/>
  <Override PartName="/xl/pivotTables/pivotTable55.xml" ContentType="application/vnd.openxmlformats-officedocument.spreadsheetml.pivotTable+xml"/>
  <Override PartName="/xl/pivotTables/pivotTable56.xml" ContentType="application/vnd.openxmlformats-officedocument.spreadsheetml.pivotTable+xml"/>
  <Override PartName="/xl/pivotTables/pivotTable57.xml" ContentType="application/vnd.openxmlformats-officedocument.spreadsheetml.pivotTable+xml"/>
  <Override PartName="/xl/pivotTables/pivotTable58.xml" ContentType="application/vnd.openxmlformats-officedocument.spreadsheetml.pivotTable+xml"/>
  <Override PartName="/xl/pivotTables/pivotTable59.xml" ContentType="application/vnd.openxmlformats-officedocument.spreadsheetml.pivotTable+xml"/>
  <Override PartName="/xl/pivotTables/pivotTable60.xml" ContentType="application/vnd.openxmlformats-officedocument.spreadsheetml.pivotTable+xml"/>
  <Override PartName="/xl/pivotTables/pivotTable61.xml" ContentType="application/vnd.openxmlformats-officedocument.spreadsheetml.pivotTable+xml"/>
  <Override PartName="/xl/pivotTables/pivotTable62.xml" ContentType="application/vnd.openxmlformats-officedocument.spreadsheetml.pivotTable+xml"/>
  <Override PartName="/xl/pivotTables/pivotTable63.xml" ContentType="application/vnd.openxmlformats-officedocument.spreadsheetml.pivotTable+xml"/>
  <Override PartName="/xl/pivotTables/pivotTable64.xml" ContentType="application/vnd.openxmlformats-officedocument.spreadsheetml.pivotTable+xml"/>
  <Override PartName="/xl/pivotTables/pivotTable65.xml" ContentType="application/vnd.openxmlformats-officedocument.spreadsheetml.pivotTable+xml"/>
  <Override PartName="/xl/pivotTables/pivotTable66.xml" ContentType="application/vnd.openxmlformats-officedocument.spreadsheetml.pivotTable+xml"/>
  <Override PartName="/xl/pivotTables/pivotTable67.xml" ContentType="application/vnd.openxmlformats-officedocument.spreadsheetml.pivotTable+xml"/>
  <Override PartName="/xl/pivotTables/pivotTable68.xml" ContentType="application/vnd.openxmlformats-officedocument.spreadsheetml.pivotTable+xml"/>
  <Override PartName="/xl/pivotTables/pivotTable69.xml" ContentType="application/vnd.openxmlformats-officedocument.spreadsheetml.pivotTable+xml"/>
  <Override PartName="/xl/pivotTables/pivotTable70.xml" ContentType="application/vnd.openxmlformats-officedocument.spreadsheetml.pivotTable+xml"/>
  <Override PartName="/xl/pivotTables/pivotTable71.xml" ContentType="application/vnd.openxmlformats-officedocument.spreadsheetml.pivotTable+xml"/>
  <Override PartName="/xl/pivotTables/pivotTable7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2-2023学年教学质量奖\高考质量奖\"/>
    </mc:Choice>
  </mc:AlternateContent>
  <xr:revisionPtr revIDLastSave="0" documentId="13_ncr:1_{CD24B311-9D76-42F9-9A99-B7BDEA86D365}" xr6:coauthVersionLast="47" xr6:coauthVersionMax="47" xr10:uidLastSave="{00000000-0000-0000-0000-000000000000}"/>
  <bookViews>
    <workbookView xWindow="-120" yWindow="-120" windowWidth="29040" windowHeight="15720" tabRatio="601" activeTab="2" xr2:uid="{00000000-000D-0000-FFFF-FFFF00000000}"/>
  </bookViews>
  <sheets>
    <sheet name="分数线" sheetId="19" r:id="rId1"/>
    <sheet name="3.上线质量" sheetId="26" r:id="rId2"/>
    <sheet name="3.1总分上线" sheetId="15" r:id="rId3"/>
    <sheet name="3.2学科单双上线" sheetId="20" r:id="rId4"/>
  </sheets>
  <definedNames>
    <definedName name="_xlnm._FilterDatabase" localSheetId="2" hidden="1">'3.1总分上线'!$A$4:$CS$726</definedName>
    <definedName name="_xlnm._FilterDatabase" localSheetId="3" hidden="1">'3.2学科单双上线'!$A$3:$CU$649</definedName>
    <definedName name="_xlnm._FilterDatabase" localSheetId="1" hidden="1">'3.上线质量'!$A$2:$G$2</definedName>
    <definedName name="basicdata">'3.1总分上线'!$B$4:$CS$652</definedName>
    <definedName name="班主任">#REF!,#REF!,#REF!,#REF!,#REF!,#REF!</definedName>
    <definedName name="单双上线">'3.2学科单双上线'!#REF!</definedName>
    <definedName name="高2016级质量奖">#REF!</definedName>
    <definedName name="高2017级质量奖">#REF!</definedName>
    <definedName name="高2018级质量奖">#REF!</definedName>
    <definedName name="基本奖">#REF!</definedName>
    <definedName name="文化贡献奖" localSheetId="3">#REF!</definedName>
    <definedName name="文化贡献奖">#REF!</definedName>
    <definedName name="学生教师总表">'3.1总分上线'!$B$4:$CS$652</definedName>
    <definedName name="总分上线">'3.1总分上线'!$A$668:$B$716</definedName>
    <definedName name="总分上线教师分数">'3.1总分上线'!$U$4:$AF$646,'3.1总分上线'!$AH$4:$AS$646,'3.1总分上线'!$AU$4:$BF$646,'3.1总分上线'!$BH$4:$BS$646,'3.1总分上线'!$BU$4:$CF$646,'3.1总分上线'!$CH$4:$CS$646</definedName>
  </definedNames>
  <calcPr calcId="191029"/>
  <pivotCaches>
    <pivotCache cacheId="88" r:id="rId5"/>
    <pivotCache cacheId="89" r:id="rId6"/>
    <pivotCache cacheId="90" r:id="rId7"/>
    <pivotCache cacheId="91" r:id="rId8"/>
    <pivotCache cacheId="92" r:id="rId9"/>
    <pivotCache cacheId="93" r:id="rId10"/>
    <pivotCache cacheId="94" r:id="rId11"/>
    <pivotCache cacheId="95" r:id="rId12"/>
    <pivotCache cacheId="96" r:id="rId13"/>
    <pivotCache cacheId="97" r:id="rId14"/>
    <pivotCache cacheId="98" r:id="rId15"/>
    <pivotCache cacheId="99" r:id="rId16"/>
    <pivotCache cacheId="100" r:id="rId17"/>
    <pivotCache cacheId="101" r:id="rId18"/>
    <pivotCache cacheId="102" r:id="rId19"/>
    <pivotCache cacheId="103" r:id="rId20"/>
    <pivotCache cacheId="104" r:id="rId21"/>
    <pivotCache cacheId="105" r:id="rId22"/>
    <pivotCache cacheId="106" r:id="rId23"/>
    <pivotCache cacheId="107" r:id="rId24"/>
    <pivotCache cacheId="108" r:id="rId25"/>
    <pivotCache cacheId="109" r:id="rId26"/>
    <pivotCache cacheId="110" r:id="rId27"/>
    <pivotCache cacheId="111" r:id="rId28"/>
    <pivotCache cacheId="112" r:id="rId29"/>
    <pivotCache cacheId="113" r:id="rId30"/>
    <pivotCache cacheId="114" r:id="rId31"/>
    <pivotCache cacheId="115" r:id="rId32"/>
    <pivotCache cacheId="116" r:id="rId33"/>
    <pivotCache cacheId="117" r:id="rId34"/>
    <pivotCache cacheId="118" r:id="rId35"/>
    <pivotCache cacheId="119" r:id="rId36"/>
    <pivotCache cacheId="120" r:id="rId37"/>
    <pivotCache cacheId="121" r:id="rId38"/>
    <pivotCache cacheId="122" r:id="rId39"/>
    <pivotCache cacheId="123" r:id="rId40"/>
    <pivotCache cacheId="124" r:id="rId41"/>
    <pivotCache cacheId="125" r:id="rId42"/>
    <pivotCache cacheId="126" r:id="rId43"/>
    <pivotCache cacheId="127" r:id="rId44"/>
    <pivotCache cacheId="128" r:id="rId45"/>
    <pivotCache cacheId="129" r:id="rId46"/>
    <pivotCache cacheId="130" r:id="rId47"/>
    <pivotCache cacheId="131" r:id="rId48"/>
    <pivotCache cacheId="132" r:id="rId49"/>
    <pivotCache cacheId="133" r:id="rId50"/>
    <pivotCache cacheId="134" r:id="rId51"/>
    <pivotCache cacheId="135" r:id="rId52"/>
    <pivotCache cacheId="136" r:id="rId53"/>
    <pivotCache cacheId="137" r:id="rId54"/>
    <pivotCache cacheId="138" r:id="rId55"/>
    <pivotCache cacheId="139" r:id="rId56"/>
    <pivotCache cacheId="140" r:id="rId57"/>
    <pivotCache cacheId="141" r:id="rId58"/>
    <pivotCache cacheId="142" r:id="rId59"/>
    <pivotCache cacheId="143" r:id="rId60"/>
    <pivotCache cacheId="144" r:id="rId61"/>
    <pivotCache cacheId="145" r:id="rId62"/>
    <pivotCache cacheId="146" r:id="rId63"/>
    <pivotCache cacheId="147" r:id="rId64"/>
    <pivotCache cacheId="148" r:id="rId65"/>
    <pivotCache cacheId="149" r:id="rId66"/>
    <pivotCache cacheId="150" r:id="rId67"/>
    <pivotCache cacheId="151" r:id="rId68"/>
    <pivotCache cacheId="152" r:id="rId69"/>
    <pivotCache cacheId="153" r:id="rId70"/>
    <pivotCache cacheId="154" r:id="rId71"/>
    <pivotCache cacheId="155" r:id="rId72"/>
    <pivotCache cacheId="156" r:id="rId73"/>
    <pivotCache cacheId="157" r:id="rId74"/>
    <pivotCache cacheId="158" r:id="rId75"/>
    <pivotCache cacheId="159" r:id="rId7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605" i="20" l="1"/>
  <c r="Y607" i="20"/>
  <c r="W604" i="20"/>
  <c r="B666" i="20" l="1"/>
  <c r="B667" i="20"/>
  <c r="B668" i="20"/>
  <c r="B669" i="20"/>
  <c r="B670" i="20"/>
  <c r="B671" i="20"/>
  <c r="B672" i="20"/>
  <c r="B673" i="20"/>
  <c r="B674" i="20"/>
  <c r="B675" i="20"/>
  <c r="B676" i="20"/>
  <c r="B677" i="20"/>
  <c r="B678" i="20"/>
  <c r="B679" i="20"/>
  <c r="B680" i="20"/>
  <c r="B681" i="20"/>
  <c r="B682" i="20"/>
  <c r="B683" i="20"/>
  <c r="B684" i="20"/>
  <c r="B685" i="20"/>
  <c r="B686" i="20"/>
  <c r="B687" i="20"/>
  <c r="B688" i="20"/>
  <c r="B689" i="20"/>
  <c r="B690" i="20"/>
  <c r="B691" i="20"/>
  <c r="B692" i="20"/>
  <c r="B693" i="20"/>
  <c r="B694" i="20"/>
  <c r="B695" i="20"/>
  <c r="B696" i="20"/>
  <c r="B697" i="20"/>
  <c r="B698" i="20"/>
  <c r="B699" i="20"/>
  <c r="B700" i="20"/>
  <c r="B701" i="20"/>
  <c r="B702" i="20"/>
  <c r="B703" i="20"/>
  <c r="B704" i="20"/>
  <c r="B705" i="20"/>
  <c r="B706" i="20"/>
  <c r="B707" i="20"/>
  <c r="B708" i="20"/>
  <c r="B709" i="20"/>
  <c r="B710" i="20"/>
  <c r="B711" i="20"/>
  <c r="B712" i="20"/>
  <c r="B713" i="20"/>
  <c r="B714" i="20"/>
  <c r="B715" i="20"/>
  <c r="B716" i="20"/>
  <c r="B717" i="20"/>
  <c r="B718" i="20"/>
  <c r="B719" i="20"/>
  <c r="B720" i="20"/>
  <c r="B721" i="20"/>
  <c r="B722" i="20"/>
  <c r="B723" i="20"/>
  <c r="B724" i="20"/>
  <c r="E62" i="26" s="1"/>
  <c r="B672" i="15"/>
  <c r="B673" i="15"/>
  <c r="B674" i="15"/>
  <c r="B675" i="15"/>
  <c r="B676" i="15"/>
  <c r="B677" i="15"/>
  <c r="B678" i="15"/>
  <c r="B679" i="15"/>
  <c r="B680" i="15"/>
  <c r="B681" i="15"/>
  <c r="B682" i="15"/>
  <c r="B683" i="15"/>
  <c r="B684" i="15"/>
  <c r="B685" i="15"/>
  <c r="B686" i="15"/>
  <c r="B687" i="15"/>
  <c r="B688" i="15"/>
  <c r="B689" i="15"/>
  <c r="B690" i="15"/>
  <c r="B691" i="15"/>
  <c r="B692" i="15"/>
  <c r="B693" i="15"/>
  <c r="B694" i="15"/>
  <c r="B695" i="15"/>
  <c r="B696" i="15"/>
  <c r="B697" i="15"/>
  <c r="B698" i="15"/>
  <c r="B699" i="15"/>
  <c r="B700" i="15"/>
  <c r="B701" i="15"/>
  <c r="B702" i="15"/>
  <c r="B703" i="15"/>
  <c r="B704" i="15"/>
  <c r="B705" i="15"/>
  <c r="B706" i="15"/>
  <c r="B707" i="15"/>
  <c r="B708" i="15"/>
  <c r="B709" i="15"/>
  <c r="B710" i="15"/>
  <c r="B711" i="15"/>
  <c r="B712" i="15"/>
  <c r="B713" i="15"/>
  <c r="B714" i="15"/>
  <c r="B715" i="15"/>
  <c r="B716" i="15"/>
  <c r="B717" i="15"/>
  <c r="B718" i="15"/>
  <c r="B719" i="15"/>
  <c r="B720" i="15"/>
  <c r="B721" i="15"/>
  <c r="B722" i="15"/>
  <c r="B723" i="15"/>
  <c r="B724" i="15"/>
  <c r="B725" i="15"/>
  <c r="B726" i="15"/>
  <c r="B727" i="15"/>
  <c r="B728" i="15"/>
  <c r="B729" i="15"/>
  <c r="C62" i="26" s="1"/>
  <c r="B671" i="15"/>
  <c r="B670" i="15"/>
  <c r="B665" i="20"/>
  <c r="Y488" i="20"/>
  <c r="W73" i="20"/>
  <c r="W74" i="20"/>
  <c r="H4" i="20"/>
  <c r="F653" i="15" l="1"/>
  <c r="O71" i="15" l="1"/>
  <c r="P51" i="15"/>
  <c r="P52" i="15"/>
  <c r="P53" i="15"/>
  <c r="P54" i="15"/>
  <c r="P55" i="15"/>
  <c r="P56" i="15"/>
  <c r="P57" i="15"/>
  <c r="P58" i="15"/>
  <c r="P59" i="15"/>
  <c r="P60" i="15"/>
  <c r="P61" i="15"/>
  <c r="P62" i="15"/>
  <c r="P63" i="15"/>
  <c r="P64" i="15"/>
  <c r="P65" i="15"/>
  <c r="P66" i="15"/>
  <c r="P67" i="15"/>
  <c r="P68" i="15"/>
  <c r="P69" i="15"/>
  <c r="P70" i="15"/>
  <c r="O5" i="15"/>
  <c r="P5" i="15" s="1"/>
  <c r="O11" i="15"/>
  <c r="P11" i="15" s="1"/>
  <c r="O9" i="15"/>
  <c r="P9" i="15" s="1"/>
  <c r="N4" i="20" l="1"/>
  <c r="M4" i="20"/>
  <c r="L4" i="20"/>
  <c r="K4" i="20"/>
  <c r="J4" i="20"/>
  <c r="F4" i="20"/>
  <c r="AM53" i="20"/>
  <c r="AX54" i="20"/>
  <c r="AM55" i="20"/>
  <c r="Z56" i="20"/>
  <c r="BM57" i="20"/>
  <c r="X58" i="20"/>
  <c r="AZ59" i="20"/>
  <c r="BM60" i="20"/>
  <c r="BK61" i="20"/>
  <c r="AK62" i="20"/>
  <c r="Z63" i="20"/>
  <c r="AX64" i="20"/>
  <c r="AX65" i="20"/>
  <c r="X66" i="20"/>
  <c r="AM67" i="20"/>
  <c r="AZ68" i="20"/>
  <c r="AK69" i="20"/>
  <c r="AI73" i="20"/>
  <c r="AG73" i="20"/>
  <c r="AE73" i="20"/>
  <c r="AC73" i="20"/>
  <c r="AA73" i="20"/>
  <c r="Y73" i="20"/>
  <c r="V73" i="20"/>
  <c r="N73" i="20"/>
  <c r="M73" i="20"/>
  <c r="L73" i="20"/>
  <c r="K73" i="20"/>
  <c r="J73" i="20"/>
  <c r="I73" i="20"/>
  <c r="H73" i="20"/>
  <c r="G73" i="20"/>
  <c r="F73" i="20"/>
  <c r="E73" i="20"/>
  <c r="AI72" i="20"/>
  <c r="AG72" i="20"/>
  <c r="AE72" i="20"/>
  <c r="AC72" i="20"/>
  <c r="AA72" i="20"/>
  <c r="Y72" i="20"/>
  <c r="W72" i="20"/>
  <c r="V72" i="20"/>
  <c r="N72" i="20"/>
  <c r="M72" i="20"/>
  <c r="L72" i="20"/>
  <c r="K72" i="20"/>
  <c r="J72" i="20"/>
  <c r="I72" i="20"/>
  <c r="H72" i="20"/>
  <c r="G72" i="20"/>
  <c r="F72" i="20"/>
  <c r="E72" i="20"/>
  <c r="AI71" i="20"/>
  <c r="AG71" i="20"/>
  <c r="AE71" i="20"/>
  <c r="AC71" i="20"/>
  <c r="AA71" i="20"/>
  <c r="Y71" i="20"/>
  <c r="W71" i="20"/>
  <c r="V71" i="20"/>
  <c r="N71" i="20"/>
  <c r="M71" i="20"/>
  <c r="L71" i="20"/>
  <c r="K71" i="20"/>
  <c r="J71" i="20"/>
  <c r="I71" i="20"/>
  <c r="H71" i="20"/>
  <c r="G71" i="20"/>
  <c r="F71" i="20"/>
  <c r="E71" i="20"/>
  <c r="AI70" i="20"/>
  <c r="AG70" i="20"/>
  <c r="AE70" i="20"/>
  <c r="AC70" i="20"/>
  <c r="AA70" i="20"/>
  <c r="Y70" i="20"/>
  <c r="W70" i="20"/>
  <c r="V70" i="20"/>
  <c r="O70" i="20"/>
  <c r="N70" i="20"/>
  <c r="M70" i="20"/>
  <c r="L70" i="20"/>
  <c r="K70" i="20"/>
  <c r="J70" i="20"/>
  <c r="I70" i="20"/>
  <c r="H70" i="20"/>
  <c r="G70" i="20"/>
  <c r="F70" i="20"/>
  <c r="E70" i="20"/>
  <c r="CT69" i="20"/>
  <c r="CR69" i="20"/>
  <c r="CP69" i="20"/>
  <c r="CN69" i="20"/>
  <c r="CL69" i="20"/>
  <c r="CJ69" i="20"/>
  <c r="CI69" i="20"/>
  <c r="CG69" i="20"/>
  <c r="CE69" i="20"/>
  <c r="CC69" i="20"/>
  <c r="CA69" i="20"/>
  <c r="BY69" i="20"/>
  <c r="BW69" i="20"/>
  <c r="BV69" i="20"/>
  <c r="BT69" i="20"/>
  <c r="BR69" i="20"/>
  <c r="BP69" i="20"/>
  <c r="BN69" i="20"/>
  <c r="BL69" i="20"/>
  <c r="BJ69" i="20"/>
  <c r="BI69" i="20"/>
  <c r="BG69" i="20"/>
  <c r="BE69" i="20"/>
  <c r="BC69" i="20"/>
  <c r="BA69" i="20"/>
  <c r="AY69" i="20"/>
  <c r="AW69" i="20"/>
  <c r="AV69" i="20"/>
  <c r="AT69" i="20"/>
  <c r="AR69" i="20"/>
  <c r="AP69" i="20"/>
  <c r="AN69" i="20"/>
  <c r="AL69" i="20"/>
  <c r="AJ69" i="20"/>
  <c r="AI69" i="20"/>
  <c r="AG69" i="20"/>
  <c r="AE69" i="20"/>
  <c r="AC69" i="20"/>
  <c r="AA69" i="20"/>
  <c r="Y69" i="20"/>
  <c r="W69" i="20"/>
  <c r="V69" i="20"/>
  <c r="O69" i="20"/>
  <c r="N69" i="20"/>
  <c r="M69" i="20"/>
  <c r="L69" i="20"/>
  <c r="K69" i="20"/>
  <c r="J69" i="20"/>
  <c r="I69" i="20"/>
  <c r="H69" i="20"/>
  <c r="G69" i="20"/>
  <c r="F69" i="20"/>
  <c r="E69" i="20"/>
  <c r="CT68" i="20"/>
  <c r="CR68" i="20"/>
  <c r="CP68" i="20"/>
  <c r="CN68" i="20"/>
  <c r="CL68" i="20"/>
  <c r="CJ68" i="20"/>
  <c r="CI68" i="20"/>
  <c r="CG68" i="20"/>
  <c r="CE68" i="20"/>
  <c r="CC68" i="20"/>
  <c r="CA68" i="20"/>
  <c r="BY68" i="20"/>
  <c r="BW68" i="20"/>
  <c r="BV68" i="20"/>
  <c r="BT68" i="20"/>
  <c r="BR68" i="20"/>
  <c r="BP68" i="20"/>
  <c r="BN68" i="20"/>
  <c r="BL68" i="20"/>
  <c r="BJ68" i="20"/>
  <c r="BI68" i="20"/>
  <c r="BG68" i="20"/>
  <c r="BE68" i="20"/>
  <c r="BC68" i="20"/>
  <c r="BA68" i="20"/>
  <c r="AY68" i="20"/>
  <c r="AW68" i="20"/>
  <c r="AV68" i="20"/>
  <c r="AT68" i="20"/>
  <c r="AR68" i="20"/>
  <c r="AP68" i="20"/>
  <c r="AN68" i="20"/>
  <c r="AL68" i="20"/>
  <c r="AJ68" i="20"/>
  <c r="AI68" i="20"/>
  <c r="AG68" i="20"/>
  <c r="AE68" i="20"/>
  <c r="AC68" i="20"/>
  <c r="AA68" i="20"/>
  <c r="Y68" i="20"/>
  <c r="W68" i="20"/>
  <c r="V68" i="20"/>
  <c r="O68" i="20"/>
  <c r="N68" i="20"/>
  <c r="M68" i="20"/>
  <c r="L68" i="20"/>
  <c r="K68" i="20"/>
  <c r="J68" i="20"/>
  <c r="I68" i="20"/>
  <c r="H68" i="20"/>
  <c r="G68" i="20"/>
  <c r="F68" i="20"/>
  <c r="E68" i="20"/>
  <c r="CT67" i="20"/>
  <c r="CR67" i="20"/>
  <c r="CP67" i="20"/>
  <c r="CN67" i="20"/>
  <c r="CL67" i="20"/>
  <c r="CJ67" i="20"/>
  <c r="CI67" i="20"/>
  <c r="CG67" i="20"/>
  <c r="CE67" i="20"/>
  <c r="CC67" i="20"/>
  <c r="CA67" i="20"/>
  <c r="BY67" i="20"/>
  <c r="BW67" i="20"/>
  <c r="BV67" i="20"/>
  <c r="BT67" i="20"/>
  <c r="BR67" i="20"/>
  <c r="BP67" i="20"/>
  <c r="BN67" i="20"/>
  <c r="BL67" i="20"/>
  <c r="BJ67" i="20"/>
  <c r="BI67" i="20"/>
  <c r="BG67" i="20"/>
  <c r="BE67" i="20"/>
  <c r="BC67" i="20"/>
  <c r="BA67" i="20"/>
  <c r="AY67" i="20"/>
  <c r="AW67" i="20"/>
  <c r="AV67" i="20"/>
  <c r="AT67" i="20"/>
  <c r="AR67" i="20"/>
  <c r="AP67" i="20"/>
  <c r="AN67" i="20"/>
  <c r="AL67" i="20"/>
  <c r="AJ67" i="20"/>
  <c r="AI67" i="20"/>
  <c r="AG67" i="20"/>
  <c r="AE67" i="20"/>
  <c r="AC67" i="20"/>
  <c r="AA67" i="20"/>
  <c r="Y67" i="20"/>
  <c r="W67" i="20"/>
  <c r="V67" i="20"/>
  <c r="O67" i="20"/>
  <c r="N67" i="20"/>
  <c r="M67" i="20"/>
  <c r="L67" i="20"/>
  <c r="K67" i="20"/>
  <c r="J67" i="20"/>
  <c r="I67" i="20"/>
  <c r="H67" i="20"/>
  <c r="G67" i="20"/>
  <c r="F67" i="20"/>
  <c r="E67" i="20"/>
  <c r="CT66" i="20"/>
  <c r="CR66" i="20"/>
  <c r="CP66" i="20"/>
  <c r="CN66" i="20"/>
  <c r="CL66" i="20"/>
  <c r="CJ66" i="20"/>
  <c r="CI66" i="20"/>
  <c r="CG66" i="20"/>
  <c r="CE66" i="20"/>
  <c r="CC66" i="20"/>
  <c r="CA66" i="20"/>
  <c r="BY66" i="20"/>
  <c r="BW66" i="20"/>
  <c r="BV66" i="20"/>
  <c r="BT66" i="20"/>
  <c r="BR66" i="20"/>
  <c r="BP66" i="20"/>
  <c r="BN66" i="20"/>
  <c r="BL66" i="20"/>
  <c r="BJ66" i="20"/>
  <c r="BI66" i="20"/>
  <c r="BG66" i="20"/>
  <c r="BE66" i="20"/>
  <c r="BC66" i="20"/>
  <c r="BA66" i="20"/>
  <c r="AY66" i="20"/>
  <c r="AW66" i="20"/>
  <c r="AV66" i="20"/>
  <c r="AT66" i="20"/>
  <c r="AR66" i="20"/>
  <c r="AP66" i="20"/>
  <c r="AN66" i="20"/>
  <c r="AL66" i="20"/>
  <c r="AJ66" i="20"/>
  <c r="AI66" i="20"/>
  <c r="AG66" i="20"/>
  <c r="AE66" i="20"/>
  <c r="AC66" i="20"/>
  <c r="AA66" i="20"/>
  <c r="Y66" i="20"/>
  <c r="W66" i="20"/>
  <c r="V66" i="20"/>
  <c r="O66" i="20"/>
  <c r="N66" i="20"/>
  <c r="M66" i="20"/>
  <c r="L66" i="20"/>
  <c r="K66" i="20"/>
  <c r="J66" i="20"/>
  <c r="I66" i="20"/>
  <c r="H66" i="20"/>
  <c r="G66" i="20"/>
  <c r="F66" i="20"/>
  <c r="E66" i="20"/>
  <c r="CT65" i="20"/>
  <c r="CR65" i="20"/>
  <c r="CP65" i="20"/>
  <c r="CN65" i="20"/>
  <c r="CL65" i="20"/>
  <c r="CJ65" i="20"/>
  <c r="CI65" i="20"/>
  <c r="CG65" i="20"/>
  <c r="CE65" i="20"/>
  <c r="CC65" i="20"/>
  <c r="CA65" i="20"/>
  <c r="BY65" i="20"/>
  <c r="BW65" i="20"/>
  <c r="BV65" i="20"/>
  <c r="BT65" i="20"/>
  <c r="BR65" i="20"/>
  <c r="BP65" i="20"/>
  <c r="BN65" i="20"/>
  <c r="BL65" i="20"/>
  <c r="BJ65" i="20"/>
  <c r="BI65" i="20"/>
  <c r="BG65" i="20"/>
  <c r="BE65" i="20"/>
  <c r="BC65" i="20"/>
  <c r="BA65" i="20"/>
  <c r="AY65" i="20"/>
  <c r="AW65" i="20"/>
  <c r="AV65" i="20"/>
  <c r="AT65" i="20"/>
  <c r="AR65" i="20"/>
  <c r="AP65" i="20"/>
  <c r="AN65" i="20"/>
  <c r="AL65" i="20"/>
  <c r="AJ65" i="20"/>
  <c r="AI65" i="20"/>
  <c r="AG65" i="20"/>
  <c r="AE65" i="20"/>
  <c r="AC65" i="20"/>
  <c r="AA65" i="20"/>
  <c r="Y65" i="20"/>
  <c r="W65" i="20"/>
  <c r="V65" i="20"/>
  <c r="O65" i="20"/>
  <c r="N65" i="20"/>
  <c r="M65" i="20"/>
  <c r="L65" i="20"/>
  <c r="K65" i="20"/>
  <c r="J65" i="20"/>
  <c r="I65" i="20"/>
  <c r="H65" i="20"/>
  <c r="G65" i="20"/>
  <c r="F65" i="20"/>
  <c r="E65" i="20"/>
  <c r="CT64" i="20"/>
  <c r="CR64" i="20"/>
  <c r="CP64" i="20"/>
  <c r="CN64" i="20"/>
  <c r="CL64" i="20"/>
  <c r="CJ64" i="20"/>
  <c r="CI64" i="20"/>
  <c r="CG64" i="20"/>
  <c r="CE64" i="20"/>
  <c r="CC64" i="20"/>
  <c r="CA64" i="20"/>
  <c r="BY64" i="20"/>
  <c r="BW64" i="20"/>
  <c r="BV64" i="20"/>
  <c r="BT64" i="20"/>
  <c r="BR64" i="20"/>
  <c r="BP64" i="20"/>
  <c r="BN64" i="20"/>
  <c r="BL64" i="20"/>
  <c r="BJ64" i="20"/>
  <c r="BI64" i="20"/>
  <c r="BG64" i="20"/>
  <c r="BE64" i="20"/>
  <c r="BC64" i="20"/>
  <c r="BA64" i="20"/>
  <c r="AY64" i="20"/>
  <c r="AW64" i="20"/>
  <c r="AV64" i="20"/>
  <c r="AT64" i="20"/>
  <c r="AR64" i="20"/>
  <c r="AP64" i="20"/>
  <c r="AN64" i="20"/>
  <c r="AL64" i="20"/>
  <c r="AJ64" i="20"/>
  <c r="AI64" i="20"/>
  <c r="AG64" i="20"/>
  <c r="AE64" i="20"/>
  <c r="AC64" i="20"/>
  <c r="AA64" i="20"/>
  <c r="Y64" i="20"/>
  <c r="W64" i="20"/>
  <c r="V64" i="20"/>
  <c r="O64" i="20"/>
  <c r="N64" i="20"/>
  <c r="M64" i="20"/>
  <c r="L64" i="20"/>
  <c r="K64" i="20"/>
  <c r="J64" i="20"/>
  <c r="I64" i="20"/>
  <c r="H64" i="20"/>
  <c r="G64" i="20"/>
  <c r="F64" i="20"/>
  <c r="E64" i="20"/>
  <c r="CT63" i="20"/>
  <c r="CR63" i="20"/>
  <c r="CP63" i="20"/>
  <c r="CN63" i="20"/>
  <c r="CL63" i="20"/>
  <c r="CJ63" i="20"/>
  <c r="CI63" i="20"/>
  <c r="CG63" i="20"/>
  <c r="CE63" i="20"/>
  <c r="CC63" i="20"/>
  <c r="CA63" i="20"/>
  <c r="BY63" i="20"/>
  <c r="BW63" i="20"/>
  <c r="BV63" i="20"/>
  <c r="BT63" i="20"/>
  <c r="BR63" i="20"/>
  <c r="BP63" i="20"/>
  <c r="BN63" i="20"/>
  <c r="BL63" i="20"/>
  <c r="BJ63" i="20"/>
  <c r="BI63" i="20"/>
  <c r="BG63" i="20"/>
  <c r="BE63" i="20"/>
  <c r="BC63" i="20"/>
  <c r="BA63" i="20"/>
  <c r="AY63" i="20"/>
  <c r="AW63" i="20"/>
  <c r="AV63" i="20"/>
  <c r="AT63" i="20"/>
  <c r="AR63" i="20"/>
  <c r="AP63" i="20"/>
  <c r="AN63" i="20"/>
  <c r="AL63" i="20"/>
  <c r="AJ63" i="20"/>
  <c r="AI63" i="20"/>
  <c r="AG63" i="20"/>
  <c r="AE63" i="20"/>
  <c r="AC63" i="20"/>
  <c r="AA63" i="20"/>
  <c r="Y63" i="20"/>
  <c r="W63" i="20"/>
  <c r="V63" i="20"/>
  <c r="O63" i="20"/>
  <c r="N63" i="20"/>
  <c r="M63" i="20"/>
  <c r="L63" i="20"/>
  <c r="K63" i="20"/>
  <c r="J63" i="20"/>
  <c r="I63" i="20"/>
  <c r="H63" i="20"/>
  <c r="G63" i="20"/>
  <c r="F63" i="20"/>
  <c r="E63" i="20"/>
  <c r="CT62" i="20"/>
  <c r="CR62" i="20"/>
  <c r="CP62" i="20"/>
  <c r="CN62" i="20"/>
  <c r="CL62" i="20"/>
  <c r="CJ62" i="20"/>
  <c r="CI62" i="20"/>
  <c r="CG62" i="20"/>
  <c r="CE62" i="20"/>
  <c r="CC62" i="20"/>
  <c r="CA62" i="20"/>
  <c r="BY62" i="20"/>
  <c r="BW62" i="20"/>
  <c r="BV62" i="20"/>
  <c r="BT62" i="20"/>
  <c r="BR62" i="20"/>
  <c r="BP62" i="20"/>
  <c r="BN62" i="20"/>
  <c r="BL62" i="20"/>
  <c r="BJ62" i="20"/>
  <c r="BI62" i="20"/>
  <c r="BG62" i="20"/>
  <c r="BE62" i="20"/>
  <c r="BC62" i="20"/>
  <c r="BA62" i="20"/>
  <c r="AY62" i="20"/>
  <c r="AW62" i="20"/>
  <c r="AV62" i="20"/>
  <c r="AT62" i="20"/>
  <c r="AR62" i="20"/>
  <c r="AP62" i="20"/>
  <c r="AN62" i="20"/>
  <c r="AL62" i="20"/>
  <c r="AJ62" i="20"/>
  <c r="AI62" i="20"/>
  <c r="AG62" i="20"/>
  <c r="AE62" i="20"/>
  <c r="AC62" i="20"/>
  <c r="AA62" i="20"/>
  <c r="Y62" i="20"/>
  <c r="W62" i="20"/>
  <c r="V62" i="20"/>
  <c r="O62" i="20"/>
  <c r="N62" i="20"/>
  <c r="M62" i="20"/>
  <c r="L62" i="20"/>
  <c r="K62" i="20"/>
  <c r="J62" i="20"/>
  <c r="I62" i="20"/>
  <c r="H62" i="20"/>
  <c r="G62" i="20"/>
  <c r="F62" i="20"/>
  <c r="E62" i="20"/>
  <c r="CT61" i="20"/>
  <c r="CR61" i="20"/>
  <c r="CP61" i="20"/>
  <c r="CN61" i="20"/>
  <c r="CL61" i="20"/>
  <c r="CJ61" i="20"/>
  <c r="CI61" i="20"/>
  <c r="CG61" i="20"/>
  <c r="CE61" i="20"/>
  <c r="CC61" i="20"/>
  <c r="CA61" i="20"/>
  <c r="BY61" i="20"/>
  <c r="BW61" i="20"/>
  <c r="BV61" i="20"/>
  <c r="BT61" i="20"/>
  <c r="BR61" i="20"/>
  <c r="BP61" i="20"/>
  <c r="BN61" i="20"/>
  <c r="BL61" i="20"/>
  <c r="BJ61" i="20"/>
  <c r="BI61" i="20"/>
  <c r="BG61" i="20"/>
  <c r="BE61" i="20"/>
  <c r="BC61" i="20"/>
  <c r="BA61" i="20"/>
  <c r="AY61" i="20"/>
  <c r="AW61" i="20"/>
  <c r="AV61" i="20"/>
  <c r="AT61" i="20"/>
  <c r="AR61" i="20"/>
  <c r="AP61" i="20"/>
  <c r="AN61" i="20"/>
  <c r="AL61" i="20"/>
  <c r="AJ61" i="20"/>
  <c r="AI61" i="20"/>
  <c r="AG61" i="20"/>
  <c r="AE61" i="20"/>
  <c r="AC61" i="20"/>
  <c r="AA61" i="20"/>
  <c r="Y61" i="20"/>
  <c r="W61" i="20"/>
  <c r="V61" i="20"/>
  <c r="O61" i="20"/>
  <c r="N61" i="20"/>
  <c r="M61" i="20"/>
  <c r="L61" i="20"/>
  <c r="K61" i="20"/>
  <c r="J61" i="20"/>
  <c r="I61" i="20"/>
  <c r="H61" i="20"/>
  <c r="G61" i="20"/>
  <c r="F61" i="20"/>
  <c r="E61" i="20"/>
  <c r="CT60" i="20"/>
  <c r="CR60" i="20"/>
  <c r="CP60" i="20"/>
  <c r="CN60" i="20"/>
  <c r="CL60" i="20"/>
  <c r="CJ60" i="20"/>
  <c r="CI60" i="20"/>
  <c r="CG60" i="20"/>
  <c r="CE60" i="20"/>
  <c r="CC60" i="20"/>
  <c r="CA60" i="20"/>
  <c r="BY60" i="20"/>
  <c r="BW60" i="20"/>
  <c r="BV60" i="20"/>
  <c r="BT60" i="20"/>
  <c r="BR60" i="20"/>
  <c r="BP60" i="20"/>
  <c r="BN60" i="20"/>
  <c r="BL60" i="20"/>
  <c r="BJ60" i="20"/>
  <c r="BI60" i="20"/>
  <c r="BG60" i="20"/>
  <c r="BE60" i="20"/>
  <c r="BC60" i="20"/>
  <c r="BA60" i="20"/>
  <c r="AY60" i="20"/>
  <c r="AW60" i="20"/>
  <c r="AV60" i="20"/>
  <c r="AT60" i="20"/>
  <c r="AR60" i="20"/>
  <c r="AP60" i="20"/>
  <c r="AN60" i="20"/>
  <c r="AL60" i="20"/>
  <c r="AJ60" i="20"/>
  <c r="AI60" i="20"/>
  <c r="AG60" i="20"/>
  <c r="AE60" i="20"/>
  <c r="AC60" i="20"/>
  <c r="AA60" i="20"/>
  <c r="Y60" i="20"/>
  <c r="W60" i="20"/>
  <c r="V60" i="20"/>
  <c r="O60" i="20"/>
  <c r="N60" i="20"/>
  <c r="M60" i="20"/>
  <c r="L60" i="20"/>
  <c r="K60" i="20"/>
  <c r="J60" i="20"/>
  <c r="I60" i="20"/>
  <c r="H60" i="20"/>
  <c r="G60" i="20"/>
  <c r="F60" i="20"/>
  <c r="E60" i="20"/>
  <c r="CT59" i="20"/>
  <c r="CR59" i="20"/>
  <c r="CP59" i="20"/>
  <c r="CN59" i="20"/>
  <c r="CL59" i="20"/>
  <c r="CJ59" i="20"/>
  <c r="CI59" i="20"/>
  <c r="CG59" i="20"/>
  <c r="CE59" i="20"/>
  <c r="CC59" i="20"/>
  <c r="CA59" i="20"/>
  <c r="BY59" i="20"/>
  <c r="BW59" i="20"/>
  <c r="BV59" i="20"/>
  <c r="BT59" i="20"/>
  <c r="BR59" i="20"/>
  <c r="BP59" i="20"/>
  <c r="BN59" i="20"/>
  <c r="BL59" i="20"/>
  <c r="BJ59" i="20"/>
  <c r="BI59" i="20"/>
  <c r="BG59" i="20"/>
  <c r="BE59" i="20"/>
  <c r="BC59" i="20"/>
  <c r="BA59" i="20"/>
  <c r="AY59" i="20"/>
  <c r="AW59" i="20"/>
  <c r="AV59" i="20"/>
  <c r="AT59" i="20"/>
  <c r="AR59" i="20"/>
  <c r="AP59" i="20"/>
  <c r="AN59" i="20"/>
  <c r="AL59" i="20"/>
  <c r="AJ59" i="20"/>
  <c r="AI59" i="20"/>
  <c r="AG59" i="20"/>
  <c r="AE59" i="20"/>
  <c r="AC59" i="20"/>
  <c r="AA59" i="20"/>
  <c r="Y59" i="20"/>
  <c r="W59" i="20"/>
  <c r="V59" i="20"/>
  <c r="O59" i="20"/>
  <c r="N59" i="20"/>
  <c r="M59" i="20"/>
  <c r="L59" i="20"/>
  <c r="K59" i="20"/>
  <c r="J59" i="20"/>
  <c r="I59" i="20"/>
  <c r="H59" i="20"/>
  <c r="G59" i="20"/>
  <c r="F59" i="20"/>
  <c r="E59" i="20"/>
  <c r="CT58" i="20"/>
  <c r="CR58" i="20"/>
  <c r="CP58" i="20"/>
  <c r="CN58" i="20"/>
  <c r="CL58" i="20"/>
  <c r="CJ58" i="20"/>
  <c r="CI58" i="20"/>
  <c r="CG58" i="20"/>
  <c r="CE58" i="20"/>
  <c r="CC58" i="20"/>
  <c r="CA58" i="20"/>
  <c r="BY58" i="20"/>
  <c r="BW58" i="20"/>
  <c r="BV58" i="20"/>
  <c r="BT58" i="20"/>
  <c r="BR58" i="20"/>
  <c r="BP58" i="20"/>
  <c r="BN58" i="20"/>
  <c r="BL58" i="20"/>
  <c r="BJ58" i="20"/>
  <c r="BI58" i="20"/>
  <c r="BG58" i="20"/>
  <c r="BE58" i="20"/>
  <c r="BC58" i="20"/>
  <c r="BA58" i="20"/>
  <c r="AY58" i="20"/>
  <c r="AW58" i="20"/>
  <c r="AV58" i="20"/>
  <c r="AT58" i="20"/>
  <c r="AR58" i="20"/>
  <c r="AP58" i="20"/>
  <c r="AN58" i="20"/>
  <c r="AL58" i="20"/>
  <c r="AJ58" i="20"/>
  <c r="AI58" i="20"/>
  <c r="AG58" i="20"/>
  <c r="AE58" i="20"/>
  <c r="AC58" i="20"/>
  <c r="AA58" i="20"/>
  <c r="Y58" i="20"/>
  <c r="W58" i="20"/>
  <c r="V58" i="20"/>
  <c r="O58" i="20"/>
  <c r="N58" i="20"/>
  <c r="M58" i="20"/>
  <c r="L58" i="20"/>
  <c r="K58" i="20"/>
  <c r="J58" i="20"/>
  <c r="I58" i="20"/>
  <c r="H58" i="20"/>
  <c r="G58" i="20"/>
  <c r="F58" i="20"/>
  <c r="E58" i="20"/>
  <c r="CT57" i="20"/>
  <c r="CR57" i="20"/>
  <c r="CP57" i="20"/>
  <c r="CN57" i="20"/>
  <c r="CL57" i="20"/>
  <c r="CJ57" i="20"/>
  <c r="CI57" i="20"/>
  <c r="CG57" i="20"/>
  <c r="CE57" i="20"/>
  <c r="CC57" i="20"/>
  <c r="CA57" i="20"/>
  <c r="BY57" i="20"/>
  <c r="BW57" i="20"/>
  <c r="BV57" i="20"/>
  <c r="BT57" i="20"/>
  <c r="BR57" i="20"/>
  <c r="BP57" i="20"/>
  <c r="BN57" i="20"/>
  <c r="BL57" i="20"/>
  <c r="BJ57" i="20"/>
  <c r="BI57" i="20"/>
  <c r="BG57" i="20"/>
  <c r="BE57" i="20"/>
  <c r="BC57" i="20"/>
  <c r="BA57" i="20"/>
  <c r="AY57" i="20"/>
  <c r="AW57" i="20"/>
  <c r="AV57" i="20"/>
  <c r="AT57" i="20"/>
  <c r="AR57" i="20"/>
  <c r="AP57" i="20"/>
  <c r="AN57" i="20"/>
  <c r="AL57" i="20"/>
  <c r="AJ57" i="20"/>
  <c r="AI57" i="20"/>
  <c r="AG57" i="20"/>
  <c r="AE57" i="20"/>
  <c r="AC57" i="20"/>
  <c r="AA57" i="20"/>
  <c r="Y57" i="20"/>
  <c r="W57" i="20"/>
  <c r="V57" i="20"/>
  <c r="O57" i="20"/>
  <c r="N57" i="20"/>
  <c r="M57" i="20"/>
  <c r="L57" i="20"/>
  <c r="K57" i="20"/>
  <c r="J57" i="20"/>
  <c r="I57" i="20"/>
  <c r="H57" i="20"/>
  <c r="G57" i="20"/>
  <c r="F57" i="20"/>
  <c r="E57" i="20"/>
  <c r="CT56" i="20"/>
  <c r="CR56" i="20"/>
  <c r="CP56" i="20"/>
  <c r="CN56" i="20"/>
  <c r="CL56" i="20"/>
  <c r="CJ56" i="20"/>
  <c r="CI56" i="20"/>
  <c r="CG56" i="20"/>
  <c r="CE56" i="20"/>
  <c r="CC56" i="20"/>
  <c r="CA56" i="20"/>
  <c r="BY56" i="20"/>
  <c r="BW56" i="20"/>
  <c r="BV56" i="20"/>
  <c r="BT56" i="20"/>
  <c r="BR56" i="20"/>
  <c r="BP56" i="20"/>
  <c r="BN56" i="20"/>
  <c r="BL56" i="20"/>
  <c r="BJ56" i="20"/>
  <c r="BI56" i="20"/>
  <c r="BG56" i="20"/>
  <c r="BE56" i="20"/>
  <c r="BC56" i="20"/>
  <c r="BA56" i="20"/>
  <c r="AY56" i="20"/>
  <c r="AW56" i="20"/>
  <c r="AV56" i="20"/>
  <c r="AT56" i="20"/>
  <c r="AR56" i="20"/>
  <c r="AP56" i="20"/>
  <c r="AN56" i="20"/>
  <c r="AL56" i="20"/>
  <c r="AJ56" i="20"/>
  <c r="AI56" i="20"/>
  <c r="AG56" i="20"/>
  <c r="AE56" i="20"/>
  <c r="AC56" i="20"/>
  <c r="AA56" i="20"/>
  <c r="Y56" i="20"/>
  <c r="W56" i="20"/>
  <c r="V56" i="20"/>
  <c r="O56" i="20"/>
  <c r="N56" i="20"/>
  <c r="M56" i="20"/>
  <c r="L56" i="20"/>
  <c r="K56" i="20"/>
  <c r="J56" i="20"/>
  <c r="I56" i="20"/>
  <c r="H56" i="20"/>
  <c r="G56" i="20"/>
  <c r="F56" i="20"/>
  <c r="E56" i="20"/>
  <c r="CT55" i="20"/>
  <c r="CR55" i="20"/>
  <c r="CP55" i="20"/>
  <c r="CN55" i="20"/>
  <c r="CL55" i="20"/>
  <c r="CJ55" i="20"/>
  <c r="CI55" i="20"/>
  <c r="CG55" i="20"/>
  <c r="CE55" i="20"/>
  <c r="CC55" i="20"/>
  <c r="CA55" i="20"/>
  <c r="BY55" i="20"/>
  <c r="BW55" i="20"/>
  <c r="BV55" i="20"/>
  <c r="BT55" i="20"/>
  <c r="BR55" i="20"/>
  <c r="BP55" i="20"/>
  <c r="BN55" i="20"/>
  <c r="BL55" i="20"/>
  <c r="BJ55" i="20"/>
  <c r="BI55" i="20"/>
  <c r="BG55" i="20"/>
  <c r="BE55" i="20"/>
  <c r="BC55" i="20"/>
  <c r="BA55" i="20"/>
  <c r="AY55" i="20"/>
  <c r="AW55" i="20"/>
  <c r="AV55" i="20"/>
  <c r="AT55" i="20"/>
  <c r="AR55" i="20"/>
  <c r="AP55" i="20"/>
  <c r="AN55" i="20"/>
  <c r="AL55" i="20"/>
  <c r="AJ55" i="20"/>
  <c r="AI55" i="20"/>
  <c r="AG55" i="20"/>
  <c r="AE55" i="20"/>
  <c r="AC55" i="20"/>
  <c r="AA55" i="20"/>
  <c r="Y55" i="20"/>
  <c r="W55" i="20"/>
  <c r="V55" i="20"/>
  <c r="O55" i="20"/>
  <c r="N55" i="20"/>
  <c r="M55" i="20"/>
  <c r="L55" i="20"/>
  <c r="K55" i="20"/>
  <c r="J55" i="20"/>
  <c r="I55" i="20"/>
  <c r="H55" i="20"/>
  <c r="G55" i="20"/>
  <c r="F55" i="20"/>
  <c r="E55" i="20"/>
  <c r="CT54" i="20"/>
  <c r="CR54" i="20"/>
  <c r="CP54" i="20"/>
  <c r="CN54" i="20"/>
  <c r="CL54" i="20"/>
  <c r="CJ54" i="20"/>
  <c r="CI54" i="20"/>
  <c r="CG54" i="20"/>
  <c r="CE54" i="20"/>
  <c r="CC54" i="20"/>
  <c r="CA54" i="20"/>
  <c r="BY54" i="20"/>
  <c r="BW54" i="20"/>
  <c r="BV54" i="20"/>
  <c r="BT54" i="20"/>
  <c r="BR54" i="20"/>
  <c r="BP54" i="20"/>
  <c r="BN54" i="20"/>
  <c r="BL54" i="20"/>
  <c r="BJ54" i="20"/>
  <c r="BI54" i="20"/>
  <c r="BG54" i="20"/>
  <c r="BE54" i="20"/>
  <c r="BC54" i="20"/>
  <c r="BA54" i="20"/>
  <c r="AY54" i="20"/>
  <c r="AW54" i="20"/>
  <c r="AV54" i="20"/>
  <c r="AT54" i="20"/>
  <c r="AR54" i="20"/>
  <c r="AP54" i="20"/>
  <c r="AN54" i="20"/>
  <c r="AL54" i="20"/>
  <c r="AJ54" i="20"/>
  <c r="AI54" i="20"/>
  <c r="AG54" i="20"/>
  <c r="AE54" i="20"/>
  <c r="AC54" i="20"/>
  <c r="AA54" i="20"/>
  <c r="Y54" i="20"/>
  <c r="W54" i="20"/>
  <c r="V54" i="20"/>
  <c r="O54" i="20"/>
  <c r="N54" i="20"/>
  <c r="M54" i="20"/>
  <c r="L54" i="20"/>
  <c r="K54" i="20"/>
  <c r="J54" i="20"/>
  <c r="I54" i="20"/>
  <c r="H54" i="20"/>
  <c r="G54" i="20"/>
  <c r="F54" i="20"/>
  <c r="E54" i="20"/>
  <c r="CT53" i="20"/>
  <c r="CR53" i="20"/>
  <c r="CP53" i="20"/>
  <c r="CN53" i="20"/>
  <c r="CL53" i="20"/>
  <c r="CJ53" i="20"/>
  <c r="CI53" i="20"/>
  <c r="CG53" i="20"/>
  <c r="CE53" i="20"/>
  <c r="CC53" i="20"/>
  <c r="CA53" i="20"/>
  <c r="BY53" i="20"/>
  <c r="BW53" i="20"/>
  <c r="BV53" i="20"/>
  <c r="BT53" i="20"/>
  <c r="BR53" i="20"/>
  <c r="BP53" i="20"/>
  <c r="BN53" i="20"/>
  <c r="BL53" i="20"/>
  <c r="BJ53" i="20"/>
  <c r="BI53" i="20"/>
  <c r="BG53" i="20"/>
  <c r="BE53" i="20"/>
  <c r="BC53" i="20"/>
  <c r="BA53" i="20"/>
  <c r="AY53" i="20"/>
  <c r="AW53" i="20"/>
  <c r="AV53" i="20"/>
  <c r="AT53" i="20"/>
  <c r="AR53" i="20"/>
  <c r="AP53" i="20"/>
  <c r="AN53" i="20"/>
  <c r="AL53" i="20"/>
  <c r="AJ53" i="20"/>
  <c r="AI53" i="20"/>
  <c r="AG53" i="20"/>
  <c r="AE53" i="20"/>
  <c r="AC53" i="20"/>
  <c r="AA53" i="20"/>
  <c r="Y53" i="20"/>
  <c r="W53" i="20"/>
  <c r="V53" i="20"/>
  <c r="O53" i="20"/>
  <c r="N53" i="20"/>
  <c r="M53" i="20"/>
  <c r="L53" i="20"/>
  <c r="K53" i="20"/>
  <c r="J53" i="20"/>
  <c r="I53" i="20"/>
  <c r="H53" i="20"/>
  <c r="G53" i="20"/>
  <c r="F53" i="20"/>
  <c r="E53" i="20"/>
  <c r="AX57" i="20" l="1"/>
  <c r="BM59" i="20"/>
  <c r="AM65" i="20"/>
  <c r="AX53" i="20"/>
  <c r="AM59" i="20"/>
  <c r="AZ65" i="20"/>
  <c r="BM53" i="20"/>
  <c r="AZ56" i="20"/>
  <c r="Z57" i="20"/>
  <c r="BM54" i="20"/>
  <c r="Z66" i="20"/>
  <c r="Z60" i="20"/>
  <c r="AZ54" i="20"/>
  <c r="AK54" i="20"/>
  <c r="BM66" i="20"/>
  <c r="AZ60" i="20"/>
  <c r="AM54" i="20"/>
  <c r="AX66" i="20"/>
  <c r="X54" i="20"/>
  <c r="AZ66" i="20"/>
  <c r="Z54" i="20"/>
  <c r="AK66" i="20"/>
  <c r="AM66" i="20"/>
  <c r="R4" i="20"/>
  <c r="Z62" i="20"/>
  <c r="X68" i="20"/>
  <c r="BM56" i="20"/>
  <c r="AZ64" i="20"/>
  <c r="Z58" i="20"/>
  <c r="BM58" i="20"/>
  <c r="AM64" i="20"/>
  <c r="AX58" i="20"/>
  <c r="X64" i="20"/>
  <c r="AZ58" i="20"/>
  <c r="AK58" i="20"/>
  <c r="Z64" i="20"/>
  <c r="BK64" i="20"/>
  <c r="P4" i="20"/>
  <c r="AM58" i="20"/>
  <c r="AZ57" i="20"/>
  <c r="AZ53" i="20"/>
  <c r="AM63" i="20"/>
  <c r="BK67" i="20"/>
  <c r="AZ55" i="20"/>
  <c r="AX68" i="20"/>
  <c r="AX62" i="20"/>
  <c r="BK68" i="20"/>
  <c r="AZ62" i="20"/>
  <c r="Z55" i="20"/>
  <c r="AK67" i="20"/>
  <c r="BM55" i="20"/>
  <c r="AK55" i="20"/>
  <c r="X55" i="20"/>
  <c r="Q56" i="20"/>
  <c r="BZ56" i="20" s="1"/>
  <c r="S70" i="20"/>
  <c r="CQ70" i="20" s="1"/>
  <c r="P66" i="20"/>
  <c r="CK66" i="20" s="1"/>
  <c r="Q61" i="20"/>
  <c r="BZ61" i="20" s="1"/>
  <c r="R64" i="20"/>
  <c r="CB64" i="20" s="1"/>
  <c r="U73" i="20"/>
  <c r="CH73" i="20" s="1"/>
  <c r="S55" i="20"/>
  <c r="CQ55" i="20" s="1"/>
  <c r="U61" i="20"/>
  <c r="CU61" i="20" s="1"/>
  <c r="R61" i="20"/>
  <c r="CB61" i="20" s="1"/>
  <c r="S69" i="20"/>
  <c r="CQ69" i="20" s="1"/>
  <c r="S61" i="20"/>
  <c r="CQ61" i="20" s="1"/>
  <c r="U64" i="20"/>
  <c r="CH64" i="20" s="1"/>
  <c r="T57" i="20"/>
  <c r="CF57" i="20" s="1"/>
  <c r="T69" i="20"/>
  <c r="CF69" i="20" s="1"/>
  <c r="U68" i="20"/>
  <c r="CU68" i="20" s="1"/>
  <c r="T58" i="20"/>
  <c r="CF58" i="20" s="1"/>
  <c r="T59" i="20"/>
  <c r="CF59" i="20" s="1"/>
  <c r="R53" i="20"/>
  <c r="CO53" i="20" s="1"/>
  <c r="T61" i="20"/>
  <c r="CF61" i="20" s="1"/>
  <c r="Q62" i="20"/>
  <c r="BZ62" i="20" s="1"/>
  <c r="Q67" i="20"/>
  <c r="BZ67" i="20" s="1"/>
  <c r="AM57" i="20"/>
  <c r="AM62" i="20"/>
  <c r="BK63" i="20"/>
  <c r="X62" i="20"/>
  <c r="AM68" i="20"/>
  <c r="BK69" i="20"/>
  <c r="AM69" i="20"/>
  <c r="BM62" i="20"/>
  <c r="Z68" i="20"/>
  <c r="AX69" i="20"/>
  <c r="U65" i="20"/>
  <c r="CH65" i="20" s="1"/>
  <c r="R71" i="20"/>
  <c r="CO71" i="20" s="1"/>
  <c r="AK59" i="20"/>
  <c r="Z53" i="20"/>
  <c r="X59" i="20"/>
  <c r="R66" i="20"/>
  <c r="CO66" i="20" s="1"/>
  <c r="S66" i="20"/>
  <c r="Z59" i="20"/>
  <c r="T66" i="20"/>
  <c r="CS66" i="20" s="1"/>
  <c r="R72" i="20"/>
  <c r="CB72" i="20" s="1"/>
  <c r="Q66" i="20"/>
  <c r="CM66" i="20" s="1"/>
  <c r="T54" i="20"/>
  <c r="CF54" i="20" s="1"/>
  <c r="Z65" i="20"/>
  <c r="U66" i="20"/>
  <c r="CU66" i="20" s="1"/>
  <c r="BM65" i="20"/>
  <c r="T60" i="20"/>
  <c r="CF60" i="20" s="1"/>
  <c r="R63" i="20"/>
  <c r="CO63" i="20" s="1"/>
  <c r="U56" i="20"/>
  <c r="CH56" i="20" s="1"/>
  <c r="S62" i="20"/>
  <c r="T55" i="20"/>
  <c r="CF55" i="20" s="1"/>
  <c r="U70" i="20"/>
  <c r="T56" i="20"/>
  <c r="R67" i="20"/>
  <c r="U71" i="20"/>
  <c r="CU71" i="20" s="1"/>
  <c r="U60" i="20"/>
  <c r="Q60" i="20"/>
  <c r="BZ60" i="20" s="1"/>
  <c r="U67" i="20"/>
  <c r="CU67" i="20" s="1"/>
  <c r="S72" i="20"/>
  <c r="CQ72" i="20" s="1"/>
  <c r="R59" i="20"/>
  <c r="CO59" i="20" s="1"/>
  <c r="Q59" i="20"/>
  <c r="BZ59" i="20" s="1"/>
  <c r="U72" i="20"/>
  <c r="CU72" i="20" s="1"/>
  <c r="Q73" i="20"/>
  <c r="BZ73" i="20" s="1"/>
  <c r="Q53" i="20"/>
  <c r="BZ53" i="20" s="1"/>
  <c r="Q55" i="20"/>
  <c r="BZ55" i="20" s="1"/>
  <c r="T53" i="20"/>
  <c r="CF53" i="20" s="1"/>
  <c r="S56" i="20"/>
  <c r="CQ56" i="20" s="1"/>
  <c r="S73" i="20"/>
  <c r="CQ73" i="20" s="1"/>
  <c r="U57" i="20"/>
  <c r="CU57" i="20" s="1"/>
  <c r="Q57" i="20"/>
  <c r="BZ57" i="20" s="1"/>
  <c r="S59" i="20"/>
  <c r="U69" i="20"/>
  <c r="CH69" i="20" s="1"/>
  <c r="Q69" i="20"/>
  <c r="CM69" i="20" s="1"/>
  <c r="R73" i="20"/>
  <c r="CB73" i="20" s="1"/>
  <c r="R57" i="20"/>
  <c r="R69" i="20"/>
  <c r="CB69" i="20" s="1"/>
  <c r="T73" i="20"/>
  <c r="CF73" i="20" s="1"/>
  <c r="U53" i="20"/>
  <c r="R55" i="20"/>
  <c r="R62" i="20"/>
  <c r="T62" i="20"/>
  <c r="S71" i="20"/>
  <c r="CD71" i="20" s="1"/>
  <c r="Q54" i="20"/>
  <c r="AM56" i="20"/>
  <c r="Q58" i="20"/>
  <c r="AM60" i="20"/>
  <c r="X61" i="20"/>
  <c r="S64" i="20"/>
  <c r="CD64" i="20" s="1"/>
  <c r="X67" i="20"/>
  <c r="Q68" i="20"/>
  <c r="P70" i="20"/>
  <c r="AX70" i="20" s="1"/>
  <c r="BK53" i="20"/>
  <c r="R54" i="20"/>
  <c r="U55" i="20"/>
  <c r="X56" i="20"/>
  <c r="BK57" i="20"/>
  <c r="R58" i="20"/>
  <c r="U59" i="20"/>
  <c r="X60" i="20"/>
  <c r="P61" i="20"/>
  <c r="BX61" i="20" s="1"/>
  <c r="BM61" i="20"/>
  <c r="U62" i="20"/>
  <c r="T64" i="20"/>
  <c r="CF64" i="20" s="1"/>
  <c r="BK65" i="20"/>
  <c r="R68" i="20"/>
  <c r="CB68" i="20" s="1"/>
  <c r="Q70" i="20"/>
  <c r="AM70" i="20" s="1"/>
  <c r="P72" i="20"/>
  <c r="CK72" i="20" s="1"/>
  <c r="P68" i="20"/>
  <c r="P53" i="20"/>
  <c r="S54" i="20"/>
  <c r="P57" i="20"/>
  <c r="S58" i="20"/>
  <c r="AX61" i="20"/>
  <c r="AX63" i="20"/>
  <c r="BM63" i="20"/>
  <c r="X65" i="20"/>
  <c r="Z67" i="20"/>
  <c r="S68" i="20"/>
  <c r="Z69" i="20"/>
  <c r="R70" i="20"/>
  <c r="Q72" i="20"/>
  <c r="BM72" i="20" s="1"/>
  <c r="P54" i="20"/>
  <c r="P65" i="20"/>
  <c r="CK65" i="20" s="1"/>
  <c r="U54" i="20"/>
  <c r="BK56" i="20"/>
  <c r="U58" i="20"/>
  <c r="BK60" i="20"/>
  <c r="AZ61" i="20"/>
  <c r="Q63" i="20"/>
  <c r="Q65" i="20"/>
  <c r="AX67" i="20"/>
  <c r="BM67" i="20"/>
  <c r="X69" i="20"/>
  <c r="T70" i="20"/>
  <c r="T68" i="20"/>
  <c r="CF68" i="20" s="1"/>
  <c r="S53" i="20"/>
  <c r="CD53" i="20" s="1"/>
  <c r="P56" i="20"/>
  <c r="BX56" i="20" s="1"/>
  <c r="S57" i="20"/>
  <c r="CD57" i="20" s="1"/>
  <c r="P60" i="20"/>
  <c r="BX60" i="20" s="1"/>
  <c r="AK61" i="20"/>
  <c r="S63" i="20"/>
  <c r="CQ63" i="20" s="1"/>
  <c r="AZ63" i="20"/>
  <c r="R65" i="20"/>
  <c r="CB65" i="20" s="1"/>
  <c r="P67" i="20"/>
  <c r="P69" i="20"/>
  <c r="CK69" i="20" s="1"/>
  <c r="BM69" i="20"/>
  <c r="T72" i="20"/>
  <c r="CF72" i="20" s="1"/>
  <c r="T63" i="20"/>
  <c r="CF63" i="20" s="1"/>
  <c r="S65" i="20"/>
  <c r="P58" i="20"/>
  <c r="AK53" i="20"/>
  <c r="BK55" i="20"/>
  <c r="R56" i="20"/>
  <c r="CO56" i="20" s="1"/>
  <c r="AX56" i="20"/>
  <c r="AK57" i="20"/>
  <c r="BK59" i="20"/>
  <c r="R60" i="20"/>
  <c r="CO60" i="20" s="1"/>
  <c r="AX60" i="20"/>
  <c r="AM61" i="20"/>
  <c r="U63" i="20"/>
  <c r="CH63" i="20" s="1"/>
  <c r="AK63" i="20"/>
  <c r="T65" i="20"/>
  <c r="CS65" i="20" s="1"/>
  <c r="AK65" i="20"/>
  <c r="S67" i="20"/>
  <c r="CD67" i="20" s="1"/>
  <c r="AZ67" i="20"/>
  <c r="P71" i="20"/>
  <c r="P73" i="20"/>
  <c r="BK73" i="20" s="1"/>
  <c r="P63" i="20"/>
  <c r="P55" i="20"/>
  <c r="P59" i="20"/>
  <c r="BX59" i="20" s="1"/>
  <c r="S60" i="20"/>
  <c r="CD60" i="20" s="1"/>
  <c r="P62" i="20"/>
  <c r="AK64" i="20"/>
  <c r="BM64" i="20"/>
  <c r="T67" i="20"/>
  <c r="CF67" i="20" s="1"/>
  <c r="AZ69" i="20"/>
  <c r="Q71" i="20"/>
  <c r="AM71" i="20" s="1"/>
  <c r="P64" i="20"/>
  <c r="X53" i="20"/>
  <c r="BK54" i="20"/>
  <c r="AX55" i="20"/>
  <c r="AK56" i="20"/>
  <c r="X57" i="20"/>
  <c r="BK58" i="20"/>
  <c r="AX59" i="20"/>
  <c r="AK60" i="20"/>
  <c r="Z61" i="20"/>
  <c r="X63" i="20"/>
  <c r="Q64" i="20"/>
  <c r="CM64" i="20" s="1"/>
  <c r="AK68" i="20"/>
  <c r="BM68" i="20"/>
  <c r="T71" i="20"/>
  <c r="CF71" i="20" s="1"/>
  <c r="BK62" i="20"/>
  <c r="BK66" i="20"/>
  <c r="E4" i="26"/>
  <c r="E5" i="26"/>
  <c r="E6" i="26"/>
  <c r="E7" i="26"/>
  <c r="E8" i="26"/>
  <c r="E9" i="26"/>
  <c r="E10" i="26"/>
  <c r="E13" i="26"/>
  <c r="E14" i="26"/>
  <c r="E15" i="26"/>
  <c r="E16" i="26"/>
  <c r="E17" i="26"/>
  <c r="E18" i="26"/>
  <c r="E19" i="26"/>
  <c r="E20" i="26"/>
  <c r="E21" i="26"/>
  <c r="E22" i="26"/>
  <c r="E24" i="26"/>
  <c r="E25" i="26"/>
  <c r="E26" i="26"/>
  <c r="E27" i="26"/>
  <c r="E29" i="26"/>
  <c r="E30" i="26"/>
  <c r="E31" i="26"/>
  <c r="E32" i="26"/>
  <c r="E33" i="26"/>
  <c r="E35" i="26"/>
  <c r="E36" i="26"/>
  <c r="E37" i="26"/>
  <c r="E38" i="26"/>
  <c r="E39" i="26"/>
  <c r="E40" i="26"/>
  <c r="E41" i="26"/>
  <c r="E42" i="26"/>
  <c r="E43" i="26"/>
  <c r="E44" i="26"/>
  <c r="E45" i="26"/>
  <c r="E46" i="26"/>
  <c r="E47" i="26"/>
  <c r="E48" i="26"/>
  <c r="E49" i="26"/>
  <c r="E50" i="26"/>
  <c r="E51" i="26"/>
  <c r="E52" i="26"/>
  <c r="E53" i="26"/>
  <c r="E54" i="26"/>
  <c r="E55" i="26"/>
  <c r="E56" i="26"/>
  <c r="E57" i="26"/>
  <c r="E58" i="26"/>
  <c r="E59" i="26"/>
  <c r="E60" i="26"/>
  <c r="E61" i="26"/>
  <c r="E3" i="26"/>
  <c r="V10" i="20"/>
  <c r="C5" i="26"/>
  <c r="C6" i="26"/>
  <c r="C7" i="26"/>
  <c r="C8" i="26"/>
  <c r="C9" i="26"/>
  <c r="C10" i="26"/>
  <c r="C13" i="26"/>
  <c r="C14" i="26"/>
  <c r="C15" i="26"/>
  <c r="C16" i="26"/>
  <c r="C17" i="26"/>
  <c r="C18" i="26"/>
  <c r="C19" i="26"/>
  <c r="C20" i="26"/>
  <c r="C21" i="26"/>
  <c r="C22" i="26"/>
  <c r="C24" i="26"/>
  <c r="C25" i="26"/>
  <c r="C26" i="26"/>
  <c r="C27" i="26"/>
  <c r="C29" i="26"/>
  <c r="C30" i="26"/>
  <c r="C32" i="26"/>
  <c r="C33" i="26"/>
  <c r="C35" i="26"/>
  <c r="C36" i="26"/>
  <c r="C37" i="26"/>
  <c r="C38" i="26"/>
  <c r="C39" i="26"/>
  <c r="C40" i="26"/>
  <c r="C41" i="26"/>
  <c r="C43" i="26"/>
  <c r="C44" i="26"/>
  <c r="C45" i="26"/>
  <c r="C46" i="26"/>
  <c r="C47" i="26"/>
  <c r="C48" i="26"/>
  <c r="C49" i="26"/>
  <c r="C50" i="26"/>
  <c r="C51" i="26"/>
  <c r="C52" i="26"/>
  <c r="C53" i="26"/>
  <c r="C54" i="26"/>
  <c r="C55" i="26"/>
  <c r="C56" i="26"/>
  <c r="C57" i="26"/>
  <c r="C59" i="26"/>
  <c r="C60" i="26"/>
  <c r="C61" i="26"/>
  <c r="C3" i="26"/>
  <c r="V5" i="15"/>
  <c r="X5" i="15"/>
  <c r="Q5" i="15"/>
  <c r="R5" i="15" s="1"/>
  <c r="E12" i="26" l="1"/>
  <c r="E23" i="26"/>
  <c r="E28" i="26"/>
  <c r="E11" i="26"/>
  <c r="F55" i="26" s="1"/>
  <c r="E34" i="26"/>
  <c r="C11" i="26"/>
  <c r="C4" i="26"/>
  <c r="B730" i="15"/>
  <c r="C23" i="26"/>
  <c r="C28" i="26"/>
  <c r="C12" i="26"/>
  <c r="C31" i="26"/>
  <c r="C42" i="26"/>
  <c r="C58" i="26"/>
  <c r="C34" i="26"/>
  <c r="BK72" i="20"/>
  <c r="AX72" i="20"/>
  <c r="AM73" i="20"/>
  <c r="BM70" i="20"/>
  <c r="Z70" i="20"/>
  <c r="X73" i="20"/>
  <c r="AZ70" i="20"/>
  <c r="AZ73" i="20"/>
  <c r="Z73" i="20"/>
  <c r="BX71" i="20"/>
  <c r="AK71" i="20"/>
  <c r="AZ71" i="20"/>
  <c r="BK70" i="20"/>
  <c r="BK71" i="20"/>
  <c r="AK70" i="20"/>
  <c r="Z71" i="20"/>
  <c r="X70" i="20"/>
  <c r="AK72" i="20"/>
  <c r="BZ72" i="20"/>
  <c r="AM72" i="20"/>
  <c r="X71" i="20"/>
  <c r="Z72" i="20"/>
  <c r="BM71" i="20"/>
  <c r="AZ72" i="20"/>
  <c r="AX71" i="20"/>
  <c r="AX73" i="20"/>
  <c r="BM73" i="20"/>
  <c r="X72" i="20"/>
  <c r="CK73" i="20"/>
  <c r="AK73" i="20"/>
  <c r="O4" i="20"/>
  <c r="CS61" i="20"/>
  <c r="CB53" i="20"/>
  <c r="CD73" i="20"/>
  <c r="BX66" i="20"/>
  <c r="CU73" i="20"/>
  <c r="CM62" i="20"/>
  <c r="CB59" i="20"/>
  <c r="CQ53" i="20"/>
  <c r="CO64" i="20"/>
  <c r="CM56" i="20"/>
  <c r="CO73" i="20"/>
  <c r="CS68" i="20"/>
  <c r="CD70" i="20"/>
  <c r="CB60" i="20"/>
  <c r="CD55" i="20"/>
  <c r="CD56" i="20"/>
  <c r="CD61" i="20"/>
  <c r="CQ67" i="20"/>
  <c r="CM61" i="20"/>
  <c r="CB63" i="20"/>
  <c r="CS59" i="20"/>
  <c r="CU65" i="20"/>
  <c r="CH61" i="20"/>
  <c r="CM67" i="20"/>
  <c r="CB66" i="20"/>
  <c r="CD69" i="20"/>
  <c r="CQ57" i="20"/>
  <c r="CS69" i="20"/>
  <c r="CB71" i="20"/>
  <c r="BZ69" i="20"/>
  <c r="CK60" i="20"/>
  <c r="CS54" i="20"/>
  <c r="CU69" i="20"/>
  <c r="CO61" i="20"/>
  <c r="CQ71" i="20"/>
  <c r="CM59" i="20"/>
  <c r="CM60" i="20"/>
  <c r="CS57" i="20"/>
  <c r="CO65" i="20"/>
  <c r="CU56" i="20"/>
  <c r="CM53" i="20"/>
  <c r="CS58" i="20"/>
  <c r="CH57" i="20"/>
  <c r="CS60" i="20"/>
  <c r="CH67" i="20"/>
  <c r="CO68" i="20"/>
  <c r="CK59" i="20"/>
  <c r="CQ66" i="20"/>
  <c r="CD66" i="20"/>
  <c r="CM55" i="20"/>
  <c r="CS63" i="20"/>
  <c r="CO72" i="20"/>
  <c r="BZ66" i="20"/>
  <c r="CH68" i="20"/>
  <c r="CS71" i="20"/>
  <c r="BX72" i="20"/>
  <c r="CH66" i="20"/>
  <c r="CK61" i="20"/>
  <c r="BX73" i="20"/>
  <c r="CU64" i="20"/>
  <c r="CF66" i="20"/>
  <c r="CB56" i="20"/>
  <c r="CQ64" i="20"/>
  <c r="CM72" i="20"/>
  <c r="BX69" i="20"/>
  <c r="CK56" i="20"/>
  <c r="CF65" i="20"/>
  <c r="CS67" i="20"/>
  <c r="CS72" i="20"/>
  <c r="CH55" i="20"/>
  <c r="CU55" i="20"/>
  <c r="CO54" i="20"/>
  <c r="CB54" i="20"/>
  <c r="BX62" i="20"/>
  <c r="CK62" i="20"/>
  <c r="BZ71" i="20"/>
  <c r="CM71" i="20"/>
  <c r="CQ60" i="20"/>
  <c r="CS53" i="20"/>
  <c r="CQ68" i="20"/>
  <c r="CD68" i="20"/>
  <c r="CK57" i="20"/>
  <c r="BX57" i="20"/>
  <c r="CO70" i="20"/>
  <c r="CB70" i="20"/>
  <c r="CM63" i="20"/>
  <c r="BZ63" i="20"/>
  <c r="BX53" i="20"/>
  <c r="CK53" i="20"/>
  <c r="BX65" i="20"/>
  <c r="CD72" i="20"/>
  <c r="CO58" i="20"/>
  <c r="CB58" i="20"/>
  <c r="CK70" i="20"/>
  <c r="BX70" i="20"/>
  <c r="CM54" i="20"/>
  <c r="BZ54" i="20"/>
  <c r="CD62" i="20"/>
  <c r="CQ62" i="20"/>
  <c r="CO57" i="20"/>
  <c r="CB57" i="20"/>
  <c r="BX67" i="20"/>
  <c r="CK67" i="20"/>
  <c r="CS73" i="20"/>
  <c r="CM73" i="20"/>
  <c r="CH59" i="20"/>
  <c r="CU59" i="20"/>
  <c r="BZ64" i="20"/>
  <c r="BX54" i="20"/>
  <c r="CK54" i="20"/>
  <c r="CK68" i="20"/>
  <c r="BX68" i="20"/>
  <c r="CM57" i="20"/>
  <c r="CQ59" i="20"/>
  <c r="CD59" i="20"/>
  <c r="CM70" i="20"/>
  <c r="BZ70" i="20"/>
  <c r="BZ68" i="20"/>
  <c r="CM68" i="20"/>
  <c r="CS62" i="20"/>
  <c r="CF62" i="20"/>
  <c r="CU54" i="20"/>
  <c r="CH54" i="20"/>
  <c r="CQ58" i="20"/>
  <c r="CD58" i="20"/>
  <c r="CF56" i="20"/>
  <c r="CS56" i="20"/>
  <c r="CK58" i="20"/>
  <c r="BX58" i="20"/>
  <c r="CM65" i="20"/>
  <c r="BZ65" i="20"/>
  <c r="BX55" i="20"/>
  <c r="CK55" i="20"/>
  <c r="CK64" i="20"/>
  <c r="BX64" i="20"/>
  <c r="BX63" i="20"/>
  <c r="CK63" i="20"/>
  <c r="CH72" i="20"/>
  <c r="CS70" i="20"/>
  <c r="CF70" i="20"/>
  <c r="CD63" i="20"/>
  <c r="CK71" i="20"/>
  <c r="CO62" i="20"/>
  <c r="CB62" i="20"/>
  <c r="CO67" i="20"/>
  <c r="CB67" i="20"/>
  <c r="BZ58" i="20"/>
  <c r="CM58" i="20"/>
  <c r="CQ54" i="20"/>
  <c r="CD54" i="20"/>
  <c r="CH71" i="20"/>
  <c r="CU63" i="20"/>
  <c r="CD65" i="20"/>
  <c r="CQ65" i="20"/>
  <c r="CO69" i="20"/>
  <c r="CU58" i="20"/>
  <c r="CH58" i="20"/>
  <c r="CU62" i="20"/>
  <c r="CH62" i="20"/>
  <c r="CB55" i="20"/>
  <c r="CO55" i="20"/>
  <c r="CH70" i="20"/>
  <c r="CU70" i="20"/>
  <c r="CS64" i="20"/>
  <c r="CS55" i="20"/>
  <c r="CH53" i="20"/>
  <c r="CU53" i="20"/>
  <c r="CU60" i="20"/>
  <c r="CH60" i="20"/>
  <c r="B725" i="20"/>
  <c r="S5" i="15"/>
  <c r="AI4" i="20"/>
  <c r="AG4" i="20"/>
  <c r="AE4" i="20"/>
  <c r="AC4" i="20"/>
  <c r="AA4" i="20"/>
  <c r="Y4" i="20"/>
  <c r="V4" i="20"/>
  <c r="W4" i="20"/>
  <c r="CN50" i="20"/>
  <c r="CN51" i="20"/>
  <c r="CN52" i="20"/>
  <c r="CJ50" i="20"/>
  <c r="CJ51" i="20"/>
  <c r="CJ52" i="20"/>
  <c r="CL50" i="20"/>
  <c r="CL51" i="20"/>
  <c r="CL52" i="20"/>
  <c r="CP50" i="20"/>
  <c r="CP51" i="20"/>
  <c r="CP52" i="20"/>
  <c r="CR50" i="20"/>
  <c r="CR51" i="20"/>
  <c r="CR52" i="20"/>
  <c r="CT50" i="20"/>
  <c r="CT51" i="20"/>
  <c r="CT52" i="20"/>
  <c r="CI50" i="20"/>
  <c r="CI51" i="20"/>
  <c r="CI52" i="20"/>
  <c r="CG50" i="20"/>
  <c r="CG51" i="20"/>
  <c r="CG52" i="20"/>
  <c r="CE50" i="20"/>
  <c r="CE51" i="20"/>
  <c r="CE52" i="20"/>
  <c r="CC50" i="20"/>
  <c r="CC51" i="20"/>
  <c r="CC52" i="20"/>
  <c r="CA50" i="20"/>
  <c r="CA51" i="20"/>
  <c r="CA52" i="20"/>
  <c r="BY50" i="20"/>
  <c r="BY51" i="20"/>
  <c r="BY52" i="20"/>
  <c r="BW50" i="20"/>
  <c r="BW51" i="20"/>
  <c r="BW52" i="20"/>
  <c r="BV50" i="20"/>
  <c r="BV51" i="20"/>
  <c r="BV52" i="20"/>
  <c r="BT50" i="20"/>
  <c r="BT51" i="20"/>
  <c r="BT52" i="20"/>
  <c r="BR50" i="20"/>
  <c r="BR51" i="20"/>
  <c r="BR52" i="20"/>
  <c r="BP50" i="20"/>
  <c r="BP51" i="20"/>
  <c r="BP52" i="20"/>
  <c r="BN50" i="20"/>
  <c r="BN51" i="20"/>
  <c r="BN52" i="20"/>
  <c r="BL50" i="20"/>
  <c r="BL51" i="20"/>
  <c r="BL52" i="20"/>
  <c r="BJ50" i="20"/>
  <c r="BJ51" i="20"/>
  <c r="BJ52" i="20"/>
  <c r="BI50" i="20"/>
  <c r="BI51" i="20"/>
  <c r="BI52" i="20"/>
  <c r="BG50" i="20"/>
  <c r="BG51" i="20"/>
  <c r="BG52" i="20"/>
  <c r="BE50" i="20"/>
  <c r="BE51" i="20"/>
  <c r="BE52" i="20"/>
  <c r="BC50" i="20"/>
  <c r="BC51" i="20"/>
  <c r="BC52" i="20"/>
  <c r="BA50" i="20"/>
  <c r="BA51" i="20"/>
  <c r="BA52" i="20"/>
  <c r="AY50" i="20"/>
  <c r="AY51" i="20"/>
  <c r="AY52" i="20"/>
  <c r="AW50" i="20"/>
  <c r="AW51" i="20"/>
  <c r="AW52" i="20"/>
  <c r="AV50" i="20"/>
  <c r="AV51" i="20"/>
  <c r="AV52" i="20"/>
  <c r="AT50" i="20"/>
  <c r="AT51" i="20"/>
  <c r="AT52" i="20"/>
  <c r="AR50" i="20"/>
  <c r="AR51" i="20"/>
  <c r="AR52" i="20"/>
  <c r="AP50" i="20"/>
  <c r="AP51" i="20"/>
  <c r="AP52" i="20"/>
  <c r="AN50" i="20"/>
  <c r="AN51" i="20"/>
  <c r="AN52" i="20"/>
  <c r="AL50" i="20"/>
  <c r="AL51" i="20"/>
  <c r="AL52" i="20"/>
  <c r="AJ50" i="20"/>
  <c r="AJ51" i="20"/>
  <c r="AJ52" i="20"/>
  <c r="AI5" i="20"/>
  <c r="AI6" i="20"/>
  <c r="AI7" i="20"/>
  <c r="AI8" i="20"/>
  <c r="AI9" i="20"/>
  <c r="AI10" i="20"/>
  <c r="AI11" i="20"/>
  <c r="AI12" i="20"/>
  <c r="AI13" i="20"/>
  <c r="AI14" i="20"/>
  <c r="AI15" i="20"/>
  <c r="AI16" i="20"/>
  <c r="AI17" i="20"/>
  <c r="AI18" i="20"/>
  <c r="AI19" i="20"/>
  <c r="AI20" i="20"/>
  <c r="AI21" i="20"/>
  <c r="AI22" i="20"/>
  <c r="AI23" i="20"/>
  <c r="AI24" i="20"/>
  <c r="AI25" i="20"/>
  <c r="AI26" i="20"/>
  <c r="AI27" i="20"/>
  <c r="AI28" i="20"/>
  <c r="AI29" i="20"/>
  <c r="AI30" i="20"/>
  <c r="AI31" i="20"/>
  <c r="AI32" i="20"/>
  <c r="AI33" i="20"/>
  <c r="AI34" i="20"/>
  <c r="AI35" i="20"/>
  <c r="AI36" i="20"/>
  <c r="AI37" i="20"/>
  <c r="AI38" i="20"/>
  <c r="AI39" i="20"/>
  <c r="AI40" i="20"/>
  <c r="AI41" i="20"/>
  <c r="AI42" i="20"/>
  <c r="AI43" i="20"/>
  <c r="AI44" i="20"/>
  <c r="AI45" i="20"/>
  <c r="AI46" i="20"/>
  <c r="AI47" i="20"/>
  <c r="AI48" i="20"/>
  <c r="AI49" i="20"/>
  <c r="AI50" i="20"/>
  <c r="AI51" i="20"/>
  <c r="AI52" i="20"/>
  <c r="AI74" i="20"/>
  <c r="AI75" i="20"/>
  <c r="AI76" i="20"/>
  <c r="AI77" i="20"/>
  <c r="AI78" i="20"/>
  <c r="AI79" i="20"/>
  <c r="AI80" i="20"/>
  <c r="AI81" i="20"/>
  <c r="AI82" i="20"/>
  <c r="AI83" i="20"/>
  <c r="AI84" i="20"/>
  <c r="AI85" i="20"/>
  <c r="AI86" i="20"/>
  <c r="AI87" i="20"/>
  <c r="AI88" i="20"/>
  <c r="AI89" i="20"/>
  <c r="AI90" i="20"/>
  <c r="AI91" i="20"/>
  <c r="AI92" i="20"/>
  <c r="AI93" i="20"/>
  <c r="AI94" i="20"/>
  <c r="AI95" i="20"/>
  <c r="AI96" i="20"/>
  <c r="AI97" i="20"/>
  <c r="AI98" i="20"/>
  <c r="AI99" i="20"/>
  <c r="AI100" i="20"/>
  <c r="AI101" i="20"/>
  <c r="AI102" i="20"/>
  <c r="AI103" i="20"/>
  <c r="AI104" i="20"/>
  <c r="AI105" i="20"/>
  <c r="AI106" i="20"/>
  <c r="AI107" i="20"/>
  <c r="AI108" i="20"/>
  <c r="AI109" i="20"/>
  <c r="AI110" i="20"/>
  <c r="AI111" i="20"/>
  <c r="AI112" i="20"/>
  <c r="AI113" i="20"/>
  <c r="AI114" i="20"/>
  <c r="AI115" i="20"/>
  <c r="AI116" i="20"/>
  <c r="AI117" i="20"/>
  <c r="AI118" i="20"/>
  <c r="AI119" i="20"/>
  <c r="AI120" i="20"/>
  <c r="AI121" i="20"/>
  <c r="AI122" i="20"/>
  <c r="AI123" i="20"/>
  <c r="AI124" i="20"/>
  <c r="AI125" i="20"/>
  <c r="AI126" i="20"/>
  <c r="AI127" i="20"/>
  <c r="AI128" i="20"/>
  <c r="AI129" i="20"/>
  <c r="AI130" i="20"/>
  <c r="AI131" i="20"/>
  <c r="AI132" i="20"/>
  <c r="AI133" i="20"/>
  <c r="AI134" i="20"/>
  <c r="AI135" i="20"/>
  <c r="AI136" i="20"/>
  <c r="AI137" i="20"/>
  <c r="AI138" i="20"/>
  <c r="AI139" i="20"/>
  <c r="AI140" i="20"/>
  <c r="AI141" i="20"/>
  <c r="AI142" i="20"/>
  <c r="AI143" i="20"/>
  <c r="AI144" i="20"/>
  <c r="AI145" i="20"/>
  <c r="AI146" i="20"/>
  <c r="AI147" i="20"/>
  <c r="AI148" i="20"/>
  <c r="AI149" i="20"/>
  <c r="AI150" i="20"/>
  <c r="AI151" i="20"/>
  <c r="AI152" i="20"/>
  <c r="AI153" i="20"/>
  <c r="AI154" i="20"/>
  <c r="AI155" i="20"/>
  <c r="AI156" i="20"/>
  <c r="AI157" i="20"/>
  <c r="AI158" i="20"/>
  <c r="AI159" i="20"/>
  <c r="AI160" i="20"/>
  <c r="AI161" i="20"/>
  <c r="AI162" i="20"/>
  <c r="AI163" i="20"/>
  <c r="AI164" i="20"/>
  <c r="AI165" i="20"/>
  <c r="AI166" i="20"/>
  <c r="AI167" i="20"/>
  <c r="AI168" i="20"/>
  <c r="AI169" i="20"/>
  <c r="AI170" i="20"/>
  <c r="AI171" i="20"/>
  <c r="AI172" i="20"/>
  <c r="AI173" i="20"/>
  <c r="AI174" i="20"/>
  <c r="AI175" i="20"/>
  <c r="AI176" i="20"/>
  <c r="AI177" i="20"/>
  <c r="AI178" i="20"/>
  <c r="AI179" i="20"/>
  <c r="AI180" i="20"/>
  <c r="AI181" i="20"/>
  <c r="AI182" i="20"/>
  <c r="AI183" i="20"/>
  <c r="AI184" i="20"/>
  <c r="AI185" i="20"/>
  <c r="AI186" i="20"/>
  <c r="AI187" i="20"/>
  <c r="AI188" i="20"/>
  <c r="AI189" i="20"/>
  <c r="AI190" i="20"/>
  <c r="AI191" i="20"/>
  <c r="AI192" i="20"/>
  <c r="AI193" i="20"/>
  <c r="AI194" i="20"/>
  <c r="AI195" i="20"/>
  <c r="AI196" i="20"/>
  <c r="AI197" i="20"/>
  <c r="AI198" i="20"/>
  <c r="AI199" i="20"/>
  <c r="AI200" i="20"/>
  <c r="AI201" i="20"/>
  <c r="AI202" i="20"/>
  <c r="AI203" i="20"/>
  <c r="AI204" i="20"/>
  <c r="AI205" i="20"/>
  <c r="AI206" i="20"/>
  <c r="AI207" i="20"/>
  <c r="AI208" i="20"/>
  <c r="AI209" i="20"/>
  <c r="AI210" i="20"/>
  <c r="AI211" i="20"/>
  <c r="AI212" i="20"/>
  <c r="AI213" i="20"/>
  <c r="AI214" i="20"/>
  <c r="AI215" i="20"/>
  <c r="AI216" i="20"/>
  <c r="AI217" i="20"/>
  <c r="AI218" i="20"/>
  <c r="AI219" i="20"/>
  <c r="AI220" i="20"/>
  <c r="AI221" i="20"/>
  <c r="AI222" i="20"/>
  <c r="AI223" i="20"/>
  <c r="AI224" i="20"/>
  <c r="AI225" i="20"/>
  <c r="AI226" i="20"/>
  <c r="AI227" i="20"/>
  <c r="AI228" i="20"/>
  <c r="AI229" i="20"/>
  <c r="AI230" i="20"/>
  <c r="AI231" i="20"/>
  <c r="AI232" i="20"/>
  <c r="AI233" i="20"/>
  <c r="AI234" i="20"/>
  <c r="AI235" i="20"/>
  <c r="AI236" i="20"/>
  <c r="AI237" i="20"/>
  <c r="AI238" i="20"/>
  <c r="AI239" i="20"/>
  <c r="AI240" i="20"/>
  <c r="AI241" i="20"/>
  <c r="AI242" i="20"/>
  <c r="AI243" i="20"/>
  <c r="AI244" i="20"/>
  <c r="AI245" i="20"/>
  <c r="AI246" i="20"/>
  <c r="AI247" i="20"/>
  <c r="AI248" i="20"/>
  <c r="AI249" i="20"/>
  <c r="AI250" i="20"/>
  <c r="AI251" i="20"/>
  <c r="AI252" i="20"/>
  <c r="AI253" i="20"/>
  <c r="AI254" i="20"/>
  <c r="AI255" i="20"/>
  <c r="AI256" i="20"/>
  <c r="AI257" i="20"/>
  <c r="AI258" i="20"/>
  <c r="AI259" i="20"/>
  <c r="AI260" i="20"/>
  <c r="AI261" i="20"/>
  <c r="AI262" i="20"/>
  <c r="AI263" i="20"/>
  <c r="AI264" i="20"/>
  <c r="AI265" i="20"/>
  <c r="AI266" i="20"/>
  <c r="AI267" i="20"/>
  <c r="AI268" i="20"/>
  <c r="AI269" i="20"/>
  <c r="AI270" i="20"/>
  <c r="AI271" i="20"/>
  <c r="AI272" i="20"/>
  <c r="AI273" i="20"/>
  <c r="AI274" i="20"/>
  <c r="AI275" i="20"/>
  <c r="AI276" i="20"/>
  <c r="AI277" i="20"/>
  <c r="AI278" i="20"/>
  <c r="AI279" i="20"/>
  <c r="AI280" i="20"/>
  <c r="AI281" i="20"/>
  <c r="AI282" i="20"/>
  <c r="AI283" i="20"/>
  <c r="AI284" i="20"/>
  <c r="AI285" i="20"/>
  <c r="AI286" i="20"/>
  <c r="AI287" i="20"/>
  <c r="AI288" i="20"/>
  <c r="AI289" i="20"/>
  <c r="AI290" i="20"/>
  <c r="AI291" i="20"/>
  <c r="AI292" i="20"/>
  <c r="AI293" i="20"/>
  <c r="AI294" i="20"/>
  <c r="AI295" i="20"/>
  <c r="AI296" i="20"/>
  <c r="AI297" i="20"/>
  <c r="AI298" i="20"/>
  <c r="AI299" i="20"/>
  <c r="AI300" i="20"/>
  <c r="AI301" i="20"/>
  <c r="AI302" i="20"/>
  <c r="AI303" i="20"/>
  <c r="AI304" i="20"/>
  <c r="AI305" i="20"/>
  <c r="AI306" i="20"/>
  <c r="AI307" i="20"/>
  <c r="AI308" i="20"/>
  <c r="AI309" i="20"/>
  <c r="AI310" i="20"/>
  <c r="AI311" i="20"/>
  <c r="AI312" i="20"/>
  <c r="AI313" i="20"/>
  <c r="AI314" i="20"/>
  <c r="AI315" i="20"/>
  <c r="AI316" i="20"/>
  <c r="AI317" i="20"/>
  <c r="AI318" i="20"/>
  <c r="AI319" i="20"/>
  <c r="AI320" i="20"/>
  <c r="AI321" i="20"/>
  <c r="AI322" i="20"/>
  <c r="AI323" i="20"/>
  <c r="AI324" i="20"/>
  <c r="AI325" i="20"/>
  <c r="AI326" i="20"/>
  <c r="AI327" i="20"/>
  <c r="AI328" i="20"/>
  <c r="AI329" i="20"/>
  <c r="AI330" i="20"/>
  <c r="AI331" i="20"/>
  <c r="AI332" i="20"/>
  <c r="AI333" i="20"/>
  <c r="AI334" i="20"/>
  <c r="AI335" i="20"/>
  <c r="AI336" i="20"/>
  <c r="AI337" i="20"/>
  <c r="AI338" i="20"/>
  <c r="AI339" i="20"/>
  <c r="AI340" i="20"/>
  <c r="AI341" i="20"/>
  <c r="AI342" i="20"/>
  <c r="AI343" i="20"/>
  <c r="AI344" i="20"/>
  <c r="AI345" i="20"/>
  <c r="AI346" i="20"/>
  <c r="AI347" i="20"/>
  <c r="AI348" i="20"/>
  <c r="AI349" i="20"/>
  <c r="AI350" i="20"/>
  <c r="AI351" i="20"/>
  <c r="AI352" i="20"/>
  <c r="AI353" i="20"/>
  <c r="AI354" i="20"/>
  <c r="AI355" i="20"/>
  <c r="AI356" i="20"/>
  <c r="AI357" i="20"/>
  <c r="AI358" i="20"/>
  <c r="AI359" i="20"/>
  <c r="AI360" i="20"/>
  <c r="AI361" i="20"/>
  <c r="AI362" i="20"/>
  <c r="AI363" i="20"/>
  <c r="AI364" i="20"/>
  <c r="AI365" i="20"/>
  <c r="AI366" i="20"/>
  <c r="AI367" i="20"/>
  <c r="AI368" i="20"/>
  <c r="AI369" i="20"/>
  <c r="AI370" i="20"/>
  <c r="AI371" i="20"/>
  <c r="AI372" i="20"/>
  <c r="AI373" i="20"/>
  <c r="AI374" i="20"/>
  <c r="AI375" i="20"/>
  <c r="AI376" i="20"/>
  <c r="AI377" i="20"/>
  <c r="AI378" i="20"/>
  <c r="AI379" i="20"/>
  <c r="AI380" i="20"/>
  <c r="AI381" i="20"/>
  <c r="AI382" i="20"/>
  <c r="AI383" i="20"/>
  <c r="AI384" i="20"/>
  <c r="AI385" i="20"/>
  <c r="AI386" i="20"/>
  <c r="AI387" i="20"/>
  <c r="AI388" i="20"/>
  <c r="AI389" i="20"/>
  <c r="AI390" i="20"/>
  <c r="AI391" i="20"/>
  <c r="AI392" i="20"/>
  <c r="AI393" i="20"/>
  <c r="AI394" i="20"/>
  <c r="AI395" i="20"/>
  <c r="AI396" i="20"/>
  <c r="AI397" i="20"/>
  <c r="AI398" i="20"/>
  <c r="AI399" i="20"/>
  <c r="AI400" i="20"/>
  <c r="AI401" i="20"/>
  <c r="AI402" i="20"/>
  <c r="AI403" i="20"/>
  <c r="AI404" i="20"/>
  <c r="AI405" i="20"/>
  <c r="AI406" i="20"/>
  <c r="AI407" i="20"/>
  <c r="AI408" i="20"/>
  <c r="AI409" i="20"/>
  <c r="AI410" i="20"/>
  <c r="AI411" i="20"/>
  <c r="AI412" i="20"/>
  <c r="AI413" i="20"/>
  <c r="AI414" i="20"/>
  <c r="AI415" i="20"/>
  <c r="AI416" i="20"/>
  <c r="AI417" i="20"/>
  <c r="AI418" i="20"/>
  <c r="AI419" i="20"/>
  <c r="AI420" i="20"/>
  <c r="AI421" i="20"/>
  <c r="AI422" i="20"/>
  <c r="AI423" i="20"/>
  <c r="AI424" i="20"/>
  <c r="AI425" i="20"/>
  <c r="AI426" i="20"/>
  <c r="AI427" i="20"/>
  <c r="AI428" i="20"/>
  <c r="AI429" i="20"/>
  <c r="AI430" i="20"/>
  <c r="AI431" i="20"/>
  <c r="AI432" i="20"/>
  <c r="AI433" i="20"/>
  <c r="AI434" i="20"/>
  <c r="AI435" i="20"/>
  <c r="AI436" i="20"/>
  <c r="AI437" i="20"/>
  <c r="AI438" i="20"/>
  <c r="AI439" i="20"/>
  <c r="AI440" i="20"/>
  <c r="AI441" i="20"/>
  <c r="AI442" i="20"/>
  <c r="AI443" i="20"/>
  <c r="AI444" i="20"/>
  <c r="AI445" i="20"/>
  <c r="AI446" i="20"/>
  <c r="AI447" i="20"/>
  <c r="AI448" i="20"/>
  <c r="AI449" i="20"/>
  <c r="AI450" i="20"/>
  <c r="AI451" i="20"/>
  <c r="AI452" i="20"/>
  <c r="AI453" i="20"/>
  <c r="AI454" i="20"/>
  <c r="AI455" i="20"/>
  <c r="AI456" i="20"/>
  <c r="AI457" i="20"/>
  <c r="AI458" i="20"/>
  <c r="AI459" i="20"/>
  <c r="AI460" i="20"/>
  <c r="AI461" i="20"/>
  <c r="AI462" i="20"/>
  <c r="AI463" i="20"/>
  <c r="AI464" i="20"/>
  <c r="AI465" i="20"/>
  <c r="AI466" i="20"/>
  <c r="AI467" i="20"/>
  <c r="AI468" i="20"/>
  <c r="AI469" i="20"/>
  <c r="AI470" i="20"/>
  <c r="AI471" i="20"/>
  <c r="AI472" i="20"/>
  <c r="AI473" i="20"/>
  <c r="AI474" i="20"/>
  <c r="AI475" i="20"/>
  <c r="AI476" i="20"/>
  <c r="AI477" i="20"/>
  <c r="AI478" i="20"/>
  <c r="AI479" i="20"/>
  <c r="AI480" i="20"/>
  <c r="AI481" i="20"/>
  <c r="AI482" i="20"/>
  <c r="AI483" i="20"/>
  <c r="AI484" i="20"/>
  <c r="AI485" i="20"/>
  <c r="AI486" i="20"/>
  <c r="AI487" i="20"/>
  <c r="AI488" i="20"/>
  <c r="AI489" i="20"/>
  <c r="AI490" i="20"/>
  <c r="AI491" i="20"/>
  <c r="AI492" i="20"/>
  <c r="AI493" i="20"/>
  <c r="AI494" i="20"/>
  <c r="AI495" i="20"/>
  <c r="AI496" i="20"/>
  <c r="AI497" i="20"/>
  <c r="AI498" i="20"/>
  <c r="AI499" i="20"/>
  <c r="AI500" i="20"/>
  <c r="AI501" i="20"/>
  <c r="AI502" i="20"/>
  <c r="AI503" i="20"/>
  <c r="AI504" i="20"/>
  <c r="AI505" i="20"/>
  <c r="AI506" i="20"/>
  <c r="AI507" i="20"/>
  <c r="AI508" i="20"/>
  <c r="AI509" i="20"/>
  <c r="AI510" i="20"/>
  <c r="AI511" i="20"/>
  <c r="AI512" i="20"/>
  <c r="AI513" i="20"/>
  <c r="AI514" i="20"/>
  <c r="AI515" i="20"/>
  <c r="AI516" i="20"/>
  <c r="AI517" i="20"/>
  <c r="AI518" i="20"/>
  <c r="AI519" i="20"/>
  <c r="AI520" i="20"/>
  <c r="AI521" i="20"/>
  <c r="AI522" i="20"/>
  <c r="AI523" i="20"/>
  <c r="AI524" i="20"/>
  <c r="AI525" i="20"/>
  <c r="AI526" i="20"/>
  <c r="AI527" i="20"/>
  <c r="AI528" i="20"/>
  <c r="AI529" i="20"/>
  <c r="AI530" i="20"/>
  <c r="AI531" i="20"/>
  <c r="AI532" i="20"/>
  <c r="AI533" i="20"/>
  <c r="AI534" i="20"/>
  <c r="AI535" i="20"/>
  <c r="AI536" i="20"/>
  <c r="AI537" i="20"/>
  <c r="AI538" i="20"/>
  <c r="AI539" i="20"/>
  <c r="AI540" i="20"/>
  <c r="AI541" i="20"/>
  <c r="AI542" i="20"/>
  <c r="AI543" i="20"/>
  <c r="AI544" i="20"/>
  <c r="AI545" i="20"/>
  <c r="AI546" i="20"/>
  <c r="AI547" i="20"/>
  <c r="AI548" i="20"/>
  <c r="AI549" i="20"/>
  <c r="AI550" i="20"/>
  <c r="AI551" i="20"/>
  <c r="AI552" i="20"/>
  <c r="AI553" i="20"/>
  <c r="AI554" i="20"/>
  <c r="AI555" i="20"/>
  <c r="AI556" i="20"/>
  <c r="AI557" i="20"/>
  <c r="AI558" i="20"/>
  <c r="AI559" i="20"/>
  <c r="AI560" i="20"/>
  <c r="AI561" i="20"/>
  <c r="AI562" i="20"/>
  <c r="AI563" i="20"/>
  <c r="AI564" i="20"/>
  <c r="AI565" i="20"/>
  <c r="AI566" i="20"/>
  <c r="AI567" i="20"/>
  <c r="AI568" i="20"/>
  <c r="AI569" i="20"/>
  <c r="AI570" i="20"/>
  <c r="AI571" i="20"/>
  <c r="AI572" i="20"/>
  <c r="AI573" i="20"/>
  <c r="AI574" i="20"/>
  <c r="AI575" i="20"/>
  <c r="AI576" i="20"/>
  <c r="AI577" i="20"/>
  <c r="AI578" i="20"/>
  <c r="AI579" i="20"/>
  <c r="AI580" i="20"/>
  <c r="AI581" i="20"/>
  <c r="AI582" i="20"/>
  <c r="AI583" i="20"/>
  <c r="AI584" i="20"/>
  <c r="AI585" i="20"/>
  <c r="AI586" i="20"/>
  <c r="AI587" i="20"/>
  <c r="AI588" i="20"/>
  <c r="AI589" i="20"/>
  <c r="AI590" i="20"/>
  <c r="AI591" i="20"/>
  <c r="AI592" i="20"/>
  <c r="AI593" i="20"/>
  <c r="AI594" i="20"/>
  <c r="AI595" i="20"/>
  <c r="AI596" i="20"/>
  <c r="AI597" i="20"/>
  <c r="AI598" i="20"/>
  <c r="AI599" i="20"/>
  <c r="AI600" i="20"/>
  <c r="AI601" i="20"/>
  <c r="AI602" i="20"/>
  <c r="AI603" i="20"/>
  <c r="AI604" i="20"/>
  <c r="AI605" i="20"/>
  <c r="AI606" i="20"/>
  <c r="AI607" i="20"/>
  <c r="AI608" i="20"/>
  <c r="AI609" i="20"/>
  <c r="AI610" i="20"/>
  <c r="AI611" i="20"/>
  <c r="AI612" i="20"/>
  <c r="AI613" i="20"/>
  <c r="AI614" i="20"/>
  <c r="AI615" i="20"/>
  <c r="AI616" i="20"/>
  <c r="AI617" i="20"/>
  <c r="AI618" i="20"/>
  <c r="AI619" i="20"/>
  <c r="AI620" i="20"/>
  <c r="AI621" i="20"/>
  <c r="AI622" i="20"/>
  <c r="AI623" i="20"/>
  <c r="AI624" i="20"/>
  <c r="AI625" i="20"/>
  <c r="AI626" i="20"/>
  <c r="AI627" i="20"/>
  <c r="AI628" i="20"/>
  <c r="AI629" i="20"/>
  <c r="AI630" i="20"/>
  <c r="AI631" i="20"/>
  <c r="AI632" i="20"/>
  <c r="AI633" i="20"/>
  <c r="AI634" i="20"/>
  <c r="AI635" i="20"/>
  <c r="AI636" i="20"/>
  <c r="AI637" i="20"/>
  <c r="AI638" i="20"/>
  <c r="AI639" i="20"/>
  <c r="AI640" i="20"/>
  <c r="AI641" i="20"/>
  <c r="AI642" i="20"/>
  <c r="AI643" i="20"/>
  <c r="AI644" i="20"/>
  <c r="AI645" i="20"/>
  <c r="AI646" i="20"/>
  <c r="AI647" i="20"/>
  <c r="AI648" i="20"/>
  <c r="AI649" i="20"/>
  <c r="AG5" i="20"/>
  <c r="AG6" i="20"/>
  <c r="AG7" i="20"/>
  <c r="AG8" i="20"/>
  <c r="AG9" i="20"/>
  <c r="AG10" i="20"/>
  <c r="AG11" i="20"/>
  <c r="AG12" i="20"/>
  <c r="AG13" i="20"/>
  <c r="AG14" i="20"/>
  <c r="AG15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7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501" i="20"/>
  <c r="AG502" i="20"/>
  <c r="AG503" i="20"/>
  <c r="AG504" i="20"/>
  <c r="AG505" i="20"/>
  <c r="AG506" i="20"/>
  <c r="AG507" i="20"/>
  <c r="AG508" i="20"/>
  <c r="AG509" i="20"/>
  <c r="AG510" i="20"/>
  <c r="AG511" i="20"/>
  <c r="AG512" i="20"/>
  <c r="AG513" i="20"/>
  <c r="AG514" i="20"/>
  <c r="AG515" i="20"/>
  <c r="AG516" i="20"/>
  <c r="AG517" i="20"/>
  <c r="AG518" i="20"/>
  <c r="AG519" i="20"/>
  <c r="AG520" i="20"/>
  <c r="AG521" i="20"/>
  <c r="AG522" i="20"/>
  <c r="AG523" i="20"/>
  <c r="AG524" i="20"/>
  <c r="AG525" i="20"/>
  <c r="AG526" i="20"/>
  <c r="AG527" i="20"/>
  <c r="AG528" i="20"/>
  <c r="AG529" i="20"/>
  <c r="AG530" i="20"/>
  <c r="AG531" i="20"/>
  <c r="AG532" i="20"/>
  <c r="AG533" i="20"/>
  <c r="AG534" i="20"/>
  <c r="AG535" i="20"/>
  <c r="AG536" i="20"/>
  <c r="AG537" i="20"/>
  <c r="AG538" i="20"/>
  <c r="AG539" i="20"/>
  <c r="AG540" i="20"/>
  <c r="AG541" i="20"/>
  <c r="AG542" i="20"/>
  <c r="AG543" i="20"/>
  <c r="AG544" i="20"/>
  <c r="AG545" i="20"/>
  <c r="AG546" i="20"/>
  <c r="AG547" i="20"/>
  <c r="AG548" i="20"/>
  <c r="AG549" i="20"/>
  <c r="AG550" i="20"/>
  <c r="AG551" i="20"/>
  <c r="AG552" i="20"/>
  <c r="AG553" i="20"/>
  <c r="AG554" i="20"/>
  <c r="AG555" i="20"/>
  <c r="AG556" i="20"/>
  <c r="AG557" i="20"/>
  <c r="AG558" i="20"/>
  <c r="AG559" i="20"/>
  <c r="AG560" i="20"/>
  <c r="AG561" i="20"/>
  <c r="AG562" i="20"/>
  <c r="AG563" i="20"/>
  <c r="AG564" i="20"/>
  <c r="AG565" i="20"/>
  <c r="AG566" i="20"/>
  <c r="AG567" i="20"/>
  <c r="AG568" i="20"/>
  <c r="AG569" i="20"/>
  <c r="AG570" i="20"/>
  <c r="AG571" i="20"/>
  <c r="AG572" i="20"/>
  <c r="AG573" i="20"/>
  <c r="AG574" i="20"/>
  <c r="AG575" i="20"/>
  <c r="AG576" i="20"/>
  <c r="AG577" i="20"/>
  <c r="AG578" i="20"/>
  <c r="AG579" i="20"/>
  <c r="AG580" i="20"/>
  <c r="AG581" i="20"/>
  <c r="AG582" i="20"/>
  <c r="AG583" i="20"/>
  <c r="AG584" i="20"/>
  <c r="AG585" i="20"/>
  <c r="AG586" i="20"/>
  <c r="AG587" i="20"/>
  <c r="AG588" i="20"/>
  <c r="AG589" i="20"/>
  <c r="AG590" i="20"/>
  <c r="AG591" i="20"/>
  <c r="AG592" i="20"/>
  <c r="AG593" i="20"/>
  <c r="AG594" i="20"/>
  <c r="AG595" i="20"/>
  <c r="AG596" i="20"/>
  <c r="AG597" i="20"/>
  <c r="AG598" i="20"/>
  <c r="AG599" i="20"/>
  <c r="AG600" i="20"/>
  <c r="AG601" i="20"/>
  <c r="AG602" i="20"/>
  <c r="AG603" i="20"/>
  <c r="AG604" i="20"/>
  <c r="AG605" i="20"/>
  <c r="AG606" i="20"/>
  <c r="AG607" i="20"/>
  <c r="AG608" i="20"/>
  <c r="AG609" i="20"/>
  <c r="AG610" i="20"/>
  <c r="AG611" i="20"/>
  <c r="AG612" i="20"/>
  <c r="AG613" i="20"/>
  <c r="AG614" i="20"/>
  <c r="AG615" i="20"/>
  <c r="AG616" i="20"/>
  <c r="AG617" i="20"/>
  <c r="AG618" i="20"/>
  <c r="AG619" i="20"/>
  <c r="AG620" i="20"/>
  <c r="AG621" i="20"/>
  <c r="AG622" i="20"/>
  <c r="AG623" i="20"/>
  <c r="AG624" i="20"/>
  <c r="AG625" i="20"/>
  <c r="AG626" i="20"/>
  <c r="AG627" i="20"/>
  <c r="AG628" i="20"/>
  <c r="AG629" i="20"/>
  <c r="AG630" i="20"/>
  <c r="AG631" i="20"/>
  <c r="AG632" i="20"/>
  <c r="AG633" i="20"/>
  <c r="AG634" i="20"/>
  <c r="AG635" i="20"/>
  <c r="AG636" i="20"/>
  <c r="AG637" i="20"/>
  <c r="AG638" i="20"/>
  <c r="AG639" i="20"/>
  <c r="AG640" i="20"/>
  <c r="AG641" i="20"/>
  <c r="AG642" i="20"/>
  <c r="AG643" i="20"/>
  <c r="AG644" i="20"/>
  <c r="AG645" i="20"/>
  <c r="AG646" i="20"/>
  <c r="AG647" i="20"/>
  <c r="AG648" i="20"/>
  <c r="AG649" i="20"/>
  <c r="AE5" i="20"/>
  <c r="AE6" i="20"/>
  <c r="AE7" i="20"/>
  <c r="AE8" i="20"/>
  <c r="AE9" i="20"/>
  <c r="AE10" i="20"/>
  <c r="AE11" i="20"/>
  <c r="AE12" i="20"/>
  <c r="AE13" i="20"/>
  <c r="AE14" i="20"/>
  <c r="AE15" i="20"/>
  <c r="AE16" i="20"/>
  <c r="AE17" i="20"/>
  <c r="AE18" i="20"/>
  <c r="AE19" i="20"/>
  <c r="AE20" i="20"/>
  <c r="AE21" i="20"/>
  <c r="AE22" i="20"/>
  <c r="AE23" i="20"/>
  <c r="AE24" i="20"/>
  <c r="AE25" i="20"/>
  <c r="AE26" i="20"/>
  <c r="AE27" i="20"/>
  <c r="AE28" i="20"/>
  <c r="AE29" i="20"/>
  <c r="AE30" i="20"/>
  <c r="AE31" i="20"/>
  <c r="AE32" i="20"/>
  <c r="AE33" i="20"/>
  <c r="AE34" i="20"/>
  <c r="AE35" i="20"/>
  <c r="AE36" i="20"/>
  <c r="AE37" i="20"/>
  <c r="AE38" i="20"/>
  <c r="AE39" i="20"/>
  <c r="AE40" i="20"/>
  <c r="AE41" i="20"/>
  <c r="AE42" i="20"/>
  <c r="AE43" i="20"/>
  <c r="AE44" i="20"/>
  <c r="AE45" i="20"/>
  <c r="AE46" i="20"/>
  <c r="AE47" i="20"/>
  <c r="AE48" i="20"/>
  <c r="AE49" i="20"/>
  <c r="AE50" i="20"/>
  <c r="AE51" i="20"/>
  <c r="AE52" i="20"/>
  <c r="AE74" i="20"/>
  <c r="AE75" i="20"/>
  <c r="AE76" i="20"/>
  <c r="AE77" i="20"/>
  <c r="AE78" i="20"/>
  <c r="AE79" i="20"/>
  <c r="AE80" i="20"/>
  <c r="AE81" i="20"/>
  <c r="AE82" i="20"/>
  <c r="AE83" i="20"/>
  <c r="AE84" i="20"/>
  <c r="AE85" i="20"/>
  <c r="AE86" i="20"/>
  <c r="AE87" i="20"/>
  <c r="AE88" i="20"/>
  <c r="AE89" i="20"/>
  <c r="AE90" i="20"/>
  <c r="AE91" i="20"/>
  <c r="AE92" i="20"/>
  <c r="AE93" i="20"/>
  <c r="AE94" i="20"/>
  <c r="AE95" i="20"/>
  <c r="AE96" i="20"/>
  <c r="AE97" i="20"/>
  <c r="AE98" i="20"/>
  <c r="AE99" i="20"/>
  <c r="AE100" i="20"/>
  <c r="AE101" i="20"/>
  <c r="AE102" i="20"/>
  <c r="AE103" i="20"/>
  <c r="AE104" i="20"/>
  <c r="AE105" i="20"/>
  <c r="AE106" i="20"/>
  <c r="AE107" i="20"/>
  <c r="AE108" i="20"/>
  <c r="AE109" i="20"/>
  <c r="AE110" i="20"/>
  <c r="AE111" i="20"/>
  <c r="AE112" i="20"/>
  <c r="AE113" i="20"/>
  <c r="AE114" i="20"/>
  <c r="AE115" i="20"/>
  <c r="AE116" i="20"/>
  <c r="AE117" i="20"/>
  <c r="AE118" i="20"/>
  <c r="AE119" i="20"/>
  <c r="AE120" i="20"/>
  <c r="AE121" i="20"/>
  <c r="AE122" i="20"/>
  <c r="AE123" i="20"/>
  <c r="AE124" i="20"/>
  <c r="AE125" i="20"/>
  <c r="AE126" i="20"/>
  <c r="AE127" i="20"/>
  <c r="AE128" i="20"/>
  <c r="AE129" i="20"/>
  <c r="AE130" i="20"/>
  <c r="AE131" i="20"/>
  <c r="AE132" i="20"/>
  <c r="AE133" i="20"/>
  <c r="AE134" i="20"/>
  <c r="AE135" i="20"/>
  <c r="AE136" i="20"/>
  <c r="AE137" i="20"/>
  <c r="AE138" i="20"/>
  <c r="AE139" i="20"/>
  <c r="AE140" i="20"/>
  <c r="AE141" i="20"/>
  <c r="AE142" i="20"/>
  <c r="AE143" i="20"/>
  <c r="AE144" i="20"/>
  <c r="AE145" i="20"/>
  <c r="AE146" i="20"/>
  <c r="AE147" i="20"/>
  <c r="AE148" i="20"/>
  <c r="AE149" i="20"/>
  <c r="AE150" i="20"/>
  <c r="AE151" i="20"/>
  <c r="AE152" i="20"/>
  <c r="AE153" i="20"/>
  <c r="AE154" i="20"/>
  <c r="AE155" i="20"/>
  <c r="AE156" i="20"/>
  <c r="AE157" i="20"/>
  <c r="AE158" i="20"/>
  <c r="AE159" i="20"/>
  <c r="AE160" i="20"/>
  <c r="AE161" i="20"/>
  <c r="AE162" i="20"/>
  <c r="AE163" i="20"/>
  <c r="AE164" i="20"/>
  <c r="AE165" i="20"/>
  <c r="AE166" i="20"/>
  <c r="AE167" i="20"/>
  <c r="AE168" i="20"/>
  <c r="AE169" i="20"/>
  <c r="AE170" i="20"/>
  <c r="AE171" i="20"/>
  <c r="AE172" i="20"/>
  <c r="AE173" i="20"/>
  <c r="AE174" i="20"/>
  <c r="AE175" i="20"/>
  <c r="AE176" i="20"/>
  <c r="AE177" i="20"/>
  <c r="AE178" i="20"/>
  <c r="AE179" i="20"/>
  <c r="AE180" i="20"/>
  <c r="AE181" i="20"/>
  <c r="AE182" i="20"/>
  <c r="AE183" i="20"/>
  <c r="AE184" i="20"/>
  <c r="AE185" i="20"/>
  <c r="AE186" i="20"/>
  <c r="AE187" i="20"/>
  <c r="AE188" i="20"/>
  <c r="AE189" i="20"/>
  <c r="AE190" i="20"/>
  <c r="AE191" i="20"/>
  <c r="AE192" i="20"/>
  <c r="AE193" i="20"/>
  <c r="AE194" i="20"/>
  <c r="AE195" i="20"/>
  <c r="AE196" i="20"/>
  <c r="AE197" i="20"/>
  <c r="AE198" i="20"/>
  <c r="AE199" i="20"/>
  <c r="AE200" i="20"/>
  <c r="AE201" i="20"/>
  <c r="AE202" i="20"/>
  <c r="AE203" i="20"/>
  <c r="AE204" i="20"/>
  <c r="AE205" i="20"/>
  <c r="AE206" i="20"/>
  <c r="AE207" i="20"/>
  <c r="AE208" i="20"/>
  <c r="AE209" i="20"/>
  <c r="AE210" i="20"/>
  <c r="AE211" i="20"/>
  <c r="AE212" i="20"/>
  <c r="AE213" i="20"/>
  <c r="AE214" i="20"/>
  <c r="AE215" i="20"/>
  <c r="AE216" i="20"/>
  <c r="AE217" i="20"/>
  <c r="AE218" i="20"/>
  <c r="AE219" i="20"/>
  <c r="AE220" i="20"/>
  <c r="AE221" i="20"/>
  <c r="AE222" i="20"/>
  <c r="AE223" i="20"/>
  <c r="AE224" i="20"/>
  <c r="AE225" i="20"/>
  <c r="AE226" i="20"/>
  <c r="AE227" i="20"/>
  <c r="AE228" i="20"/>
  <c r="AE229" i="20"/>
  <c r="AE230" i="20"/>
  <c r="AE231" i="20"/>
  <c r="AE232" i="20"/>
  <c r="AE233" i="20"/>
  <c r="AE234" i="20"/>
  <c r="AE235" i="20"/>
  <c r="AE236" i="20"/>
  <c r="AE237" i="20"/>
  <c r="AE238" i="20"/>
  <c r="AE239" i="20"/>
  <c r="AE240" i="20"/>
  <c r="AE241" i="20"/>
  <c r="AE242" i="20"/>
  <c r="AE243" i="20"/>
  <c r="AE244" i="20"/>
  <c r="AE245" i="20"/>
  <c r="AE246" i="20"/>
  <c r="AE247" i="20"/>
  <c r="AE248" i="20"/>
  <c r="AE249" i="20"/>
  <c r="AE250" i="20"/>
  <c r="AE251" i="20"/>
  <c r="AE252" i="20"/>
  <c r="AE253" i="20"/>
  <c r="AE254" i="20"/>
  <c r="AE255" i="20"/>
  <c r="AE256" i="20"/>
  <c r="AE257" i="20"/>
  <c r="AE258" i="20"/>
  <c r="AE259" i="20"/>
  <c r="AE260" i="20"/>
  <c r="AE261" i="20"/>
  <c r="AE262" i="20"/>
  <c r="AE263" i="20"/>
  <c r="AE264" i="20"/>
  <c r="AE265" i="20"/>
  <c r="AE266" i="20"/>
  <c r="AE267" i="20"/>
  <c r="AE268" i="20"/>
  <c r="AE269" i="20"/>
  <c r="AE270" i="20"/>
  <c r="AE271" i="20"/>
  <c r="AE272" i="20"/>
  <c r="AE273" i="20"/>
  <c r="AE274" i="20"/>
  <c r="AE275" i="20"/>
  <c r="AE276" i="20"/>
  <c r="AE277" i="20"/>
  <c r="AE278" i="20"/>
  <c r="AE279" i="20"/>
  <c r="AE280" i="20"/>
  <c r="AE281" i="20"/>
  <c r="AE282" i="20"/>
  <c r="AE283" i="20"/>
  <c r="AE284" i="20"/>
  <c r="AE285" i="20"/>
  <c r="AE286" i="20"/>
  <c r="AE287" i="20"/>
  <c r="AE288" i="20"/>
  <c r="AE289" i="20"/>
  <c r="AE290" i="20"/>
  <c r="AE291" i="20"/>
  <c r="AE292" i="20"/>
  <c r="AE293" i="20"/>
  <c r="AE294" i="20"/>
  <c r="AE295" i="20"/>
  <c r="AE296" i="20"/>
  <c r="AE297" i="20"/>
  <c r="AE298" i="20"/>
  <c r="AE299" i="20"/>
  <c r="AE300" i="20"/>
  <c r="AE301" i="20"/>
  <c r="AE302" i="20"/>
  <c r="AE303" i="20"/>
  <c r="AE304" i="20"/>
  <c r="AE305" i="20"/>
  <c r="AE306" i="20"/>
  <c r="AE307" i="20"/>
  <c r="AE308" i="20"/>
  <c r="AE309" i="20"/>
  <c r="AE310" i="20"/>
  <c r="AE311" i="20"/>
  <c r="AE312" i="20"/>
  <c r="AE313" i="20"/>
  <c r="AE314" i="20"/>
  <c r="AE315" i="20"/>
  <c r="AE316" i="20"/>
  <c r="AE317" i="20"/>
  <c r="AE318" i="20"/>
  <c r="AE319" i="20"/>
  <c r="AE320" i="20"/>
  <c r="AE321" i="20"/>
  <c r="AE322" i="20"/>
  <c r="AE323" i="20"/>
  <c r="AE324" i="20"/>
  <c r="AE325" i="20"/>
  <c r="AE326" i="20"/>
  <c r="AE327" i="20"/>
  <c r="AE328" i="20"/>
  <c r="AE329" i="20"/>
  <c r="AE330" i="20"/>
  <c r="AE331" i="20"/>
  <c r="AE332" i="20"/>
  <c r="AE333" i="20"/>
  <c r="AE334" i="20"/>
  <c r="AE335" i="20"/>
  <c r="AE336" i="20"/>
  <c r="AE337" i="20"/>
  <c r="AE338" i="20"/>
  <c r="AE339" i="20"/>
  <c r="AE340" i="20"/>
  <c r="AE341" i="20"/>
  <c r="AE342" i="20"/>
  <c r="AE343" i="20"/>
  <c r="AE344" i="20"/>
  <c r="AE345" i="20"/>
  <c r="AE346" i="20"/>
  <c r="AE347" i="20"/>
  <c r="AE348" i="20"/>
  <c r="AE349" i="20"/>
  <c r="AE350" i="20"/>
  <c r="AE351" i="20"/>
  <c r="AE352" i="20"/>
  <c r="AE353" i="20"/>
  <c r="AE354" i="20"/>
  <c r="AE355" i="20"/>
  <c r="AE356" i="20"/>
  <c r="AE357" i="20"/>
  <c r="AE358" i="20"/>
  <c r="AE359" i="20"/>
  <c r="AE360" i="20"/>
  <c r="AE361" i="20"/>
  <c r="AE362" i="20"/>
  <c r="AE363" i="20"/>
  <c r="AE364" i="20"/>
  <c r="AE365" i="20"/>
  <c r="AE366" i="20"/>
  <c r="AE367" i="20"/>
  <c r="AE368" i="20"/>
  <c r="AE369" i="20"/>
  <c r="AE370" i="20"/>
  <c r="AE371" i="20"/>
  <c r="AE372" i="20"/>
  <c r="AE373" i="20"/>
  <c r="AE374" i="20"/>
  <c r="AE375" i="20"/>
  <c r="AE376" i="20"/>
  <c r="AE377" i="20"/>
  <c r="AE378" i="20"/>
  <c r="AE379" i="20"/>
  <c r="AE380" i="20"/>
  <c r="AE381" i="20"/>
  <c r="AE382" i="20"/>
  <c r="AE383" i="20"/>
  <c r="AE384" i="20"/>
  <c r="AE385" i="20"/>
  <c r="AE386" i="20"/>
  <c r="AE387" i="20"/>
  <c r="AE388" i="20"/>
  <c r="AE389" i="20"/>
  <c r="AE390" i="20"/>
  <c r="AE391" i="20"/>
  <c r="AE392" i="20"/>
  <c r="AE393" i="20"/>
  <c r="AE394" i="20"/>
  <c r="AE395" i="20"/>
  <c r="AE396" i="20"/>
  <c r="AE397" i="20"/>
  <c r="AE398" i="20"/>
  <c r="AE399" i="20"/>
  <c r="AE400" i="20"/>
  <c r="AE401" i="20"/>
  <c r="AE402" i="20"/>
  <c r="AE403" i="20"/>
  <c r="AE404" i="20"/>
  <c r="AE405" i="20"/>
  <c r="AE406" i="20"/>
  <c r="AE407" i="20"/>
  <c r="AE408" i="20"/>
  <c r="AE409" i="20"/>
  <c r="AE410" i="20"/>
  <c r="AE411" i="20"/>
  <c r="AE412" i="20"/>
  <c r="AE413" i="20"/>
  <c r="AE414" i="20"/>
  <c r="AE415" i="20"/>
  <c r="AE416" i="20"/>
  <c r="AE417" i="20"/>
  <c r="AE418" i="20"/>
  <c r="AE419" i="20"/>
  <c r="AE420" i="20"/>
  <c r="AE421" i="20"/>
  <c r="AE422" i="20"/>
  <c r="AE423" i="20"/>
  <c r="AE424" i="20"/>
  <c r="AE425" i="20"/>
  <c r="AE426" i="20"/>
  <c r="AE427" i="20"/>
  <c r="AE428" i="20"/>
  <c r="AE429" i="20"/>
  <c r="AE430" i="20"/>
  <c r="AE431" i="20"/>
  <c r="AE432" i="20"/>
  <c r="AE433" i="20"/>
  <c r="AE434" i="20"/>
  <c r="AE435" i="20"/>
  <c r="AE436" i="20"/>
  <c r="AE437" i="20"/>
  <c r="AE438" i="20"/>
  <c r="AE439" i="20"/>
  <c r="AE440" i="20"/>
  <c r="AE441" i="20"/>
  <c r="AE442" i="20"/>
  <c r="AE443" i="20"/>
  <c r="AE444" i="20"/>
  <c r="AE445" i="20"/>
  <c r="AE446" i="20"/>
  <c r="AE447" i="20"/>
  <c r="AE448" i="20"/>
  <c r="AE449" i="20"/>
  <c r="AE450" i="20"/>
  <c r="AE451" i="20"/>
  <c r="AE452" i="20"/>
  <c r="AE453" i="20"/>
  <c r="AE454" i="20"/>
  <c r="AE455" i="20"/>
  <c r="AE456" i="20"/>
  <c r="AE457" i="20"/>
  <c r="AE458" i="20"/>
  <c r="AE459" i="20"/>
  <c r="AE460" i="20"/>
  <c r="AE461" i="20"/>
  <c r="AE462" i="20"/>
  <c r="AE463" i="20"/>
  <c r="AE464" i="20"/>
  <c r="AE465" i="20"/>
  <c r="AE466" i="20"/>
  <c r="AE467" i="20"/>
  <c r="AE468" i="20"/>
  <c r="AE469" i="20"/>
  <c r="AE470" i="20"/>
  <c r="AE471" i="20"/>
  <c r="AE472" i="20"/>
  <c r="AE473" i="20"/>
  <c r="AE474" i="20"/>
  <c r="AE475" i="20"/>
  <c r="AE476" i="20"/>
  <c r="AE477" i="20"/>
  <c r="AE478" i="20"/>
  <c r="AE479" i="20"/>
  <c r="AE480" i="20"/>
  <c r="AE481" i="20"/>
  <c r="AE482" i="20"/>
  <c r="AE483" i="20"/>
  <c r="AE484" i="20"/>
  <c r="AE485" i="20"/>
  <c r="AE486" i="20"/>
  <c r="AE487" i="20"/>
  <c r="AE488" i="20"/>
  <c r="AE489" i="20"/>
  <c r="AE490" i="20"/>
  <c r="AE491" i="20"/>
  <c r="AE492" i="20"/>
  <c r="AE493" i="20"/>
  <c r="AE494" i="20"/>
  <c r="AE495" i="20"/>
  <c r="AE496" i="20"/>
  <c r="AE497" i="20"/>
  <c r="AE498" i="20"/>
  <c r="AE499" i="20"/>
  <c r="AE500" i="20"/>
  <c r="AE501" i="20"/>
  <c r="AE502" i="20"/>
  <c r="AE503" i="20"/>
  <c r="AE504" i="20"/>
  <c r="AE505" i="20"/>
  <c r="AE506" i="20"/>
  <c r="AE507" i="20"/>
  <c r="AE508" i="20"/>
  <c r="AE509" i="20"/>
  <c r="AE510" i="20"/>
  <c r="AE511" i="20"/>
  <c r="AE512" i="20"/>
  <c r="AE513" i="20"/>
  <c r="AE514" i="20"/>
  <c r="AE515" i="20"/>
  <c r="AE516" i="20"/>
  <c r="AE517" i="20"/>
  <c r="AE518" i="20"/>
  <c r="AE519" i="20"/>
  <c r="AE520" i="20"/>
  <c r="AE521" i="20"/>
  <c r="AE522" i="20"/>
  <c r="AE523" i="20"/>
  <c r="AE524" i="20"/>
  <c r="AE525" i="20"/>
  <c r="AE526" i="20"/>
  <c r="AE527" i="20"/>
  <c r="AE528" i="20"/>
  <c r="AE529" i="20"/>
  <c r="AE530" i="20"/>
  <c r="AE531" i="20"/>
  <c r="AE532" i="20"/>
  <c r="AE533" i="20"/>
  <c r="AE534" i="20"/>
  <c r="AE535" i="20"/>
  <c r="AE536" i="20"/>
  <c r="AE537" i="20"/>
  <c r="AE538" i="20"/>
  <c r="AE539" i="20"/>
  <c r="AE540" i="20"/>
  <c r="AE541" i="20"/>
  <c r="AE542" i="20"/>
  <c r="AE543" i="20"/>
  <c r="AE544" i="20"/>
  <c r="AE545" i="20"/>
  <c r="AE546" i="20"/>
  <c r="AE547" i="20"/>
  <c r="AE548" i="20"/>
  <c r="AE549" i="20"/>
  <c r="AE550" i="20"/>
  <c r="AE551" i="20"/>
  <c r="AE552" i="20"/>
  <c r="AE553" i="20"/>
  <c r="AE554" i="20"/>
  <c r="AE555" i="20"/>
  <c r="AE556" i="20"/>
  <c r="AE557" i="20"/>
  <c r="AE558" i="20"/>
  <c r="AE559" i="20"/>
  <c r="AE560" i="20"/>
  <c r="AE561" i="20"/>
  <c r="AE562" i="20"/>
  <c r="AE563" i="20"/>
  <c r="AE564" i="20"/>
  <c r="AE565" i="20"/>
  <c r="AE566" i="20"/>
  <c r="AE567" i="20"/>
  <c r="AE568" i="20"/>
  <c r="AE569" i="20"/>
  <c r="AE570" i="20"/>
  <c r="AE571" i="20"/>
  <c r="AE572" i="20"/>
  <c r="AE573" i="20"/>
  <c r="AE574" i="20"/>
  <c r="AE575" i="20"/>
  <c r="AE576" i="20"/>
  <c r="AE577" i="20"/>
  <c r="AE578" i="20"/>
  <c r="AE579" i="20"/>
  <c r="AE580" i="20"/>
  <c r="AE581" i="20"/>
  <c r="AE582" i="20"/>
  <c r="AE583" i="20"/>
  <c r="AE584" i="20"/>
  <c r="AE585" i="20"/>
  <c r="AE586" i="20"/>
  <c r="AE587" i="20"/>
  <c r="AE588" i="20"/>
  <c r="AE589" i="20"/>
  <c r="AE590" i="20"/>
  <c r="AE591" i="20"/>
  <c r="AE592" i="20"/>
  <c r="AE593" i="20"/>
  <c r="AE594" i="20"/>
  <c r="AE595" i="20"/>
  <c r="AE596" i="20"/>
  <c r="AE597" i="20"/>
  <c r="AE598" i="20"/>
  <c r="AE599" i="20"/>
  <c r="AE600" i="20"/>
  <c r="AE601" i="20"/>
  <c r="AE602" i="20"/>
  <c r="AE603" i="20"/>
  <c r="AE604" i="20"/>
  <c r="AE605" i="20"/>
  <c r="AE606" i="20"/>
  <c r="AE607" i="20"/>
  <c r="AE608" i="20"/>
  <c r="AE609" i="20"/>
  <c r="AE610" i="20"/>
  <c r="AE611" i="20"/>
  <c r="AE612" i="20"/>
  <c r="AE613" i="20"/>
  <c r="AE614" i="20"/>
  <c r="AE615" i="20"/>
  <c r="AE616" i="20"/>
  <c r="AE617" i="20"/>
  <c r="AE618" i="20"/>
  <c r="AE619" i="20"/>
  <c r="AE620" i="20"/>
  <c r="AE621" i="20"/>
  <c r="AE622" i="20"/>
  <c r="AE623" i="20"/>
  <c r="AE624" i="20"/>
  <c r="AE625" i="20"/>
  <c r="AE626" i="20"/>
  <c r="AE627" i="20"/>
  <c r="AE628" i="20"/>
  <c r="AE629" i="20"/>
  <c r="AE630" i="20"/>
  <c r="AE631" i="20"/>
  <c r="AE632" i="20"/>
  <c r="AE633" i="20"/>
  <c r="AE634" i="20"/>
  <c r="AE635" i="20"/>
  <c r="AE636" i="20"/>
  <c r="AE637" i="20"/>
  <c r="AE638" i="20"/>
  <c r="AE639" i="20"/>
  <c r="AE640" i="20"/>
  <c r="AE641" i="20"/>
  <c r="AE642" i="20"/>
  <c r="AE643" i="20"/>
  <c r="AE644" i="20"/>
  <c r="AE645" i="20"/>
  <c r="AE646" i="20"/>
  <c r="AE647" i="20"/>
  <c r="AE648" i="20"/>
  <c r="AE649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292" i="20"/>
  <c r="AC293" i="20"/>
  <c r="AC294" i="20"/>
  <c r="AC295" i="20"/>
  <c r="AC296" i="20"/>
  <c r="AC297" i="20"/>
  <c r="AC298" i="20"/>
  <c r="AC299" i="20"/>
  <c r="AC300" i="20"/>
  <c r="AC301" i="20"/>
  <c r="AC302" i="20"/>
  <c r="AC303" i="20"/>
  <c r="AC304" i="20"/>
  <c r="AC305" i="20"/>
  <c r="AC306" i="20"/>
  <c r="AC307" i="20"/>
  <c r="AC308" i="20"/>
  <c r="AC309" i="20"/>
  <c r="AC310" i="20"/>
  <c r="AC311" i="20"/>
  <c r="AC312" i="20"/>
  <c r="AC313" i="20"/>
  <c r="AC314" i="20"/>
  <c r="AC315" i="20"/>
  <c r="AC316" i="20"/>
  <c r="AC317" i="20"/>
  <c r="AC318" i="20"/>
  <c r="AC319" i="20"/>
  <c r="AC320" i="20"/>
  <c r="AC321" i="20"/>
  <c r="AC322" i="20"/>
  <c r="AC323" i="20"/>
  <c r="AC324" i="20"/>
  <c r="AC325" i="20"/>
  <c r="AC326" i="20"/>
  <c r="AC327" i="20"/>
  <c r="AC328" i="20"/>
  <c r="AC329" i="20"/>
  <c r="AC330" i="20"/>
  <c r="AC331" i="20"/>
  <c r="AC332" i="20"/>
  <c r="AC333" i="20"/>
  <c r="AC334" i="20"/>
  <c r="AC335" i="20"/>
  <c r="AC336" i="20"/>
  <c r="AC337" i="20"/>
  <c r="AC338" i="20"/>
  <c r="AC339" i="20"/>
  <c r="AC340" i="20"/>
  <c r="AC341" i="20"/>
  <c r="AC342" i="20"/>
  <c r="AC343" i="20"/>
  <c r="AC344" i="20"/>
  <c r="AC345" i="20"/>
  <c r="AC346" i="20"/>
  <c r="AC347" i="20"/>
  <c r="AC348" i="20"/>
  <c r="AC349" i="20"/>
  <c r="AC350" i="20"/>
  <c r="AC351" i="20"/>
  <c r="AC352" i="20"/>
  <c r="AC353" i="20"/>
  <c r="AC354" i="20"/>
  <c r="AC355" i="20"/>
  <c r="AC356" i="20"/>
  <c r="AC357" i="20"/>
  <c r="AC358" i="20"/>
  <c r="AC359" i="20"/>
  <c r="AC360" i="20"/>
  <c r="AC361" i="20"/>
  <c r="AC362" i="20"/>
  <c r="AC363" i="20"/>
  <c r="AC364" i="20"/>
  <c r="AC365" i="20"/>
  <c r="AC366" i="20"/>
  <c r="AC367" i="20"/>
  <c r="AC368" i="20"/>
  <c r="AC369" i="20"/>
  <c r="AC370" i="20"/>
  <c r="AC371" i="20"/>
  <c r="AC372" i="20"/>
  <c r="AC373" i="20"/>
  <c r="AC374" i="20"/>
  <c r="AC375" i="20"/>
  <c r="AC376" i="20"/>
  <c r="AC377" i="20"/>
  <c r="AC378" i="20"/>
  <c r="AC379" i="20"/>
  <c r="AC380" i="20"/>
  <c r="AC381" i="20"/>
  <c r="AC382" i="20"/>
  <c r="AC383" i="20"/>
  <c r="AC384" i="20"/>
  <c r="AC385" i="20"/>
  <c r="AC386" i="20"/>
  <c r="AC387" i="20"/>
  <c r="AC388" i="20"/>
  <c r="AC389" i="20"/>
  <c r="AC390" i="20"/>
  <c r="AC391" i="20"/>
  <c r="AC392" i="20"/>
  <c r="AC393" i="20"/>
  <c r="AC394" i="20"/>
  <c r="AC395" i="20"/>
  <c r="AC396" i="20"/>
  <c r="AC397" i="20"/>
  <c r="AC398" i="20"/>
  <c r="AC399" i="20"/>
  <c r="AC400" i="20"/>
  <c r="AC401" i="20"/>
  <c r="AC402" i="20"/>
  <c r="AC403" i="20"/>
  <c r="AC404" i="20"/>
  <c r="AC405" i="20"/>
  <c r="AC406" i="20"/>
  <c r="AC407" i="20"/>
  <c r="AC408" i="20"/>
  <c r="AC409" i="20"/>
  <c r="AC410" i="20"/>
  <c r="AC411" i="20"/>
  <c r="AC412" i="20"/>
  <c r="AC413" i="20"/>
  <c r="AC414" i="20"/>
  <c r="AC415" i="20"/>
  <c r="AC416" i="20"/>
  <c r="AC417" i="20"/>
  <c r="AC418" i="20"/>
  <c r="AC419" i="20"/>
  <c r="AC420" i="20"/>
  <c r="AC421" i="20"/>
  <c r="AC422" i="20"/>
  <c r="AC423" i="20"/>
  <c r="AC424" i="20"/>
  <c r="AC425" i="20"/>
  <c r="AC426" i="20"/>
  <c r="AC427" i="20"/>
  <c r="AC428" i="20"/>
  <c r="AC429" i="20"/>
  <c r="AC430" i="20"/>
  <c r="AC431" i="20"/>
  <c r="AC432" i="20"/>
  <c r="AC433" i="20"/>
  <c r="AC434" i="20"/>
  <c r="AC435" i="20"/>
  <c r="AC436" i="20"/>
  <c r="AC437" i="20"/>
  <c r="AC438" i="20"/>
  <c r="AC439" i="20"/>
  <c r="AC440" i="20"/>
  <c r="AC441" i="20"/>
  <c r="AC442" i="20"/>
  <c r="AC443" i="20"/>
  <c r="AC444" i="20"/>
  <c r="AC445" i="20"/>
  <c r="AC446" i="20"/>
  <c r="AC447" i="20"/>
  <c r="AC448" i="20"/>
  <c r="AC449" i="20"/>
  <c r="AC450" i="20"/>
  <c r="AC451" i="20"/>
  <c r="AC452" i="20"/>
  <c r="AC453" i="20"/>
  <c r="AC454" i="20"/>
  <c r="AC455" i="20"/>
  <c r="AC456" i="20"/>
  <c r="AC457" i="20"/>
  <c r="AC458" i="20"/>
  <c r="AC459" i="20"/>
  <c r="AC460" i="20"/>
  <c r="AC461" i="20"/>
  <c r="AC462" i="20"/>
  <c r="AC463" i="20"/>
  <c r="AC464" i="20"/>
  <c r="AC465" i="20"/>
  <c r="AC466" i="20"/>
  <c r="AC467" i="20"/>
  <c r="AC468" i="20"/>
  <c r="AC469" i="20"/>
  <c r="AC470" i="20"/>
  <c r="AC471" i="20"/>
  <c r="AC472" i="20"/>
  <c r="AC473" i="20"/>
  <c r="AC474" i="20"/>
  <c r="AC475" i="20"/>
  <c r="AC476" i="20"/>
  <c r="AC477" i="20"/>
  <c r="AC478" i="20"/>
  <c r="AC479" i="20"/>
  <c r="AC480" i="20"/>
  <c r="AC481" i="20"/>
  <c r="AC482" i="20"/>
  <c r="AC483" i="20"/>
  <c r="AC484" i="20"/>
  <c r="AC485" i="20"/>
  <c r="AC486" i="20"/>
  <c r="AC487" i="20"/>
  <c r="AC488" i="20"/>
  <c r="AC489" i="20"/>
  <c r="AC490" i="20"/>
  <c r="AC491" i="20"/>
  <c r="AC492" i="20"/>
  <c r="AC493" i="20"/>
  <c r="AC494" i="20"/>
  <c r="AC495" i="20"/>
  <c r="AC496" i="20"/>
  <c r="AC497" i="20"/>
  <c r="AC498" i="20"/>
  <c r="AC499" i="20"/>
  <c r="AC500" i="20"/>
  <c r="AC501" i="20"/>
  <c r="AC502" i="20"/>
  <c r="AC503" i="20"/>
  <c r="AC504" i="20"/>
  <c r="AC505" i="20"/>
  <c r="AC506" i="20"/>
  <c r="AC507" i="20"/>
  <c r="AC508" i="20"/>
  <c r="AC509" i="20"/>
  <c r="AC510" i="20"/>
  <c r="AC511" i="20"/>
  <c r="AC512" i="20"/>
  <c r="AC513" i="20"/>
  <c r="AC514" i="20"/>
  <c r="AC515" i="20"/>
  <c r="AC516" i="20"/>
  <c r="AC517" i="20"/>
  <c r="AC518" i="20"/>
  <c r="AC519" i="20"/>
  <c r="AC520" i="20"/>
  <c r="AC521" i="20"/>
  <c r="AC522" i="20"/>
  <c r="AC523" i="20"/>
  <c r="AC524" i="20"/>
  <c r="AC525" i="20"/>
  <c r="AC526" i="20"/>
  <c r="AC527" i="20"/>
  <c r="AC528" i="20"/>
  <c r="AC529" i="20"/>
  <c r="AC530" i="20"/>
  <c r="AC531" i="20"/>
  <c r="AC532" i="20"/>
  <c r="AC533" i="20"/>
  <c r="AC534" i="20"/>
  <c r="AC535" i="20"/>
  <c r="AC536" i="20"/>
  <c r="AC537" i="20"/>
  <c r="AC538" i="20"/>
  <c r="AC539" i="20"/>
  <c r="AC540" i="20"/>
  <c r="AC541" i="20"/>
  <c r="AC542" i="20"/>
  <c r="AC543" i="20"/>
  <c r="AC544" i="20"/>
  <c r="AC545" i="20"/>
  <c r="AC546" i="20"/>
  <c r="AC547" i="20"/>
  <c r="AC548" i="20"/>
  <c r="AC549" i="20"/>
  <c r="AC550" i="20"/>
  <c r="AC551" i="20"/>
  <c r="AC552" i="20"/>
  <c r="AC553" i="20"/>
  <c r="AC554" i="20"/>
  <c r="AC555" i="20"/>
  <c r="AC556" i="20"/>
  <c r="AC557" i="20"/>
  <c r="AC558" i="20"/>
  <c r="AC559" i="20"/>
  <c r="AC560" i="20"/>
  <c r="AC561" i="20"/>
  <c r="AC562" i="20"/>
  <c r="AC563" i="20"/>
  <c r="AC564" i="20"/>
  <c r="AC565" i="20"/>
  <c r="AC566" i="20"/>
  <c r="AC567" i="20"/>
  <c r="AC568" i="20"/>
  <c r="AC569" i="20"/>
  <c r="AC570" i="20"/>
  <c r="AC571" i="20"/>
  <c r="AC572" i="20"/>
  <c r="AC573" i="20"/>
  <c r="AC574" i="20"/>
  <c r="AC575" i="20"/>
  <c r="AC576" i="20"/>
  <c r="AC577" i="20"/>
  <c r="AC578" i="20"/>
  <c r="AC579" i="20"/>
  <c r="AC580" i="20"/>
  <c r="AC581" i="20"/>
  <c r="AC582" i="20"/>
  <c r="AC583" i="20"/>
  <c r="AC584" i="20"/>
  <c r="AC585" i="20"/>
  <c r="AC586" i="20"/>
  <c r="AC587" i="20"/>
  <c r="AC588" i="20"/>
  <c r="AC589" i="20"/>
  <c r="AC590" i="20"/>
  <c r="AC591" i="20"/>
  <c r="AC592" i="20"/>
  <c r="AC593" i="20"/>
  <c r="AC594" i="20"/>
  <c r="AC595" i="20"/>
  <c r="AC596" i="20"/>
  <c r="AC597" i="20"/>
  <c r="AC598" i="20"/>
  <c r="AC599" i="20"/>
  <c r="AC600" i="20"/>
  <c r="AC601" i="20"/>
  <c r="AC602" i="20"/>
  <c r="AC603" i="20"/>
  <c r="AC604" i="20"/>
  <c r="AC605" i="20"/>
  <c r="AC606" i="20"/>
  <c r="AC607" i="20"/>
  <c r="AC608" i="20"/>
  <c r="AC609" i="20"/>
  <c r="AC610" i="20"/>
  <c r="AC611" i="20"/>
  <c r="AC612" i="20"/>
  <c r="AC613" i="20"/>
  <c r="AC614" i="20"/>
  <c r="AC615" i="20"/>
  <c r="AC616" i="20"/>
  <c r="AC617" i="20"/>
  <c r="AC618" i="20"/>
  <c r="AC619" i="20"/>
  <c r="AC620" i="20"/>
  <c r="AC621" i="20"/>
  <c r="AC622" i="20"/>
  <c r="AC623" i="20"/>
  <c r="AC624" i="20"/>
  <c r="AC625" i="20"/>
  <c r="AC626" i="20"/>
  <c r="AC627" i="20"/>
  <c r="AC628" i="20"/>
  <c r="AC629" i="20"/>
  <c r="AC630" i="20"/>
  <c r="AC631" i="20"/>
  <c r="AC632" i="20"/>
  <c r="AC633" i="20"/>
  <c r="AC634" i="20"/>
  <c r="AC635" i="20"/>
  <c r="AC636" i="20"/>
  <c r="AC637" i="20"/>
  <c r="AC638" i="20"/>
  <c r="AC639" i="20"/>
  <c r="AC640" i="20"/>
  <c r="AC641" i="20"/>
  <c r="AC642" i="20"/>
  <c r="AC643" i="20"/>
  <c r="AC644" i="20"/>
  <c r="AC645" i="20"/>
  <c r="AC646" i="20"/>
  <c r="AC647" i="20"/>
  <c r="AC648" i="20"/>
  <c r="AC649" i="20"/>
  <c r="AA5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AA502" i="20"/>
  <c r="AA503" i="20"/>
  <c r="AA504" i="20"/>
  <c r="AA505" i="20"/>
  <c r="AA506" i="20"/>
  <c r="AA507" i="20"/>
  <c r="AA508" i="20"/>
  <c r="AA509" i="20"/>
  <c r="AA510" i="20"/>
  <c r="AA511" i="20"/>
  <c r="AA512" i="20"/>
  <c r="AA513" i="20"/>
  <c r="AA514" i="20"/>
  <c r="AA515" i="20"/>
  <c r="AA516" i="20"/>
  <c r="AA517" i="20"/>
  <c r="AA518" i="20"/>
  <c r="AA519" i="20"/>
  <c r="AA520" i="20"/>
  <c r="AA521" i="20"/>
  <c r="AA522" i="20"/>
  <c r="AA523" i="20"/>
  <c r="AA524" i="20"/>
  <c r="AA525" i="20"/>
  <c r="AA526" i="20"/>
  <c r="AA527" i="20"/>
  <c r="AA528" i="20"/>
  <c r="AA529" i="20"/>
  <c r="AA530" i="20"/>
  <c r="AA531" i="20"/>
  <c r="AA532" i="20"/>
  <c r="AA533" i="20"/>
  <c r="AA534" i="20"/>
  <c r="AA535" i="20"/>
  <c r="AA536" i="20"/>
  <c r="AA537" i="20"/>
  <c r="AA538" i="20"/>
  <c r="AA539" i="20"/>
  <c r="AA540" i="20"/>
  <c r="AA541" i="20"/>
  <c r="AA542" i="20"/>
  <c r="AA543" i="20"/>
  <c r="AA544" i="20"/>
  <c r="AA545" i="20"/>
  <c r="AA546" i="20"/>
  <c r="AA547" i="20"/>
  <c r="AA548" i="20"/>
  <c r="AA549" i="20"/>
  <c r="AA550" i="20"/>
  <c r="AA551" i="20"/>
  <c r="AA552" i="20"/>
  <c r="AA553" i="20"/>
  <c r="AA554" i="20"/>
  <c r="AA555" i="20"/>
  <c r="AA556" i="20"/>
  <c r="AA557" i="20"/>
  <c r="AA558" i="20"/>
  <c r="AA559" i="20"/>
  <c r="AA560" i="20"/>
  <c r="AA561" i="20"/>
  <c r="AA562" i="20"/>
  <c r="AA563" i="20"/>
  <c r="AA564" i="20"/>
  <c r="AA565" i="20"/>
  <c r="AA566" i="20"/>
  <c r="AA567" i="20"/>
  <c r="AA568" i="20"/>
  <c r="AA569" i="20"/>
  <c r="AA570" i="20"/>
  <c r="AA571" i="20"/>
  <c r="AA572" i="20"/>
  <c r="AA573" i="20"/>
  <c r="AA574" i="20"/>
  <c r="AA575" i="20"/>
  <c r="AA576" i="20"/>
  <c r="AA577" i="20"/>
  <c r="AA578" i="20"/>
  <c r="AA579" i="20"/>
  <c r="AA580" i="20"/>
  <c r="AA581" i="20"/>
  <c r="AA582" i="20"/>
  <c r="AA583" i="20"/>
  <c r="AA584" i="20"/>
  <c r="AA585" i="20"/>
  <c r="AA586" i="20"/>
  <c r="AA587" i="20"/>
  <c r="AA588" i="20"/>
  <c r="AA589" i="20"/>
  <c r="AA590" i="20"/>
  <c r="AA591" i="20"/>
  <c r="AA592" i="20"/>
  <c r="AA593" i="20"/>
  <c r="AA594" i="20"/>
  <c r="AA595" i="20"/>
  <c r="AA596" i="20"/>
  <c r="AA597" i="20"/>
  <c r="AA598" i="20"/>
  <c r="AA599" i="20"/>
  <c r="AA600" i="20"/>
  <c r="AA601" i="20"/>
  <c r="AA602" i="20"/>
  <c r="AA603" i="20"/>
  <c r="AA604" i="20"/>
  <c r="AA606" i="20"/>
  <c r="AA607" i="20"/>
  <c r="AA608" i="20"/>
  <c r="AA609" i="20"/>
  <c r="AA610" i="20"/>
  <c r="AA611" i="20"/>
  <c r="AA612" i="20"/>
  <c r="AA613" i="20"/>
  <c r="AA614" i="20"/>
  <c r="AA615" i="20"/>
  <c r="AA616" i="20"/>
  <c r="AA617" i="20"/>
  <c r="AA618" i="20"/>
  <c r="AA619" i="20"/>
  <c r="AA620" i="20"/>
  <c r="AA621" i="20"/>
  <c r="AA622" i="20"/>
  <c r="AA623" i="20"/>
  <c r="AA624" i="20"/>
  <c r="AA625" i="20"/>
  <c r="AA626" i="20"/>
  <c r="AA627" i="20"/>
  <c r="AA628" i="20"/>
  <c r="AA629" i="20"/>
  <c r="AA630" i="20"/>
  <c r="AA631" i="20"/>
  <c r="AA632" i="20"/>
  <c r="AA633" i="20"/>
  <c r="AA634" i="20"/>
  <c r="AA635" i="20"/>
  <c r="AA636" i="20"/>
  <c r="AA637" i="20"/>
  <c r="AA638" i="20"/>
  <c r="AA639" i="20"/>
  <c r="AA640" i="20"/>
  <c r="AA641" i="20"/>
  <c r="AA642" i="20"/>
  <c r="AA643" i="20"/>
  <c r="AA644" i="20"/>
  <c r="AA645" i="20"/>
  <c r="AA646" i="20"/>
  <c r="AA647" i="20"/>
  <c r="AA648" i="20"/>
  <c r="AA649" i="20"/>
  <c r="Y5" i="20"/>
  <c r="Y6" i="20"/>
  <c r="Y7" i="20"/>
  <c r="Y8" i="20"/>
  <c r="Y9" i="20"/>
  <c r="Y10" i="20"/>
  <c r="Y11" i="20"/>
  <c r="Y12" i="20"/>
  <c r="Y13" i="20"/>
  <c r="Y14" i="20"/>
  <c r="Y15" i="20"/>
  <c r="Y16" i="20"/>
  <c r="Y17" i="20"/>
  <c r="Y18" i="20"/>
  <c r="Y19" i="20"/>
  <c r="Y20" i="20"/>
  <c r="Y21" i="20"/>
  <c r="Y22" i="20"/>
  <c r="Y23" i="20"/>
  <c r="Y24" i="20"/>
  <c r="Y25" i="20"/>
  <c r="Y26" i="20"/>
  <c r="Y27" i="20"/>
  <c r="Y28" i="20"/>
  <c r="Y29" i="20"/>
  <c r="Y30" i="20"/>
  <c r="Y31" i="20"/>
  <c r="Y32" i="20"/>
  <c r="Y33" i="20"/>
  <c r="Y34" i="20"/>
  <c r="Y35" i="20"/>
  <c r="Y36" i="20"/>
  <c r="Y37" i="20"/>
  <c r="Y38" i="20"/>
  <c r="Y39" i="20"/>
  <c r="Y40" i="20"/>
  <c r="Y41" i="20"/>
  <c r="Y42" i="20"/>
  <c r="Y43" i="20"/>
  <c r="Y44" i="20"/>
  <c r="Y45" i="20"/>
  <c r="Y46" i="20"/>
  <c r="Y47" i="20"/>
  <c r="Y48" i="20"/>
  <c r="Y49" i="20"/>
  <c r="Y50" i="20"/>
  <c r="Y51" i="20"/>
  <c r="Y52" i="20"/>
  <c r="Y74" i="20"/>
  <c r="Y75" i="20"/>
  <c r="Y76" i="20"/>
  <c r="Y77" i="20"/>
  <c r="Y78" i="20"/>
  <c r="Y79" i="20"/>
  <c r="Y80" i="20"/>
  <c r="Y81" i="20"/>
  <c r="Y82" i="20"/>
  <c r="Y83" i="20"/>
  <c r="Y84" i="20"/>
  <c r="Y85" i="20"/>
  <c r="Y86" i="20"/>
  <c r="Y87" i="20"/>
  <c r="Y88" i="20"/>
  <c r="Y89" i="20"/>
  <c r="Y90" i="20"/>
  <c r="Y91" i="20"/>
  <c r="Y92" i="20"/>
  <c r="Y93" i="20"/>
  <c r="Y94" i="20"/>
  <c r="Y95" i="20"/>
  <c r="Y96" i="20"/>
  <c r="Y97" i="20"/>
  <c r="Y98" i="20"/>
  <c r="Y99" i="20"/>
  <c r="Y100" i="20"/>
  <c r="Y101" i="20"/>
  <c r="Y102" i="20"/>
  <c r="Y103" i="20"/>
  <c r="Y104" i="20"/>
  <c r="Y105" i="20"/>
  <c r="Y106" i="20"/>
  <c r="Y107" i="20"/>
  <c r="Y108" i="20"/>
  <c r="Y109" i="20"/>
  <c r="Y110" i="20"/>
  <c r="Y111" i="20"/>
  <c r="Y112" i="20"/>
  <c r="Y113" i="20"/>
  <c r="Y114" i="20"/>
  <c r="Y115" i="20"/>
  <c r="Y116" i="20"/>
  <c r="Y117" i="20"/>
  <c r="Y118" i="20"/>
  <c r="Y119" i="20"/>
  <c r="Y120" i="20"/>
  <c r="Y121" i="20"/>
  <c r="Y122" i="20"/>
  <c r="Y123" i="20"/>
  <c r="Y124" i="20"/>
  <c r="Y125" i="20"/>
  <c r="Y126" i="20"/>
  <c r="Y127" i="20"/>
  <c r="Y128" i="20"/>
  <c r="Y129" i="20"/>
  <c r="Y130" i="20"/>
  <c r="Y131" i="20"/>
  <c r="Y132" i="20"/>
  <c r="Y133" i="20"/>
  <c r="Y134" i="20"/>
  <c r="Y135" i="20"/>
  <c r="Y136" i="20"/>
  <c r="Y137" i="20"/>
  <c r="Y138" i="20"/>
  <c r="Y139" i="20"/>
  <c r="Y140" i="20"/>
  <c r="Y141" i="20"/>
  <c r="Y142" i="20"/>
  <c r="Y143" i="20"/>
  <c r="Y144" i="20"/>
  <c r="Y145" i="20"/>
  <c r="Y146" i="20"/>
  <c r="Y147" i="20"/>
  <c r="Y148" i="20"/>
  <c r="Y149" i="20"/>
  <c r="Y150" i="20"/>
  <c r="Y151" i="20"/>
  <c r="Y152" i="20"/>
  <c r="Y153" i="20"/>
  <c r="Y154" i="20"/>
  <c r="Y155" i="20"/>
  <c r="Y156" i="20"/>
  <c r="Y157" i="20"/>
  <c r="Y158" i="20"/>
  <c r="Y159" i="20"/>
  <c r="Y160" i="20"/>
  <c r="Y161" i="20"/>
  <c r="Y162" i="20"/>
  <c r="Y163" i="20"/>
  <c r="Y164" i="20"/>
  <c r="Y165" i="20"/>
  <c r="Y166" i="20"/>
  <c r="Y167" i="20"/>
  <c r="Y168" i="20"/>
  <c r="Y169" i="20"/>
  <c r="Y170" i="20"/>
  <c r="Y171" i="20"/>
  <c r="Y172" i="20"/>
  <c r="Y173" i="20"/>
  <c r="Y174" i="20"/>
  <c r="Y175" i="20"/>
  <c r="Y176" i="20"/>
  <c r="Y177" i="20"/>
  <c r="Y178" i="20"/>
  <c r="Y179" i="20"/>
  <c r="Y180" i="20"/>
  <c r="Y181" i="20"/>
  <c r="Y182" i="20"/>
  <c r="Y183" i="20"/>
  <c r="Y184" i="20"/>
  <c r="Y185" i="20"/>
  <c r="Y186" i="20"/>
  <c r="Y187" i="20"/>
  <c r="Y188" i="20"/>
  <c r="Y189" i="20"/>
  <c r="Y190" i="20"/>
  <c r="Y191" i="20"/>
  <c r="Y192" i="20"/>
  <c r="Y193" i="20"/>
  <c r="Y194" i="20"/>
  <c r="Y195" i="20"/>
  <c r="Y196" i="20"/>
  <c r="Y197" i="20"/>
  <c r="Y198" i="20"/>
  <c r="Y199" i="20"/>
  <c r="Y200" i="20"/>
  <c r="Y201" i="20"/>
  <c r="Y202" i="20"/>
  <c r="Y203" i="20"/>
  <c r="Y204" i="20"/>
  <c r="Y205" i="20"/>
  <c r="Y206" i="20"/>
  <c r="Y207" i="20"/>
  <c r="Y208" i="20"/>
  <c r="Y209" i="20"/>
  <c r="Y210" i="20"/>
  <c r="Y211" i="20"/>
  <c r="Y212" i="20"/>
  <c r="Y213" i="20"/>
  <c r="Y214" i="20"/>
  <c r="Y215" i="20"/>
  <c r="Y216" i="20"/>
  <c r="Y217" i="20"/>
  <c r="Y218" i="20"/>
  <c r="Y219" i="20"/>
  <c r="Y220" i="20"/>
  <c r="Y221" i="20"/>
  <c r="Y222" i="20"/>
  <c r="Y223" i="20"/>
  <c r="Y224" i="20"/>
  <c r="Y225" i="20"/>
  <c r="Y226" i="20"/>
  <c r="Y227" i="20"/>
  <c r="Y228" i="20"/>
  <c r="Y229" i="20"/>
  <c r="Y230" i="20"/>
  <c r="Y231" i="20"/>
  <c r="Y232" i="20"/>
  <c r="Y233" i="20"/>
  <c r="Y234" i="20"/>
  <c r="Y235" i="20"/>
  <c r="Y236" i="20"/>
  <c r="Y237" i="20"/>
  <c r="Y238" i="20"/>
  <c r="Y239" i="20"/>
  <c r="Y240" i="20"/>
  <c r="Y241" i="20"/>
  <c r="Y242" i="20"/>
  <c r="Y243" i="20"/>
  <c r="Y244" i="20"/>
  <c r="Y245" i="20"/>
  <c r="Y246" i="20"/>
  <c r="Y247" i="20"/>
  <c r="Y248" i="20"/>
  <c r="Y249" i="20"/>
  <c r="Y250" i="20"/>
  <c r="Y251" i="20"/>
  <c r="Y252" i="20"/>
  <c r="Y253" i="20"/>
  <c r="Y254" i="20"/>
  <c r="Y255" i="20"/>
  <c r="Y256" i="20"/>
  <c r="Y257" i="20"/>
  <c r="Y258" i="20"/>
  <c r="Y259" i="20"/>
  <c r="Y260" i="20"/>
  <c r="Y261" i="20"/>
  <c r="Y262" i="20"/>
  <c r="Y263" i="20"/>
  <c r="Y264" i="20"/>
  <c r="Y265" i="20"/>
  <c r="Y266" i="20"/>
  <c r="Y267" i="20"/>
  <c r="Y268" i="20"/>
  <c r="Y269" i="20"/>
  <c r="Y270" i="20"/>
  <c r="Y271" i="20"/>
  <c r="Y272" i="20"/>
  <c r="Y273" i="20"/>
  <c r="Y274" i="20"/>
  <c r="Y275" i="20"/>
  <c r="Y276" i="20"/>
  <c r="Y277" i="20"/>
  <c r="Y278" i="20"/>
  <c r="Y279" i="20"/>
  <c r="Y280" i="20"/>
  <c r="Y281" i="20"/>
  <c r="Y282" i="20"/>
  <c r="Y283" i="20"/>
  <c r="Y284" i="20"/>
  <c r="Y285" i="20"/>
  <c r="Y286" i="20"/>
  <c r="Y287" i="20"/>
  <c r="Y288" i="20"/>
  <c r="Y289" i="20"/>
  <c r="Y290" i="20"/>
  <c r="Y291" i="20"/>
  <c r="Y292" i="20"/>
  <c r="Y293" i="20"/>
  <c r="Y294" i="20"/>
  <c r="Y295" i="20"/>
  <c r="Y296" i="20"/>
  <c r="Y297" i="20"/>
  <c r="Y298" i="20"/>
  <c r="Y299" i="20"/>
  <c r="Y300" i="20"/>
  <c r="Y301" i="20"/>
  <c r="Y302" i="20"/>
  <c r="Y303" i="20"/>
  <c r="Y304" i="20"/>
  <c r="Y305" i="20"/>
  <c r="Y306" i="20"/>
  <c r="Y307" i="20"/>
  <c r="Y308" i="20"/>
  <c r="Y309" i="20"/>
  <c r="Y310" i="20"/>
  <c r="Y311" i="20"/>
  <c r="Y312" i="20"/>
  <c r="Y313" i="20"/>
  <c r="Y314" i="20"/>
  <c r="Y315" i="20"/>
  <c r="Y316" i="20"/>
  <c r="Y317" i="20"/>
  <c r="Y318" i="20"/>
  <c r="Y319" i="20"/>
  <c r="Y320" i="20"/>
  <c r="Y321" i="20"/>
  <c r="Y322" i="20"/>
  <c r="Y323" i="20"/>
  <c r="Y324" i="20"/>
  <c r="Y325" i="20"/>
  <c r="Y326" i="20"/>
  <c r="Y327" i="20"/>
  <c r="Y328" i="20"/>
  <c r="Y329" i="20"/>
  <c r="Y330" i="20"/>
  <c r="Y331" i="20"/>
  <c r="Y332" i="20"/>
  <c r="Y333" i="20"/>
  <c r="Y334" i="20"/>
  <c r="Y335" i="20"/>
  <c r="Y336" i="20"/>
  <c r="Y337" i="20"/>
  <c r="Y338" i="20"/>
  <c r="Y339" i="20"/>
  <c r="Y340" i="20"/>
  <c r="Y341" i="20"/>
  <c r="Y342" i="20"/>
  <c r="Y343" i="20"/>
  <c r="Y344" i="20"/>
  <c r="Y345" i="20"/>
  <c r="Y346" i="20"/>
  <c r="Y347" i="20"/>
  <c r="Y348" i="20"/>
  <c r="Y349" i="20"/>
  <c r="Y350" i="20"/>
  <c r="Y351" i="20"/>
  <c r="Y352" i="20"/>
  <c r="Y353" i="20"/>
  <c r="Y354" i="20"/>
  <c r="Y355" i="20"/>
  <c r="Y356" i="20"/>
  <c r="Y357" i="20"/>
  <c r="Y358" i="20"/>
  <c r="Y359" i="20"/>
  <c r="Y360" i="20"/>
  <c r="Y361" i="20"/>
  <c r="Y362" i="20"/>
  <c r="Y363" i="20"/>
  <c r="Y364" i="20"/>
  <c r="Y365" i="20"/>
  <c r="Y366" i="20"/>
  <c r="Y367" i="20"/>
  <c r="Y368" i="20"/>
  <c r="Y369" i="20"/>
  <c r="Y370" i="20"/>
  <c r="Y371" i="20"/>
  <c r="Y372" i="20"/>
  <c r="Y373" i="20"/>
  <c r="Y374" i="20"/>
  <c r="Y375" i="20"/>
  <c r="Y376" i="20"/>
  <c r="Y377" i="20"/>
  <c r="Y378" i="20"/>
  <c r="Y379" i="20"/>
  <c r="Y380" i="20"/>
  <c r="Y381" i="20"/>
  <c r="Y382" i="20"/>
  <c r="Y383" i="20"/>
  <c r="Y384" i="20"/>
  <c r="Y385" i="20"/>
  <c r="Y386" i="20"/>
  <c r="Y387" i="20"/>
  <c r="Y388" i="20"/>
  <c r="Y389" i="20"/>
  <c r="Y390" i="20"/>
  <c r="Y391" i="20"/>
  <c r="Y392" i="20"/>
  <c r="Y393" i="20"/>
  <c r="Y394" i="20"/>
  <c r="Y395" i="20"/>
  <c r="Y396" i="20"/>
  <c r="Y397" i="20"/>
  <c r="Y398" i="20"/>
  <c r="Y399" i="20"/>
  <c r="Y400" i="20"/>
  <c r="Y401" i="20"/>
  <c r="Y402" i="20"/>
  <c r="Y403" i="20"/>
  <c r="Y404" i="20"/>
  <c r="Y405" i="20"/>
  <c r="Y406" i="20"/>
  <c r="Y407" i="20"/>
  <c r="Y408" i="20"/>
  <c r="Y409" i="20"/>
  <c r="Y410" i="20"/>
  <c r="Y411" i="20"/>
  <c r="Y412" i="20"/>
  <c r="Y413" i="20"/>
  <c r="Y414" i="20"/>
  <c r="Y415" i="20"/>
  <c r="Y416" i="20"/>
  <c r="Y417" i="20"/>
  <c r="Y418" i="20"/>
  <c r="Y419" i="20"/>
  <c r="Y420" i="20"/>
  <c r="Y421" i="20"/>
  <c r="Y422" i="20"/>
  <c r="Y423" i="20"/>
  <c r="Y424" i="20"/>
  <c r="Y425" i="20"/>
  <c r="Y426" i="20"/>
  <c r="Y427" i="20"/>
  <c r="Y428" i="20"/>
  <c r="Y429" i="20"/>
  <c r="Y430" i="20"/>
  <c r="Y431" i="20"/>
  <c r="Y432" i="20"/>
  <c r="Y433" i="20"/>
  <c r="Y434" i="20"/>
  <c r="Y435" i="20"/>
  <c r="Y436" i="20"/>
  <c r="Y437" i="20"/>
  <c r="Y438" i="20"/>
  <c r="Y439" i="20"/>
  <c r="Y440" i="20"/>
  <c r="Y441" i="20"/>
  <c r="Y442" i="20"/>
  <c r="Y443" i="20"/>
  <c r="Y444" i="20"/>
  <c r="Y445" i="20"/>
  <c r="Y446" i="20"/>
  <c r="Y447" i="20"/>
  <c r="Y448" i="20"/>
  <c r="Y449" i="20"/>
  <c r="Y450" i="20"/>
  <c r="Y451" i="20"/>
  <c r="Y452" i="20"/>
  <c r="Y453" i="20"/>
  <c r="Y454" i="20"/>
  <c r="Y455" i="20"/>
  <c r="Y456" i="20"/>
  <c r="Y457" i="20"/>
  <c r="Y458" i="20"/>
  <c r="Y459" i="20"/>
  <c r="Y460" i="20"/>
  <c r="Y461" i="20"/>
  <c r="Y462" i="20"/>
  <c r="Y463" i="20"/>
  <c r="Y464" i="20"/>
  <c r="Y465" i="20"/>
  <c r="Y466" i="20"/>
  <c r="Y467" i="20"/>
  <c r="Y468" i="20"/>
  <c r="Y469" i="20"/>
  <c r="Y470" i="20"/>
  <c r="Y471" i="20"/>
  <c r="Y472" i="20"/>
  <c r="Y473" i="20"/>
  <c r="Y474" i="20"/>
  <c r="Y475" i="20"/>
  <c r="Y476" i="20"/>
  <c r="Y477" i="20"/>
  <c r="Y478" i="20"/>
  <c r="Y479" i="20"/>
  <c r="Y480" i="20"/>
  <c r="Y481" i="20"/>
  <c r="Y482" i="20"/>
  <c r="Y483" i="20"/>
  <c r="Y484" i="20"/>
  <c r="Y485" i="20"/>
  <c r="Y486" i="20"/>
  <c r="Y487" i="20"/>
  <c r="Y489" i="20"/>
  <c r="Y490" i="20"/>
  <c r="Y491" i="20"/>
  <c r="Y492" i="20"/>
  <c r="Y493" i="20"/>
  <c r="Y494" i="20"/>
  <c r="Y495" i="20"/>
  <c r="Y496" i="20"/>
  <c r="Y497" i="20"/>
  <c r="Y498" i="20"/>
  <c r="Y499" i="20"/>
  <c r="Y500" i="20"/>
  <c r="Y501" i="20"/>
  <c r="Y502" i="20"/>
  <c r="Y503" i="20"/>
  <c r="Y504" i="20"/>
  <c r="Y505" i="20"/>
  <c r="Y506" i="20"/>
  <c r="Y507" i="20"/>
  <c r="Y508" i="20"/>
  <c r="Y509" i="20"/>
  <c r="Y510" i="20"/>
  <c r="Y511" i="20"/>
  <c r="Y512" i="20"/>
  <c r="Y513" i="20"/>
  <c r="Y514" i="20"/>
  <c r="Y515" i="20"/>
  <c r="Y516" i="20"/>
  <c r="Y517" i="20"/>
  <c r="Y518" i="20"/>
  <c r="Y519" i="20"/>
  <c r="Y520" i="20"/>
  <c r="Y521" i="20"/>
  <c r="Y522" i="20"/>
  <c r="Y523" i="20"/>
  <c r="Y524" i="20"/>
  <c r="Y525" i="20"/>
  <c r="Y526" i="20"/>
  <c r="Y527" i="20"/>
  <c r="Y528" i="20"/>
  <c r="Y529" i="20"/>
  <c r="Y530" i="20"/>
  <c r="Y531" i="20"/>
  <c r="Y532" i="20"/>
  <c r="Y533" i="20"/>
  <c r="Y534" i="20"/>
  <c r="Y535" i="20"/>
  <c r="Y536" i="20"/>
  <c r="Y537" i="20"/>
  <c r="Y538" i="20"/>
  <c r="Y539" i="20"/>
  <c r="Y540" i="20"/>
  <c r="Y541" i="20"/>
  <c r="Y542" i="20"/>
  <c r="Y543" i="20"/>
  <c r="Y544" i="20"/>
  <c r="Y545" i="20"/>
  <c r="Y546" i="20"/>
  <c r="Y547" i="20"/>
  <c r="Y548" i="20"/>
  <c r="Y549" i="20"/>
  <c r="Y550" i="20"/>
  <c r="Y551" i="20"/>
  <c r="Y552" i="20"/>
  <c r="Y553" i="20"/>
  <c r="Y554" i="20"/>
  <c r="Y555" i="20"/>
  <c r="Y556" i="20"/>
  <c r="Y557" i="20"/>
  <c r="Y558" i="20"/>
  <c r="Y559" i="20"/>
  <c r="Y560" i="20"/>
  <c r="Y561" i="20"/>
  <c r="Y562" i="20"/>
  <c r="Y563" i="20"/>
  <c r="Y564" i="20"/>
  <c r="Y565" i="20"/>
  <c r="Y566" i="20"/>
  <c r="Y567" i="20"/>
  <c r="Y568" i="20"/>
  <c r="Y569" i="20"/>
  <c r="Y570" i="20"/>
  <c r="Y571" i="20"/>
  <c r="Y572" i="20"/>
  <c r="Y573" i="20"/>
  <c r="Y574" i="20"/>
  <c r="Y575" i="20"/>
  <c r="Y576" i="20"/>
  <c r="Y577" i="20"/>
  <c r="Y578" i="20"/>
  <c r="Y579" i="20"/>
  <c r="Y580" i="20"/>
  <c r="Y581" i="20"/>
  <c r="Y582" i="20"/>
  <c r="Y583" i="20"/>
  <c r="Y584" i="20"/>
  <c r="Y585" i="20"/>
  <c r="Y586" i="20"/>
  <c r="Y587" i="20"/>
  <c r="Y588" i="20"/>
  <c r="Y589" i="20"/>
  <c r="Y590" i="20"/>
  <c r="Y591" i="20"/>
  <c r="Y592" i="20"/>
  <c r="Y593" i="20"/>
  <c r="Y594" i="20"/>
  <c r="Y595" i="20"/>
  <c r="Y596" i="20"/>
  <c r="Y597" i="20"/>
  <c r="Y598" i="20"/>
  <c r="Y599" i="20"/>
  <c r="Y600" i="20"/>
  <c r="Y601" i="20"/>
  <c r="Y602" i="20"/>
  <c r="Y603" i="20"/>
  <c r="Y604" i="20"/>
  <c r="Y605" i="20"/>
  <c r="Y606" i="20"/>
  <c r="Y608" i="20"/>
  <c r="Y609" i="20"/>
  <c r="Y610" i="20"/>
  <c r="Y611" i="20"/>
  <c r="Y612" i="20"/>
  <c r="Y613" i="20"/>
  <c r="Y614" i="20"/>
  <c r="Y615" i="20"/>
  <c r="Y616" i="20"/>
  <c r="Y617" i="20"/>
  <c r="Y618" i="20"/>
  <c r="Y619" i="20"/>
  <c r="Y620" i="20"/>
  <c r="Y621" i="20"/>
  <c r="Y622" i="20"/>
  <c r="Y623" i="20"/>
  <c r="Y624" i="20"/>
  <c r="Y625" i="20"/>
  <c r="Y626" i="20"/>
  <c r="Y627" i="20"/>
  <c r="Y628" i="20"/>
  <c r="Y629" i="20"/>
  <c r="Y630" i="20"/>
  <c r="Y631" i="20"/>
  <c r="Y632" i="20"/>
  <c r="Y633" i="20"/>
  <c r="Y634" i="20"/>
  <c r="Y635" i="20"/>
  <c r="Y636" i="20"/>
  <c r="Y637" i="20"/>
  <c r="Y638" i="20"/>
  <c r="Y639" i="20"/>
  <c r="Y640" i="20"/>
  <c r="Y641" i="20"/>
  <c r="Y642" i="20"/>
  <c r="Y643" i="20"/>
  <c r="Y644" i="20"/>
  <c r="Y645" i="20"/>
  <c r="Y646" i="20"/>
  <c r="Y647" i="20"/>
  <c r="Y648" i="20"/>
  <c r="Y649" i="20"/>
  <c r="V5" i="20"/>
  <c r="V6" i="20"/>
  <c r="V7" i="20"/>
  <c r="V8" i="20"/>
  <c r="V9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V37" i="20"/>
  <c r="V38" i="20"/>
  <c r="V39" i="20"/>
  <c r="V40" i="20"/>
  <c r="V41" i="20"/>
  <c r="V42" i="20"/>
  <c r="V43" i="20"/>
  <c r="V44" i="20"/>
  <c r="V45" i="20"/>
  <c r="V46" i="20"/>
  <c r="V47" i="20"/>
  <c r="V48" i="20"/>
  <c r="V49" i="20"/>
  <c r="V50" i="20"/>
  <c r="V51" i="20"/>
  <c r="V52" i="20"/>
  <c r="V74" i="20"/>
  <c r="V75" i="20"/>
  <c r="V76" i="20"/>
  <c r="V77" i="20"/>
  <c r="V78" i="20"/>
  <c r="V79" i="20"/>
  <c r="V80" i="20"/>
  <c r="V81" i="20"/>
  <c r="V82" i="20"/>
  <c r="V83" i="20"/>
  <c r="V84" i="20"/>
  <c r="V85" i="20"/>
  <c r="V86" i="20"/>
  <c r="V87" i="20"/>
  <c r="V88" i="20"/>
  <c r="V89" i="20"/>
  <c r="V90" i="20"/>
  <c r="V91" i="20"/>
  <c r="V92" i="20"/>
  <c r="V93" i="20"/>
  <c r="V94" i="20"/>
  <c r="V95" i="20"/>
  <c r="V96" i="20"/>
  <c r="V97" i="20"/>
  <c r="V98" i="20"/>
  <c r="V99" i="20"/>
  <c r="V100" i="20"/>
  <c r="V101" i="20"/>
  <c r="V102" i="20"/>
  <c r="V103" i="20"/>
  <c r="V104" i="20"/>
  <c r="V105" i="20"/>
  <c r="V106" i="20"/>
  <c r="V107" i="20"/>
  <c r="V108" i="20"/>
  <c r="V109" i="20"/>
  <c r="V110" i="20"/>
  <c r="V111" i="20"/>
  <c r="V112" i="20"/>
  <c r="V113" i="20"/>
  <c r="V114" i="20"/>
  <c r="V115" i="20"/>
  <c r="V116" i="20"/>
  <c r="V117" i="20"/>
  <c r="V118" i="20"/>
  <c r="V119" i="20"/>
  <c r="V120" i="20"/>
  <c r="V121" i="20"/>
  <c r="V122" i="20"/>
  <c r="V123" i="20"/>
  <c r="V124" i="20"/>
  <c r="V125" i="20"/>
  <c r="V126" i="20"/>
  <c r="V127" i="20"/>
  <c r="V128" i="20"/>
  <c r="V129" i="20"/>
  <c r="V130" i="20"/>
  <c r="V131" i="20"/>
  <c r="V132" i="20"/>
  <c r="V133" i="20"/>
  <c r="V134" i="20"/>
  <c r="V135" i="20"/>
  <c r="V136" i="20"/>
  <c r="V137" i="20"/>
  <c r="V138" i="20"/>
  <c r="V139" i="20"/>
  <c r="V140" i="20"/>
  <c r="V141" i="20"/>
  <c r="V142" i="20"/>
  <c r="V143" i="20"/>
  <c r="V144" i="20"/>
  <c r="V145" i="20"/>
  <c r="V146" i="20"/>
  <c r="V147" i="20"/>
  <c r="V148" i="20"/>
  <c r="V149" i="20"/>
  <c r="V150" i="20"/>
  <c r="V151" i="20"/>
  <c r="V152" i="20"/>
  <c r="V153" i="20"/>
  <c r="V154" i="20"/>
  <c r="V155" i="20"/>
  <c r="V156" i="20"/>
  <c r="V157" i="20"/>
  <c r="V158" i="20"/>
  <c r="V159" i="20"/>
  <c r="V160" i="20"/>
  <c r="V161" i="20"/>
  <c r="V162" i="20"/>
  <c r="V163" i="20"/>
  <c r="V164" i="20"/>
  <c r="V165" i="20"/>
  <c r="V166" i="20"/>
  <c r="V167" i="20"/>
  <c r="V168" i="20"/>
  <c r="V169" i="20"/>
  <c r="V170" i="20"/>
  <c r="V171" i="20"/>
  <c r="V172" i="20"/>
  <c r="V173" i="20"/>
  <c r="V174" i="20"/>
  <c r="V175" i="20"/>
  <c r="V176" i="20"/>
  <c r="V177" i="20"/>
  <c r="V178" i="20"/>
  <c r="V179" i="20"/>
  <c r="V180" i="20"/>
  <c r="V181" i="20"/>
  <c r="V182" i="20"/>
  <c r="V183" i="20"/>
  <c r="V184" i="20"/>
  <c r="V185" i="20"/>
  <c r="V186" i="20"/>
  <c r="V187" i="20"/>
  <c r="V188" i="20"/>
  <c r="V189" i="20"/>
  <c r="V190" i="20"/>
  <c r="V191" i="20"/>
  <c r="V192" i="20"/>
  <c r="V193" i="20"/>
  <c r="V194" i="20"/>
  <c r="V195" i="20"/>
  <c r="V196" i="20"/>
  <c r="V197" i="20"/>
  <c r="V198" i="20"/>
  <c r="V199" i="20"/>
  <c r="V200" i="20"/>
  <c r="V201" i="20"/>
  <c r="V202" i="20"/>
  <c r="V203" i="20"/>
  <c r="V204" i="20"/>
  <c r="V205" i="20"/>
  <c r="V206" i="20"/>
  <c r="V207" i="20"/>
  <c r="V208" i="20"/>
  <c r="V209" i="20"/>
  <c r="V210" i="20"/>
  <c r="V211" i="20"/>
  <c r="V212" i="20"/>
  <c r="V213" i="20"/>
  <c r="V214" i="20"/>
  <c r="V215" i="20"/>
  <c r="V216" i="20"/>
  <c r="V217" i="20"/>
  <c r="V218" i="20"/>
  <c r="V219" i="20"/>
  <c r="V220" i="20"/>
  <c r="V221" i="20"/>
  <c r="V222" i="20"/>
  <c r="V223" i="20"/>
  <c r="V224" i="20"/>
  <c r="V225" i="20"/>
  <c r="V226" i="20"/>
  <c r="V227" i="20"/>
  <c r="V228" i="20"/>
  <c r="V229" i="20"/>
  <c r="V230" i="20"/>
  <c r="V231" i="20"/>
  <c r="V232" i="20"/>
  <c r="V233" i="20"/>
  <c r="V234" i="20"/>
  <c r="V235" i="20"/>
  <c r="V236" i="20"/>
  <c r="V237" i="20"/>
  <c r="V238" i="20"/>
  <c r="V239" i="20"/>
  <c r="V240" i="20"/>
  <c r="V241" i="20"/>
  <c r="V242" i="20"/>
  <c r="V243" i="20"/>
  <c r="V244" i="20"/>
  <c r="V245" i="20"/>
  <c r="V246" i="20"/>
  <c r="V247" i="20"/>
  <c r="V248" i="20"/>
  <c r="V249" i="20"/>
  <c r="V250" i="20"/>
  <c r="V251" i="20"/>
  <c r="V252" i="20"/>
  <c r="V253" i="20"/>
  <c r="V254" i="20"/>
  <c r="V255" i="20"/>
  <c r="V256" i="20"/>
  <c r="V257" i="20"/>
  <c r="V258" i="20"/>
  <c r="V259" i="20"/>
  <c r="V260" i="20"/>
  <c r="V261" i="20"/>
  <c r="V262" i="20"/>
  <c r="V263" i="20"/>
  <c r="V264" i="20"/>
  <c r="V265" i="20"/>
  <c r="V266" i="20"/>
  <c r="V267" i="20"/>
  <c r="V268" i="20"/>
  <c r="V269" i="20"/>
  <c r="V270" i="20"/>
  <c r="V271" i="20"/>
  <c r="V272" i="20"/>
  <c r="V273" i="20"/>
  <c r="V274" i="20"/>
  <c r="V275" i="20"/>
  <c r="V276" i="20"/>
  <c r="V277" i="20"/>
  <c r="V278" i="20"/>
  <c r="V279" i="20"/>
  <c r="V280" i="20"/>
  <c r="V281" i="20"/>
  <c r="V282" i="20"/>
  <c r="V283" i="20"/>
  <c r="V284" i="20"/>
  <c r="V285" i="20"/>
  <c r="V286" i="20"/>
  <c r="V287" i="20"/>
  <c r="V288" i="20"/>
  <c r="V289" i="20"/>
  <c r="V290" i="20"/>
  <c r="V291" i="20"/>
  <c r="V292" i="20"/>
  <c r="V293" i="20"/>
  <c r="V294" i="20"/>
  <c r="V295" i="20"/>
  <c r="V296" i="20"/>
  <c r="V297" i="20"/>
  <c r="V298" i="20"/>
  <c r="V299" i="20"/>
  <c r="V300" i="20"/>
  <c r="V301" i="20"/>
  <c r="V302" i="20"/>
  <c r="V303" i="20"/>
  <c r="V304" i="20"/>
  <c r="V305" i="20"/>
  <c r="V306" i="20"/>
  <c r="V307" i="20"/>
  <c r="V308" i="20"/>
  <c r="V309" i="20"/>
  <c r="V310" i="20"/>
  <c r="V311" i="20"/>
  <c r="V312" i="20"/>
  <c r="V313" i="20"/>
  <c r="V314" i="20"/>
  <c r="V315" i="20"/>
  <c r="V316" i="20"/>
  <c r="V317" i="20"/>
  <c r="V318" i="20"/>
  <c r="V319" i="20"/>
  <c r="V320" i="20"/>
  <c r="V321" i="20"/>
  <c r="V322" i="20"/>
  <c r="V323" i="20"/>
  <c r="V324" i="20"/>
  <c r="V325" i="20"/>
  <c r="V326" i="20"/>
  <c r="V327" i="20"/>
  <c r="V328" i="20"/>
  <c r="V329" i="20"/>
  <c r="V330" i="20"/>
  <c r="V331" i="20"/>
  <c r="V332" i="20"/>
  <c r="V333" i="20"/>
  <c r="V334" i="20"/>
  <c r="V335" i="20"/>
  <c r="V336" i="20"/>
  <c r="V337" i="20"/>
  <c r="V338" i="20"/>
  <c r="V339" i="20"/>
  <c r="V340" i="20"/>
  <c r="V341" i="20"/>
  <c r="V342" i="20"/>
  <c r="V343" i="20"/>
  <c r="V344" i="20"/>
  <c r="V345" i="20"/>
  <c r="V346" i="20"/>
  <c r="V347" i="20"/>
  <c r="V348" i="20"/>
  <c r="V349" i="20"/>
  <c r="V350" i="20"/>
  <c r="V351" i="20"/>
  <c r="V352" i="20"/>
  <c r="V353" i="20"/>
  <c r="V354" i="20"/>
  <c r="V355" i="20"/>
  <c r="V356" i="20"/>
  <c r="V357" i="20"/>
  <c r="V358" i="20"/>
  <c r="V359" i="20"/>
  <c r="V360" i="20"/>
  <c r="V361" i="20"/>
  <c r="V362" i="20"/>
  <c r="V363" i="20"/>
  <c r="V364" i="20"/>
  <c r="V365" i="20"/>
  <c r="V366" i="20"/>
  <c r="V367" i="20"/>
  <c r="V368" i="20"/>
  <c r="V369" i="20"/>
  <c r="V370" i="20"/>
  <c r="V371" i="20"/>
  <c r="V372" i="20"/>
  <c r="V373" i="20"/>
  <c r="V374" i="20"/>
  <c r="V375" i="20"/>
  <c r="V376" i="20"/>
  <c r="V377" i="20"/>
  <c r="V378" i="20"/>
  <c r="V379" i="20"/>
  <c r="V380" i="20"/>
  <c r="V381" i="20"/>
  <c r="V382" i="20"/>
  <c r="V383" i="20"/>
  <c r="V384" i="20"/>
  <c r="V385" i="20"/>
  <c r="V386" i="20"/>
  <c r="V387" i="20"/>
  <c r="V388" i="20"/>
  <c r="V389" i="20"/>
  <c r="V390" i="20"/>
  <c r="V391" i="20"/>
  <c r="V392" i="20"/>
  <c r="V393" i="20"/>
  <c r="V394" i="20"/>
  <c r="V395" i="20"/>
  <c r="V396" i="20"/>
  <c r="V397" i="20"/>
  <c r="V398" i="20"/>
  <c r="V399" i="20"/>
  <c r="V400" i="20"/>
  <c r="V401" i="20"/>
  <c r="V402" i="20"/>
  <c r="V403" i="20"/>
  <c r="V404" i="20"/>
  <c r="V405" i="20"/>
  <c r="V406" i="20"/>
  <c r="V407" i="20"/>
  <c r="V408" i="20"/>
  <c r="V409" i="20"/>
  <c r="V410" i="20"/>
  <c r="V411" i="20"/>
  <c r="V412" i="20"/>
  <c r="V413" i="20"/>
  <c r="V414" i="20"/>
  <c r="V415" i="20"/>
  <c r="V416" i="20"/>
  <c r="V417" i="20"/>
  <c r="V418" i="20"/>
  <c r="V419" i="20"/>
  <c r="V420" i="20"/>
  <c r="V421" i="20"/>
  <c r="V422" i="20"/>
  <c r="V423" i="20"/>
  <c r="V424" i="20"/>
  <c r="V425" i="20"/>
  <c r="V426" i="20"/>
  <c r="V427" i="20"/>
  <c r="V428" i="20"/>
  <c r="V429" i="20"/>
  <c r="V430" i="20"/>
  <c r="V431" i="20"/>
  <c r="V432" i="20"/>
  <c r="V433" i="20"/>
  <c r="V434" i="20"/>
  <c r="V435" i="20"/>
  <c r="V436" i="20"/>
  <c r="V437" i="20"/>
  <c r="V438" i="20"/>
  <c r="V439" i="20"/>
  <c r="V440" i="20"/>
  <c r="V441" i="20"/>
  <c r="V442" i="20"/>
  <c r="V443" i="20"/>
  <c r="V444" i="20"/>
  <c r="V445" i="20"/>
  <c r="V446" i="20"/>
  <c r="V447" i="20"/>
  <c r="V448" i="20"/>
  <c r="V449" i="20"/>
  <c r="V450" i="20"/>
  <c r="V451" i="20"/>
  <c r="V452" i="20"/>
  <c r="V453" i="20"/>
  <c r="V454" i="20"/>
  <c r="V455" i="20"/>
  <c r="V456" i="20"/>
  <c r="V457" i="20"/>
  <c r="V458" i="20"/>
  <c r="V459" i="20"/>
  <c r="V460" i="20"/>
  <c r="V461" i="20"/>
  <c r="V462" i="20"/>
  <c r="V463" i="20"/>
  <c r="V464" i="20"/>
  <c r="V465" i="20"/>
  <c r="V466" i="20"/>
  <c r="V467" i="20"/>
  <c r="V468" i="20"/>
  <c r="V469" i="20"/>
  <c r="V470" i="20"/>
  <c r="V471" i="20"/>
  <c r="V472" i="20"/>
  <c r="V473" i="20"/>
  <c r="V474" i="20"/>
  <c r="V475" i="20"/>
  <c r="V476" i="20"/>
  <c r="V477" i="20"/>
  <c r="V478" i="20"/>
  <c r="V479" i="20"/>
  <c r="V480" i="20"/>
  <c r="V481" i="20"/>
  <c r="V482" i="20"/>
  <c r="V483" i="20"/>
  <c r="V484" i="20"/>
  <c r="V485" i="20"/>
  <c r="V486" i="20"/>
  <c r="V487" i="20"/>
  <c r="V488" i="20"/>
  <c r="V489" i="20"/>
  <c r="V490" i="20"/>
  <c r="V491" i="20"/>
  <c r="V492" i="20"/>
  <c r="V493" i="20"/>
  <c r="V494" i="20"/>
  <c r="V495" i="20"/>
  <c r="V496" i="20"/>
  <c r="V497" i="20"/>
  <c r="V498" i="20"/>
  <c r="V499" i="20"/>
  <c r="V500" i="20"/>
  <c r="V501" i="20"/>
  <c r="V502" i="20"/>
  <c r="V503" i="20"/>
  <c r="V504" i="20"/>
  <c r="V505" i="20"/>
  <c r="V506" i="20"/>
  <c r="V507" i="20"/>
  <c r="V508" i="20"/>
  <c r="V509" i="20"/>
  <c r="V510" i="20"/>
  <c r="V511" i="20"/>
  <c r="V512" i="20"/>
  <c r="V513" i="20"/>
  <c r="V514" i="20"/>
  <c r="V515" i="20"/>
  <c r="V516" i="20"/>
  <c r="V517" i="20"/>
  <c r="V518" i="20"/>
  <c r="V519" i="20"/>
  <c r="V520" i="20"/>
  <c r="V521" i="20"/>
  <c r="V522" i="20"/>
  <c r="V523" i="20"/>
  <c r="V524" i="20"/>
  <c r="V525" i="20"/>
  <c r="V526" i="20"/>
  <c r="V527" i="20"/>
  <c r="V528" i="20"/>
  <c r="V529" i="20"/>
  <c r="V530" i="20"/>
  <c r="V531" i="20"/>
  <c r="V532" i="20"/>
  <c r="V533" i="20"/>
  <c r="V534" i="20"/>
  <c r="V535" i="20"/>
  <c r="V536" i="20"/>
  <c r="V537" i="20"/>
  <c r="V538" i="20"/>
  <c r="V539" i="20"/>
  <c r="V540" i="20"/>
  <c r="V541" i="20"/>
  <c r="V542" i="20"/>
  <c r="V543" i="20"/>
  <c r="V544" i="20"/>
  <c r="V545" i="20"/>
  <c r="V546" i="20"/>
  <c r="V547" i="20"/>
  <c r="V548" i="20"/>
  <c r="V549" i="20"/>
  <c r="V550" i="20"/>
  <c r="V551" i="20"/>
  <c r="V552" i="20"/>
  <c r="V553" i="20"/>
  <c r="V554" i="20"/>
  <c r="V555" i="20"/>
  <c r="V556" i="20"/>
  <c r="V557" i="20"/>
  <c r="V558" i="20"/>
  <c r="V559" i="20"/>
  <c r="V560" i="20"/>
  <c r="V561" i="20"/>
  <c r="V562" i="20"/>
  <c r="V563" i="20"/>
  <c r="V564" i="20"/>
  <c r="V565" i="20"/>
  <c r="V566" i="20"/>
  <c r="V567" i="20"/>
  <c r="V568" i="20"/>
  <c r="V569" i="20"/>
  <c r="V570" i="20"/>
  <c r="V571" i="20"/>
  <c r="V572" i="20"/>
  <c r="V573" i="20"/>
  <c r="V574" i="20"/>
  <c r="V575" i="20"/>
  <c r="V576" i="20"/>
  <c r="V577" i="20"/>
  <c r="V578" i="20"/>
  <c r="V579" i="20"/>
  <c r="V580" i="20"/>
  <c r="V581" i="20"/>
  <c r="V582" i="20"/>
  <c r="V583" i="20"/>
  <c r="V584" i="20"/>
  <c r="V585" i="20"/>
  <c r="V586" i="20"/>
  <c r="V587" i="20"/>
  <c r="V588" i="20"/>
  <c r="V589" i="20"/>
  <c r="V590" i="20"/>
  <c r="V591" i="20"/>
  <c r="V592" i="20"/>
  <c r="V593" i="20"/>
  <c r="V594" i="20"/>
  <c r="V595" i="20"/>
  <c r="V596" i="20"/>
  <c r="V597" i="20"/>
  <c r="V598" i="20"/>
  <c r="V599" i="20"/>
  <c r="V600" i="20"/>
  <c r="V601" i="20"/>
  <c r="V602" i="20"/>
  <c r="V603" i="20"/>
  <c r="V604" i="20"/>
  <c r="V605" i="20"/>
  <c r="V606" i="20"/>
  <c r="V607" i="20"/>
  <c r="V608" i="20"/>
  <c r="V609" i="20"/>
  <c r="V610" i="20"/>
  <c r="V611" i="20"/>
  <c r="V612" i="20"/>
  <c r="V613" i="20"/>
  <c r="V614" i="20"/>
  <c r="V615" i="20"/>
  <c r="V616" i="20"/>
  <c r="V617" i="20"/>
  <c r="V618" i="20"/>
  <c r="V619" i="20"/>
  <c r="V620" i="20"/>
  <c r="V621" i="20"/>
  <c r="V622" i="20"/>
  <c r="V623" i="20"/>
  <c r="V624" i="20"/>
  <c r="V625" i="20"/>
  <c r="V626" i="20"/>
  <c r="V627" i="20"/>
  <c r="V628" i="20"/>
  <c r="V629" i="20"/>
  <c r="V630" i="20"/>
  <c r="V631" i="20"/>
  <c r="V632" i="20"/>
  <c r="V633" i="20"/>
  <c r="V634" i="20"/>
  <c r="V635" i="20"/>
  <c r="V636" i="20"/>
  <c r="V637" i="20"/>
  <c r="V638" i="20"/>
  <c r="V639" i="20"/>
  <c r="V640" i="20"/>
  <c r="V641" i="20"/>
  <c r="V642" i="20"/>
  <c r="V643" i="20"/>
  <c r="V644" i="20"/>
  <c r="V645" i="20"/>
  <c r="V646" i="20"/>
  <c r="V647" i="20"/>
  <c r="V648" i="20"/>
  <c r="V649" i="20"/>
  <c r="W5" i="20"/>
  <c r="W6" i="20"/>
  <c r="W7" i="20"/>
  <c r="W8" i="20"/>
  <c r="W9" i="20"/>
  <c r="W10" i="20"/>
  <c r="W11" i="20"/>
  <c r="W12" i="20"/>
  <c r="W13" i="20"/>
  <c r="W14" i="20"/>
  <c r="W15" i="20"/>
  <c r="W16" i="20"/>
  <c r="W17" i="20"/>
  <c r="W18" i="20"/>
  <c r="W19" i="20"/>
  <c r="W20" i="20"/>
  <c r="W21" i="20"/>
  <c r="W22" i="20"/>
  <c r="W23" i="20"/>
  <c r="W24" i="20"/>
  <c r="W25" i="20"/>
  <c r="W26" i="20"/>
  <c r="W27" i="20"/>
  <c r="W28" i="20"/>
  <c r="W29" i="20"/>
  <c r="W30" i="20"/>
  <c r="W31" i="20"/>
  <c r="W32" i="20"/>
  <c r="W33" i="20"/>
  <c r="W34" i="20"/>
  <c r="W35" i="20"/>
  <c r="W36" i="20"/>
  <c r="W37" i="20"/>
  <c r="W38" i="20"/>
  <c r="W39" i="20"/>
  <c r="W40" i="20"/>
  <c r="W41" i="20"/>
  <c r="W42" i="20"/>
  <c r="W43" i="20"/>
  <c r="W44" i="20"/>
  <c r="W45" i="20"/>
  <c r="W46" i="20"/>
  <c r="W47" i="20"/>
  <c r="W48" i="20"/>
  <c r="W49" i="20"/>
  <c r="W50" i="20"/>
  <c r="W51" i="20"/>
  <c r="W52" i="20"/>
  <c r="W75" i="20"/>
  <c r="W76" i="20"/>
  <c r="W77" i="20"/>
  <c r="W78" i="20"/>
  <c r="W79" i="20"/>
  <c r="W80" i="20"/>
  <c r="W81" i="20"/>
  <c r="W82" i="20"/>
  <c r="W83" i="20"/>
  <c r="W84" i="20"/>
  <c r="W85" i="20"/>
  <c r="W86" i="20"/>
  <c r="W87" i="20"/>
  <c r="W88" i="20"/>
  <c r="W89" i="20"/>
  <c r="W90" i="20"/>
  <c r="W91" i="20"/>
  <c r="W92" i="20"/>
  <c r="W93" i="20"/>
  <c r="W94" i="20"/>
  <c r="W95" i="20"/>
  <c r="W96" i="20"/>
  <c r="W97" i="20"/>
  <c r="W98" i="20"/>
  <c r="W99" i="20"/>
  <c r="W100" i="20"/>
  <c r="W101" i="20"/>
  <c r="W102" i="20"/>
  <c r="W103" i="20"/>
  <c r="W104" i="20"/>
  <c r="W105" i="20"/>
  <c r="W106" i="20"/>
  <c r="W107" i="20"/>
  <c r="W108" i="20"/>
  <c r="W109" i="20"/>
  <c r="W110" i="20"/>
  <c r="W111" i="20"/>
  <c r="W112" i="20"/>
  <c r="W113" i="20"/>
  <c r="W114" i="20"/>
  <c r="W115" i="20"/>
  <c r="W116" i="20"/>
  <c r="W117" i="20"/>
  <c r="W118" i="20"/>
  <c r="W119" i="20"/>
  <c r="W120" i="20"/>
  <c r="W121" i="20"/>
  <c r="W122" i="20"/>
  <c r="W123" i="20"/>
  <c r="W124" i="20"/>
  <c r="W125" i="20"/>
  <c r="W126" i="20"/>
  <c r="W127" i="20"/>
  <c r="W128" i="20"/>
  <c r="W129" i="20"/>
  <c r="W130" i="20"/>
  <c r="W131" i="20"/>
  <c r="W132" i="20"/>
  <c r="W133" i="20"/>
  <c r="W134" i="20"/>
  <c r="W135" i="20"/>
  <c r="W136" i="20"/>
  <c r="W137" i="20"/>
  <c r="W138" i="20"/>
  <c r="W139" i="20"/>
  <c r="W140" i="20"/>
  <c r="W141" i="20"/>
  <c r="W142" i="20"/>
  <c r="W143" i="20"/>
  <c r="W144" i="20"/>
  <c r="W145" i="20"/>
  <c r="W146" i="20"/>
  <c r="W147" i="20"/>
  <c r="W148" i="20"/>
  <c r="W149" i="20"/>
  <c r="W150" i="20"/>
  <c r="W151" i="20"/>
  <c r="W152" i="20"/>
  <c r="W153" i="20"/>
  <c r="W154" i="20"/>
  <c r="W155" i="20"/>
  <c r="W156" i="20"/>
  <c r="W157" i="20"/>
  <c r="W158" i="20"/>
  <c r="W159" i="20"/>
  <c r="W160" i="20"/>
  <c r="W161" i="20"/>
  <c r="W162" i="20"/>
  <c r="W163" i="20"/>
  <c r="W164" i="20"/>
  <c r="W165" i="20"/>
  <c r="W166" i="20"/>
  <c r="W167" i="20"/>
  <c r="W168" i="20"/>
  <c r="W169" i="20"/>
  <c r="W170" i="20"/>
  <c r="W171" i="20"/>
  <c r="W172" i="20"/>
  <c r="W173" i="20"/>
  <c r="W174" i="20"/>
  <c r="W175" i="20"/>
  <c r="W176" i="20"/>
  <c r="W177" i="20"/>
  <c r="W178" i="20"/>
  <c r="W179" i="20"/>
  <c r="W180" i="20"/>
  <c r="W181" i="20"/>
  <c r="W182" i="20"/>
  <c r="W183" i="20"/>
  <c r="W184" i="20"/>
  <c r="W185" i="20"/>
  <c r="W186" i="20"/>
  <c r="W187" i="20"/>
  <c r="W188" i="20"/>
  <c r="W189" i="20"/>
  <c r="W190" i="20"/>
  <c r="W191" i="20"/>
  <c r="W192" i="20"/>
  <c r="W193" i="20"/>
  <c r="W194" i="20"/>
  <c r="W195" i="20"/>
  <c r="W196" i="20"/>
  <c r="W197" i="20"/>
  <c r="W198" i="20"/>
  <c r="W199" i="20"/>
  <c r="W200" i="20"/>
  <c r="W201" i="20"/>
  <c r="W202" i="20"/>
  <c r="W203" i="20"/>
  <c r="W204" i="20"/>
  <c r="W205" i="20"/>
  <c r="W206" i="20"/>
  <c r="W207" i="20"/>
  <c r="W208" i="20"/>
  <c r="W209" i="20"/>
  <c r="W210" i="20"/>
  <c r="W211" i="20"/>
  <c r="W212" i="20"/>
  <c r="W213" i="20"/>
  <c r="W214" i="20"/>
  <c r="W215" i="20"/>
  <c r="W216" i="20"/>
  <c r="W217" i="20"/>
  <c r="W218" i="20"/>
  <c r="W219" i="20"/>
  <c r="W220" i="20"/>
  <c r="W221" i="20"/>
  <c r="W222" i="20"/>
  <c r="W223" i="20"/>
  <c r="W224" i="20"/>
  <c r="W225" i="20"/>
  <c r="W226" i="20"/>
  <c r="W227" i="20"/>
  <c r="W228" i="20"/>
  <c r="W229" i="20"/>
  <c r="W230" i="20"/>
  <c r="W231" i="20"/>
  <c r="W232" i="20"/>
  <c r="W233" i="20"/>
  <c r="W234" i="20"/>
  <c r="W235" i="20"/>
  <c r="W236" i="20"/>
  <c r="W237" i="20"/>
  <c r="W238" i="20"/>
  <c r="W239" i="20"/>
  <c r="W240" i="20"/>
  <c r="W241" i="20"/>
  <c r="W242" i="20"/>
  <c r="W243" i="20"/>
  <c r="W244" i="20"/>
  <c r="W245" i="20"/>
  <c r="W246" i="20"/>
  <c r="W247" i="20"/>
  <c r="W248" i="20"/>
  <c r="W249" i="20"/>
  <c r="W250" i="20"/>
  <c r="W251" i="20"/>
  <c r="W252" i="20"/>
  <c r="W253" i="20"/>
  <c r="W254" i="20"/>
  <c r="W255" i="20"/>
  <c r="W256" i="20"/>
  <c r="W257" i="20"/>
  <c r="W258" i="20"/>
  <c r="W259" i="20"/>
  <c r="W260" i="20"/>
  <c r="W261" i="20"/>
  <c r="W262" i="20"/>
  <c r="W263" i="20"/>
  <c r="W264" i="20"/>
  <c r="W265" i="20"/>
  <c r="W266" i="20"/>
  <c r="W267" i="20"/>
  <c r="W268" i="20"/>
  <c r="W269" i="20"/>
  <c r="W270" i="20"/>
  <c r="W271" i="20"/>
  <c r="W272" i="20"/>
  <c r="W273" i="20"/>
  <c r="W274" i="20"/>
  <c r="W275" i="20"/>
  <c r="W276" i="20"/>
  <c r="W277" i="20"/>
  <c r="W278" i="20"/>
  <c r="W279" i="20"/>
  <c r="W280" i="20"/>
  <c r="W281" i="20"/>
  <c r="W282" i="20"/>
  <c r="W283" i="20"/>
  <c r="W284" i="20"/>
  <c r="W285" i="20"/>
  <c r="W286" i="20"/>
  <c r="W287" i="20"/>
  <c r="W288" i="20"/>
  <c r="W289" i="20"/>
  <c r="W290" i="20"/>
  <c r="W291" i="20"/>
  <c r="W292" i="20"/>
  <c r="W293" i="20"/>
  <c r="W294" i="20"/>
  <c r="W295" i="20"/>
  <c r="W296" i="20"/>
  <c r="W297" i="20"/>
  <c r="W298" i="20"/>
  <c r="W299" i="20"/>
  <c r="W300" i="20"/>
  <c r="W301" i="20"/>
  <c r="W302" i="20"/>
  <c r="W303" i="20"/>
  <c r="W304" i="20"/>
  <c r="W305" i="20"/>
  <c r="W306" i="20"/>
  <c r="W307" i="20"/>
  <c r="W308" i="20"/>
  <c r="W309" i="20"/>
  <c r="W310" i="20"/>
  <c r="W311" i="20"/>
  <c r="W312" i="20"/>
  <c r="W313" i="20"/>
  <c r="W314" i="20"/>
  <c r="W315" i="20"/>
  <c r="W316" i="20"/>
  <c r="W317" i="20"/>
  <c r="W318" i="20"/>
  <c r="W319" i="20"/>
  <c r="W320" i="20"/>
  <c r="W321" i="20"/>
  <c r="W322" i="20"/>
  <c r="W323" i="20"/>
  <c r="W324" i="20"/>
  <c r="W325" i="20"/>
  <c r="W326" i="20"/>
  <c r="W327" i="20"/>
  <c r="W328" i="20"/>
  <c r="W329" i="20"/>
  <c r="W330" i="20"/>
  <c r="W331" i="20"/>
  <c r="W332" i="20"/>
  <c r="W333" i="20"/>
  <c r="W334" i="20"/>
  <c r="W335" i="20"/>
  <c r="W336" i="20"/>
  <c r="W337" i="20"/>
  <c r="W338" i="20"/>
  <c r="W339" i="20"/>
  <c r="W340" i="20"/>
  <c r="W341" i="20"/>
  <c r="W342" i="20"/>
  <c r="W343" i="20"/>
  <c r="W344" i="20"/>
  <c r="W345" i="20"/>
  <c r="W346" i="20"/>
  <c r="W347" i="20"/>
  <c r="W348" i="20"/>
  <c r="W349" i="20"/>
  <c r="W350" i="20"/>
  <c r="W351" i="20"/>
  <c r="W352" i="20"/>
  <c r="W353" i="20"/>
  <c r="W354" i="20"/>
  <c r="W355" i="20"/>
  <c r="W356" i="20"/>
  <c r="W357" i="20"/>
  <c r="W358" i="20"/>
  <c r="W359" i="20"/>
  <c r="W360" i="20"/>
  <c r="W361" i="20"/>
  <c r="W362" i="20"/>
  <c r="W363" i="20"/>
  <c r="W364" i="20"/>
  <c r="W365" i="20"/>
  <c r="W366" i="20"/>
  <c r="W367" i="20"/>
  <c r="W368" i="20"/>
  <c r="W369" i="20"/>
  <c r="W370" i="20"/>
  <c r="W371" i="20"/>
  <c r="W372" i="20"/>
  <c r="W373" i="20"/>
  <c r="W374" i="20"/>
  <c r="W375" i="20"/>
  <c r="W376" i="20"/>
  <c r="W377" i="20"/>
  <c r="W378" i="20"/>
  <c r="W379" i="20"/>
  <c r="W380" i="20"/>
  <c r="W381" i="20"/>
  <c r="W382" i="20"/>
  <c r="W383" i="20"/>
  <c r="W384" i="20"/>
  <c r="W385" i="20"/>
  <c r="W386" i="20"/>
  <c r="W387" i="20"/>
  <c r="W388" i="20"/>
  <c r="W389" i="20"/>
  <c r="W390" i="20"/>
  <c r="W391" i="20"/>
  <c r="W392" i="20"/>
  <c r="W393" i="20"/>
  <c r="W394" i="20"/>
  <c r="W395" i="20"/>
  <c r="W396" i="20"/>
  <c r="W397" i="20"/>
  <c r="W398" i="20"/>
  <c r="W399" i="20"/>
  <c r="W400" i="20"/>
  <c r="W401" i="20"/>
  <c r="W402" i="20"/>
  <c r="W403" i="20"/>
  <c r="W404" i="20"/>
  <c r="W405" i="20"/>
  <c r="W406" i="20"/>
  <c r="W407" i="20"/>
  <c r="W408" i="20"/>
  <c r="W409" i="20"/>
  <c r="W410" i="20"/>
  <c r="W411" i="20"/>
  <c r="W412" i="20"/>
  <c r="W413" i="20"/>
  <c r="W414" i="20"/>
  <c r="W415" i="20"/>
  <c r="W416" i="20"/>
  <c r="W417" i="20"/>
  <c r="W418" i="20"/>
  <c r="W419" i="20"/>
  <c r="W420" i="20"/>
  <c r="W421" i="20"/>
  <c r="W422" i="20"/>
  <c r="W423" i="20"/>
  <c r="W424" i="20"/>
  <c r="W425" i="20"/>
  <c r="W426" i="20"/>
  <c r="W427" i="20"/>
  <c r="W428" i="20"/>
  <c r="W429" i="20"/>
  <c r="W430" i="20"/>
  <c r="W431" i="20"/>
  <c r="W432" i="20"/>
  <c r="W433" i="20"/>
  <c r="W434" i="20"/>
  <c r="W435" i="20"/>
  <c r="W436" i="20"/>
  <c r="W437" i="20"/>
  <c r="W438" i="20"/>
  <c r="W439" i="20"/>
  <c r="W440" i="20"/>
  <c r="W441" i="20"/>
  <c r="W442" i="20"/>
  <c r="W443" i="20"/>
  <c r="W444" i="20"/>
  <c r="W445" i="20"/>
  <c r="W446" i="20"/>
  <c r="W447" i="20"/>
  <c r="W448" i="20"/>
  <c r="W449" i="20"/>
  <c r="W450" i="20"/>
  <c r="W451" i="20"/>
  <c r="W452" i="20"/>
  <c r="W453" i="20"/>
  <c r="W454" i="20"/>
  <c r="W455" i="20"/>
  <c r="W456" i="20"/>
  <c r="W457" i="20"/>
  <c r="W458" i="20"/>
  <c r="W459" i="20"/>
  <c r="W460" i="20"/>
  <c r="W461" i="20"/>
  <c r="W462" i="20"/>
  <c r="W463" i="20"/>
  <c r="W464" i="20"/>
  <c r="W465" i="20"/>
  <c r="W466" i="20"/>
  <c r="W467" i="20"/>
  <c r="W468" i="20"/>
  <c r="W469" i="20"/>
  <c r="W470" i="20"/>
  <c r="W471" i="20"/>
  <c r="W472" i="20"/>
  <c r="W473" i="20"/>
  <c r="W474" i="20"/>
  <c r="W475" i="20"/>
  <c r="W476" i="20"/>
  <c r="W477" i="20"/>
  <c r="W478" i="20"/>
  <c r="W479" i="20"/>
  <c r="W480" i="20"/>
  <c r="W481" i="20"/>
  <c r="W482" i="20"/>
  <c r="W483" i="20"/>
  <c r="W484" i="20"/>
  <c r="W485" i="20"/>
  <c r="W486" i="20"/>
  <c r="W487" i="20"/>
  <c r="W488" i="20"/>
  <c r="W489" i="20"/>
  <c r="W490" i="20"/>
  <c r="W491" i="20"/>
  <c r="W492" i="20"/>
  <c r="W493" i="20"/>
  <c r="W494" i="20"/>
  <c r="W495" i="20"/>
  <c r="W496" i="20"/>
  <c r="W497" i="20"/>
  <c r="W498" i="20"/>
  <c r="W499" i="20"/>
  <c r="W500" i="20"/>
  <c r="W501" i="20"/>
  <c r="W502" i="20"/>
  <c r="W503" i="20"/>
  <c r="W504" i="20"/>
  <c r="W505" i="20"/>
  <c r="W506" i="20"/>
  <c r="W507" i="20"/>
  <c r="W508" i="20"/>
  <c r="W509" i="20"/>
  <c r="W510" i="20"/>
  <c r="W511" i="20"/>
  <c r="W512" i="20"/>
  <c r="W513" i="20"/>
  <c r="W514" i="20"/>
  <c r="W515" i="20"/>
  <c r="W516" i="20"/>
  <c r="W517" i="20"/>
  <c r="W518" i="20"/>
  <c r="W519" i="20"/>
  <c r="W520" i="20"/>
  <c r="W521" i="20"/>
  <c r="W522" i="20"/>
  <c r="W523" i="20"/>
  <c r="W524" i="20"/>
  <c r="W525" i="20"/>
  <c r="W526" i="20"/>
  <c r="W527" i="20"/>
  <c r="W528" i="20"/>
  <c r="W529" i="20"/>
  <c r="W530" i="20"/>
  <c r="W531" i="20"/>
  <c r="W532" i="20"/>
  <c r="W533" i="20"/>
  <c r="W534" i="20"/>
  <c r="W535" i="20"/>
  <c r="W536" i="20"/>
  <c r="W537" i="20"/>
  <c r="W538" i="20"/>
  <c r="W539" i="20"/>
  <c r="W540" i="20"/>
  <c r="W541" i="20"/>
  <c r="W542" i="20"/>
  <c r="W543" i="20"/>
  <c r="W544" i="20"/>
  <c r="W545" i="20"/>
  <c r="W546" i="20"/>
  <c r="W547" i="20"/>
  <c r="W548" i="20"/>
  <c r="W549" i="20"/>
  <c r="W550" i="20"/>
  <c r="W551" i="20"/>
  <c r="W552" i="20"/>
  <c r="W553" i="20"/>
  <c r="W554" i="20"/>
  <c r="W555" i="20"/>
  <c r="W556" i="20"/>
  <c r="W557" i="20"/>
  <c r="W558" i="20"/>
  <c r="W559" i="20"/>
  <c r="W560" i="20"/>
  <c r="W561" i="20"/>
  <c r="W562" i="20"/>
  <c r="W563" i="20"/>
  <c r="W564" i="20"/>
  <c r="W565" i="20"/>
  <c r="W566" i="20"/>
  <c r="W567" i="20"/>
  <c r="W568" i="20"/>
  <c r="W569" i="20"/>
  <c r="W570" i="20"/>
  <c r="W571" i="20"/>
  <c r="W572" i="20"/>
  <c r="W573" i="20"/>
  <c r="W574" i="20"/>
  <c r="W575" i="20"/>
  <c r="W576" i="20"/>
  <c r="W577" i="20"/>
  <c r="W578" i="20"/>
  <c r="W579" i="20"/>
  <c r="W580" i="20"/>
  <c r="W581" i="20"/>
  <c r="W582" i="20"/>
  <c r="W583" i="20"/>
  <c r="W584" i="20"/>
  <c r="W585" i="20"/>
  <c r="W586" i="20"/>
  <c r="W587" i="20"/>
  <c r="W588" i="20"/>
  <c r="W589" i="20"/>
  <c r="W590" i="20"/>
  <c r="W591" i="20"/>
  <c r="W592" i="20"/>
  <c r="W593" i="20"/>
  <c r="W594" i="20"/>
  <c r="W595" i="20"/>
  <c r="W596" i="20"/>
  <c r="W597" i="20"/>
  <c r="W598" i="20"/>
  <c r="W599" i="20"/>
  <c r="W600" i="20"/>
  <c r="W601" i="20"/>
  <c r="W602" i="20"/>
  <c r="W603" i="20"/>
  <c r="W605" i="20"/>
  <c r="W606" i="20"/>
  <c r="W607" i="20"/>
  <c r="W608" i="20"/>
  <c r="W609" i="20"/>
  <c r="W610" i="20"/>
  <c r="W611" i="20"/>
  <c r="W612" i="20"/>
  <c r="W613" i="20"/>
  <c r="W614" i="20"/>
  <c r="W615" i="20"/>
  <c r="W616" i="20"/>
  <c r="W617" i="20"/>
  <c r="W618" i="20"/>
  <c r="W619" i="20"/>
  <c r="W620" i="20"/>
  <c r="W621" i="20"/>
  <c r="W622" i="20"/>
  <c r="W623" i="20"/>
  <c r="W624" i="20"/>
  <c r="W625" i="20"/>
  <c r="W626" i="20"/>
  <c r="W627" i="20"/>
  <c r="W628" i="20"/>
  <c r="W629" i="20"/>
  <c r="W630" i="20"/>
  <c r="W631" i="20"/>
  <c r="W632" i="20"/>
  <c r="W633" i="20"/>
  <c r="W634" i="20"/>
  <c r="W635" i="20"/>
  <c r="W636" i="20"/>
  <c r="W637" i="20"/>
  <c r="W638" i="20"/>
  <c r="W639" i="20"/>
  <c r="W640" i="20"/>
  <c r="W641" i="20"/>
  <c r="W642" i="20"/>
  <c r="W643" i="20"/>
  <c r="W644" i="20"/>
  <c r="W645" i="20"/>
  <c r="W646" i="20"/>
  <c r="W647" i="20"/>
  <c r="W648" i="20"/>
  <c r="W649" i="20"/>
  <c r="H5" i="20"/>
  <c r="I5" i="20"/>
  <c r="J5" i="20"/>
  <c r="K5" i="20"/>
  <c r="L5" i="20"/>
  <c r="M5" i="20"/>
  <c r="N5" i="20"/>
  <c r="H6" i="20"/>
  <c r="I6" i="20"/>
  <c r="J6" i="20"/>
  <c r="K6" i="20"/>
  <c r="L6" i="20"/>
  <c r="M6" i="20"/>
  <c r="N6" i="20"/>
  <c r="H7" i="20"/>
  <c r="I7" i="20"/>
  <c r="J7" i="20"/>
  <c r="K7" i="20"/>
  <c r="L7" i="20"/>
  <c r="M7" i="20"/>
  <c r="N7" i="20"/>
  <c r="H8" i="20"/>
  <c r="I8" i="20"/>
  <c r="J8" i="20"/>
  <c r="K8" i="20"/>
  <c r="L8" i="20"/>
  <c r="M8" i="20"/>
  <c r="N8" i="20"/>
  <c r="H9" i="20"/>
  <c r="I9" i="20"/>
  <c r="J9" i="20"/>
  <c r="K9" i="20"/>
  <c r="L9" i="20"/>
  <c r="M9" i="20"/>
  <c r="N9" i="20"/>
  <c r="H10" i="20"/>
  <c r="I10" i="20"/>
  <c r="J10" i="20"/>
  <c r="K10" i="20"/>
  <c r="L10" i="20"/>
  <c r="M10" i="20"/>
  <c r="N10" i="20"/>
  <c r="H11" i="20"/>
  <c r="I11" i="20"/>
  <c r="J11" i="20"/>
  <c r="K11" i="20"/>
  <c r="L11" i="20"/>
  <c r="M11" i="20"/>
  <c r="N11" i="20"/>
  <c r="H12" i="20"/>
  <c r="I12" i="20"/>
  <c r="J12" i="20"/>
  <c r="K12" i="20"/>
  <c r="L12" i="20"/>
  <c r="M12" i="20"/>
  <c r="N12" i="20"/>
  <c r="H13" i="20"/>
  <c r="I13" i="20"/>
  <c r="J13" i="20"/>
  <c r="K13" i="20"/>
  <c r="L13" i="20"/>
  <c r="M13" i="20"/>
  <c r="N13" i="20"/>
  <c r="H14" i="20"/>
  <c r="I14" i="20"/>
  <c r="J14" i="20"/>
  <c r="K14" i="20"/>
  <c r="L14" i="20"/>
  <c r="M14" i="20"/>
  <c r="N14" i="20"/>
  <c r="H15" i="20"/>
  <c r="I15" i="20"/>
  <c r="J15" i="20"/>
  <c r="K15" i="20"/>
  <c r="L15" i="20"/>
  <c r="M15" i="20"/>
  <c r="N15" i="20"/>
  <c r="H16" i="20"/>
  <c r="I16" i="20"/>
  <c r="J16" i="20"/>
  <c r="K16" i="20"/>
  <c r="L16" i="20"/>
  <c r="M16" i="20"/>
  <c r="N16" i="20"/>
  <c r="H17" i="20"/>
  <c r="I17" i="20"/>
  <c r="J17" i="20"/>
  <c r="K17" i="20"/>
  <c r="L17" i="20"/>
  <c r="M17" i="20"/>
  <c r="N17" i="20"/>
  <c r="H18" i="20"/>
  <c r="I18" i="20"/>
  <c r="J18" i="20"/>
  <c r="K18" i="20"/>
  <c r="L18" i="20"/>
  <c r="M18" i="20"/>
  <c r="N18" i="20"/>
  <c r="H19" i="20"/>
  <c r="I19" i="20"/>
  <c r="J19" i="20"/>
  <c r="K19" i="20"/>
  <c r="L19" i="20"/>
  <c r="M19" i="20"/>
  <c r="N19" i="20"/>
  <c r="H20" i="20"/>
  <c r="I20" i="20"/>
  <c r="J20" i="20"/>
  <c r="K20" i="20"/>
  <c r="L20" i="20"/>
  <c r="M20" i="20"/>
  <c r="N20" i="20"/>
  <c r="H21" i="20"/>
  <c r="I21" i="20"/>
  <c r="J21" i="20"/>
  <c r="K21" i="20"/>
  <c r="L21" i="20"/>
  <c r="M21" i="20"/>
  <c r="N21" i="20"/>
  <c r="H22" i="20"/>
  <c r="I22" i="20"/>
  <c r="J22" i="20"/>
  <c r="K22" i="20"/>
  <c r="L22" i="20"/>
  <c r="M22" i="20"/>
  <c r="N22" i="20"/>
  <c r="H23" i="20"/>
  <c r="I23" i="20"/>
  <c r="J23" i="20"/>
  <c r="K23" i="20"/>
  <c r="L23" i="20"/>
  <c r="M23" i="20"/>
  <c r="N23" i="20"/>
  <c r="H24" i="20"/>
  <c r="I24" i="20"/>
  <c r="J24" i="20"/>
  <c r="K24" i="20"/>
  <c r="L24" i="20"/>
  <c r="M24" i="20"/>
  <c r="N24" i="20"/>
  <c r="H25" i="20"/>
  <c r="I25" i="20"/>
  <c r="J25" i="20"/>
  <c r="K25" i="20"/>
  <c r="L25" i="20"/>
  <c r="M25" i="20"/>
  <c r="N25" i="20"/>
  <c r="H26" i="20"/>
  <c r="I26" i="20"/>
  <c r="J26" i="20"/>
  <c r="K26" i="20"/>
  <c r="L26" i="20"/>
  <c r="M26" i="20"/>
  <c r="N26" i="20"/>
  <c r="H27" i="20"/>
  <c r="I27" i="20"/>
  <c r="J27" i="20"/>
  <c r="K27" i="20"/>
  <c r="L27" i="20"/>
  <c r="M27" i="20"/>
  <c r="N27" i="20"/>
  <c r="H28" i="20"/>
  <c r="I28" i="20"/>
  <c r="J28" i="20"/>
  <c r="K28" i="20"/>
  <c r="L28" i="20"/>
  <c r="M28" i="20"/>
  <c r="N28" i="20"/>
  <c r="H29" i="20"/>
  <c r="I29" i="20"/>
  <c r="J29" i="20"/>
  <c r="K29" i="20"/>
  <c r="L29" i="20"/>
  <c r="M29" i="20"/>
  <c r="N29" i="20"/>
  <c r="H30" i="20"/>
  <c r="I30" i="20"/>
  <c r="J30" i="20"/>
  <c r="K30" i="20"/>
  <c r="L30" i="20"/>
  <c r="M30" i="20"/>
  <c r="N30" i="20"/>
  <c r="H31" i="20"/>
  <c r="I31" i="20"/>
  <c r="J31" i="20"/>
  <c r="K31" i="20"/>
  <c r="L31" i="20"/>
  <c r="M31" i="20"/>
  <c r="N31" i="20"/>
  <c r="H32" i="20"/>
  <c r="I32" i="20"/>
  <c r="J32" i="20"/>
  <c r="K32" i="20"/>
  <c r="L32" i="20"/>
  <c r="M32" i="20"/>
  <c r="N32" i="20"/>
  <c r="H33" i="20"/>
  <c r="I33" i="20"/>
  <c r="J33" i="20"/>
  <c r="K33" i="20"/>
  <c r="L33" i="20"/>
  <c r="M33" i="20"/>
  <c r="N33" i="20"/>
  <c r="H34" i="20"/>
  <c r="I34" i="20"/>
  <c r="J34" i="20"/>
  <c r="K34" i="20"/>
  <c r="L34" i="20"/>
  <c r="M34" i="20"/>
  <c r="N34" i="20"/>
  <c r="H35" i="20"/>
  <c r="I35" i="20"/>
  <c r="J35" i="20"/>
  <c r="K35" i="20"/>
  <c r="L35" i="20"/>
  <c r="M35" i="20"/>
  <c r="N35" i="20"/>
  <c r="H36" i="20"/>
  <c r="I36" i="20"/>
  <c r="J36" i="20"/>
  <c r="K36" i="20"/>
  <c r="L36" i="20"/>
  <c r="M36" i="20"/>
  <c r="N36" i="20"/>
  <c r="H37" i="20"/>
  <c r="I37" i="20"/>
  <c r="J37" i="20"/>
  <c r="K37" i="20"/>
  <c r="L37" i="20"/>
  <c r="M37" i="20"/>
  <c r="N37" i="20"/>
  <c r="H38" i="20"/>
  <c r="I38" i="20"/>
  <c r="J38" i="20"/>
  <c r="K38" i="20"/>
  <c r="L38" i="20"/>
  <c r="M38" i="20"/>
  <c r="N38" i="20"/>
  <c r="H39" i="20"/>
  <c r="I39" i="20"/>
  <c r="J39" i="20"/>
  <c r="K39" i="20"/>
  <c r="L39" i="20"/>
  <c r="M39" i="20"/>
  <c r="N39" i="20"/>
  <c r="H40" i="20"/>
  <c r="I40" i="20"/>
  <c r="J40" i="20"/>
  <c r="K40" i="20"/>
  <c r="L40" i="20"/>
  <c r="M40" i="20"/>
  <c r="N40" i="20"/>
  <c r="H41" i="20"/>
  <c r="I41" i="20"/>
  <c r="J41" i="20"/>
  <c r="K41" i="20"/>
  <c r="L41" i="20"/>
  <c r="M41" i="20"/>
  <c r="N41" i="20"/>
  <c r="H42" i="20"/>
  <c r="I42" i="20"/>
  <c r="J42" i="20"/>
  <c r="K42" i="20"/>
  <c r="L42" i="20"/>
  <c r="M42" i="20"/>
  <c r="N42" i="20"/>
  <c r="H43" i="20"/>
  <c r="I43" i="20"/>
  <c r="J43" i="20"/>
  <c r="K43" i="20"/>
  <c r="L43" i="20"/>
  <c r="M43" i="20"/>
  <c r="N43" i="20"/>
  <c r="H44" i="20"/>
  <c r="I44" i="20"/>
  <c r="J44" i="20"/>
  <c r="K44" i="20"/>
  <c r="L44" i="20"/>
  <c r="M44" i="20"/>
  <c r="N44" i="20"/>
  <c r="H45" i="20"/>
  <c r="I45" i="20"/>
  <c r="J45" i="20"/>
  <c r="K45" i="20"/>
  <c r="L45" i="20"/>
  <c r="M45" i="20"/>
  <c r="N45" i="20"/>
  <c r="H46" i="20"/>
  <c r="I46" i="20"/>
  <c r="J46" i="20"/>
  <c r="K46" i="20"/>
  <c r="L46" i="20"/>
  <c r="M46" i="20"/>
  <c r="N46" i="20"/>
  <c r="H47" i="20"/>
  <c r="I47" i="20"/>
  <c r="J47" i="20"/>
  <c r="K47" i="20"/>
  <c r="L47" i="20"/>
  <c r="M47" i="20"/>
  <c r="N47" i="20"/>
  <c r="H48" i="20"/>
  <c r="I48" i="20"/>
  <c r="J48" i="20"/>
  <c r="K48" i="20"/>
  <c r="L48" i="20"/>
  <c r="M48" i="20"/>
  <c r="N48" i="20"/>
  <c r="H49" i="20"/>
  <c r="I49" i="20"/>
  <c r="J49" i="20"/>
  <c r="K49" i="20"/>
  <c r="L49" i="20"/>
  <c r="M49" i="20"/>
  <c r="N49" i="20"/>
  <c r="H50" i="20"/>
  <c r="I50" i="20"/>
  <c r="J50" i="20"/>
  <c r="K50" i="20"/>
  <c r="L50" i="20"/>
  <c r="M50" i="20"/>
  <c r="N50" i="20"/>
  <c r="H51" i="20"/>
  <c r="I51" i="20"/>
  <c r="J51" i="20"/>
  <c r="K51" i="20"/>
  <c r="L51" i="20"/>
  <c r="M51" i="20"/>
  <c r="N51" i="20"/>
  <c r="H52" i="20"/>
  <c r="I52" i="20"/>
  <c r="J52" i="20"/>
  <c r="K52" i="20"/>
  <c r="L52" i="20"/>
  <c r="M52" i="20"/>
  <c r="N52" i="20"/>
  <c r="H74" i="20"/>
  <c r="I74" i="20"/>
  <c r="J74" i="20"/>
  <c r="K74" i="20"/>
  <c r="L74" i="20"/>
  <c r="M74" i="20"/>
  <c r="N74" i="20"/>
  <c r="H75" i="20"/>
  <c r="I75" i="20"/>
  <c r="J75" i="20"/>
  <c r="K75" i="20"/>
  <c r="L75" i="20"/>
  <c r="M75" i="20"/>
  <c r="N75" i="20"/>
  <c r="H76" i="20"/>
  <c r="I76" i="20"/>
  <c r="J76" i="20"/>
  <c r="K76" i="20"/>
  <c r="L76" i="20"/>
  <c r="M76" i="20"/>
  <c r="N76" i="20"/>
  <c r="H77" i="20"/>
  <c r="I77" i="20"/>
  <c r="J77" i="20"/>
  <c r="K77" i="20"/>
  <c r="L77" i="20"/>
  <c r="M77" i="20"/>
  <c r="N77" i="20"/>
  <c r="H78" i="20"/>
  <c r="I78" i="20"/>
  <c r="J78" i="20"/>
  <c r="K78" i="20"/>
  <c r="L78" i="20"/>
  <c r="M78" i="20"/>
  <c r="N78" i="20"/>
  <c r="H79" i="20"/>
  <c r="I79" i="20"/>
  <c r="J79" i="20"/>
  <c r="K79" i="20"/>
  <c r="L79" i="20"/>
  <c r="M79" i="20"/>
  <c r="N79" i="20"/>
  <c r="H80" i="20"/>
  <c r="I80" i="20"/>
  <c r="J80" i="20"/>
  <c r="K80" i="20"/>
  <c r="L80" i="20"/>
  <c r="M80" i="20"/>
  <c r="N80" i="20"/>
  <c r="H81" i="20"/>
  <c r="I81" i="20"/>
  <c r="J81" i="20"/>
  <c r="K81" i="20"/>
  <c r="L81" i="20"/>
  <c r="M81" i="20"/>
  <c r="N81" i="20"/>
  <c r="H82" i="20"/>
  <c r="I82" i="20"/>
  <c r="J82" i="20"/>
  <c r="K82" i="20"/>
  <c r="L82" i="20"/>
  <c r="M82" i="20"/>
  <c r="N82" i="20"/>
  <c r="H83" i="20"/>
  <c r="I83" i="20"/>
  <c r="J83" i="20"/>
  <c r="K83" i="20"/>
  <c r="L83" i="20"/>
  <c r="M83" i="20"/>
  <c r="N83" i="20"/>
  <c r="H84" i="20"/>
  <c r="I84" i="20"/>
  <c r="J84" i="20"/>
  <c r="K84" i="20"/>
  <c r="L84" i="20"/>
  <c r="M84" i="20"/>
  <c r="N84" i="20"/>
  <c r="H85" i="20"/>
  <c r="I85" i="20"/>
  <c r="J85" i="20"/>
  <c r="K85" i="20"/>
  <c r="L85" i="20"/>
  <c r="M85" i="20"/>
  <c r="N85" i="20"/>
  <c r="H86" i="20"/>
  <c r="I86" i="20"/>
  <c r="J86" i="20"/>
  <c r="K86" i="20"/>
  <c r="L86" i="20"/>
  <c r="M86" i="20"/>
  <c r="N86" i="20"/>
  <c r="H87" i="20"/>
  <c r="I87" i="20"/>
  <c r="J87" i="20"/>
  <c r="K87" i="20"/>
  <c r="L87" i="20"/>
  <c r="M87" i="20"/>
  <c r="N87" i="20"/>
  <c r="H88" i="20"/>
  <c r="I88" i="20"/>
  <c r="J88" i="20"/>
  <c r="K88" i="20"/>
  <c r="L88" i="20"/>
  <c r="M88" i="20"/>
  <c r="N88" i="20"/>
  <c r="H89" i="20"/>
  <c r="I89" i="20"/>
  <c r="J89" i="20"/>
  <c r="K89" i="20"/>
  <c r="L89" i="20"/>
  <c r="M89" i="20"/>
  <c r="N89" i="20"/>
  <c r="H90" i="20"/>
  <c r="I90" i="20"/>
  <c r="J90" i="20"/>
  <c r="K90" i="20"/>
  <c r="L90" i="20"/>
  <c r="M90" i="20"/>
  <c r="N90" i="20"/>
  <c r="H91" i="20"/>
  <c r="I91" i="20"/>
  <c r="J91" i="20"/>
  <c r="K91" i="20"/>
  <c r="L91" i="20"/>
  <c r="M91" i="20"/>
  <c r="N91" i="20"/>
  <c r="H92" i="20"/>
  <c r="I92" i="20"/>
  <c r="J92" i="20"/>
  <c r="K92" i="20"/>
  <c r="L92" i="20"/>
  <c r="M92" i="20"/>
  <c r="N92" i="20"/>
  <c r="H93" i="20"/>
  <c r="I93" i="20"/>
  <c r="J93" i="20"/>
  <c r="K93" i="20"/>
  <c r="L93" i="20"/>
  <c r="M93" i="20"/>
  <c r="N93" i="20"/>
  <c r="H94" i="20"/>
  <c r="I94" i="20"/>
  <c r="J94" i="20"/>
  <c r="K94" i="20"/>
  <c r="L94" i="20"/>
  <c r="M94" i="20"/>
  <c r="N94" i="20"/>
  <c r="H95" i="20"/>
  <c r="I95" i="20"/>
  <c r="J95" i="20"/>
  <c r="K95" i="20"/>
  <c r="L95" i="20"/>
  <c r="M95" i="20"/>
  <c r="N95" i="20"/>
  <c r="H96" i="20"/>
  <c r="I96" i="20"/>
  <c r="J96" i="20"/>
  <c r="K96" i="20"/>
  <c r="L96" i="20"/>
  <c r="M96" i="20"/>
  <c r="N96" i="20"/>
  <c r="H97" i="20"/>
  <c r="I97" i="20"/>
  <c r="J97" i="20"/>
  <c r="K97" i="20"/>
  <c r="L97" i="20"/>
  <c r="M97" i="20"/>
  <c r="N97" i="20"/>
  <c r="H98" i="20"/>
  <c r="I98" i="20"/>
  <c r="J98" i="20"/>
  <c r="K98" i="20"/>
  <c r="L98" i="20"/>
  <c r="M98" i="20"/>
  <c r="N98" i="20"/>
  <c r="H99" i="20"/>
  <c r="I99" i="20"/>
  <c r="J99" i="20"/>
  <c r="K99" i="20"/>
  <c r="L99" i="20"/>
  <c r="M99" i="20"/>
  <c r="N99" i="20"/>
  <c r="H100" i="20"/>
  <c r="I100" i="20"/>
  <c r="J100" i="20"/>
  <c r="K100" i="20"/>
  <c r="L100" i="20"/>
  <c r="M100" i="20"/>
  <c r="N100" i="20"/>
  <c r="H101" i="20"/>
  <c r="I101" i="20"/>
  <c r="J101" i="20"/>
  <c r="K101" i="20"/>
  <c r="L101" i="20"/>
  <c r="M101" i="20"/>
  <c r="N101" i="20"/>
  <c r="H102" i="20"/>
  <c r="I102" i="20"/>
  <c r="J102" i="20"/>
  <c r="K102" i="20"/>
  <c r="L102" i="20"/>
  <c r="M102" i="20"/>
  <c r="N102" i="20"/>
  <c r="H103" i="20"/>
  <c r="I103" i="20"/>
  <c r="J103" i="20"/>
  <c r="K103" i="20"/>
  <c r="L103" i="20"/>
  <c r="M103" i="20"/>
  <c r="N103" i="20"/>
  <c r="H104" i="20"/>
  <c r="I104" i="20"/>
  <c r="J104" i="20"/>
  <c r="K104" i="20"/>
  <c r="L104" i="20"/>
  <c r="M104" i="20"/>
  <c r="N104" i="20"/>
  <c r="H105" i="20"/>
  <c r="I105" i="20"/>
  <c r="J105" i="20"/>
  <c r="K105" i="20"/>
  <c r="L105" i="20"/>
  <c r="M105" i="20"/>
  <c r="N105" i="20"/>
  <c r="H106" i="20"/>
  <c r="I106" i="20"/>
  <c r="J106" i="20"/>
  <c r="K106" i="20"/>
  <c r="L106" i="20"/>
  <c r="M106" i="20"/>
  <c r="N106" i="20"/>
  <c r="H107" i="20"/>
  <c r="I107" i="20"/>
  <c r="J107" i="20"/>
  <c r="K107" i="20"/>
  <c r="L107" i="20"/>
  <c r="M107" i="20"/>
  <c r="N107" i="20"/>
  <c r="H108" i="20"/>
  <c r="I108" i="20"/>
  <c r="J108" i="20"/>
  <c r="K108" i="20"/>
  <c r="L108" i="20"/>
  <c r="M108" i="20"/>
  <c r="N108" i="20"/>
  <c r="H109" i="20"/>
  <c r="I109" i="20"/>
  <c r="J109" i="20"/>
  <c r="K109" i="20"/>
  <c r="L109" i="20"/>
  <c r="M109" i="20"/>
  <c r="N109" i="20"/>
  <c r="H110" i="20"/>
  <c r="I110" i="20"/>
  <c r="J110" i="20"/>
  <c r="K110" i="20"/>
  <c r="L110" i="20"/>
  <c r="M110" i="20"/>
  <c r="N110" i="20"/>
  <c r="H111" i="20"/>
  <c r="I111" i="20"/>
  <c r="J111" i="20"/>
  <c r="K111" i="20"/>
  <c r="L111" i="20"/>
  <c r="M111" i="20"/>
  <c r="N111" i="20"/>
  <c r="H112" i="20"/>
  <c r="I112" i="20"/>
  <c r="J112" i="20"/>
  <c r="K112" i="20"/>
  <c r="L112" i="20"/>
  <c r="M112" i="20"/>
  <c r="N112" i="20"/>
  <c r="H113" i="20"/>
  <c r="I113" i="20"/>
  <c r="J113" i="20"/>
  <c r="K113" i="20"/>
  <c r="L113" i="20"/>
  <c r="M113" i="20"/>
  <c r="N113" i="20"/>
  <c r="H114" i="20"/>
  <c r="I114" i="20"/>
  <c r="J114" i="20"/>
  <c r="K114" i="20"/>
  <c r="L114" i="20"/>
  <c r="M114" i="20"/>
  <c r="N114" i="20"/>
  <c r="H115" i="20"/>
  <c r="I115" i="20"/>
  <c r="J115" i="20"/>
  <c r="K115" i="20"/>
  <c r="L115" i="20"/>
  <c r="M115" i="20"/>
  <c r="N115" i="20"/>
  <c r="H116" i="20"/>
  <c r="I116" i="20"/>
  <c r="J116" i="20"/>
  <c r="K116" i="20"/>
  <c r="L116" i="20"/>
  <c r="M116" i="20"/>
  <c r="N116" i="20"/>
  <c r="H117" i="20"/>
  <c r="I117" i="20"/>
  <c r="J117" i="20"/>
  <c r="K117" i="20"/>
  <c r="L117" i="20"/>
  <c r="M117" i="20"/>
  <c r="N117" i="20"/>
  <c r="H118" i="20"/>
  <c r="I118" i="20"/>
  <c r="J118" i="20"/>
  <c r="K118" i="20"/>
  <c r="L118" i="20"/>
  <c r="M118" i="20"/>
  <c r="N118" i="20"/>
  <c r="H119" i="20"/>
  <c r="I119" i="20"/>
  <c r="J119" i="20"/>
  <c r="K119" i="20"/>
  <c r="L119" i="20"/>
  <c r="M119" i="20"/>
  <c r="N119" i="20"/>
  <c r="H120" i="20"/>
  <c r="I120" i="20"/>
  <c r="J120" i="20"/>
  <c r="K120" i="20"/>
  <c r="L120" i="20"/>
  <c r="M120" i="20"/>
  <c r="N120" i="20"/>
  <c r="H121" i="20"/>
  <c r="I121" i="20"/>
  <c r="J121" i="20"/>
  <c r="K121" i="20"/>
  <c r="L121" i="20"/>
  <c r="M121" i="20"/>
  <c r="N121" i="20"/>
  <c r="H122" i="20"/>
  <c r="I122" i="20"/>
  <c r="J122" i="20"/>
  <c r="K122" i="20"/>
  <c r="L122" i="20"/>
  <c r="M122" i="20"/>
  <c r="N122" i="20"/>
  <c r="H123" i="20"/>
  <c r="I123" i="20"/>
  <c r="J123" i="20"/>
  <c r="K123" i="20"/>
  <c r="L123" i="20"/>
  <c r="M123" i="20"/>
  <c r="N123" i="20"/>
  <c r="H124" i="20"/>
  <c r="I124" i="20"/>
  <c r="J124" i="20"/>
  <c r="K124" i="20"/>
  <c r="L124" i="20"/>
  <c r="M124" i="20"/>
  <c r="N124" i="20"/>
  <c r="H125" i="20"/>
  <c r="I125" i="20"/>
  <c r="J125" i="20"/>
  <c r="K125" i="20"/>
  <c r="L125" i="20"/>
  <c r="M125" i="20"/>
  <c r="N125" i="20"/>
  <c r="H126" i="20"/>
  <c r="I126" i="20"/>
  <c r="J126" i="20"/>
  <c r="K126" i="20"/>
  <c r="L126" i="20"/>
  <c r="M126" i="20"/>
  <c r="N126" i="20"/>
  <c r="H127" i="20"/>
  <c r="I127" i="20"/>
  <c r="J127" i="20"/>
  <c r="K127" i="20"/>
  <c r="L127" i="20"/>
  <c r="M127" i="20"/>
  <c r="N127" i="20"/>
  <c r="H128" i="20"/>
  <c r="I128" i="20"/>
  <c r="J128" i="20"/>
  <c r="K128" i="20"/>
  <c r="L128" i="20"/>
  <c r="M128" i="20"/>
  <c r="N128" i="20"/>
  <c r="H129" i="20"/>
  <c r="I129" i="20"/>
  <c r="J129" i="20"/>
  <c r="K129" i="20"/>
  <c r="L129" i="20"/>
  <c r="M129" i="20"/>
  <c r="N129" i="20"/>
  <c r="H130" i="20"/>
  <c r="I130" i="20"/>
  <c r="J130" i="20"/>
  <c r="K130" i="20"/>
  <c r="L130" i="20"/>
  <c r="M130" i="20"/>
  <c r="N130" i="20"/>
  <c r="H131" i="20"/>
  <c r="I131" i="20"/>
  <c r="J131" i="20"/>
  <c r="K131" i="20"/>
  <c r="L131" i="20"/>
  <c r="M131" i="20"/>
  <c r="N131" i="20"/>
  <c r="H132" i="20"/>
  <c r="I132" i="20"/>
  <c r="J132" i="20"/>
  <c r="K132" i="20"/>
  <c r="L132" i="20"/>
  <c r="M132" i="20"/>
  <c r="N132" i="20"/>
  <c r="H133" i="20"/>
  <c r="I133" i="20"/>
  <c r="J133" i="20"/>
  <c r="K133" i="20"/>
  <c r="L133" i="20"/>
  <c r="M133" i="20"/>
  <c r="N133" i="20"/>
  <c r="H134" i="20"/>
  <c r="I134" i="20"/>
  <c r="J134" i="20"/>
  <c r="K134" i="20"/>
  <c r="L134" i="20"/>
  <c r="M134" i="20"/>
  <c r="N134" i="20"/>
  <c r="H135" i="20"/>
  <c r="I135" i="20"/>
  <c r="J135" i="20"/>
  <c r="K135" i="20"/>
  <c r="L135" i="20"/>
  <c r="M135" i="20"/>
  <c r="N135" i="20"/>
  <c r="H136" i="20"/>
  <c r="I136" i="20"/>
  <c r="J136" i="20"/>
  <c r="K136" i="20"/>
  <c r="L136" i="20"/>
  <c r="M136" i="20"/>
  <c r="N136" i="20"/>
  <c r="H137" i="20"/>
  <c r="I137" i="20"/>
  <c r="J137" i="20"/>
  <c r="K137" i="20"/>
  <c r="L137" i="20"/>
  <c r="M137" i="20"/>
  <c r="N137" i="20"/>
  <c r="H138" i="20"/>
  <c r="I138" i="20"/>
  <c r="J138" i="20"/>
  <c r="K138" i="20"/>
  <c r="L138" i="20"/>
  <c r="M138" i="20"/>
  <c r="N138" i="20"/>
  <c r="H139" i="20"/>
  <c r="I139" i="20"/>
  <c r="J139" i="20"/>
  <c r="K139" i="20"/>
  <c r="L139" i="20"/>
  <c r="M139" i="20"/>
  <c r="N139" i="20"/>
  <c r="H140" i="20"/>
  <c r="I140" i="20"/>
  <c r="J140" i="20"/>
  <c r="K140" i="20"/>
  <c r="L140" i="20"/>
  <c r="M140" i="20"/>
  <c r="N140" i="20"/>
  <c r="H141" i="20"/>
  <c r="I141" i="20"/>
  <c r="J141" i="20"/>
  <c r="K141" i="20"/>
  <c r="L141" i="20"/>
  <c r="M141" i="20"/>
  <c r="N141" i="20"/>
  <c r="H142" i="20"/>
  <c r="I142" i="20"/>
  <c r="J142" i="20"/>
  <c r="K142" i="20"/>
  <c r="L142" i="20"/>
  <c r="M142" i="20"/>
  <c r="N142" i="20"/>
  <c r="H143" i="20"/>
  <c r="I143" i="20"/>
  <c r="J143" i="20"/>
  <c r="K143" i="20"/>
  <c r="L143" i="20"/>
  <c r="M143" i="20"/>
  <c r="N143" i="20"/>
  <c r="H144" i="20"/>
  <c r="I144" i="20"/>
  <c r="J144" i="20"/>
  <c r="K144" i="20"/>
  <c r="L144" i="20"/>
  <c r="M144" i="20"/>
  <c r="N144" i="20"/>
  <c r="H145" i="20"/>
  <c r="I145" i="20"/>
  <c r="J145" i="20"/>
  <c r="K145" i="20"/>
  <c r="L145" i="20"/>
  <c r="M145" i="20"/>
  <c r="N145" i="20"/>
  <c r="H146" i="20"/>
  <c r="I146" i="20"/>
  <c r="J146" i="20"/>
  <c r="K146" i="20"/>
  <c r="L146" i="20"/>
  <c r="M146" i="20"/>
  <c r="N146" i="20"/>
  <c r="H147" i="20"/>
  <c r="I147" i="20"/>
  <c r="J147" i="20"/>
  <c r="K147" i="20"/>
  <c r="L147" i="20"/>
  <c r="M147" i="20"/>
  <c r="N147" i="20"/>
  <c r="H148" i="20"/>
  <c r="I148" i="20"/>
  <c r="J148" i="20"/>
  <c r="K148" i="20"/>
  <c r="L148" i="20"/>
  <c r="M148" i="20"/>
  <c r="N148" i="20"/>
  <c r="H149" i="20"/>
  <c r="I149" i="20"/>
  <c r="J149" i="20"/>
  <c r="K149" i="20"/>
  <c r="L149" i="20"/>
  <c r="M149" i="20"/>
  <c r="N149" i="20"/>
  <c r="H150" i="20"/>
  <c r="I150" i="20"/>
  <c r="J150" i="20"/>
  <c r="K150" i="20"/>
  <c r="L150" i="20"/>
  <c r="M150" i="20"/>
  <c r="N150" i="20"/>
  <c r="H151" i="20"/>
  <c r="I151" i="20"/>
  <c r="J151" i="20"/>
  <c r="K151" i="20"/>
  <c r="L151" i="20"/>
  <c r="M151" i="20"/>
  <c r="N151" i="20"/>
  <c r="H152" i="20"/>
  <c r="I152" i="20"/>
  <c r="J152" i="20"/>
  <c r="K152" i="20"/>
  <c r="L152" i="20"/>
  <c r="M152" i="20"/>
  <c r="N152" i="20"/>
  <c r="H153" i="20"/>
  <c r="I153" i="20"/>
  <c r="J153" i="20"/>
  <c r="K153" i="20"/>
  <c r="L153" i="20"/>
  <c r="M153" i="20"/>
  <c r="N153" i="20"/>
  <c r="H154" i="20"/>
  <c r="I154" i="20"/>
  <c r="J154" i="20"/>
  <c r="K154" i="20"/>
  <c r="L154" i="20"/>
  <c r="M154" i="20"/>
  <c r="N154" i="20"/>
  <c r="H155" i="20"/>
  <c r="I155" i="20"/>
  <c r="J155" i="20"/>
  <c r="K155" i="20"/>
  <c r="L155" i="20"/>
  <c r="M155" i="20"/>
  <c r="N155" i="20"/>
  <c r="H156" i="20"/>
  <c r="I156" i="20"/>
  <c r="J156" i="20"/>
  <c r="K156" i="20"/>
  <c r="L156" i="20"/>
  <c r="M156" i="20"/>
  <c r="N156" i="20"/>
  <c r="H157" i="20"/>
  <c r="I157" i="20"/>
  <c r="J157" i="20"/>
  <c r="K157" i="20"/>
  <c r="L157" i="20"/>
  <c r="M157" i="20"/>
  <c r="N157" i="20"/>
  <c r="H158" i="20"/>
  <c r="I158" i="20"/>
  <c r="J158" i="20"/>
  <c r="K158" i="20"/>
  <c r="L158" i="20"/>
  <c r="M158" i="20"/>
  <c r="N158" i="20"/>
  <c r="H159" i="20"/>
  <c r="I159" i="20"/>
  <c r="J159" i="20"/>
  <c r="K159" i="20"/>
  <c r="L159" i="20"/>
  <c r="M159" i="20"/>
  <c r="N159" i="20"/>
  <c r="H160" i="20"/>
  <c r="I160" i="20"/>
  <c r="J160" i="20"/>
  <c r="K160" i="20"/>
  <c r="L160" i="20"/>
  <c r="M160" i="20"/>
  <c r="N160" i="20"/>
  <c r="H161" i="20"/>
  <c r="I161" i="20"/>
  <c r="J161" i="20"/>
  <c r="K161" i="20"/>
  <c r="L161" i="20"/>
  <c r="M161" i="20"/>
  <c r="N161" i="20"/>
  <c r="H162" i="20"/>
  <c r="I162" i="20"/>
  <c r="J162" i="20"/>
  <c r="K162" i="20"/>
  <c r="L162" i="20"/>
  <c r="M162" i="20"/>
  <c r="N162" i="20"/>
  <c r="H163" i="20"/>
  <c r="I163" i="20"/>
  <c r="J163" i="20"/>
  <c r="K163" i="20"/>
  <c r="L163" i="20"/>
  <c r="M163" i="20"/>
  <c r="N163" i="20"/>
  <c r="H164" i="20"/>
  <c r="I164" i="20"/>
  <c r="J164" i="20"/>
  <c r="K164" i="20"/>
  <c r="L164" i="20"/>
  <c r="M164" i="20"/>
  <c r="N164" i="20"/>
  <c r="H165" i="20"/>
  <c r="I165" i="20"/>
  <c r="J165" i="20"/>
  <c r="K165" i="20"/>
  <c r="L165" i="20"/>
  <c r="M165" i="20"/>
  <c r="N165" i="20"/>
  <c r="H166" i="20"/>
  <c r="I166" i="20"/>
  <c r="J166" i="20"/>
  <c r="K166" i="20"/>
  <c r="L166" i="20"/>
  <c r="M166" i="20"/>
  <c r="N166" i="20"/>
  <c r="H167" i="20"/>
  <c r="I167" i="20"/>
  <c r="J167" i="20"/>
  <c r="K167" i="20"/>
  <c r="L167" i="20"/>
  <c r="M167" i="20"/>
  <c r="N167" i="20"/>
  <c r="H168" i="20"/>
  <c r="I168" i="20"/>
  <c r="J168" i="20"/>
  <c r="K168" i="20"/>
  <c r="L168" i="20"/>
  <c r="M168" i="20"/>
  <c r="N168" i="20"/>
  <c r="H169" i="20"/>
  <c r="I169" i="20"/>
  <c r="J169" i="20"/>
  <c r="K169" i="20"/>
  <c r="L169" i="20"/>
  <c r="M169" i="20"/>
  <c r="N169" i="20"/>
  <c r="H170" i="20"/>
  <c r="I170" i="20"/>
  <c r="J170" i="20"/>
  <c r="K170" i="20"/>
  <c r="L170" i="20"/>
  <c r="M170" i="20"/>
  <c r="N170" i="20"/>
  <c r="H171" i="20"/>
  <c r="I171" i="20"/>
  <c r="J171" i="20"/>
  <c r="K171" i="20"/>
  <c r="L171" i="20"/>
  <c r="M171" i="20"/>
  <c r="N171" i="20"/>
  <c r="H172" i="20"/>
  <c r="I172" i="20"/>
  <c r="J172" i="20"/>
  <c r="K172" i="20"/>
  <c r="L172" i="20"/>
  <c r="M172" i="20"/>
  <c r="N172" i="20"/>
  <c r="H173" i="20"/>
  <c r="I173" i="20"/>
  <c r="J173" i="20"/>
  <c r="K173" i="20"/>
  <c r="L173" i="20"/>
  <c r="M173" i="20"/>
  <c r="N173" i="20"/>
  <c r="H174" i="20"/>
  <c r="I174" i="20"/>
  <c r="J174" i="20"/>
  <c r="K174" i="20"/>
  <c r="L174" i="20"/>
  <c r="M174" i="20"/>
  <c r="N174" i="20"/>
  <c r="H175" i="20"/>
  <c r="I175" i="20"/>
  <c r="J175" i="20"/>
  <c r="K175" i="20"/>
  <c r="L175" i="20"/>
  <c r="M175" i="20"/>
  <c r="N175" i="20"/>
  <c r="H176" i="20"/>
  <c r="I176" i="20"/>
  <c r="J176" i="20"/>
  <c r="K176" i="20"/>
  <c r="L176" i="20"/>
  <c r="M176" i="20"/>
  <c r="N176" i="20"/>
  <c r="H177" i="20"/>
  <c r="I177" i="20"/>
  <c r="J177" i="20"/>
  <c r="K177" i="20"/>
  <c r="L177" i="20"/>
  <c r="M177" i="20"/>
  <c r="N177" i="20"/>
  <c r="H178" i="20"/>
  <c r="I178" i="20"/>
  <c r="J178" i="20"/>
  <c r="K178" i="20"/>
  <c r="L178" i="20"/>
  <c r="M178" i="20"/>
  <c r="N178" i="20"/>
  <c r="H179" i="20"/>
  <c r="I179" i="20"/>
  <c r="J179" i="20"/>
  <c r="K179" i="20"/>
  <c r="L179" i="20"/>
  <c r="M179" i="20"/>
  <c r="N179" i="20"/>
  <c r="H180" i="20"/>
  <c r="I180" i="20"/>
  <c r="J180" i="20"/>
  <c r="K180" i="20"/>
  <c r="L180" i="20"/>
  <c r="M180" i="20"/>
  <c r="N180" i="20"/>
  <c r="H181" i="20"/>
  <c r="I181" i="20"/>
  <c r="J181" i="20"/>
  <c r="K181" i="20"/>
  <c r="L181" i="20"/>
  <c r="M181" i="20"/>
  <c r="N181" i="20"/>
  <c r="H182" i="20"/>
  <c r="I182" i="20"/>
  <c r="J182" i="20"/>
  <c r="K182" i="20"/>
  <c r="L182" i="20"/>
  <c r="M182" i="20"/>
  <c r="N182" i="20"/>
  <c r="H183" i="20"/>
  <c r="I183" i="20"/>
  <c r="J183" i="20"/>
  <c r="K183" i="20"/>
  <c r="L183" i="20"/>
  <c r="M183" i="20"/>
  <c r="N183" i="20"/>
  <c r="H184" i="20"/>
  <c r="I184" i="20"/>
  <c r="J184" i="20"/>
  <c r="K184" i="20"/>
  <c r="L184" i="20"/>
  <c r="M184" i="20"/>
  <c r="N184" i="20"/>
  <c r="H185" i="20"/>
  <c r="I185" i="20"/>
  <c r="J185" i="20"/>
  <c r="K185" i="20"/>
  <c r="L185" i="20"/>
  <c r="M185" i="20"/>
  <c r="N185" i="20"/>
  <c r="H186" i="20"/>
  <c r="I186" i="20"/>
  <c r="J186" i="20"/>
  <c r="K186" i="20"/>
  <c r="L186" i="20"/>
  <c r="M186" i="20"/>
  <c r="N186" i="20"/>
  <c r="H187" i="20"/>
  <c r="I187" i="20"/>
  <c r="J187" i="20"/>
  <c r="K187" i="20"/>
  <c r="L187" i="20"/>
  <c r="M187" i="20"/>
  <c r="N187" i="20"/>
  <c r="H188" i="20"/>
  <c r="I188" i="20"/>
  <c r="J188" i="20"/>
  <c r="K188" i="20"/>
  <c r="L188" i="20"/>
  <c r="M188" i="20"/>
  <c r="N188" i="20"/>
  <c r="H189" i="20"/>
  <c r="I189" i="20"/>
  <c r="J189" i="20"/>
  <c r="K189" i="20"/>
  <c r="L189" i="20"/>
  <c r="M189" i="20"/>
  <c r="N189" i="20"/>
  <c r="H190" i="20"/>
  <c r="I190" i="20"/>
  <c r="J190" i="20"/>
  <c r="K190" i="20"/>
  <c r="L190" i="20"/>
  <c r="M190" i="20"/>
  <c r="N190" i="20"/>
  <c r="H191" i="20"/>
  <c r="I191" i="20"/>
  <c r="J191" i="20"/>
  <c r="K191" i="20"/>
  <c r="L191" i="20"/>
  <c r="M191" i="20"/>
  <c r="N191" i="20"/>
  <c r="H192" i="20"/>
  <c r="I192" i="20"/>
  <c r="J192" i="20"/>
  <c r="K192" i="20"/>
  <c r="L192" i="20"/>
  <c r="M192" i="20"/>
  <c r="N192" i="20"/>
  <c r="H193" i="20"/>
  <c r="I193" i="20"/>
  <c r="J193" i="20"/>
  <c r="K193" i="20"/>
  <c r="L193" i="20"/>
  <c r="M193" i="20"/>
  <c r="N193" i="20"/>
  <c r="H194" i="20"/>
  <c r="I194" i="20"/>
  <c r="J194" i="20"/>
  <c r="K194" i="20"/>
  <c r="L194" i="20"/>
  <c r="M194" i="20"/>
  <c r="N194" i="20"/>
  <c r="H195" i="20"/>
  <c r="I195" i="20"/>
  <c r="J195" i="20"/>
  <c r="K195" i="20"/>
  <c r="L195" i="20"/>
  <c r="M195" i="20"/>
  <c r="N195" i="20"/>
  <c r="H196" i="20"/>
  <c r="I196" i="20"/>
  <c r="J196" i="20"/>
  <c r="K196" i="20"/>
  <c r="L196" i="20"/>
  <c r="M196" i="20"/>
  <c r="N196" i="20"/>
  <c r="H197" i="20"/>
  <c r="I197" i="20"/>
  <c r="J197" i="20"/>
  <c r="K197" i="20"/>
  <c r="L197" i="20"/>
  <c r="M197" i="20"/>
  <c r="N197" i="20"/>
  <c r="H198" i="20"/>
  <c r="I198" i="20"/>
  <c r="J198" i="20"/>
  <c r="K198" i="20"/>
  <c r="L198" i="20"/>
  <c r="M198" i="20"/>
  <c r="N198" i="20"/>
  <c r="H199" i="20"/>
  <c r="I199" i="20"/>
  <c r="J199" i="20"/>
  <c r="K199" i="20"/>
  <c r="L199" i="20"/>
  <c r="M199" i="20"/>
  <c r="N199" i="20"/>
  <c r="H200" i="20"/>
  <c r="I200" i="20"/>
  <c r="J200" i="20"/>
  <c r="K200" i="20"/>
  <c r="L200" i="20"/>
  <c r="M200" i="20"/>
  <c r="N200" i="20"/>
  <c r="H201" i="20"/>
  <c r="I201" i="20"/>
  <c r="J201" i="20"/>
  <c r="K201" i="20"/>
  <c r="L201" i="20"/>
  <c r="M201" i="20"/>
  <c r="N201" i="20"/>
  <c r="H202" i="20"/>
  <c r="I202" i="20"/>
  <c r="J202" i="20"/>
  <c r="K202" i="20"/>
  <c r="L202" i="20"/>
  <c r="M202" i="20"/>
  <c r="N202" i="20"/>
  <c r="H203" i="20"/>
  <c r="I203" i="20"/>
  <c r="J203" i="20"/>
  <c r="K203" i="20"/>
  <c r="L203" i="20"/>
  <c r="M203" i="20"/>
  <c r="N203" i="20"/>
  <c r="H204" i="20"/>
  <c r="I204" i="20"/>
  <c r="J204" i="20"/>
  <c r="K204" i="20"/>
  <c r="L204" i="20"/>
  <c r="M204" i="20"/>
  <c r="N204" i="20"/>
  <c r="H205" i="20"/>
  <c r="I205" i="20"/>
  <c r="J205" i="20"/>
  <c r="K205" i="20"/>
  <c r="L205" i="20"/>
  <c r="M205" i="20"/>
  <c r="N205" i="20"/>
  <c r="H206" i="20"/>
  <c r="I206" i="20"/>
  <c r="J206" i="20"/>
  <c r="K206" i="20"/>
  <c r="L206" i="20"/>
  <c r="M206" i="20"/>
  <c r="N206" i="20"/>
  <c r="H207" i="20"/>
  <c r="I207" i="20"/>
  <c r="J207" i="20"/>
  <c r="K207" i="20"/>
  <c r="L207" i="20"/>
  <c r="M207" i="20"/>
  <c r="N207" i="20"/>
  <c r="H208" i="20"/>
  <c r="I208" i="20"/>
  <c r="J208" i="20"/>
  <c r="K208" i="20"/>
  <c r="L208" i="20"/>
  <c r="M208" i="20"/>
  <c r="N208" i="20"/>
  <c r="H209" i="20"/>
  <c r="I209" i="20"/>
  <c r="J209" i="20"/>
  <c r="K209" i="20"/>
  <c r="L209" i="20"/>
  <c r="M209" i="20"/>
  <c r="N209" i="20"/>
  <c r="H210" i="20"/>
  <c r="I210" i="20"/>
  <c r="J210" i="20"/>
  <c r="K210" i="20"/>
  <c r="L210" i="20"/>
  <c r="M210" i="20"/>
  <c r="N210" i="20"/>
  <c r="H211" i="20"/>
  <c r="I211" i="20"/>
  <c r="J211" i="20"/>
  <c r="K211" i="20"/>
  <c r="L211" i="20"/>
  <c r="M211" i="20"/>
  <c r="N211" i="20"/>
  <c r="H212" i="20"/>
  <c r="I212" i="20"/>
  <c r="J212" i="20"/>
  <c r="K212" i="20"/>
  <c r="L212" i="20"/>
  <c r="M212" i="20"/>
  <c r="N212" i="20"/>
  <c r="H213" i="20"/>
  <c r="I213" i="20"/>
  <c r="J213" i="20"/>
  <c r="K213" i="20"/>
  <c r="L213" i="20"/>
  <c r="M213" i="20"/>
  <c r="N213" i="20"/>
  <c r="H214" i="20"/>
  <c r="I214" i="20"/>
  <c r="J214" i="20"/>
  <c r="K214" i="20"/>
  <c r="L214" i="20"/>
  <c r="M214" i="20"/>
  <c r="N214" i="20"/>
  <c r="H215" i="20"/>
  <c r="I215" i="20"/>
  <c r="J215" i="20"/>
  <c r="K215" i="20"/>
  <c r="L215" i="20"/>
  <c r="M215" i="20"/>
  <c r="N215" i="20"/>
  <c r="H216" i="20"/>
  <c r="I216" i="20"/>
  <c r="J216" i="20"/>
  <c r="K216" i="20"/>
  <c r="L216" i="20"/>
  <c r="M216" i="20"/>
  <c r="N216" i="20"/>
  <c r="H217" i="20"/>
  <c r="I217" i="20"/>
  <c r="J217" i="20"/>
  <c r="K217" i="20"/>
  <c r="L217" i="20"/>
  <c r="M217" i="20"/>
  <c r="N217" i="20"/>
  <c r="H218" i="20"/>
  <c r="I218" i="20"/>
  <c r="J218" i="20"/>
  <c r="K218" i="20"/>
  <c r="L218" i="20"/>
  <c r="M218" i="20"/>
  <c r="N218" i="20"/>
  <c r="H219" i="20"/>
  <c r="I219" i="20"/>
  <c r="J219" i="20"/>
  <c r="K219" i="20"/>
  <c r="L219" i="20"/>
  <c r="M219" i="20"/>
  <c r="N219" i="20"/>
  <c r="H220" i="20"/>
  <c r="I220" i="20"/>
  <c r="J220" i="20"/>
  <c r="K220" i="20"/>
  <c r="L220" i="20"/>
  <c r="M220" i="20"/>
  <c r="N220" i="20"/>
  <c r="H221" i="20"/>
  <c r="I221" i="20"/>
  <c r="J221" i="20"/>
  <c r="K221" i="20"/>
  <c r="L221" i="20"/>
  <c r="M221" i="20"/>
  <c r="N221" i="20"/>
  <c r="H222" i="20"/>
  <c r="I222" i="20"/>
  <c r="J222" i="20"/>
  <c r="K222" i="20"/>
  <c r="L222" i="20"/>
  <c r="M222" i="20"/>
  <c r="N222" i="20"/>
  <c r="H223" i="20"/>
  <c r="I223" i="20"/>
  <c r="J223" i="20"/>
  <c r="K223" i="20"/>
  <c r="L223" i="20"/>
  <c r="M223" i="20"/>
  <c r="N223" i="20"/>
  <c r="H224" i="20"/>
  <c r="I224" i="20"/>
  <c r="J224" i="20"/>
  <c r="K224" i="20"/>
  <c r="L224" i="20"/>
  <c r="M224" i="20"/>
  <c r="N224" i="20"/>
  <c r="H225" i="20"/>
  <c r="I225" i="20"/>
  <c r="J225" i="20"/>
  <c r="K225" i="20"/>
  <c r="L225" i="20"/>
  <c r="M225" i="20"/>
  <c r="N225" i="20"/>
  <c r="H226" i="20"/>
  <c r="I226" i="20"/>
  <c r="J226" i="20"/>
  <c r="K226" i="20"/>
  <c r="L226" i="20"/>
  <c r="M226" i="20"/>
  <c r="N226" i="20"/>
  <c r="H227" i="20"/>
  <c r="I227" i="20"/>
  <c r="J227" i="20"/>
  <c r="K227" i="20"/>
  <c r="L227" i="20"/>
  <c r="M227" i="20"/>
  <c r="N227" i="20"/>
  <c r="H228" i="20"/>
  <c r="I228" i="20"/>
  <c r="J228" i="20"/>
  <c r="K228" i="20"/>
  <c r="L228" i="20"/>
  <c r="M228" i="20"/>
  <c r="N228" i="20"/>
  <c r="H229" i="20"/>
  <c r="I229" i="20"/>
  <c r="J229" i="20"/>
  <c r="K229" i="20"/>
  <c r="L229" i="20"/>
  <c r="M229" i="20"/>
  <c r="N229" i="20"/>
  <c r="H230" i="20"/>
  <c r="I230" i="20"/>
  <c r="J230" i="20"/>
  <c r="K230" i="20"/>
  <c r="L230" i="20"/>
  <c r="M230" i="20"/>
  <c r="N230" i="20"/>
  <c r="H231" i="20"/>
  <c r="I231" i="20"/>
  <c r="J231" i="20"/>
  <c r="K231" i="20"/>
  <c r="L231" i="20"/>
  <c r="M231" i="20"/>
  <c r="N231" i="20"/>
  <c r="H232" i="20"/>
  <c r="I232" i="20"/>
  <c r="J232" i="20"/>
  <c r="K232" i="20"/>
  <c r="L232" i="20"/>
  <c r="M232" i="20"/>
  <c r="N232" i="20"/>
  <c r="H233" i="20"/>
  <c r="I233" i="20"/>
  <c r="J233" i="20"/>
  <c r="K233" i="20"/>
  <c r="L233" i="20"/>
  <c r="M233" i="20"/>
  <c r="N233" i="20"/>
  <c r="H234" i="20"/>
  <c r="I234" i="20"/>
  <c r="J234" i="20"/>
  <c r="K234" i="20"/>
  <c r="L234" i="20"/>
  <c r="M234" i="20"/>
  <c r="N234" i="20"/>
  <c r="H235" i="20"/>
  <c r="I235" i="20"/>
  <c r="J235" i="20"/>
  <c r="K235" i="20"/>
  <c r="L235" i="20"/>
  <c r="M235" i="20"/>
  <c r="N235" i="20"/>
  <c r="H236" i="20"/>
  <c r="I236" i="20"/>
  <c r="J236" i="20"/>
  <c r="K236" i="20"/>
  <c r="L236" i="20"/>
  <c r="M236" i="20"/>
  <c r="N236" i="20"/>
  <c r="H237" i="20"/>
  <c r="I237" i="20"/>
  <c r="J237" i="20"/>
  <c r="K237" i="20"/>
  <c r="L237" i="20"/>
  <c r="M237" i="20"/>
  <c r="N237" i="20"/>
  <c r="H238" i="20"/>
  <c r="I238" i="20"/>
  <c r="J238" i="20"/>
  <c r="K238" i="20"/>
  <c r="L238" i="20"/>
  <c r="M238" i="20"/>
  <c r="N238" i="20"/>
  <c r="H239" i="20"/>
  <c r="I239" i="20"/>
  <c r="J239" i="20"/>
  <c r="K239" i="20"/>
  <c r="L239" i="20"/>
  <c r="M239" i="20"/>
  <c r="N239" i="20"/>
  <c r="H240" i="20"/>
  <c r="I240" i="20"/>
  <c r="J240" i="20"/>
  <c r="K240" i="20"/>
  <c r="L240" i="20"/>
  <c r="M240" i="20"/>
  <c r="N240" i="20"/>
  <c r="H241" i="20"/>
  <c r="I241" i="20"/>
  <c r="J241" i="20"/>
  <c r="K241" i="20"/>
  <c r="L241" i="20"/>
  <c r="M241" i="20"/>
  <c r="N241" i="20"/>
  <c r="H242" i="20"/>
  <c r="I242" i="20"/>
  <c r="J242" i="20"/>
  <c r="K242" i="20"/>
  <c r="L242" i="20"/>
  <c r="M242" i="20"/>
  <c r="N242" i="20"/>
  <c r="H243" i="20"/>
  <c r="I243" i="20"/>
  <c r="J243" i="20"/>
  <c r="K243" i="20"/>
  <c r="L243" i="20"/>
  <c r="M243" i="20"/>
  <c r="N243" i="20"/>
  <c r="H244" i="20"/>
  <c r="I244" i="20"/>
  <c r="J244" i="20"/>
  <c r="K244" i="20"/>
  <c r="L244" i="20"/>
  <c r="M244" i="20"/>
  <c r="N244" i="20"/>
  <c r="H245" i="20"/>
  <c r="I245" i="20"/>
  <c r="J245" i="20"/>
  <c r="K245" i="20"/>
  <c r="L245" i="20"/>
  <c r="M245" i="20"/>
  <c r="N245" i="20"/>
  <c r="H246" i="20"/>
  <c r="I246" i="20"/>
  <c r="J246" i="20"/>
  <c r="K246" i="20"/>
  <c r="L246" i="20"/>
  <c r="M246" i="20"/>
  <c r="N246" i="20"/>
  <c r="H247" i="20"/>
  <c r="I247" i="20"/>
  <c r="J247" i="20"/>
  <c r="K247" i="20"/>
  <c r="L247" i="20"/>
  <c r="M247" i="20"/>
  <c r="N247" i="20"/>
  <c r="H248" i="20"/>
  <c r="I248" i="20"/>
  <c r="J248" i="20"/>
  <c r="K248" i="20"/>
  <c r="L248" i="20"/>
  <c r="M248" i="20"/>
  <c r="N248" i="20"/>
  <c r="H249" i="20"/>
  <c r="I249" i="20"/>
  <c r="J249" i="20"/>
  <c r="K249" i="20"/>
  <c r="L249" i="20"/>
  <c r="M249" i="20"/>
  <c r="N249" i="20"/>
  <c r="H250" i="20"/>
  <c r="I250" i="20"/>
  <c r="J250" i="20"/>
  <c r="K250" i="20"/>
  <c r="L250" i="20"/>
  <c r="M250" i="20"/>
  <c r="N250" i="20"/>
  <c r="H251" i="20"/>
  <c r="I251" i="20"/>
  <c r="J251" i="20"/>
  <c r="K251" i="20"/>
  <c r="L251" i="20"/>
  <c r="M251" i="20"/>
  <c r="N251" i="20"/>
  <c r="H252" i="20"/>
  <c r="I252" i="20"/>
  <c r="J252" i="20"/>
  <c r="K252" i="20"/>
  <c r="L252" i="20"/>
  <c r="M252" i="20"/>
  <c r="N252" i="20"/>
  <c r="H253" i="20"/>
  <c r="I253" i="20"/>
  <c r="J253" i="20"/>
  <c r="K253" i="20"/>
  <c r="L253" i="20"/>
  <c r="M253" i="20"/>
  <c r="N253" i="20"/>
  <c r="H254" i="20"/>
  <c r="I254" i="20"/>
  <c r="J254" i="20"/>
  <c r="K254" i="20"/>
  <c r="L254" i="20"/>
  <c r="M254" i="20"/>
  <c r="N254" i="20"/>
  <c r="H255" i="20"/>
  <c r="I255" i="20"/>
  <c r="J255" i="20"/>
  <c r="K255" i="20"/>
  <c r="L255" i="20"/>
  <c r="M255" i="20"/>
  <c r="N255" i="20"/>
  <c r="H256" i="20"/>
  <c r="I256" i="20"/>
  <c r="J256" i="20"/>
  <c r="K256" i="20"/>
  <c r="L256" i="20"/>
  <c r="M256" i="20"/>
  <c r="N256" i="20"/>
  <c r="H257" i="20"/>
  <c r="I257" i="20"/>
  <c r="J257" i="20"/>
  <c r="K257" i="20"/>
  <c r="L257" i="20"/>
  <c r="M257" i="20"/>
  <c r="N257" i="20"/>
  <c r="H258" i="20"/>
  <c r="I258" i="20"/>
  <c r="J258" i="20"/>
  <c r="K258" i="20"/>
  <c r="L258" i="20"/>
  <c r="M258" i="20"/>
  <c r="N258" i="20"/>
  <c r="H259" i="20"/>
  <c r="I259" i="20"/>
  <c r="J259" i="20"/>
  <c r="K259" i="20"/>
  <c r="L259" i="20"/>
  <c r="M259" i="20"/>
  <c r="N259" i="20"/>
  <c r="H260" i="20"/>
  <c r="I260" i="20"/>
  <c r="J260" i="20"/>
  <c r="K260" i="20"/>
  <c r="L260" i="20"/>
  <c r="M260" i="20"/>
  <c r="N260" i="20"/>
  <c r="H261" i="20"/>
  <c r="I261" i="20"/>
  <c r="J261" i="20"/>
  <c r="K261" i="20"/>
  <c r="L261" i="20"/>
  <c r="M261" i="20"/>
  <c r="N261" i="20"/>
  <c r="H262" i="20"/>
  <c r="I262" i="20"/>
  <c r="J262" i="20"/>
  <c r="K262" i="20"/>
  <c r="L262" i="20"/>
  <c r="M262" i="20"/>
  <c r="N262" i="20"/>
  <c r="H263" i="20"/>
  <c r="I263" i="20"/>
  <c r="J263" i="20"/>
  <c r="K263" i="20"/>
  <c r="L263" i="20"/>
  <c r="M263" i="20"/>
  <c r="N263" i="20"/>
  <c r="H264" i="20"/>
  <c r="I264" i="20"/>
  <c r="J264" i="20"/>
  <c r="K264" i="20"/>
  <c r="L264" i="20"/>
  <c r="M264" i="20"/>
  <c r="N264" i="20"/>
  <c r="H265" i="20"/>
  <c r="I265" i="20"/>
  <c r="J265" i="20"/>
  <c r="K265" i="20"/>
  <c r="L265" i="20"/>
  <c r="M265" i="20"/>
  <c r="N265" i="20"/>
  <c r="H266" i="20"/>
  <c r="I266" i="20"/>
  <c r="J266" i="20"/>
  <c r="K266" i="20"/>
  <c r="L266" i="20"/>
  <c r="M266" i="20"/>
  <c r="N266" i="20"/>
  <c r="H267" i="20"/>
  <c r="I267" i="20"/>
  <c r="J267" i="20"/>
  <c r="K267" i="20"/>
  <c r="L267" i="20"/>
  <c r="M267" i="20"/>
  <c r="N267" i="20"/>
  <c r="H268" i="20"/>
  <c r="I268" i="20"/>
  <c r="J268" i="20"/>
  <c r="K268" i="20"/>
  <c r="L268" i="20"/>
  <c r="M268" i="20"/>
  <c r="N268" i="20"/>
  <c r="H269" i="20"/>
  <c r="I269" i="20"/>
  <c r="J269" i="20"/>
  <c r="K269" i="20"/>
  <c r="L269" i="20"/>
  <c r="M269" i="20"/>
  <c r="N269" i="20"/>
  <c r="H270" i="20"/>
  <c r="I270" i="20"/>
  <c r="J270" i="20"/>
  <c r="K270" i="20"/>
  <c r="L270" i="20"/>
  <c r="M270" i="20"/>
  <c r="N270" i="20"/>
  <c r="H271" i="20"/>
  <c r="I271" i="20"/>
  <c r="J271" i="20"/>
  <c r="K271" i="20"/>
  <c r="L271" i="20"/>
  <c r="M271" i="20"/>
  <c r="N271" i="20"/>
  <c r="H272" i="20"/>
  <c r="I272" i="20"/>
  <c r="J272" i="20"/>
  <c r="K272" i="20"/>
  <c r="L272" i="20"/>
  <c r="M272" i="20"/>
  <c r="N272" i="20"/>
  <c r="H273" i="20"/>
  <c r="I273" i="20"/>
  <c r="J273" i="20"/>
  <c r="K273" i="20"/>
  <c r="L273" i="20"/>
  <c r="M273" i="20"/>
  <c r="N273" i="20"/>
  <c r="H274" i="20"/>
  <c r="I274" i="20"/>
  <c r="J274" i="20"/>
  <c r="K274" i="20"/>
  <c r="L274" i="20"/>
  <c r="M274" i="20"/>
  <c r="N274" i="20"/>
  <c r="H275" i="20"/>
  <c r="I275" i="20"/>
  <c r="J275" i="20"/>
  <c r="K275" i="20"/>
  <c r="L275" i="20"/>
  <c r="M275" i="20"/>
  <c r="N275" i="20"/>
  <c r="H276" i="20"/>
  <c r="I276" i="20"/>
  <c r="J276" i="20"/>
  <c r="K276" i="20"/>
  <c r="L276" i="20"/>
  <c r="M276" i="20"/>
  <c r="N276" i="20"/>
  <c r="H277" i="20"/>
  <c r="I277" i="20"/>
  <c r="J277" i="20"/>
  <c r="K277" i="20"/>
  <c r="L277" i="20"/>
  <c r="M277" i="20"/>
  <c r="N277" i="20"/>
  <c r="H278" i="20"/>
  <c r="I278" i="20"/>
  <c r="J278" i="20"/>
  <c r="K278" i="20"/>
  <c r="L278" i="20"/>
  <c r="M278" i="20"/>
  <c r="N278" i="20"/>
  <c r="H279" i="20"/>
  <c r="I279" i="20"/>
  <c r="J279" i="20"/>
  <c r="K279" i="20"/>
  <c r="L279" i="20"/>
  <c r="M279" i="20"/>
  <c r="N279" i="20"/>
  <c r="H280" i="20"/>
  <c r="I280" i="20"/>
  <c r="J280" i="20"/>
  <c r="K280" i="20"/>
  <c r="L280" i="20"/>
  <c r="M280" i="20"/>
  <c r="N280" i="20"/>
  <c r="H281" i="20"/>
  <c r="I281" i="20"/>
  <c r="J281" i="20"/>
  <c r="K281" i="20"/>
  <c r="L281" i="20"/>
  <c r="M281" i="20"/>
  <c r="N281" i="20"/>
  <c r="H282" i="20"/>
  <c r="I282" i="20"/>
  <c r="J282" i="20"/>
  <c r="K282" i="20"/>
  <c r="L282" i="20"/>
  <c r="M282" i="20"/>
  <c r="N282" i="20"/>
  <c r="H283" i="20"/>
  <c r="I283" i="20"/>
  <c r="J283" i="20"/>
  <c r="K283" i="20"/>
  <c r="L283" i="20"/>
  <c r="M283" i="20"/>
  <c r="N283" i="20"/>
  <c r="H284" i="20"/>
  <c r="I284" i="20"/>
  <c r="J284" i="20"/>
  <c r="K284" i="20"/>
  <c r="L284" i="20"/>
  <c r="M284" i="20"/>
  <c r="N284" i="20"/>
  <c r="H285" i="20"/>
  <c r="I285" i="20"/>
  <c r="J285" i="20"/>
  <c r="K285" i="20"/>
  <c r="L285" i="20"/>
  <c r="M285" i="20"/>
  <c r="N285" i="20"/>
  <c r="H286" i="20"/>
  <c r="I286" i="20"/>
  <c r="J286" i="20"/>
  <c r="K286" i="20"/>
  <c r="L286" i="20"/>
  <c r="M286" i="20"/>
  <c r="N286" i="20"/>
  <c r="H287" i="20"/>
  <c r="I287" i="20"/>
  <c r="J287" i="20"/>
  <c r="K287" i="20"/>
  <c r="L287" i="20"/>
  <c r="M287" i="20"/>
  <c r="N287" i="20"/>
  <c r="H288" i="20"/>
  <c r="I288" i="20"/>
  <c r="J288" i="20"/>
  <c r="K288" i="20"/>
  <c r="L288" i="20"/>
  <c r="M288" i="20"/>
  <c r="N288" i="20"/>
  <c r="H289" i="20"/>
  <c r="I289" i="20"/>
  <c r="J289" i="20"/>
  <c r="K289" i="20"/>
  <c r="L289" i="20"/>
  <c r="M289" i="20"/>
  <c r="N289" i="20"/>
  <c r="H290" i="20"/>
  <c r="I290" i="20"/>
  <c r="J290" i="20"/>
  <c r="K290" i="20"/>
  <c r="L290" i="20"/>
  <c r="M290" i="20"/>
  <c r="N290" i="20"/>
  <c r="H291" i="20"/>
  <c r="I291" i="20"/>
  <c r="J291" i="20"/>
  <c r="K291" i="20"/>
  <c r="L291" i="20"/>
  <c r="M291" i="20"/>
  <c r="N291" i="20"/>
  <c r="H292" i="20"/>
  <c r="I292" i="20"/>
  <c r="J292" i="20"/>
  <c r="K292" i="20"/>
  <c r="L292" i="20"/>
  <c r="M292" i="20"/>
  <c r="N292" i="20"/>
  <c r="H293" i="20"/>
  <c r="I293" i="20"/>
  <c r="J293" i="20"/>
  <c r="K293" i="20"/>
  <c r="L293" i="20"/>
  <c r="M293" i="20"/>
  <c r="N293" i="20"/>
  <c r="H294" i="20"/>
  <c r="I294" i="20"/>
  <c r="J294" i="20"/>
  <c r="K294" i="20"/>
  <c r="L294" i="20"/>
  <c r="M294" i="20"/>
  <c r="N294" i="20"/>
  <c r="H295" i="20"/>
  <c r="I295" i="20"/>
  <c r="J295" i="20"/>
  <c r="K295" i="20"/>
  <c r="L295" i="20"/>
  <c r="M295" i="20"/>
  <c r="N295" i="20"/>
  <c r="H296" i="20"/>
  <c r="I296" i="20"/>
  <c r="J296" i="20"/>
  <c r="K296" i="20"/>
  <c r="L296" i="20"/>
  <c r="M296" i="20"/>
  <c r="N296" i="20"/>
  <c r="H297" i="20"/>
  <c r="I297" i="20"/>
  <c r="J297" i="20"/>
  <c r="K297" i="20"/>
  <c r="L297" i="20"/>
  <c r="M297" i="20"/>
  <c r="N297" i="20"/>
  <c r="H298" i="20"/>
  <c r="I298" i="20"/>
  <c r="J298" i="20"/>
  <c r="K298" i="20"/>
  <c r="L298" i="20"/>
  <c r="M298" i="20"/>
  <c r="N298" i="20"/>
  <c r="H299" i="20"/>
  <c r="I299" i="20"/>
  <c r="J299" i="20"/>
  <c r="K299" i="20"/>
  <c r="L299" i="20"/>
  <c r="M299" i="20"/>
  <c r="N299" i="20"/>
  <c r="H300" i="20"/>
  <c r="I300" i="20"/>
  <c r="J300" i="20"/>
  <c r="K300" i="20"/>
  <c r="L300" i="20"/>
  <c r="M300" i="20"/>
  <c r="N300" i="20"/>
  <c r="H301" i="20"/>
  <c r="I301" i="20"/>
  <c r="J301" i="20"/>
  <c r="K301" i="20"/>
  <c r="L301" i="20"/>
  <c r="M301" i="20"/>
  <c r="N301" i="20"/>
  <c r="H302" i="20"/>
  <c r="I302" i="20"/>
  <c r="J302" i="20"/>
  <c r="K302" i="20"/>
  <c r="L302" i="20"/>
  <c r="M302" i="20"/>
  <c r="N302" i="20"/>
  <c r="H303" i="20"/>
  <c r="I303" i="20"/>
  <c r="J303" i="20"/>
  <c r="K303" i="20"/>
  <c r="L303" i="20"/>
  <c r="M303" i="20"/>
  <c r="N303" i="20"/>
  <c r="H304" i="20"/>
  <c r="I304" i="20"/>
  <c r="J304" i="20"/>
  <c r="K304" i="20"/>
  <c r="L304" i="20"/>
  <c r="M304" i="20"/>
  <c r="N304" i="20"/>
  <c r="H305" i="20"/>
  <c r="I305" i="20"/>
  <c r="J305" i="20"/>
  <c r="K305" i="20"/>
  <c r="L305" i="20"/>
  <c r="M305" i="20"/>
  <c r="N305" i="20"/>
  <c r="H306" i="20"/>
  <c r="I306" i="20"/>
  <c r="J306" i="20"/>
  <c r="K306" i="20"/>
  <c r="L306" i="20"/>
  <c r="M306" i="20"/>
  <c r="N306" i="20"/>
  <c r="H307" i="20"/>
  <c r="I307" i="20"/>
  <c r="J307" i="20"/>
  <c r="K307" i="20"/>
  <c r="L307" i="20"/>
  <c r="M307" i="20"/>
  <c r="N307" i="20"/>
  <c r="H308" i="20"/>
  <c r="I308" i="20"/>
  <c r="J308" i="20"/>
  <c r="K308" i="20"/>
  <c r="L308" i="20"/>
  <c r="M308" i="20"/>
  <c r="N308" i="20"/>
  <c r="H309" i="20"/>
  <c r="I309" i="20"/>
  <c r="J309" i="20"/>
  <c r="K309" i="20"/>
  <c r="L309" i="20"/>
  <c r="M309" i="20"/>
  <c r="N309" i="20"/>
  <c r="H310" i="20"/>
  <c r="I310" i="20"/>
  <c r="J310" i="20"/>
  <c r="K310" i="20"/>
  <c r="L310" i="20"/>
  <c r="M310" i="20"/>
  <c r="N310" i="20"/>
  <c r="H311" i="20"/>
  <c r="I311" i="20"/>
  <c r="J311" i="20"/>
  <c r="K311" i="20"/>
  <c r="L311" i="20"/>
  <c r="M311" i="20"/>
  <c r="N311" i="20"/>
  <c r="H312" i="20"/>
  <c r="I312" i="20"/>
  <c r="J312" i="20"/>
  <c r="K312" i="20"/>
  <c r="L312" i="20"/>
  <c r="M312" i="20"/>
  <c r="N312" i="20"/>
  <c r="H313" i="20"/>
  <c r="I313" i="20"/>
  <c r="J313" i="20"/>
  <c r="K313" i="20"/>
  <c r="L313" i="20"/>
  <c r="M313" i="20"/>
  <c r="N313" i="20"/>
  <c r="H314" i="20"/>
  <c r="I314" i="20"/>
  <c r="J314" i="20"/>
  <c r="K314" i="20"/>
  <c r="L314" i="20"/>
  <c r="M314" i="20"/>
  <c r="N314" i="20"/>
  <c r="H315" i="20"/>
  <c r="I315" i="20"/>
  <c r="J315" i="20"/>
  <c r="K315" i="20"/>
  <c r="L315" i="20"/>
  <c r="M315" i="20"/>
  <c r="N315" i="20"/>
  <c r="H316" i="20"/>
  <c r="I316" i="20"/>
  <c r="J316" i="20"/>
  <c r="K316" i="20"/>
  <c r="L316" i="20"/>
  <c r="M316" i="20"/>
  <c r="N316" i="20"/>
  <c r="H317" i="20"/>
  <c r="I317" i="20"/>
  <c r="J317" i="20"/>
  <c r="K317" i="20"/>
  <c r="L317" i="20"/>
  <c r="M317" i="20"/>
  <c r="N317" i="20"/>
  <c r="H318" i="20"/>
  <c r="I318" i="20"/>
  <c r="J318" i="20"/>
  <c r="K318" i="20"/>
  <c r="L318" i="20"/>
  <c r="M318" i="20"/>
  <c r="N318" i="20"/>
  <c r="H319" i="20"/>
  <c r="I319" i="20"/>
  <c r="J319" i="20"/>
  <c r="K319" i="20"/>
  <c r="L319" i="20"/>
  <c r="M319" i="20"/>
  <c r="N319" i="20"/>
  <c r="H320" i="20"/>
  <c r="I320" i="20"/>
  <c r="J320" i="20"/>
  <c r="K320" i="20"/>
  <c r="L320" i="20"/>
  <c r="M320" i="20"/>
  <c r="N320" i="20"/>
  <c r="H321" i="20"/>
  <c r="I321" i="20"/>
  <c r="J321" i="20"/>
  <c r="K321" i="20"/>
  <c r="L321" i="20"/>
  <c r="M321" i="20"/>
  <c r="N321" i="20"/>
  <c r="H322" i="20"/>
  <c r="I322" i="20"/>
  <c r="J322" i="20"/>
  <c r="K322" i="20"/>
  <c r="L322" i="20"/>
  <c r="M322" i="20"/>
  <c r="N322" i="20"/>
  <c r="H323" i="20"/>
  <c r="I323" i="20"/>
  <c r="J323" i="20"/>
  <c r="K323" i="20"/>
  <c r="L323" i="20"/>
  <c r="M323" i="20"/>
  <c r="N323" i="20"/>
  <c r="H324" i="20"/>
  <c r="I324" i="20"/>
  <c r="J324" i="20"/>
  <c r="K324" i="20"/>
  <c r="L324" i="20"/>
  <c r="M324" i="20"/>
  <c r="N324" i="20"/>
  <c r="H325" i="20"/>
  <c r="I325" i="20"/>
  <c r="J325" i="20"/>
  <c r="K325" i="20"/>
  <c r="L325" i="20"/>
  <c r="M325" i="20"/>
  <c r="N325" i="20"/>
  <c r="H326" i="20"/>
  <c r="I326" i="20"/>
  <c r="J326" i="20"/>
  <c r="K326" i="20"/>
  <c r="L326" i="20"/>
  <c r="M326" i="20"/>
  <c r="N326" i="20"/>
  <c r="H327" i="20"/>
  <c r="I327" i="20"/>
  <c r="J327" i="20"/>
  <c r="K327" i="20"/>
  <c r="L327" i="20"/>
  <c r="M327" i="20"/>
  <c r="N327" i="20"/>
  <c r="H328" i="20"/>
  <c r="I328" i="20"/>
  <c r="J328" i="20"/>
  <c r="K328" i="20"/>
  <c r="L328" i="20"/>
  <c r="M328" i="20"/>
  <c r="N328" i="20"/>
  <c r="H329" i="20"/>
  <c r="I329" i="20"/>
  <c r="J329" i="20"/>
  <c r="K329" i="20"/>
  <c r="L329" i="20"/>
  <c r="M329" i="20"/>
  <c r="N329" i="20"/>
  <c r="H330" i="20"/>
  <c r="I330" i="20"/>
  <c r="J330" i="20"/>
  <c r="K330" i="20"/>
  <c r="L330" i="20"/>
  <c r="M330" i="20"/>
  <c r="N330" i="20"/>
  <c r="H331" i="20"/>
  <c r="I331" i="20"/>
  <c r="J331" i="20"/>
  <c r="K331" i="20"/>
  <c r="L331" i="20"/>
  <c r="M331" i="20"/>
  <c r="N331" i="20"/>
  <c r="H332" i="20"/>
  <c r="I332" i="20"/>
  <c r="J332" i="20"/>
  <c r="K332" i="20"/>
  <c r="L332" i="20"/>
  <c r="M332" i="20"/>
  <c r="N332" i="20"/>
  <c r="H333" i="20"/>
  <c r="I333" i="20"/>
  <c r="J333" i="20"/>
  <c r="K333" i="20"/>
  <c r="L333" i="20"/>
  <c r="M333" i="20"/>
  <c r="N333" i="20"/>
  <c r="H334" i="20"/>
  <c r="I334" i="20"/>
  <c r="J334" i="20"/>
  <c r="K334" i="20"/>
  <c r="L334" i="20"/>
  <c r="M334" i="20"/>
  <c r="N334" i="20"/>
  <c r="H335" i="20"/>
  <c r="I335" i="20"/>
  <c r="J335" i="20"/>
  <c r="K335" i="20"/>
  <c r="L335" i="20"/>
  <c r="M335" i="20"/>
  <c r="N335" i="20"/>
  <c r="H336" i="20"/>
  <c r="I336" i="20"/>
  <c r="J336" i="20"/>
  <c r="K336" i="20"/>
  <c r="L336" i="20"/>
  <c r="M336" i="20"/>
  <c r="N336" i="20"/>
  <c r="H337" i="20"/>
  <c r="I337" i="20"/>
  <c r="J337" i="20"/>
  <c r="K337" i="20"/>
  <c r="L337" i="20"/>
  <c r="M337" i="20"/>
  <c r="N337" i="20"/>
  <c r="H338" i="20"/>
  <c r="I338" i="20"/>
  <c r="J338" i="20"/>
  <c r="K338" i="20"/>
  <c r="L338" i="20"/>
  <c r="M338" i="20"/>
  <c r="N338" i="20"/>
  <c r="H339" i="20"/>
  <c r="I339" i="20"/>
  <c r="J339" i="20"/>
  <c r="K339" i="20"/>
  <c r="L339" i="20"/>
  <c r="M339" i="20"/>
  <c r="N339" i="20"/>
  <c r="H340" i="20"/>
  <c r="I340" i="20"/>
  <c r="J340" i="20"/>
  <c r="K340" i="20"/>
  <c r="L340" i="20"/>
  <c r="M340" i="20"/>
  <c r="N340" i="20"/>
  <c r="H341" i="20"/>
  <c r="I341" i="20"/>
  <c r="J341" i="20"/>
  <c r="K341" i="20"/>
  <c r="L341" i="20"/>
  <c r="M341" i="20"/>
  <c r="N341" i="20"/>
  <c r="H342" i="20"/>
  <c r="I342" i="20"/>
  <c r="J342" i="20"/>
  <c r="K342" i="20"/>
  <c r="L342" i="20"/>
  <c r="M342" i="20"/>
  <c r="N342" i="20"/>
  <c r="H343" i="20"/>
  <c r="I343" i="20"/>
  <c r="J343" i="20"/>
  <c r="K343" i="20"/>
  <c r="L343" i="20"/>
  <c r="M343" i="20"/>
  <c r="N343" i="20"/>
  <c r="H344" i="20"/>
  <c r="I344" i="20"/>
  <c r="J344" i="20"/>
  <c r="K344" i="20"/>
  <c r="L344" i="20"/>
  <c r="M344" i="20"/>
  <c r="N344" i="20"/>
  <c r="H345" i="20"/>
  <c r="I345" i="20"/>
  <c r="J345" i="20"/>
  <c r="K345" i="20"/>
  <c r="L345" i="20"/>
  <c r="M345" i="20"/>
  <c r="N345" i="20"/>
  <c r="H346" i="20"/>
  <c r="I346" i="20"/>
  <c r="J346" i="20"/>
  <c r="K346" i="20"/>
  <c r="L346" i="20"/>
  <c r="M346" i="20"/>
  <c r="N346" i="20"/>
  <c r="H347" i="20"/>
  <c r="I347" i="20"/>
  <c r="J347" i="20"/>
  <c r="K347" i="20"/>
  <c r="L347" i="20"/>
  <c r="M347" i="20"/>
  <c r="N347" i="20"/>
  <c r="H348" i="20"/>
  <c r="I348" i="20"/>
  <c r="J348" i="20"/>
  <c r="K348" i="20"/>
  <c r="L348" i="20"/>
  <c r="M348" i="20"/>
  <c r="N348" i="20"/>
  <c r="H349" i="20"/>
  <c r="I349" i="20"/>
  <c r="J349" i="20"/>
  <c r="K349" i="20"/>
  <c r="L349" i="20"/>
  <c r="M349" i="20"/>
  <c r="N349" i="20"/>
  <c r="H350" i="20"/>
  <c r="I350" i="20"/>
  <c r="J350" i="20"/>
  <c r="K350" i="20"/>
  <c r="L350" i="20"/>
  <c r="M350" i="20"/>
  <c r="N350" i="20"/>
  <c r="H351" i="20"/>
  <c r="I351" i="20"/>
  <c r="J351" i="20"/>
  <c r="K351" i="20"/>
  <c r="L351" i="20"/>
  <c r="M351" i="20"/>
  <c r="N351" i="20"/>
  <c r="H352" i="20"/>
  <c r="I352" i="20"/>
  <c r="J352" i="20"/>
  <c r="K352" i="20"/>
  <c r="L352" i="20"/>
  <c r="M352" i="20"/>
  <c r="N352" i="20"/>
  <c r="H353" i="20"/>
  <c r="I353" i="20"/>
  <c r="J353" i="20"/>
  <c r="K353" i="20"/>
  <c r="L353" i="20"/>
  <c r="M353" i="20"/>
  <c r="N353" i="20"/>
  <c r="H354" i="20"/>
  <c r="I354" i="20"/>
  <c r="J354" i="20"/>
  <c r="K354" i="20"/>
  <c r="L354" i="20"/>
  <c r="M354" i="20"/>
  <c r="N354" i="20"/>
  <c r="H355" i="20"/>
  <c r="I355" i="20"/>
  <c r="J355" i="20"/>
  <c r="K355" i="20"/>
  <c r="L355" i="20"/>
  <c r="M355" i="20"/>
  <c r="N355" i="20"/>
  <c r="H356" i="20"/>
  <c r="I356" i="20"/>
  <c r="J356" i="20"/>
  <c r="K356" i="20"/>
  <c r="L356" i="20"/>
  <c r="M356" i="20"/>
  <c r="N356" i="20"/>
  <c r="H357" i="20"/>
  <c r="I357" i="20"/>
  <c r="J357" i="20"/>
  <c r="K357" i="20"/>
  <c r="L357" i="20"/>
  <c r="M357" i="20"/>
  <c r="N357" i="20"/>
  <c r="H358" i="20"/>
  <c r="I358" i="20"/>
  <c r="J358" i="20"/>
  <c r="K358" i="20"/>
  <c r="L358" i="20"/>
  <c r="M358" i="20"/>
  <c r="N358" i="20"/>
  <c r="H359" i="20"/>
  <c r="I359" i="20"/>
  <c r="J359" i="20"/>
  <c r="K359" i="20"/>
  <c r="L359" i="20"/>
  <c r="M359" i="20"/>
  <c r="N359" i="20"/>
  <c r="H360" i="20"/>
  <c r="I360" i="20"/>
  <c r="J360" i="20"/>
  <c r="K360" i="20"/>
  <c r="L360" i="20"/>
  <c r="M360" i="20"/>
  <c r="N360" i="20"/>
  <c r="H361" i="20"/>
  <c r="I361" i="20"/>
  <c r="J361" i="20"/>
  <c r="K361" i="20"/>
  <c r="L361" i="20"/>
  <c r="M361" i="20"/>
  <c r="N361" i="20"/>
  <c r="H362" i="20"/>
  <c r="I362" i="20"/>
  <c r="J362" i="20"/>
  <c r="K362" i="20"/>
  <c r="L362" i="20"/>
  <c r="M362" i="20"/>
  <c r="N362" i="20"/>
  <c r="H363" i="20"/>
  <c r="I363" i="20"/>
  <c r="J363" i="20"/>
  <c r="K363" i="20"/>
  <c r="L363" i="20"/>
  <c r="M363" i="20"/>
  <c r="N363" i="20"/>
  <c r="H364" i="20"/>
  <c r="I364" i="20"/>
  <c r="J364" i="20"/>
  <c r="K364" i="20"/>
  <c r="L364" i="20"/>
  <c r="M364" i="20"/>
  <c r="N364" i="20"/>
  <c r="H365" i="20"/>
  <c r="I365" i="20"/>
  <c r="J365" i="20"/>
  <c r="K365" i="20"/>
  <c r="L365" i="20"/>
  <c r="M365" i="20"/>
  <c r="N365" i="20"/>
  <c r="H366" i="20"/>
  <c r="I366" i="20"/>
  <c r="J366" i="20"/>
  <c r="K366" i="20"/>
  <c r="L366" i="20"/>
  <c r="M366" i="20"/>
  <c r="N366" i="20"/>
  <c r="H367" i="20"/>
  <c r="I367" i="20"/>
  <c r="J367" i="20"/>
  <c r="K367" i="20"/>
  <c r="L367" i="20"/>
  <c r="M367" i="20"/>
  <c r="N367" i="20"/>
  <c r="H368" i="20"/>
  <c r="I368" i="20"/>
  <c r="J368" i="20"/>
  <c r="K368" i="20"/>
  <c r="L368" i="20"/>
  <c r="M368" i="20"/>
  <c r="N368" i="20"/>
  <c r="H369" i="20"/>
  <c r="I369" i="20"/>
  <c r="J369" i="20"/>
  <c r="K369" i="20"/>
  <c r="L369" i="20"/>
  <c r="M369" i="20"/>
  <c r="N369" i="20"/>
  <c r="H370" i="20"/>
  <c r="I370" i="20"/>
  <c r="J370" i="20"/>
  <c r="K370" i="20"/>
  <c r="L370" i="20"/>
  <c r="M370" i="20"/>
  <c r="N370" i="20"/>
  <c r="H371" i="20"/>
  <c r="I371" i="20"/>
  <c r="J371" i="20"/>
  <c r="K371" i="20"/>
  <c r="L371" i="20"/>
  <c r="M371" i="20"/>
  <c r="N371" i="20"/>
  <c r="H372" i="20"/>
  <c r="I372" i="20"/>
  <c r="J372" i="20"/>
  <c r="K372" i="20"/>
  <c r="L372" i="20"/>
  <c r="M372" i="20"/>
  <c r="N372" i="20"/>
  <c r="H373" i="20"/>
  <c r="I373" i="20"/>
  <c r="J373" i="20"/>
  <c r="K373" i="20"/>
  <c r="L373" i="20"/>
  <c r="M373" i="20"/>
  <c r="N373" i="20"/>
  <c r="H374" i="20"/>
  <c r="I374" i="20"/>
  <c r="J374" i="20"/>
  <c r="K374" i="20"/>
  <c r="L374" i="20"/>
  <c r="M374" i="20"/>
  <c r="N374" i="20"/>
  <c r="H375" i="20"/>
  <c r="I375" i="20"/>
  <c r="J375" i="20"/>
  <c r="K375" i="20"/>
  <c r="L375" i="20"/>
  <c r="M375" i="20"/>
  <c r="N375" i="20"/>
  <c r="H376" i="20"/>
  <c r="I376" i="20"/>
  <c r="J376" i="20"/>
  <c r="K376" i="20"/>
  <c r="L376" i="20"/>
  <c r="M376" i="20"/>
  <c r="N376" i="20"/>
  <c r="H377" i="20"/>
  <c r="I377" i="20"/>
  <c r="J377" i="20"/>
  <c r="K377" i="20"/>
  <c r="L377" i="20"/>
  <c r="M377" i="20"/>
  <c r="N377" i="20"/>
  <c r="H378" i="20"/>
  <c r="I378" i="20"/>
  <c r="J378" i="20"/>
  <c r="K378" i="20"/>
  <c r="L378" i="20"/>
  <c r="M378" i="20"/>
  <c r="N378" i="20"/>
  <c r="H379" i="20"/>
  <c r="I379" i="20"/>
  <c r="J379" i="20"/>
  <c r="K379" i="20"/>
  <c r="L379" i="20"/>
  <c r="M379" i="20"/>
  <c r="N379" i="20"/>
  <c r="H380" i="20"/>
  <c r="I380" i="20"/>
  <c r="J380" i="20"/>
  <c r="K380" i="20"/>
  <c r="L380" i="20"/>
  <c r="M380" i="20"/>
  <c r="N380" i="20"/>
  <c r="H381" i="20"/>
  <c r="I381" i="20"/>
  <c r="J381" i="20"/>
  <c r="K381" i="20"/>
  <c r="L381" i="20"/>
  <c r="M381" i="20"/>
  <c r="N381" i="20"/>
  <c r="H382" i="20"/>
  <c r="I382" i="20"/>
  <c r="J382" i="20"/>
  <c r="K382" i="20"/>
  <c r="L382" i="20"/>
  <c r="M382" i="20"/>
  <c r="N382" i="20"/>
  <c r="H383" i="20"/>
  <c r="I383" i="20"/>
  <c r="J383" i="20"/>
  <c r="K383" i="20"/>
  <c r="L383" i="20"/>
  <c r="M383" i="20"/>
  <c r="N383" i="20"/>
  <c r="H384" i="20"/>
  <c r="I384" i="20"/>
  <c r="J384" i="20"/>
  <c r="K384" i="20"/>
  <c r="L384" i="20"/>
  <c r="M384" i="20"/>
  <c r="N384" i="20"/>
  <c r="H385" i="20"/>
  <c r="I385" i="20"/>
  <c r="J385" i="20"/>
  <c r="K385" i="20"/>
  <c r="L385" i="20"/>
  <c r="M385" i="20"/>
  <c r="N385" i="20"/>
  <c r="H386" i="20"/>
  <c r="I386" i="20"/>
  <c r="J386" i="20"/>
  <c r="K386" i="20"/>
  <c r="L386" i="20"/>
  <c r="M386" i="20"/>
  <c r="N386" i="20"/>
  <c r="H387" i="20"/>
  <c r="I387" i="20"/>
  <c r="J387" i="20"/>
  <c r="K387" i="20"/>
  <c r="L387" i="20"/>
  <c r="M387" i="20"/>
  <c r="N387" i="20"/>
  <c r="H388" i="20"/>
  <c r="I388" i="20"/>
  <c r="J388" i="20"/>
  <c r="K388" i="20"/>
  <c r="L388" i="20"/>
  <c r="M388" i="20"/>
  <c r="N388" i="20"/>
  <c r="H389" i="20"/>
  <c r="I389" i="20"/>
  <c r="J389" i="20"/>
  <c r="K389" i="20"/>
  <c r="L389" i="20"/>
  <c r="M389" i="20"/>
  <c r="N389" i="20"/>
  <c r="H390" i="20"/>
  <c r="I390" i="20"/>
  <c r="J390" i="20"/>
  <c r="K390" i="20"/>
  <c r="L390" i="20"/>
  <c r="M390" i="20"/>
  <c r="N390" i="20"/>
  <c r="H391" i="20"/>
  <c r="I391" i="20"/>
  <c r="J391" i="20"/>
  <c r="K391" i="20"/>
  <c r="L391" i="20"/>
  <c r="M391" i="20"/>
  <c r="N391" i="20"/>
  <c r="H392" i="20"/>
  <c r="I392" i="20"/>
  <c r="J392" i="20"/>
  <c r="K392" i="20"/>
  <c r="L392" i="20"/>
  <c r="M392" i="20"/>
  <c r="N392" i="20"/>
  <c r="H393" i="20"/>
  <c r="I393" i="20"/>
  <c r="J393" i="20"/>
  <c r="K393" i="20"/>
  <c r="L393" i="20"/>
  <c r="M393" i="20"/>
  <c r="N393" i="20"/>
  <c r="H394" i="20"/>
  <c r="I394" i="20"/>
  <c r="J394" i="20"/>
  <c r="K394" i="20"/>
  <c r="L394" i="20"/>
  <c r="M394" i="20"/>
  <c r="N394" i="20"/>
  <c r="H395" i="20"/>
  <c r="I395" i="20"/>
  <c r="J395" i="20"/>
  <c r="K395" i="20"/>
  <c r="L395" i="20"/>
  <c r="M395" i="20"/>
  <c r="N395" i="20"/>
  <c r="H396" i="20"/>
  <c r="I396" i="20"/>
  <c r="J396" i="20"/>
  <c r="K396" i="20"/>
  <c r="L396" i="20"/>
  <c r="M396" i="20"/>
  <c r="N396" i="20"/>
  <c r="H397" i="20"/>
  <c r="I397" i="20"/>
  <c r="J397" i="20"/>
  <c r="K397" i="20"/>
  <c r="L397" i="20"/>
  <c r="M397" i="20"/>
  <c r="N397" i="20"/>
  <c r="H398" i="20"/>
  <c r="I398" i="20"/>
  <c r="J398" i="20"/>
  <c r="K398" i="20"/>
  <c r="L398" i="20"/>
  <c r="M398" i="20"/>
  <c r="N398" i="20"/>
  <c r="H399" i="20"/>
  <c r="I399" i="20"/>
  <c r="J399" i="20"/>
  <c r="K399" i="20"/>
  <c r="L399" i="20"/>
  <c r="M399" i="20"/>
  <c r="N399" i="20"/>
  <c r="H400" i="20"/>
  <c r="I400" i="20"/>
  <c r="J400" i="20"/>
  <c r="K400" i="20"/>
  <c r="L400" i="20"/>
  <c r="M400" i="20"/>
  <c r="N400" i="20"/>
  <c r="H401" i="20"/>
  <c r="I401" i="20"/>
  <c r="J401" i="20"/>
  <c r="K401" i="20"/>
  <c r="L401" i="20"/>
  <c r="M401" i="20"/>
  <c r="N401" i="20"/>
  <c r="H402" i="20"/>
  <c r="I402" i="20"/>
  <c r="J402" i="20"/>
  <c r="K402" i="20"/>
  <c r="L402" i="20"/>
  <c r="M402" i="20"/>
  <c r="N402" i="20"/>
  <c r="H403" i="20"/>
  <c r="I403" i="20"/>
  <c r="J403" i="20"/>
  <c r="K403" i="20"/>
  <c r="L403" i="20"/>
  <c r="M403" i="20"/>
  <c r="N403" i="20"/>
  <c r="H404" i="20"/>
  <c r="I404" i="20"/>
  <c r="J404" i="20"/>
  <c r="K404" i="20"/>
  <c r="L404" i="20"/>
  <c r="M404" i="20"/>
  <c r="N404" i="20"/>
  <c r="H405" i="20"/>
  <c r="I405" i="20"/>
  <c r="J405" i="20"/>
  <c r="K405" i="20"/>
  <c r="L405" i="20"/>
  <c r="M405" i="20"/>
  <c r="N405" i="20"/>
  <c r="H406" i="20"/>
  <c r="I406" i="20"/>
  <c r="J406" i="20"/>
  <c r="K406" i="20"/>
  <c r="L406" i="20"/>
  <c r="M406" i="20"/>
  <c r="N406" i="20"/>
  <c r="H407" i="20"/>
  <c r="I407" i="20"/>
  <c r="J407" i="20"/>
  <c r="K407" i="20"/>
  <c r="L407" i="20"/>
  <c r="M407" i="20"/>
  <c r="N407" i="20"/>
  <c r="H408" i="20"/>
  <c r="I408" i="20"/>
  <c r="J408" i="20"/>
  <c r="K408" i="20"/>
  <c r="L408" i="20"/>
  <c r="M408" i="20"/>
  <c r="N408" i="20"/>
  <c r="H409" i="20"/>
  <c r="I409" i="20"/>
  <c r="J409" i="20"/>
  <c r="K409" i="20"/>
  <c r="L409" i="20"/>
  <c r="M409" i="20"/>
  <c r="N409" i="20"/>
  <c r="H410" i="20"/>
  <c r="I410" i="20"/>
  <c r="J410" i="20"/>
  <c r="K410" i="20"/>
  <c r="L410" i="20"/>
  <c r="M410" i="20"/>
  <c r="N410" i="20"/>
  <c r="H411" i="20"/>
  <c r="I411" i="20"/>
  <c r="J411" i="20"/>
  <c r="K411" i="20"/>
  <c r="L411" i="20"/>
  <c r="M411" i="20"/>
  <c r="N411" i="20"/>
  <c r="H412" i="20"/>
  <c r="I412" i="20"/>
  <c r="J412" i="20"/>
  <c r="K412" i="20"/>
  <c r="L412" i="20"/>
  <c r="M412" i="20"/>
  <c r="N412" i="20"/>
  <c r="H413" i="20"/>
  <c r="I413" i="20"/>
  <c r="J413" i="20"/>
  <c r="K413" i="20"/>
  <c r="L413" i="20"/>
  <c r="M413" i="20"/>
  <c r="N413" i="20"/>
  <c r="H414" i="20"/>
  <c r="I414" i="20"/>
  <c r="J414" i="20"/>
  <c r="K414" i="20"/>
  <c r="L414" i="20"/>
  <c r="M414" i="20"/>
  <c r="N414" i="20"/>
  <c r="H415" i="20"/>
  <c r="I415" i="20"/>
  <c r="J415" i="20"/>
  <c r="K415" i="20"/>
  <c r="L415" i="20"/>
  <c r="M415" i="20"/>
  <c r="N415" i="20"/>
  <c r="H416" i="20"/>
  <c r="I416" i="20"/>
  <c r="J416" i="20"/>
  <c r="K416" i="20"/>
  <c r="L416" i="20"/>
  <c r="M416" i="20"/>
  <c r="N416" i="20"/>
  <c r="H417" i="20"/>
  <c r="I417" i="20"/>
  <c r="J417" i="20"/>
  <c r="K417" i="20"/>
  <c r="L417" i="20"/>
  <c r="M417" i="20"/>
  <c r="N417" i="20"/>
  <c r="H418" i="20"/>
  <c r="I418" i="20"/>
  <c r="J418" i="20"/>
  <c r="K418" i="20"/>
  <c r="L418" i="20"/>
  <c r="M418" i="20"/>
  <c r="N418" i="20"/>
  <c r="H419" i="20"/>
  <c r="I419" i="20"/>
  <c r="J419" i="20"/>
  <c r="K419" i="20"/>
  <c r="L419" i="20"/>
  <c r="M419" i="20"/>
  <c r="N419" i="20"/>
  <c r="H420" i="20"/>
  <c r="I420" i="20"/>
  <c r="J420" i="20"/>
  <c r="K420" i="20"/>
  <c r="L420" i="20"/>
  <c r="M420" i="20"/>
  <c r="N420" i="20"/>
  <c r="H421" i="20"/>
  <c r="I421" i="20"/>
  <c r="J421" i="20"/>
  <c r="K421" i="20"/>
  <c r="L421" i="20"/>
  <c r="M421" i="20"/>
  <c r="N421" i="20"/>
  <c r="H422" i="20"/>
  <c r="I422" i="20"/>
  <c r="J422" i="20"/>
  <c r="K422" i="20"/>
  <c r="L422" i="20"/>
  <c r="M422" i="20"/>
  <c r="N422" i="20"/>
  <c r="H423" i="20"/>
  <c r="I423" i="20"/>
  <c r="J423" i="20"/>
  <c r="K423" i="20"/>
  <c r="L423" i="20"/>
  <c r="M423" i="20"/>
  <c r="N423" i="20"/>
  <c r="H424" i="20"/>
  <c r="I424" i="20"/>
  <c r="J424" i="20"/>
  <c r="K424" i="20"/>
  <c r="L424" i="20"/>
  <c r="M424" i="20"/>
  <c r="N424" i="20"/>
  <c r="H425" i="20"/>
  <c r="I425" i="20"/>
  <c r="J425" i="20"/>
  <c r="K425" i="20"/>
  <c r="L425" i="20"/>
  <c r="M425" i="20"/>
  <c r="N425" i="20"/>
  <c r="H426" i="20"/>
  <c r="I426" i="20"/>
  <c r="J426" i="20"/>
  <c r="K426" i="20"/>
  <c r="L426" i="20"/>
  <c r="M426" i="20"/>
  <c r="N426" i="20"/>
  <c r="H427" i="20"/>
  <c r="I427" i="20"/>
  <c r="J427" i="20"/>
  <c r="K427" i="20"/>
  <c r="L427" i="20"/>
  <c r="M427" i="20"/>
  <c r="N427" i="20"/>
  <c r="H428" i="20"/>
  <c r="I428" i="20"/>
  <c r="J428" i="20"/>
  <c r="K428" i="20"/>
  <c r="L428" i="20"/>
  <c r="M428" i="20"/>
  <c r="N428" i="20"/>
  <c r="H429" i="20"/>
  <c r="I429" i="20"/>
  <c r="J429" i="20"/>
  <c r="K429" i="20"/>
  <c r="L429" i="20"/>
  <c r="M429" i="20"/>
  <c r="N429" i="20"/>
  <c r="H430" i="20"/>
  <c r="I430" i="20"/>
  <c r="J430" i="20"/>
  <c r="K430" i="20"/>
  <c r="L430" i="20"/>
  <c r="M430" i="20"/>
  <c r="N430" i="20"/>
  <c r="H431" i="20"/>
  <c r="I431" i="20"/>
  <c r="J431" i="20"/>
  <c r="K431" i="20"/>
  <c r="L431" i="20"/>
  <c r="M431" i="20"/>
  <c r="N431" i="20"/>
  <c r="H432" i="20"/>
  <c r="I432" i="20"/>
  <c r="J432" i="20"/>
  <c r="K432" i="20"/>
  <c r="L432" i="20"/>
  <c r="M432" i="20"/>
  <c r="N432" i="20"/>
  <c r="H433" i="20"/>
  <c r="I433" i="20"/>
  <c r="J433" i="20"/>
  <c r="K433" i="20"/>
  <c r="L433" i="20"/>
  <c r="M433" i="20"/>
  <c r="N433" i="20"/>
  <c r="H434" i="20"/>
  <c r="I434" i="20"/>
  <c r="J434" i="20"/>
  <c r="K434" i="20"/>
  <c r="L434" i="20"/>
  <c r="M434" i="20"/>
  <c r="N434" i="20"/>
  <c r="H435" i="20"/>
  <c r="I435" i="20"/>
  <c r="J435" i="20"/>
  <c r="K435" i="20"/>
  <c r="L435" i="20"/>
  <c r="M435" i="20"/>
  <c r="N435" i="20"/>
  <c r="H436" i="20"/>
  <c r="I436" i="20"/>
  <c r="J436" i="20"/>
  <c r="K436" i="20"/>
  <c r="L436" i="20"/>
  <c r="M436" i="20"/>
  <c r="N436" i="20"/>
  <c r="H437" i="20"/>
  <c r="I437" i="20"/>
  <c r="J437" i="20"/>
  <c r="K437" i="20"/>
  <c r="L437" i="20"/>
  <c r="M437" i="20"/>
  <c r="N437" i="20"/>
  <c r="H438" i="20"/>
  <c r="I438" i="20"/>
  <c r="J438" i="20"/>
  <c r="K438" i="20"/>
  <c r="L438" i="20"/>
  <c r="M438" i="20"/>
  <c r="N438" i="20"/>
  <c r="H439" i="20"/>
  <c r="I439" i="20"/>
  <c r="J439" i="20"/>
  <c r="K439" i="20"/>
  <c r="L439" i="20"/>
  <c r="M439" i="20"/>
  <c r="N439" i="20"/>
  <c r="H440" i="20"/>
  <c r="I440" i="20"/>
  <c r="J440" i="20"/>
  <c r="K440" i="20"/>
  <c r="L440" i="20"/>
  <c r="M440" i="20"/>
  <c r="N440" i="20"/>
  <c r="H441" i="20"/>
  <c r="I441" i="20"/>
  <c r="J441" i="20"/>
  <c r="K441" i="20"/>
  <c r="L441" i="20"/>
  <c r="M441" i="20"/>
  <c r="N441" i="20"/>
  <c r="H442" i="20"/>
  <c r="I442" i="20"/>
  <c r="J442" i="20"/>
  <c r="K442" i="20"/>
  <c r="L442" i="20"/>
  <c r="M442" i="20"/>
  <c r="N442" i="20"/>
  <c r="H443" i="20"/>
  <c r="I443" i="20"/>
  <c r="J443" i="20"/>
  <c r="K443" i="20"/>
  <c r="L443" i="20"/>
  <c r="M443" i="20"/>
  <c r="N443" i="20"/>
  <c r="H444" i="20"/>
  <c r="I444" i="20"/>
  <c r="J444" i="20"/>
  <c r="K444" i="20"/>
  <c r="L444" i="20"/>
  <c r="M444" i="20"/>
  <c r="N444" i="20"/>
  <c r="H445" i="20"/>
  <c r="I445" i="20"/>
  <c r="J445" i="20"/>
  <c r="K445" i="20"/>
  <c r="L445" i="20"/>
  <c r="M445" i="20"/>
  <c r="N445" i="20"/>
  <c r="H446" i="20"/>
  <c r="I446" i="20"/>
  <c r="J446" i="20"/>
  <c r="K446" i="20"/>
  <c r="L446" i="20"/>
  <c r="M446" i="20"/>
  <c r="N446" i="20"/>
  <c r="H447" i="20"/>
  <c r="I447" i="20"/>
  <c r="J447" i="20"/>
  <c r="K447" i="20"/>
  <c r="L447" i="20"/>
  <c r="M447" i="20"/>
  <c r="N447" i="20"/>
  <c r="H448" i="20"/>
  <c r="I448" i="20"/>
  <c r="J448" i="20"/>
  <c r="K448" i="20"/>
  <c r="L448" i="20"/>
  <c r="M448" i="20"/>
  <c r="N448" i="20"/>
  <c r="H449" i="20"/>
  <c r="I449" i="20"/>
  <c r="J449" i="20"/>
  <c r="K449" i="20"/>
  <c r="L449" i="20"/>
  <c r="M449" i="20"/>
  <c r="N449" i="20"/>
  <c r="H450" i="20"/>
  <c r="I450" i="20"/>
  <c r="J450" i="20"/>
  <c r="K450" i="20"/>
  <c r="L450" i="20"/>
  <c r="M450" i="20"/>
  <c r="N450" i="20"/>
  <c r="H451" i="20"/>
  <c r="I451" i="20"/>
  <c r="J451" i="20"/>
  <c r="K451" i="20"/>
  <c r="L451" i="20"/>
  <c r="M451" i="20"/>
  <c r="N451" i="20"/>
  <c r="H452" i="20"/>
  <c r="I452" i="20"/>
  <c r="J452" i="20"/>
  <c r="K452" i="20"/>
  <c r="L452" i="20"/>
  <c r="M452" i="20"/>
  <c r="N452" i="20"/>
  <c r="H453" i="20"/>
  <c r="I453" i="20"/>
  <c r="J453" i="20"/>
  <c r="K453" i="20"/>
  <c r="L453" i="20"/>
  <c r="M453" i="20"/>
  <c r="N453" i="20"/>
  <c r="H454" i="20"/>
  <c r="I454" i="20"/>
  <c r="J454" i="20"/>
  <c r="K454" i="20"/>
  <c r="L454" i="20"/>
  <c r="M454" i="20"/>
  <c r="N454" i="20"/>
  <c r="H455" i="20"/>
  <c r="I455" i="20"/>
  <c r="J455" i="20"/>
  <c r="K455" i="20"/>
  <c r="L455" i="20"/>
  <c r="M455" i="20"/>
  <c r="N455" i="20"/>
  <c r="H456" i="20"/>
  <c r="I456" i="20"/>
  <c r="J456" i="20"/>
  <c r="K456" i="20"/>
  <c r="L456" i="20"/>
  <c r="M456" i="20"/>
  <c r="N456" i="20"/>
  <c r="H457" i="20"/>
  <c r="I457" i="20"/>
  <c r="J457" i="20"/>
  <c r="K457" i="20"/>
  <c r="L457" i="20"/>
  <c r="M457" i="20"/>
  <c r="N457" i="20"/>
  <c r="H458" i="20"/>
  <c r="I458" i="20"/>
  <c r="J458" i="20"/>
  <c r="K458" i="20"/>
  <c r="L458" i="20"/>
  <c r="M458" i="20"/>
  <c r="N458" i="20"/>
  <c r="H459" i="20"/>
  <c r="I459" i="20"/>
  <c r="J459" i="20"/>
  <c r="K459" i="20"/>
  <c r="L459" i="20"/>
  <c r="M459" i="20"/>
  <c r="N459" i="20"/>
  <c r="H460" i="20"/>
  <c r="I460" i="20"/>
  <c r="J460" i="20"/>
  <c r="K460" i="20"/>
  <c r="L460" i="20"/>
  <c r="M460" i="20"/>
  <c r="N460" i="20"/>
  <c r="H461" i="20"/>
  <c r="I461" i="20"/>
  <c r="J461" i="20"/>
  <c r="K461" i="20"/>
  <c r="L461" i="20"/>
  <c r="M461" i="20"/>
  <c r="N461" i="20"/>
  <c r="H462" i="20"/>
  <c r="I462" i="20"/>
  <c r="J462" i="20"/>
  <c r="K462" i="20"/>
  <c r="L462" i="20"/>
  <c r="M462" i="20"/>
  <c r="N462" i="20"/>
  <c r="H463" i="20"/>
  <c r="I463" i="20"/>
  <c r="J463" i="20"/>
  <c r="K463" i="20"/>
  <c r="L463" i="20"/>
  <c r="M463" i="20"/>
  <c r="N463" i="20"/>
  <c r="H464" i="20"/>
  <c r="I464" i="20"/>
  <c r="J464" i="20"/>
  <c r="K464" i="20"/>
  <c r="L464" i="20"/>
  <c r="M464" i="20"/>
  <c r="N464" i="20"/>
  <c r="H465" i="20"/>
  <c r="I465" i="20"/>
  <c r="J465" i="20"/>
  <c r="K465" i="20"/>
  <c r="L465" i="20"/>
  <c r="M465" i="20"/>
  <c r="N465" i="20"/>
  <c r="H466" i="20"/>
  <c r="I466" i="20"/>
  <c r="J466" i="20"/>
  <c r="K466" i="20"/>
  <c r="L466" i="20"/>
  <c r="M466" i="20"/>
  <c r="N466" i="20"/>
  <c r="H467" i="20"/>
  <c r="I467" i="20"/>
  <c r="J467" i="20"/>
  <c r="K467" i="20"/>
  <c r="L467" i="20"/>
  <c r="M467" i="20"/>
  <c r="N467" i="20"/>
  <c r="H468" i="20"/>
  <c r="I468" i="20"/>
  <c r="J468" i="20"/>
  <c r="K468" i="20"/>
  <c r="L468" i="20"/>
  <c r="M468" i="20"/>
  <c r="N468" i="20"/>
  <c r="H469" i="20"/>
  <c r="I469" i="20"/>
  <c r="J469" i="20"/>
  <c r="K469" i="20"/>
  <c r="L469" i="20"/>
  <c r="M469" i="20"/>
  <c r="N469" i="20"/>
  <c r="H470" i="20"/>
  <c r="I470" i="20"/>
  <c r="J470" i="20"/>
  <c r="K470" i="20"/>
  <c r="L470" i="20"/>
  <c r="M470" i="20"/>
  <c r="N470" i="20"/>
  <c r="H471" i="20"/>
  <c r="I471" i="20"/>
  <c r="J471" i="20"/>
  <c r="K471" i="20"/>
  <c r="L471" i="20"/>
  <c r="M471" i="20"/>
  <c r="N471" i="20"/>
  <c r="H472" i="20"/>
  <c r="I472" i="20"/>
  <c r="J472" i="20"/>
  <c r="K472" i="20"/>
  <c r="L472" i="20"/>
  <c r="M472" i="20"/>
  <c r="N472" i="20"/>
  <c r="H473" i="20"/>
  <c r="I473" i="20"/>
  <c r="J473" i="20"/>
  <c r="K473" i="20"/>
  <c r="L473" i="20"/>
  <c r="M473" i="20"/>
  <c r="N473" i="20"/>
  <c r="H474" i="20"/>
  <c r="I474" i="20"/>
  <c r="J474" i="20"/>
  <c r="K474" i="20"/>
  <c r="L474" i="20"/>
  <c r="M474" i="20"/>
  <c r="N474" i="20"/>
  <c r="H475" i="20"/>
  <c r="I475" i="20"/>
  <c r="J475" i="20"/>
  <c r="K475" i="20"/>
  <c r="L475" i="20"/>
  <c r="M475" i="20"/>
  <c r="N475" i="20"/>
  <c r="H476" i="20"/>
  <c r="I476" i="20"/>
  <c r="J476" i="20"/>
  <c r="K476" i="20"/>
  <c r="L476" i="20"/>
  <c r="M476" i="20"/>
  <c r="N476" i="20"/>
  <c r="H477" i="20"/>
  <c r="I477" i="20"/>
  <c r="J477" i="20"/>
  <c r="K477" i="20"/>
  <c r="L477" i="20"/>
  <c r="M477" i="20"/>
  <c r="N477" i="20"/>
  <c r="H478" i="20"/>
  <c r="I478" i="20"/>
  <c r="J478" i="20"/>
  <c r="K478" i="20"/>
  <c r="L478" i="20"/>
  <c r="M478" i="20"/>
  <c r="N478" i="20"/>
  <c r="H479" i="20"/>
  <c r="I479" i="20"/>
  <c r="J479" i="20"/>
  <c r="K479" i="20"/>
  <c r="L479" i="20"/>
  <c r="M479" i="20"/>
  <c r="N479" i="20"/>
  <c r="H480" i="20"/>
  <c r="I480" i="20"/>
  <c r="J480" i="20"/>
  <c r="K480" i="20"/>
  <c r="L480" i="20"/>
  <c r="M480" i="20"/>
  <c r="N480" i="20"/>
  <c r="H481" i="20"/>
  <c r="I481" i="20"/>
  <c r="J481" i="20"/>
  <c r="K481" i="20"/>
  <c r="L481" i="20"/>
  <c r="M481" i="20"/>
  <c r="N481" i="20"/>
  <c r="H482" i="20"/>
  <c r="I482" i="20"/>
  <c r="J482" i="20"/>
  <c r="K482" i="20"/>
  <c r="L482" i="20"/>
  <c r="M482" i="20"/>
  <c r="N482" i="20"/>
  <c r="H483" i="20"/>
  <c r="I483" i="20"/>
  <c r="J483" i="20"/>
  <c r="K483" i="20"/>
  <c r="L483" i="20"/>
  <c r="M483" i="20"/>
  <c r="N483" i="20"/>
  <c r="H484" i="20"/>
  <c r="I484" i="20"/>
  <c r="J484" i="20"/>
  <c r="K484" i="20"/>
  <c r="L484" i="20"/>
  <c r="M484" i="20"/>
  <c r="N484" i="20"/>
  <c r="H485" i="20"/>
  <c r="I485" i="20"/>
  <c r="J485" i="20"/>
  <c r="K485" i="20"/>
  <c r="L485" i="20"/>
  <c r="M485" i="20"/>
  <c r="N485" i="20"/>
  <c r="H486" i="20"/>
  <c r="I486" i="20"/>
  <c r="J486" i="20"/>
  <c r="K486" i="20"/>
  <c r="L486" i="20"/>
  <c r="M486" i="20"/>
  <c r="N486" i="20"/>
  <c r="H487" i="20"/>
  <c r="I487" i="20"/>
  <c r="J487" i="20"/>
  <c r="K487" i="20"/>
  <c r="L487" i="20"/>
  <c r="M487" i="20"/>
  <c r="N487" i="20"/>
  <c r="H488" i="20"/>
  <c r="I488" i="20"/>
  <c r="J488" i="20"/>
  <c r="K488" i="20"/>
  <c r="L488" i="20"/>
  <c r="M488" i="20"/>
  <c r="N488" i="20"/>
  <c r="H489" i="20"/>
  <c r="I489" i="20"/>
  <c r="J489" i="20"/>
  <c r="K489" i="20"/>
  <c r="L489" i="20"/>
  <c r="M489" i="20"/>
  <c r="N489" i="20"/>
  <c r="H490" i="20"/>
  <c r="I490" i="20"/>
  <c r="J490" i="20"/>
  <c r="K490" i="20"/>
  <c r="L490" i="20"/>
  <c r="M490" i="20"/>
  <c r="N490" i="20"/>
  <c r="H491" i="20"/>
  <c r="I491" i="20"/>
  <c r="J491" i="20"/>
  <c r="K491" i="20"/>
  <c r="L491" i="20"/>
  <c r="M491" i="20"/>
  <c r="N491" i="20"/>
  <c r="H492" i="20"/>
  <c r="I492" i="20"/>
  <c r="J492" i="20"/>
  <c r="K492" i="20"/>
  <c r="L492" i="20"/>
  <c r="M492" i="20"/>
  <c r="N492" i="20"/>
  <c r="H493" i="20"/>
  <c r="I493" i="20"/>
  <c r="J493" i="20"/>
  <c r="K493" i="20"/>
  <c r="L493" i="20"/>
  <c r="M493" i="20"/>
  <c r="N493" i="20"/>
  <c r="H494" i="20"/>
  <c r="I494" i="20"/>
  <c r="J494" i="20"/>
  <c r="K494" i="20"/>
  <c r="L494" i="20"/>
  <c r="M494" i="20"/>
  <c r="N494" i="20"/>
  <c r="H495" i="20"/>
  <c r="I495" i="20"/>
  <c r="J495" i="20"/>
  <c r="K495" i="20"/>
  <c r="L495" i="20"/>
  <c r="M495" i="20"/>
  <c r="N495" i="20"/>
  <c r="H496" i="20"/>
  <c r="I496" i="20"/>
  <c r="J496" i="20"/>
  <c r="K496" i="20"/>
  <c r="L496" i="20"/>
  <c r="M496" i="20"/>
  <c r="N496" i="20"/>
  <c r="H497" i="20"/>
  <c r="I497" i="20"/>
  <c r="J497" i="20"/>
  <c r="K497" i="20"/>
  <c r="L497" i="20"/>
  <c r="M497" i="20"/>
  <c r="N497" i="20"/>
  <c r="H498" i="20"/>
  <c r="I498" i="20"/>
  <c r="J498" i="20"/>
  <c r="K498" i="20"/>
  <c r="L498" i="20"/>
  <c r="M498" i="20"/>
  <c r="N498" i="20"/>
  <c r="H499" i="20"/>
  <c r="I499" i="20"/>
  <c r="J499" i="20"/>
  <c r="K499" i="20"/>
  <c r="L499" i="20"/>
  <c r="M499" i="20"/>
  <c r="N499" i="20"/>
  <c r="H500" i="20"/>
  <c r="I500" i="20"/>
  <c r="J500" i="20"/>
  <c r="K500" i="20"/>
  <c r="L500" i="20"/>
  <c r="M500" i="20"/>
  <c r="N500" i="20"/>
  <c r="H501" i="20"/>
  <c r="I501" i="20"/>
  <c r="J501" i="20"/>
  <c r="K501" i="20"/>
  <c r="L501" i="20"/>
  <c r="M501" i="20"/>
  <c r="N501" i="20"/>
  <c r="H502" i="20"/>
  <c r="I502" i="20"/>
  <c r="J502" i="20"/>
  <c r="K502" i="20"/>
  <c r="L502" i="20"/>
  <c r="M502" i="20"/>
  <c r="N502" i="20"/>
  <c r="H503" i="20"/>
  <c r="I503" i="20"/>
  <c r="J503" i="20"/>
  <c r="K503" i="20"/>
  <c r="L503" i="20"/>
  <c r="M503" i="20"/>
  <c r="N503" i="20"/>
  <c r="H504" i="20"/>
  <c r="I504" i="20"/>
  <c r="J504" i="20"/>
  <c r="K504" i="20"/>
  <c r="L504" i="20"/>
  <c r="M504" i="20"/>
  <c r="N504" i="20"/>
  <c r="H505" i="20"/>
  <c r="I505" i="20"/>
  <c r="J505" i="20"/>
  <c r="K505" i="20"/>
  <c r="L505" i="20"/>
  <c r="M505" i="20"/>
  <c r="N505" i="20"/>
  <c r="H506" i="20"/>
  <c r="I506" i="20"/>
  <c r="J506" i="20"/>
  <c r="K506" i="20"/>
  <c r="L506" i="20"/>
  <c r="M506" i="20"/>
  <c r="N506" i="20"/>
  <c r="H507" i="20"/>
  <c r="I507" i="20"/>
  <c r="J507" i="20"/>
  <c r="K507" i="20"/>
  <c r="L507" i="20"/>
  <c r="M507" i="20"/>
  <c r="N507" i="20"/>
  <c r="H508" i="20"/>
  <c r="I508" i="20"/>
  <c r="J508" i="20"/>
  <c r="K508" i="20"/>
  <c r="L508" i="20"/>
  <c r="M508" i="20"/>
  <c r="N508" i="20"/>
  <c r="H509" i="20"/>
  <c r="I509" i="20"/>
  <c r="J509" i="20"/>
  <c r="K509" i="20"/>
  <c r="L509" i="20"/>
  <c r="M509" i="20"/>
  <c r="N509" i="20"/>
  <c r="H510" i="20"/>
  <c r="I510" i="20"/>
  <c r="J510" i="20"/>
  <c r="K510" i="20"/>
  <c r="L510" i="20"/>
  <c r="M510" i="20"/>
  <c r="N510" i="20"/>
  <c r="H511" i="20"/>
  <c r="I511" i="20"/>
  <c r="J511" i="20"/>
  <c r="K511" i="20"/>
  <c r="L511" i="20"/>
  <c r="M511" i="20"/>
  <c r="N511" i="20"/>
  <c r="H512" i="20"/>
  <c r="I512" i="20"/>
  <c r="J512" i="20"/>
  <c r="K512" i="20"/>
  <c r="L512" i="20"/>
  <c r="M512" i="20"/>
  <c r="N512" i="20"/>
  <c r="H513" i="20"/>
  <c r="I513" i="20"/>
  <c r="J513" i="20"/>
  <c r="K513" i="20"/>
  <c r="L513" i="20"/>
  <c r="M513" i="20"/>
  <c r="N513" i="20"/>
  <c r="H514" i="20"/>
  <c r="I514" i="20"/>
  <c r="J514" i="20"/>
  <c r="K514" i="20"/>
  <c r="L514" i="20"/>
  <c r="M514" i="20"/>
  <c r="N514" i="20"/>
  <c r="H515" i="20"/>
  <c r="I515" i="20"/>
  <c r="J515" i="20"/>
  <c r="K515" i="20"/>
  <c r="L515" i="20"/>
  <c r="M515" i="20"/>
  <c r="N515" i="20"/>
  <c r="H516" i="20"/>
  <c r="I516" i="20"/>
  <c r="J516" i="20"/>
  <c r="K516" i="20"/>
  <c r="L516" i="20"/>
  <c r="M516" i="20"/>
  <c r="N516" i="20"/>
  <c r="H517" i="20"/>
  <c r="I517" i="20"/>
  <c r="J517" i="20"/>
  <c r="K517" i="20"/>
  <c r="L517" i="20"/>
  <c r="M517" i="20"/>
  <c r="N517" i="20"/>
  <c r="H518" i="20"/>
  <c r="I518" i="20"/>
  <c r="J518" i="20"/>
  <c r="K518" i="20"/>
  <c r="L518" i="20"/>
  <c r="M518" i="20"/>
  <c r="N518" i="20"/>
  <c r="H519" i="20"/>
  <c r="I519" i="20"/>
  <c r="J519" i="20"/>
  <c r="K519" i="20"/>
  <c r="L519" i="20"/>
  <c r="M519" i="20"/>
  <c r="N519" i="20"/>
  <c r="H520" i="20"/>
  <c r="I520" i="20"/>
  <c r="J520" i="20"/>
  <c r="K520" i="20"/>
  <c r="L520" i="20"/>
  <c r="M520" i="20"/>
  <c r="N520" i="20"/>
  <c r="H521" i="20"/>
  <c r="I521" i="20"/>
  <c r="J521" i="20"/>
  <c r="K521" i="20"/>
  <c r="L521" i="20"/>
  <c r="M521" i="20"/>
  <c r="N521" i="20"/>
  <c r="H522" i="20"/>
  <c r="I522" i="20"/>
  <c r="J522" i="20"/>
  <c r="K522" i="20"/>
  <c r="L522" i="20"/>
  <c r="M522" i="20"/>
  <c r="N522" i="20"/>
  <c r="H523" i="20"/>
  <c r="I523" i="20"/>
  <c r="J523" i="20"/>
  <c r="K523" i="20"/>
  <c r="L523" i="20"/>
  <c r="M523" i="20"/>
  <c r="N523" i="20"/>
  <c r="H524" i="20"/>
  <c r="I524" i="20"/>
  <c r="J524" i="20"/>
  <c r="K524" i="20"/>
  <c r="L524" i="20"/>
  <c r="M524" i="20"/>
  <c r="N524" i="20"/>
  <c r="H525" i="20"/>
  <c r="I525" i="20"/>
  <c r="J525" i="20"/>
  <c r="K525" i="20"/>
  <c r="L525" i="20"/>
  <c r="M525" i="20"/>
  <c r="N525" i="20"/>
  <c r="H526" i="20"/>
  <c r="I526" i="20"/>
  <c r="J526" i="20"/>
  <c r="K526" i="20"/>
  <c r="L526" i="20"/>
  <c r="M526" i="20"/>
  <c r="N526" i="20"/>
  <c r="H527" i="20"/>
  <c r="I527" i="20"/>
  <c r="J527" i="20"/>
  <c r="K527" i="20"/>
  <c r="L527" i="20"/>
  <c r="M527" i="20"/>
  <c r="N527" i="20"/>
  <c r="H528" i="20"/>
  <c r="I528" i="20"/>
  <c r="J528" i="20"/>
  <c r="K528" i="20"/>
  <c r="L528" i="20"/>
  <c r="M528" i="20"/>
  <c r="N528" i="20"/>
  <c r="H529" i="20"/>
  <c r="I529" i="20"/>
  <c r="J529" i="20"/>
  <c r="K529" i="20"/>
  <c r="L529" i="20"/>
  <c r="M529" i="20"/>
  <c r="N529" i="20"/>
  <c r="H530" i="20"/>
  <c r="I530" i="20"/>
  <c r="J530" i="20"/>
  <c r="K530" i="20"/>
  <c r="L530" i="20"/>
  <c r="M530" i="20"/>
  <c r="N530" i="20"/>
  <c r="H531" i="20"/>
  <c r="I531" i="20"/>
  <c r="J531" i="20"/>
  <c r="K531" i="20"/>
  <c r="L531" i="20"/>
  <c r="M531" i="20"/>
  <c r="N531" i="20"/>
  <c r="H532" i="20"/>
  <c r="I532" i="20"/>
  <c r="J532" i="20"/>
  <c r="K532" i="20"/>
  <c r="L532" i="20"/>
  <c r="M532" i="20"/>
  <c r="N532" i="20"/>
  <c r="H533" i="20"/>
  <c r="I533" i="20"/>
  <c r="J533" i="20"/>
  <c r="K533" i="20"/>
  <c r="L533" i="20"/>
  <c r="M533" i="20"/>
  <c r="N533" i="20"/>
  <c r="H534" i="20"/>
  <c r="I534" i="20"/>
  <c r="J534" i="20"/>
  <c r="K534" i="20"/>
  <c r="L534" i="20"/>
  <c r="M534" i="20"/>
  <c r="N534" i="20"/>
  <c r="H535" i="20"/>
  <c r="I535" i="20"/>
  <c r="J535" i="20"/>
  <c r="K535" i="20"/>
  <c r="L535" i="20"/>
  <c r="M535" i="20"/>
  <c r="N535" i="20"/>
  <c r="H536" i="20"/>
  <c r="I536" i="20"/>
  <c r="J536" i="20"/>
  <c r="K536" i="20"/>
  <c r="L536" i="20"/>
  <c r="M536" i="20"/>
  <c r="N536" i="20"/>
  <c r="H537" i="20"/>
  <c r="I537" i="20"/>
  <c r="J537" i="20"/>
  <c r="K537" i="20"/>
  <c r="L537" i="20"/>
  <c r="M537" i="20"/>
  <c r="N537" i="20"/>
  <c r="H538" i="20"/>
  <c r="I538" i="20"/>
  <c r="J538" i="20"/>
  <c r="K538" i="20"/>
  <c r="L538" i="20"/>
  <c r="M538" i="20"/>
  <c r="N538" i="20"/>
  <c r="H539" i="20"/>
  <c r="I539" i="20"/>
  <c r="J539" i="20"/>
  <c r="K539" i="20"/>
  <c r="L539" i="20"/>
  <c r="M539" i="20"/>
  <c r="N539" i="20"/>
  <c r="H540" i="20"/>
  <c r="I540" i="20"/>
  <c r="J540" i="20"/>
  <c r="K540" i="20"/>
  <c r="L540" i="20"/>
  <c r="M540" i="20"/>
  <c r="N540" i="20"/>
  <c r="H541" i="20"/>
  <c r="I541" i="20"/>
  <c r="J541" i="20"/>
  <c r="K541" i="20"/>
  <c r="L541" i="20"/>
  <c r="M541" i="20"/>
  <c r="N541" i="20"/>
  <c r="H542" i="20"/>
  <c r="I542" i="20"/>
  <c r="J542" i="20"/>
  <c r="K542" i="20"/>
  <c r="L542" i="20"/>
  <c r="M542" i="20"/>
  <c r="N542" i="20"/>
  <c r="H543" i="20"/>
  <c r="I543" i="20"/>
  <c r="J543" i="20"/>
  <c r="K543" i="20"/>
  <c r="L543" i="20"/>
  <c r="M543" i="20"/>
  <c r="N543" i="20"/>
  <c r="H544" i="20"/>
  <c r="I544" i="20"/>
  <c r="J544" i="20"/>
  <c r="K544" i="20"/>
  <c r="L544" i="20"/>
  <c r="M544" i="20"/>
  <c r="N544" i="20"/>
  <c r="H545" i="20"/>
  <c r="I545" i="20"/>
  <c r="J545" i="20"/>
  <c r="K545" i="20"/>
  <c r="L545" i="20"/>
  <c r="M545" i="20"/>
  <c r="N545" i="20"/>
  <c r="H546" i="20"/>
  <c r="I546" i="20"/>
  <c r="J546" i="20"/>
  <c r="K546" i="20"/>
  <c r="L546" i="20"/>
  <c r="M546" i="20"/>
  <c r="N546" i="20"/>
  <c r="H547" i="20"/>
  <c r="I547" i="20"/>
  <c r="J547" i="20"/>
  <c r="K547" i="20"/>
  <c r="L547" i="20"/>
  <c r="M547" i="20"/>
  <c r="N547" i="20"/>
  <c r="H548" i="20"/>
  <c r="I548" i="20"/>
  <c r="J548" i="20"/>
  <c r="K548" i="20"/>
  <c r="L548" i="20"/>
  <c r="M548" i="20"/>
  <c r="N548" i="20"/>
  <c r="H549" i="20"/>
  <c r="I549" i="20"/>
  <c r="J549" i="20"/>
  <c r="K549" i="20"/>
  <c r="L549" i="20"/>
  <c r="M549" i="20"/>
  <c r="N549" i="20"/>
  <c r="H550" i="20"/>
  <c r="I550" i="20"/>
  <c r="J550" i="20"/>
  <c r="K550" i="20"/>
  <c r="L550" i="20"/>
  <c r="M550" i="20"/>
  <c r="N550" i="20"/>
  <c r="H551" i="20"/>
  <c r="I551" i="20"/>
  <c r="J551" i="20"/>
  <c r="K551" i="20"/>
  <c r="L551" i="20"/>
  <c r="M551" i="20"/>
  <c r="N551" i="20"/>
  <c r="H552" i="20"/>
  <c r="I552" i="20"/>
  <c r="J552" i="20"/>
  <c r="K552" i="20"/>
  <c r="L552" i="20"/>
  <c r="M552" i="20"/>
  <c r="N552" i="20"/>
  <c r="H553" i="20"/>
  <c r="I553" i="20"/>
  <c r="J553" i="20"/>
  <c r="K553" i="20"/>
  <c r="L553" i="20"/>
  <c r="M553" i="20"/>
  <c r="N553" i="20"/>
  <c r="H554" i="20"/>
  <c r="I554" i="20"/>
  <c r="J554" i="20"/>
  <c r="K554" i="20"/>
  <c r="L554" i="20"/>
  <c r="M554" i="20"/>
  <c r="N554" i="20"/>
  <c r="H555" i="20"/>
  <c r="I555" i="20"/>
  <c r="J555" i="20"/>
  <c r="K555" i="20"/>
  <c r="L555" i="20"/>
  <c r="M555" i="20"/>
  <c r="N555" i="20"/>
  <c r="H556" i="20"/>
  <c r="I556" i="20"/>
  <c r="J556" i="20"/>
  <c r="K556" i="20"/>
  <c r="L556" i="20"/>
  <c r="M556" i="20"/>
  <c r="N556" i="20"/>
  <c r="H557" i="20"/>
  <c r="I557" i="20"/>
  <c r="J557" i="20"/>
  <c r="K557" i="20"/>
  <c r="L557" i="20"/>
  <c r="M557" i="20"/>
  <c r="N557" i="20"/>
  <c r="H558" i="20"/>
  <c r="I558" i="20"/>
  <c r="J558" i="20"/>
  <c r="K558" i="20"/>
  <c r="L558" i="20"/>
  <c r="M558" i="20"/>
  <c r="N558" i="20"/>
  <c r="H559" i="20"/>
  <c r="I559" i="20"/>
  <c r="J559" i="20"/>
  <c r="K559" i="20"/>
  <c r="L559" i="20"/>
  <c r="M559" i="20"/>
  <c r="N559" i="20"/>
  <c r="H560" i="20"/>
  <c r="I560" i="20"/>
  <c r="J560" i="20"/>
  <c r="K560" i="20"/>
  <c r="L560" i="20"/>
  <c r="M560" i="20"/>
  <c r="N560" i="20"/>
  <c r="H561" i="20"/>
  <c r="I561" i="20"/>
  <c r="J561" i="20"/>
  <c r="K561" i="20"/>
  <c r="L561" i="20"/>
  <c r="M561" i="20"/>
  <c r="N561" i="20"/>
  <c r="H562" i="20"/>
  <c r="I562" i="20"/>
  <c r="J562" i="20"/>
  <c r="K562" i="20"/>
  <c r="L562" i="20"/>
  <c r="M562" i="20"/>
  <c r="N562" i="20"/>
  <c r="H563" i="20"/>
  <c r="I563" i="20"/>
  <c r="J563" i="20"/>
  <c r="K563" i="20"/>
  <c r="L563" i="20"/>
  <c r="M563" i="20"/>
  <c r="N563" i="20"/>
  <c r="H564" i="20"/>
  <c r="I564" i="20"/>
  <c r="J564" i="20"/>
  <c r="K564" i="20"/>
  <c r="L564" i="20"/>
  <c r="M564" i="20"/>
  <c r="N564" i="20"/>
  <c r="H565" i="20"/>
  <c r="I565" i="20"/>
  <c r="J565" i="20"/>
  <c r="K565" i="20"/>
  <c r="L565" i="20"/>
  <c r="M565" i="20"/>
  <c r="N565" i="20"/>
  <c r="H566" i="20"/>
  <c r="I566" i="20"/>
  <c r="J566" i="20"/>
  <c r="K566" i="20"/>
  <c r="L566" i="20"/>
  <c r="M566" i="20"/>
  <c r="N566" i="20"/>
  <c r="H567" i="20"/>
  <c r="I567" i="20"/>
  <c r="J567" i="20"/>
  <c r="K567" i="20"/>
  <c r="L567" i="20"/>
  <c r="M567" i="20"/>
  <c r="N567" i="20"/>
  <c r="H568" i="20"/>
  <c r="I568" i="20"/>
  <c r="J568" i="20"/>
  <c r="K568" i="20"/>
  <c r="L568" i="20"/>
  <c r="M568" i="20"/>
  <c r="N568" i="20"/>
  <c r="H569" i="20"/>
  <c r="I569" i="20"/>
  <c r="J569" i="20"/>
  <c r="K569" i="20"/>
  <c r="L569" i="20"/>
  <c r="M569" i="20"/>
  <c r="N569" i="20"/>
  <c r="H570" i="20"/>
  <c r="I570" i="20"/>
  <c r="J570" i="20"/>
  <c r="K570" i="20"/>
  <c r="L570" i="20"/>
  <c r="M570" i="20"/>
  <c r="N570" i="20"/>
  <c r="H571" i="20"/>
  <c r="I571" i="20"/>
  <c r="J571" i="20"/>
  <c r="K571" i="20"/>
  <c r="L571" i="20"/>
  <c r="M571" i="20"/>
  <c r="N571" i="20"/>
  <c r="H572" i="20"/>
  <c r="I572" i="20"/>
  <c r="J572" i="20"/>
  <c r="K572" i="20"/>
  <c r="L572" i="20"/>
  <c r="M572" i="20"/>
  <c r="N572" i="20"/>
  <c r="H573" i="20"/>
  <c r="I573" i="20"/>
  <c r="J573" i="20"/>
  <c r="K573" i="20"/>
  <c r="L573" i="20"/>
  <c r="M573" i="20"/>
  <c r="N573" i="20"/>
  <c r="H574" i="20"/>
  <c r="I574" i="20"/>
  <c r="J574" i="20"/>
  <c r="K574" i="20"/>
  <c r="L574" i="20"/>
  <c r="M574" i="20"/>
  <c r="N574" i="20"/>
  <c r="H575" i="20"/>
  <c r="I575" i="20"/>
  <c r="J575" i="20"/>
  <c r="K575" i="20"/>
  <c r="L575" i="20"/>
  <c r="M575" i="20"/>
  <c r="N575" i="20"/>
  <c r="H576" i="20"/>
  <c r="I576" i="20"/>
  <c r="J576" i="20"/>
  <c r="K576" i="20"/>
  <c r="L576" i="20"/>
  <c r="M576" i="20"/>
  <c r="N576" i="20"/>
  <c r="H577" i="20"/>
  <c r="I577" i="20"/>
  <c r="J577" i="20"/>
  <c r="K577" i="20"/>
  <c r="L577" i="20"/>
  <c r="M577" i="20"/>
  <c r="N577" i="20"/>
  <c r="H578" i="20"/>
  <c r="I578" i="20"/>
  <c r="J578" i="20"/>
  <c r="K578" i="20"/>
  <c r="L578" i="20"/>
  <c r="M578" i="20"/>
  <c r="N578" i="20"/>
  <c r="H579" i="20"/>
  <c r="I579" i="20"/>
  <c r="J579" i="20"/>
  <c r="K579" i="20"/>
  <c r="L579" i="20"/>
  <c r="M579" i="20"/>
  <c r="N579" i="20"/>
  <c r="H580" i="20"/>
  <c r="I580" i="20"/>
  <c r="J580" i="20"/>
  <c r="K580" i="20"/>
  <c r="L580" i="20"/>
  <c r="M580" i="20"/>
  <c r="N580" i="20"/>
  <c r="H581" i="20"/>
  <c r="I581" i="20"/>
  <c r="J581" i="20"/>
  <c r="K581" i="20"/>
  <c r="L581" i="20"/>
  <c r="M581" i="20"/>
  <c r="N581" i="20"/>
  <c r="H582" i="20"/>
  <c r="I582" i="20"/>
  <c r="J582" i="20"/>
  <c r="K582" i="20"/>
  <c r="L582" i="20"/>
  <c r="M582" i="20"/>
  <c r="N582" i="20"/>
  <c r="H583" i="20"/>
  <c r="I583" i="20"/>
  <c r="J583" i="20"/>
  <c r="K583" i="20"/>
  <c r="L583" i="20"/>
  <c r="M583" i="20"/>
  <c r="N583" i="20"/>
  <c r="H584" i="20"/>
  <c r="I584" i="20"/>
  <c r="J584" i="20"/>
  <c r="K584" i="20"/>
  <c r="L584" i="20"/>
  <c r="M584" i="20"/>
  <c r="N584" i="20"/>
  <c r="H585" i="20"/>
  <c r="I585" i="20"/>
  <c r="J585" i="20"/>
  <c r="K585" i="20"/>
  <c r="L585" i="20"/>
  <c r="M585" i="20"/>
  <c r="N585" i="20"/>
  <c r="H586" i="20"/>
  <c r="I586" i="20"/>
  <c r="J586" i="20"/>
  <c r="K586" i="20"/>
  <c r="L586" i="20"/>
  <c r="M586" i="20"/>
  <c r="N586" i="20"/>
  <c r="H587" i="20"/>
  <c r="I587" i="20"/>
  <c r="J587" i="20"/>
  <c r="K587" i="20"/>
  <c r="L587" i="20"/>
  <c r="M587" i="20"/>
  <c r="N587" i="20"/>
  <c r="H588" i="20"/>
  <c r="I588" i="20"/>
  <c r="J588" i="20"/>
  <c r="K588" i="20"/>
  <c r="L588" i="20"/>
  <c r="M588" i="20"/>
  <c r="N588" i="20"/>
  <c r="H589" i="20"/>
  <c r="I589" i="20"/>
  <c r="J589" i="20"/>
  <c r="K589" i="20"/>
  <c r="L589" i="20"/>
  <c r="M589" i="20"/>
  <c r="N589" i="20"/>
  <c r="H590" i="20"/>
  <c r="I590" i="20"/>
  <c r="J590" i="20"/>
  <c r="K590" i="20"/>
  <c r="L590" i="20"/>
  <c r="M590" i="20"/>
  <c r="N590" i="20"/>
  <c r="H591" i="20"/>
  <c r="I591" i="20"/>
  <c r="J591" i="20"/>
  <c r="K591" i="20"/>
  <c r="L591" i="20"/>
  <c r="M591" i="20"/>
  <c r="N591" i="20"/>
  <c r="H592" i="20"/>
  <c r="I592" i="20"/>
  <c r="J592" i="20"/>
  <c r="K592" i="20"/>
  <c r="L592" i="20"/>
  <c r="M592" i="20"/>
  <c r="N592" i="20"/>
  <c r="H593" i="20"/>
  <c r="I593" i="20"/>
  <c r="J593" i="20"/>
  <c r="K593" i="20"/>
  <c r="L593" i="20"/>
  <c r="M593" i="20"/>
  <c r="N593" i="20"/>
  <c r="H594" i="20"/>
  <c r="I594" i="20"/>
  <c r="J594" i="20"/>
  <c r="K594" i="20"/>
  <c r="L594" i="20"/>
  <c r="M594" i="20"/>
  <c r="N594" i="20"/>
  <c r="H595" i="20"/>
  <c r="I595" i="20"/>
  <c r="J595" i="20"/>
  <c r="K595" i="20"/>
  <c r="L595" i="20"/>
  <c r="M595" i="20"/>
  <c r="N595" i="20"/>
  <c r="H596" i="20"/>
  <c r="I596" i="20"/>
  <c r="J596" i="20"/>
  <c r="K596" i="20"/>
  <c r="L596" i="20"/>
  <c r="M596" i="20"/>
  <c r="N596" i="20"/>
  <c r="H597" i="20"/>
  <c r="I597" i="20"/>
  <c r="J597" i="20"/>
  <c r="K597" i="20"/>
  <c r="L597" i="20"/>
  <c r="M597" i="20"/>
  <c r="N597" i="20"/>
  <c r="H598" i="20"/>
  <c r="I598" i="20"/>
  <c r="J598" i="20"/>
  <c r="K598" i="20"/>
  <c r="L598" i="20"/>
  <c r="M598" i="20"/>
  <c r="N598" i="20"/>
  <c r="H599" i="20"/>
  <c r="I599" i="20"/>
  <c r="J599" i="20"/>
  <c r="K599" i="20"/>
  <c r="L599" i="20"/>
  <c r="M599" i="20"/>
  <c r="N599" i="20"/>
  <c r="H600" i="20"/>
  <c r="I600" i="20"/>
  <c r="J600" i="20"/>
  <c r="K600" i="20"/>
  <c r="L600" i="20"/>
  <c r="M600" i="20"/>
  <c r="N600" i="20"/>
  <c r="H601" i="20"/>
  <c r="I601" i="20"/>
  <c r="J601" i="20"/>
  <c r="K601" i="20"/>
  <c r="L601" i="20"/>
  <c r="M601" i="20"/>
  <c r="N601" i="20"/>
  <c r="H602" i="20"/>
  <c r="I602" i="20"/>
  <c r="J602" i="20"/>
  <c r="K602" i="20"/>
  <c r="L602" i="20"/>
  <c r="M602" i="20"/>
  <c r="N602" i="20"/>
  <c r="H603" i="20"/>
  <c r="I603" i="20"/>
  <c r="J603" i="20"/>
  <c r="K603" i="20"/>
  <c r="L603" i="20"/>
  <c r="M603" i="20"/>
  <c r="N603" i="20"/>
  <c r="H604" i="20"/>
  <c r="I604" i="20"/>
  <c r="J604" i="20"/>
  <c r="K604" i="20"/>
  <c r="L604" i="20"/>
  <c r="M604" i="20"/>
  <c r="N604" i="20"/>
  <c r="H605" i="20"/>
  <c r="I605" i="20"/>
  <c r="J605" i="20"/>
  <c r="K605" i="20"/>
  <c r="L605" i="20"/>
  <c r="M605" i="20"/>
  <c r="N605" i="20"/>
  <c r="H606" i="20"/>
  <c r="I606" i="20"/>
  <c r="J606" i="20"/>
  <c r="K606" i="20"/>
  <c r="L606" i="20"/>
  <c r="M606" i="20"/>
  <c r="N606" i="20"/>
  <c r="H607" i="20"/>
  <c r="I607" i="20"/>
  <c r="J607" i="20"/>
  <c r="K607" i="20"/>
  <c r="L607" i="20"/>
  <c r="M607" i="20"/>
  <c r="N607" i="20"/>
  <c r="H608" i="20"/>
  <c r="I608" i="20"/>
  <c r="J608" i="20"/>
  <c r="K608" i="20"/>
  <c r="L608" i="20"/>
  <c r="M608" i="20"/>
  <c r="N608" i="20"/>
  <c r="H609" i="20"/>
  <c r="I609" i="20"/>
  <c r="J609" i="20"/>
  <c r="K609" i="20"/>
  <c r="L609" i="20"/>
  <c r="M609" i="20"/>
  <c r="N609" i="20"/>
  <c r="H610" i="20"/>
  <c r="I610" i="20"/>
  <c r="J610" i="20"/>
  <c r="K610" i="20"/>
  <c r="L610" i="20"/>
  <c r="M610" i="20"/>
  <c r="N610" i="20"/>
  <c r="H611" i="20"/>
  <c r="I611" i="20"/>
  <c r="J611" i="20"/>
  <c r="K611" i="20"/>
  <c r="L611" i="20"/>
  <c r="M611" i="20"/>
  <c r="N611" i="20"/>
  <c r="H612" i="20"/>
  <c r="I612" i="20"/>
  <c r="J612" i="20"/>
  <c r="K612" i="20"/>
  <c r="L612" i="20"/>
  <c r="M612" i="20"/>
  <c r="N612" i="20"/>
  <c r="H613" i="20"/>
  <c r="I613" i="20"/>
  <c r="J613" i="20"/>
  <c r="K613" i="20"/>
  <c r="L613" i="20"/>
  <c r="M613" i="20"/>
  <c r="N613" i="20"/>
  <c r="H614" i="20"/>
  <c r="I614" i="20"/>
  <c r="J614" i="20"/>
  <c r="K614" i="20"/>
  <c r="L614" i="20"/>
  <c r="M614" i="20"/>
  <c r="N614" i="20"/>
  <c r="H615" i="20"/>
  <c r="I615" i="20"/>
  <c r="J615" i="20"/>
  <c r="K615" i="20"/>
  <c r="L615" i="20"/>
  <c r="M615" i="20"/>
  <c r="N615" i="20"/>
  <c r="H616" i="20"/>
  <c r="I616" i="20"/>
  <c r="J616" i="20"/>
  <c r="K616" i="20"/>
  <c r="L616" i="20"/>
  <c r="M616" i="20"/>
  <c r="N616" i="20"/>
  <c r="H617" i="20"/>
  <c r="I617" i="20"/>
  <c r="J617" i="20"/>
  <c r="K617" i="20"/>
  <c r="L617" i="20"/>
  <c r="M617" i="20"/>
  <c r="N617" i="20"/>
  <c r="H618" i="20"/>
  <c r="I618" i="20"/>
  <c r="J618" i="20"/>
  <c r="K618" i="20"/>
  <c r="L618" i="20"/>
  <c r="M618" i="20"/>
  <c r="N618" i="20"/>
  <c r="H619" i="20"/>
  <c r="I619" i="20"/>
  <c r="J619" i="20"/>
  <c r="K619" i="20"/>
  <c r="L619" i="20"/>
  <c r="M619" i="20"/>
  <c r="N619" i="20"/>
  <c r="H620" i="20"/>
  <c r="I620" i="20"/>
  <c r="J620" i="20"/>
  <c r="K620" i="20"/>
  <c r="L620" i="20"/>
  <c r="M620" i="20"/>
  <c r="N620" i="20"/>
  <c r="H621" i="20"/>
  <c r="I621" i="20"/>
  <c r="J621" i="20"/>
  <c r="K621" i="20"/>
  <c r="L621" i="20"/>
  <c r="M621" i="20"/>
  <c r="N621" i="20"/>
  <c r="H622" i="20"/>
  <c r="I622" i="20"/>
  <c r="J622" i="20"/>
  <c r="K622" i="20"/>
  <c r="L622" i="20"/>
  <c r="M622" i="20"/>
  <c r="N622" i="20"/>
  <c r="H623" i="20"/>
  <c r="I623" i="20"/>
  <c r="J623" i="20"/>
  <c r="K623" i="20"/>
  <c r="L623" i="20"/>
  <c r="M623" i="20"/>
  <c r="N623" i="20"/>
  <c r="H624" i="20"/>
  <c r="I624" i="20"/>
  <c r="J624" i="20"/>
  <c r="K624" i="20"/>
  <c r="L624" i="20"/>
  <c r="M624" i="20"/>
  <c r="N624" i="20"/>
  <c r="H625" i="20"/>
  <c r="I625" i="20"/>
  <c r="J625" i="20"/>
  <c r="K625" i="20"/>
  <c r="L625" i="20"/>
  <c r="M625" i="20"/>
  <c r="N625" i="20"/>
  <c r="H626" i="20"/>
  <c r="I626" i="20"/>
  <c r="J626" i="20"/>
  <c r="K626" i="20"/>
  <c r="L626" i="20"/>
  <c r="M626" i="20"/>
  <c r="N626" i="20"/>
  <c r="H627" i="20"/>
  <c r="I627" i="20"/>
  <c r="J627" i="20"/>
  <c r="K627" i="20"/>
  <c r="L627" i="20"/>
  <c r="M627" i="20"/>
  <c r="N627" i="20"/>
  <c r="H628" i="20"/>
  <c r="I628" i="20"/>
  <c r="J628" i="20"/>
  <c r="K628" i="20"/>
  <c r="L628" i="20"/>
  <c r="M628" i="20"/>
  <c r="N628" i="20"/>
  <c r="H629" i="20"/>
  <c r="I629" i="20"/>
  <c r="J629" i="20"/>
  <c r="K629" i="20"/>
  <c r="L629" i="20"/>
  <c r="M629" i="20"/>
  <c r="N629" i="20"/>
  <c r="H630" i="20"/>
  <c r="I630" i="20"/>
  <c r="J630" i="20"/>
  <c r="K630" i="20"/>
  <c r="L630" i="20"/>
  <c r="M630" i="20"/>
  <c r="N630" i="20"/>
  <c r="H631" i="20"/>
  <c r="I631" i="20"/>
  <c r="J631" i="20"/>
  <c r="K631" i="20"/>
  <c r="L631" i="20"/>
  <c r="M631" i="20"/>
  <c r="N631" i="20"/>
  <c r="H632" i="20"/>
  <c r="I632" i="20"/>
  <c r="J632" i="20"/>
  <c r="K632" i="20"/>
  <c r="L632" i="20"/>
  <c r="M632" i="20"/>
  <c r="N632" i="20"/>
  <c r="H633" i="20"/>
  <c r="I633" i="20"/>
  <c r="J633" i="20"/>
  <c r="K633" i="20"/>
  <c r="L633" i="20"/>
  <c r="M633" i="20"/>
  <c r="N633" i="20"/>
  <c r="H634" i="20"/>
  <c r="I634" i="20"/>
  <c r="J634" i="20"/>
  <c r="K634" i="20"/>
  <c r="L634" i="20"/>
  <c r="M634" i="20"/>
  <c r="N634" i="20"/>
  <c r="H635" i="20"/>
  <c r="I635" i="20"/>
  <c r="J635" i="20"/>
  <c r="K635" i="20"/>
  <c r="L635" i="20"/>
  <c r="M635" i="20"/>
  <c r="N635" i="20"/>
  <c r="H636" i="20"/>
  <c r="I636" i="20"/>
  <c r="J636" i="20"/>
  <c r="K636" i="20"/>
  <c r="L636" i="20"/>
  <c r="M636" i="20"/>
  <c r="N636" i="20"/>
  <c r="H637" i="20"/>
  <c r="I637" i="20"/>
  <c r="J637" i="20"/>
  <c r="K637" i="20"/>
  <c r="L637" i="20"/>
  <c r="M637" i="20"/>
  <c r="N637" i="20"/>
  <c r="H638" i="20"/>
  <c r="I638" i="20"/>
  <c r="J638" i="20"/>
  <c r="K638" i="20"/>
  <c r="L638" i="20"/>
  <c r="M638" i="20"/>
  <c r="N638" i="20"/>
  <c r="H639" i="20"/>
  <c r="I639" i="20"/>
  <c r="J639" i="20"/>
  <c r="K639" i="20"/>
  <c r="L639" i="20"/>
  <c r="M639" i="20"/>
  <c r="N639" i="20"/>
  <c r="H640" i="20"/>
  <c r="I640" i="20"/>
  <c r="J640" i="20"/>
  <c r="K640" i="20"/>
  <c r="L640" i="20"/>
  <c r="M640" i="20"/>
  <c r="N640" i="20"/>
  <c r="H641" i="20"/>
  <c r="I641" i="20"/>
  <c r="J641" i="20"/>
  <c r="K641" i="20"/>
  <c r="L641" i="20"/>
  <c r="M641" i="20"/>
  <c r="N641" i="20"/>
  <c r="H642" i="20"/>
  <c r="I642" i="20"/>
  <c r="J642" i="20"/>
  <c r="K642" i="20"/>
  <c r="L642" i="20"/>
  <c r="M642" i="20"/>
  <c r="N642" i="20"/>
  <c r="H643" i="20"/>
  <c r="I643" i="20"/>
  <c r="J643" i="20"/>
  <c r="K643" i="20"/>
  <c r="L643" i="20"/>
  <c r="M643" i="20"/>
  <c r="N643" i="20"/>
  <c r="H644" i="20"/>
  <c r="I644" i="20"/>
  <c r="J644" i="20"/>
  <c r="K644" i="20"/>
  <c r="L644" i="20"/>
  <c r="M644" i="20"/>
  <c r="N644" i="20"/>
  <c r="H645" i="20"/>
  <c r="I645" i="20"/>
  <c r="J645" i="20"/>
  <c r="K645" i="20"/>
  <c r="L645" i="20"/>
  <c r="M645" i="20"/>
  <c r="N645" i="20"/>
  <c r="H646" i="20"/>
  <c r="I646" i="20"/>
  <c r="J646" i="20"/>
  <c r="K646" i="20"/>
  <c r="L646" i="20"/>
  <c r="M646" i="20"/>
  <c r="N646" i="20"/>
  <c r="H647" i="20"/>
  <c r="I647" i="20"/>
  <c r="J647" i="20"/>
  <c r="K647" i="20"/>
  <c r="L647" i="20"/>
  <c r="M647" i="20"/>
  <c r="N647" i="20"/>
  <c r="H648" i="20"/>
  <c r="I648" i="20"/>
  <c r="J648" i="20"/>
  <c r="K648" i="20"/>
  <c r="L648" i="20"/>
  <c r="M648" i="20"/>
  <c r="N648" i="20"/>
  <c r="H649" i="20"/>
  <c r="I649" i="20"/>
  <c r="J649" i="20"/>
  <c r="K649" i="20"/>
  <c r="L649" i="20"/>
  <c r="M649" i="20"/>
  <c r="N649" i="20"/>
  <c r="I4" i="20"/>
  <c r="Q4" i="20" s="1"/>
  <c r="G4" i="20"/>
  <c r="G5" i="20"/>
  <c r="G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104" i="20"/>
  <c r="G105" i="20"/>
  <c r="G106" i="20"/>
  <c r="G107" i="20"/>
  <c r="G108" i="20"/>
  <c r="G109" i="20"/>
  <c r="G110" i="20"/>
  <c r="G111" i="20"/>
  <c r="G112" i="20"/>
  <c r="G113" i="20"/>
  <c r="G114" i="20"/>
  <c r="G115" i="20"/>
  <c r="G116" i="20"/>
  <c r="G117" i="20"/>
  <c r="G118" i="20"/>
  <c r="G119" i="20"/>
  <c r="G120" i="20"/>
  <c r="G121" i="20"/>
  <c r="G122" i="20"/>
  <c r="G123" i="20"/>
  <c r="G124" i="20"/>
  <c r="G125" i="20"/>
  <c r="G126" i="20"/>
  <c r="G127" i="20"/>
  <c r="G128" i="20"/>
  <c r="G129" i="20"/>
  <c r="G130" i="20"/>
  <c r="G131" i="20"/>
  <c r="G132" i="20"/>
  <c r="G133" i="20"/>
  <c r="G134" i="20"/>
  <c r="G135" i="20"/>
  <c r="G136" i="20"/>
  <c r="G137" i="20"/>
  <c r="G138" i="20"/>
  <c r="G139" i="20"/>
  <c r="G140" i="20"/>
  <c r="G141" i="20"/>
  <c r="G142" i="20"/>
  <c r="G143" i="20"/>
  <c r="G144" i="20"/>
  <c r="G145" i="20"/>
  <c r="G146" i="20"/>
  <c r="G147" i="20"/>
  <c r="G148" i="20"/>
  <c r="G149" i="20"/>
  <c r="G150" i="20"/>
  <c r="G151" i="20"/>
  <c r="G152" i="20"/>
  <c r="G153" i="20"/>
  <c r="G154" i="20"/>
  <c r="G155" i="20"/>
  <c r="G156" i="20"/>
  <c r="G157" i="20"/>
  <c r="G158" i="20"/>
  <c r="G159" i="20"/>
  <c r="G160" i="20"/>
  <c r="G161" i="20"/>
  <c r="G162" i="20"/>
  <c r="G163" i="20"/>
  <c r="G164" i="20"/>
  <c r="G165" i="20"/>
  <c r="G166" i="20"/>
  <c r="G167" i="20"/>
  <c r="G168" i="20"/>
  <c r="G169" i="20"/>
  <c r="G170" i="20"/>
  <c r="G171" i="20"/>
  <c r="G172" i="20"/>
  <c r="G173" i="20"/>
  <c r="G174" i="20"/>
  <c r="G175" i="20"/>
  <c r="G176" i="20"/>
  <c r="G177" i="20"/>
  <c r="G178" i="20"/>
  <c r="G179" i="20"/>
  <c r="G180" i="20"/>
  <c r="G181" i="20"/>
  <c r="G182" i="20"/>
  <c r="G183" i="20"/>
  <c r="G184" i="20"/>
  <c r="G185" i="20"/>
  <c r="G186" i="20"/>
  <c r="G187" i="20"/>
  <c r="G188" i="20"/>
  <c r="G189" i="20"/>
  <c r="G190" i="20"/>
  <c r="G191" i="20"/>
  <c r="G192" i="20"/>
  <c r="G193" i="20"/>
  <c r="G194" i="20"/>
  <c r="G195" i="20"/>
  <c r="G196" i="20"/>
  <c r="G197" i="20"/>
  <c r="G198" i="20"/>
  <c r="G199" i="20"/>
  <c r="G200" i="20"/>
  <c r="G201" i="20"/>
  <c r="G202" i="20"/>
  <c r="G203" i="20"/>
  <c r="G204" i="20"/>
  <c r="G205" i="20"/>
  <c r="G206" i="20"/>
  <c r="G207" i="20"/>
  <c r="G208" i="20"/>
  <c r="G209" i="20"/>
  <c r="G210" i="20"/>
  <c r="G211" i="20"/>
  <c r="G212" i="20"/>
  <c r="G213" i="20"/>
  <c r="G214" i="20"/>
  <c r="G215" i="20"/>
  <c r="G216" i="20"/>
  <c r="G217" i="20"/>
  <c r="G218" i="20"/>
  <c r="G219" i="20"/>
  <c r="G220" i="20"/>
  <c r="G221" i="20"/>
  <c r="G222" i="20"/>
  <c r="G223" i="20"/>
  <c r="G224" i="20"/>
  <c r="G225" i="20"/>
  <c r="G226" i="20"/>
  <c r="G227" i="20"/>
  <c r="G228" i="20"/>
  <c r="G229" i="20"/>
  <c r="G230" i="20"/>
  <c r="G231" i="20"/>
  <c r="G232" i="20"/>
  <c r="G233" i="20"/>
  <c r="G234" i="20"/>
  <c r="G235" i="20"/>
  <c r="G236" i="20"/>
  <c r="G237" i="20"/>
  <c r="G238" i="20"/>
  <c r="G239" i="20"/>
  <c r="G240" i="20"/>
  <c r="G241" i="20"/>
  <c r="G242" i="20"/>
  <c r="G243" i="20"/>
  <c r="G244" i="20"/>
  <c r="G245" i="20"/>
  <c r="G246" i="20"/>
  <c r="G247" i="20"/>
  <c r="G248" i="20"/>
  <c r="G249" i="20"/>
  <c r="G250" i="20"/>
  <c r="G251" i="20"/>
  <c r="G252" i="20"/>
  <c r="G253" i="20"/>
  <c r="G254" i="20"/>
  <c r="G255" i="20"/>
  <c r="G256" i="20"/>
  <c r="G257" i="20"/>
  <c r="G258" i="20"/>
  <c r="G259" i="20"/>
  <c r="G260" i="20"/>
  <c r="G261" i="20"/>
  <c r="G262" i="20"/>
  <c r="G263" i="20"/>
  <c r="G264" i="20"/>
  <c r="G265" i="20"/>
  <c r="G266" i="20"/>
  <c r="G267" i="20"/>
  <c r="G268" i="20"/>
  <c r="G269" i="20"/>
  <c r="G270" i="20"/>
  <c r="G271" i="20"/>
  <c r="G272" i="20"/>
  <c r="G273" i="20"/>
  <c r="G274" i="20"/>
  <c r="G275" i="20"/>
  <c r="G276" i="20"/>
  <c r="G277" i="20"/>
  <c r="G278" i="20"/>
  <c r="G279" i="20"/>
  <c r="G280" i="20"/>
  <c r="G281" i="20"/>
  <c r="G282" i="20"/>
  <c r="G283" i="20"/>
  <c r="G284" i="20"/>
  <c r="G285" i="20"/>
  <c r="G286" i="20"/>
  <c r="G287" i="20"/>
  <c r="G288" i="20"/>
  <c r="G289" i="20"/>
  <c r="G290" i="20"/>
  <c r="G291" i="20"/>
  <c r="G292" i="20"/>
  <c r="G293" i="20"/>
  <c r="G294" i="20"/>
  <c r="G295" i="20"/>
  <c r="G296" i="20"/>
  <c r="G297" i="20"/>
  <c r="G298" i="20"/>
  <c r="G299" i="20"/>
  <c r="G300" i="20"/>
  <c r="G301" i="20"/>
  <c r="G302" i="20"/>
  <c r="G303" i="20"/>
  <c r="G304" i="20"/>
  <c r="G305" i="20"/>
  <c r="G306" i="20"/>
  <c r="G307" i="20"/>
  <c r="G308" i="20"/>
  <c r="G309" i="20"/>
  <c r="G310" i="20"/>
  <c r="G311" i="20"/>
  <c r="G312" i="20"/>
  <c r="G313" i="20"/>
  <c r="G314" i="20"/>
  <c r="G315" i="20"/>
  <c r="G316" i="20"/>
  <c r="G317" i="20"/>
  <c r="G318" i="20"/>
  <c r="G319" i="20"/>
  <c r="G320" i="20"/>
  <c r="G321" i="20"/>
  <c r="G322" i="20"/>
  <c r="G323" i="20"/>
  <c r="G324" i="20"/>
  <c r="G325" i="20"/>
  <c r="G326" i="20"/>
  <c r="G327" i="20"/>
  <c r="G328" i="20"/>
  <c r="G329" i="20"/>
  <c r="G330" i="20"/>
  <c r="G331" i="20"/>
  <c r="G332" i="20"/>
  <c r="G333" i="20"/>
  <c r="G334" i="20"/>
  <c r="G335" i="20"/>
  <c r="G336" i="20"/>
  <c r="G337" i="20"/>
  <c r="G338" i="20"/>
  <c r="G339" i="20"/>
  <c r="G340" i="20"/>
  <c r="G341" i="20"/>
  <c r="G342" i="20"/>
  <c r="G343" i="20"/>
  <c r="G344" i="20"/>
  <c r="G345" i="20"/>
  <c r="G346" i="20"/>
  <c r="G347" i="20"/>
  <c r="G348" i="20"/>
  <c r="G349" i="20"/>
  <c r="G350" i="20"/>
  <c r="G351" i="20"/>
  <c r="G352" i="20"/>
  <c r="G353" i="20"/>
  <c r="G354" i="20"/>
  <c r="G355" i="20"/>
  <c r="G356" i="20"/>
  <c r="G357" i="20"/>
  <c r="G358" i="20"/>
  <c r="G359" i="20"/>
  <c r="G360" i="20"/>
  <c r="G361" i="20"/>
  <c r="G362" i="20"/>
  <c r="G363" i="20"/>
  <c r="G364" i="20"/>
  <c r="G365" i="20"/>
  <c r="G366" i="20"/>
  <c r="G367" i="20"/>
  <c r="G368" i="20"/>
  <c r="G369" i="20"/>
  <c r="G370" i="20"/>
  <c r="G371" i="20"/>
  <c r="G372" i="20"/>
  <c r="G373" i="20"/>
  <c r="G374" i="20"/>
  <c r="G375" i="20"/>
  <c r="G376" i="20"/>
  <c r="G377" i="20"/>
  <c r="G378" i="20"/>
  <c r="G379" i="20"/>
  <c r="G380" i="20"/>
  <c r="G381" i="20"/>
  <c r="G382" i="20"/>
  <c r="G383" i="20"/>
  <c r="G384" i="20"/>
  <c r="G385" i="20"/>
  <c r="G386" i="20"/>
  <c r="G387" i="20"/>
  <c r="G388" i="20"/>
  <c r="G389" i="20"/>
  <c r="G390" i="20"/>
  <c r="G391" i="20"/>
  <c r="G392" i="20"/>
  <c r="G393" i="20"/>
  <c r="G394" i="20"/>
  <c r="G395" i="20"/>
  <c r="G396" i="20"/>
  <c r="G397" i="20"/>
  <c r="G398" i="20"/>
  <c r="G399" i="20"/>
  <c r="G400" i="20"/>
  <c r="G401" i="20"/>
  <c r="G402" i="20"/>
  <c r="G403" i="20"/>
  <c r="G404" i="20"/>
  <c r="G405" i="20"/>
  <c r="G406" i="20"/>
  <c r="G407" i="20"/>
  <c r="G408" i="20"/>
  <c r="G409" i="20"/>
  <c r="G410" i="20"/>
  <c r="G411" i="20"/>
  <c r="G412" i="20"/>
  <c r="G413" i="20"/>
  <c r="G414" i="20"/>
  <c r="G415" i="20"/>
  <c r="G416" i="20"/>
  <c r="G417" i="20"/>
  <c r="G418" i="20"/>
  <c r="G419" i="20"/>
  <c r="G420" i="20"/>
  <c r="G421" i="20"/>
  <c r="G422" i="20"/>
  <c r="G423" i="20"/>
  <c r="G424" i="20"/>
  <c r="G425" i="20"/>
  <c r="G426" i="20"/>
  <c r="G427" i="20"/>
  <c r="G428" i="20"/>
  <c r="G429" i="20"/>
  <c r="G430" i="20"/>
  <c r="G431" i="20"/>
  <c r="G432" i="20"/>
  <c r="G433" i="20"/>
  <c r="G434" i="20"/>
  <c r="G435" i="20"/>
  <c r="G436" i="20"/>
  <c r="G437" i="20"/>
  <c r="G438" i="20"/>
  <c r="G439" i="20"/>
  <c r="G440" i="20"/>
  <c r="G441" i="20"/>
  <c r="G442" i="20"/>
  <c r="G443" i="20"/>
  <c r="G444" i="20"/>
  <c r="G445" i="20"/>
  <c r="G446" i="20"/>
  <c r="G447" i="20"/>
  <c r="G448" i="20"/>
  <c r="G449" i="20"/>
  <c r="G450" i="20"/>
  <c r="G451" i="20"/>
  <c r="G452" i="20"/>
  <c r="G453" i="20"/>
  <c r="G454" i="20"/>
  <c r="G455" i="20"/>
  <c r="G456" i="20"/>
  <c r="G457" i="20"/>
  <c r="G458" i="20"/>
  <c r="G459" i="20"/>
  <c r="G460" i="20"/>
  <c r="G461" i="20"/>
  <c r="G462" i="20"/>
  <c r="G463" i="20"/>
  <c r="G464" i="20"/>
  <c r="G465" i="20"/>
  <c r="G466" i="20"/>
  <c r="G467" i="20"/>
  <c r="G468" i="20"/>
  <c r="G469" i="20"/>
  <c r="G470" i="20"/>
  <c r="G471" i="20"/>
  <c r="G472" i="20"/>
  <c r="G473" i="20"/>
  <c r="G474" i="20"/>
  <c r="G475" i="20"/>
  <c r="G476" i="20"/>
  <c r="G477" i="20"/>
  <c r="G478" i="20"/>
  <c r="G479" i="20"/>
  <c r="G480" i="20"/>
  <c r="G481" i="20"/>
  <c r="G482" i="20"/>
  <c r="G483" i="20"/>
  <c r="G484" i="20"/>
  <c r="G485" i="20"/>
  <c r="G486" i="20"/>
  <c r="G487" i="20"/>
  <c r="G488" i="20"/>
  <c r="G489" i="20"/>
  <c r="G490" i="20"/>
  <c r="G491" i="20"/>
  <c r="G492" i="20"/>
  <c r="G493" i="20"/>
  <c r="G494" i="20"/>
  <c r="G495" i="20"/>
  <c r="G496" i="20"/>
  <c r="G497" i="20"/>
  <c r="G498" i="20"/>
  <c r="G499" i="20"/>
  <c r="G500" i="20"/>
  <c r="G501" i="20"/>
  <c r="G502" i="20"/>
  <c r="G503" i="20"/>
  <c r="G504" i="20"/>
  <c r="G505" i="20"/>
  <c r="G506" i="20"/>
  <c r="G507" i="20"/>
  <c r="G508" i="20"/>
  <c r="G509" i="20"/>
  <c r="G510" i="20"/>
  <c r="G511" i="20"/>
  <c r="G512" i="20"/>
  <c r="G513" i="20"/>
  <c r="G514" i="20"/>
  <c r="G515" i="20"/>
  <c r="G516" i="20"/>
  <c r="G517" i="20"/>
  <c r="G518" i="20"/>
  <c r="G519" i="20"/>
  <c r="G520" i="20"/>
  <c r="G521" i="20"/>
  <c r="G522" i="20"/>
  <c r="G523" i="20"/>
  <c r="G524" i="20"/>
  <c r="G525" i="20"/>
  <c r="G526" i="20"/>
  <c r="G527" i="20"/>
  <c r="G528" i="20"/>
  <c r="G529" i="20"/>
  <c r="G530" i="20"/>
  <c r="G531" i="20"/>
  <c r="G532" i="20"/>
  <c r="G533" i="20"/>
  <c r="G534" i="20"/>
  <c r="G535" i="20"/>
  <c r="G536" i="20"/>
  <c r="G537" i="20"/>
  <c r="G538" i="20"/>
  <c r="G539" i="20"/>
  <c r="G540" i="20"/>
  <c r="G541" i="20"/>
  <c r="G542" i="20"/>
  <c r="G543" i="20"/>
  <c r="G544" i="20"/>
  <c r="G545" i="20"/>
  <c r="G546" i="20"/>
  <c r="G547" i="20"/>
  <c r="G548" i="20"/>
  <c r="G549" i="20"/>
  <c r="G550" i="20"/>
  <c r="G551" i="20"/>
  <c r="G552" i="20"/>
  <c r="G553" i="20"/>
  <c r="G554" i="20"/>
  <c r="G555" i="20"/>
  <c r="G556" i="20"/>
  <c r="G557" i="20"/>
  <c r="G558" i="20"/>
  <c r="G559" i="20"/>
  <c r="G560" i="20"/>
  <c r="G561" i="20"/>
  <c r="G562" i="20"/>
  <c r="G563" i="20"/>
  <c r="G564" i="20"/>
  <c r="G565" i="20"/>
  <c r="G566" i="20"/>
  <c r="G567" i="20"/>
  <c r="G568" i="20"/>
  <c r="G569" i="20"/>
  <c r="G570" i="20"/>
  <c r="G571" i="20"/>
  <c r="G572" i="20"/>
  <c r="G573" i="20"/>
  <c r="G574" i="20"/>
  <c r="G575" i="20"/>
  <c r="G576" i="20"/>
  <c r="G577" i="20"/>
  <c r="G578" i="20"/>
  <c r="G579" i="20"/>
  <c r="G580" i="20"/>
  <c r="G581" i="20"/>
  <c r="G582" i="20"/>
  <c r="G583" i="20"/>
  <c r="G584" i="20"/>
  <c r="G585" i="20"/>
  <c r="G586" i="20"/>
  <c r="G587" i="20"/>
  <c r="G588" i="20"/>
  <c r="G589" i="20"/>
  <c r="G590" i="20"/>
  <c r="G591" i="20"/>
  <c r="G592" i="20"/>
  <c r="G593" i="20"/>
  <c r="G594" i="20"/>
  <c r="G595" i="20"/>
  <c r="G596" i="20"/>
  <c r="G597" i="20"/>
  <c r="G598" i="20"/>
  <c r="G599" i="20"/>
  <c r="G600" i="20"/>
  <c r="G601" i="20"/>
  <c r="G602" i="20"/>
  <c r="G603" i="20"/>
  <c r="G604" i="20"/>
  <c r="G605" i="20"/>
  <c r="G606" i="20"/>
  <c r="G607" i="20"/>
  <c r="G608" i="20"/>
  <c r="G609" i="20"/>
  <c r="G610" i="20"/>
  <c r="G611" i="20"/>
  <c r="G612" i="20"/>
  <c r="G613" i="20"/>
  <c r="G614" i="20"/>
  <c r="G615" i="20"/>
  <c r="G616" i="20"/>
  <c r="G617" i="20"/>
  <c r="G618" i="20"/>
  <c r="G619" i="20"/>
  <c r="G620" i="20"/>
  <c r="G621" i="20"/>
  <c r="G622" i="20"/>
  <c r="G623" i="20"/>
  <c r="G624" i="20"/>
  <c r="G625" i="20"/>
  <c r="G626" i="20"/>
  <c r="G627" i="20"/>
  <c r="G628" i="20"/>
  <c r="G629" i="20"/>
  <c r="G630" i="20"/>
  <c r="G631" i="20"/>
  <c r="G632" i="20"/>
  <c r="G633" i="20"/>
  <c r="G634" i="20"/>
  <c r="G635" i="20"/>
  <c r="G636" i="20"/>
  <c r="G637" i="20"/>
  <c r="G638" i="20"/>
  <c r="G639" i="20"/>
  <c r="G640" i="20"/>
  <c r="G641" i="20"/>
  <c r="G642" i="20"/>
  <c r="G643" i="20"/>
  <c r="G644" i="20"/>
  <c r="G645" i="20"/>
  <c r="G646" i="20"/>
  <c r="G647" i="20"/>
  <c r="G648" i="20"/>
  <c r="G64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F104" i="20"/>
  <c r="F105" i="20"/>
  <c r="F106" i="20"/>
  <c r="F107" i="20"/>
  <c r="F108" i="20"/>
  <c r="F109" i="20"/>
  <c r="F110" i="20"/>
  <c r="F111" i="20"/>
  <c r="F112" i="20"/>
  <c r="F113" i="20"/>
  <c r="F114" i="20"/>
  <c r="F115" i="20"/>
  <c r="F116" i="20"/>
  <c r="F117" i="20"/>
  <c r="F118" i="20"/>
  <c r="F119" i="20"/>
  <c r="F120" i="20"/>
  <c r="F121" i="20"/>
  <c r="F122" i="20"/>
  <c r="F123" i="20"/>
  <c r="F124" i="20"/>
  <c r="F125" i="20"/>
  <c r="F126" i="20"/>
  <c r="F127" i="20"/>
  <c r="F128" i="20"/>
  <c r="F129" i="20"/>
  <c r="F130" i="20"/>
  <c r="F131" i="20"/>
  <c r="F132" i="20"/>
  <c r="F133" i="20"/>
  <c r="F134" i="20"/>
  <c r="F135" i="20"/>
  <c r="F136" i="20"/>
  <c r="F137" i="20"/>
  <c r="F138" i="20"/>
  <c r="F139" i="20"/>
  <c r="F140" i="20"/>
  <c r="F141" i="20"/>
  <c r="F142" i="20"/>
  <c r="F143" i="20"/>
  <c r="F144" i="20"/>
  <c r="F145" i="20"/>
  <c r="F146" i="20"/>
  <c r="F147" i="20"/>
  <c r="F148" i="20"/>
  <c r="F149" i="20"/>
  <c r="F150" i="20"/>
  <c r="F151" i="20"/>
  <c r="F152" i="20"/>
  <c r="F153" i="20"/>
  <c r="F154" i="20"/>
  <c r="F155" i="20"/>
  <c r="F156" i="20"/>
  <c r="F157" i="20"/>
  <c r="F158" i="20"/>
  <c r="F159" i="20"/>
  <c r="F160" i="20"/>
  <c r="F161" i="20"/>
  <c r="F162" i="20"/>
  <c r="F163" i="20"/>
  <c r="F164" i="20"/>
  <c r="F165" i="20"/>
  <c r="F166" i="20"/>
  <c r="F167" i="20"/>
  <c r="F168" i="20"/>
  <c r="F169" i="20"/>
  <c r="F170" i="20"/>
  <c r="F171" i="20"/>
  <c r="F172" i="20"/>
  <c r="F173" i="20"/>
  <c r="F174" i="20"/>
  <c r="F175" i="20"/>
  <c r="F176" i="20"/>
  <c r="F177" i="20"/>
  <c r="F178" i="20"/>
  <c r="F179" i="20"/>
  <c r="F180" i="20"/>
  <c r="F181" i="20"/>
  <c r="F182" i="20"/>
  <c r="F183" i="20"/>
  <c r="F184" i="20"/>
  <c r="F185" i="20"/>
  <c r="F186" i="20"/>
  <c r="F187" i="20"/>
  <c r="F188" i="20"/>
  <c r="F189" i="20"/>
  <c r="F190" i="20"/>
  <c r="F191" i="20"/>
  <c r="F192" i="20"/>
  <c r="F193" i="20"/>
  <c r="F194" i="20"/>
  <c r="F195" i="20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F502" i="20"/>
  <c r="F503" i="20"/>
  <c r="F504" i="20"/>
  <c r="F505" i="20"/>
  <c r="F506" i="20"/>
  <c r="F507" i="20"/>
  <c r="F508" i="20"/>
  <c r="F509" i="20"/>
  <c r="F510" i="20"/>
  <c r="F511" i="20"/>
  <c r="F512" i="20"/>
  <c r="F513" i="20"/>
  <c r="F514" i="20"/>
  <c r="F515" i="20"/>
  <c r="F516" i="20"/>
  <c r="F517" i="20"/>
  <c r="F518" i="20"/>
  <c r="F519" i="20"/>
  <c r="F520" i="20"/>
  <c r="F521" i="20"/>
  <c r="F522" i="20"/>
  <c r="F523" i="20"/>
  <c r="F524" i="20"/>
  <c r="F525" i="20"/>
  <c r="F526" i="20"/>
  <c r="F527" i="20"/>
  <c r="F528" i="20"/>
  <c r="F529" i="20"/>
  <c r="F530" i="20"/>
  <c r="F531" i="20"/>
  <c r="F532" i="20"/>
  <c r="F533" i="20"/>
  <c r="F534" i="20"/>
  <c r="F535" i="20"/>
  <c r="F536" i="20"/>
  <c r="F537" i="20"/>
  <c r="F538" i="20"/>
  <c r="F539" i="20"/>
  <c r="F540" i="20"/>
  <c r="F541" i="20"/>
  <c r="F542" i="20"/>
  <c r="F543" i="20"/>
  <c r="F544" i="20"/>
  <c r="F545" i="20"/>
  <c r="F546" i="20"/>
  <c r="F547" i="20"/>
  <c r="F548" i="20"/>
  <c r="F549" i="20"/>
  <c r="F550" i="20"/>
  <c r="F551" i="20"/>
  <c r="F552" i="20"/>
  <c r="F553" i="20"/>
  <c r="F554" i="20"/>
  <c r="F555" i="20"/>
  <c r="F556" i="20"/>
  <c r="F557" i="20"/>
  <c r="F558" i="20"/>
  <c r="F559" i="20"/>
  <c r="F560" i="20"/>
  <c r="F561" i="20"/>
  <c r="F562" i="20"/>
  <c r="F563" i="20"/>
  <c r="F564" i="20"/>
  <c r="F565" i="20"/>
  <c r="F566" i="20"/>
  <c r="F567" i="20"/>
  <c r="F568" i="20"/>
  <c r="F569" i="20"/>
  <c r="F570" i="20"/>
  <c r="F571" i="20"/>
  <c r="F572" i="20"/>
  <c r="F573" i="20"/>
  <c r="F574" i="20"/>
  <c r="F575" i="20"/>
  <c r="F576" i="20"/>
  <c r="F577" i="20"/>
  <c r="F578" i="20"/>
  <c r="F579" i="20"/>
  <c r="F580" i="20"/>
  <c r="F581" i="20"/>
  <c r="F582" i="20"/>
  <c r="F583" i="20"/>
  <c r="F584" i="20"/>
  <c r="F585" i="20"/>
  <c r="F586" i="20"/>
  <c r="F587" i="20"/>
  <c r="F588" i="20"/>
  <c r="F589" i="20"/>
  <c r="F590" i="20"/>
  <c r="F591" i="20"/>
  <c r="F592" i="20"/>
  <c r="F593" i="20"/>
  <c r="F594" i="20"/>
  <c r="F595" i="20"/>
  <c r="F596" i="20"/>
  <c r="F597" i="20"/>
  <c r="F598" i="20"/>
  <c r="F599" i="20"/>
  <c r="F600" i="20"/>
  <c r="F601" i="20"/>
  <c r="F602" i="20"/>
  <c r="F603" i="20"/>
  <c r="F604" i="20"/>
  <c r="F605" i="20"/>
  <c r="F606" i="20"/>
  <c r="F607" i="20"/>
  <c r="F608" i="20"/>
  <c r="F609" i="20"/>
  <c r="F610" i="20"/>
  <c r="F611" i="20"/>
  <c r="F612" i="20"/>
  <c r="F613" i="20"/>
  <c r="F614" i="20"/>
  <c r="F615" i="20"/>
  <c r="F616" i="20"/>
  <c r="F617" i="20"/>
  <c r="F618" i="20"/>
  <c r="F619" i="20"/>
  <c r="F620" i="20"/>
  <c r="F621" i="20"/>
  <c r="F622" i="20"/>
  <c r="F623" i="20"/>
  <c r="F624" i="20"/>
  <c r="F625" i="20"/>
  <c r="F626" i="20"/>
  <c r="F627" i="20"/>
  <c r="F628" i="20"/>
  <c r="F629" i="20"/>
  <c r="F630" i="20"/>
  <c r="F631" i="20"/>
  <c r="F632" i="20"/>
  <c r="F633" i="20"/>
  <c r="F634" i="20"/>
  <c r="F635" i="20"/>
  <c r="F636" i="20"/>
  <c r="F637" i="20"/>
  <c r="F638" i="20"/>
  <c r="F639" i="20"/>
  <c r="F640" i="20"/>
  <c r="F641" i="20"/>
  <c r="F642" i="20"/>
  <c r="F643" i="20"/>
  <c r="F644" i="20"/>
  <c r="F645" i="20"/>
  <c r="F646" i="20"/>
  <c r="F647" i="20"/>
  <c r="F648" i="20"/>
  <c r="F649" i="20"/>
  <c r="F6" i="20"/>
  <c r="F7" i="20"/>
  <c r="F8" i="20"/>
  <c r="F9" i="20"/>
  <c r="F5" i="20"/>
  <c r="E4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74" i="20"/>
  <c r="E75" i="20"/>
  <c r="E76" i="20"/>
  <c r="E77" i="20"/>
  <c r="E78" i="20"/>
  <c r="E79" i="20"/>
  <c r="E80" i="20"/>
  <c r="E81" i="20"/>
  <c r="E82" i="20"/>
  <c r="E83" i="20"/>
  <c r="E84" i="20"/>
  <c r="E85" i="20"/>
  <c r="E86" i="20"/>
  <c r="E87" i="20"/>
  <c r="E88" i="20"/>
  <c r="E89" i="20"/>
  <c r="E90" i="20"/>
  <c r="E91" i="20"/>
  <c r="E92" i="20"/>
  <c r="E93" i="20"/>
  <c r="E94" i="20"/>
  <c r="E95" i="20"/>
  <c r="E96" i="20"/>
  <c r="E97" i="20"/>
  <c r="E98" i="20"/>
  <c r="E99" i="20"/>
  <c r="E100" i="20"/>
  <c r="E101" i="20"/>
  <c r="E102" i="20"/>
  <c r="E103" i="20"/>
  <c r="E104" i="20"/>
  <c r="E105" i="20"/>
  <c r="E106" i="20"/>
  <c r="E107" i="20"/>
  <c r="E108" i="20"/>
  <c r="E109" i="20"/>
  <c r="E110" i="20"/>
  <c r="E111" i="20"/>
  <c r="E112" i="20"/>
  <c r="E113" i="20"/>
  <c r="E114" i="20"/>
  <c r="E115" i="20"/>
  <c r="E116" i="20"/>
  <c r="E117" i="20"/>
  <c r="E118" i="20"/>
  <c r="E119" i="20"/>
  <c r="E120" i="20"/>
  <c r="E121" i="20"/>
  <c r="E122" i="20"/>
  <c r="E123" i="20"/>
  <c r="E124" i="20"/>
  <c r="E125" i="20"/>
  <c r="E126" i="20"/>
  <c r="E127" i="20"/>
  <c r="E128" i="20"/>
  <c r="E129" i="20"/>
  <c r="E130" i="20"/>
  <c r="E131" i="20"/>
  <c r="E132" i="20"/>
  <c r="E133" i="20"/>
  <c r="E134" i="20"/>
  <c r="E135" i="20"/>
  <c r="E136" i="20"/>
  <c r="E137" i="20"/>
  <c r="E138" i="20"/>
  <c r="E139" i="20"/>
  <c r="E140" i="20"/>
  <c r="E141" i="20"/>
  <c r="E142" i="20"/>
  <c r="E143" i="20"/>
  <c r="E144" i="20"/>
  <c r="E145" i="20"/>
  <c r="E146" i="20"/>
  <c r="E147" i="20"/>
  <c r="E148" i="20"/>
  <c r="E149" i="20"/>
  <c r="E150" i="20"/>
  <c r="E151" i="20"/>
  <c r="E152" i="20"/>
  <c r="E153" i="20"/>
  <c r="E154" i="20"/>
  <c r="E155" i="20"/>
  <c r="E156" i="20"/>
  <c r="E157" i="20"/>
  <c r="E158" i="20"/>
  <c r="E159" i="20"/>
  <c r="E160" i="20"/>
  <c r="E161" i="20"/>
  <c r="E162" i="20"/>
  <c r="E163" i="20"/>
  <c r="E164" i="20"/>
  <c r="E165" i="20"/>
  <c r="E166" i="20"/>
  <c r="E167" i="20"/>
  <c r="E168" i="20"/>
  <c r="E169" i="20"/>
  <c r="E170" i="20"/>
  <c r="E171" i="20"/>
  <c r="E172" i="20"/>
  <c r="E173" i="20"/>
  <c r="E174" i="20"/>
  <c r="E175" i="20"/>
  <c r="E176" i="20"/>
  <c r="E177" i="20"/>
  <c r="E178" i="20"/>
  <c r="E179" i="20"/>
  <c r="E180" i="20"/>
  <c r="E181" i="20"/>
  <c r="E182" i="20"/>
  <c r="E183" i="20"/>
  <c r="E184" i="20"/>
  <c r="E185" i="20"/>
  <c r="E186" i="20"/>
  <c r="E187" i="20"/>
  <c r="E188" i="20"/>
  <c r="E189" i="20"/>
  <c r="E190" i="20"/>
  <c r="E191" i="20"/>
  <c r="E192" i="20"/>
  <c r="E193" i="20"/>
  <c r="E194" i="20"/>
  <c r="E195" i="20"/>
  <c r="E196" i="20"/>
  <c r="E197" i="20"/>
  <c r="E198" i="20"/>
  <c r="E199" i="20"/>
  <c r="E200" i="20"/>
  <c r="E201" i="20"/>
  <c r="E202" i="20"/>
  <c r="E203" i="20"/>
  <c r="E204" i="20"/>
  <c r="E205" i="20"/>
  <c r="E206" i="20"/>
  <c r="E207" i="20"/>
  <c r="E208" i="20"/>
  <c r="E209" i="20"/>
  <c r="E210" i="20"/>
  <c r="E211" i="20"/>
  <c r="E212" i="20"/>
  <c r="E213" i="20"/>
  <c r="E214" i="20"/>
  <c r="E215" i="20"/>
  <c r="E216" i="20"/>
  <c r="E217" i="20"/>
  <c r="E218" i="20"/>
  <c r="E219" i="20"/>
  <c r="E220" i="20"/>
  <c r="E221" i="20"/>
  <c r="E222" i="20"/>
  <c r="E223" i="20"/>
  <c r="E224" i="20"/>
  <c r="E225" i="20"/>
  <c r="E226" i="20"/>
  <c r="E227" i="20"/>
  <c r="E228" i="20"/>
  <c r="E229" i="20"/>
  <c r="E230" i="20"/>
  <c r="E231" i="20"/>
  <c r="E232" i="20"/>
  <c r="E233" i="20"/>
  <c r="E234" i="20"/>
  <c r="E235" i="20"/>
  <c r="E236" i="20"/>
  <c r="E237" i="20"/>
  <c r="E238" i="20"/>
  <c r="E239" i="20"/>
  <c r="E240" i="20"/>
  <c r="E241" i="20"/>
  <c r="E242" i="20"/>
  <c r="E243" i="20"/>
  <c r="E244" i="20"/>
  <c r="E245" i="20"/>
  <c r="E246" i="20"/>
  <c r="E247" i="20"/>
  <c r="E248" i="20"/>
  <c r="E249" i="20"/>
  <c r="E250" i="20"/>
  <c r="E251" i="20"/>
  <c r="E252" i="20"/>
  <c r="E253" i="20"/>
  <c r="E254" i="20"/>
  <c r="E255" i="20"/>
  <c r="E256" i="20"/>
  <c r="E257" i="20"/>
  <c r="E258" i="20"/>
  <c r="E259" i="20"/>
  <c r="E260" i="20"/>
  <c r="E261" i="20"/>
  <c r="E262" i="20"/>
  <c r="E263" i="20"/>
  <c r="E264" i="20"/>
  <c r="E265" i="20"/>
  <c r="E266" i="20"/>
  <c r="E267" i="20"/>
  <c r="E268" i="20"/>
  <c r="E269" i="20"/>
  <c r="E270" i="20"/>
  <c r="E271" i="20"/>
  <c r="E272" i="20"/>
  <c r="E273" i="20"/>
  <c r="E274" i="20"/>
  <c r="E275" i="20"/>
  <c r="E276" i="20"/>
  <c r="E277" i="20"/>
  <c r="E278" i="20"/>
  <c r="E279" i="20"/>
  <c r="E280" i="20"/>
  <c r="E281" i="20"/>
  <c r="E282" i="20"/>
  <c r="E283" i="20"/>
  <c r="E284" i="20"/>
  <c r="E285" i="20"/>
  <c r="E286" i="20"/>
  <c r="E287" i="20"/>
  <c r="E288" i="20"/>
  <c r="E289" i="20"/>
  <c r="E290" i="20"/>
  <c r="E291" i="20"/>
  <c r="E292" i="20"/>
  <c r="E293" i="20"/>
  <c r="E294" i="20"/>
  <c r="E295" i="20"/>
  <c r="E296" i="20"/>
  <c r="E297" i="20"/>
  <c r="E298" i="20"/>
  <c r="E299" i="20"/>
  <c r="E300" i="20"/>
  <c r="E301" i="20"/>
  <c r="E302" i="20"/>
  <c r="E303" i="20"/>
  <c r="E304" i="20"/>
  <c r="E305" i="20"/>
  <c r="E306" i="20"/>
  <c r="E307" i="20"/>
  <c r="E308" i="20"/>
  <c r="E309" i="20"/>
  <c r="E310" i="20"/>
  <c r="E311" i="20"/>
  <c r="E312" i="20"/>
  <c r="E313" i="20"/>
  <c r="E314" i="20"/>
  <c r="E315" i="20"/>
  <c r="E316" i="20"/>
  <c r="E317" i="20"/>
  <c r="E318" i="20"/>
  <c r="E319" i="20"/>
  <c r="E320" i="20"/>
  <c r="E321" i="20"/>
  <c r="E322" i="20"/>
  <c r="E323" i="20"/>
  <c r="E324" i="20"/>
  <c r="E325" i="20"/>
  <c r="E326" i="20"/>
  <c r="E327" i="20"/>
  <c r="E328" i="20"/>
  <c r="E329" i="20"/>
  <c r="E330" i="20"/>
  <c r="E331" i="20"/>
  <c r="E332" i="20"/>
  <c r="E333" i="20"/>
  <c r="E334" i="20"/>
  <c r="E335" i="20"/>
  <c r="E336" i="20"/>
  <c r="E337" i="20"/>
  <c r="E338" i="20"/>
  <c r="E339" i="20"/>
  <c r="E340" i="20"/>
  <c r="E341" i="20"/>
  <c r="E342" i="20"/>
  <c r="E343" i="20"/>
  <c r="E344" i="20"/>
  <c r="E345" i="20"/>
  <c r="E346" i="20"/>
  <c r="E347" i="20"/>
  <c r="E348" i="20"/>
  <c r="E349" i="20"/>
  <c r="E350" i="20"/>
  <c r="E351" i="20"/>
  <c r="E352" i="20"/>
  <c r="E353" i="20"/>
  <c r="E354" i="20"/>
  <c r="E355" i="20"/>
  <c r="E356" i="20"/>
  <c r="E357" i="20"/>
  <c r="E358" i="20"/>
  <c r="E359" i="20"/>
  <c r="E360" i="20"/>
  <c r="E361" i="20"/>
  <c r="E362" i="20"/>
  <c r="E363" i="20"/>
  <c r="E364" i="20"/>
  <c r="E365" i="20"/>
  <c r="E366" i="20"/>
  <c r="E367" i="20"/>
  <c r="E368" i="20"/>
  <c r="E369" i="20"/>
  <c r="E370" i="20"/>
  <c r="E371" i="20"/>
  <c r="E372" i="20"/>
  <c r="E373" i="20"/>
  <c r="E374" i="20"/>
  <c r="E375" i="20"/>
  <c r="E376" i="20"/>
  <c r="E377" i="20"/>
  <c r="E378" i="20"/>
  <c r="E379" i="20"/>
  <c r="E380" i="20"/>
  <c r="E381" i="20"/>
  <c r="E382" i="20"/>
  <c r="E383" i="20"/>
  <c r="E384" i="20"/>
  <c r="E385" i="20"/>
  <c r="E386" i="20"/>
  <c r="E387" i="20"/>
  <c r="E388" i="20"/>
  <c r="E389" i="20"/>
  <c r="E390" i="20"/>
  <c r="E391" i="20"/>
  <c r="E392" i="20"/>
  <c r="E393" i="20"/>
  <c r="E394" i="20"/>
  <c r="E395" i="20"/>
  <c r="E396" i="20"/>
  <c r="E397" i="20"/>
  <c r="E398" i="20"/>
  <c r="E399" i="20"/>
  <c r="E400" i="20"/>
  <c r="E401" i="20"/>
  <c r="E402" i="20"/>
  <c r="E403" i="20"/>
  <c r="E404" i="20"/>
  <c r="E405" i="20"/>
  <c r="E406" i="20"/>
  <c r="E407" i="20"/>
  <c r="E408" i="20"/>
  <c r="E409" i="20"/>
  <c r="E410" i="20"/>
  <c r="E411" i="20"/>
  <c r="E412" i="20"/>
  <c r="E413" i="20"/>
  <c r="E414" i="20"/>
  <c r="E415" i="20"/>
  <c r="E416" i="20"/>
  <c r="E417" i="20"/>
  <c r="E418" i="20"/>
  <c r="E419" i="20"/>
  <c r="E420" i="20"/>
  <c r="E421" i="20"/>
  <c r="E422" i="20"/>
  <c r="E423" i="20"/>
  <c r="E424" i="20"/>
  <c r="E425" i="20"/>
  <c r="E426" i="20"/>
  <c r="E427" i="20"/>
  <c r="E428" i="20"/>
  <c r="E429" i="20"/>
  <c r="E430" i="20"/>
  <c r="E431" i="20"/>
  <c r="E432" i="20"/>
  <c r="E433" i="20"/>
  <c r="E434" i="20"/>
  <c r="E435" i="20"/>
  <c r="E436" i="20"/>
  <c r="E437" i="20"/>
  <c r="E438" i="20"/>
  <c r="E439" i="20"/>
  <c r="E440" i="20"/>
  <c r="E441" i="20"/>
  <c r="E442" i="20"/>
  <c r="E443" i="20"/>
  <c r="E444" i="20"/>
  <c r="E445" i="20"/>
  <c r="E446" i="20"/>
  <c r="E447" i="20"/>
  <c r="E448" i="20"/>
  <c r="E449" i="20"/>
  <c r="E450" i="20"/>
  <c r="E451" i="20"/>
  <c r="E452" i="20"/>
  <c r="E453" i="20"/>
  <c r="E454" i="20"/>
  <c r="E455" i="20"/>
  <c r="E456" i="20"/>
  <c r="E457" i="20"/>
  <c r="E458" i="20"/>
  <c r="E459" i="20"/>
  <c r="E460" i="20"/>
  <c r="E461" i="20"/>
  <c r="E462" i="20"/>
  <c r="E463" i="20"/>
  <c r="E464" i="20"/>
  <c r="E465" i="20"/>
  <c r="E466" i="20"/>
  <c r="E467" i="20"/>
  <c r="E468" i="20"/>
  <c r="E469" i="20"/>
  <c r="E470" i="20"/>
  <c r="E471" i="20"/>
  <c r="E472" i="20"/>
  <c r="E473" i="20"/>
  <c r="E474" i="20"/>
  <c r="E475" i="20"/>
  <c r="E476" i="20"/>
  <c r="E477" i="20"/>
  <c r="E478" i="20"/>
  <c r="E479" i="20"/>
  <c r="E480" i="20"/>
  <c r="E481" i="20"/>
  <c r="E482" i="20"/>
  <c r="E483" i="20"/>
  <c r="E484" i="20"/>
  <c r="E485" i="20"/>
  <c r="E486" i="20"/>
  <c r="E487" i="20"/>
  <c r="E488" i="20"/>
  <c r="E489" i="20"/>
  <c r="E490" i="20"/>
  <c r="E491" i="20"/>
  <c r="E492" i="20"/>
  <c r="E493" i="20"/>
  <c r="E494" i="20"/>
  <c r="E495" i="20"/>
  <c r="E496" i="20"/>
  <c r="E497" i="20"/>
  <c r="E498" i="20"/>
  <c r="E499" i="20"/>
  <c r="E500" i="20"/>
  <c r="E501" i="20"/>
  <c r="E502" i="20"/>
  <c r="E503" i="20"/>
  <c r="E504" i="20"/>
  <c r="E505" i="20"/>
  <c r="E506" i="20"/>
  <c r="E507" i="20"/>
  <c r="E508" i="20"/>
  <c r="E509" i="20"/>
  <c r="E510" i="20"/>
  <c r="E511" i="20"/>
  <c r="E512" i="20"/>
  <c r="E513" i="20"/>
  <c r="E514" i="20"/>
  <c r="E515" i="20"/>
  <c r="E516" i="20"/>
  <c r="E517" i="20"/>
  <c r="E518" i="20"/>
  <c r="E519" i="20"/>
  <c r="E520" i="20"/>
  <c r="E521" i="20"/>
  <c r="E522" i="20"/>
  <c r="E523" i="20"/>
  <c r="E524" i="20"/>
  <c r="E525" i="20"/>
  <c r="E526" i="20"/>
  <c r="E527" i="20"/>
  <c r="E528" i="20"/>
  <c r="E529" i="20"/>
  <c r="E530" i="20"/>
  <c r="E531" i="20"/>
  <c r="E532" i="20"/>
  <c r="E533" i="20"/>
  <c r="E534" i="20"/>
  <c r="E535" i="20"/>
  <c r="E536" i="20"/>
  <c r="E537" i="20"/>
  <c r="E538" i="20"/>
  <c r="E539" i="20"/>
  <c r="E540" i="20"/>
  <c r="E541" i="20"/>
  <c r="E542" i="20"/>
  <c r="E543" i="20"/>
  <c r="E544" i="20"/>
  <c r="E545" i="20"/>
  <c r="E546" i="20"/>
  <c r="E547" i="20"/>
  <c r="E548" i="20"/>
  <c r="E549" i="20"/>
  <c r="E550" i="20"/>
  <c r="E551" i="20"/>
  <c r="E552" i="20"/>
  <c r="E553" i="20"/>
  <c r="E554" i="20"/>
  <c r="E555" i="20"/>
  <c r="E556" i="20"/>
  <c r="E557" i="20"/>
  <c r="E558" i="20"/>
  <c r="E559" i="20"/>
  <c r="E560" i="20"/>
  <c r="E561" i="20"/>
  <c r="E562" i="20"/>
  <c r="E563" i="20"/>
  <c r="E564" i="20"/>
  <c r="E565" i="20"/>
  <c r="E566" i="20"/>
  <c r="E567" i="20"/>
  <c r="E568" i="20"/>
  <c r="E569" i="20"/>
  <c r="E570" i="20"/>
  <c r="E571" i="20"/>
  <c r="E572" i="20"/>
  <c r="E573" i="20"/>
  <c r="E574" i="20"/>
  <c r="E575" i="20"/>
  <c r="E576" i="20"/>
  <c r="E577" i="20"/>
  <c r="E578" i="20"/>
  <c r="E579" i="20"/>
  <c r="E580" i="20"/>
  <c r="E581" i="20"/>
  <c r="E582" i="20"/>
  <c r="E583" i="20"/>
  <c r="E584" i="20"/>
  <c r="E585" i="20"/>
  <c r="E586" i="20"/>
  <c r="E587" i="20"/>
  <c r="E588" i="20"/>
  <c r="E589" i="20"/>
  <c r="E590" i="20"/>
  <c r="E591" i="20"/>
  <c r="E592" i="20"/>
  <c r="E593" i="20"/>
  <c r="E594" i="20"/>
  <c r="E595" i="20"/>
  <c r="E596" i="20"/>
  <c r="E597" i="20"/>
  <c r="E598" i="20"/>
  <c r="E599" i="20"/>
  <c r="E600" i="20"/>
  <c r="E601" i="20"/>
  <c r="E602" i="20"/>
  <c r="E603" i="20"/>
  <c r="E604" i="20"/>
  <c r="E605" i="20"/>
  <c r="E606" i="20"/>
  <c r="E607" i="20"/>
  <c r="E608" i="20"/>
  <c r="E609" i="20"/>
  <c r="E610" i="20"/>
  <c r="E611" i="20"/>
  <c r="E612" i="20"/>
  <c r="E613" i="20"/>
  <c r="E614" i="20"/>
  <c r="E615" i="20"/>
  <c r="E616" i="20"/>
  <c r="E617" i="20"/>
  <c r="E618" i="20"/>
  <c r="E619" i="20"/>
  <c r="E620" i="20"/>
  <c r="E621" i="20"/>
  <c r="E622" i="20"/>
  <c r="E623" i="20"/>
  <c r="E624" i="20"/>
  <c r="E625" i="20"/>
  <c r="E626" i="20"/>
  <c r="E627" i="20"/>
  <c r="E628" i="20"/>
  <c r="E629" i="20"/>
  <c r="E630" i="20"/>
  <c r="E631" i="20"/>
  <c r="E632" i="20"/>
  <c r="E633" i="20"/>
  <c r="E634" i="20"/>
  <c r="E635" i="20"/>
  <c r="E636" i="20"/>
  <c r="E637" i="20"/>
  <c r="E638" i="20"/>
  <c r="E639" i="20"/>
  <c r="E640" i="20"/>
  <c r="E641" i="20"/>
  <c r="E642" i="20"/>
  <c r="E643" i="20"/>
  <c r="E644" i="20"/>
  <c r="E645" i="20"/>
  <c r="E646" i="20"/>
  <c r="E647" i="20"/>
  <c r="E648" i="20"/>
  <c r="E649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O7" i="15"/>
  <c r="C646" i="20"/>
  <c r="D646" i="20"/>
  <c r="C647" i="20"/>
  <c r="D647" i="20"/>
  <c r="C648" i="20"/>
  <c r="D648" i="20"/>
  <c r="C649" i="20"/>
  <c r="D649" i="20"/>
  <c r="X48" i="20"/>
  <c r="X52" i="20"/>
  <c r="O242" i="15"/>
  <c r="P242" i="15" s="1"/>
  <c r="Q242" i="15"/>
  <c r="R242" i="15" s="1"/>
  <c r="BS5" i="15"/>
  <c r="BS50" i="15"/>
  <c r="BS49" i="15"/>
  <c r="BS48" i="15"/>
  <c r="BS47" i="15"/>
  <c r="BS46" i="15"/>
  <c r="BS45" i="15"/>
  <c r="BS44" i="15"/>
  <c r="BS43" i="15"/>
  <c r="BS42" i="15"/>
  <c r="BS41" i="15"/>
  <c r="BS40" i="15"/>
  <c r="BS39" i="15"/>
  <c r="BS38" i="15"/>
  <c r="BS37" i="15"/>
  <c r="BS36" i="15"/>
  <c r="BS35" i="15"/>
  <c r="BS34" i="15"/>
  <c r="BS33" i="15"/>
  <c r="BS32" i="15"/>
  <c r="BS31" i="15"/>
  <c r="BS30" i="15"/>
  <c r="BS29" i="15"/>
  <c r="BS28" i="15"/>
  <c r="BS27" i="15"/>
  <c r="BS26" i="15"/>
  <c r="BS25" i="15"/>
  <c r="BS24" i="15"/>
  <c r="BS23" i="15"/>
  <c r="BS22" i="15"/>
  <c r="BS21" i="15"/>
  <c r="BS20" i="15"/>
  <c r="BS19" i="15"/>
  <c r="BS18" i="15"/>
  <c r="BS17" i="15"/>
  <c r="BS16" i="15"/>
  <c r="BS15" i="15"/>
  <c r="BS14" i="15"/>
  <c r="BS13" i="15"/>
  <c r="BS12" i="15"/>
  <c r="BS11" i="15"/>
  <c r="BS10" i="15"/>
  <c r="BS9" i="15"/>
  <c r="BS8" i="15"/>
  <c r="BS7" i="15"/>
  <c r="BS6" i="15"/>
  <c r="BQ50" i="15"/>
  <c r="BQ49" i="15"/>
  <c r="BQ48" i="15"/>
  <c r="BQ47" i="15"/>
  <c r="BQ46" i="15"/>
  <c r="BQ45" i="15"/>
  <c r="BQ44" i="15"/>
  <c r="BQ43" i="15"/>
  <c r="BQ42" i="15"/>
  <c r="BR41" i="20" s="1"/>
  <c r="BQ41" i="15"/>
  <c r="BQ40" i="15"/>
  <c r="BQ39" i="15"/>
  <c r="BQ38" i="15"/>
  <c r="BQ37" i="15"/>
  <c r="BQ36" i="15"/>
  <c r="BQ35" i="15"/>
  <c r="BQ34" i="15"/>
  <c r="BQ33" i="15"/>
  <c r="BQ32" i="15"/>
  <c r="BQ31" i="15"/>
  <c r="BQ30" i="15"/>
  <c r="BR29" i="20" s="1"/>
  <c r="BQ29" i="15"/>
  <c r="BQ28" i="15"/>
  <c r="BQ27" i="15"/>
  <c r="BQ26" i="15"/>
  <c r="BQ25" i="15"/>
  <c r="BQ24" i="15"/>
  <c r="BQ23" i="15"/>
  <c r="BQ22" i="15"/>
  <c r="BQ21" i="15"/>
  <c r="BQ20" i="15"/>
  <c r="BQ19" i="15"/>
  <c r="BQ18" i="15"/>
  <c r="BR17" i="20" s="1"/>
  <c r="BQ17" i="15"/>
  <c r="BQ16" i="15"/>
  <c r="BQ15" i="15"/>
  <c r="BQ14" i="15"/>
  <c r="BQ13" i="15"/>
  <c r="BQ12" i="15"/>
  <c r="BQ11" i="15"/>
  <c r="BQ10" i="15"/>
  <c r="BQ9" i="15"/>
  <c r="BQ8" i="15"/>
  <c r="BQ7" i="15"/>
  <c r="BQ6" i="15"/>
  <c r="BR5" i="20" s="1"/>
  <c r="BQ5" i="15"/>
  <c r="BR4" i="20" s="1"/>
  <c r="BO50" i="15"/>
  <c r="BP49" i="20" s="1"/>
  <c r="BO49" i="15"/>
  <c r="BO48" i="15"/>
  <c r="BO47" i="15"/>
  <c r="BO46" i="15"/>
  <c r="BO45" i="15"/>
  <c r="BP44" i="20" s="1"/>
  <c r="BO44" i="15"/>
  <c r="BO43" i="15"/>
  <c r="BO42" i="15"/>
  <c r="BO41" i="15"/>
  <c r="BO40" i="15"/>
  <c r="BO39" i="15"/>
  <c r="BP38" i="20" s="1"/>
  <c r="BO38" i="15"/>
  <c r="BP37" i="20" s="1"/>
  <c r="BO37" i="15"/>
  <c r="BO36" i="15"/>
  <c r="BO35" i="15"/>
  <c r="BO34" i="15"/>
  <c r="BO33" i="15"/>
  <c r="BP32" i="20" s="1"/>
  <c r="BO32" i="15"/>
  <c r="BO31" i="15"/>
  <c r="BO30" i="15"/>
  <c r="BO29" i="15"/>
  <c r="BO28" i="15"/>
  <c r="BO27" i="15"/>
  <c r="BP26" i="20" s="1"/>
  <c r="BO26" i="15"/>
  <c r="BP25" i="20" s="1"/>
  <c r="BO25" i="15"/>
  <c r="BO24" i="15"/>
  <c r="BO23" i="15"/>
  <c r="BO22" i="15"/>
  <c r="BO21" i="15"/>
  <c r="BP20" i="20" s="1"/>
  <c r="BO20" i="15"/>
  <c r="BO19" i="15"/>
  <c r="BO18" i="15"/>
  <c r="BO17" i="15"/>
  <c r="BO16" i="15"/>
  <c r="BO15" i="15"/>
  <c r="BP14" i="20" s="1"/>
  <c r="BO14" i="15"/>
  <c r="BP13" i="20" s="1"/>
  <c r="BO13" i="15"/>
  <c r="BO12" i="15"/>
  <c r="BO11" i="15"/>
  <c r="BO10" i="15"/>
  <c r="BO9" i="15"/>
  <c r="BP8" i="20" s="1"/>
  <c r="BO8" i="15"/>
  <c r="BO7" i="15"/>
  <c r="BO6" i="15"/>
  <c r="BO5" i="15"/>
  <c r="BM50" i="15"/>
  <c r="BM49" i="15"/>
  <c r="BN48" i="20" s="1"/>
  <c r="BM48" i="15"/>
  <c r="BN47" i="20" s="1"/>
  <c r="BM47" i="15"/>
  <c r="BM46" i="15"/>
  <c r="BM45" i="15"/>
  <c r="BM44" i="15"/>
  <c r="BM43" i="15"/>
  <c r="BN42" i="20" s="1"/>
  <c r="BM42" i="15"/>
  <c r="BM41" i="15"/>
  <c r="BM40" i="15"/>
  <c r="BM39" i="15"/>
  <c r="BM38" i="15"/>
  <c r="BM37" i="15"/>
  <c r="BN36" i="20" s="1"/>
  <c r="BM36" i="15"/>
  <c r="BN35" i="20" s="1"/>
  <c r="BM35" i="15"/>
  <c r="BM34" i="15"/>
  <c r="BM33" i="15"/>
  <c r="BM32" i="15"/>
  <c r="BM31" i="15"/>
  <c r="BN30" i="20" s="1"/>
  <c r="BM30" i="15"/>
  <c r="BM29" i="15"/>
  <c r="BM28" i="15"/>
  <c r="BM27" i="15"/>
  <c r="BM26" i="15"/>
  <c r="BM25" i="15"/>
  <c r="BN24" i="20" s="1"/>
  <c r="BM24" i="15"/>
  <c r="BN23" i="20" s="1"/>
  <c r="BM23" i="15"/>
  <c r="BM22" i="15"/>
  <c r="BM21" i="15"/>
  <c r="BM20" i="15"/>
  <c r="BM19" i="15"/>
  <c r="BN18" i="20" s="1"/>
  <c r="BM18" i="15"/>
  <c r="BM17" i="15"/>
  <c r="BM16" i="15"/>
  <c r="BM15" i="15"/>
  <c r="BM14" i="15"/>
  <c r="BM13" i="15"/>
  <c r="BN12" i="20" s="1"/>
  <c r="BM12" i="15"/>
  <c r="BN11" i="20" s="1"/>
  <c r="BM11" i="15"/>
  <c r="BM10" i="15"/>
  <c r="BM9" i="15"/>
  <c r="BM8" i="15"/>
  <c r="BM7" i="15"/>
  <c r="BN6" i="20" s="1"/>
  <c r="BM6" i="15"/>
  <c r="BM5" i="15"/>
  <c r="BK50" i="15"/>
  <c r="BK49" i="15"/>
  <c r="BK48" i="15"/>
  <c r="BK47" i="15"/>
  <c r="BL46" i="20" s="1"/>
  <c r="BK46" i="15"/>
  <c r="BL45" i="20" s="1"/>
  <c r="BK45" i="15"/>
  <c r="BK44" i="15"/>
  <c r="BK43" i="15"/>
  <c r="BK42" i="15"/>
  <c r="BK41" i="15"/>
  <c r="BL40" i="20" s="1"/>
  <c r="BK40" i="15"/>
  <c r="BK39" i="15"/>
  <c r="BK38" i="15"/>
  <c r="BK37" i="15"/>
  <c r="BK36" i="15"/>
  <c r="BK35" i="15"/>
  <c r="BL34" i="20" s="1"/>
  <c r="BK34" i="15"/>
  <c r="BL33" i="20" s="1"/>
  <c r="BK33" i="15"/>
  <c r="BK32" i="15"/>
  <c r="BK31" i="15"/>
  <c r="BK30" i="15"/>
  <c r="BK29" i="15"/>
  <c r="BL28" i="20" s="1"/>
  <c r="BK28" i="15"/>
  <c r="BK27" i="15"/>
  <c r="BK26" i="15"/>
  <c r="BK25" i="15"/>
  <c r="BK24" i="15"/>
  <c r="BK23" i="15"/>
  <c r="BL22" i="20" s="1"/>
  <c r="BK22" i="15"/>
  <c r="BL21" i="20" s="1"/>
  <c r="BK21" i="15"/>
  <c r="BK20" i="15"/>
  <c r="BK19" i="15"/>
  <c r="BK18" i="15"/>
  <c r="BK17" i="15"/>
  <c r="BL16" i="20" s="1"/>
  <c r="BK16" i="15"/>
  <c r="BK15" i="15"/>
  <c r="BK14" i="15"/>
  <c r="BK13" i="15"/>
  <c r="BK12" i="15"/>
  <c r="BK11" i="15"/>
  <c r="BL10" i="20" s="1"/>
  <c r="BK10" i="15"/>
  <c r="BL9" i="20" s="1"/>
  <c r="BK9" i="15"/>
  <c r="BK8" i="15"/>
  <c r="BK7" i="15"/>
  <c r="BK6" i="15"/>
  <c r="BK5" i="15"/>
  <c r="BL4" i="20" s="1"/>
  <c r="BI50" i="15"/>
  <c r="BI49" i="15"/>
  <c r="BI48" i="15"/>
  <c r="BI47" i="15"/>
  <c r="BI46" i="15"/>
  <c r="BI45" i="15"/>
  <c r="BI44" i="15"/>
  <c r="BI43" i="15"/>
  <c r="BI42" i="15"/>
  <c r="BI41" i="15"/>
  <c r="BI40" i="15"/>
  <c r="BI39" i="15"/>
  <c r="BI38" i="15"/>
  <c r="BI37" i="15"/>
  <c r="BI36" i="15"/>
  <c r="BI35" i="15"/>
  <c r="BI34" i="15"/>
  <c r="BI33" i="15"/>
  <c r="BI32" i="15"/>
  <c r="BI31" i="15"/>
  <c r="BI30" i="15"/>
  <c r="BI29" i="15"/>
  <c r="BI28" i="15"/>
  <c r="BI27" i="15"/>
  <c r="BI26" i="15"/>
  <c r="BI25" i="15"/>
  <c r="BI24" i="15"/>
  <c r="BI23" i="15"/>
  <c r="BI22" i="15"/>
  <c r="BI21" i="15"/>
  <c r="BI20" i="15"/>
  <c r="BI19" i="15"/>
  <c r="BI18" i="15"/>
  <c r="BI17" i="15"/>
  <c r="BI16" i="15"/>
  <c r="BI15" i="15"/>
  <c r="BI14" i="15"/>
  <c r="BI13" i="15"/>
  <c r="BI12" i="15"/>
  <c r="BI11" i="15"/>
  <c r="BI10" i="15"/>
  <c r="BI9" i="15"/>
  <c r="BI8" i="15"/>
  <c r="BI7" i="15"/>
  <c r="BI6" i="15"/>
  <c r="BI5" i="15"/>
  <c r="BF50" i="15"/>
  <c r="BG49" i="20" s="1"/>
  <c r="BF49" i="15"/>
  <c r="BG48" i="20" s="1"/>
  <c r="BF48" i="15"/>
  <c r="BG47" i="20" s="1"/>
  <c r="BF47" i="15"/>
  <c r="BG46" i="20" s="1"/>
  <c r="BF46" i="15"/>
  <c r="BG45" i="20" s="1"/>
  <c r="BF45" i="15"/>
  <c r="BG44" i="20" s="1"/>
  <c r="BF44" i="15"/>
  <c r="BG43" i="20" s="1"/>
  <c r="BF43" i="15"/>
  <c r="BG42" i="20" s="1"/>
  <c r="BF42" i="15"/>
  <c r="BG41" i="20" s="1"/>
  <c r="BF41" i="15"/>
  <c r="BG40" i="20" s="1"/>
  <c r="BF40" i="15"/>
  <c r="BG39" i="20" s="1"/>
  <c r="BF39" i="15"/>
  <c r="BG38" i="20" s="1"/>
  <c r="BF38" i="15"/>
  <c r="BG37" i="20" s="1"/>
  <c r="BF37" i="15"/>
  <c r="BG36" i="20" s="1"/>
  <c r="BF36" i="15"/>
  <c r="BG35" i="20" s="1"/>
  <c r="BF35" i="15"/>
  <c r="BG34" i="20" s="1"/>
  <c r="BF34" i="15"/>
  <c r="BG33" i="20" s="1"/>
  <c r="BF33" i="15"/>
  <c r="BG32" i="20" s="1"/>
  <c r="BF32" i="15"/>
  <c r="BG31" i="20" s="1"/>
  <c r="BF31" i="15"/>
  <c r="BG30" i="20" s="1"/>
  <c r="BF30" i="15"/>
  <c r="BG29" i="20" s="1"/>
  <c r="BF29" i="15"/>
  <c r="BG28" i="20" s="1"/>
  <c r="BF28" i="15"/>
  <c r="BG27" i="20" s="1"/>
  <c r="BF27" i="15"/>
  <c r="BG26" i="20" s="1"/>
  <c r="BF26" i="15"/>
  <c r="BG25" i="20" s="1"/>
  <c r="BF25" i="15"/>
  <c r="BG24" i="20" s="1"/>
  <c r="BF24" i="15"/>
  <c r="BG23" i="20" s="1"/>
  <c r="BF23" i="15"/>
  <c r="BG22" i="20" s="1"/>
  <c r="BF22" i="15"/>
  <c r="BG21" i="20" s="1"/>
  <c r="BF21" i="15"/>
  <c r="BG20" i="20" s="1"/>
  <c r="BF20" i="15"/>
  <c r="BG19" i="20" s="1"/>
  <c r="BF19" i="15"/>
  <c r="BG18" i="20" s="1"/>
  <c r="BF18" i="15"/>
  <c r="BG17" i="20" s="1"/>
  <c r="BF17" i="15"/>
  <c r="BG16" i="20" s="1"/>
  <c r="BF16" i="15"/>
  <c r="BG15" i="20" s="1"/>
  <c r="BF15" i="15"/>
  <c r="BG14" i="20" s="1"/>
  <c r="BF14" i="15"/>
  <c r="BG13" i="20" s="1"/>
  <c r="BF13" i="15"/>
  <c r="BG12" i="20" s="1"/>
  <c r="BF12" i="15"/>
  <c r="BG11" i="20" s="1"/>
  <c r="BF11" i="15"/>
  <c r="BG10" i="20" s="1"/>
  <c r="BF10" i="15"/>
  <c r="BG9" i="20" s="1"/>
  <c r="BF9" i="15"/>
  <c r="BG8" i="20" s="1"/>
  <c r="BF8" i="15"/>
  <c r="BG7" i="20" s="1"/>
  <c r="BF7" i="15"/>
  <c r="BG6" i="20" s="1"/>
  <c r="BF6" i="15"/>
  <c r="BG5" i="20" s="1"/>
  <c r="BF5" i="15"/>
  <c r="BG4" i="20" s="1"/>
  <c r="BD50" i="15"/>
  <c r="BE49" i="20" s="1"/>
  <c r="BD49" i="15"/>
  <c r="BE48" i="20" s="1"/>
  <c r="BD48" i="15"/>
  <c r="BE47" i="20" s="1"/>
  <c r="BD47" i="15"/>
  <c r="BE46" i="20" s="1"/>
  <c r="BD46" i="15"/>
  <c r="BE45" i="20" s="1"/>
  <c r="BD45" i="15"/>
  <c r="BE44" i="20" s="1"/>
  <c r="BD44" i="15"/>
  <c r="BE43" i="20" s="1"/>
  <c r="BD43" i="15"/>
  <c r="BE42" i="20" s="1"/>
  <c r="BD42" i="15"/>
  <c r="BE41" i="20" s="1"/>
  <c r="BD41" i="15"/>
  <c r="BE40" i="20" s="1"/>
  <c r="BD40" i="15"/>
  <c r="BE39" i="20" s="1"/>
  <c r="BD39" i="15"/>
  <c r="BE38" i="20" s="1"/>
  <c r="BD38" i="15"/>
  <c r="BE37" i="20" s="1"/>
  <c r="BD37" i="15"/>
  <c r="BE36" i="20" s="1"/>
  <c r="BD36" i="15"/>
  <c r="BE35" i="20" s="1"/>
  <c r="BD35" i="15"/>
  <c r="BE34" i="20" s="1"/>
  <c r="BD34" i="15"/>
  <c r="BE33" i="20" s="1"/>
  <c r="BD33" i="15"/>
  <c r="BE32" i="20" s="1"/>
  <c r="BD32" i="15"/>
  <c r="BE31" i="20" s="1"/>
  <c r="BD31" i="15"/>
  <c r="BE30" i="20" s="1"/>
  <c r="BD30" i="15"/>
  <c r="BE29" i="20" s="1"/>
  <c r="BD29" i="15"/>
  <c r="BE28" i="20" s="1"/>
  <c r="BD28" i="15"/>
  <c r="BE27" i="20" s="1"/>
  <c r="BD27" i="15"/>
  <c r="BE26" i="20" s="1"/>
  <c r="BD26" i="15"/>
  <c r="BE25" i="20" s="1"/>
  <c r="BD25" i="15"/>
  <c r="BE24" i="20" s="1"/>
  <c r="BD24" i="15"/>
  <c r="BE23" i="20" s="1"/>
  <c r="BD23" i="15"/>
  <c r="BE22" i="20" s="1"/>
  <c r="BD22" i="15"/>
  <c r="BE21" i="20" s="1"/>
  <c r="BD21" i="15"/>
  <c r="BE20" i="20" s="1"/>
  <c r="BD20" i="15"/>
  <c r="BE19" i="20" s="1"/>
  <c r="BD19" i="15"/>
  <c r="BE18" i="20" s="1"/>
  <c r="BD18" i="15"/>
  <c r="BE17" i="20" s="1"/>
  <c r="BD17" i="15"/>
  <c r="BE16" i="20" s="1"/>
  <c r="BD16" i="15"/>
  <c r="BE15" i="20" s="1"/>
  <c r="BD15" i="15"/>
  <c r="BE14" i="20" s="1"/>
  <c r="BD14" i="15"/>
  <c r="BE13" i="20" s="1"/>
  <c r="BD13" i="15"/>
  <c r="BE12" i="20" s="1"/>
  <c r="BD12" i="15"/>
  <c r="BE11" i="20" s="1"/>
  <c r="BD11" i="15"/>
  <c r="BE10" i="20" s="1"/>
  <c r="BD10" i="15"/>
  <c r="BE9" i="20" s="1"/>
  <c r="BD9" i="15"/>
  <c r="BE8" i="20" s="1"/>
  <c r="BD8" i="15"/>
  <c r="BE7" i="20" s="1"/>
  <c r="BD7" i="15"/>
  <c r="BE6" i="20" s="1"/>
  <c r="BD6" i="15"/>
  <c r="BE5" i="20" s="1"/>
  <c r="BD5" i="15"/>
  <c r="BE4" i="20" s="1"/>
  <c r="BB50" i="15"/>
  <c r="BC49" i="20" s="1"/>
  <c r="BB49" i="15"/>
  <c r="BC48" i="20" s="1"/>
  <c r="BB48" i="15"/>
  <c r="BC47" i="20" s="1"/>
  <c r="BB47" i="15"/>
  <c r="BC46" i="20" s="1"/>
  <c r="BB46" i="15"/>
  <c r="BC45" i="20" s="1"/>
  <c r="BB45" i="15"/>
  <c r="BC44" i="20" s="1"/>
  <c r="BB44" i="15"/>
  <c r="BC43" i="20" s="1"/>
  <c r="BB43" i="15"/>
  <c r="BC42" i="20" s="1"/>
  <c r="BB42" i="15"/>
  <c r="BC41" i="20" s="1"/>
  <c r="BB41" i="15"/>
  <c r="BC40" i="20" s="1"/>
  <c r="BB40" i="15"/>
  <c r="BC39" i="20" s="1"/>
  <c r="BB39" i="15"/>
  <c r="BC38" i="20" s="1"/>
  <c r="BB38" i="15"/>
  <c r="BC37" i="20" s="1"/>
  <c r="BB37" i="15"/>
  <c r="BC36" i="20" s="1"/>
  <c r="BB36" i="15"/>
  <c r="BC35" i="20" s="1"/>
  <c r="BB35" i="15"/>
  <c r="BC34" i="20" s="1"/>
  <c r="BB34" i="15"/>
  <c r="BC33" i="20" s="1"/>
  <c r="BB33" i="15"/>
  <c r="BC32" i="20" s="1"/>
  <c r="BB32" i="15"/>
  <c r="BC31" i="20" s="1"/>
  <c r="BB31" i="15"/>
  <c r="BC30" i="20" s="1"/>
  <c r="BB30" i="15"/>
  <c r="BC29" i="20" s="1"/>
  <c r="BB29" i="15"/>
  <c r="BC28" i="20" s="1"/>
  <c r="BB28" i="15"/>
  <c r="BC27" i="20" s="1"/>
  <c r="BB27" i="15"/>
  <c r="BC26" i="20" s="1"/>
  <c r="BB26" i="15"/>
  <c r="BC25" i="20" s="1"/>
  <c r="BB25" i="15"/>
  <c r="BC24" i="20" s="1"/>
  <c r="BB24" i="15"/>
  <c r="BC23" i="20" s="1"/>
  <c r="BB23" i="15"/>
  <c r="BC22" i="20" s="1"/>
  <c r="BB22" i="15"/>
  <c r="BC21" i="20" s="1"/>
  <c r="BB21" i="15"/>
  <c r="BC20" i="20" s="1"/>
  <c r="BB20" i="15"/>
  <c r="BC19" i="20" s="1"/>
  <c r="BB19" i="15"/>
  <c r="BC18" i="20" s="1"/>
  <c r="BB18" i="15"/>
  <c r="BC17" i="20" s="1"/>
  <c r="BB17" i="15"/>
  <c r="BC16" i="20" s="1"/>
  <c r="BB16" i="15"/>
  <c r="BC15" i="20" s="1"/>
  <c r="BB15" i="15"/>
  <c r="BC14" i="20" s="1"/>
  <c r="BB14" i="15"/>
  <c r="BC13" i="20" s="1"/>
  <c r="BB13" i="15"/>
  <c r="BC12" i="20" s="1"/>
  <c r="BB12" i="15"/>
  <c r="BC11" i="20" s="1"/>
  <c r="BB11" i="15"/>
  <c r="BC10" i="20" s="1"/>
  <c r="BB10" i="15"/>
  <c r="BC9" i="20" s="1"/>
  <c r="BB9" i="15"/>
  <c r="BC8" i="20" s="1"/>
  <c r="BB8" i="15"/>
  <c r="BC7" i="20" s="1"/>
  <c r="BB7" i="15"/>
  <c r="BC6" i="20" s="1"/>
  <c r="BB6" i="15"/>
  <c r="BC5" i="20" s="1"/>
  <c r="BB5" i="15"/>
  <c r="BC4" i="20" s="1"/>
  <c r="AZ50" i="15"/>
  <c r="BA49" i="20" s="1"/>
  <c r="AZ49" i="15"/>
  <c r="BA48" i="20" s="1"/>
  <c r="AZ48" i="15"/>
  <c r="BA47" i="20" s="1"/>
  <c r="AZ47" i="15"/>
  <c r="BA46" i="20" s="1"/>
  <c r="AZ46" i="15"/>
  <c r="BA45" i="20" s="1"/>
  <c r="AZ45" i="15"/>
  <c r="BA44" i="20" s="1"/>
  <c r="AZ44" i="15"/>
  <c r="BA43" i="20" s="1"/>
  <c r="AZ43" i="15"/>
  <c r="BA42" i="20" s="1"/>
  <c r="AZ42" i="15"/>
  <c r="BA41" i="20" s="1"/>
  <c r="AZ41" i="15"/>
  <c r="BA40" i="20" s="1"/>
  <c r="AZ40" i="15"/>
  <c r="BA39" i="20" s="1"/>
  <c r="AZ39" i="15"/>
  <c r="BA38" i="20" s="1"/>
  <c r="AZ38" i="15"/>
  <c r="BA37" i="20" s="1"/>
  <c r="AZ37" i="15"/>
  <c r="BA36" i="20" s="1"/>
  <c r="AZ36" i="15"/>
  <c r="BA35" i="20" s="1"/>
  <c r="AZ35" i="15"/>
  <c r="BA34" i="20" s="1"/>
  <c r="AZ34" i="15"/>
  <c r="BA33" i="20" s="1"/>
  <c r="AZ33" i="15"/>
  <c r="BA32" i="20" s="1"/>
  <c r="AZ32" i="15"/>
  <c r="BA31" i="20" s="1"/>
  <c r="AZ31" i="15"/>
  <c r="BA30" i="20" s="1"/>
  <c r="AZ30" i="15"/>
  <c r="BA29" i="20" s="1"/>
  <c r="AZ29" i="15"/>
  <c r="BA28" i="20" s="1"/>
  <c r="AZ28" i="15"/>
  <c r="BA27" i="20" s="1"/>
  <c r="AZ27" i="15"/>
  <c r="BA26" i="20" s="1"/>
  <c r="AZ26" i="15"/>
  <c r="BA25" i="20" s="1"/>
  <c r="AZ25" i="15"/>
  <c r="BA24" i="20" s="1"/>
  <c r="AZ24" i="15"/>
  <c r="BA23" i="20" s="1"/>
  <c r="AZ23" i="15"/>
  <c r="BA22" i="20" s="1"/>
  <c r="AZ22" i="15"/>
  <c r="BA21" i="20" s="1"/>
  <c r="AZ21" i="15"/>
  <c r="BA20" i="20" s="1"/>
  <c r="AZ20" i="15"/>
  <c r="BA19" i="20" s="1"/>
  <c r="AZ19" i="15"/>
  <c r="BA18" i="20" s="1"/>
  <c r="AZ18" i="15"/>
  <c r="BA17" i="20" s="1"/>
  <c r="AZ17" i="15"/>
  <c r="BA16" i="20" s="1"/>
  <c r="AZ16" i="15"/>
  <c r="BA15" i="20" s="1"/>
  <c r="AZ15" i="15"/>
  <c r="BA14" i="20" s="1"/>
  <c r="AZ14" i="15"/>
  <c r="BA13" i="20" s="1"/>
  <c r="AZ13" i="15"/>
  <c r="BA12" i="20" s="1"/>
  <c r="AZ12" i="15"/>
  <c r="BA11" i="20" s="1"/>
  <c r="AZ11" i="15"/>
  <c r="BA10" i="20" s="1"/>
  <c r="AZ10" i="15"/>
  <c r="BA9" i="20" s="1"/>
  <c r="AZ9" i="15"/>
  <c r="BA8" i="20" s="1"/>
  <c r="AZ8" i="15"/>
  <c r="BA7" i="20" s="1"/>
  <c r="AZ7" i="15"/>
  <c r="BA6" i="20" s="1"/>
  <c r="AZ6" i="15"/>
  <c r="BA5" i="20" s="1"/>
  <c r="AZ5" i="15"/>
  <c r="BA4" i="20" s="1"/>
  <c r="AX50" i="15"/>
  <c r="AY49" i="20" s="1"/>
  <c r="AX49" i="15"/>
  <c r="AY48" i="20" s="1"/>
  <c r="AX48" i="15"/>
  <c r="AY47" i="20" s="1"/>
  <c r="AX47" i="15"/>
  <c r="AY46" i="20" s="1"/>
  <c r="AX46" i="15"/>
  <c r="AY45" i="20" s="1"/>
  <c r="AX45" i="15"/>
  <c r="AY44" i="20" s="1"/>
  <c r="AX44" i="15"/>
  <c r="AY43" i="20" s="1"/>
  <c r="AX43" i="15"/>
  <c r="AY42" i="20" s="1"/>
  <c r="AX42" i="15"/>
  <c r="AY41" i="20" s="1"/>
  <c r="AX41" i="15"/>
  <c r="AY40" i="20" s="1"/>
  <c r="AX40" i="15"/>
  <c r="AY39" i="20" s="1"/>
  <c r="AX39" i="15"/>
  <c r="AY38" i="20" s="1"/>
  <c r="AX38" i="15"/>
  <c r="AY37" i="20" s="1"/>
  <c r="AX37" i="15"/>
  <c r="AY36" i="20" s="1"/>
  <c r="AX36" i="15"/>
  <c r="AY35" i="20" s="1"/>
  <c r="AX35" i="15"/>
  <c r="AY34" i="20" s="1"/>
  <c r="AX34" i="15"/>
  <c r="AY33" i="20" s="1"/>
  <c r="AX33" i="15"/>
  <c r="AY32" i="20" s="1"/>
  <c r="AX32" i="15"/>
  <c r="AY31" i="20" s="1"/>
  <c r="AX31" i="15"/>
  <c r="AY30" i="20" s="1"/>
  <c r="AX30" i="15"/>
  <c r="AY29" i="20" s="1"/>
  <c r="AX29" i="15"/>
  <c r="AY28" i="20" s="1"/>
  <c r="AX28" i="15"/>
  <c r="AY27" i="20" s="1"/>
  <c r="AX27" i="15"/>
  <c r="AY26" i="20" s="1"/>
  <c r="AX26" i="15"/>
  <c r="AY25" i="20" s="1"/>
  <c r="AX25" i="15"/>
  <c r="AY24" i="20" s="1"/>
  <c r="AX24" i="15"/>
  <c r="AY23" i="20" s="1"/>
  <c r="AX23" i="15"/>
  <c r="AY22" i="20" s="1"/>
  <c r="AX22" i="15"/>
  <c r="AY21" i="20" s="1"/>
  <c r="AX21" i="15"/>
  <c r="AY20" i="20" s="1"/>
  <c r="AX20" i="15"/>
  <c r="AY19" i="20" s="1"/>
  <c r="AX19" i="15"/>
  <c r="AY18" i="20" s="1"/>
  <c r="AX18" i="15"/>
  <c r="AY17" i="20" s="1"/>
  <c r="AX17" i="15"/>
  <c r="AY16" i="20" s="1"/>
  <c r="AX16" i="15"/>
  <c r="AY15" i="20" s="1"/>
  <c r="AX15" i="15"/>
  <c r="AY14" i="20" s="1"/>
  <c r="AX14" i="15"/>
  <c r="AY13" i="20" s="1"/>
  <c r="AX13" i="15"/>
  <c r="AY12" i="20" s="1"/>
  <c r="AX12" i="15"/>
  <c r="AY11" i="20" s="1"/>
  <c r="AX11" i="15"/>
  <c r="AY10" i="20" s="1"/>
  <c r="AX10" i="15"/>
  <c r="AY9" i="20" s="1"/>
  <c r="AX9" i="15"/>
  <c r="AY8" i="20" s="1"/>
  <c r="AX8" i="15"/>
  <c r="AY7" i="20" s="1"/>
  <c r="AX7" i="15"/>
  <c r="AY6" i="20" s="1"/>
  <c r="AX6" i="15"/>
  <c r="AY5" i="20" s="1"/>
  <c r="AX5" i="15"/>
  <c r="AY4" i="20" s="1"/>
  <c r="AV6" i="15"/>
  <c r="AV7" i="15"/>
  <c r="AV8" i="15"/>
  <c r="AV9" i="15"/>
  <c r="AW8" i="20" s="1"/>
  <c r="AV10" i="15"/>
  <c r="AV11" i="15"/>
  <c r="AV12" i="15"/>
  <c r="AV13" i="15"/>
  <c r="AV14" i="15"/>
  <c r="AW13" i="20" s="1"/>
  <c r="AV15" i="15"/>
  <c r="AV16" i="15"/>
  <c r="AV17" i="15"/>
  <c r="AV18" i="15"/>
  <c r="AV19" i="15"/>
  <c r="AV20" i="15"/>
  <c r="AV21" i="15"/>
  <c r="AW20" i="20" s="1"/>
  <c r="AV22" i="15"/>
  <c r="AV23" i="15"/>
  <c r="AV24" i="15"/>
  <c r="AV25" i="15"/>
  <c r="AV26" i="15"/>
  <c r="AW25" i="20" s="1"/>
  <c r="AV27" i="15"/>
  <c r="AV28" i="15"/>
  <c r="AV29" i="15"/>
  <c r="AV30" i="15"/>
  <c r="AV31" i="15"/>
  <c r="AV32" i="15"/>
  <c r="AV33" i="15"/>
  <c r="AW32" i="20" s="1"/>
  <c r="AV34" i="15"/>
  <c r="AV35" i="15"/>
  <c r="AV36" i="15"/>
  <c r="AV37" i="15"/>
  <c r="AV38" i="15"/>
  <c r="AW37" i="20" s="1"/>
  <c r="AV39" i="15"/>
  <c r="AV40" i="15"/>
  <c r="AV41" i="15"/>
  <c r="AV42" i="15"/>
  <c r="AV43" i="15"/>
  <c r="AV44" i="15"/>
  <c r="AV45" i="15"/>
  <c r="AW44" i="20" s="1"/>
  <c r="AV46" i="15"/>
  <c r="AV47" i="15"/>
  <c r="AV48" i="15"/>
  <c r="AV49" i="15"/>
  <c r="AV50" i="15"/>
  <c r="AW49" i="20" s="1"/>
  <c r="AV5" i="15"/>
  <c r="AS50" i="15"/>
  <c r="AT49" i="20" s="1"/>
  <c r="AS49" i="15"/>
  <c r="AT48" i="20" s="1"/>
  <c r="AS48" i="15"/>
  <c r="AT47" i="20" s="1"/>
  <c r="AS47" i="15"/>
  <c r="AT46" i="20" s="1"/>
  <c r="AS46" i="15"/>
  <c r="AT45" i="20" s="1"/>
  <c r="AS45" i="15"/>
  <c r="AT44" i="20" s="1"/>
  <c r="AS44" i="15"/>
  <c r="AT43" i="20" s="1"/>
  <c r="AS43" i="15"/>
  <c r="AT42" i="20" s="1"/>
  <c r="AS42" i="15"/>
  <c r="AT41" i="20" s="1"/>
  <c r="AS41" i="15"/>
  <c r="AT40" i="20" s="1"/>
  <c r="AS40" i="15"/>
  <c r="AT39" i="20" s="1"/>
  <c r="AS39" i="15"/>
  <c r="AT38" i="20" s="1"/>
  <c r="AS38" i="15"/>
  <c r="AT37" i="20" s="1"/>
  <c r="AS37" i="15"/>
  <c r="AT36" i="20" s="1"/>
  <c r="AS36" i="15"/>
  <c r="AT35" i="20" s="1"/>
  <c r="AS35" i="15"/>
  <c r="AT34" i="20" s="1"/>
  <c r="AS34" i="15"/>
  <c r="AT33" i="20" s="1"/>
  <c r="AS33" i="15"/>
  <c r="AT32" i="20" s="1"/>
  <c r="AS32" i="15"/>
  <c r="AT31" i="20" s="1"/>
  <c r="AS31" i="15"/>
  <c r="AT30" i="20" s="1"/>
  <c r="AS30" i="15"/>
  <c r="AT29" i="20" s="1"/>
  <c r="AS29" i="15"/>
  <c r="AT28" i="20" s="1"/>
  <c r="AS28" i="15"/>
  <c r="AT27" i="20" s="1"/>
  <c r="AS27" i="15"/>
  <c r="AT26" i="20" s="1"/>
  <c r="AS26" i="15"/>
  <c r="AT25" i="20" s="1"/>
  <c r="AS25" i="15"/>
  <c r="AT24" i="20" s="1"/>
  <c r="AS24" i="15"/>
  <c r="AT23" i="20" s="1"/>
  <c r="AS23" i="15"/>
  <c r="AT22" i="20" s="1"/>
  <c r="AS22" i="15"/>
  <c r="AT21" i="20" s="1"/>
  <c r="AS21" i="15"/>
  <c r="AT20" i="20" s="1"/>
  <c r="AS20" i="15"/>
  <c r="AT19" i="20" s="1"/>
  <c r="AS19" i="15"/>
  <c r="AT18" i="20" s="1"/>
  <c r="AS18" i="15"/>
  <c r="AT17" i="20" s="1"/>
  <c r="AS17" i="15"/>
  <c r="AT16" i="20" s="1"/>
  <c r="AS16" i="15"/>
  <c r="AT15" i="20" s="1"/>
  <c r="AS15" i="15"/>
  <c r="AT14" i="20" s="1"/>
  <c r="AS14" i="15"/>
  <c r="AT13" i="20" s="1"/>
  <c r="AS13" i="15"/>
  <c r="AT12" i="20" s="1"/>
  <c r="AS12" i="15"/>
  <c r="AT11" i="20" s="1"/>
  <c r="AS11" i="15"/>
  <c r="AT10" i="20" s="1"/>
  <c r="AS10" i="15"/>
  <c r="AT9" i="20" s="1"/>
  <c r="AS9" i="15"/>
  <c r="AT8" i="20" s="1"/>
  <c r="AS8" i="15"/>
  <c r="AT7" i="20" s="1"/>
  <c r="AS7" i="15"/>
  <c r="AT6" i="20" s="1"/>
  <c r="AS6" i="15"/>
  <c r="AT5" i="20" s="1"/>
  <c r="AS5" i="15"/>
  <c r="AT4" i="20" s="1"/>
  <c r="AQ50" i="15"/>
  <c r="AR49" i="20" s="1"/>
  <c r="AQ49" i="15"/>
  <c r="AR48" i="20" s="1"/>
  <c r="AQ48" i="15"/>
  <c r="AR47" i="20" s="1"/>
  <c r="AQ47" i="15"/>
  <c r="AR46" i="20" s="1"/>
  <c r="AQ46" i="15"/>
  <c r="AR45" i="20" s="1"/>
  <c r="AQ45" i="15"/>
  <c r="AR44" i="20" s="1"/>
  <c r="AQ44" i="15"/>
  <c r="AR43" i="20" s="1"/>
  <c r="AQ43" i="15"/>
  <c r="AR42" i="20" s="1"/>
  <c r="AQ42" i="15"/>
  <c r="AR41" i="20" s="1"/>
  <c r="AQ41" i="15"/>
  <c r="AR40" i="20" s="1"/>
  <c r="AQ40" i="15"/>
  <c r="AR39" i="20" s="1"/>
  <c r="AQ39" i="15"/>
  <c r="AR38" i="20" s="1"/>
  <c r="AQ38" i="15"/>
  <c r="AR37" i="20" s="1"/>
  <c r="AQ37" i="15"/>
  <c r="AR36" i="20" s="1"/>
  <c r="AQ36" i="15"/>
  <c r="AR35" i="20" s="1"/>
  <c r="AQ35" i="15"/>
  <c r="AR34" i="20" s="1"/>
  <c r="AQ34" i="15"/>
  <c r="AR33" i="20" s="1"/>
  <c r="AQ33" i="15"/>
  <c r="AR32" i="20" s="1"/>
  <c r="AQ32" i="15"/>
  <c r="AR31" i="20" s="1"/>
  <c r="AQ31" i="15"/>
  <c r="AR30" i="20" s="1"/>
  <c r="AQ30" i="15"/>
  <c r="AR29" i="20" s="1"/>
  <c r="AQ29" i="15"/>
  <c r="AR28" i="20" s="1"/>
  <c r="AQ28" i="15"/>
  <c r="AR27" i="20" s="1"/>
  <c r="AQ27" i="15"/>
  <c r="AR26" i="20" s="1"/>
  <c r="AQ26" i="15"/>
  <c r="AR25" i="20" s="1"/>
  <c r="AQ25" i="15"/>
  <c r="AR24" i="20" s="1"/>
  <c r="AQ24" i="15"/>
  <c r="AR23" i="20" s="1"/>
  <c r="AQ23" i="15"/>
  <c r="AR22" i="20" s="1"/>
  <c r="AQ22" i="15"/>
  <c r="AR21" i="20" s="1"/>
  <c r="AQ21" i="15"/>
  <c r="AR20" i="20" s="1"/>
  <c r="AQ20" i="15"/>
  <c r="AR19" i="20" s="1"/>
  <c r="AQ19" i="15"/>
  <c r="AR18" i="20" s="1"/>
  <c r="AQ18" i="15"/>
  <c r="AR17" i="20" s="1"/>
  <c r="AQ17" i="15"/>
  <c r="AR16" i="20" s="1"/>
  <c r="AQ16" i="15"/>
  <c r="AR15" i="20" s="1"/>
  <c r="AQ15" i="15"/>
  <c r="AR14" i="20" s="1"/>
  <c r="AQ14" i="15"/>
  <c r="AR13" i="20" s="1"/>
  <c r="AQ13" i="15"/>
  <c r="AR12" i="20" s="1"/>
  <c r="AQ12" i="15"/>
  <c r="AR11" i="20" s="1"/>
  <c r="AQ11" i="15"/>
  <c r="AR10" i="20" s="1"/>
  <c r="AQ10" i="15"/>
  <c r="AR9" i="20" s="1"/>
  <c r="AQ9" i="15"/>
  <c r="AR8" i="20" s="1"/>
  <c r="AQ8" i="15"/>
  <c r="AR7" i="20" s="1"/>
  <c r="AQ7" i="15"/>
  <c r="AR6" i="20" s="1"/>
  <c r="AQ6" i="15"/>
  <c r="AR5" i="20" s="1"/>
  <c r="AQ5" i="15"/>
  <c r="AR4" i="20" s="1"/>
  <c r="AO50" i="15"/>
  <c r="AP49" i="20" s="1"/>
  <c r="AO49" i="15"/>
  <c r="AP48" i="20" s="1"/>
  <c r="AO48" i="15"/>
  <c r="AP47" i="20" s="1"/>
  <c r="AO47" i="15"/>
  <c r="AP46" i="20" s="1"/>
  <c r="AO46" i="15"/>
  <c r="AP45" i="20" s="1"/>
  <c r="AO45" i="15"/>
  <c r="AP44" i="20" s="1"/>
  <c r="AO44" i="15"/>
  <c r="AP43" i="20" s="1"/>
  <c r="AO43" i="15"/>
  <c r="AP42" i="20" s="1"/>
  <c r="AO42" i="15"/>
  <c r="AP41" i="20" s="1"/>
  <c r="AO41" i="15"/>
  <c r="AP40" i="20" s="1"/>
  <c r="AO40" i="15"/>
  <c r="AP39" i="20" s="1"/>
  <c r="AO39" i="15"/>
  <c r="AP38" i="20" s="1"/>
  <c r="AO38" i="15"/>
  <c r="AP37" i="20" s="1"/>
  <c r="AO37" i="15"/>
  <c r="AP36" i="20" s="1"/>
  <c r="AO36" i="15"/>
  <c r="AP35" i="20" s="1"/>
  <c r="AO35" i="15"/>
  <c r="AP34" i="20" s="1"/>
  <c r="AO34" i="15"/>
  <c r="AP33" i="20" s="1"/>
  <c r="AO33" i="15"/>
  <c r="AP32" i="20" s="1"/>
  <c r="AO32" i="15"/>
  <c r="AP31" i="20" s="1"/>
  <c r="AO31" i="15"/>
  <c r="AP30" i="20" s="1"/>
  <c r="AO30" i="15"/>
  <c r="AP29" i="20" s="1"/>
  <c r="AO29" i="15"/>
  <c r="AP28" i="20" s="1"/>
  <c r="AO28" i="15"/>
  <c r="AP27" i="20" s="1"/>
  <c r="AO27" i="15"/>
  <c r="AP26" i="20" s="1"/>
  <c r="AO26" i="15"/>
  <c r="AP25" i="20" s="1"/>
  <c r="AO25" i="15"/>
  <c r="AP24" i="20" s="1"/>
  <c r="AO24" i="15"/>
  <c r="AP23" i="20" s="1"/>
  <c r="AO23" i="15"/>
  <c r="AP22" i="20" s="1"/>
  <c r="AO22" i="15"/>
  <c r="AP21" i="20" s="1"/>
  <c r="AO21" i="15"/>
  <c r="AP20" i="20" s="1"/>
  <c r="AO20" i="15"/>
  <c r="AP19" i="20" s="1"/>
  <c r="AO19" i="15"/>
  <c r="AP18" i="20" s="1"/>
  <c r="AO18" i="15"/>
  <c r="AP17" i="20" s="1"/>
  <c r="AO17" i="15"/>
  <c r="AP16" i="20" s="1"/>
  <c r="AO16" i="15"/>
  <c r="AP15" i="20" s="1"/>
  <c r="AO15" i="15"/>
  <c r="AP14" i="20" s="1"/>
  <c r="AO14" i="15"/>
  <c r="AP13" i="20" s="1"/>
  <c r="AO13" i="15"/>
  <c r="AP12" i="20" s="1"/>
  <c r="AO12" i="15"/>
  <c r="AP11" i="20" s="1"/>
  <c r="AO11" i="15"/>
  <c r="AP10" i="20" s="1"/>
  <c r="AO10" i="15"/>
  <c r="AP9" i="20" s="1"/>
  <c r="AO9" i="15"/>
  <c r="AP8" i="20" s="1"/>
  <c r="AO8" i="15"/>
  <c r="AP7" i="20" s="1"/>
  <c r="AO7" i="15"/>
  <c r="AP6" i="20" s="1"/>
  <c r="AO6" i="15"/>
  <c r="AP5" i="20" s="1"/>
  <c r="AO5" i="15"/>
  <c r="AP4" i="20" s="1"/>
  <c r="AM50" i="15"/>
  <c r="AN49" i="20" s="1"/>
  <c r="AM49" i="15"/>
  <c r="AN48" i="20" s="1"/>
  <c r="AM48" i="15"/>
  <c r="AN47" i="20" s="1"/>
  <c r="AM47" i="15"/>
  <c r="AN46" i="20" s="1"/>
  <c r="AM46" i="15"/>
  <c r="AN45" i="20" s="1"/>
  <c r="AM45" i="15"/>
  <c r="AN44" i="20" s="1"/>
  <c r="AM44" i="15"/>
  <c r="AN43" i="20" s="1"/>
  <c r="AM43" i="15"/>
  <c r="AN42" i="20" s="1"/>
  <c r="AM42" i="15"/>
  <c r="AN41" i="20" s="1"/>
  <c r="AM41" i="15"/>
  <c r="AN40" i="20" s="1"/>
  <c r="AM40" i="15"/>
  <c r="AN39" i="20" s="1"/>
  <c r="AM39" i="15"/>
  <c r="AN38" i="20" s="1"/>
  <c r="AM38" i="15"/>
  <c r="AN37" i="20" s="1"/>
  <c r="AM37" i="15"/>
  <c r="AN36" i="20" s="1"/>
  <c r="AM36" i="15"/>
  <c r="AN35" i="20" s="1"/>
  <c r="AM35" i="15"/>
  <c r="AN34" i="20" s="1"/>
  <c r="AM34" i="15"/>
  <c r="AN33" i="20" s="1"/>
  <c r="AM33" i="15"/>
  <c r="AN32" i="20" s="1"/>
  <c r="AM32" i="15"/>
  <c r="AN31" i="20" s="1"/>
  <c r="AM31" i="15"/>
  <c r="AN30" i="20" s="1"/>
  <c r="AM30" i="15"/>
  <c r="AN29" i="20" s="1"/>
  <c r="AM29" i="15"/>
  <c r="AN28" i="20" s="1"/>
  <c r="AM28" i="15"/>
  <c r="AN27" i="20" s="1"/>
  <c r="AM27" i="15"/>
  <c r="AN26" i="20" s="1"/>
  <c r="AM26" i="15"/>
  <c r="AN25" i="20" s="1"/>
  <c r="AM25" i="15"/>
  <c r="AN24" i="20" s="1"/>
  <c r="AM24" i="15"/>
  <c r="AN23" i="20" s="1"/>
  <c r="AM23" i="15"/>
  <c r="AN22" i="20" s="1"/>
  <c r="AM22" i="15"/>
  <c r="AN21" i="20" s="1"/>
  <c r="AM21" i="15"/>
  <c r="AN20" i="20" s="1"/>
  <c r="AM20" i="15"/>
  <c r="AN19" i="20" s="1"/>
  <c r="AM19" i="15"/>
  <c r="AN18" i="20" s="1"/>
  <c r="AM18" i="15"/>
  <c r="AN17" i="20" s="1"/>
  <c r="AM17" i="15"/>
  <c r="AN16" i="20" s="1"/>
  <c r="AM16" i="15"/>
  <c r="AN15" i="20" s="1"/>
  <c r="AM15" i="15"/>
  <c r="AN14" i="20" s="1"/>
  <c r="AM14" i="15"/>
  <c r="AN13" i="20" s="1"/>
  <c r="AM13" i="15"/>
  <c r="AN12" i="20" s="1"/>
  <c r="AM12" i="15"/>
  <c r="AN11" i="20" s="1"/>
  <c r="AM11" i="15"/>
  <c r="AN10" i="20" s="1"/>
  <c r="AM10" i="15"/>
  <c r="AN9" i="20" s="1"/>
  <c r="AM9" i="15"/>
  <c r="AN8" i="20" s="1"/>
  <c r="AM8" i="15"/>
  <c r="AN7" i="20" s="1"/>
  <c r="AM7" i="15"/>
  <c r="AN6" i="20" s="1"/>
  <c r="AM6" i="15"/>
  <c r="AN5" i="20" s="1"/>
  <c r="AM5" i="15"/>
  <c r="AN4" i="20" s="1"/>
  <c r="AK50" i="15"/>
  <c r="AL49" i="20" s="1"/>
  <c r="AK49" i="15"/>
  <c r="AL48" i="20" s="1"/>
  <c r="AK48" i="15"/>
  <c r="AL47" i="20" s="1"/>
  <c r="AK47" i="15"/>
  <c r="AL46" i="20" s="1"/>
  <c r="AK46" i="15"/>
  <c r="AL45" i="20" s="1"/>
  <c r="AK45" i="15"/>
  <c r="AL44" i="20" s="1"/>
  <c r="AK44" i="15"/>
  <c r="AL43" i="20" s="1"/>
  <c r="AK43" i="15"/>
  <c r="AL42" i="20" s="1"/>
  <c r="AK42" i="15"/>
  <c r="AL41" i="20" s="1"/>
  <c r="AK41" i="15"/>
  <c r="AL40" i="20" s="1"/>
  <c r="AK40" i="15"/>
  <c r="AL39" i="20" s="1"/>
  <c r="AK39" i="15"/>
  <c r="AL38" i="20" s="1"/>
  <c r="AK38" i="15"/>
  <c r="AL37" i="20" s="1"/>
  <c r="AK37" i="15"/>
  <c r="AL36" i="20" s="1"/>
  <c r="AK36" i="15"/>
  <c r="AL35" i="20" s="1"/>
  <c r="AK35" i="15"/>
  <c r="AL34" i="20" s="1"/>
  <c r="AK34" i="15"/>
  <c r="AL33" i="20" s="1"/>
  <c r="AK33" i="15"/>
  <c r="AL32" i="20" s="1"/>
  <c r="AK32" i="15"/>
  <c r="AL31" i="20" s="1"/>
  <c r="AK31" i="15"/>
  <c r="AL30" i="20" s="1"/>
  <c r="AK30" i="15"/>
  <c r="AL29" i="20" s="1"/>
  <c r="AK29" i="15"/>
  <c r="AL28" i="20" s="1"/>
  <c r="AK28" i="15"/>
  <c r="AL27" i="20" s="1"/>
  <c r="AK27" i="15"/>
  <c r="AL26" i="20" s="1"/>
  <c r="AK26" i="15"/>
  <c r="AL25" i="20" s="1"/>
  <c r="AK25" i="15"/>
  <c r="AL24" i="20" s="1"/>
  <c r="AK24" i="15"/>
  <c r="AL23" i="20" s="1"/>
  <c r="AK23" i="15"/>
  <c r="AL22" i="20" s="1"/>
  <c r="AK22" i="15"/>
  <c r="AL21" i="20" s="1"/>
  <c r="AK21" i="15"/>
  <c r="AL20" i="20" s="1"/>
  <c r="AK20" i="15"/>
  <c r="AL19" i="20" s="1"/>
  <c r="AK19" i="15"/>
  <c r="AL18" i="20" s="1"/>
  <c r="AK18" i="15"/>
  <c r="AL17" i="20" s="1"/>
  <c r="AK17" i="15"/>
  <c r="AL16" i="20" s="1"/>
  <c r="AK16" i="15"/>
  <c r="AL15" i="20" s="1"/>
  <c r="AK15" i="15"/>
  <c r="AL14" i="20" s="1"/>
  <c r="AK14" i="15"/>
  <c r="AL13" i="20" s="1"/>
  <c r="AK13" i="15"/>
  <c r="AL12" i="20" s="1"/>
  <c r="AK12" i="15"/>
  <c r="AL11" i="20" s="1"/>
  <c r="AK11" i="15"/>
  <c r="AL10" i="20" s="1"/>
  <c r="AK10" i="15"/>
  <c r="AL9" i="20" s="1"/>
  <c r="AK9" i="15"/>
  <c r="AL8" i="20" s="1"/>
  <c r="AK8" i="15"/>
  <c r="AL7" i="20" s="1"/>
  <c r="AK7" i="15"/>
  <c r="AL6" i="20" s="1"/>
  <c r="AK6" i="15"/>
  <c r="AL5" i="20" s="1"/>
  <c r="AK5" i="15"/>
  <c r="AL4" i="20" s="1"/>
  <c r="AI50" i="15"/>
  <c r="AJ49" i="20" s="1"/>
  <c r="AI49" i="15"/>
  <c r="AJ48" i="20" s="1"/>
  <c r="AI48" i="15"/>
  <c r="AJ47" i="20" s="1"/>
  <c r="AI47" i="15"/>
  <c r="AJ46" i="20" s="1"/>
  <c r="AI46" i="15"/>
  <c r="AJ45" i="20" s="1"/>
  <c r="AI45" i="15"/>
  <c r="AJ44" i="20" s="1"/>
  <c r="AI44" i="15"/>
  <c r="AJ43" i="20" s="1"/>
  <c r="AI43" i="15"/>
  <c r="AJ42" i="20" s="1"/>
  <c r="AI42" i="15"/>
  <c r="AJ41" i="20" s="1"/>
  <c r="AI41" i="15"/>
  <c r="AJ40" i="20" s="1"/>
  <c r="AI40" i="15"/>
  <c r="AJ39" i="20" s="1"/>
  <c r="AI39" i="15"/>
  <c r="AJ38" i="20" s="1"/>
  <c r="AI38" i="15"/>
  <c r="AJ37" i="20" s="1"/>
  <c r="AI37" i="15"/>
  <c r="AJ36" i="20" s="1"/>
  <c r="AI36" i="15"/>
  <c r="AJ35" i="20" s="1"/>
  <c r="AI35" i="15"/>
  <c r="AJ34" i="20" s="1"/>
  <c r="AI34" i="15"/>
  <c r="AJ33" i="20" s="1"/>
  <c r="AI33" i="15"/>
  <c r="AJ32" i="20" s="1"/>
  <c r="AI32" i="15"/>
  <c r="AJ31" i="20" s="1"/>
  <c r="AI31" i="15"/>
  <c r="AJ30" i="20" s="1"/>
  <c r="AI30" i="15"/>
  <c r="AJ29" i="20" s="1"/>
  <c r="AI29" i="15"/>
  <c r="AJ28" i="20" s="1"/>
  <c r="AI28" i="15"/>
  <c r="AJ27" i="20" s="1"/>
  <c r="AI27" i="15"/>
  <c r="AJ26" i="20" s="1"/>
  <c r="AI26" i="15"/>
  <c r="AJ25" i="20" s="1"/>
  <c r="AI25" i="15"/>
  <c r="AJ24" i="20" s="1"/>
  <c r="AI24" i="15"/>
  <c r="AJ23" i="20" s="1"/>
  <c r="AI23" i="15"/>
  <c r="AJ22" i="20" s="1"/>
  <c r="AI22" i="15"/>
  <c r="AJ21" i="20" s="1"/>
  <c r="AI21" i="15"/>
  <c r="AJ20" i="20" s="1"/>
  <c r="AI20" i="15"/>
  <c r="AJ19" i="20" s="1"/>
  <c r="AI19" i="15"/>
  <c r="AJ18" i="20" s="1"/>
  <c r="AI18" i="15"/>
  <c r="AJ17" i="20" s="1"/>
  <c r="AI17" i="15"/>
  <c r="AJ16" i="20" s="1"/>
  <c r="AI16" i="15"/>
  <c r="AJ15" i="20" s="1"/>
  <c r="AI15" i="15"/>
  <c r="AJ14" i="20" s="1"/>
  <c r="AI14" i="15"/>
  <c r="AJ13" i="20" s="1"/>
  <c r="AI13" i="15"/>
  <c r="AJ12" i="20" s="1"/>
  <c r="AI12" i="15"/>
  <c r="AJ11" i="20" s="1"/>
  <c r="AI11" i="15"/>
  <c r="AJ10" i="20" s="1"/>
  <c r="AI10" i="15"/>
  <c r="AJ9" i="20" s="1"/>
  <c r="AI9" i="15"/>
  <c r="AJ8" i="20" s="1"/>
  <c r="AI8" i="15"/>
  <c r="AJ7" i="20" s="1"/>
  <c r="AI7" i="15"/>
  <c r="AJ6" i="20" s="1"/>
  <c r="AI6" i="15"/>
  <c r="AJ5" i="20" s="1"/>
  <c r="AI5" i="15"/>
  <c r="AJ4" i="20" s="1"/>
  <c r="AF50" i="15"/>
  <c r="AF49" i="15"/>
  <c r="AF48" i="15"/>
  <c r="AF47" i="15"/>
  <c r="AF46" i="15"/>
  <c r="AF45" i="15"/>
  <c r="AF44" i="15"/>
  <c r="AF43" i="15"/>
  <c r="AF42" i="15"/>
  <c r="AF41" i="15"/>
  <c r="AF40" i="15"/>
  <c r="AF39" i="15"/>
  <c r="AF38" i="15"/>
  <c r="AF37" i="15"/>
  <c r="AF36" i="15"/>
  <c r="AF35" i="15"/>
  <c r="AF34" i="15"/>
  <c r="AF33" i="15"/>
  <c r="AF32" i="15"/>
  <c r="AF31" i="15"/>
  <c r="AF30" i="15"/>
  <c r="AF29" i="15"/>
  <c r="AF28" i="15"/>
  <c r="AF27" i="15"/>
  <c r="AF26" i="15"/>
  <c r="AF25" i="15"/>
  <c r="AF24" i="15"/>
  <c r="AF23" i="15"/>
  <c r="AF22" i="15"/>
  <c r="AF21" i="15"/>
  <c r="AF20" i="15"/>
  <c r="AF19" i="15"/>
  <c r="AF18" i="15"/>
  <c r="AF17" i="15"/>
  <c r="AF16" i="15"/>
  <c r="AF15" i="15"/>
  <c r="AF14" i="15"/>
  <c r="AF13" i="15"/>
  <c r="AF12" i="15"/>
  <c r="AF11" i="15"/>
  <c r="AF10" i="15"/>
  <c r="AF9" i="15"/>
  <c r="AF8" i="15"/>
  <c r="AF7" i="15"/>
  <c r="AF6" i="15"/>
  <c r="AF5" i="15"/>
  <c r="AD50" i="15"/>
  <c r="AD49" i="15"/>
  <c r="AD48" i="15"/>
  <c r="AD47" i="15"/>
  <c r="AD46" i="15"/>
  <c r="AD45" i="15"/>
  <c r="AD44" i="15"/>
  <c r="AD43" i="15"/>
  <c r="AD42" i="15"/>
  <c r="AD41" i="15"/>
  <c r="AD40" i="15"/>
  <c r="AD39" i="15"/>
  <c r="AD38" i="15"/>
  <c r="AD37" i="15"/>
  <c r="AD36" i="15"/>
  <c r="AD35" i="15"/>
  <c r="AD34" i="15"/>
  <c r="AD33" i="15"/>
  <c r="AD32" i="15"/>
  <c r="AD31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AB50" i="15"/>
  <c r="AB49" i="15"/>
  <c r="AB48" i="15"/>
  <c r="AB47" i="15"/>
  <c r="AB46" i="15"/>
  <c r="AB45" i="15"/>
  <c r="AB44" i="15"/>
  <c r="AB43" i="15"/>
  <c r="AB42" i="15"/>
  <c r="AB41" i="15"/>
  <c r="AB40" i="15"/>
  <c r="AB39" i="15"/>
  <c r="AB38" i="15"/>
  <c r="AB37" i="15"/>
  <c r="AB36" i="15"/>
  <c r="AB35" i="15"/>
  <c r="AB34" i="15"/>
  <c r="AB33" i="15"/>
  <c r="AB32" i="15"/>
  <c r="AB31" i="15"/>
  <c r="AB30" i="15"/>
  <c r="AB29" i="15"/>
  <c r="AB28" i="15"/>
  <c r="AB27" i="15"/>
  <c r="AB26" i="15"/>
  <c r="AB25" i="15"/>
  <c r="AB24" i="15"/>
  <c r="AB23" i="15"/>
  <c r="AB22" i="15"/>
  <c r="AB21" i="15"/>
  <c r="AB20" i="15"/>
  <c r="AB19" i="15"/>
  <c r="AB18" i="15"/>
  <c r="AB17" i="15"/>
  <c r="AB16" i="15"/>
  <c r="AB15" i="15"/>
  <c r="AB14" i="15"/>
  <c r="AB13" i="15"/>
  <c r="AB12" i="15"/>
  <c r="AB11" i="15"/>
  <c r="AB10" i="15"/>
  <c r="AB9" i="15"/>
  <c r="AB8" i="15"/>
  <c r="AB7" i="15"/>
  <c r="AB6" i="15"/>
  <c r="AB5" i="15"/>
  <c r="Z50" i="15"/>
  <c r="Z49" i="15"/>
  <c r="Z48" i="15"/>
  <c r="Z47" i="15"/>
  <c r="Z46" i="15"/>
  <c r="Z45" i="15"/>
  <c r="Z44" i="15"/>
  <c r="Z43" i="15"/>
  <c r="Z42" i="15"/>
  <c r="Z41" i="15"/>
  <c r="Z40" i="15"/>
  <c r="Z39" i="15"/>
  <c r="Z38" i="15"/>
  <c r="Z37" i="15"/>
  <c r="Z36" i="15"/>
  <c r="Z35" i="15"/>
  <c r="Z34" i="15"/>
  <c r="Z33" i="15"/>
  <c r="Z32" i="15"/>
  <c r="Z31" i="15"/>
  <c r="Z30" i="15"/>
  <c r="Z29" i="15"/>
  <c r="Z28" i="15"/>
  <c r="Z27" i="15"/>
  <c r="Z26" i="15"/>
  <c r="Z25" i="15"/>
  <c r="Z24" i="15"/>
  <c r="Z23" i="15"/>
  <c r="Z22" i="15"/>
  <c r="Z21" i="15"/>
  <c r="Z20" i="15"/>
  <c r="Z19" i="15"/>
  <c r="Z18" i="15"/>
  <c r="Z17" i="15"/>
  <c r="Z16" i="15"/>
  <c r="Z15" i="15"/>
  <c r="Z14" i="15"/>
  <c r="Z13" i="15"/>
  <c r="Z12" i="15"/>
  <c r="Z11" i="15"/>
  <c r="Z10" i="15"/>
  <c r="Z9" i="15"/>
  <c r="Z8" i="15"/>
  <c r="Z7" i="15"/>
  <c r="Z6" i="15"/>
  <c r="Z5" i="15"/>
  <c r="X50" i="15"/>
  <c r="X49" i="15"/>
  <c r="X48" i="15"/>
  <c r="X47" i="15"/>
  <c r="X46" i="15"/>
  <c r="X45" i="15"/>
  <c r="X44" i="15"/>
  <c r="X43" i="15"/>
  <c r="X42" i="15"/>
  <c r="X41" i="15"/>
  <c r="X40" i="15"/>
  <c r="X39" i="15"/>
  <c r="X38" i="15"/>
  <c r="X37" i="15"/>
  <c r="X36" i="15"/>
  <c r="X35" i="15"/>
  <c r="X34" i="15"/>
  <c r="X33" i="15"/>
  <c r="X32" i="15"/>
  <c r="X31" i="15"/>
  <c r="X30" i="15"/>
  <c r="X29" i="15"/>
  <c r="X28" i="15"/>
  <c r="X27" i="15"/>
  <c r="X26" i="15"/>
  <c r="X25" i="15"/>
  <c r="X24" i="15"/>
  <c r="X23" i="15"/>
  <c r="X22" i="15"/>
  <c r="X21" i="15"/>
  <c r="X20" i="15"/>
  <c r="X19" i="15"/>
  <c r="X18" i="15"/>
  <c r="X17" i="15"/>
  <c r="X16" i="15"/>
  <c r="X15" i="15"/>
  <c r="X14" i="15"/>
  <c r="X13" i="15"/>
  <c r="X12" i="15"/>
  <c r="X11" i="15"/>
  <c r="X10" i="15"/>
  <c r="X9" i="15"/>
  <c r="X8" i="15"/>
  <c r="X7" i="15"/>
  <c r="X6" i="15"/>
  <c r="V6" i="15"/>
  <c r="V7" i="15"/>
  <c r="V8" i="15"/>
  <c r="V9" i="15"/>
  <c r="V10" i="15"/>
  <c r="V11" i="15"/>
  <c r="V12" i="15"/>
  <c r="V13" i="15"/>
  <c r="V14" i="15"/>
  <c r="V15" i="15"/>
  <c r="V16" i="15"/>
  <c r="V17" i="15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V35" i="15"/>
  <c r="V36" i="15"/>
  <c r="V37" i="15"/>
  <c r="V38" i="15"/>
  <c r="V39" i="15"/>
  <c r="V40" i="15"/>
  <c r="V41" i="15"/>
  <c r="V42" i="15"/>
  <c r="V43" i="15"/>
  <c r="V44" i="15"/>
  <c r="V45" i="15"/>
  <c r="V46" i="15"/>
  <c r="V47" i="15"/>
  <c r="V48" i="15"/>
  <c r="V49" i="15"/>
  <c r="V50" i="15"/>
  <c r="F6" i="26" l="1"/>
  <c r="F52" i="26"/>
  <c r="F44" i="26"/>
  <c r="F42" i="26"/>
  <c r="F19" i="26"/>
  <c r="F15" i="26"/>
  <c r="F26" i="26"/>
  <c r="F18" i="26"/>
  <c r="F48" i="26"/>
  <c r="F23" i="26"/>
  <c r="F35" i="26"/>
  <c r="F40" i="26"/>
  <c r="F34" i="26"/>
  <c r="F36" i="26"/>
  <c r="F50" i="26"/>
  <c r="F30" i="26"/>
  <c r="F11" i="26"/>
  <c r="F61" i="26"/>
  <c r="F53" i="26"/>
  <c r="F46" i="26"/>
  <c r="F59" i="26"/>
  <c r="F41" i="26"/>
  <c r="F56" i="26"/>
  <c r="F60" i="26"/>
  <c r="F17" i="26"/>
  <c r="F20" i="26"/>
  <c r="F58" i="26"/>
  <c r="F5" i="26"/>
  <c r="F31" i="26"/>
  <c r="F14" i="26"/>
  <c r="F8" i="26"/>
  <c r="F3" i="26"/>
  <c r="G3" i="26" s="1"/>
  <c r="D3" i="26"/>
  <c r="F49" i="26"/>
  <c r="F25" i="26"/>
  <c r="F29" i="26"/>
  <c r="F54" i="26"/>
  <c r="F45" i="26"/>
  <c r="F13" i="26"/>
  <c r="F57" i="26"/>
  <c r="F38" i="26"/>
  <c r="F28" i="26"/>
  <c r="F24" i="26"/>
  <c r="F21" i="26"/>
  <c r="F12" i="26"/>
  <c r="F16" i="26"/>
  <c r="F51" i="26"/>
  <c r="F47" i="26"/>
  <c r="F32" i="26"/>
  <c r="F4" i="26"/>
  <c r="F39" i="26"/>
  <c r="F10" i="26"/>
  <c r="F43" i="26"/>
  <c r="F22" i="26"/>
  <c r="F62" i="26"/>
  <c r="F27" i="26"/>
  <c r="F9" i="26"/>
  <c r="F7" i="26"/>
  <c r="F33" i="26"/>
  <c r="F37" i="26"/>
  <c r="D23" i="26"/>
  <c r="D22" i="26"/>
  <c r="D28" i="26"/>
  <c r="D4" i="26"/>
  <c r="D11" i="26"/>
  <c r="D42" i="26"/>
  <c r="D15" i="26"/>
  <c r="D12" i="26"/>
  <c r="D30" i="26"/>
  <c r="G30" i="26" s="1"/>
  <c r="D31" i="26"/>
  <c r="D62" i="26"/>
  <c r="D59" i="26"/>
  <c r="D18" i="26"/>
  <c r="D53" i="26"/>
  <c r="D33" i="26"/>
  <c r="D39" i="26"/>
  <c r="D6" i="26"/>
  <c r="G6" i="26" s="1"/>
  <c r="D41" i="26"/>
  <c r="D56" i="26"/>
  <c r="D38" i="26"/>
  <c r="D58" i="26"/>
  <c r="G58" i="26" s="1"/>
  <c r="D14" i="26"/>
  <c r="D29" i="26"/>
  <c r="D20" i="26"/>
  <c r="D49" i="26"/>
  <c r="D57" i="26"/>
  <c r="D61" i="26"/>
  <c r="D17" i="26"/>
  <c r="D55" i="26"/>
  <c r="D36" i="26"/>
  <c r="D21" i="26"/>
  <c r="D13" i="26"/>
  <c r="D5" i="26"/>
  <c r="G5" i="26" s="1"/>
  <c r="D19" i="26"/>
  <c r="G19" i="26" s="1"/>
  <c r="D47" i="26"/>
  <c r="D44" i="26"/>
  <c r="D24" i="26"/>
  <c r="D51" i="26"/>
  <c r="D10" i="26"/>
  <c r="D8" i="26"/>
  <c r="D50" i="26"/>
  <c r="D52" i="26"/>
  <c r="G52" i="26" s="1"/>
  <c r="D27" i="26"/>
  <c r="G27" i="26" s="1"/>
  <c r="D43" i="26"/>
  <c r="D34" i="26"/>
  <c r="D25" i="26"/>
  <c r="G25" i="26" s="1"/>
  <c r="D40" i="26"/>
  <c r="D26" i="26"/>
  <c r="D7" i="26"/>
  <c r="D45" i="26"/>
  <c r="D48" i="26"/>
  <c r="D37" i="26"/>
  <c r="D54" i="26"/>
  <c r="D9" i="26"/>
  <c r="D35" i="26"/>
  <c r="D16" i="26"/>
  <c r="G16" i="26" s="1"/>
  <c r="D60" i="26"/>
  <c r="D32" i="26"/>
  <c r="D46" i="26"/>
  <c r="BJ6" i="20"/>
  <c r="BL8" i="20"/>
  <c r="BL20" i="20"/>
  <c r="BL32" i="20"/>
  <c r="BL44" i="20"/>
  <c r="BN10" i="20"/>
  <c r="BN22" i="20"/>
  <c r="BN34" i="20"/>
  <c r="BN46" i="20"/>
  <c r="BP12" i="20"/>
  <c r="BP24" i="20"/>
  <c r="BP36" i="20"/>
  <c r="BP48" i="20"/>
  <c r="BR27" i="20"/>
  <c r="BR39" i="20"/>
  <c r="BR15" i="20"/>
  <c r="BR16" i="20"/>
  <c r="BR28" i="20"/>
  <c r="BR40" i="20"/>
  <c r="BL27" i="20"/>
  <c r="BL39" i="20"/>
  <c r="BN5" i="20"/>
  <c r="BN17" i="20"/>
  <c r="BN29" i="20"/>
  <c r="BN41" i="20"/>
  <c r="BP7" i="20"/>
  <c r="BP19" i="20"/>
  <c r="BP31" i="20"/>
  <c r="BP43" i="20"/>
  <c r="BJ49" i="20"/>
  <c r="BR10" i="20"/>
  <c r="BR46" i="20"/>
  <c r="BL15" i="20"/>
  <c r="BR22" i="20"/>
  <c r="BR34" i="20"/>
  <c r="BL7" i="20"/>
  <c r="BL19" i="20"/>
  <c r="BL31" i="20"/>
  <c r="BL43" i="20"/>
  <c r="BN9" i="20"/>
  <c r="BN21" i="20"/>
  <c r="BN33" i="20"/>
  <c r="BN45" i="20"/>
  <c r="BP11" i="20"/>
  <c r="BP23" i="20"/>
  <c r="BP35" i="20"/>
  <c r="BP47" i="20"/>
  <c r="BR14" i="20"/>
  <c r="BR26" i="20"/>
  <c r="BR38" i="20"/>
  <c r="BL5" i="20"/>
  <c r="BL41" i="20"/>
  <c r="BN19" i="20"/>
  <c r="BN43" i="20"/>
  <c r="BP21" i="20"/>
  <c r="BP45" i="20"/>
  <c r="BR23" i="20"/>
  <c r="BL17" i="20"/>
  <c r="BL29" i="20"/>
  <c r="BN7" i="20"/>
  <c r="BN31" i="20"/>
  <c r="BP9" i="20"/>
  <c r="BP33" i="20"/>
  <c r="BR11" i="20"/>
  <c r="BR35" i="20"/>
  <c r="BR47" i="20"/>
  <c r="BJ28" i="20"/>
  <c r="BL6" i="20"/>
  <c r="BL18" i="20"/>
  <c r="BL30" i="20"/>
  <c r="BL42" i="20"/>
  <c r="BN8" i="20"/>
  <c r="BN20" i="20"/>
  <c r="BN32" i="20"/>
  <c r="BN44" i="20"/>
  <c r="BP10" i="20"/>
  <c r="BP22" i="20"/>
  <c r="BP34" i="20"/>
  <c r="BP46" i="20"/>
  <c r="BR12" i="20"/>
  <c r="BR24" i="20"/>
  <c r="BR36" i="20"/>
  <c r="BR48" i="20"/>
  <c r="BR13" i="20"/>
  <c r="BR25" i="20"/>
  <c r="BR37" i="20"/>
  <c r="BR49" i="20"/>
  <c r="BL11" i="20"/>
  <c r="BL23" i="20"/>
  <c r="BL35" i="20"/>
  <c r="BL47" i="20"/>
  <c r="BN13" i="20"/>
  <c r="BN25" i="20"/>
  <c r="BN37" i="20"/>
  <c r="BN49" i="20"/>
  <c r="BP15" i="20"/>
  <c r="BP27" i="20"/>
  <c r="BP39" i="20"/>
  <c r="BL12" i="20"/>
  <c r="BL24" i="20"/>
  <c r="BL36" i="20"/>
  <c r="BL48" i="20"/>
  <c r="BN14" i="20"/>
  <c r="BN26" i="20"/>
  <c r="BN38" i="20"/>
  <c r="BP4" i="20"/>
  <c r="BP16" i="20"/>
  <c r="BP28" i="20"/>
  <c r="BP40" i="20"/>
  <c r="BR6" i="20"/>
  <c r="BR18" i="20"/>
  <c r="BR30" i="20"/>
  <c r="BR42" i="20"/>
  <c r="BL13" i="20"/>
  <c r="BL25" i="20"/>
  <c r="BL37" i="20"/>
  <c r="BL49" i="20"/>
  <c r="BN15" i="20"/>
  <c r="BN27" i="20"/>
  <c r="BN39" i="20"/>
  <c r="BP5" i="20"/>
  <c r="BP17" i="20"/>
  <c r="BP29" i="20"/>
  <c r="BP41" i="20"/>
  <c r="BR7" i="20"/>
  <c r="BR19" i="20"/>
  <c r="BR31" i="20"/>
  <c r="BR43" i="20"/>
  <c r="BL14" i="20"/>
  <c r="BL26" i="20"/>
  <c r="BL38" i="20"/>
  <c r="BN4" i="20"/>
  <c r="BN16" i="20"/>
  <c r="BN28" i="20"/>
  <c r="BN40" i="20"/>
  <c r="BP6" i="20"/>
  <c r="BP18" i="20"/>
  <c r="BP30" i="20"/>
  <c r="BP42" i="20"/>
  <c r="BR8" i="20"/>
  <c r="BR20" i="20"/>
  <c r="BR32" i="20"/>
  <c r="BR44" i="20"/>
  <c r="BR9" i="20"/>
  <c r="BR21" i="20"/>
  <c r="BR33" i="20"/>
  <c r="BR45" i="20"/>
  <c r="BJ26" i="20"/>
  <c r="BI26" i="20"/>
  <c r="AW14" i="20"/>
  <c r="AV14" i="20"/>
  <c r="BJ17" i="20"/>
  <c r="BI17" i="20"/>
  <c r="BJ41" i="20"/>
  <c r="BI41" i="20"/>
  <c r="AW24" i="20"/>
  <c r="AV24" i="20"/>
  <c r="BJ18" i="20"/>
  <c r="BI18" i="20"/>
  <c r="BJ42" i="20"/>
  <c r="BI42" i="20"/>
  <c r="AW23" i="20"/>
  <c r="AV23" i="20"/>
  <c r="BJ24" i="20"/>
  <c r="BI24" i="20"/>
  <c r="AW27" i="20"/>
  <c r="AV27" i="20"/>
  <c r="AW35" i="20"/>
  <c r="AV35" i="20"/>
  <c r="AW11" i="20"/>
  <c r="AV11" i="20"/>
  <c r="AW46" i="20"/>
  <c r="AV46" i="20"/>
  <c r="AW34" i="20"/>
  <c r="AV34" i="20"/>
  <c r="AW22" i="20"/>
  <c r="AV22" i="20"/>
  <c r="AW10" i="20"/>
  <c r="AV10" i="20"/>
  <c r="BJ8" i="20"/>
  <c r="BI8" i="20"/>
  <c r="BJ20" i="20"/>
  <c r="BI20" i="20"/>
  <c r="BJ32" i="20"/>
  <c r="BI32" i="20"/>
  <c r="BJ44" i="20"/>
  <c r="BI44" i="20"/>
  <c r="AW30" i="20"/>
  <c r="AV30" i="20"/>
  <c r="BJ48" i="20"/>
  <c r="BI48" i="20"/>
  <c r="AW28" i="20"/>
  <c r="AV28" i="20"/>
  <c r="AW38" i="20"/>
  <c r="AV38" i="20"/>
  <c r="BJ4" i="20"/>
  <c r="BI4" i="20"/>
  <c r="BJ40" i="20"/>
  <c r="BI40" i="20"/>
  <c r="BJ5" i="20"/>
  <c r="BI5" i="20"/>
  <c r="BJ29" i="20"/>
  <c r="BI29" i="20"/>
  <c r="AW48" i="20"/>
  <c r="AV48" i="20"/>
  <c r="AW47" i="20"/>
  <c r="AV47" i="20"/>
  <c r="BJ7" i="20"/>
  <c r="BI7" i="20"/>
  <c r="BJ19" i="20"/>
  <c r="BI19" i="20"/>
  <c r="BJ31" i="20"/>
  <c r="BI31" i="20"/>
  <c r="BJ43" i="20"/>
  <c r="BI43" i="20"/>
  <c r="AW45" i="20"/>
  <c r="AV45" i="20"/>
  <c r="AW33" i="20"/>
  <c r="AV33" i="20"/>
  <c r="AW21" i="20"/>
  <c r="AV21" i="20"/>
  <c r="AW9" i="20"/>
  <c r="AV9" i="20"/>
  <c r="BJ9" i="20"/>
  <c r="BI9" i="20"/>
  <c r="BJ21" i="20"/>
  <c r="BI21" i="20"/>
  <c r="BJ33" i="20"/>
  <c r="BI33" i="20"/>
  <c r="BJ45" i="20"/>
  <c r="BI45" i="20"/>
  <c r="AV49" i="20"/>
  <c r="AW18" i="20"/>
  <c r="AV18" i="20"/>
  <c r="BJ10" i="20"/>
  <c r="BI10" i="20"/>
  <c r="BJ22" i="20"/>
  <c r="BI22" i="20"/>
  <c r="BJ34" i="20"/>
  <c r="BI34" i="20"/>
  <c r="BJ46" i="20"/>
  <c r="BI46" i="20"/>
  <c r="AV44" i="20"/>
  <c r="AW40" i="20"/>
  <c r="AV40" i="20"/>
  <c r="AW16" i="20"/>
  <c r="AV16" i="20"/>
  <c r="AW43" i="20"/>
  <c r="AV43" i="20"/>
  <c r="AW31" i="20"/>
  <c r="AV31" i="20"/>
  <c r="AW19" i="20"/>
  <c r="AV19" i="20"/>
  <c r="AW7" i="20"/>
  <c r="AV7" i="20"/>
  <c r="BJ11" i="20"/>
  <c r="BI11" i="20"/>
  <c r="BJ23" i="20"/>
  <c r="BI23" i="20"/>
  <c r="BJ35" i="20"/>
  <c r="BI35" i="20"/>
  <c r="BJ47" i="20"/>
  <c r="BI47" i="20"/>
  <c r="AV37" i="20"/>
  <c r="AV32" i="20"/>
  <c r="BJ36" i="20"/>
  <c r="BI36" i="20"/>
  <c r="AW41" i="20"/>
  <c r="AV41" i="20"/>
  <c r="AW29" i="20"/>
  <c r="AV29" i="20"/>
  <c r="AW17" i="20"/>
  <c r="AV17" i="20"/>
  <c r="AW5" i="20"/>
  <c r="AV5" i="20"/>
  <c r="BJ13" i="20"/>
  <c r="BI13" i="20"/>
  <c r="BJ25" i="20"/>
  <c r="BI25" i="20"/>
  <c r="BJ37" i="20"/>
  <c r="BI37" i="20"/>
  <c r="AV25" i="20"/>
  <c r="BI49" i="20"/>
  <c r="AV20" i="20"/>
  <c r="BI28" i="20"/>
  <c r="BJ12" i="20"/>
  <c r="BI12" i="20"/>
  <c r="BJ14" i="20"/>
  <c r="BI14" i="20"/>
  <c r="BJ38" i="20"/>
  <c r="BI38" i="20"/>
  <c r="AW39" i="20"/>
  <c r="AV39" i="20"/>
  <c r="AW15" i="20"/>
  <c r="AV15" i="20"/>
  <c r="BJ15" i="20"/>
  <c r="BI15" i="20"/>
  <c r="AV13" i="20"/>
  <c r="BI6" i="20"/>
  <c r="BJ27" i="20"/>
  <c r="BI27" i="20"/>
  <c r="AW4" i="20"/>
  <c r="AV4" i="20"/>
  <c r="AW26" i="20"/>
  <c r="AV26" i="20"/>
  <c r="BJ16" i="20"/>
  <c r="BI16" i="20"/>
  <c r="AV8" i="20"/>
  <c r="AW42" i="20"/>
  <c r="AV42" i="20"/>
  <c r="AW6" i="20"/>
  <c r="AV6" i="20"/>
  <c r="BJ39" i="20"/>
  <c r="BI39" i="20"/>
  <c r="AW36" i="20"/>
  <c r="AV36" i="20"/>
  <c r="AW12" i="20"/>
  <c r="AV12" i="20"/>
  <c r="BJ30" i="20"/>
  <c r="BI30" i="20"/>
  <c r="O6" i="20"/>
  <c r="P7" i="15"/>
  <c r="U237" i="20"/>
  <c r="CH237" i="20" s="1"/>
  <c r="Q360" i="20"/>
  <c r="BM360" i="20" s="1"/>
  <c r="P352" i="20"/>
  <c r="BX352" i="20" s="1"/>
  <c r="Q328" i="20"/>
  <c r="CM328" i="20" s="1"/>
  <c r="P264" i="20"/>
  <c r="AK264" i="20" s="1"/>
  <c r="Q208" i="20"/>
  <c r="CM208" i="20" s="1"/>
  <c r="U533" i="20"/>
  <c r="CU533" i="20" s="1"/>
  <c r="U469" i="20"/>
  <c r="CH469" i="20" s="1"/>
  <c r="U317" i="20"/>
  <c r="CU317" i="20" s="1"/>
  <c r="U301" i="20"/>
  <c r="CU301" i="20" s="1"/>
  <c r="R120" i="20"/>
  <c r="CB120" i="20" s="1"/>
  <c r="T9" i="20"/>
  <c r="CF9" i="20" s="1"/>
  <c r="P631" i="20"/>
  <c r="BX631" i="20" s="1"/>
  <c r="P583" i="20"/>
  <c r="BX583" i="20" s="1"/>
  <c r="R496" i="20"/>
  <c r="CO496" i="20" s="1"/>
  <c r="R464" i="20"/>
  <c r="CO464" i="20" s="1"/>
  <c r="R416" i="20"/>
  <c r="CO416" i="20" s="1"/>
  <c r="R408" i="20"/>
  <c r="CO408" i="20" s="1"/>
  <c r="U344" i="20"/>
  <c r="CH344" i="20" s="1"/>
  <c r="U296" i="20"/>
  <c r="CH296" i="20" s="1"/>
  <c r="S512" i="20"/>
  <c r="CQ512" i="20" s="1"/>
  <c r="X4" i="20"/>
  <c r="R584" i="20"/>
  <c r="CO584" i="20" s="1"/>
  <c r="R580" i="20"/>
  <c r="CB580" i="20" s="1"/>
  <c r="R568" i="20"/>
  <c r="CB568" i="20" s="1"/>
  <c r="P637" i="20"/>
  <c r="BK637" i="20" s="1"/>
  <c r="P613" i="20"/>
  <c r="BX613" i="20" s="1"/>
  <c r="P445" i="20"/>
  <c r="BK445" i="20" s="1"/>
  <c r="P365" i="20"/>
  <c r="AX365" i="20" s="1"/>
  <c r="P269" i="20"/>
  <c r="BK269" i="20" s="1"/>
  <c r="P141" i="20"/>
  <c r="CK141" i="20" s="1"/>
  <c r="S592" i="20"/>
  <c r="CQ592" i="20" s="1"/>
  <c r="Q547" i="20"/>
  <c r="CM547" i="20" s="1"/>
  <c r="T531" i="20"/>
  <c r="CS531" i="20" s="1"/>
  <c r="R639" i="20"/>
  <c r="CB639" i="20" s="1"/>
  <c r="T619" i="20"/>
  <c r="CS619" i="20" s="1"/>
  <c r="T603" i="20"/>
  <c r="CS603" i="20" s="1"/>
  <c r="S587" i="20"/>
  <c r="CQ587" i="20" s="1"/>
  <c r="R575" i="20"/>
  <c r="CO575" i="20" s="1"/>
  <c r="S571" i="20"/>
  <c r="CQ571" i="20" s="1"/>
  <c r="P543" i="20"/>
  <c r="BX543" i="20" s="1"/>
  <c r="R535" i="20"/>
  <c r="CB535" i="20" s="1"/>
  <c r="R503" i="20"/>
  <c r="CB503" i="20" s="1"/>
  <c r="Q487" i="20"/>
  <c r="BM487" i="20" s="1"/>
  <c r="Q463" i="20"/>
  <c r="Z463" i="20" s="1"/>
  <c r="Q447" i="20"/>
  <c r="BZ447" i="20" s="1"/>
  <c r="P439" i="20"/>
  <c r="X439" i="20" s="1"/>
  <c r="P423" i="20"/>
  <c r="AK423" i="20" s="1"/>
  <c r="R375" i="20"/>
  <c r="CO375" i="20" s="1"/>
  <c r="P367" i="20"/>
  <c r="BX367" i="20" s="1"/>
  <c r="R359" i="20"/>
  <c r="CO359" i="20" s="1"/>
  <c r="P351" i="20"/>
  <c r="AX351" i="20" s="1"/>
  <c r="U335" i="20"/>
  <c r="CH335" i="20" s="1"/>
  <c r="U327" i="20"/>
  <c r="CH327" i="20" s="1"/>
  <c r="R303" i="20"/>
  <c r="CO303" i="20" s="1"/>
  <c r="Q295" i="20"/>
  <c r="BM295" i="20" s="1"/>
  <c r="U271" i="20"/>
  <c r="CH271" i="20" s="1"/>
  <c r="S223" i="20"/>
  <c r="CQ223" i="20" s="1"/>
  <c r="U207" i="20"/>
  <c r="CH207" i="20" s="1"/>
  <c r="R167" i="20"/>
  <c r="CB167" i="20" s="1"/>
  <c r="T629" i="20"/>
  <c r="CS629" i="20" s="1"/>
  <c r="T493" i="20"/>
  <c r="CS493" i="20" s="1"/>
  <c r="T397" i="20"/>
  <c r="CS397" i="20" s="1"/>
  <c r="T389" i="20"/>
  <c r="CF389" i="20" s="1"/>
  <c r="T381" i="20"/>
  <c r="CS381" i="20" s="1"/>
  <c r="P647" i="20"/>
  <c r="AX647" i="20" s="1"/>
  <c r="R552" i="20"/>
  <c r="CB552" i="20" s="1"/>
  <c r="Q528" i="20"/>
  <c r="CM528" i="20" s="1"/>
  <c r="Q440" i="20"/>
  <c r="Z440" i="20" s="1"/>
  <c r="Q432" i="20"/>
  <c r="CM432" i="20" s="1"/>
  <c r="P424" i="20"/>
  <c r="BK424" i="20" s="1"/>
  <c r="P616" i="20"/>
  <c r="BX616" i="20" s="1"/>
  <c r="T588" i="20"/>
  <c r="CF588" i="20" s="1"/>
  <c r="P480" i="20"/>
  <c r="X480" i="20" s="1"/>
  <c r="P520" i="20"/>
  <c r="X520" i="20" s="1"/>
  <c r="P504" i="20"/>
  <c r="AX504" i="20" s="1"/>
  <c r="P472" i="20"/>
  <c r="AK472" i="20" s="1"/>
  <c r="X28" i="20"/>
  <c r="Z28" i="20"/>
  <c r="X47" i="20"/>
  <c r="Z47" i="20"/>
  <c r="X31" i="20"/>
  <c r="Z31" i="20"/>
  <c r="X15" i="20"/>
  <c r="Z15" i="20"/>
  <c r="BK46" i="20"/>
  <c r="X46" i="20"/>
  <c r="Z46" i="20"/>
  <c r="BK38" i="20"/>
  <c r="X38" i="20"/>
  <c r="Z38" i="20"/>
  <c r="BK30" i="20"/>
  <c r="X30" i="20"/>
  <c r="Z30" i="20"/>
  <c r="BK22" i="20"/>
  <c r="X22" i="20"/>
  <c r="Z22" i="20"/>
  <c r="BK14" i="20"/>
  <c r="X14" i="20"/>
  <c r="Z14" i="20"/>
  <c r="X6" i="20"/>
  <c r="Z6" i="20"/>
  <c r="AK6" i="20"/>
  <c r="AM6" i="20"/>
  <c r="AX6" i="20"/>
  <c r="AZ6" i="20"/>
  <c r="BK6" i="20"/>
  <c r="BM6" i="20"/>
  <c r="Z52" i="20"/>
  <c r="X39" i="20"/>
  <c r="Z39" i="20"/>
  <c r="X23" i="20"/>
  <c r="Z23" i="20"/>
  <c r="AX7" i="20"/>
  <c r="AZ7" i="20"/>
  <c r="BK7" i="20"/>
  <c r="BM7" i="20"/>
  <c r="X7" i="20"/>
  <c r="Z7" i="20"/>
  <c r="AK7" i="20"/>
  <c r="AM7" i="20"/>
  <c r="BK45" i="20"/>
  <c r="X45" i="20"/>
  <c r="Z45" i="20"/>
  <c r="BK37" i="20"/>
  <c r="X37" i="20"/>
  <c r="Z37" i="20"/>
  <c r="BK29" i="20"/>
  <c r="X29" i="20"/>
  <c r="Z29" i="20"/>
  <c r="BK21" i="20"/>
  <c r="X21" i="20"/>
  <c r="Z21" i="20"/>
  <c r="BK13" i="20"/>
  <c r="X13" i="20"/>
  <c r="Z13" i="20"/>
  <c r="AX5" i="20"/>
  <c r="AZ5" i="20"/>
  <c r="BK5" i="20"/>
  <c r="BM5" i="20"/>
  <c r="X5" i="20"/>
  <c r="Z5" i="20"/>
  <c r="AM5" i="20"/>
  <c r="AK5" i="20"/>
  <c r="U638" i="20"/>
  <c r="U630" i="20"/>
  <c r="CU630" i="20" s="1"/>
  <c r="X36" i="20"/>
  <c r="Z36" i="20"/>
  <c r="Z4" i="20"/>
  <c r="AK4" i="20"/>
  <c r="AM4" i="20"/>
  <c r="AX4" i="20"/>
  <c r="AZ4" i="20"/>
  <c r="BK4" i="20"/>
  <c r="BM4" i="20"/>
  <c r="Z43" i="20"/>
  <c r="X43" i="20"/>
  <c r="X19" i="20"/>
  <c r="Z19" i="20"/>
  <c r="X44" i="20"/>
  <c r="Z44" i="20"/>
  <c r="X12" i="20"/>
  <c r="Z12" i="20"/>
  <c r="X35" i="20"/>
  <c r="Z35" i="20"/>
  <c r="Z11" i="20"/>
  <c r="X11" i="20"/>
  <c r="BK50" i="20"/>
  <c r="X50" i="20"/>
  <c r="Z50" i="20"/>
  <c r="BK42" i="20"/>
  <c r="X42" i="20"/>
  <c r="Z42" i="20"/>
  <c r="BK34" i="20"/>
  <c r="X34" i="20"/>
  <c r="Z34" i="20"/>
  <c r="BK26" i="20"/>
  <c r="X26" i="20"/>
  <c r="Z26" i="20"/>
  <c r="BK18" i="20"/>
  <c r="X18" i="20"/>
  <c r="Z18" i="20"/>
  <c r="BK10" i="20"/>
  <c r="X10" i="20"/>
  <c r="Z10" i="20"/>
  <c r="U534" i="20"/>
  <c r="CH534" i="20" s="1"/>
  <c r="P518" i="20"/>
  <c r="AX518" i="20" s="1"/>
  <c r="U510" i="20"/>
  <c r="CU510" i="20" s="1"/>
  <c r="Q486" i="20"/>
  <c r="BM486" i="20" s="1"/>
  <c r="Q470" i="20"/>
  <c r="BM470" i="20" s="1"/>
  <c r="P462" i="20"/>
  <c r="BK462" i="20" s="1"/>
  <c r="Q454" i="20"/>
  <c r="CM454" i="20" s="1"/>
  <c r="Q446" i="20"/>
  <c r="CM446" i="20" s="1"/>
  <c r="Q438" i="20"/>
  <c r="AZ438" i="20" s="1"/>
  <c r="Q430" i="20"/>
  <c r="BM430" i="20" s="1"/>
  <c r="Q422" i="20"/>
  <c r="CM422" i="20" s="1"/>
  <c r="U414" i="20"/>
  <c r="CU414" i="20" s="1"/>
  <c r="P390" i="20"/>
  <c r="AX390" i="20" s="1"/>
  <c r="Q382" i="20"/>
  <c r="AZ382" i="20" s="1"/>
  <c r="Q374" i="20"/>
  <c r="CM374" i="20" s="1"/>
  <c r="P366" i="20"/>
  <c r="CK366" i="20" s="1"/>
  <c r="P358" i="20"/>
  <c r="AK358" i="20" s="1"/>
  <c r="P350" i="20"/>
  <c r="X350" i="20" s="1"/>
  <c r="P334" i="20"/>
  <c r="AK334" i="20" s="1"/>
  <c r="P302" i="20"/>
  <c r="BX302" i="20" s="1"/>
  <c r="Q278" i="20"/>
  <c r="AZ278" i="20" s="1"/>
  <c r="P190" i="20"/>
  <c r="BK190" i="20" s="1"/>
  <c r="U166" i="20"/>
  <c r="CU166" i="20" s="1"/>
  <c r="T134" i="20"/>
  <c r="CF134" i="20" s="1"/>
  <c r="X20" i="20"/>
  <c r="Z20" i="20"/>
  <c r="AX51" i="20"/>
  <c r="X51" i="20"/>
  <c r="Z51" i="20"/>
  <c r="Z27" i="20"/>
  <c r="X27" i="20"/>
  <c r="BK49" i="20"/>
  <c r="X49" i="20"/>
  <c r="Z49" i="20"/>
  <c r="BK41" i="20"/>
  <c r="X41" i="20"/>
  <c r="Z41" i="20"/>
  <c r="BK33" i="20"/>
  <c r="X33" i="20"/>
  <c r="Z33" i="20"/>
  <c r="BK25" i="20"/>
  <c r="X25" i="20"/>
  <c r="Z25" i="20"/>
  <c r="BK17" i="20"/>
  <c r="X17" i="20"/>
  <c r="Z17" i="20"/>
  <c r="BK9" i="20"/>
  <c r="X9" i="20"/>
  <c r="Z9" i="20"/>
  <c r="T636" i="20"/>
  <c r="CF636" i="20" s="1"/>
  <c r="BK48" i="20"/>
  <c r="Z48" i="20"/>
  <c r="BK40" i="20"/>
  <c r="X40" i="20"/>
  <c r="Z40" i="20"/>
  <c r="X32" i="20"/>
  <c r="Z32" i="20"/>
  <c r="X24" i="20"/>
  <c r="Z24" i="20"/>
  <c r="X16" i="20"/>
  <c r="Z16" i="20"/>
  <c r="X8" i="20"/>
  <c r="Z8" i="20"/>
  <c r="T516" i="20"/>
  <c r="U500" i="20"/>
  <c r="S492" i="20"/>
  <c r="U476" i="20"/>
  <c r="R452" i="20"/>
  <c r="R444" i="20"/>
  <c r="R436" i="20"/>
  <c r="S428" i="20"/>
  <c r="T420" i="20"/>
  <c r="R412" i="20"/>
  <c r="S404" i="20"/>
  <c r="R396" i="20"/>
  <c r="S388" i="20"/>
  <c r="R380" i="20"/>
  <c r="R372" i="20"/>
  <c r="T340" i="20"/>
  <c r="R332" i="20"/>
  <c r="U308" i="20"/>
  <c r="R300" i="20"/>
  <c r="R284" i="20"/>
  <c r="T276" i="20"/>
  <c r="U268" i="20"/>
  <c r="R220" i="20"/>
  <c r="R212" i="20"/>
  <c r="R204" i="20"/>
  <c r="U188" i="20"/>
  <c r="S172" i="20"/>
  <c r="R31" i="20"/>
  <c r="AK43" i="20"/>
  <c r="AK35" i="20"/>
  <c r="AK27" i="20"/>
  <c r="AK19" i="20"/>
  <c r="AK11" i="20"/>
  <c r="AK49" i="20"/>
  <c r="AX43" i="20"/>
  <c r="AX35" i="20"/>
  <c r="AX27" i="20"/>
  <c r="AX19" i="20"/>
  <c r="AX11" i="20"/>
  <c r="BM47" i="20"/>
  <c r="AZ47" i="20"/>
  <c r="AM47" i="20"/>
  <c r="BM39" i="20"/>
  <c r="AZ39" i="20"/>
  <c r="AM39" i="20"/>
  <c r="BM31" i="20"/>
  <c r="AZ31" i="20"/>
  <c r="AM31" i="20"/>
  <c r="BM23" i="20"/>
  <c r="AZ23" i="20"/>
  <c r="AM23" i="20"/>
  <c r="BM15" i="20"/>
  <c r="AZ15" i="20"/>
  <c r="AM15" i="20"/>
  <c r="AK42" i="20"/>
  <c r="AK34" i="20"/>
  <c r="AK26" i="20"/>
  <c r="AK18" i="20"/>
  <c r="AK10" i="20"/>
  <c r="AK48" i="20"/>
  <c r="AX50" i="20"/>
  <c r="AX42" i="20"/>
  <c r="AX34" i="20"/>
  <c r="AX26" i="20"/>
  <c r="AX18" i="20"/>
  <c r="AX10" i="20"/>
  <c r="BM32" i="20"/>
  <c r="AM32" i="20"/>
  <c r="AZ32" i="20"/>
  <c r="BM46" i="20"/>
  <c r="AZ46" i="20"/>
  <c r="AM46" i="20"/>
  <c r="BM38" i="20"/>
  <c r="AZ38" i="20"/>
  <c r="AM38" i="20"/>
  <c r="BM30" i="20"/>
  <c r="AZ30" i="20"/>
  <c r="AM30" i="20"/>
  <c r="BM22" i="20"/>
  <c r="AZ22" i="20"/>
  <c r="AM22" i="20"/>
  <c r="BM14" i="20"/>
  <c r="AZ14" i="20"/>
  <c r="AM14" i="20"/>
  <c r="AK41" i="20"/>
  <c r="AK33" i="20"/>
  <c r="AK25" i="20"/>
  <c r="AK17" i="20"/>
  <c r="AK9" i="20"/>
  <c r="AX49" i="20"/>
  <c r="AX41" i="20"/>
  <c r="AX33" i="20"/>
  <c r="AX25" i="20"/>
  <c r="AX17" i="20"/>
  <c r="AX9" i="20"/>
  <c r="BK15" i="20"/>
  <c r="BK23" i="20"/>
  <c r="BK31" i="20"/>
  <c r="BK39" i="20"/>
  <c r="BK47" i="20"/>
  <c r="BM24" i="20"/>
  <c r="AM24" i="20"/>
  <c r="AZ24" i="20"/>
  <c r="BM45" i="20"/>
  <c r="AZ45" i="20"/>
  <c r="AM45" i="20"/>
  <c r="BM37" i="20"/>
  <c r="AZ37" i="20"/>
  <c r="AM37" i="20"/>
  <c r="AZ29" i="20"/>
  <c r="BM29" i="20"/>
  <c r="AM29" i="20"/>
  <c r="AZ21" i="20"/>
  <c r="BM21" i="20"/>
  <c r="AM21" i="20"/>
  <c r="AZ13" i="20"/>
  <c r="AM13" i="20"/>
  <c r="BM13" i="20"/>
  <c r="AK40" i="20"/>
  <c r="AK32" i="20"/>
  <c r="AK24" i="20"/>
  <c r="AK16" i="20"/>
  <c r="AK8" i="20"/>
  <c r="AX48" i="20"/>
  <c r="AX40" i="20"/>
  <c r="AX32" i="20"/>
  <c r="AX24" i="20"/>
  <c r="AX16" i="20"/>
  <c r="AX8" i="20"/>
  <c r="BK8" i="20"/>
  <c r="BK16" i="20"/>
  <c r="BK24" i="20"/>
  <c r="BK32" i="20"/>
  <c r="BM48" i="20"/>
  <c r="AZ48" i="20"/>
  <c r="AM48" i="20"/>
  <c r="BM52" i="20"/>
  <c r="AM52" i="20"/>
  <c r="AZ52" i="20"/>
  <c r="BM44" i="20"/>
  <c r="AM44" i="20"/>
  <c r="AZ44" i="20"/>
  <c r="BM36" i="20"/>
  <c r="AM36" i="20"/>
  <c r="AZ36" i="20"/>
  <c r="BM28" i="20"/>
  <c r="AM28" i="20"/>
  <c r="AZ28" i="20"/>
  <c r="BM20" i="20"/>
  <c r="AM20" i="20"/>
  <c r="AZ20" i="20"/>
  <c r="BM12" i="20"/>
  <c r="AM12" i="20"/>
  <c r="AZ12" i="20"/>
  <c r="AK47" i="20"/>
  <c r="AK39" i="20"/>
  <c r="AK31" i="20"/>
  <c r="AK23" i="20"/>
  <c r="AK15" i="20"/>
  <c r="AX47" i="20"/>
  <c r="AX39" i="20"/>
  <c r="AX31" i="20"/>
  <c r="AX23" i="20"/>
  <c r="AX15" i="20"/>
  <c r="BM40" i="20"/>
  <c r="AM40" i="20"/>
  <c r="AZ40" i="20"/>
  <c r="BM51" i="20"/>
  <c r="AM51" i="20"/>
  <c r="AZ51" i="20"/>
  <c r="BM43" i="20"/>
  <c r="AM43" i="20"/>
  <c r="AZ43" i="20"/>
  <c r="BM35" i="20"/>
  <c r="AZ35" i="20"/>
  <c r="AM35" i="20"/>
  <c r="BM27" i="20"/>
  <c r="AZ27" i="20"/>
  <c r="AM27" i="20"/>
  <c r="BM19" i="20"/>
  <c r="AZ19" i="20"/>
  <c r="AM19" i="20"/>
  <c r="BM11" i="20"/>
  <c r="AZ11" i="20"/>
  <c r="AM11" i="20"/>
  <c r="AK46" i="20"/>
  <c r="AK38" i="20"/>
  <c r="AK30" i="20"/>
  <c r="AK22" i="20"/>
  <c r="AK14" i="20"/>
  <c r="AK52" i="20"/>
  <c r="AX46" i="20"/>
  <c r="AX38" i="20"/>
  <c r="AX30" i="20"/>
  <c r="AX22" i="20"/>
  <c r="AX14" i="20"/>
  <c r="BM16" i="20"/>
  <c r="AM16" i="20"/>
  <c r="AZ16" i="20"/>
  <c r="BM50" i="20"/>
  <c r="AM50" i="20"/>
  <c r="AZ50" i="20"/>
  <c r="BM34" i="20"/>
  <c r="AZ34" i="20"/>
  <c r="AM34" i="20"/>
  <c r="BM18" i="20"/>
  <c r="AZ18" i="20"/>
  <c r="AM18" i="20"/>
  <c r="BM10" i="20"/>
  <c r="AZ10" i="20"/>
  <c r="AM10" i="20"/>
  <c r="AK45" i="20"/>
  <c r="AK37" i="20"/>
  <c r="AK29" i="20"/>
  <c r="AK21" i="20"/>
  <c r="AK13" i="20"/>
  <c r="AK51" i="20"/>
  <c r="AX45" i="20"/>
  <c r="AX37" i="20"/>
  <c r="AX29" i="20"/>
  <c r="AX21" i="20"/>
  <c r="AX13" i="20"/>
  <c r="BK11" i="20"/>
  <c r="BK19" i="20"/>
  <c r="BK27" i="20"/>
  <c r="BK35" i="20"/>
  <c r="BK43" i="20"/>
  <c r="BK51" i="20"/>
  <c r="BM8" i="20"/>
  <c r="AM8" i="20"/>
  <c r="AZ8" i="20"/>
  <c r="BM42" i="20"/>
  <c r="AZ42" i="20"/>
  <c r="AM42" i="20"/>
  <c r="BM26" i="20"/>
  <c r="AZ26" i="20"/>
  <c r="AM26" i="20"/>
  <c r="BM49" i="20"/>
  <c r="AZ49" i="20"/>
  <c r="AM49" i="20"/>
  <c r="BM41" i="20"/>
  <c r="AM41" i="20"/>
  <c r="AZ41" i="20"/>
  <c r="BM33" i="20"/>
  <c r="AM33" i="20"/>
  <c r="AZ33" i="20"/>
  <c r="BM25" i="20"/>
  <c r="AM25" i="20"/>
  <c r="AZ25" i="20"/>
  <c r="BM17" i="20"/>
  <c r="AM17" i="20"/>
  <c r="AZ17" i="20"/>
  <c r="BM9" i="20"/>
  <c r="AM9" i="20"/>
  <c r="AZ9" i="20"/>
  <c r="AK44" i="20"/>
  <c r="AK36" i="20"/>
  <c r="AK28" i="20"/>
  <c r="AK20" i="20"/>
  <c r="AK12" i="20"/>
  <c r="AK50" i="20"/>
  <c r="AX52" i="20"/>
  <c r="AX44" i="20"/>
  <c r="AX36" i="20"/>
  <c r="AX28" i="20"/>
  <c r="AX20" i="20"/>
  <c r="AX12" i="20"/>
  <c r="BK12" i="20"/>
  <c r="BK20" i="20"/>
  <c r="BK28" i="20"/>
  <c r="BK36" i="20"/>
  <c r="BK44" i="20"/>
  <c r="BK52" i="20"/>
  <c r="S649" i="20"/>
  <c r="Q572" i="20"/>
  <c r="CM572" i="20" s="1"/>
  <c r="T471" i="20"/>
  <c r="Q548" i="20"/>
  <c r="Q316" i="20"/>
  <c r="Q292" i="20"/>
  <c r="T511" i="20"/>
  <c r="R641" i="20"/>
  <c r="R341" i="20"/>
  <c r="CO341" i="20" s="1"/>
  <c r="Q484" i="20"/>
  <c r="Q324" i="20"/>
  <c r="S478" i="20"/>
  <c r="S310" i="20"/>
  <c r="Q244" i="20"/>
  <c r="T615" i="20"/>
  <c r="P611" i="20"/>
  <c r="P595" i="20"/>
  <c r="T553" i="20"/>
  <c r="R537" i="20"/>
  <c r="T497" i="20"/>
  <c r="T489" i="20"/>
  <c r="P481" i="20"/>
  <c r="T465" i="20"/>
  <c r="R449" i="20"/>
  <c r="S441" i="20"/>
  <c r="R417" i="20"/>
  <c r="S329" i="20"/>
  <c r="R289" i="20"/>
  <c r="Q113" i="20"/>
  <c r="S574" i="20"/>
  <c r="T287" i="20"/>
  <c r="Q561" i="20"/>
  <c r="U633" i="20"/>
  <c r="Q569" i="20"/>
  <c r="S262" i="20"/>
  <c r="Q261" i="20"/>
  <c r="BZ261" i="20" s="1"/>
  <c r="Q253" i="20"/>
  <c r="CM253" i="20" s="1"/>
  <c r="P612" i="20"/>
  <c r="CK612" i="20" s="1"/>
  <c r="P468" i="20"/>
  <c r="P236" i="20"/>
  <c r="P148" i="20"/>
  <c r="S623" i="20"/>
  <c r="U554" i="20"/>
  <c r="CU554" i="20" s="1"/>
  <c r="R522" i="20"/>
  <c r="R506" i="20"/>
  <c r="R434" i="20"/>
  <c r="T418" i="20"/>
  <c r="U370" i="20"/>
  <c r="U362" i="20"/>
  <c r="CU362" i="20" s="1"/>
  <c r="S338" i="20"/>
  <c r="S330" i="20"/>
  <c r="T322" i="20"/>
  <c r="T314" i="20"/>
  <c r="T290" i="20"/>
  <c r="T226" i="20"/>
  <c r="U425" i="20"/>
  <c r="U401" i="20"/>
  <c r="U265" i="20"/>
  <c r="U193" i="20"/>
  <c r="R642" i="20"/>
  <c r="R626" i="20"/>
  <c r="T618" i="20"/>
  <c r="R614" i="20"/>
  <c r="R610" i="20"/>
  <c r="S4" i="20"/>
  <c r="T544" i="20"/>
  <c r="R270" i="20"/>
  <c r="CO270" i="20" s="1"/>
  <c r="R246" i="20"/>
  <c r="R110" i="20"/>
  <c r="CO110" i="20" s="1"/>
  <c r="R102" i="20"/>
  <c r="CB102" i="20" s="1"/>
  <c r="R501" i="20"/>
  <c r="CB501" i="20" s="1"/>
  <c r="Q501" i="20"/>
  <c r="BZ501" i="20" s="1"/>
  <c r="T501" i="20"/>
  <c r="CS501" i="20" s="1"/>
  <c r="Q437" i="20"/>
  <c r="BZ437" i="20" s="1"/>
  <c r="S437" i="20"/>
  <c r="CQ437" i="20" s="1"/>
  <c r="R437" i="20"/>
  <c r="CO437" i="20" s="1"/>
  <c r="P437" i="20"/>
  <c r="CK437" i="20" s="1"/>
  <c r="T437" i="20"/>
  <c r="CS437" i="20" s="1"/>
  <c r="U437" i="20"/>
  <c r="CU437" i="20" s="1"/>
  <c r="Q373" i="20"/>
  <c r="BZ373" i="20" s="1"/>
  <c r="S373" i="20"/>
  <c r="CD373" i="20" s="1"/>
  <c r="P373" i="20"/>
  <c r="CK373" i="20" s="1"/>
  <c r="R373" i="20"/>
  <c r="CB373" i="20" s="1"/>
  <c r="P309" i="20"/>
  <c r="CK309" i="20" s="1"/>
  <c r="R309" i="20"/>
  <c r="CB309" i="20" s="1"/>
  <c r="S309" i="20"/>
  <c r="CD309" i="20" s="1"/>
  <c r="T309" i="20"/>
  <c r="CS309" i="20" s="1"/>
  <c r="U309" i="20"/>
  <c r="CU309" i="20" s="1"/>
  <c r="Q245" i="20"/>
  <c r="BZ245" i="20" s="1"/>
  <c r="U245" i="20"/>
  <c r="CH245" i="20" s="1"/>
  <c r="P245" i="20"/>
  <c r="CK245" i="20" s="1"/>
  <c r="R245" i="20"/>
  <c r="CO245" i="20" s="1"/>
  <c r="S245" i="20"/>
  <c r="CD245" i="20" s="1"/>
  <c r="T245" i="20"/>
  <c r="CS245" i="20" s="1"/>
  <c r="P181" i="20"/>
  <c r="CK181" i="20" s="1"/>
  <c r="S181" i="20"/>
  <c r="CD181" i="20" s="1"/>
  <c r="U181" i="20"/>
  <c r="CH181" i="20" s="1"/>
  <c r="Q181" i="20"/>
  <c r="BZ181" i="20" s="1"/>
  <c r="R181" i="20"/>
  <c r="CO181" i="20" s="1"/>
  <c r="T181" i="20"/>
  <c r="CS181" i="20" s="1"/>
  <c r="R117" i="20"/>
  <c r="CO117" i="20" s="1"/>
  <c r="T117" i="20"/>
  <c r="CS117" i="20" s="1"/>
  <c r="U117" i="20"/>
  <c r="CU117" i="20" s="1"/>
  <c r="Q117" i="20"/>
  <c r="BZ117" i="20" s="1"/>
  <c r="P117" i="20"/>
  <c r="CK117" i="20" s="1"/>
  <c r="S117" i="20"/>
  <c r="CD117" i="20" s="1"/>
  <c r="R32" i="20"/>
  <c r="CO32" i="20" s="1"/>
  <c r="U32" i="20"/>
  <c r="CH32" i="20" s="1"/>
  <c r="P32" i="20"/>
  <c r="CK32" i="20" s="1"/>
  <c r="S32" i="20"/>
  <c r="CD32" i="20" s="1"/>
  <c r="Q32" i="20"/>
  <c r="CM32" i="20" s="1"/>
  <c r="T32" i="20"/>
  <c r="CS32" i="20" s="1"/>
  <c r="P539" i="20"/>
  <c r="T539" i="20"/>
  <c r="R539" i="20"/>
  <c r="R523" i="20"/>
  <c r="Q523" i="20"/>
  <c r="P515" i="20"/>
  <c r="U515" i="20"/>
  <c r="T515" i="20"/>
  <c r="S507" i="20"/>
  <c r="P507" i="20"/>
  <c r="R507" i="20"/>
  <c r="P499" i="20"/>
  <c r="Q499" i="20"/>
  <c r="R499" i="20"/>
  <c r="T499" i="20"/>
  <c r="U499" i="20"/>
  <c r="T491" i="20"/>
  <c r="R491" i="20"/>
  <c r="S491" i="20"/>
  <c r="P483" i="20"/>
  <c r="S483" i="20"/>
  <c r="U483" i="20"/>
  <c r="P475" i="20"/>
  <c r="R475" i="20"/>
  <c r="S475" i="20"/>
  <c r="T475" i="20"/>
  <c r="U475" i="20"/>
  <c r="R467" i="20"/>
  <c r="T467" i="20"/>
  <c r="U467" i="20"/>
  <c r="R459" i="20"/>
  <c r="P459" i="20"/>
  <c r="T459" i="20"/>
  <c r="P451" i="20"/>
  <c r="T451" i="20"/>
  <c r="U451" i="20"/>
  <c r="Q451" i="20"/>
  <c r="R451" i="20"/>
  <c r="S451" i="20"/>
  <c r="Q443" i="20"/>
  <c r="P443" i="20"/>
  <c r="S443" i="20"/>
  <c r="T443" i="20"/>
  <c r="U443" i="20"/>
  <c r="P435" i="20"/>
  <c r="S435" i="20"/>
  <c r="U435" i="20"/>
  <c r="Q435" i="20"/>
  <c r="R435" i="20"/>
  <c r="T435" i="20"/>
  <c r="P427" i="20"/>
  <c r="T427" i="20"/>
  <c r="Q427" i="20"/>
  <c r="R427" i="20"/>
  <c r="S427" i="20"/>
  <c r="P419" i="20"/>
  <c r="Q419" i="20"/>
  <c r="T419" i="20"/>
  <c r="R419" i="20"/>
  <c r="S419" i="20"/>
  <c r="T411" i="20"/>
  <c r="P411" i="20"/>
  <c r="S411" i="20"/>
  <c r="Q411" i="20"/>
  <c r="R411" i="20"/>
  <c r="R403" i="20"/>
  <c r="U403" i="20"/>
  <c r="P403" i="20"/>
  <c r="Q403" i="20"/>
  <c r="Q395" i="20"/>
  <c r="P395" i="20"/>
  <c r="R395" i="20"/>
  <c r="U395" i="20"/>
  <c r="P387" i="20"/>
  <c r="U387" i="20"/>
  <c r="R387" i="20"/>
  <c r="Q387" i="20"/>
  <c r="P379" i="20"/>
  <c r="R379" i="20"/>
  <c r="U379" i="20"/>
  <c r="Q379" i="20"/>
  <c r="S371" i="20"/>
  <c r="P371" i="20"/>
  <c r="Q371" i="20"/>
  <c r="U371" i="20"/>
  <c r="P363" i="20"/>
  <c r="U363" i="20"/>
  <c r="S363" i="20"/>
  <c r="Q355" i="20"/>
  <c r="P355" i="20"/>
  <c r="T355" i="20"/>
  <c r="U347" i="20"/>
  <c r="Q347" i="20"/>
  <c r="T347" i="20"/>
  <c r="P347" i="20"/>
  <c r="R339" i="20"/>
  <c r="T339" i="20"/>
  <c r="U339" i="20"/>
  <c r="R331" i="20"/>
  <c r="P331" i="20"/>
  <c r="S331" i="20"/>
  <c r="T331" i="20"/>
  <c r="U331" i="20"/>
  <c r="U323" i="20"/>
  <c r="T323" i="20"/>
  <c r="P323" i="20"/>
  <c r="Q323" i="20"/>
  <c r="R323" i="20"/>
  <c r="S323" i="20"/>
  <c r="S315" i="20"/>
  <c r="P315" i="20"/>
  <c r="Q315" i="20"/>
  <c r="R315" i="20"/>
  <c r="T315" i="20"/>
  <c r="U315" i="20"/>
  <c r="S307" i="20"/>
  <c r="P307" i="20"/>
  <c r="T307" i="20"/>
  <c r="U307" i="20"/>
  <c r="U299" i="20"/>
  <c r="P299" i="20"/>
  <c r="Q299" i="20"/>
  <c r="R299" i="20"/>
  <c r="S299" i="20"/>
  <c r="T299" i="20"/>
  <c r="S291" i="20"/>
  <c r="P291" i="20"/>
  <c r="Q291" i="20"/>
  <c r="R291" i="20"/>
  <c r="T291" i="20"/>
  <c r="U291" i="20"/>
  <c r="R283" i="20"/>
  <c r="Q283" i="20"/>
  <c r="S283" i="20"/>
  <c r="T283" i="20"/>
  <c r="U283" i="20"/>
  <c r="Q275" i="20"/>
  <c r="S275" i="20"/>
  <c r="T275" i="20"/>
  <c r="U275" i="20"/>
  <c r="P267" i="20"/>
  <c r="Q267" i="20"/>
  <c r="BZ267" i="20" s="1"/>
  <c r="T267" i="20"/>
  <c r="U267" i="20"/>
  <c r="R259" i="20"/>
  <c r="U259" i="20"/>
  <c r="P259" i="20"/>
  <c r="Q259" i="20"/>
  <c r="S251" i="20"/>
  <c r="P251" i="20"/>
  <c r="Q251" i="20"/>
  <c r="R251" i="20"/>
  <c r="U243" i="20"/>
  <c r="P243" i="20"/>
  <c r="Q243" i="20"/>
  <c r="R243" i="20"/>
  <c r="S243" i="20"/>
  <c r="T243" i="20"/>
  <c r="T235" i="20"/>
  <c r="P235" i="20"/>
  <c r="Q235" i="20"/>
  <c r="R235" i="20"/>
  <c r="S235" i="20"/>
  <c r="S227" i="20"/>
  <c r="Q227" i="20"/>
  <c r="R227" i="20"/>
  <c r="T227" i="20"/>
  <c r="U227" i="20"/>
  <c r="R219" i="20"/>
  <c r="P219" i="20"/>
  <c r="S219" i="20"/>
  <c r="T219" i="20"/>
  <c r="U219" i="20"/>
  <c r="Q219" i="20"/>
  <c r="Q211" i="20"/>
  <c r="R211" i="20"/>
  <c r="T211" i="20"/>
  <c r="U211" i="20"/>
  <c r="S211" i="20"/>
  <c r="P211" i="20"/>
  <c r="U203" i="20"/>
  <c r="P203" i="20"/>
  <c r="R203" i="20"/>
  <c r="S203" i="20"/>
  <c r="T203" i="20"/>
  <c r="U195" i="20"/>
  <c r="Q195" i="20"/>
  <c r="T195" i="20"/>
  <c r="P195" i="20"/>
  <c r="R195" i="20"/>
  <c r="S195" i="20"/>
  <c r="T187" i="20"/>
  <c r="P187" i="20"/>
  <c r="R187" i="20"/>
  <c r="S187" i="20"/>
  <c r="U187" i="20"/>
  <c r="Q187" i="20"/>
  <c r="S179" i="20"/>
  <c r="P179" i="20"/>
  <c r="T179" i="20"/>
  <c r="R179" i="20"/>
  <c r="R171" i="20"/>
  <c r="Q171" i="20"/>
  <c r="T171" i="20"/>
  <c r="S171" i="20"/>
  <c r="P171" i="20"/>
  <c r="U171" i="20"/>
  <c r="Q163" i="20"/>
  <c r="S163" i="20"/>
  <c r="T163" i="20"/>
  <c r="R163" i="20"/>
  <c r="U163" i="20"/>
  <c r="P163" i="20"/>
  <c r="P155" i="20"/>
  <c r="T155" i="20"/>
  <c r="S155" i="20"/>
  <c r="U155" i="20"/>
  <c r="R155" i="20"/>
  <c r="U147" i="20"/>
  <c r="S147" i="20"/>
  <c r="T147" i="20"/>
  <c r="P147" i="20"/>
  <c r="Q147" i="20"/>
  <c r="R147" i="20"/>
  <c r="S139" i="20"/>
  <c r="Q139" i="20"/>
  <c r="T139" i="20"/>
  <c r="CF139" i="20" s="1"/>
  <c r="U139" i="20"/>
  <c r="P139" i="20"/>
  <c r="R139" i="20"/>
  <c r="U131" i="20"/>
  <c r="S131" i="20"/>
  <c r="Q131" i="20"/>
  <c r="P131" i="20"/>
  <c r="R131" i="20"/>
  <c r="T131" i="20"/>
  <c r="T123" i="20"/>
  <c r="P123" i="20"/>
  <c r="Q123" i="20"/>
  <c r="R123" i="20"/>
  <c r="S123" i="20"/>
  <c r="U123" i="20"/>
  <c r="S115" i="20"/>
  <c r="Q115" i="20"/>
  <c r="T115" i="20"/>
  <c r="U115" i="20"/>
  <c r="P115" i="20"/>
  <c r="R115" i="20"/>
  <c r="R107" i="20"/>
  <c r="S107" i="20"/>
  <c r="P107" i="20"/>
  <c r="Q107" i="20"/>
  <c r="T107" i="20"/>
  <c r="U107" i="20"/>
  <c r="Q99" i="20"/>
  <c r="S99" i="20"/>
  <c r="T99" i="20"/>
  <c r="P99" i="20"/>
  <c r="R99" i="20"/>
  <c r="U99" i="20"/>
  <c r="P91" i="20"/>
  <c r="Q91" i="20"/>
  <c r="S91" i="20"/>
  <c r="T91" i="20"/>
  <c r="U91" i="20"/>
  <c r="R91" i="20"/>
  <c r="R83" i="20"/>
  <c r="T83" i="20"/>
  <c r="U83" i="20"/>
  <c r="P83" i="20"/>
  <c r="Q83" i="20"/>
  <c r="S83" i="20"/>
  <c r="Q75" i="20"/>
  <c r="U75" i="20"/>
  <c r="R75" i="20"/>
  <c r="T75" i="20"/>
  <c r="S75" i="20"/>
  <c r="P75" i="20"/>
  <c r="P46" i="20"/>
  <c r="Q46" i="20"/>
  <c r="R46" i="20"/>
  <c r="T46" i="20"/>
  <c r="S46" i="20"/>
  <c r="R38" i="20"/>
  <c r="T38" i="20"/>
  <c r="U38" i="20"/>
  <c r="P38" i="20"/>
  <c r="Q38" i="20"/>
  <c r="S38" i="20"/>
  <c r="P30" i="20"/>
  <c r="Q30" i="20"/>
  <c r="R30" i="20"/>
  <c r="S30" i="20"/>
  <c r="T30" i="20"/>
  <c r="U22" i="20"/>
  <c r="Q22" i="20"/>
  <c r="R22" i="20"/>
  <c r="T22" i="20"/>
  <c r="S22" i="20"/>
  <c r="P22" i="20"/>
  <c r="T14" i="20"/>
  <c r="R14" i="20"/>
  <c r="P14" i="20"/>
  <c r="Q14" i="20"/>
  <c r="U14" i="20"/>
  <c r="S14" i="20"/>
  <c r="P6" i="20"/>
  <c r="Q6" i="20"/>
  <c r="R6" i="20"/>
  <c r="S6" i="20"/>
  <c r="U6" i="20"/>
  <c r="T6" i="20"/>
  <c r="R599" i="20"/>
  <c r="P599" i="20"/>
  <c r="T599" i="20"/>
  <c r="S599" i="20"/>
  <c r="T591" i="20"/>
  <c r="P591" i="20"/>
  <c r="T567" i="20"/>
  <c r="S567" i="20"/>
  <c r="R567" i="20"/>
  <c r="Q563" i="20"/>
  <c r="P563" i="20"/>
  <c r="R553" i="20"/>
  <c r="P478" i="20"/>
  <c r="P467" i="20"/>
  <c r="T454" i="20"/>
  <c r="R432" i="20"/>
  <c r="Q425" i="20"/>
  <c r="U419" i="20"/>
  <c r="Q367" i="20"/>
  <c r="R355" i="20"/>
  <c r="S347" i="20"/>
  <c r="T329" i="20"/>
  <c r="T324" i="20"/>
  <c r="S259" i="20"/>
  <c r="U46" i="20"/>
  <c r="Q557" i="20"/>
  <c r="CM557" i="20" s="1"/>
  <c r="T557" i="20"/>
  <c r="CF557" i="20" s="1"/>
  <c r="U557" i="20"/>
  <c r="CU557" i="20" s="1"/>
  <c r="P557" i="20"/>
  <c r="CK557" i="20" s="1"/>
  <c r="Q477" i="20"/>
  <c r="BZ477" i="20" s="1"/>
  <c r="R477" i="20"/>
  <c r="CO477" i="20" s="1"/>
  <c r="P477" i="20"/>
  <c r="CK477" i="20" s="1"/>
  <c r="U477" i="20"/>
  <c r="CU477" i="20" s="1"/>
  <c r="R397" i="20"/>
  <c r="CO397" i="20" s="1"/>
  <c r="Q397" i="20"/>
  <c r="CM397" i="20" s="1"/>
  <c r="S397" i="20"/>
  <c r="CQ397" i="20" s="1"/>
  <c r="P397" i="20"/>
  <c r="CK397" i="20" s="1"/>
  <c r="Q349" i="20"/>
  <c r="CM349" i="20" s="1"/>
  <c r="T349" i="20"/>
  <c r="CS349" i="20" s="1"/>
  <c r="P349" i="20"/>
  <c r="CK349" i="20" s="1"/>
  <c r="U349" i="20"/>
  <c r="CU349" i="20" s="1"/>
  <c r="S293" i="20"/>
  <c r="CQ293" i="20" s="1"/>
  <c r="P293" i="20"/>
  <c r="CK293" i="20" s="1"/>
  <c r="Q293" i="20"/>
  <c r="BZ293" i="20" s="1"/>
  <c r="R293" i="20"/>
  <c r="CO293" i="20" s="1"/>
  <c r="P237" i="20"/>
  <c r="CK237" i="20" s="1"/>
  <c r="T237" i="20"/>
  <c r="CF237" i="20" s="1"/>
  <c r="Q237" i="20"/>
  <c r="CM237" i="20" s="1"/>
  <c r="R237" i="20"/>
  <c r="CO237" i="20" s="1"/>
  <c r="S237" i="20"/>
  <c r="CQ237" i="20" s="1"/>
  <c r="R173" i="20"/>
  <c r="CO173" i="20" s="1"/>
  <c r="T173" i="20"/>
  <c r="CF173" i="20" s="1"/>
  <c r="P173" i="20"/>
  <c r="CK173" i="20" s="1"/>
  <c r="Q173" i="20"/>
  <c r="CM173" i="20" s="1"/>
  <c r="S173" i="20"/>
  <c r="CD173" i="20" s="1"/>
  <c r="U101" i="20"/>
  <c r="CU101" i="20" s="1"/>
  <c r="P101" i="20"/>
  <c r="X101" i="20" s="1"/>
  <c r="Q101" i="20"/>
  <c r="BZ101" i="20" s="1"/>
  <c r="S101" i="20"/>
  <c r="CQ101" i="20" s="1"/>
  <c r="T101" i="20"/>
  <c r="CS101" i="20" s="1"/>
  <c r="R101" i="20"/>
  <c r="CO101" i="20" s="1"/>
  <c r="Q24" i="20"/>
  <c r="BZ24" i="20" s="1"/>
  <c r="P24" i="20"/>
  <c r="CK24" i="20" s="1"/>
  <c r="S24" i="20"/>
  <c r="CD24" i="20" s="1"/>
  <c r="T24" i="20"/>
  <c r="CS24" i="20" s="1"/>
  <c r="U24" i="20"/>
  <c r="CU24" i="20" s="1"/>
  <c r="R24" i="20"/>
  <c r="CO24" i="20" s="1"/>
  <c r="U498" i="20"/>
  <c r="T498" i="20"/>
  <c r="T466" i="20"/>
  <c r="S466" i="20"/>
  <c r="R306" i="20"/>
  <c r="S306" i="20"/>
  <c r="U306" i="20"/>
  <c r="Q298" i="20"/>
  <c r="S298" i="20"/>
  <c r="R298" i="20"/>
  <c r="P298" i="20"/>
  <c r="Q290" i="20"/>
  <c r="S290" i="20"/>
  <c r="P290" i="20"/>
  <c r="R290" i="20"/>
  <c r="P282" i="20"/>
  <c r="T282" i="20"/>
  <c r="Q282" i="20"/>
  <c r="R282" i="20"/>
  <c r="S282" i="20"/>
  <c r="U274" i="20"/>
  <c r="P274" i="20"/>
  <c r="Q274" i="20"/>
  <c r="R274" i="20"/>
  <c r="S274" i="20"/>
  <c r="T274" i="20"/>
  <c r="Q266" i="20"/>
  <c r="R266" i="20"/>
  <c r="S266" i="20"/>
  <c r="T266" i="20"/>
  <c r="U266" i="20"/>
  <c r="U258" i="20"/>
  <c r="R258" i="20"/>
  <c r="S258" i="20"/>
  <c r="T258" i="20"/>
  <c r="T250" i="20"/>
  <c r="U250" i="20"/>
  <c r="R250" i="20"/>
  <c r="S250" i="20"/>
  <c r="S242" i="20"/>
  <c r="P242" i="20"/>
  <c r="T242" i="20"/>
  <c r="U242" i="20"/>
  <c r="R234" i="20"/>
  <c r="P234" i="20"/>
  <c r="Q234" i="20"/>
  <c r="S234" i="20"/>
  <c r="T234" i="20"/>
  <c r="U234" i="20"/>
  <c r="CU234" i="20" s="1"/>
  <c r="Q226" i="20"/>
  <c r="U226" i="20"/>
  <c r="CU226" i="20" s="1"/>
  <c r="P226" i="20"/>
  <c r="S226" i="20"/>
  <c r="R226" i="20"/>
  <c r="P218" i="20"/>
  <c r="S218" i="20"/>
  <c r="Q218" i="20"/>
  <c r="BZ218" i="20" s="1"/>
  <c r="R218" i="20"/>
  <c r="T218" i="20"/>
  <c r="U218" i="20"/>
  <c r="T210" i="20"/>
  <c r="Q210" i="20"/>
  <c r="R210" i="20"/>
  <c r="S210" i="20"/>
  <c r="P210" i="20"/>
  <c r="U210" i="20"/>
  <c r="T202" i="20"/>
  <c r="R202" i="20"/>
  <c r="Q202" i="20"/>
  <c r="P202" i="20"/>
  <c r="U202" i="20"/>
  <c r="S202" i="20"/>
  <c r="S194" i="20"/>
  <c r="T194" i="20"/>
  <c r="P194" i="20"/>
  <c r="R194" i="20"/>
  <c r="U194" i="20"/>
  <c r="R186" i="20"/>
  <c r="U186" i="20"/>
  <c r="Q186" i="20"/>
  <c r="P186" i="20"/>
  <c r="S186" i="20"/>
  <c r="T186" i="20"/>
  <c r="Q178" i="20"/>
  <c r="T178" i="20"/>
  <c r="S178" i="20"/>
  <c r="P178" i="20"/>
  <c r="R178" i="20"/>
  <c r="U178" i="20"/>
  <c r="P170" i="20"/>
  <c r="T170" i="20"/>
  <c r="Q170" i="20"/>
  <c r="S170" i="20"/>
  <c r="U170" i="20"/>
  <c r="CU170" i="20" s="1"/>
  <c r="R170" i="20"/>
  <c r="P162" i="20"/>
  <c r="T162" i="20"/>
  <c r="Q162" i="20"/>
  <c r="U162" i="20"/>
  <c r="CU162" i="20" s="1"/>
  <c r="R162" i="20"/>
  <c r="S162" i="20"/>
  <c r="Q154" i="20"/>
  <c r="T154" i="20"/>
  <c r="U154" i="20"/>
  <c r="P154" i="20"/>
  <c r="R154" i="20"/>
  <c r="S154" i="20"/>
  <c r="U146" i="20"/>
  <c r="R146" i="20"/>
  <c r="T146" i="20"/>
  <c r="Q146" i="20"/>
  <c r="S146" i="20"/>
  <c r="P146" i="20"/>
  <c r="T138" i="20"/>
  <c r="S138" i="20"/>
  <c r="U138" i="20"/>
  <c r="Q138" i="20"/>
  <c r="P138" i="20"/>
  <c r="R138" i="20"/>
  <c r="S130" i="20"/>
  <c r="U130" i="20"/>
  <c r="T130" i="20"/>
  <c r="Q130" i="20"/>
  <c r="R130" i="20"/>
  <c r="P130" i="20"/>
  <c r="R122" i="20"/>
  <c r="T122" i="20"/>
  <c r="U122" i="20"/>
  <c r="P122" i="20"/>
  <c r="Q122" i="20"/>
  <c r="S122" i="20"/>
  <c r="Q114" i="20"/>
  <c r="R114" i="20"/>
  <c r="S114" i="20"/>
  <c r="T114" i="20"/>
  <c r="U114" i="20"/>
  <c r="P114" i="20"/>
  <c r="P106" i="20"/>
  <c r="T106" i="20"/>
  <c r="CS106" i="20" s="1"/>
  <c r="S106" i="20"/>
  <c r="Q106" i="20"/>
  <c r="R106" i="20"/>
  <c r="U106" i="20"/>
  <c r="CU106" i="20" s="1"/>
  <c r="U98" i="20"/>
  <c r="CU98" i="20" s="1"/>
  <c r="P98" i="20"/>
  <c r="Q98" i="20"/>
  <c r="S98" i="20"/>
  <c r="R98" i="20"/>
  <c r="T98" i="20"/>
  <c r="P90" i="20"/>
  <c r="Q90" i="20"/>
  <c r="R90" i="20"/>
  <c r="T90" i="20"/>
  <c r="U90" i="20"/>
  <c r="S90" i="20"/>
  <c r="U82" i="20"/>
  <c r="Q82" i="20"/>
  <c r="R82" i="20"/>
  <c r="S82" i="20"/>
  <c r="P82" i="20"/>
  <c r="T82" i="20"/>
  <c r="R74" i="20"/>
  <c r="P74" i="20"/>
  <c r="Q74" i="20"/>
  <c r="S74" i="20"/>
  <c r="U74" i="20"/>
  <c r="T74" i="20"/>
  <c r="S45" i="20"/>
  <c r="R45" i="20"/>
  <c r="U45" i="20"/>
  <c r="P45" i="20"/>
  <c r="T45" i="20"/>
  <c r="Q45" i="20"/>
  <c r="U37" i="20"/>
  <c r="T37" i="20"/>
  <c r="P37" i="20"/>
  <c r="Q37" i="20"/>
  <c r="R37" i="20"/>
  <c r="S37" i="20"/>
  <c r="T29" i="20"/>
  <c r="R29" i="20"/>
  <c r="U29" i="20"/>
  <c r="P29" i="20"/>
  <c r="S29" i="20"/>
  <c r="Q29" i="20"/>
  <c r="S21" i="20"/>
  <c r="P21" i="20"/>
  <c r="Q21" i="20"/>
  <c r="R21" i="20"/>
  <c r="U21" i="20"/>
  <c r="CU21" i="20" s="1"/>
  <c r="T21" i="20"/>
  <c r="R13" i="20"/>
  <c r="S13" i="20"/>
  <c r="U13" i="20"/>
  <c r="CU13" i="20" s="1"/>
  <c r="P13" i="20"/>
  <c r="Q13" i="20"/>
  <c r="T13" i="20"/>
  <c r="U5" i="20"/>
  <c r="T5" i="20"/>
  <c r="R5" i="20"/>
  <c r="P5" i="20"/>
  <c r="Q5" i="20"/>
  <c r="S5" i="20"/>
  <c r="U516" i="20"/>
  <c r="U501" i="20"/>
  <c r="CH501" i="20" s="1"/>
  <c r="U491" i="20"/>
  <c r="T477" i="20"/>
  <c r="CF477" i="20" s="1"/>
  <c r="U446" i="20"/>
  <c r="Q424" i="20"/>
  <c r="U416" i="20"/>
  <c r="U411" i="20"/>
  <c r="T403" i="20"/>
  <c r="U381" i="20"/>
  <c r="CU381" i="20" s="1"/>
  <c r="U359" i="20"/>
  <c r="CU359" i="20" s="1"/>
  <c r="R347" i="20"/>
  <c r="U340" i="20"/>
  <c r="U334" i="20"/>
  <c r="R324" i="20"/>
  <c r="R316" i="20"/>
  <c r="Q309" i="20"/>
  <c r="BZ309" i="20" s="1"/>
  <c r="R295" i="20"/>
  <c r="P283" i="20"/>
  <c r="U276" i="20"/>
  <c r="S270" i="20"/>
  <c r="R264" i="20"/>
  <c r="Q258" i="20"/>
  <c r="U251" i="20"/>
  <c r="R244" i="20"/>
  <c r="U223" i="20"/>
  <c r="U141" i="20"/>
  <c r="CU141" i="20" s="1"/>
  <c r="Q541" i="20"/>
  <c r="BZ541" i="20" s="1"/>
  <c r="P541" i="20"/>
  <c r="CK541" i="20" s="1"/>
  <c r="T541" i="20"/>
  <c r="CS541" i="20" s="1"/>
  <c r="P493" i="20"/>
  <c r="CK493" i="20" s="1"/>
  <c r="Q493" i="20"/>
  <c r="CM493" i="20" s="1"/>
  <c r="U493" i="20"/>
  <c r="CU493" i="20" s="1"/>
  <c r="R493" i="20"/>
  <c r="CO493" i="20" s="1"/>
  <c r="Q429" i="20"/>
  <c r="CM429" i="20" s="1"/>
  <c r="R429" i="20"/>
  <c r="CO429" i="20" s="1"/>
  <c r="U429" i="20"/>
  <c r="CU429" i="20" s="1"/>
  <c r="P429" i="20"/>
  <c r="CK429" i="20" s="1"/>
  <c r="S429" i="20"/>
  <c r="CD429" i="20" s="1"/>
  <c r="T429" i="20"/>
  <c r="CF429" i="20" s="1"/>
  <c r="U333" i="20"/>
  <c r="CU333" i="20" s="1"/>
  <c r="R333" i="20"/>
  <c r="CO333" i="20" s="1"/>
  <c r="Q333" i="20"/>
  <c r="CM333" i="20" s="1"/>
  <c r="S333" i="20"/>
  <c r="CQ333" i="20" s="1"/>
  <c r="T333" i="20"/>
  <c r="CF333" i="20" s="1"/>
  <c r="R253" i="20"/>
  <c r="CO253" i="20" s="1"/>
  <c r="P253" i="20"/>
  <c r="CK253" i="20" s="1"/>
  <c r="T253" i="20"/>
  <c r="CF253" i="20" s="1"/>
  <c r="U253" i="20"/>
  <c r="CU253" i="20" s="1"/>
  <c r="P189" i="20"/>
  <c r="CK189" i="20" s="1"/>
  <c r="U189" i="20"/>
  <c r="CU189" i="20" s="1"/>
  <c r="T189" i="20"/>
  <c r="CF189" i="20" s="1"/>
  <c r="Q189" i="20"/>
  <c r="CM189" i="20" s="1"/>
  <c r="R189" i="20"/>
  <c r="CO189" i="20" s="1"/>
  <c r="S189" i="20"/>
  <c r="CD189" i="20" s="1"/>
  <c r="Q133" i="20"/>
  <c r="BZ133" i="20" s="1"/>
  <c r="U133" i="20"/>
  <c r="CH133" i="20" s="1"/>
  <c r="R133" i="20"/>
  <c r="CO133" i="20" s="1"/>
  <c r="S133" i="20"/>
  <c r="CD133" i="20" s="1"/>
  <c r="P133" i="20"/>
  <c r="BX133" i="20" s="1"/>
  <c r="T133" i="20"/>
  <c r="CS133" i="20" s="1"/>
  <c r="R77" i="20"/>
  <c r="CO77" i="20" s="1"/>
  <c r="P77" i="20"/>
  <c r="X77" i="20" s="1"/>
  <c r="S77" i="20"/>
  <c r="CD77" i="20" s="1"/>
  <c r="T77" i="20"/>
  <c r="CS77" i="20" s="1"/>
  <c r="U77" i="20"/>
  <c r="CH77" i="20" s="1"/>
  <c r="Q77" i="20"/>
  <c r="BZ77" i="20" s="1"/>
  <c r="U545" i="20"/>
  <c r="T545" i="20"/>
  <c r="T529" i="20"/>
  <c r="Q529" i="20"/>
  <c r="S529" i="20"/>
  <c r="Q457" i="20"/>
  <c r="U457" i="20"/>
  <c r="S393" i="20"/>
  <c r="P393" i="20"/>
  <c r="Q393" i="20"/>
  <c r="T393" i="20"/>
  <c r="R361" i="20"/>
  <c r="P361" i="20"/>
  <c r="U353" i="20"/>
  <c r="S353" i="20"/>
  <c r="P345" i="20"/>
  <c r="R345" i="20"/>
  <c r="Q345" i="20"/>
  <c r="U345" i="20"/>
  <c r="S345" i="20"/>
  <c r="T345" i="20"/>
  <c r="U337" i="20"/>
  <c r="T337" i="20"/>
  <c r="S337" i="20"/>
  <c r="P337" i="20"/>
  <c r="Q337" i="20"/>
  <c r="P329" i="20"/>
  <c r="U329" i="20"/>
  <c r="R329" i="20"/>
  <c r="Q329" i="20"/>
  <c r="U321" i="20"/>
  <c r="S321" i="20"/>
  <c r="Q321" i="20"/>
  <c r="P321" i="20"/>
  <c r="Q313" i="20"/>
  <c r="U313" i="20"/>
  <c r="S313" i="20"/>
  <c r="P313" i="20"/>
  <c r="R313" i="20"/>
  <c r="T305" i="20"/>
  <c r="P305" i="20"/>
  <c r="S305" i="20"/>
  <c r="U305" i="20"/>
  <c r="P297" i="20"/>
  <c r="R297" i="20"/>
  <c r="S297" i="20"/>
  <c r="T297" i="20"/>
  <c r="U297" i="20"/>
  <c r="P289" i="20"/>
  <c r="S289" i="20"/>
  <c r="T289" i="20"/>
  <c r="U289" i="20"/>
  <c r="P281" i="20"/>
  <c r="Q281" i="20"/>
  <c r="T281" i="20"/>
  <c r="U281" i="20"/>
  <c r="U273" i="20"/>
  <c r="P273" i="20"/>
  <c r="R273" i="20"/>
  <c r="Q273" i="20"/>
  <c r="P265" i="20"/>
  <c r="T265" i="20"/>
  <c r="S265" i="20"/>
  <c r="Q265" i="20"/>
  <c r="R265" i="20"/>
  <c r="P257" i="20"/>
  <c r="S257" i="20"/>
  <c r="U257" i="20"/>
  <c r="Q257" i="20"/>
  <c r="R257" i="20"/>
  <c r="T257" i="20"/>
  <c r="P249" i="20"/>
  <c r="R249" i="20"/>
  <c r="Q249" i="20"/>
  <c r="CM249" i="20" s="1"/>
  <c r="U249" i="20"/>
  <c r="S249" i="20"/>
  <c r="T249" i="20"/>
  <c r="P241" i="20"/>
  <c r="Q241" i="20"/>
  <c r="S241" i="20"/>
  <c r="T241" i="20"/>
  <c r="R241" i="20"/>
  <c r="U241" i="20"/>
  <c r="P233" i="20"/>
  <c r="Q233" i="20"/>
  <c r="S233" i="20"/>
  <c r="T233" i="20"/>
  <c r="U233" i="20"/>
  <c r="P225" i="20"/>
  <c r="R225" i="20"/>
  <c r="T225" i="20"/>
  <c r="U225" i="20"/>
  <c r="Q225" i="20"/>
  <c r="S225" i="20"/>
  <c r="P217" i="20"/>
  <c r="S217" i="20"/>
  <c r="U217" i="20"/>
  <c r="R217" i="20"/>
  <c r="T217" i="20"/>
  <c r="P209" i="20"/>
  <c r="U209" i="20"/>
  <c r="Q209" i="20"/>
  <c r="T209" i="20"/>
  <c r="R209" i="20"/>
  <c r="S209" i="20"/>
  <c r="R201" i="20"/>
  <c r="P201" i="20"/>
  <c r="BX201" i="20" s="1"/>
  <c r="Q201" i="20"/>
  <c r="T201" i="20"/>
  <c r="U201" i="20"/>
  <c r="S201" i="20"/>
  <c r="Q193" i="20"/>
  <c r="S193" i="20"/>
  <c r="P193" i="20"/>
  <c r="R193" i="20"/>
  <c r="T193" i="20"/>
  <c r="P185" i="20"/>
  <c r="R185" i="20"/>
  <c r="Q185" i="20"/>
  <c r="T185" i="20"/>
  <c r="U185" i="20"/>
  <c r="S185" i="20"/>
  <c r="S177" i="20"/>
  <c r="U177" i="20"/>
  <c r="CU177" i="20" s="1"/>
  <c r="Q177" i="20"/>
  <c r="T177" i="20"/>
  <c r="P177" i="20"/>
  <c r="R177" i="20"/>
  <c r="P169" i="20"/>
  <c r="T169" i="20"/>
  <c r="U169" i="20"/>
  <c r="Q169" i="20"/>
  <c r="R169" i="20"/>
  <c r="S169" i="20"/>
  <c r="U161" i="20"/>
  <c r="P161" i="20"/>
  <c r="T161" i="20"/>
  <c r="Q161" i="20"/>
  <c r="R161" i="20"/>
  <c r="S161" i="20"/>
  <c r="P153" i="20"/>
  <c r="T153" i="20"/>
  <c r="U153" i="20"/>
  <c r="R153" i="20"/>
  <c r="Q153" i="20"/>
  <c r="S145" i="20"/>
  <c r="P145" i="20"/>
  <c r="U145" i="20"/>
  <c r="R145" i="20"/>
  <c r="Q145" i="20"/>
  <c r="T145" i="20"/>
  <c r="P137" i="20"/>
  <c r="R137" i="20"/>
  <c r="U137" i="20"/>
  <c r="S137" i="20"/>
  <c r="T137" i="20"/>
  <c r="Q137" i="20"/>
  <c r="Q129" i="20"/>
  <c r="R129" i="20"/>
  <c r="U129" i="20"/>
  <c r="T129" i="20"/>
  <c r="P129" i="20"/>
  <c r="P121" i="20"/>
  <c r="S121" i="20"/>
  <c r="R121" i="20"/>
  <c r="T121" i="20"/>
  <c r="U121" i="20"/>
  <c r="P113" i="20"/>
  <c r="T113" i="20"/>
  <c r="U113" i="20"/>
  <c r="S113" i="20"/>
  <c r="R113" i="20"/>
  <c r="U105" i="20"/>
  <c r="R105" i="20"/>
  <c r="S105" i="20"/>
  <c r="P105" i="20"/>
  <c r="T105" i="20"/>
  <c r="Q105" i="20"/>
  <c r="U97" i="20"/>
  <c r="R97" i="20"/>
  <c r="P97" i="20"/>
  <c r="Q97" i="20"/>
  <c r="S97" i="20"/>
  <c r="CD97" i="20" s="1"/>
  <c r="T97" i="20"/>
  <c r="T89" i="20"/>
  <c r="S89" i="20"/>
  <c r="P89" i="20"/>
  <c r="Q89" i="20"/>
  <c r="R89" i="20"/>
  <c r="U89" i="20"/>
  <c r="S81" i="20"/>
  <c r="U81" i="20"/>
  <c r="P81" i="20"/>
  <c r="R81" i="20"/>
  <c r="Q81" i="20"/>
  <c r="T81" i="20"/>
  <c r="U52" i="20"/>
  <c r="P52" i="20"/>
  <c r="S52" i="20"/>
  <c r="Q52" i="20"/>
  <c r="T52" i="20"/>
  <c r="P44" i="20"/>
  <c r="T44" i="20"/>
  <c r="CS44" i="20" s="1"/>
  <c r="Q44" i="20"/>
  <c r="R44" i="20"/>
  <c r="S44" i="20"/>
  <c r="U44" i="20"/>
  <c r="P36" i="20"/>
  <c r="S36" i="20"/>
  <c r="Q36" i="20"/>
  <c r="T36" i="20"/>
  <c r="U36" i="20"/>
  <c r="R36" i="20"/>
  <c r="R28" i="20"/>
  <c r="S28" i="20"/>
  <c r="P28" i="20"/>
  <c r="Q28" i="20"/>
  <c r="T28" i="20"/>
  <c r="U28" i="20"/>
  <c r="Q20" i="20"/>
  <c r="T20" i="20"/>
  <c r="S20" i="20"/>
  <c r="P20" i="20"/>
  <c r="R20" i="20"/>
  <c r="U20" i="20"/>
  <c r="U12" i="20"/>
  <c r="Q12" i="20"/>
  <c r="R12" i="20"/>
  <c r="S12" i="20"/>
  <c r="T12" i="20"/>
  <c r="P12" i="20"/>
  <c r="P646" i="20"/>
  <c r="U646" i="20"/>
  <c r="U622" i="20"/>
  <c r="Q622" i="20"/>
  <c r="S537" i="20"/>
  <c r="P501" i="20"/>
  <c r="CK501" i="20" s="1"/>
  <c r="U452" i="20"/>
  <c r="T438" i="20"/>
  <c r="U430" i="20"/>
  <c r="S403" i="20"/>
  <c r="T395" i="20"/>
  <c r="U373" i="20"/>
  <c r="CU373" i="20" s="1"/>
  <c r="R351" i="20"/>
  <c r="Q334" i="20"/>
  <c r="BZ334" i="20" s="1"/>
  <c r="Q289" i="20"/>
  <c r="U282" i="20"/>
  <c r="P258" i="20"/>
  <c r="T251" i="20"/>
  <c r="U235" i="20"/>
  <c r="U30" i="20"/>
  <c r="R525" i="20"/>
  <c r="CO525" i="20" s="1"/>
  <c r="U525" i="20"/>
  <c r="CU525" i="20" s="1"/>
  <c r="P525" i="20"/>
  <c r="CK525" i="20" s="1"/>
  <c r="Q525" i="20"/>
  <c r="CM525" i="20" s="1"/>
  <c r="T525" i="20"/>
  <c r="CF525" i="20" s="1"/>
  <c r="R461" i="20"/>
  <c r="CO461" i="20" s="1"/>
  <c r="T461" i="20"/>
  <c r="CF461" i="20" s="1"/>
  <c r="P461" i="20"/>
  <c r="CK461" i="20" s="1"/>
  <c r="Q461" i="20"/>
  <c r="CM461" i="20" s="1"/>
  <c r="R405" i="20"/>
  <c r="CB405" i="20" s="1"/>
  <c r="Q405" i="20"/>
  <c r="BZ405" i="20" s="1"/>
  <c r="S405" i="20"/>
  <c r="CQ405" i="20" s="1"/>
  <c r="P405" i="20"/>
  <c r="CK405" i="20" s="1"/>
  <c r="Q341" i="20"/>
  <c r="BZ341" i="20" s="1"/>
  <c r="U341" i="20"/>
  <c r="CH341" i="20" s="1"/>
  <c r="P341" i="20"/>
  <c r="CK341" i="20" s="1"/>
  <c r="S341" i="20"/>
  <c r="CD341" i="20" s="1"/>
  <c r="T341" i="20"/>
  <c r="CS341" i="20" s="1"/>
  <c r="T285" i="20"/>
  <c r="CF285" i="20" s="1"/>
  <c r="P285" i="20"/>
  <c r="CK285" i="20" s="1"/>
  <c r="Q285" i="20"/>
  <c r="CM285" i="20" s="1"/>
  <c r="R285" i="20"/>
  <c r="CO285" i="20" s="1"/>
  <c r="S285" i="20"/>
  <c r="CD285" i="20" s="1"/>
  <c r="U213" i="20"/>
  <c r="CH213" i="20" s="1"/>
  <c r="T213" i="20"/>
  <c r="CS213" i="20" s="1"/>
  <c r="Q213" i="20"/>
  <c r="BZ213" i="20" s="1"/>
  <c r="R213" i="20"/>
  <c r="CO213" i="20" s="1"/>
  <c r="S213" i="20"/>
  <c r="CQ213" i="20" s="1"/>
  <c r="P213" i="20"/>
  <c r="CK213" i="20" s="1"/>
  <c r="T157" i="20"/>
  <c r="CF157" i="20" s="1"/>
  <c r="Q157" i="20"/>
  <c r="CM157" i="20" s="1"/>
  <c r="R157" i="20"/>
  <c r="CO157" i="20" s="1"/>
  <c r="P157" i="20"/>
  <c r="CK157" i="20" s="1"/>
  <c r="S157" i="20"/>
  <c r="CD157" i="20" s="1"/>
  <c r="U157" i="20"/>
  <c r="CU157" i="20" s="1"/>
  <c r="T93" i="20"/>
  <c r="CS93" i="20" s="1"/>
  <c r="Q93" i="20"/>
  <c r="Z93" i="20" s="1"/>
  <c r="R93" i="20"/>
  <c r="CO93" i="20" s="1"/>
  <c r="S93" i="20"/>
  <c r="CQ93" i="20" s="1"/>
  <c r="P93" i="20"/>
  <c r="X93" i="20" s="1"/>
  <c r="U93" i="20"/>
  <c r="CU93" i="20" s="1"/>
  <c r="P16" i="20"/>
  <c r="BX16" i="20" s="1"/>
  <c r="U16" i="20"/>
  <c r="CU16" i="20" s="1"/>
  <c r="Q16" i="20"/>
  <c r="CM16" i="20" s="1"/>
  <c r="R16" i="20"/>
  <c r="CO16" i="20" s="1"/>
  <c r="S16" i="20"/>
  <c r="CQ16" i="20" s="1"/>
  <c r="T16" i="20"/>
  <c r="CS16" i="20" s="1"/>
  <c r="Q564" i="20"/>
  <c r="BZ564" i="20" s="1"/>
  <c r="U564" i="20"/>
  <c r="CU564" i="20" s="1"/>
  <c r="BX4" i="20"/>
  <c r="U4" i="20"/>
  <c r="CU4" i="20" s="1"/>
  <c r="U488" i="20"/>
  <c r="S488" i="20"/>
  <c r="T456" i="20"/>
  <c r="U456" i="20"/>
  <c r="S456" i="20"/>
  <c r="P456" i="20"/>
  <c r="R456" i="20"/>
  <c r="R448" i="20"/>
  <c r="T448" i="20"/>
  <c r="U448" i="20"/>
  <c r="Q448" i="20"/>
  <c r="P448" i="20"/>
  <c r="T440" i="20"/>
  <c r="U440" i="20"/>
  <c r="P440" i="20"/>
  <c r="S440" i="20"/>
  <c r="T432" i="20"/>
  <c r="P432" i="20"/>
  <c r="S432" i="20"/>
  <c r="U424" i="20"/>
  <c r="T424" i="20"/>
  <c r="R424" i="20"/>
  <c r="S424" i="20"/>
  <c r="T416" i="20"/>
  <c r="P416" i="20"/>
  <c r="S416" i="20"/>
  <c r="T408" i="20"/>
  <c r="U408" i="20"/>
  <c r="Q408" i="20"/>
  <c r="S408" i="20"/>
  <c r="U400" i="20"/>
  <c r="S400" i="20"/>
  <c r="CD400" i="20" s="1"/>
  <c r="Q400" i="20"/>
  <c r="U392" i="20"/>
  <c r="T392" i="20"/>
  <c r="R392" i="20"/>
  <c r="Q384" i="20"/>
  <c r="T384" i="20"/>
  <c r="P384" i="20"/>
  <c r="S384" i="20"/>
  <c r="U384" i="20"/>
  <c r="U376" i="20"/>
  <c r="T376" i="20"/>
  <c r="P376" i="20"/>
  <c r="R376" i="20"/>
  <c r="S376" i="20"/>
  <c r="U368" i="20"/>
  <c r="T368" i="20"/>
  <c r="CS368" i="20" s="1"/>
  <c r="Q368" i="20"/>
  <c r="R368" i="20"/>
  <c r="S368" i="20"/>
  <c r="T360" i="20"/>
  <c r="S360" i="20"/>
  <c r="CQ360" i="20" s="1"/>
  <c r="P360" i="20"/>
  <c r="R360" i="20"/>
  <c r="U360" i="20"/>
  <c r="U352" i="20"/>
  <c r="T352" i="20"/>
  <c r="Q352" i="20"/>
  <c r="R352" i="20"/>
  <c r="S352" i="20"/>
  <c r="T344" i="20"/>
  <c r="P344" i="20"/>
  <c r="S344" i="20"/>
  <c r="T336" i="20"/>
  <c r="P336" i="20"/>
  <c r="R336" i="20"/>
  <c r="U336" i="20"/>
  <c r="T328" i="20"/>
  <c r="S328" i="20"/>
  <c r="P328" i="20"/>
  <c r="R328" i="20"/>
  <c r="U328" i="20"/>
  <c r="P320" i="20"/>
  <c r="Q320" i="20"/>
  <c r="BZ320" i="20" s="1"/>
  <c r="R320" i="20"/>
  <c r="T320" i="20"/>
  <c r="CS320" i="20" s="1"/>
  <c r="S320" i="20"/>
  <c r="U320" i="20"/>
  <c r="P312" i="20"/>
  <c r="S312" i="20"/>
  <c r="T312" i="20"/>
  <c r="U312" i="20"/>
  <c r="T304" i="20"/>
  <c r="Q304" i="20"/>
  <c r="P304" i="20"/>
  <c r="R304" i="20"/>
  <c r="S304" i="20"/>
  <c r="U304" i="20"/>
  <c r="T296" i="20"/>
  <c r="P296" i="20"/>
  <c r="Q296" i="20"/>
  <c r="R296" i="20"/>
  <c r="S296" i="20"/>
  <c r="CD296" i="20" s="1"/>
  <c r="T288" i="20"/>
  <c r="U288" i="20"/>
  <c r="P288" i="20"/>
  <c r="Q288" i="20"/>
  <c r="R288" i="20"/>
  <c r="S288" i="20"/>
  <c r="S280" i="20"/>
  <c r="P280" i="20"/>
  <c r="Q280" i="20"/>
  <c r="R280" i="20"/>
  <c r="T280" i="20"/>
  <c r="U280" i="20"/>
  <c r="R272" i="20"/>
  <c r="Q272" i="20"/>
  <c r="S272" i="20"/>
  <c r="T272" i="20"/>
  <c r="U272" i="20"/>
  <c r="Q264" i="20"/>
  <c r="S264" i="20"/>
  <c r="T264" i="20"/>
  <c r="CS264" i="20" s="1"/>
  <c r="U264" i="20"/>
  <c r="P256" i="20"/>
  <c r="Q256" i="20"/>
  <c r="T256" i="20"/>
  <c r="U256" i="20"/>
  <c r="P248" i="20"/>
  <c r="S248" i="20"/>
  <c r="T248" i="20"/>
  <c r="U248" i="20"/>
  <c r="P240" i="20"/>
  <c r="S240" i="20"/>
  <c r="T240" i="20"/>
  <c r="U240" i="20"/>
  <c r="U232" i="20"/>
  <c r="CH232" i="20" s="1"/>
  <c r="P232" i="20"/>
  <c r="Q232" i="20"/>
  <c r="S232" i="20"/>
  <c r="R232" i="20"/>
  <c r="T224" i="20"/>
  <c r="P224" i="20"/>
  <c r="Q224" i="20"/>
  <c r="BZ224" i="20" s="1"/>
  <c r="R224" i="20"/>
  <c r="S224" i="20"/>
  <c r="U224" i="20"/>
  <c r="S216" i="20"/>
  <c r="U216" i="20"/>
  <c r="CU216" i="20" s="1"/>
  <c r="Q216" i="20"/>
  <c r="R216" i="20"/>
  <c r="T216" i="20"/>
  <c r="R208" i="20"/>
  <c r="P208" i="20"/>
  <c r="S208" i="20"/>
  <c r="T208" i="20"/>
  <c r="U208" i="20"/>
  <c r="T200" i="20"/>
  <c r="R200" i="20"/>
  <c r="P200" i="20"/>
  <c r="Q200" i="20"/>
  <c r="S200" i="20"/>
  <c r="U200" i="20"/>
  <c r="U192" i="20"/>
  <c r="Q192" i="20"/>
  <c r="S192" i="20"/>
  <c r="CD192" i="20" s="1"/>
  <c r="T192" i="20"/>
  <c r="P192" i="20"/>
  <c r="R192" i="20"/>
  <c r="U184" i="20"/>
  <c r="R184" i="20"/>
  <c r="P184" i="20"/>
  <c r="Q184" i="20"/>
  <c r="T176" i="20"/>
  <c r="P176" i="20"/>
  <c r="U176" i="20"/>
  <c r="Q176" i="20"/>
  <c r="R176" i="20"/>
  <c r="S176" i="20"/>
  <c r="S168" i="20"/>
  <c r="P168" i="20"/>
  <c r="U168" i="20"/>
  <c r="CU168" i="20" s="1"/>
  <c r="Q168" i="20"/>
  <c r="BZ168" i="20" s="1"/>
  <c r="R168" i="20"/>
  <c r="T168" i="20"/>
  <c r="R160" i="20"/>
  <c r="Q160" i="20"/>
  <c r="U160" i="20"/>
  <c r="S160" i="20"/>
  <c r="Q152" i="20"/>
  <c r="S152" i="20"/>
  <c r="U152" i="20"/>
  <c r="R152" i="20"/>
  <c r="P152" i="20"/>
  <c r="T152" i="20"/>
  <c r="P144" i="20"/>
  <c r="T144" i="20"/>
  <c r="U144" i="20"/>
  <c r="R144" i="20"/>
  <c r="S144" i="20"/>
  <c r="CD144" i="20" s="1"/>
  <c r="Q144" i="20"/>
  <c r="U136" i="20"/>
  <c r="T136" i="20"/>
  <c r="CF136" i="20" s="1"/>
  <c r="P136" i="20"/>
  <c r="S136" i="20"/>
  <c r="R136" i="20"/>
  <c r="P128" i="20"/>
  <c r="T128" i="20"/>
  <c r="S128" i="20"/>
  <c r="Q128" i="20"/>
  <c r="R128" i="20"/>
  <c r="U120" i="20"/>
  <c r="CU120" i="20" s="1"/>
  <c r="T120" i="20"/>
  <c r="P120" i="20"/>
  <c r="S120" i="20"/>
  <c r="Q120" i="20"/>
  <c r="CM120" i="20" s="1"/>
  <c r="T112" i="20"/>
  <c r="P112" i="20"/>
  <c r="R112" i="20"/>
  <c r="S112" i="20"/>
  <c r="U112" i="20"/>
  <c r="Q112" i="20"/>
  <c r="S104" i="20"/>
  <c r="CD104" i="20" s="1"/>
  <c r="Q104" i="20"/>
  <c r="U104" i="20"/>
  <c r="P104" i="20"/>
  <c r="R104" i="20"/>
  <c r="T104" i="20"/>
  <c r="R96" i="20"/>
  <c r="CO96" i="20" s="1"/>
  <c r="Q96" i="20"/>
  <c r="S96" i="20"/>
  <c r="T96" i="20"/>
  <c r="U96" i="20"/>
  <c r="P96" i="20"/>
  <c r="Q88" i="20"/>
  <c r="R88" i="20"/>
  <c r="S88" i="20"/>
  <c r="T88" i="20"/>
  <c r="P88" i="20"/>
  <c r="U88" i="20"/>
  <c r="P80" i="20"/>
  <c r="Q80" i="20"/>
  <c r="S80" i="20"/>
  <c r="T80" i="20"/>
  <c r="U80" i="20"/>
  <c r="R80" i="20"/>
  <c r="R51" i="20"/>
  <c r="CB51" i="20" s="1"/>
  <c r="T51" i="20"/>
  <c r="P51" i="20"/>
  <c r="Q51" i="20"/>
  <c r="S51" i="20"/>
  <c r="U51" i="20"/>
  <c r="Q43" i="20"/>
  <c r="U43" i="20"/>
  <c r="S43" i="20"/>
  <c r="P43" i="20"/>
  <c r="T43" i="20"/>
  <c r="R43" i="20"/>
  <c r="P35" i="20"/>
  <c r="Q35" i="20"/>
  <c r="R35" i="20"/>
  <c r="S35" i="20"/>
  <c r="U35" i="20"/>
  <c r="T35" i="20"/>
  <c r="S27" i="20"/>
  <c r="CQ27" i="20" s="1"/>
  <c r="U27" i="20"/>
  <c r="P27" i="20"/>
  <c r="CK27" i="20" s="1"/>
  <c r="Q27" i="20"/>
  <c r="R27" i="20"/>
  <c r="T27" i="20"/>
  <c r="P19" i="20"/>
  <c r="Q19" i="20"/>
  <c r="R19" i="20"/>
  <c r="S19" i="20"/>
  <c r="T19" i="20"/>
  <c r="U19" i="20"/>
  <c r="Q11" i="20"/>
  <c r="U11" i="20"/>
  <c r="P11" i="20"/>
  <c r="CK11" i="20" s="1"/>
  <c r="S11" i="20"/>
  <c r="T11" i="20"/>
  <c r="T631" i="20"/>
  <c r="U486" i="20"/>
  <c r="CH486" i="20" s="1"/>
  <c r="Q475" i="20"/>
  <c r="U461" i="20"/>
  <c r="CU461" i="20" s="1"/>
  <c r="S452" i="20"/>
  <c r="S430" i="20"/>
  <c r="CD430" i="20" s="1"/>
  <c r="Q416" i="20"/>
  <c r="P408" i="20"/>
  <c r="BX408" i="20" s="1"/>
  <c r="R400" i="20"/>
  <c r="S395" i="20"/>
  <c r="T387" i="20"/>
  <c r="T373" i="20"/>
  <c r="CS373" i="20" s="1"/>
  <c r="S365" i="20"/>
  <c r="CD365" i="20" s="1"/>
  <c r="R344" i="20"/>
  <c r="CO344" i="20" s="1"/>
  <c r="S339" i="20"/>
  <c r="T321" i="20"/>
  <c r="R307" i="20"/>
  <c r="S300" i="20"/>
  <c r="U293" i="20"/>
  <c r="CU293" i="20" s="1"/>
  <c r="S281" i="20"/>
  <c r="R275" i="20"/>
  <c r="T262" i="20"/>
  <c r="S256" i="20"/>
  <c r="Q250" i="20"/>
  <c r="R242" i="20"/>
  <c r="R233" i="20"/>
  <c r="U220" i="20"/>
  <c r="T184" i="20"/>
  <c r="T160" i="20"/>
  <c r="Q136" i="20"/>
  <c r="S102" i="20"/>
  <c r="CD102" i="20" s="1"/>
  <c r="R11" i="20"/>
  <c r="P533" i="20"/>
  <c r="CK533" i="20" s="1"/>
  <c r="Q533" i="20"/>
  <c r="BZ533" i="20" s="1"/>
  <c r="R533" i="20"/>
  <c r="CO533" i="20" s="1"/>
  <c r="R453" i="20"/>
  <c r="CB453" i="20" s="1"/>
  <c r="T453" i="20"/>
  <c r="CS453" i="20" s="1"/>
  <c r="P453" i="20"/>
  <c r="CK453" i="20" s="1"/>
  <c r="S453" i="20"/>
  <c r="CQ453" i="20" s="1"/>
  <c r="U453" i="20"/>
  <c r="CH453" i="20" s="1"/>
  <c r="Q389" i="20"/>
  <c r="BZ389" i="20" s="1"/>
  <c r="R389" i="20"/>
  <c r="CB389" i="20" s="1"/>
  <c r="U389" i="20"/>
  <c r="CH389" i="20" s="1"/>
  <c r="S389" i="20"/>
  <c r="CQ389" i="20" s="1"/>
  <c r="P389" i="20"/>
  <c r="CK389" i="20" s="1"/>
  <c r="R357" i="20"/>
  <c r="CO357" i="20" s="1"/>
  <c r="Q357" i="20"/>
  <c r="BZ357" i="20" s="1"/>
  <c r="P357" i="20"/>
  <c r="CK357" i="20" s="1"/>
  <c r="U357" i="20"/>
  <c r="CH357" i="20" s="1"/>
  <c r="R301" i="20"/>
  <c r="CO301" i="20" s="1"/>
  <c r="T301" i="20"/>
  <c r="CF301" i="20" s="1"/>
  <c r="P301" i="20"/>
  <c r="CK301" i="20" s="1"/>
  <c r="Q301" i="20"/>
  <c r="CM301" i="20" s="1"/>
  <c r="S301" i="20"/>
  <c r="CQ301" i="20" s="1"/>
  <c r="U229" i="20"/>
  <c r="CH229" i="20" s="1"/>
  <c r="P229" i="20"/>
  <c r="CK229" i="20" s="1"/>
  <c r="Q229" i="20"/>
  <c r="BZ229" i="20" s="1"/>
  <c r="S229" i="20"/>
  <c r="CQ229" i="20" s="1"/>
  <c r="R229" i="20"/>
  <c r="CO229" i="20" s="1"/>
  <c r="U165" i="20"/>
  <c r="CU165" i="20" s="1"/>
  <c r="P165" i="20"/>
  <c r="CK165" i="20" s="1"/>
  <c r="R165" i="20"/>
  <c r="CO165" i="20" s="1"/>
  <c r="Q165" i="20"/>
  <c r="BZ165" i="20" s="1"/>
  <c r="T165" i="20"/>
  <c r="CS165" i="20" s="1"/>
  <c r="S165" i="20"/>
  <c r="CQ165" i="20" s="1"/>
  <c r="P109" i="20"/>
  <c r="CK109" i="20" s="1"/>
  <c r="Q109" i="20"/>
  <c r="CM109" i="20" s="1"/>
  <c r="R109" i="20"/>
  <c r="CO109" i="20" s="1"/>
  <c r="U109" i="20"/>
  <c r="CU109" i="20" s="1"/>
  <c r="T109" i="20"/>
  <c r="CS109" i="20" s="1"/>
  <c r="S109" i="20"/>
  <c r="CD109" i="20" s="1"/>
  <c r="Q628" i="20"/>
  <c r="CM628" i="20" s="1"/>
  <c r="U628" i="20"/>
  <c r="CU628" i="20" s="1"/>
  <c r="S559" i="20"/>
  <c r="T559" i="20"/>
  <c r="R559" i="20"/>
  <c r="U551" i="20"/>
  <c r="P551" i="20"/>
  <c r="Q527" i="20"/>
  <c r="S527" i="20"/>
  <c r="T527" i="20"/>
  <c r="T519" i="20"/>
  <c r="S519" i="20"/>
  <c r="CD519" i="20" s="1"/>
  <c r="P511" i="20"/>
  <c r="R511" i="20"/>
  <c r="S511" i="20"/>
  <c r="Q511" i="20"/>
  <c r="U511" i="20"/>
  <c r="S503" i="20"/>
  <c r="Q503" i="20"/>
  <c r="P503" i="20"/>
  <c r="T495" i="20"/>
  <c r="Q495" i="20"/>
  <c r="S487" i="20"/>
  <c r="P487" i="20"/>
  <c r="P479" i="20"/>
  <c r="S479" i="20"/>
  <c r="T479" i="20"/>
  <c r="R479" i="20"/>
  <c r="T463" i="20"/>
  <c r="S463" i="20"/>
  <c r="P463" i="20"/>
  <c r="R463" i="20"/>
  <c r="CB463" i="20" s="1"/>
  <c r="Q455" i="20"/>
  <c r="S455" i="20"/>
  <c r="T455" i="20"/>
  <c r="U455" i="20"/>
  <c r="R455" i="20"/>
  <c r="S447" i="20"/>
  <c r="T447" i="20"/>
  <c r="P447" i="20"/>
  <c r="R447" i="20"/>
  <c r="U447" i="20"/>
  <c r="S439" i="20"/>
  <c r="Q439" i="20"/>
  <c r="R439" i="20"/>
  <c r="T439" i="20"/>
  <c r="U439" i="20"/>
  <c r="T431" i="20"/>
  <c r="U431" i="20"/>
  <c r="S431" i="20"/>
  <c r="P431" i="20"/>
  <c r="Q431" i="20"/>
  <c r="R431" i="20"/>
  <c r="S423" i="20"/>
  <c r="CQ423" i="20" s="1"/>
  <c r="U423" i="20"/>
  <c r="Q423" i="20"/>
  <c r="R423" i="20"/>
  <c r="T423" i="20"/>
  <c r="T415" i="20"/>
  <c r="R415" i="20"/>
  <c r="S415" i="20"/>
  <c r="P415" i="20"/>
  <c r="Q415" i="20"/>
  <c r="U415" i="20"/>
  <c r="S407" i="20"/>
  <c r="T407" i="20"/>
  <c r="U407" i="20"/>
  <c r="CH407" i="20" s="1"/>
  <c r="Q407" i="20"/>
  <c r="P407" i="20"/>
  <c r="BX407" i="20" s="1"/>
  <c r="S399" i="20"/>
  <c r="T399" i="20"/>
  <c r="R399" i="20"/>
  <c r="P399" i="20"/>
  <c r="Q399" i="20"/>
  <c r="T391" i="20"/>
  <c r="S391" i="20"/>
  <c r="U391" i="20"/>
  <c r="R391" i="20"/>
  <c r="P391" i="20"/>
  <c r="Q391" i="20"/>
  <c r="S383" i="20"/>
  <c r="T383" i="20"/>
  <c r="Q383" i="20"/>
  <c r="P383" i="20"/>
  <c r="T375" i="20"/>
  <c r="S375" i="20"/>
  <c r="P375" i="20"/>
  <c r="BX375" i="20" s="1"/>
  <c r="Q375" i="20"/>
  <c r="T367" i="20"/>
  <c r="S367" i="20"/>
  <c r="R367" i="20"/>
  <c r="U367" i="20"/>
  <c r="T359" i="20"/>
  <c r="S359" i="20"/>
  <c r="Q359" i="20"/>
  <c r="P359" i="20"/>
  <c r="S351" i="20"/>
  <c r="Q351" i="20"/>
  <c r="T351" i="20"/>
  <c r="U351" i="20"/>
  <c r="S343" i="20"/>
  <c r="R343" i="20"/>
  <c r="Q343" i="20"/>
  <c r="T343" i="20"/>
  <c r="U343" i="20"/>
  <c r="CH343" i="20" s="1"/>
  <c r="S335" i="20"/>
  <c r="T335" i="20"/>
  <c r="P335" i="20"/>
  <c r="Q335" i="20"/>
  <c r="R335" i="20"/>
  <c r="S327" i="20"/>
  <c r="P327" i="20"/>
  <c r="R327" i="20"/>
  <c r="Q327" i="20"/>
  <c r="S319" i="20"/>
  <c r="R319" i="20"/>
  <c r="P319" i="20"/>
  <c r="Q319" i="20"/>
  <c r="CM319" i="20" s="1"/>
  <c r="S311" i="20"/>
  <c r="U311" i="20"/>
  <c r="P311" i="20"/>
  <c r="Q311" i="20"/>
  <c r="R311" i="20"/>
  <c r="T311" i="20"/>
  <c r="S303" i="20"/>
  <c r="Q303" i="20"/>
  <c r="U303" i="20"/>
  <c r="P303" i="20"/>
  <c r="T295" i="20"/>
  <c r="S295" i="20"/>
  <c r="P295" i="20"/>
  <c r="U295" i="20"/>
  <c r="R287" i="20"/>
  <c r="Q287" i="20"/>
  <c r="U287" i="20"/>
  <c r="P287" i="20"/>
  <c r="Q279" i="20"/>
  <c r="BZ279" i="20" s="1"/>
  <c r="S279" i="20"/>
  <c r="P279" i="20"/>
  <c r="R279" i="20"/>
  <c r="P271" i="20"/>
  <c r="T271" i="20"/>
  <c r="Q271" i="20"/>
  <c r="R271" i="20"/>
  <c r="S271" i="20"/>
  <c r="U263" i="20"/>
  <c r="P263" i="20"/>
  <c r="Q263" i="20"/>
  <c r="R263" i="20"/>
  <c r="S263" i="20"/>
  <c r="CD263" i="20" s="1"/>
  <c r="T263" i="20"/>
  <c r="Q255" i="20"/>
  <c r="R255" i="20"/>
  <c r="S255" i="20"/>
  <c r="T255" i="20"/>
  <c r="U255" i="20"/>
  <c r="U247" i="20"/>
  <c r="S247" i="20"/>
  <c r="P247" i="20"/>
  <c r="Q247" i="20"/>
  <c r="R247" i="20"/>
  <c r="T247" i="20"/>
  <c r="T239" i="20"/>
  <c r="U239" i="20"/>
  <c r="S239" i="20"/>
  <c r="P239" i="20"/>
  <c r="Q239" i="20"/>
  <c r="R239" i="20"/>
  <c r="CB239" i="20" s="1"/>
  <c r="S231" i="20"/>
  <c r="R231" i="20"/>
  <c r="U231" i="20"/>
  <c r="P231" i="20"/>
  <c r="Q231" i="20"/>
  <c r="T231" i="20"/>
  <c r="R223" i="20"/>
  <c r="T223" i="20"/>
  <c r="Q223" i="20"/>
  <c r="P223" i="20"/>
  <c r="Q215" i="20"/>
  <c r="R215" i="20"/>
  <c r="U215" i="20"/>
  <c r="CH215" i="20" s="1"/>
  <c r="P215" i="20"/>
  <c r="T215" i="20"/>
  <c r="S215" i="20"/>
  <c r="P207" i="20"/>
  <c r="S207" i="20"/>
  <c r="Q207" i="20"/>
  <c r="R207" i="20"/>
  <c r="T207" i="20"/>
  <c r="U199" i="20"/>
  <c r="Q199" i="20"/>
  <c r="R199" i="20"/>
  <c r="T199" i="20"/>
  <c r="S199" i="20"/>
  <c r="T191" i="20"/>
  <c r="R191" i="20"/>
  <c r="S191" i="20"/>
  <c r="P191" i="20"/>
  <c r="Q191" i="20"/>
  <c r="BZ191" i="20" s="1"/>
  <c r="U191" i="20"/>
  <c r="S183" i="20"/>
  <c r="T183" i="20"/>
  <c r="Q183" i="20"/>
  <c r="U183" i="20"/>
  <c r="R183" i="20"/>
  <c r="P183" i="20"/>
  <c r="R175" i="20"/>
  <c r="U175" i="20"/>
  <c r="P175" i="20"/>
  <c r="Q175" i="20"/>
  <c r="S175" i="20"/>
  <c r="T175" i="20"/>
  <c r="Q167" i="20"/>
  <c r="P167" i="20"/>
  <c r="BX167" i="20" s="1"/>
  <c r="U167" i="20"/>
  <c r="S167" i="20"/>
  <c r="T167" i="20"/>
  <c r="P159" i="20"/>
  <c r="U159" i="20"/>
  <c r="Q159" i="20"/>
  <c r="S159" i="20"/>
  <c r="R159" i="20"/>
  <c r="T159" i="20"/>
  <c r="P151" i="20"/>
  <c r="BX151" i="20" s="1"/>
  <c r="Q151" i="20"/>
  <c r="U151" i="20"/>
  <c r="CH151" i="20" s="1"/>
  <c r="S151" i="20"/>
  <c r="T151" i="20"/>
  <c r="R151" i="20"/>
  <c r="Q143" i="20"/>
  <c r="U143" i="20"/>
  <c r="CH143" i="20" s="1"/>
  <c r="P143" i="20"/>
  <c r="T143" i="20"/>
  <c r="R143" i="20"/>
  <c r="S143" i="20"/>
  <c r="U135" i="20"/>
  <c r="R135" i="20"/>
  <c r="P135" i="20"/>
  <c r="T135" i="20"/>
  <c r="Q135" i="20"/>
  <c r="S135" i="20"/>
  <c r="T127" i="20"/>
  <c r="CF127" i="20" s="1"/>
  <c r="S127" i="20"/>
  <c r="P127" i="20"/>
  <c r="CK127" i="20" s="1"/>
  <c r="Q127" i="20"/>
  <c r="U127" i="20"/>
  <c r="R127" i="20"/>
  <c r="S119" i="20"/>
  <c r="U119" i="20"/>
  <c r="P119" i="20"/>
  <c r="R119" i="20"/>
  <c r="T119" i="20"/>
  <c r="Q119" i="20"/>
  <c r="R111" i="20"/>
  <c r="U111" i="20"/>
  <c r="P111" i="20"/>
  <c r="Q111" i="20"/>
  <c r="S111" i="20"/>
  <c r="T111" i="20"/>
  <c r="Q103" i="20"/>
  <c r="BZ103" i="20" s="1"/>
  <c r="P103" i="20"/>
  <c r="S103" i="20"/>
  <c r="T103" i="20"/>
  <c r="U103" i="20"/>
  <c r="R103" i="20"/>
  <c r="P95" i="20"/>
  <c r="T95" i="20"/>
  <c r="U95" i="20"/>
  <c r="Q95" i="20"/>
  <c r="R95" i="20"/>
  <c r="S95" i="20"/>
  <c r="U87" i="20"/>
  <c r="CH87" i="20" s="1"/>
  <c r="P87" i="20"/>
  <c r="Q87" i="20"/>
  <c r="S87" i="20"/>
  <c r="CQ87" i="20" s="1"/>
  <c r="R87" i="20"/>
  <c r="P79" i="20"/>
  <c r="Q79" i="20"/>
  <c r="R79" i="20"/>
  <c r="S79" i="20"/>
  <c r="T79" i="20"/>
  <c r="U79" i="20"/>
  <c r="CH79" i="20" s="1"/>
  <c r="P50" i="20"/>
  <c r="Q50" i="20"/>
  <c r="T50" i="20"/>
  <c r="R50" i="20"/>
  <c r="CO50" i="20" s="1"/>
  <c r="U50" i="20"/>
  <c r="S50" i="20"/>
  <c r="R42" i="20"/>
  <c r="Q42" i="20"/>
  <c r="S42" i="20"/>
  <c r="T42" i="20"/>
  <c r="P42" i="20"/>
  <c r="U42" i="20"/>
  <c r="S34" i="20"/>
  <c r="T34" i="20"/>
  <c r="P34" i="20"/>
  <c r="Q34" i="20"/>
  <c r="R34" i="20"/>
  <c r="U34" i="20"/>
  <c r="U26" i="20"/>
  <c r="T26" i="20"/>
  <c r="Q26" i="20"/>
  <c r="R26" i="20"/>
  <c r="S26" i="20"/>
  <c r="P26" i="20"/>
  <c r="T18" i="20"/>
  <c r="S18" i="20"/>
  <c r="Q18" i="20"/>
  <c r="U18" i="20"/>
  <c r="P18" i="20"/>
  <c r="R18" i="20"/>
  <c r="CB18" i="20" s="1"/>
  <c r="R10" i="20"/>
  <c r="P10" i="20"/>
  <c r="Q10" i="20"/>
  <c r="S10" i="20"/>
  <c r="U10" i="20"/>
  <c r="T10" i="20"/>
  <c r="Q621" i="20"/>
  <c r="CM621" i="20" s="1"/>
  <c r="U621" i="20"/>
  <c r="P621" i="20"/>
  <c r="T621" i="20"/>
  <c r="T617" i="20"/>
  <c r="Q617" i="20"/>
  <c r="U605" i="20"/>
  <c r="CU605" i="20" s="1"/>
  <c r="P605" i="20"/>
  <c r="Q605" i="20"/>
  <c r="P597" i="20"/>
  <c r="T597" i="20"/>
  <c r="R597" i="20"/>
  <c r="U589" i="20"/>
  <c r="P589" i="20"/>
  <c r="U581" i="20"/>
  <c r="Q581" i="20"/>
  <c r="Q573" i="20"/>
  <c r="U573" i="20"/>
  <c r="CU573" i="20" s="1"/>
  <c r="R573" i="20"/>
  <c r="S573" i="20"/>
  <c r="Q565" i="20"/>
  <c r="P565" i="20"/>
  <c r="T565" i="20"/>
  <c r="R612" i="20"/>
  <c r="CO612" i="20" s="1"/>
  <c r="T533" i="20"/>
  <c r="CS533" i="20" s="1"/>
  <c r="S499" i="20"/>
  <c r="U459" i="20"/>
  <c r="S444" i="20"/>
  <c r="U436" i="20"/>
  <c r="R407" i="20"/>
  <c r="P400" i="20"/>
  <c r="S392" i="20"/>
  <c r="S387" i="20"/>
  <c r="T379" i="20"/>
  <c r="T357" i="20"/>
  <c r="CS357" i="20" s="1"/>
  <c r="Q344" i="20"/>
  <c r="Q339" i="20"/>
  <c r="P333" i="20"/>
  <c r="CK333" i="20" s="1"/>
  <c r="T327" i="20"/>
  <c r="R321" i="20"/>
  <c r="T313" i="20"/>
  <c r="Q307" i="20"/>
  <c r="T293" i="20"/>
  <c r="CS293" i="20" s="1"/>
  <c r="S287" i="20"/>
  <c r="R281" i="20"/>
  <c r="P275" i="20"/>
  <c r="R256" i="20"/>
  <c r="P250" i="20"/>
  <c r="Q242" i="20"/>
  <c r="T232" i="20"/>
  <c r="Q203" i="20"/>
  <c r="S184" i="20"/>
  <c r="P160" i="20"/>
  <c r="U549" i="20"/>
  <c r="CH549" i="20" s="1"/>
  <c r="T549" i="20"/>
  <c r="CS549" i="20" s="1"/>
  <c r="P485" i="20"/>
  <c r="CK485" i="20" s="1"/>
  <c r="R485" i="20"/>
  <c r="CB485" i="20" s="1"/>
  <c r="T485" i="20"/>
  <c r="CS485" i="20" s="1"/>
  <c r="Q485" i="20"/>
  <c r="BZ485" i="20" s="1"/>
  <c r="U485" i="20"/>
  <c r="CH485" i="20" s="1"/>
  <c r="R421" i="20"/>
  <c r="CB421" i="20" s="1"/>
  <c r="Q421" i="20"/>
  <c r="BZ421" i="20" s="1"/>
  <c r="U421" i="20"/>
  <c r="CH421" i="20" s="1"/>
  <c r="P421" i="20"/>
  <c r="CK421" i="20" s="1"/>
  <c r="S421" i="20"/>
  <c r="CQ421" i="20" s="1"/>
  <c r="T421" i="20"/>
  <c r="CS421" i="20" s="1"/>
  <c r="R365" i="20"/>
  <c r="CO365" i="20" s="1"/>
  <c r="Q365" i="20"/>
  <c r="CM365" i="20" s="1"/>
  <c r="U365" i="20"/>
  <c r="CU365" i="20" s="1"/>
  <c r="T365" i="20"/>
  <c r="CF365" i="20" s="1"/>
  <c r="U277" i="20"/>
  <c r="CH277" i="20" s="1"/>
  <c r="P277" i="20"/>
  <c r="CK277" i="20" s="1"/>
  <c r="Q277" i="20"/>
  <c r="BZ277" i="20" s="1"/>
  <c r="R277" i="20"/>
  <c r="CB277" i="20" s="1"/>
  <c r="S277" i="20"/>
  <c r="CQ277" i="20" s="1"/>
  <c r="T277" i="20"/>
  <c r="CS277" i="20" s="1"/>
  <c r="R205" i="20"/>
  <c r="CB205" i="20" s="1"/>
  <c r="S205" i="20"/>
  <c r="CD205" i="20" s="1"/>
  <c r="U205" i="20"/>
  <c r="CU205" i="20" s="1"/>
  <c r="P205" i="20"/>
  <c r="CK205" i="20" s="1"/>
  <c r="Q205" i="20"/>
  <c r="CM205" i="20" s="1"/>
  <c r="T205" i="20"/>
  <c r="CF205" i="20" s="1"/>
  <c r="R141" i="20"/>
  <c r="CO141" i="20" s="1"/>
  <c r="T141" i="20"/>
  <c r="CF141" i="20" s="1"/>
  <c r="Q141" i="20"/>
  <c r="CM141" i="20" s="1"/>
  <c r="S141" i="20"/>
  <c r="CD141" i="20" s="1"/>
  <c r="T48" i="20"/>
  <c r="CS48" i="20" s="1"/>
  <c r="S48" i="20"/>
  <c r="CQ48" i="20" s="1"/>
  <c r="P48" i="20"/>
  <c r="CK48" i="20" s="1"/>
  <c r="Q48" i="20"/>
  <c r="CM48" i="20" s="1"/>
  <c r="R48" i="20"/>
  <c r="CO48" i="20" s="1"/>
  <c r="U48" i="20"/>
  <c r="CH48" i="20" s="1"/>
  <c r="S526" i="20"/>
  <c r="R526" i="20"/>
  <c r="CO526" i="20" s="1"/>
  <c r="Q518" i="20"/>
  <c r="R518" i="20"/>
  <c r="S518" i="20"/>
  <c r="CQ518" i="20" s="1"/>
  <c r="U518" i="20"/>
  <c r="R510" i="20"/>
  <c r="CO510" i="20" s="1"/>
  <c r="Q510" i="20"/>
  <c r="P510" i="20"/>
  <c r="S502" i="20"/>
  <c r="R502" i="20"/>
  <c r="P502" i="20"/>
  <c r="BX502" i="20" s="1"/>
  <c r="Q502" i="20"/>
  <c r="U502" i="20"/>
  <c r="CH502" i="20" s="1"/>
  <c r="R494" i="20"/>
  <c r="CO494" i="20" s="1"/>
  <c r="P494" i="20"/>
  <c r="Q494" i="20"/>
  <c r="U494" i="20"/>
  <c r="R486" i="20"/>
  <c r="S486" i="20"/>
  <c r="P486" i="20"/>
  <c r="BX486" i="20" s="1"/>
  <c r="U478" i="20"/>
  <c r="R478" i="20"/>
  <c r="CB478" i="20" s="1"/>
  <c r="Q478" i="20"/>
  <c r="T478" i="20"/>
  <c r="P470" i="20"/>
  <c r="R470" i="20"/>
  <c r="U470" i="20"/>
  <c r="S470" i="20"/>
  <c r="S462" i="20"/>
  <c r="R462" i="20"/>
  <c r="CO462" i="20" s="1"/>
  <c r="U462" i="20"/>
  <c r="Q462" i="20"/>
  <c r="S454" i="20"/>
  <c r="R454" i="20"/>
  <c r="P454" i="20"/>
  <c r="BX454" i="20" s="1"/>
  <c r="U454" i="20"/>
  <c r="CH454" i="20" s="1"/>
  <c r="R446" i="20"/>
  <c r="CB446" i="20" s="1"/>
  <c r="S446" i="20"/>
  <c r="T446" i="20"/>
  <c r="P446" i="20"/>
  <c r="S438" i="20"/>
  <c r="CQ438" i="20" s="1"/>
  <c r="R438" i="20"/>
  <c r="P438" i="20"/>
  <c r="U438" i="20"/>
  <c r="R430" i="20"/>
  <c r="P430" i="20"/>
  <c r="T430" i="20"/>
  <c r="U422" i="20"/>
  <c r="S422" i="20"/>
  <c r="R422" i="20"/>
  <c r="T422" i="20"/>
  <c r="CS422" i="20" s="1"/>
  <c r="S414" i="20"/>
  <c r="CD414" i="20" s="1"/>
  <c r="R414" i="20"/>
  <c r="T414" i="20"/>
  <c r="P406" i="20"/>
  <c r="CK406" i="20" s="1"/>
  <c r="R406" i="20"/>
  <c r="Q406" i="20"/>
  <c r="T406" i="20"/>
  <c r="CF406" i="20" s="1"/>
  <c r="U406" i="20"/>
  <c r="S398" i="20"/>
  <c r="CQ398" i="20" s="1"/>
  <c r="U398" i="20"/>
  <c r="R398" i="20"/>
  <c r="P398" i="20"/>
  <c r="T398" i="20"/>
  <c r="R390" i="20"/>
  <c r="S390" i="20"/>
  <c r="Q390" i="20"/>
  <c r="CM390" i="20" s="1"/>
  <c r="U390" i="20"/>
  <c r="S382" i="20"/>
  <c r="CD382" i="20" s="1"/>
  <c r="P382" i="20"/>
  <c r="T382" i="20"/>
  <c r="U382" i="20"/>
  <c r="R382" i="20"/>
  <c r="R374" i="20"/>
  <c r="P374" i="20"/>
  <c r="CK374" i="20" s="1"/>
  <c r="S374" i="20"/>
  <c r="T374" i="20"/>
  <c r="CF374" i="20" s="1"/>
  <c r="U374" i="20"/>
  <c r="R366" i="20"/>
  <c r="CB366" i="20" s="1"/>
  <c r="U366" i="20"/>
  <c r="Q366" i="20"/>
  <c r="S366" i="20"/>
  <c r="T366" i="20"/>
  <c r="R358" i="20"/>
  <c r="U358" i="20"/>
  <c r="CH358" i="20" s="1"/>
  <c r="S358" i="20"/>
  <c r="Q358" i="20"/>
  <c r="T358" i="20"/>
  <c r="CF358" i="20" s="1"/>
  <c r="R350" i="20"/>
  <c r="CO350" i="20" s="1"/>
  <c r="U350" i="20"/>
  <c r="Q350" i="20"/>
  <c r="S350" i="20"/>
  <c r="T350" i="20"/>
  <c r="R342" i="20"/>
  <c r="Q342" i="20"/>
  <c r="U342" i="20"/>
  <c r="CH342" i="20" s="1"/>
  <c r="P342" i="20"/>
  <c r="R334" i="20"/>
  <c r="S334" i="20"/>
  <c r="T334" i="20"/>
  <c r="CF334" i="20" s="1"/>
  <c r="R326" i="20"/>
  <c r="Q326" i="20"/>
  <c r="T326" i="20"/>
  <c r="U326" i="20"/>
  <c r="S318" i="20"/>
  <c r="Q318" i="20"/>
  <c r="R318" i="20"/>
  <c r="CO318" i="20" s="1"/>
  <c r="T318" i="20"/>
  <c r="U318" i="20"/>
  <c r="R310" i="20"/>
  <c r="Q310" i="20"/>
  <c r="U310" i="20"/>
  <c r="CH310" i="20" s="1"/>
  <c r="P310" i="20"/>
  <c r="T302" i="20"/>
  <c r="CF302" i="20" s="1"/>
  <c r="Q302" i="20"/>
  <c r="BZ302" i="20" s="1"/>
  <c r="R302" i="20"/>
  <c r="S302" i="20"/>
  <c r="U302" i="20"/>
  <c r="CH302" i="20" s="1"/>
  <c r="Q294" i="20"/>
  <c r="P294" i="20"/>
  <c r="R294" i="20"/>
  <c r="CO294" i="20" s="1"/>
  <c r="S294" i="20"/>
  <c r="CQ294" i="20" s="1"/>
  <c r="T294" i="20"/>
  <c r="U294" i="20"/>
  <c r="P286" i="20"/>
  <c r="CK286" i="20" s="1"/>
  <c r="R286" i="20"/>
  <c r="CO286" i="20" s="1"/>
  <c r="S286" i="20"/>
  <c r="T286" i="20"/>
  <c r="CF286" i="20" s="1"/>
  <c r="U286" i="20"/>
  <c r="P278" i="20"/>
  <c r="BX278" i="20" s="1"/>
  <c r="S278" i="20"/>
  <c r="T278" i="20"/>
  <c r="U278" i="20"/>
  <c r="CH278" i="20" s="1"/>
  <c r="Q270" i="20"/>
  <c r="T270" i="20"/>
  <c r="CS270" i="20" s="1"/>
  <c r="U270" i="20"/>
  <c r="P270" i="20"/>
  <c r="U262" i="20"/>
  <c r="CH262" i="20" s="1"/>
  <c r="R262" i="20"/>
  <c r="CB262" i="20" s="1"/>
  <c r="P262" i="20"/>
  <c r="BX262" i="20" s="1"/>
  <c r="Q262" i="20"/>
  <c r="T254" i="20"/>
  <c r="CS254" i="20" s="1"/>
  <c r="S254" i="20"/>
  <c r="P254" i="20"/>
  <c r="Q254" i="20"/>
  <c r="R254" i="20"/>
  <c r="CB254" i="20" s="1"/>
  <c r="S246" i="20"/>
  <c r="CD246" i="20" s="1"/>
  <c r="P246" i="20"/>
  <c r="CK246" i="20" s="1"/>
  <c r="Q246" i="20"/>
  <c r="U246" i="20"/>
  <c r="R238" i="20"/>
  <c r="CB238" i="20" s="1"/>
  <c r="Q238" i="20"/>
  <c r="CM238" i="20" s="1"/>
  <c r="S238" i="20"/>
  <c r="T238" i="20"/>
  <c r="U238" i="20"/>
  <c r="CU238" i="20" s="1"/>
  <c r="Q230" i="20"/>
  <c r="R230" i="20"/>
  <c r="S230" i="20"/>
  <c r="CD230" i="20" s="1"/>
  <c r="T230" i="20"/>
  <c r="CS230" i="20" s="1"/>
  <c r="U230" i="20"/>
  <c r="P222" i="20"/>
  <c r="Q222" i="20"/>
  <c r="BM222" i="20" s="1"/>
  <c r="S222" i="20"/>
  <c r="CD222" i="20" s="1"/>
  <c r="T222" i="20"/>
  <c r="CS222" i="20" s="1"/>
  <c r="U222" i="20"/>
  <c r="CU222" i="20" s="1"/>
  <c r="R222" i="20"/>
  <c r="R214" i="20"/>
  <c r="T214" i="20"/>
  <c r="CF214" i="20" s="1"/>
  <c r="U214" i="20"/>
  <c r="P214" i="20"/>
  <c r="Q214" i="20"/>
  <c r="CM214" i="20" s="1"/>
  <c r="S214" i="20"/>
  <c r="CQ214" i="20" s="1"/>
  <c r="T206" i="20"/>
  <c r="CF206" i="20" s="1"/>
  <c r="R206" i="20"/>
  <c r="U206" i="20"/>
  <c r="CU206" i="20" s="1"/>
  <c r="P206" i="20"/>
  <c r="Q206" i="20"/>
  <c r="AZ206" i="20" s="1"/>
  <c r="S206" i="20"/>
  <c r="CD206" i="20" s="1"/>
  <c r="S198" i="20"/>
  <c r="CQ198" i="20" s="1"/>
  <c r="T198" i="20"/>
  <c r="P198" i="20"/>
  <c r="Q198" i="20"/>
  <c r="R198" i="20"/>
  <c r="R190" i="20"/>
  <c r="S190" i="20"/>
  <c r="CD190" i="20" s="1"/>
  <c r="U190" i="20"/>
  <c r="CU190" i="20" s="1"/>
  <c r="Q190" i="20"/>
  <c r="Z190" i="20" s="1"/>
  <c r="T190" i="20"/>
  <c r="CS190" i="20" s="1"/>
  <c r="Q182" i="20"/>
  <c r="CM182" i="20" s="1"/>
  <c r="P182" i="20"/>
  <c r="T182" i="20"/>
  <c r="CF182" i="20" s="1"/>
  <c r="R182" i="20"/>
  <c r="S182" i="20"/>
  <c r="CQ182" i="20" s="1"/>
  <c r="U182" i="20"/>
  <c r="P174" i="20"/>
  <c r="R174" i="20"/>
  <c r="Q174" i="20"/>
  <c r="CM174" i="20" s="1"/>
  <c r="T174" i="20"/>
  <c r="CF174" i="20" s="1"/>
  <c r="S174" i="20"/>
  <c r="CD174" i="20" s="1"/>
  <c r="U174" i="20"/>
  <c r="CU174" i="20" s="1"/>
  <c r="S166" i="20"/>
  <c r="CQ166" i="20" s="1"/>
  <c r="Q166" i="20"/>
  <c r="BZ166" i="20" s="1"/>
  <c r="T166" i="20"/>
  <c r="P166" i="20"/>
  <c r="R166" i="20"/>
  <c r="T158" i="20"/>
  <c r="Q158" i="20"/>
  <c r="CM158" i="20" s="1"/>
  <c r="P158" i="20"/>
  <c r="S158" i="20"/>
  <c r="CQ158" i="20" s="1"/>
  <c r="U158" i="20"/>
  <c r="CU158" i="20" s="1"/>
  <c r="R158" i="20"/>
  <c r="CO158" i="20" s="1"/>
  <c r="U150" i="20"/>
  <c r="CU150" i="20" s="1"/>
  <c r="Q150" i="20"/>
  <c r="P150" i="20"/>
  <c r="BX150" i="20" s="1"/>
  <c r="T150" i="20"/>
  <c r="R150" i="20"/>
  <c r="CO150" i="20" s="1"/>
  <c r="S150" i="20"/>
  <c r="CQ150" i="20" s="1"/>
  <c r="T142" i="20"/>
  <c r="CF142" i="20" s="1"/>
  <c r="Q142" i="20"/>
  <c r="BZ142" i="20" s="1"/>
  <c r="U142" i="20"/>
  <c r="P142" i="20"/>
  <c r="R142" i="20"/>
  <c r="CO142" i="20" s="1"/>
  <c r="S142" i="20"/>
  <c r="CQ142" i="20" s="1"/>
  <c r="S134" i="20"/>
  <c r="CQ134" i="20" s="1"/>
  <c r="Q134" i="20"/>
  <c r="R134" i="20"/>
  <c r="U134" i="20"/>
  <c r="CH134" i="20" s="1"/>
  <c r="P134" i="20"/>
  <c r="BX134" i="20" s="1"/>
  <c r="R126" i="20"/>
  <c r="CO126" i="20" s="1"/>
  <c r="P126" i="20"/>
  <c r="Q126" i="20"/>
  <c r="S126" i="20"/>
  <c r="CQ126" i="20" s="1"/>
  <c r="T126" i="20"/>
  <c r="U126" i="20"/>
  <c r="CU126" i="20" s="1"/>
  <c r="Q118" i="20"/>
  <c r="R118" i="20"/>
  <c r="CO118" i="20" s="1"/>
  <c r="P118" i="20"/>
  <c r="BX118" i="20" s="1"/>
  <c r="S118" i="20"/>
  <c r="CQ118" i="20" s="1"/>
  <c r="T118" i="20"/>
  <c r="CF118" i="20" s="1"/>
  <c r="U118" i="20"/>
  <c r="CH118" i="20" s="1"/>
  <c r="P110" i="20"/>
  <c r="S110" i="20"/>
  <c r="CQ110" i="20" s="1"/>
  <c r="Q110" i="20"/>
  <c r="CM110" i="20" s="1"/>
  <c r="T110" i="20"/>
  <c r="CF110" i="20" s="1"/>
  <c r="U110" i="20"/>
  <c r="P102" i="20"/>
  <c r="CK102" i="20" s="1"/>
  <c r="T102" i="20"/>
  <c r="CS102" i="20" s="1"/>
  <c r="Q102" i="20"/>
  <c r="U102" i="20"/>
  <c r="Q94" i="20"/>
  <c r="CM94" i="20" s="1"/>
  <c r="T94" i="20"/>
  <c r="CF94" i="20" s="1"/>
  <c r="U94" i="20"/>
  <c r="CH94" i="20" s="1"/>
  <c r="P94" i="20"/>
  <c r="CK94" i="20" s="1"/>
  <c r="R94" i="20"/>
  <c r="S94" i="20"/>
  <c r="CQ94" i="20" s="1"/>
  <c r="U86" i="20"/>
  <c r="CU86" i="20" s="1"/>
  <c r="R86" i="20"/>
  <c r="CB86" i="20" s="1"/>
  <c r="T86" i="20"/>
  <c r="CS86" i="20" s="1"/>
  <c r="P86" i="20"/>
  <c r="Q86" i="20"/>
  <c r="T78" i="20"/>
  <c r="CF78" i="20" s="1"/>
  <c r="S78" i="20"/>
  <c r="CQ78" i="20" s="1"/>
  <c r="Q78" i="20"/>
  <c r="BZ78" i="20" s="1"/>
  <c r="U78" i="20"/>
  <c r="CH78" i="20" s="1"/>
  <c r="R78" i="20"/>
  <c r="CO78" i="20" s="1"/>
  <c r="P78" i="20"/>
  <c r="P49" i="20"/>
  <c r="BX49" i="20" s="1"/>
  <c r="R49" i="20"/>
  <c r="CB49" i="20" s="1"/>
  <c r="S49" i="20"/>
  <c r="CQ49" i="20" s="1"/>
  <c r="T49" i="20"/>
  <c r="CF49" i="20" s="1"/>
  <c r="Q49" i="20"/>
  <c r="CM49" i="20" s="1"/>
  <c r="U49" i="20"/>
  <c r="CH49" i="20" s="1"/>
  <c r="U41" i="20"/>
  <c r="CH41" i="20" s="1"/>
  <c r="T41" i="20"/>
  <c r="CS41" i="20" s="1"/>
  <c r="P41" i="20"/>
  <c r="BX41" i="20" s="1"/>
  <c r="Q41" i="20"/>
  <c r="CM41" i="20" s="1"/>
  <c r="R41" i="20"/>
  <c r="CB41" i="20" s="1"/>
  <c r="S41" i="20"/>
  <c r="CQ41" i="20" s="1"/>
  <c r="T33" i="20"/>
  <c r="CS33" i="20" s="1"/>
  <c r="P33" i="20"/>
  <c r="CK33" i="20" s="1"/>
  <c r="R33" i="20"/>
  <c r="CB33" i="20" s="1"/>
  <c r="S33" i="20"/>
  <c r="CQ33" i="20" s="1"/>
  <c r="U33" i="20"/>
  <c r="CU33" i="20" s="1"/>
  <c r="Q33" i="20"/>
  <c r="BZ33" i="20" s="1"/>
  <c r="S25" i="20"/>
  <c r="CQ25" i="20" s="1"/>
  <c r="Q25" i="20"/>
  <c r="BZ25" i="20" s="1"/>
  <c r="U25" i="20"/>
  <c r="CU25" i="20" s="1"/>
  <c r="R25" i="20"/>
  <c r="CB25" i="20" s="1"/>
  <c r="P25" i="20"/>
  <c r="CK25" i="20" s="1"/>
  <c r="T25" i="20"/>
  <c r="CF25" i="20" s="1"/>
  <c r="R17" i="20"/>
  <c r="CO17" i="20" s="1"/>
  <c r="S17" i="20"/>
  <c r="CQ17" i="20" s="1"/>
  <c r="Q17" i="20"/>
  <c r="CM17" i="20" s="1"/>
  <c r="T17" i="20"/>
  <c r="CF17" i="20" s="1"/>
  <c r="U17" i="20"/>
  <c r="CU17" i="20" s="1"/>
  <c r="P17" i="20"/>
  <c r="CK17" i="20" s="1"/>
  <c r="U9" i="20"/>
  <c r="CU9" i="20" s="1"/>
  <c r="R9" i="20"/>
  <c r="CO9" i="20" s="1"/>
  <c r="S9" i="20"/>
  <c r="CQ9" i="20" s="1"/>
  <c r="P9" i="20"/>
  <c r="CK9" i="20" s="1"/>
  <c r="Q9" i="20"/>
  <c r="CM9" i="20" s="1"/>
  <c r="T589" i="20"/>
  <c r="P526" i="20"/>
  <c r="T510" i="20"/>
  <c r="R497" i="20"/>
  <c r="T483" i="20"/>
  <c r="S459" i="20"/>
  <c r="T449" i="20"/>
  <c r="CF449" i="20" s="1"/>
  <c r="S436" i="20"/>
  <c r="U428" i="20"/>
  <c r="P422" i="20"/>
  <c r="Q414" i="20"/>
  <c r="S406" i="20"/>
  <c r="U399" i="20"/>
  <c r="CH399" i="20" s="1"/>
  <c r="Q392" i="20"/>
  <c r="CM392" i="20" s="1"/>
  <c r="R384" i="20"/>
  <c r="S379" i="20"/>
  <c r="T371" i="20"/>
  <c r="T363" i="20"/>
  <c r="S357" i="20"/>
  <c r="CD357" i="20" s="1"/>
  <c r="S349" i="20"/>
  <c r="CD349" i="20" s="1"/>
  <c r="P343" i="20"/>
  <c r="P339" i="20"/>
  <c r="S332" i="20"/>
  <c r="S326" i="20"/>
  <c r="CQ326" i="20" s="1"/>
  <c r="U319" i="20"/>
  <c r="R312" i="20"/>
  <c r="R305" i="20"/>
  <c r="U298" i="20"/>
  <c r="CU298" i="20" s="1"/>
  <c r="R292" i="20"/>
  <c r="Q286" i="20"/>
  <c r="U279" i="20"/>
  <c r="CH279" i="20" s="1"/>
  <c r="T273" i="20"/>
  <c r="S267" i="20"/>
  <c r="P255" i="20"/>
  <c r="R248" i="20"/>
  <c r="R240" i="20"/>
  <c r="CO240" i="20" s="1"/>
  <c r="P230" i="20"/>
  <c r="CK230" i="20" s="1"/>
  <c r="Q217" i="20"/>
  <c r="P199" i="20"/>
  <c r="U179" i="20"/>
  <c r="Q155" i="20"/>
  <c r="S129" i="20"/>
  <c r="T87" i="20"/>
  <c r="Q453" i="20"/>
  <c r="BZ453" i="20" s="1"/>
  <c r="Q509" i="20"/>
  <c r="CM509" i="20" s="1"/>
  <c r="R509" i="20"/>
  <c r="CO509" i="20" s="1"/>
  <c r="T509" i="20"/>
  <c r="CF509" i="20" s="1"/>
  <c r="U509" i="20"/>
  <c r="CU509" i="20" s="1"/>
  <c r="P509" i="20"/>
  <c r="CK509" i="20" s="1"/>
  <c r="R445" i="20"/>
  <c r="CO445" i="20" s="1"/>
  <c r="Q445" i="20"/>
  <c r="BZ445" i="20" s="1"/>
  <c r="S445" i="20"/>
  <c r="CQ445" i="20" s="1"/>
  <c r="T445" i="20"/>
  <c r="CF445" i="20" s="1"/>
  <c r="U445" i="20"/>
  <c r="CU445" i="20" s="1"/>
  <c r="Q381" i="20"/>
  <c r="CM381" i="20" s="1"/>
  <c r="S381" i="20"/>
  <c r="CQ381" i="20" s="1"/>
  <c r="R381" i="20"/>
  <c r="CO381" i="20" s="1"/>
  <c r="P381" i="20"/>
  <c r="CK381" i="20" s="1"/>
  <c r="Q317" i="20"/>
  <c r="CM317" i="20" s="1"/>
  <c r="T317" i="20"/>
  <c r="CF317" i="20" s="1"/>
  <c r="P317" i="20"/>
  <c r="CK317" i="20" s="1"/>
  <c r="R317" i="20"/>
  <c r="CO317" i="20" s="1"/>
  <c r="S317" i="20"/>
  <c r="CQ317" i="20" s="1"/>
  <c r="S261" i="20"/>
  <c r="CD261" i="20" s="1"/>
  <c r="R261" i="20"/>
  <c r="CO261" i="20" s="1"/>
  <c r="T261" i="20"/>
  <c r="CS261" i="20" s="1"/>
  <c r="U261" i="20"/>
  <c r="CH261" i="20" s="1"/>
  <c r="Q197" i="20"/>
  <c r="BZ197" i="20" s="1"/>
  <c r="T197" i="20"/>
  <c r="CS197" i="20" s="1"/>
  <c r="S197" i="20"/>
  <c r="CD197" i="20" s="1"/>
  <c r="U197" i="20"/>
  <c r="CH197" i="20" s="1"/>
  <c r="P197" i="20"/>
  <c r="CK197" i="20" s="1"/>
  <c r="R197" i="20"/>
  <c r="CO197" i="20" s="1"/>
  <c r="P125" i="20"/>
  <c r="CK125" i="20" s="1"/>
  <c r="Q125" i="20"/>
  <c r="CM125" i="20" s="1"/>
  <c r="R125" i="20"/>
  <c r="CO125" i="20" s="1"/>
  <c r="S125" i="20"/>
  <c r="CD125" i="20" s="1"/>
  <c r="T125" i="20"/>
  <c r="CF125" i="20" s="1"/>
  <c r="U125" i="20"/>
  <c r="CU125" i="20" s="1"/>
  <c r="S40" i="20"/>
  <c r="CQ40" i="20" s="1"/>
  <c r="U40" i="20"/>
  <c r="CH40" i="20" s="1"/>
  <c r="P40" i="20"/>
  <c r="CK40" i="20" s="1"/>
  <c r="R40" i="20"/>
  <c r="CB40" i="20" s="1"/>
  <c r="T40" i="20"/>
  <c r="CS40" i="20" s="1"/>
  <c r="Q40" i="20"/>
  <c r="CM40" i="20" s="1"/>
  <c r="R589" i="20"/>
  <c r="S525" i="20"/>
  <c r="CQ525" i="20" s="1"/>
  <c r="U507" i="20"/>
  <c r="R483" i="20"/>
  <c r="Q459" i="20"/>
  <c r="P449" i="20"/>
  <c r="R443" i="20"/>
  <c r="P414" i="20"/>
  <c r="U405" i="20"/>
  <c r="CU405" i="20" s="1"/>
  <c r="Q398" i="20"/>
  <c r="P392" i="20"/>
  <c r="U383" i="20"/>
  <c r="Q376" i="20"/>
  <c r="R371" i="20"/>
  <c r="R363" i="20"/>
  <c r="U355" i="20"/>
  <c r="R349" i="20"/>
  <c r="CO349" i="20" s="1"/>
  <c r="T342" i="20"/>
  <c r="S336" i="20"/>
  <c r="P326" i="20"/>
  <c r="T319" i="20"/>
  <c r="Q312" i="20"/>
  <c r="Q305" i="20"/>
  <c r="T298" i="20"/>
  <c r="U285" i="20"/>
  <c r="CU285" i="20" s="1"/>
  <c r="T279" i="20"/>
  <c r="S273" i="20"/>
  <c r="R267" i="20"/>
  <c r="P261" i="20"/>
  <c r="CK261" i="20" s="1"/>
  <c r="U254" i="20"/>
  <c r="Q248" i="20"/>
  <c r="Q240" i="20"/>
  <c r="T229" i="20"/>
  <c r="CS229" i="20" s="1"/>
  <c r="P216" i="20"/>
  <c r="BX216" i="20" s="1"/>
  <c r="U198" i="20"/>
  <c r="CU198" i="20" s="1"/>
  <c r="Q179" i="20"/>
  <c r="S153" i="20"/>
  <c r="U128" i="20"/>
  <c r="S86" i="20"/>
  <c r="T400" i="20"/>
  <c r="P517" i="20"/>
  <c r="CK517" i="20" s="1"/>
  <c r="T517" i="20"/>
  <c r="CS517" i="20" s="1"/>
  <c r="R517" i="20"/>
  <c r="CB517" i="20" s="1"/>
  <c r="Q517" i="20"/>
  <c r="BZ517" i="20" s="1"/>
  <c r="U517" i="20"/>
  <c r="CH517" i="20" s="1"/>
  <c r="T469" i="20"/>
  <c r="CS469" i="20" s="1"/>
  <c r="R469" i="20"/>
  <c r="CB469" i="20" s="1"/>
  <c r="Q469" i="20"/>
  <c r="BZ469" i="20" s="1"/>
  <c r="P469" i="20"/>
  <c r="CK469" i="20" s="1"/>
  <c r="Q413" i="20"/>
  <c r="CM413" i="20" s="1"/>
  <c r="T413" i="20"/>
  <c r="CF413" i="20" s="1"/>
  <c r="R413" i="20"/>
  <c r="CO413" i="20" s="1"/>
  <c r="U413" i="20"/>
  <c r="CU413" i="20" s="1"/>
  <c r="P413" i="20"/>
  <c r="CK413" i="20" s="1"/>
  <c r="S413" i="20"/>
  <c r="CD413" i="20" s="1"/>
  <c r="Q325" i="20"/>
  <c r="BZ325" i="20" s="1"/>
  <c r="S325" i="20"/>
  <c r="CQ325" i="20" s="1"/>
  <c r="T325" i="20"/>
  <c r="CS325" i="20" s="1"/>
  <c r="P325" i="20"/>
  <c r="CK325" i="20" s="1"/>
  <c r="R325" i="20"/>
  <c r="CB325" i="20" s="1"/>
  <c r="T269" i="20"/>
  <c r="CF269" i="20" s="1"/>
  <c r="Q269" i="20"/>
  <c r="CM269" i="20" s="1"/>
  <c r="R269" i="20"/>
  <c r="CO269" i="20" s="1"/>
  <c r="S269" i="20"/>
  <c r="CD269" i="20" s="1"/>
  <c r="U269" i="20"/>
  <c r="CU269" i="20" s="1"/>
  <c r="P221" i="20"/>
  <c r="CK221" i="20" s="1"/>
  <c r="Q221" i="20"/>
  <c r="BZ221" i="20" s="1"/>
  <c r="R221" i="20"/>
  <c r="CO221" i="20" s="1"/>
  <c r="S221" i="20"/>
  <c r="CD221" i="20" s="1"/>
  <c r="T221" i="20"/>
  <c r="CF221" i="20" s="1"/>
  <c r="U221" i="20"/>
  <c r="CU221" i="20" s="1"/>
  <c r="S149" i="20"/>
  <c r="CQ149" i="20" s="1"/>
  <c r="R149" i="20"/>
  <c r="CO149" i="20" s="1"/>
  <c r="Q149" i="20"/>
  <c r="BZ149" i="20" s="1"/>
  <c r="P149" i="20"/>
  <c r="CK149" i="20" s="1"/>
  <c r="T149" i="20"/>
  <c r="CS149" i="20" s="1"/>
  <c r="U149" i="20"/>
  <c r="CH149" i="20" s="1"/>
  <c r="S85" i="20"/>
  <c r="CQ85" i="20" s="1"/>
  <c r="Q85" i="20"/>
  <c r="Z85" i="20" s="1"/>
  <c r="R85" i="20"/>
  <c r="CB85" i="20" s="1"/>
  <c r="T85" i="20"/>
  <c r="CS85" i="20" s="1"/>
  <c r="P85" i="20"/>
  <c r="X85" i="20" s="1"/>
  <c r="U85" i="20"/>
  <c r="CH85" i="20" s="1"/>
  <c r="S8" i="20"/>
  <c r="CD8" i="20" s="1"/>
  <c r="U8" i="20"/>
  <c r="CU8" i="20" s="1"/>
  <c r="P8" i="20"/>
  <c r="BX8" i="20" s="1"/>
  <c r="Q8" i="20"/>
  <c r="CM8" i="20" s="1"/>
  <c r="R8" i="20"/>
  <c r="CO8" i="20" s="1"/>
  <c r="T8" i="20"/>
  <c r="CS8" i="20" s="1"/>
  <c r="U556" i="20"/>
  <c r="S556" i="20"/>
  <c r="P540" i="20"/>
  <c r="Q540" i="20"/>
  <c r="S540" i="20"/>
  <c r="T540" i="20"/>
  <c r="P532" i="20"/>
  <c r="T532" i="20"/>
  <c r="S532" i="20"/>
  <c r="U532" i="20"/>
  <c r="P524" i="20"/>
  <c r="S524" i="20"/>
  <c r="Q524" i="20"/>
  <c r="T524" i="20"/>
  <c r="P516" i="20"/>
  <c r="Q516" i="20"/>
  <c r="S516" i="20"/>
  <c r="Q508" i="20"/>
  <c r="S508" i="20"/>
  <c r="P508" i="20"/>
  <c r="T508" i="20"/>
  <c r="CS508" i="20" s="1"/>
  <c r="U508" i="20"/>
  <c r="S500" i="20"/>
  <c r="Q500" i="20"/>
  <c r="T500" i="20"/>
  <c r="CS500" i="20" s="1"/>
  <c r="P500" i="20"/>
  <c r="Q492" i="20"/>
  <c r="P492" i="20"/>
  <c r="T492" i="20"/>
  <c r="S484" i="20"/>
  <c r="P484" i="20"/>
  <c r="U484" i="20"/>
  <c r="T484" i="20"/>
  <c r="S476" i="20"/>
  <c r="P476" i="20"/>
  <c r="Q476" i="20"/>
  <c r="T476" i="20"/>
  <c r="R476" i="20"/>
  <c r="Q468" i="20"/>
  <c r="S468" i="20"/>
  <c r="T468" i="20"/>
  <c r="U468" i="20"/>
  <c r="P460" i="20"/>
  <c r="R460" i="20"/>
  <c r="Q460" i="20"/>
  <c r="S460" i="20"/>
  <c r="CQ460" i="20" s="1"/>
  <c r="T460" i="20"/>
  <c r="U460" i="20"/>
  <c r="Q452" i="20"/>
  <c r="P452" i="20"/>
  <c r="T452" i="20"/>
  <c r="CS452" i="20" s="1"/>
  <c r="P444" i="20"/>
  <c r="T444" i="20"/>
  <c r="CS444" i="20" s="1"/>
  <c r="Q444" i="20"/>
  <c r="U444" i="20"/>
  <c r="Q436" i="20"/>
  <c r="P436" i="20"/>
  <c r="T436" i="20"/>
  <c r="CS436" i="20" s="1"/>
  <c r="Q428" i="20"/>
  <c r="P428" i="20"/>
  <c r="R428" i="20"/>
  <c r="T428" i="20"/>
  <c r="U420" i="20"/>
  <c r="P420" i="20"/>
  <c r="Q420" i="20"/>
  <c r="S420" i="20"/>
  <c r="P412" i="20"/>
  <c r="Q412" i="20"/>
  <c r="S412" i="20"/>
  <c r="U412" i="20"/>
  <c r="Q404" i="20"/>
  <c r="P404" i="20"/>
  <c r="R404" i="20"/>
  <c r="T404" i="20"/>
  <c r="U404" i="20"/>
  <c r="P396" i="20"/>
  <c r="Q396" i="20"/>
  <c r="U396" i="20"/>
  <c r="S396" i="20"/>
  <c r="T396" i="20"/>
  <c r="P388" i="20"/>
  <c r="Q388" i="20"/>
  <c r="R388" i="20"/>
  <c r="T388" i="20"/>
  <c r="U388" i="20"/>
  <c r="Q380" i="20"/>
  <c r="P380" i="20"/>
  <c r="T380" i="20"/>
  <c r="CS380" i="20" s="1"/>
  <c r="S380" i="20"/>
  <c r="U380" i="20"/>
  <c r="P372" i="20"/>
  <c r="Q372" i="20"/>
  <c r="S372" i="20"/>
  <c r="T372" i="20"/>
  <c r="CS372" i="20" s="1"/>
  <c r="U372" i="20"/>
  <c r="P364" i="20"/>
  <c r="Q364" i="20"/>
  <c r="U364" i="20"/>
  <c r="R364" i="20"/>
  <c r="S364" i="20"/>
  <c r="T364" i="20"/>
  <c r="P356" i="20"/>
  <c r="U356" i="20"/>
  <c r="Q356" i="20"/>
  <c r="R356" i="20"/>
  <c r="S356" i="20"/>
  <c r="T356" i="20"/>
  <c r="Q348" i="20"/>
  <c r="P348" i="20"/>
  <c r="S348" i="20"/>
  <c r="T348" i="20"/>
  <c r="U348" i="20"/>
  <c r="P340" i="20"/>
  <c r="R340" i="20"/>
  <c r="S340" i="20"/>
  <c r="Q340" i="20"/>
  <c r="P332" i="20"/>
  <c r="U332" i="20"/>
  <c r="Q332" i="20"/>
  <c r="T332" i="20"/>
  <c r="P324" i="20"/>
  <c r="S324" i="20"/>
  <c r="U324" i="20"/>
  <c r="U316" i="20"/>
  <c r="P316" i="20"/>
  <c r="S316" i="20"/>
  <c r="T316" i="20"/>
  <c r="CS316" i="20" s="1"/>
  <c r="P308" i="20"/>
  <c r="T308" i="20"/>
  <c r="CS308" i="20" s="1"/>
  <c r="Q308" i="20"/>
  <c r="R308" i="20"/>
  <c r="S308" i="20"/>
  <c r="P300" i="20"/>
  <c r="Q300" i="20"/>
  <c r="T300" i="20"/>
  <c r="U300" i="20"/>
  <c r="U292" i="20"/>
  <c r="P292" i="20"/>
  <c r="S292" i="20"/>
  <c r="T292" i="20"/>
  <c r="T284" i="20"/>
  <c r="Q284" i="20"/>
  <c r="U284" i="20"/>
  <c r="P284" i="20"/>
  <c r="S276" i="20"/>
  <c r="R276" i="20"/>
  <c r="P276" i="20"/>
  <c r="Q276" i="20"/>
  <c r="R268" i="20"/>
  <c r="T268" i="20"/>
  <c r="P268" i="20"/>
  <c r="Q268" i="20"/>
  <c r="S268" i="20"/>
  <c r="Q260" i="20"/>
  <c r="U260" i="20"/>
  <c r="P260" i="20"/>
  <c r="R260" i="20"/>
  <c r="S260" i="20"/>
  <c r="T260" i="20"/>
  <c r="P252" i="20"/>
  <c r="Q252" i="20"/>
  <c r="R252" i="20"/>
  <c r="S252" i="20"/>
  <c r="T252" i="20"/>
  <c r="CS252" i="20" s="1"/>
  <c r="U252" i="20"/>
  <c r="S244" i="20"/>
  <c r="T244" i="20"/>
  <c r="CS244" i="20" s="1"/>
  <c r="P244" i="20"/>
  <c r="U244" i="20"/>
  <c r="S236" i="20"/>
  <c r="T236" i="20"/>
  <c r="U236" i="20"/>
  <c r="Q236" i="20"/>
  <c r="R236" i="20"/>
  <c r="U228" i="20"/>
  <c r="R228" i="20"/>
  <c r="T228" i="20"/>
  <c r="P228" i="20"/>
  <c r="Q228" i="20"/>
  <c r="S228" i="20"/>
  <c r="T220" i="20"/>
  <c r="P220" i="20"/>
  <c r="S220" i="20"/>
  <c r="Q220" i="20"/>
  <c r="S212" i="20"/>
  <c r="Q212" i="20"/>
  <c r="U212" i="20"/>
  <c r="P212" i="20"/>
  <c r="P204" i="20"/>
  <c r="Q204" i="20"/>
  <c r="T204" i="20"/>
  <c r="S204" i="20"/>
  <c r="U204" i="20"/>
  <c r="Q196" i="20"/>
  <c r="U196" i="20"/>
  <c r="R196" i="20"/>
  <c r="S196" i="20"/>
  <c r="T196" i="20"/>
  <c r="P196" i="20"/>
  <c r="R188" i="20"/>
  <c r="P188" i="20"/>
  <c r="T188" i="20"/>
  <c r="CS188" i="20" s="1"/>
  <c r="S188" i="20"/>
  <c r="Q188" i="20"/>
  <c r="U180" i="20"/>
  <c r="S180" i="20"/>
  <c r="R180" i="20"/>
  <c r="P180" i="20"/>
  <c r="Q180" i="20"/>
  <c r="T180" i="20"/>
  <c r="CS180" i="20" s="1"/>
  <c r="T172" i="20"/>
  <c r="U172" i="20"/>
  <c r="R172" i="20"/>
  <c r="Q172" i="20"/>
  <c r="P172" i="20"/>
  <c r="S164" i="20"/>
  <c r="R164" i="20"/>
  <c r="Q164" i="20"/>
  <c r="P164" i="20"/>
  <c r="T164" i="20"/>
  <c r="U164" i="20"/>
  <c r="R156" i="20"/>
  <c r="S156" i="20"/>
  <c r="Q156" i="20"/>
  <c r="T156" i="20"/>
  <c r="U156" i="20"/>
  <c r="P156" i="20"/>
  <c r="Q148" i="20"/>
  <c r="S148" i="20"/>
  <c r="T148" i="20"/>
  <c r="U148" i="20"/>
  <c r="P140" i="20"/>
  <c r="Q140" i="20"/>
  <c r="S140" i="20"/>
  <c r="T140" i="20"/>
  <c r="R140" i="20"/>
  <c r="U140" i="20"/>
  <c r="R132" i="20"/>
  <c r="S132" i="20"/>
  <c r="P132" i="20"/>
  <c r="T132" i="20"/>
  <c r="U132" i="20"/>
  <c r="Q132" i="20"/>
  <c r="S124" i="20"/>
  <c r="R124" i="20"/>
  <c r="U124" i="20"/>
  <c r="Q124" i="20"/>
  <c r="P124" i="20"/>
  <c r="T124" i="20"/>
  <c r="CS124" i="20" s="1"/>
  <c r="U116" i="20"/>
  <c r="T116" i="20"/>
  <c r="CS116" i="20" s="1"/>
  <c r="P116" i="20"/>
  <c r="Q116" i="20"/>
  <c r="R116" i="20"/>
  <c r="S116" i="20"/>
  <c r="T108" i="20"/>
  <c r="R108" i="20"/>
  <c r="U108" i="20"/>
  <c r="S108" i="20"/>
  <c r="P108" i="20"/>
  <c r="Q108" i="20"/>
  <c r="S100" i="20"/>
  <c r="R100" i="20"/>
  <c r="U100" i="20"/>
  <c r="P100" i="20"/>
  <c r="Q100" i="20"/>
  <c r="T100" i="20"/>
  <c r="R92" i="20"/>
  <c r="T92" i="20"/>
  <c r="P92" i="20"/>
  <c r="Q92" i="20"/>
  <c r="S92" i="20"/>
  <c r="U92" i="20"/>
  <c r="Q84" i="20"/>
  <c r="U84" i="20"/>
  <c r="P84" i="20"/>
  <c r="S84" i="20"/>
  <c r="T84" i="20"/>
  <c r="R84" i="20"/>
  <c r="S76" i="20"/>
  <c r="P76" i="20"/>
  <c r="Q76" i="20"/>
  <c r="R76" i="20"/>
  <c r="T76" i="20"/>
  <c r="U76" i="20"/>
  <c r="R47" i="20"/>
  <c r="P47" i="20"/>
  <c r="Q47" i="20"/>
  <c r="T47" i="20"/>
  <c r="U47" i="20"/>
  <c r="S47" i="20"/>
  <c r="Q39" i="20"/>
  <c r="R39" i="20"/>
  <c r="P39" i="20"/>
  <c r="T39" i="20"/>
  <c r="CS39" i="20" s="1"/>
  <c r="S39" i="20"/>
  <c r="U39" i="20"/>
  <c r="P31" i="20"/>
  <c r="S31" i="20"/>
  <c r="Q31" i="20"/>
  <c r="T31" i="20"/>
  <c r="CS31" i="20" s="1"/>
  <c r="U31" i="20"/>
  <c r="T23" i="20"/>
  <c r="P23" i="20"/>
  <c r="Q23" i="20"/>
  <c r="R23" i="20"/>
  <c r="S23" i="20"/>
  <c r="U23" i="20"/>
  <c r="U15" i="20"/>
  <c r="Q15" i="20"/>
  <c r="S15" i="20"/>
  <c r="T15" i="20"/>
  <c r="R15" i="20"/>
  <c r="P15" i="20"/>
  <c r="Q7" i="20"/>
  <c r="R7" i="20"/>
  <c r="T7" i="20"/>
  <c r="S7" i="20"/>
  <c r="U7" i="20"/>
  <c r="P7" i="20"/>
  <c r="U524" i="20"/>
  <c r="U504" i="20"/>
  <c r="U492" i="20"/>
  <c r="R481" i="20"/>
  <c r="S467" i="20"/>
  <c r="P455" i="20"/>
  <c r="S448" i="20"/>
  <c r="R440" i="20"/>
  <c r="U432" i="20"/>
  <c r="U427" i="20"/>
  <c r="R420" i="20"/>
  <c r="T412" i="20"/>
  <c r="T405" i="20"/>
  <c r="CS405" i="20" s="1"/>
  <c r="U397" i="20"/>
  <c r="CU397" i="20" s="1"/>
  <c r="T390" i="20"/>
  <c r="CF390" i="20" s="1"/>
  <c r="R383" i="20"/>
  <c r="U375" i="20"/>
  <c r="P368" i="20"/>
  <c r="Q363" i="20"/>
  <c r="S355" i="20"/>
  <c r="R348" i="20"/>
  <c r="S342" i="20"/>
  <c r="Q336" i="20"/>
  <c r="Q331" i="20"/>
  <c r="U325" i="20"/>
  <c r="CH325" i="20" s="1"/>
  <c r="P318" i="20"/>
  <c r="T310" i="20"/>
  <c r="T303" i="20"/>
  <c r="Q297" i="20"/>
  <c r="U290" i="20"/>
  <c r="CU290" i="20" s="1"/>
  <c r="S284" i="20"/>
  <c r="R278" i="20"/>
  <c r="CO278" i="20" s="1"/>
  <c r="P272" i="20"/>
  <c r="P266" i="20"/>
  <c r="T259" i="20"/>
  <c r="S253" i="20"/>
  <c r="CD253" i="20" s="1"/>
  <c r="T246" i="20"/>
  <c r="CS246" i="20" s="1"/>
  <c r="P238" i="20"/>
  <c r="P227" i="20"/>
  <c r="T212" i="20"/>
  <c r="Q194" i="20"/>
  <c r="U173" i="20"/>
  <c r="CU173" i="20" s="1"/>
  <c r="R148" i="20"/>
  <c r="Q121" i="20"/>
  <c r="R52" i="20"/>
  <c r="P491" i="20"/>
  <c r="R649" i="20"/>
  <c r="T641" i="20"/>
  <c r="T633" i="20"/>
  <c r="P579" i="20"/>
  <c r="P577" i="20"/>
  <c r="R565" i="20"/>
  <c r="R561" i="20"/>
  <c r="CO561" i="20" s="1"/>
  <c r="S553" i="20"/>
  <c r="U648" i="20"/>
  <c r="CH648" i="20" s="1"/>
  <c r="S645" i="20"/>
  <c r="U640" i="20"/>
  <c r="CH640" i="20" s="1"/>
  <c r="S637" i="20"/>
  <c r="R541" i="20"/>
  <c r="CO541" i="20" s="1"/>
  <c r="Q632" i="20"/>
  <c r="CM632" i="20" s="1"/>
  <c r="T624" i="20"/>
  <c r="CS624" i="20" s="1"/>
  <c r="R620" i="20"/>
  <c r="CB620" i="20" s="1"/>
  <c r="U616" i="20"/>
  <c r="CU616" i="20" s="1"/>
  <c r="S613" i="20"/>
  <c r="U608" i="20"/>
  <c r="CH608" i="20" s="1"/>
  <c r="Q600" i="20"/>
  <c r="CM600" i="20" s="1"/>
  <c r="T598" i="20"/>
  <c r="R592" i="20"/>
  <c r="CO592" i="20" s="1"/>
  <c r="U591" i="20"/>
  <c r="CH591" i="20" s="1"/>
  <c r="Q584" i="20"/>
  <c r="CM584" i="20" s="1"/>
  <c r="P576" i="20"/>
  <c r="CK576" i="20" s="1"/>
  <c r="U575" i="20"/>
  <c r="Q571" i="20"/>
  <c r="S568" i="20"/>
  <c r="CD568" i="20" s="1"/>
  <c r="U567" i="20"/>
  <c r="R564" i="20"/>
  <c r="CB564" i="20" s="1"/>
  <c r="P562" i="20"/>
  <c r="U560" i="20"/>
  <c r="CH560" i="20" s="1"/>
  <c r="S557" i="20"/>
  <c r="CQ557" i="20" s="1"/>
  <c r="R556" i="20"/>
  <c r="P552" i="20"/>
  <c r="T550" i="20"/>
  <c r="S549" i="20"/>
  <c r="CQ549" i="20" s="1"/>
  <c r="P544" i="20"/>
  <c r="R540" i="20"/>
  <c r="R536" i="20"/>
  <c r="S533" i="20"/>
  <c r="CD533" i="20" s="1"/>
  <c r="R532" i="20"/>
  <c r="Q531" i="20"/>
  <c r="U528" i="20"/>
  <c r="T526" i="20"/>
  <c r="R524" i="20"/>
  <c r="U520" i="20"/>
  <c r="T518" i="20"/>
  <c r="S517" i="20"/>
  <c r="CQ517" i="20" s="1"/>
  <c r="R516" i="20"/>
  <c r="P514" i="20"/>
  <c r="T512" i="20"/>
  <c r="S509" i="20"/>
  <c r="CQ509" i="20" s="1"/>
  <c r="R508" i="20"/>
  <c r="Q507" i="20"/>
  <c r="P506" i="20"/>
  <c r="Q504" i="20"/>
  <c r="U503" i="20"/>
  <c r="T502" i="20"/>
  <c r="S501" i="20"/>
  <c r="CD501" i="20" s="1"/>
  <c r="R500" i="20"/>
  <c r="S496" i="20"/>
  <c r="T494" i="20"/>
  <c r="S493" i="20"/>
  <c r="CD493" i="20" s="1"/>
  <c r="R492" i="20"/>
  <c r="Q491" i="20"/>
  <c r="P490" i="20"/>
  <c r="P488" i="20"/>
  <c r="T486" i="20"/>
  <c r="S485" i="20"/>
  <c r="CQ485" i="20" s="1"/>
  <c r="R484" i="20"/>
  <c r="Q483" i="20"/>
  <c r="U480" i="20"/>
  <c r="U479" i="20"/>
  <c r="S477" i="20"/>
  <c r="CQ477" i="20" s="1"/>
  <c r="T472" i="20"/>
  <c r="T470" i="20"/>
  <c r="CS470" i="20" s="1"/>
  <c r="S469" i="20"/>
  <c r="CQ469" i="20" s="1"/>
  <c r="R468" i="20"/>
  <c r="Q467" i="20"/>
  <c r="P464" i="20"/>
  <c r="T462" i="20"/>
  <c r="S461" i="20"/>
  <c r="CQ461" i="20" s="1"/>
  <c r="Q456" i="20"/>
  <c r="S510" i="20"/>
  <c r="S494" i="20"/>
  <c r="T644" i="20"/>
  <c r="CF644" i="20" s="1"/>
  <c r="P638" i="20"/>
  <c r="U636" i="20"/>
  <c r="CU636" i="20" s="1"/>
  <c r="Q623" i="20"/>
  <c r="U620" i="20"/>
  <c r="CH620" i="20" s="1"/>
  <c r="U612" i="20"/>
  <c r="CH612" i="20" s="1"/>
  <c r="Q607" i="20"/>
  <c r="R604" i="20"/>
  <c r="CO604" i="20" s="1"/>
  <c r="Q599" i="20"/>
  <c r="R596" i="20"/>
  <c r="CB596" i="20" s="1"/>
  <c r="Q591" i="20"/>
  <c r="P588" i="20"/>
  <c r="CK588" i="20" s="1"/>
  <c r="T580" i="20"/>
  <c r="CF580" i="20" s="1"/>
  <c r="Q567" i="20"/>
  <c r="T564" i="20"/>
  <c r="CF564" i="20" s="1"/>
  <c r="P558" i="20"/>
  <c r="T556" i="20"/>
  <c r="U555" i="20"/>
  <c r="U548" i="20"/>
  <c r="U540" i="20"/>
  <c r="R512" i="20"/>
  <c r="Q496" i="20"/>
  <c r="S480" i="20"/>
  <c r="S584" i="20"/>
  <c r="CQ584" i="20" s="1"/>
  <c r="Q544" i="20"/>
  <c r="U512" i="20"/>
  <c r="Q624" i="20"/>
  <c r="CM624" i="20" s="1"/>
  <c r="R608" i="20"/>
  <c r="CO608" i="20" s="1"/>
  <c r="S564" i="20"/>
  <c r="CQ564" i="20" s="1"/>
  <c r="R520" i="20"/>
  <c r="Q512" i="20"/>
  <c r="P496" i="20"/>
  <c r="R480" i="20"/>
  <c r="R576" i="20"/>
  <c r="CB576" i="20" s="1"/>
  <c r="T548" i="20"/>
  <c r="T528" i="20"/>
  <c r="T520" i="20"/>
  <c r="T480" i="20"/>
  <c r="P640" i="20"/>
  <c r="BX640" i="20" s="1"/>
  <c r="T616" i="20"/>
  <c r="CF616" i="20" s="1"/>
  <c r="U584" i="20"/>
  <c r="CH584" i="20" s="1"/>
  <c r="U544" i="20"/>
  <c r="U464" i="20"/>
  <c r="P556" i="20"/>
  <c r="Q576" i="20"/>
  <c r="CM576" i="20" s="1"/>
  <c r="S544" i="20"/>
  <c r="P528" i="20"/>
  <c r="T496" i="20"/>
  <c r="Q608" i="20"/>
  <c r="BZ608" i="20" s="1"/>
  <c r="Q520" i="20"/>
  <c r="P512" i="20"/>
  <c r="Q480" i="20"/>
  <c r="S464" i="20"/>
  <c r="T576" i="20"/>
  <c r="CS576" i="20" s="1"/>
  <c r="T560" i="20"/>
  <c r="CF560" i="20" s="1"/>
  <c r="P548" i="20"/>
  <c r="S536" i="20"/>
  <c r="S528" i="20"/>
  <c r="CD528" i="20" s="1"/>
  <c r="S520" i="20"/>
  <c r="T464" i="20"/>
  <c r="S612" i="20"/>
  <c r="CQ612" i="20" s="1"/>
  <c r="S576" i="20"/>
  <c r="CD576" i="20" s="1"/>
  <c r="P560" i="20"/>
  <c r="CK560" i="20" s="1"/>
  <c r="T504" i="20"/>
  <c r="T608" i="20"/>
  <c r="CS608" i="20" s="1"/>
  <c r="U576" i="20"/>
  <c r="CH576" i="20" s="1"/>
  <c r="U496" i="20"/>
  <c r="R560" i="20"/>
  <c r="CO560" i="20" s="1"/>
  <c r="Q464" i="20"/>
  <c r="P608" i="20"/>
  <c r="BX608" i="20" s="1"/>
  <c r="U588" i="20"/>
  <c r="CU588" i="20" s="1"/>
  <c r="S504" i="20"/>
  <c r="R488" i="20"/>
  <c r="S472" i="20"/>
  <c r="Q596" i="20"/>
  <c r="CM596" i="20" s="1"/>
  <c r="R616" i="20"/>
  <c r="CO616" i="20" s="1"/>
  <c r="R600" i="20"/>
  <c r="CO600" i="20" s="1"/>
  <c r="R588" i="20"/>
  <c r="CB588" i="20" s="1"/>
  <c r="U568" i="20"/>
  <c r="CU568" i="20" s="1"/>
  <c r="R504" i="20"/>
  <c r="Q488" i="20"/>
  <c r="R472" i="20"/>
  <c r="S620" i="20"/>
  <c r="CQ620" i="20" s="1"/>
  <c r="T596" i="20"/>
  <c r="CF596" i="20" s="1"/>
  <c r="T488" i="20"/>
  <c r="U600" i="20"/>
  <c r="CH600" i="20" s="1"/>
  <c r="Q588" i="20"/>
  <c r="CM588" i="20" s="1"/>
  <c r="Q620" i="20"/>
  <c r="CM620" i="20" s="1"/>
  <c r="U472" i="20"/>
  <c r="P620" i="20"/>
  <c r="CK620" i="20" s="1"/>
  <c r="P580" i="20"/>
  <c r="CK580" i="20" s="1"/>
  <c r="Q552" i="20"/>
  <c r="BZ552" i="20" s="1"/>
  <c r="U536" i="20"/>
  <c r="R548" i="20"/>
  <c r="Q472" i="20"/>
  <c r="T620" i="20"/>
  <c r="CF620" i="20" s="1"/>
  <c r="P596" i="20"/>
  <c r="CK596" i="20" s="1"/>
  <c r="P473" i="20"/>
  <c r="P636" i="20"/>
  <c r="CK636" i="20" s="1"/>
  <c r="P604" i="20"/>
  <c r="BX604" i="20" s="1"/>
  <c r="P600" i="20"/>
  <c r="CK600" i="20" s="1"/>
  <c r="P564" i="20"/>
  <c r="CK564" i="20" s="1"/>
  <c r="T645" i="20"/>
  <c r="R645" i="20"/>
  <c r="R527" i="20"/>
  <c r="U495" i="20"/>
  <c r="R607" i="20"/>
  <c r="S471" i="20"/>
  <c r="R471" i="20"/>
  <c r="Q559" i="20"/>
  <c r="U519" i="20"/>
  <c r="P644" i="20"/>
  <c r="BX644" i="20" s="1"/>
  <c r="T628" i="20"/>
  <c r="CF628" i="20" s="1"/>
  <c r="S583" i="20"/>
  <c r="S575" i="20"/>
  <c r="Q551" i="20"/>
  <c r="T623" i="20"/>
  <c r="R519" i="20"/>
  <c r="Q471" i="20"/>
  <c r="U632" i="20"/>
  <c r="CU632" i="20" s="1"/>
  <c r="P623" i="20"/>
  <c r="Q616" i="20"/>
  <c r="BZ616" i="20" s="1"/>
  <c r="S605" i="20"/>
  <c r="S596" i="20"/>
  <c r="CD596" i="20" s="1"/>
  <c r="U583" i="20"/>
  <c r="T572" i="20"/>
  <c r="CF572" i="20" s="1"/>
  <c r="S565" i="20"/>
  <c r="R551" i="20"/>
  <c r="Q543" i="20"/>
  <c r="P527" i="20"/>
  <c r="Q519" i="20"/>
  <c r="P471" i="20"/>
  <c r="S615" i="20"/>
  <c r="S604" i="20"/>
  <c r="CQ604" i="20" s="1"/>
  <c r="T592" i="20"/>
  <c r="CS592" i="20" s="1"/>
  <c r="T581" i="20"/>
  <c r="P573" i="20"/>
  <c r="Q545" i="20"/>
  <c r="Q644" i="20"/>
  <c r="BZ644" i="20" s="1"/>
  <c r="R628" i="20"/>
  <c r="CO628" i="20" s="1"/>
  <c r="P615" i="20"/>
  <c r="Q604" i="20"/>
  <c r="BZ604" i="20" s="1"/>
  <c r="U592" i="20"/>
  <c r="CH592" i="20" s="1"/>
  <c r="T575" i="20"/>
  <c r="Q560" i="20"/>
  <c r="BZ560" i="20" s="1"/>
  <c r="P549" i="20"/>
  <c r="CK549" i="20" s="1"/>
  <c r="P594" i="20"/>
  <c r="U535" i="20"/>
  <c r="CH535" i="20" s="1"/>
  <c r="P535" i="20"/>
  <c r="S495" i="20"/>
  <c r="P495" i="20"/>
  <c r="U487" i="20"/>
  <c r="T487" i="20"/>
  <c r="P567" i="20"/>
  <c r="U527" i="20"/>
  <c r="CH527" i="20" s="1"/>
  <c r="Q479" i="20"/>
  <c r="U471" i="20"/>
  <c r="CH471" i="20" s="1"/>
  <c r="U644" i="20"/>
  <c r="CU644" i="20" s="1"/>
  <c r="Q636" i="20"/>
  <c r="CM636" i="20" s="1"/>
  <c r="S607" i="20"/>
  <c r="T503" i="20"/>
  <c r="R636" i="20"/>
  <c r="CO636" i="20" s="1"/>
  <c r="P559" i="20"/>
  <c r="T543" i="20"/>
  <c r="P628" i="20"/>
  <c r="CK628" i="20" s="1"/>
  <c r="Q615" i="20"/>
  <c r="R583" i="20"/>
  <c r="R644" i="20"/>
  <c r="CO644" i="20" s="1"/>
  <c r="T607" i="20"/>
  <c r="Q575" i="20"/>
  <c r="T551" i="20"/>
  <c r="Q633" i="20"/>
  <c r="R625" i="20"/>
  <c r="Q593" i="20"/>
  <c r="U604" i="20"/>
  <c r="CH604" i="20" s="1"/>
  <c r="S581" i="20"/>
  <c r="S572" i="20"/>
  <c r="CD572" i="20" s="1"/>
  <c r="Q535" i="20"/>
  <c r="P519" i="20"/>
  <c r="R495" i="20"/>
  <c r="R487" i="20"/>
  <c r="U463" i="20"/>
  <c r="CH463" i="20" s="1"/>
  <c r="Q441" i="20"/>
  <c r="R615" i="20"/>
  <c r="T604" i="20"/>
  <c r="CF604" i="20" s="1"/>
  <c r="P592" i="20"/>
  <c r="CK592" i="20" s="1"/>
  <c r="P572" i="20"/>
  <c r="CK572" i="20" s="1"/>
  <c r="Q592" i="20"/>
  <c r="CM592" i="20" s="1"/>
  <c r="T583" i="20"/>
  <c r="R549" i="20"/>
  <c r="CO549" i="20" s="1"/>
  <c r="T535" i="20"/>
  <c r="T612" i="20"/>
  <c r="CF612" i="20" s="1"/>
  <c r="Q612" i="20"/>
  <c r="CM612" i="20" s="1"/>
  <c r="S588" i="20"/>
  <c r="CQ588" i="20" s="1"/>
  <c r="S580" i="20"/>
  <c r="CD580" i="20" s="1"/>
  <c r="U580" i="20"/>
  <c r="CU580" i="20" s="1"/>
  <c r="R572" i="20"/>
  <c r="CO572" i="20" s="1"/>
  <c r="U572" i="20"/>
  <c r="CU572" i="20" s="1"/>
  <c r="Q556" i="20"/>
  <c r="S548" i="20"/>
  <c r="Q532" i="20"/>
  <c r="S541" i="20"/>
  <c r="CD541" i="20" s="1"/>
  <c r="U566" i="20"/>
  <c r="U542" i="20"/>
  <c r="R640" i="20"/>
  <c r="CO640" i="20" s="1"/>
  <c r="R529" i="20"/>
  <c r="U529" i="20"/>
  <c r="P529" i="20"/>
  <c r="S473" i="20"/>
  <c r="R473" i="20"/>
  <c r="Q649" i="20"/>
  <c r="P649" i="20"/>
  <c r="U609" i="20"/>
  <c r="R609" i="20"/>
  <c r="Q609" i="20"/>
  <c r="S609" i="20"/>
  <c r="T609" i="20"/>
  <c r="T601" i="20"/>
  <c r="R601" i="20"/>
  <c r="S601" i="20"/>
  <c r="Q585" i="20"/>
  <c r="P585" i="20"/>
  <c r="S585" i="20"/>
  <c r="T585" i="20"/>
  <c r="U553" i="20"/>
  <c r="Q553" i="20"/>
  <c r="P553" i="20"/>
  <c r="T537" i="20"/>
  <c r="Q537" i="20"/>
  <c r="U537" i="20"/>
  <c r="U521" i="20"/>
  <c r="S521" i="20"/>
  <c r="P521" i="20"/>
  <c r="U497" i="20"/>
  <c r="Q497" i="20"/>
  <c r="P497" i="20"/>
  <c r="S489" i="20"/>
  <c r="P489" i="20"/>
  <c r="Q489" i="20"/>
  <c r="R489" i="20"/>
  <c r="U489" i="20"/>
  <c r="U481" i="20"/>
  <c r="Q481" i="20"/>
  <c r="S481" i="20"/>
  <c r="T481" i="20"/>
  <c r="Q465" i="20"/>
  <c r="P465" i="20"/>
  <c r="U465" i="20"/>
  <c r="R465" i="20"/>
  <c r="CO465" i="20" s="1"/>
  <c r="S465" i="20"/>
  <c r="T441" i="20"/>
  <c r="U441" i="20"/>
  <c r="P441" i="20"/>
  <c r="Q417" i="20"/>
  <c r="S417" i="20"/>
  <c r="U409" i="20"/>
  <c r="T409" i="20"/>
  <c r="P409" i="20"/>
  <c r="R401" i="20"/>
  <c r="Q401" i="20"/>
  <c r="T401" i="20"/>
  <c r="S401" i="20"/>
  <c r="R377" i="20"/>
  <c r="CO377" i="20" s="1"/>
  <c r="U377" i="20"/>
  <c r="T377" i="20"/>
  <c r="R369" i="20"/>
  <c r="U369" i="20"/>
  <c r="P369" i="20"/>
  <c r="Q369" i="20"/>
  <c r="Q640" i="20"/>
  <c r="CM640" i="20" s="1"/>
  <c r="S577" i="20"/>
  <c r="P537" i="20"/>
  <c r="P401" i="20"/>
  <c r="P609" i="20"/>
  <c r="R577" i="20"/>
  <c r="T561" i="20"/>
  <c r="S545" i="20"/>
  <c r="R521" i="20"/>
  <c r="R409" i="20"/>
  <c r="Q377" i="20"/>
  <c r="T369" i="20"/>
  <c r="T649" i="20"/>
  <c r="U601" i="20"/>
  <c r="U585" i="20"/>
  <c r="U577" i="20"/>
  <c r="P633" i="20"/>
  <c r="R633" i="20"/>
  <c r="S633" i="20"/>
  <c r="Q625" i="20"/>
  <c r="T625" i="20"/>
  <c r="U625" i="20"/>
  <c r="P625" i="20"/>
  <c r="P513" i="20"/>
  <c r="Q513" i="20"/>
  <c r="S513" i="20"/>
  <c r="T513" i="20"/>
  <c r="U513" i="20"/>
  <c r="Q505" i="20"/>
  <c r="P505" i="20"/>
  <c r="S505" i="20"/>
  <c r="T505" i="20"/>
  <c r="P457" i="20"/>
  <c r="R457" i="20"/>
  <c r="T457" i="20"/>
  <c r="S457" i="20"/>
  <c r="U449" i="20"/>
  <c r="Q449" i="20"/>
  <c r="S449" i="20"/>
  <c r="Q433" i="20"/>
  <c r="P433" i="20"/>
  <c r="U433" i="20"/>
  <c r="R433" i="20"/>
  <c r="CO433" i="20" s="1"/>
  <c r="S433" i="20"/>
  <c r="P425" i="20"/>
  <c r="R425" i="20"/>
  <c r="T425" i="20"/>
  <c r="S425" i="20"/>
  <c r="R385" i="20"/>
  <c r="U385" i="20"/>
  <c r="P385" i="20"/>
  <c r="Q385" i="20"/>
  <c r="S385" i="20"/>
  <c r="Q361" i="20"/>
  <c r="S361" i="20"/>
  <c r="U361" i="20"/>
  <c r="T361" i="20"/>
  <c r="R353" i="20"/>
  <c r="P353" i="20"/>
  <c r="R617" i="20"/>
  <c r="T521" i="20"/>
  <c r="R513" i="20"/>
  <c r="S409" i="20"/>
  <c r="S377" i="20"/>
  <c r="U649" i="20"/>
  <c r="T640" i="20"/>
  <c r="CF640" i="20" s="1"/>
  <c r="P601" i="20"/>
  <c r="R585" i="20"/>
  <c r="S561" i="20"/>
  <c r="R545" i="20"/>
  <c r="Q521" i="20"/>
  <c r="T433" i="20"/>
  <c r="T417" i="20"/>
  <c r="Q409" i="20"/>
  <c r="T385" i="20"/>
  <c r="P377" i="20"/>
  <c r="S369" i="20"/>
  <c r="T353" i="20"/>
  <c r="Q601" i="20"/>
  <c r="T577" i="20"/>
  <c r="U473" i="20"/>
  <c r="U417" i="20"/>
  <c r="U393" i="20"/>
  <c r="P593" i="20"/>
  <c r="S593" i="20"/>
  <c r="CD593" i="20" s="1"/>
  <c r="T593" i="20"/>
  <c r="U593" i="20"/>
  <c r="R637" i="20"/>
  <c r="Q637" i="20"/>
  <c r="T637" i="20"/>
  <c r="U637" i="20"/>
  <c r="Q629" i="20"/>
  <c r="CM629" i="20" s="1"/>
  <c r="P629" i="20"/>
  <c r="U629" i="20"/>
  <c r="R629" i="20"/>
  <c r="S629" i="20"/>
  <c r="R621" i="20"/>
  <c r="R613" i="20"/>
  <c r="Q641" i="20"/>
  <c r="P641" i="20"/>
  <c r="U641" i="20"/>
  <c r="S641" i="20"/>
  <c r="P617" i="20"/>
  <c r="U617" i="20"/>
  <c r="S617" i="20"/>
  <c r="P569" i="20"/>
  <c r="U569" i="20"/>
  <c r="S569" i="20"/>
  <c r="T569" i="20"/>
  <c r="P561" i="20"/>
  <c r="P545" i="20"/>
  <c r="T473" i="20"/>
  <c r="Q577" i="20"/>
  <c r="P645" i="20"/>
  <c r="U645" i="20"/>
  <c r="S625" i="20"/>
  <c r="R593" i="20"/>
  <c r="R569" i="20"/>
  <c r="R505" i="20"/>
  <c r="S497" i="20"/>
  <c r="Q473" i="20"/>
  <c r="R441" i="20"/>
  <c r="P417" i="20"/>
  <c r="R393" i="20"/>
  <c r="Q353" i="20"/>
  <c r="Q645" i="20"/>
  <c r="CM645" i="20" s="1"/>
  <c r="U561" i="20"/>
  <c r="U505" i="20"/>
  <c r="CH505" i="20" s="1"/>
  <c r="T647" i="20"/>
  <c r="P639" i="20"/>
  <c r="T639" i="20"/>
  <c r="P648" i="20"/>
  <c r="BX648" i="20" s="1"/>
  <c r="T648" i="20"/>
  <c r="CF648" i="20" s="1"/>
  <c r="Q648" i="20"/>
  <c r="BZ648" i="20" s="1"/>
  <c r="R648" i="20"/>
  <c r="CO648" i="20" s="1"/>
  <c r="R632" i="20"/>
  <c r="CO632" i="20" s="1"/>
  <c r="P632" i="20"/>
  <c r="CK632" i="20" s="1"/>
  <c r="T632" i="20"/>
  <c r="CS632" i="20" s="1"/>
  <c r="U624" i="20"/>
  <c r="CU624" i="20" s="1"/>
  <c r="S621" i="20"/>
  <c r="P607" i="20"/>
  <c r="R581" i="20"/>
  <c r="CB581" i="20" s="1"/>
  <c r="R557" i="20"/>
  <c r="CO557" i="20" s="1"/>
  <c r="P555" i="20"/>
  <c r="U613" i="20"/>
  <c r="R591" i="20"/>
  <c r="P581" i="20"/>
  <c r="U565" i="20"/>
  <c r="Q549" i="20"/>
  <c r="BZ549" i="20" s="1"/>
  <c r="Q579" i="20"/>
  <c r="R624" i="20"/>
  <c r="CB624" i="20" s="1"/>
  <c r="T613" i="20"/>
  <c r="T605" i="20"/>
  <c r="S597" i="20"/>
  <c r="Q613" i="20"/>
  <c r="BZ613" i="20" s="1"/>
  <c r="U597" i="20"/>
  <c r="U559" i="20"/>
  <c r="U541" i="20"/>
  <c r="CU541" i="20" s="1"/>
  <c r="Q589" i="20"/>
  <c r="S589" i="20"/>
  <c r="P624" i="20"/>
  <c r="CK624" i="20" s="1"/>
  <c r="R605" i="20"/>
  <c r="T573" i="20"/>
  <c r="Q597" i="20"/>
  <c r="P575" i="20"/>
  <c r="R543" i="20"/>
  <c r="U543" i="20"/>
  <c r="T600" i="20"/>
  <c r="CS600" i="20" s="1"/>
  <c r="Q568" i="20"/>
  <c r="CM568" i="20" s="1"/>
  <c r="Q536" i="20"/>
  <c r="R337" i="20"/>
  <c r="S634" i="20"/>
  <c r="P634" i="20"/>
  <c r="Q634" i="20"/>
  <c r="U634" i="20"/>
  <c r="P602" i="20"/>
  <c r="S602" i="20"/>
  <c r="R602" i="20"/>
  <c r="Q602" i="20"/>
  <c r="T602" i="20"/>
  <c r="R586" i="20"/>
  <c r="Q586" i="20"/>
  <c r="U586" i="20"/>
  <c r="T586" i="20"/>
  <c r="R570" i="20"/>
  <c r="Q570" i="20"/>
  <c r="S570" i="20"/>
  <c r="P570" i="20"/>
  <c r="Q522" i="20"/>
  <c r="S522" i="20"/>
  <c r="P522" i="20"/>
  <c r="U522" i="20"/>
  <c r="T522" i="20"/>
  <c r="S630" i="20"/>
  <c r="R630" i="20"/>
  <c r="T630" i="20"/>
  <c r="P606" i="20"/>
  <c r="S606" i="20"/>
  <c r="T606" i="20"/>
  <c r="U606" i="20"/>
  <c r="R606" i="20"/>
  <c r="R590" i="20"/>
  <c r="P590" i="20"/>
  <c r="Q590" i="20"/>
  <c r="U590" i="20"/>
  <c r="S590" i="20"/>
  <c r="R574" i="20"/>
  <c r="U574" i="20"/>
  <c r="P574" i="20"/>
  <c r="Q574" i="20"/>
  <c r="R566" i="20"/>
  <c r="S566" i="20"/>
  <c r="P566" i="20"/>
  <c r="Q566" i="20"/>
  <c r="S611" i="20"/>
  <c r="R578" i="20"/>
  <c r="P578" i="20"/>
  <c r="T578" i="20"/>
  <c r="S578" i="20"/>
  <c r="U578" i="20"/>
  <c r="Q530" i="20"/>
  <c r="R530" i="20"/>
  <c r="S530" i="20"/>
  <c r="P530" i="20"/>
  <c r="T530" i="20"/>
  <c r="Q506" i="20"/>
  <c r="S506" i="20"/>
  <c r="U506" i="20"/>
  <c r="T506" i="20"/>
  <c r="Q498" i="20"/>
  <c r="P498" i="20"/>
  <c r="R498" i="20"/>
  <c r="S498" i="20"/>
  <c r="Q490" i="20"/>
  <c r="R490" i="20"/>
  <c r="S490" i="20"/>
  <c r="T490" i="20"/>
  <c r="Q474" i="20"/>
  <c r="S474" i="20"/>
  <c r="T474" i="20"/>
  <c r="R474" i="20"/>
  <c r="P474" i="20"/>
  <c r="U474" i="20"/>
  <c r="Q458" i="20"/>
  <c r="P458" i="20"/>
  <c r="R458" i="20"/>
  <c r="U458" i="20"/>
  <c r="S458" i="20"/>
  <c r="Q426" i="20"/>
  <c r="T426" i="20"/>
  <c r="U426" i="20"/>
  <c r="CU426" i="20" s="1"/>
  <c r="S426" i="20"/>
  <c r="Q410" i="20"/>
  <c r="S410" i="20"/>
  <c r="P410" i="20"/>
  <c r="R410" i="20"/>
  <c r="T410" i="20"/>
  <c r="Q394" i="20"/>
  <c r="S394" i="20"/>
  <c r="P394" i="20"/>
  <c r="U394" i="20"/>
  <c r="R394" i="20"/>
  <c r="Q346" i="20"/>
  <c r="S346" i="20"/>
  <c r="T346" i="20"/>
  <c r="U346" i="20"/>
  <c r="P346" i="20"/>
  <c r="R346" i="20"/>
  <c r="T579" i="20"/>
  <c r="R579" i="20"/>
  <c r="S579" i="20"/>
  <c r="U579" i="20"/>
  <c r="S563" i="20"/>
  <c r="P610" i="20"/>
  <c r="S610" i="20"/>
  <c r="U610" i="20"/>
  <c r="CU610" i="20" s="1"/>
  <c r="T610" i="20"/>
  <c r="Q538" i="20"/>
  <c r="U538" i="20"/>
  <c r="R538" i="20"/>
  <c r="S538" i="20"/>
  <c r="P538" i="20"/>
  <c r="T538" i="20"/>
  <c r="Q482" i="20"/>
  <c r="U482" i="20"/>
  <c r="CU482" i="20" s="1"/>
  <c r="S482" i="20"/>
  <c r="T482" i="20"/>
  <c r="P482" i="20"/>
  <c r="R482" i="20"/>
  <c r="Q450" i="20"/>
  <c r="U450" i="20"/>
  <c r="R450" i="20"/>
  <c r="S450" i="20"/>
  <c r="T450" i="20"/>
  <c r="Q378" i="20"/>
  <c r="S378" i="20"/>
  <c r="P378" i="20"/>
  <c r="CK378" i="20" s="1"/>
  <c r="U378" i="20"/>
  <c r="Q370" i="20"/>
  <c r="P370" i="20"/>
  <c r="R370" i="20"/>
  <c r="S370" i="20"/>
  <c r="Q354" i="20"/>
  <c r="U354" i="20"/>
  <c r="CU354" i="20" s="1"/>
  <c r="S354" i="20"/>
  <c r="P354" i="20"/>
  <c r="R354" i="20"/>
  <c r="Q610" i="20"/>
  <c r="T354" i="20"/>
  <c r="Q635" i="20"/>
  <c r="U635" i="20"/>
  <c r="P635" i="20"/>
  <c r="T635" i="20"/>
  <c r="S635" i="20"/>
  <c r="Q630" i="20"/>
  <c r="CM630" i="20" s="1"/>
  <c r="T590" i="20"/>
  <c r="S586" i="20"/>
  <c r="Q578" i="20"/>
  <c r="T566" i="20"/>
  <c r="P450" i="20"/>
  <c r="U410" i="20"/>
  <c r="T330" i="20"/>
  <c r="P626" i="20"/>
  <c r="S626" i="20"/>
  <c r="T626" i="20"/>
  <c r="U626" i="20"/>
  <c r="Q554" i="20"/>
  <c r="P554" i="20"/>
  <c r="S554" i="20"/>
  <c r="R554" i="20"/>
  <c r="T554" i="20"/>
  <c r="Q466" i="20"/>
  <c r="P466" i="20"/>
  <c r="U466" i="20"/>
  <c r="R466" i="20"/>
  <c r="Q442" i="20"/>
  <c r="S442" i="20"/>
  <c r="R442" i="20"/>
  <c r="T442" i="20"/>
  <c r="P442" i="20"/>
  <c r="Q418" i="20"/>
  <c r="U418" i="20"/>
  <c r="CU418" i="20" s="1"/>
  <c r="P418" i="20"/>
  <c r="R418" i="20"/>
  <c r="Q402" i="20"/>
  <c r="P402" i="20"/>
  <c r="S402" i="20"/>
  <c r="T402" i="20"/>
  <c r="R402" i="20"/>
  <c r="U402" i="20"/>
  <c r="U442" i="20"/>
  <c r="Q643" i="20"/>
  <c r="U643" i="20"/>
  <c r="P643" i="20"/>
  <c r="T643" i="20"/>
  <c r="Q627" i="20"/>
  <c r="R627" i="20"/>
  <c r="U627" i="20"/>
  <c r="T627" i="20"/>
  <c r="Q619" i="20"/>
  <c r="R619" i="20"/>
  <c r="U619" i="20"/>
  <c r="S619" i="20"/>
  <c r="P619" i="20"/>
  <c r="Q611" i="20"/>
  <c r="R611" i="20"/>
  <c r="U611" i="20"/>
  <c r="T611" i="20"/>
  <c r="Q603" i="20"/>
  <c r="R603" i="20"/>
  <c r="U603" i="20"/>
  <c r="P603" i="20"/>
  <c r="S603" i="20"/>
  <c r="T595" i="20"/>
  <c r="R595" i="20"/>
  <c r="U595" i="20"/>
  <c r="S595" i="20"/>
  <c r="T587" i="20"/>
  <c r="P587" i="20"/>
  <c r="Q587" i="20"/>
  <c r="U587" i="20"/>
  <c r="R587" i="20"/>
  <c r="Q646" i="20"/>
  <c r="S643" i="20"/>
  <c r="Q638" i="20"/>
  <c r="S627" i="20"/>
  <c r="U618" i="20"/>
  <c r="CU618" i="20" s="1"/>
  <c r="R643" i="20"/>
  <c r="R635" i="20"/>
  <c r="P630" i="20"/>
  <c r="P627" i="20"/>
  <c r="Q606" i="20"/>
  <c r="P586" i="20"/>
  <c r="T574" i="20"/>
  <c r="Q534" i="20"/>
  <c r="R534" i="20"/>
  <c r="P534" i="20"/>
  <c r="BX534" i="20" s="1"/>
  <c r="S534" i="20"/>
  <c r="T534" i="20"/>
  <c r="R594" i="20"/>
  <c r="T594" i="20"/>
  <c r="U594" i="20"/>
  <c r="Q594" i="20"/>
  <c r="S594" i="20"/>
  <c r="Q386" i="20"/>
  <c r="U386" i="20"/>
  <c r="T386" i="20"/>
  <c r="S386" i="20"/>
  <c r="T642" i="20"/>
  <c r="S646" i="20"/>
  <c r="R646" i="20"/>
  <c r="T646" i="20"/>
  <c r="CF646" i="20" s="1"/>
  <c r="P614" i="20"/>
  <c r="S614" i="20"/>
  <c r="Q614" i="20"/>
  <c r="U614" i="20"/>
  <c r="R582" i="20"/>
  <c r="CB582" i="20" s="1"/>
  <c r="S582" i="20"/>
  <c r="T582" i="20"/>
  <c r="Q582" i="20"/>
  <c r="P582" i="20"/>
  <c r="U582" i="20"/>
  <c r="Q550" i="20"/>
  <c r="R550" i="20"/>
  <c r="S550" i="20"/>
  <c r="CQ550" i="20" s="1"/>
  <c r="U550" i="20"/>
  <c r="R634" i="20"/>
  <c r="Q626" i="20"/>
  <c r="U602" i="20"/>
  <c r="U570" i="20"/>
  <c r="P550" i="20"/>
  <c r="U490" i="20"/>
  <c r="CU490" i="20" s="1"/>
  <c r="T458" i="20"/>
  <c r="P426" i="20"/>
  <c r="S418" i="20"/>
  <c r="R386" i="20"/>
  <c r="T378" i="20"/>
  <c r="T370" i="20"/>
  <c r="R647" i="20"/>
  <c r="S639" i="20"/>
  <c r="R631" i="20"/>
  <c r="S642" i="20"/>
  <c r="Q642" i="20"/>
  <c r="U642" i="20"/>
  <c r="P642" i="20"/>
  <c r="P618" i="20"/>
  <c r="S618" i="20"/>
  <c r="Q618" i="20"/>
  <c r="R618" i="20"/>
  <c r="R562" i="20"/>
  <c r="CO562" i="20" s="1"/>
  <c r="T562" i="20"/>
  <c r="U562" i="20"/>
  <c r="Q562" i="20"/>
  <c r="S562" i="20"/>
  <c r="Q546" i="20"/>
  <c r="S546" i="20"/>
  <c r="U546" i="20"/>
  <c r="CU546" i="20" s="1"/>
  <c r="R546" i="20"/>
  <c r="T546" i="20"/>
  <c r="P546" i="20"/>
  <c r="Q514" i="20"/>
  <c r="S514" i="20"/>
  <c r="T514" i="20"/>
  <c r="R514" i="20"/>
  <c r="U514" i="20"/>
  <c r="Q434" i="20"/>
  <c r="P434" i="20"/>
  <c r="T434" i="20"/>
  <c r="U434" i="20"/>
  <c r="S434" i="20"/>
  <c r="Q362" i="20"/>
  <c r="R362" i="20"/>
  <c r="S362" i="20"/>
  <c r="P362" i="20"/>
  <c r="T362" i="20"/>
  <c r="Q338" i="20"/>
  <c r="P338" i="20"/>
  <c r="R338" i="20"/>
  <c r="U338" i="20"/>
  <c r="T338" i="20"/>
  <c r="Q330" i="20"/>
  <c r="U330" i="20"/>
  <c r="P330" i="20"/>
  <c r="R330" i="20"/>
  <c r="Q322" i="20"/>
  <c r="U322" i="20"/>
  <c r="R322" i="20"/>
  <c r="S322" i="20"/>
  <c r="P322" i="20"/>
  <c r="T634" i="20"/>
  <c r="R426" i="20"/>
  <c r="S638" i="20"/>
  <c r="CQ638" i="20" s="1"/>
  <c r="T638" i="20"/>
  <c r="R638" i="20"/>
  <c r="P622" i="20"/>
  <c r="S622" i="20"/>
  <c r="R622" i="20"/>
  <c r="T622" i="20"/>
  <c r="R598" i="20"/>
  <c r="S598" i="20"/>
  <c r="P598" i="20"/>
  <c r="Q598" i="20"/>
  <c r="U598" i="20"/>
  <c r="R558" i="20"/>
  <c r="S558" i="20"/>
  <c r="T558" i="20"/>
  <c r="CF558" i="20" s="1"/>
  <c r="Q558" i="20"/>
  <c r="BZ558" i="20" s="1"/>
  <c r="U558" i="20"/>
  <c r="Q542" i="20"/>
  <c r="P542" i="20"/>
  <c r="T542" i="20"/>
  <c r="R542" i="20"/>
  <c r="CO542" i="20" s="1"/>
  <c r="S542" i="20"/>
  <c r="T614" i="20"/>
  <c r="CF614" i="20" s="1"/>
  <c r="Q595" i="20"/>
  <c r="T570" i="20"/>
  <c r="U530" i="20"/>
  <c r="T394" i="20"/>
  <c r="P386" i="20"/>
  <c r="R378" i="20"/>
  <c r="Q314" i="20"/>
  <c r="S314" i="20"/>
  <c r="R314" i="20"/>
  <c r="T571" i="20"/>
  <c r="U571" i="20"/>
  <c r="P571" i="20"/>
  <c r="S547" i="20"/>
  <c r="P547" i="20"/>
  <c r="T547" i="20"/>
  <c r="S539" i="20"/>
  <c r="Q539" i="20"/>
  <c r="S531" i="20"/>
  <c r="R531" i="20"/>
  <c r="P531" i="20"/>
  <c r="S523" i="20"/>
  <c r="T523" i="20"/>
  <c r="U523" i="20"/>
  <c r="S515" i="20"/>
  <c r="Q515" i="20"/>
  <c r="R515" i="20"/>
  <c r="U547" i="20"/>
  <c r="S644" i="20"/>
  <c r="CD644" i="20" s="1"/>
  <c r="S636" i="20"/>
  <c r="CQ636" i="20" s="1"/>
  <c r="S628" i="20"/>
  <c r="CQ628" i="20" s="1"/>
  <c r="T563" i="20"/>
  <c r="R563" i="20"/>
  <c r="S555" i="20"/>
  <c r="T555" i="20"/>
  <c r="Q555" i="20"/>
  <c r="R555" i="20"/>
  <c r="R547" i="20"/>
  <c r="U314" i="20"/>
  <c r="Q647" i="20"/>
  <c r="U647" i="20"/>
  <c r="Q631" i="20"/>
  <c r="U631" i="20"/>
  <c r="P314" i="20"/>
  <c r="Q639" i="20"/>
  <c r="U639" i="20"/>
  <c r="S647" i="20"/>
  <c r="S631" i="20"/>
  <c r="R571" i="20"/>
  <c r="U563" i="20"/>
  <c r="U539" i="20"/>
  <c r="U531" i="20"/>
  <c r="P523" i="20"/>
  <c r="S648" i="20"/>
  <c r="CQ648" i="20" s="1"/>
  <c r="S640" i="20"/>
  <c r="CD640" i="20" s="1"/>
  <c r="S632" i="20"/>
  <c r="CD632" i="20" s="1"/>
  <c r="S624" i="20"/>
  <c r="CQ624" i="20" s="1"/>
  <c r="S616" i="20"/>
  <c r="CQ616" i="20" s="1"/>
  <c r="S608" i="20"/>
  <c r="CQ608" i="20" s="1"/>
  <c r="S600" i="20"/>
  <c r="CQ600" i="20" s="1"/>
  <c r="P584" i="20"/>
  <c r="CK584" i="20" s="1"/>
  <c r="T568" i="20"/>
  <c r="CS568" i="20" s="1"/>
  <c r="S560" i="20"/>
  <c r="CQ560" i="20" s="1"/>
  <c r="U552" i="20"/>
  <c r="S552" i="20"/>
  <c r="U623" i="20"/>
  <c r="U615" i="20"/>
  <c r="U607" i="20"/>
  <c r="U599" i="20"/>
  <c r="CH599" i="20" s="1"/>
  <c r="U596" i="20"/>
  <c r="CU596" i="20" s="1"/>
  <c r="T584" i="20"/>
  <c r="CF584" i="20" s="1"/>
  <c r="Q583" i="20"/>
  <c r="Q580" i="20"/>
  <c r="CM580" i="20" s="1"/>
  <c r="P568" i="20"/>
  <c r="CK568" i="20" s="1"/>
  <c r="T552" i="20"/>
  <c r="R544" i="20"/>
  <c r="CB544" i="20" s="1"/>
  <c r="P536" i="20"/>
  <c r="T507" i="20"/>
  <c r="Q306" i="20"/>
  <c r="P306" i="20"/>
  <c r="R623" i="20"/>
  <c r="S591" i="20"/>
  <c r="T536" i="20"/>
  <c r="T306" i="20"/>
  <c r="Q526" i="20"/>
  <c r="U526" i="20"/>
  <c r="R528" i="20"/>
  <c r="S551" i="20"/>
  <c r="S543" i="20"/>
  <c r="S535" i="20"/>
  <c r="T4" i="20"/>
  <c r="S242" i="15"/>
  <c r="G653" i="15"/>
  <c r="Q557" i="15"/>
  <c r="R557" i="15" s="1"/>
  <c r="Q558" i="15"/>
  <c r="R558" i="15" s="1"/>
  <c r="Q559" i="15"/>
  <c r="R559" i="15" s="1"/>
  <c r="Q560" i="15"/>
  <c r="R560" i="15" s="1"/>
  <c r="Q561" i="15"/>
  <c r="R561" i="15" s="1"/>
  <c r="Q562" i="15"/>
  <c r="R562" i="15" s="1"/>
  <c r="Q563" i="15"/>
  <c r="R563" i="15" s="1"/>
  <c r="Q564" i="15"/>
  <c r="R564" i="15" s="1"/>
  <c r="Q565" i="15"/>
  <c r="R565" i="15" s="1"/>
  <c r="Q566" i="15"/>
  <c r="R566" i="15" s="1"/>
  <c r="Q567" i="15"/>
  <c r="R567" i="15" s="1"/>
  <c r="Q568" i="15"/>
  <c r="R568" i="15" s="1"/>
  <c r="Q569" i="15"/>
  <c r="R569" i="15" s="1"/>
  <c r="Q570" i="15"/>
  <c r="R570" i="15" s="1"/>
  <c r="Q571" i="15"/>
  <c r="R571" i="15" s="1"/>
  <c r="Q572" i="15"/>
  <c r="R572" i="15" s="1"/>
  <c r="Q573" i="15"/>
  <c r="R573" i="15" s="1"/>
  <c r="Q574" i="15"/>
  <c r="R574" i="15" s="1"/>
  <c r="Q575" i="15"/>
  <c r="R575" i="15" s="1"/>
  <c r="Q576" i="15"/>
  <c r="R576" i="15" s="1"/>
  <c r="Q577" i="15"/>
  <c r="R577" i="15" s="1"/>
  <c r="Q578" i="15"/>
  <c r="R578" i="15" s="1"/>
  <c r="Q579" i="15"/>
  <c r="R579" i="15" s="1"/>
  <c r="Q580" i="15"/>
  <c r="R580" i="15" s="1"/>
  <c r="Q581" i="15"/>
  <c r="R581" i="15" s="1"/>
  <c r="Q582" i="15"/>
  <c r="R582" i="15" s="1"/>
  <c r="Q583" i="15"/>
  <c r="R583" i="15" s="1"/>
  <c r="Q584" i="15"/>
  <c r="R584" i="15" s="1"/>
  <c r="Q585" i="15"/>
  <c r="R585" i="15" s="1"/>
  <c r="Q586" i="15"/>
  <c r="R586" i="15" s="1"/>
  <c r="Q587" i="15"/>
  <c r="R587" i="15" s="1"/>
  <c r="Q588" i="15"/>
  <c r="R588" i="15" s="1"/>
  <c r="Q589" i="15"/>
  <c r="R589" i="15" s="1"/>
  <c r="Q590" i="15"/>
  <c r="R590" i="15" s="1"/>
  <c r="Q591" i="15"/>
  <c r="R591" i="15" s="1"/>
  <c r="Q592" i="15"/>
  <c r="R592" i="15" s="1"/>
  <c r="Q593" i="15"/>
  <c r="R593" i="15" s="1"/>
  <c r="Q594" i="15"/>
  <c r="R594" i="15" s="1"/>
  <c r="Q595" i="15"/>
  <c r="R595" i="15" s="1"/>
  <c r="Q596" i="15"/>
  <c r="R596" i="15" s="1"/>
  <c r="Q597" i="15"/>
  <c r="R597" i="15" s="1"/>
  <c r="Q598" i="15"/>
  <c r="R598" i="15" s="1"/>
  <c r="Q599" i="15"/>
  <c r="R599" i="15" s="1"/>
  <c r="Q600" i="15"/>
  <c r="R600" i="15" s="1"/>
  <c r="Q601" i="15"/>
  <c r="R601" i="15" s="1"/>
  <c r="Q602" i="15"/>
  <c r="R602" i="15" s="1"/>
  <c r="Q603" i="15"/>
  <c r="R603" i="15" s="1"/>
  <c r="Q604" i="15"/>
  <c r="R604" i="15" s="1"/>
  <c r="Q605" i="15"/>
  <c r="R605" i="15" s="1"/>
  <c r="Q606" i="15"/>
  <c r="R606" i="15" s="1"/>
  <c r="Q607" i="15"/>
  <c r="R607" i="15" s="1"/>
  <c r="Q608" i="15"/>
  <c r="R608" i="15" s="1"/>
  <c r="Q609" i="15"/>
  <c r="R609" i="15" s="1"/>
  <c r="Q610" i="15"/>
  <c r="R610" i="15" s="1"/>
  <c r="Q611" i="15"/>
  <c r="R611" i="15" s="1"/>
  <c r="Q612" i="15"/>
  <c r="R612" i="15" s="1"/>
  <c r="Q613" i="15"/>
  <c r="R613" i="15" s="1"/>
  <c r="Q614" i="15"/>
  <c r="R614" i="15" s="1"/>
  <c r="Q615" i="15"/>
  <c r="R615" i="15" s="1"/>
  <c r="Q616" i="15"/>
  <c r="R616" i="15" s="1"/>
  <c r="Q617" i="15"/>
  <c r="R617" i="15" s="1"/>
  <c r="Q618" i="15"/>
  <c r="R618" i="15" s="1"/>
  <c r="Q619" i="15"/>
  <c r="R619" i="15" s="1"/>
  <c r="Q620" i="15"/>
  <c r="R620" i="15" s="1"/>
  <c r="Q621" i="15"/>
  <c r="R621" i="15" s="1"/>
  <c r="Q622" i="15"/>
  <c r="R622" i="15" s="1"/>
  <c r="Q623" i="15"/>
  <c r="R623" i="15" s="1"/>
  <c r="Q624" i="15"/>
  <c r="R624" i="15" s="1"/>
  <c r="Q625" i="15"/>
  <c r="R625" i="15" s="1"/>
  <c r="Q626" i="15"/>
  <c r="R626" i="15" s="1"/>
  <c r="Q627" i="15"/>
  <c r="R627" i="15" s="1"/>
  <c r="Q628" i="15"/>
  <c r="R628" i="15" s="1"/>
  <c r="Q629" i="15"/>
  <c r="R629" i="15" s="1"/>
  <c r="Q630" i="15"/>
  <c r="R630" i="15" s="1"/>
  <c r="Q631" i="15"/>
  <c r="R631" i="15" s="1"/>
  <c r="Q632" i="15"/>
  <c r="R632" i="15" s="1"/>
  <c r="Q633" i="15"/>
  <c r="R633" i="15" s="1"/>
  <c r="Q634" i="15"/>
  <c r="R634" i="15" s="1"/>
  <c r="Q635" i="15"/>
  <c r="R635" i="15" s="1"/>
  <c r="Q636" i="15"/>
  <c r="R636" i="15" s="1"/>
  <c r="Q637" i="15"/>
  <c r="R637" i="15" s="1"/>
  <c r="Q638" i="15"/>
  <c r="R638" i="15" s="1"/>
  <c r="Q639" i="15"/>
  <c r="R639" i="15" s="1"/>
  <c r="Q640" i="15"/>
  <c r="R640" i="15" s="1"/>
  <c r="Q641" i="15"/>
  <c r="R641" i="15" s="1"/>
  <c r="Q642" i="15"/>
  <c r="R642" i="15" s="1"/>
  <c r="Q643" i="15"/>
  <c r="R643" i="15" s="1"/>
  <c r="Q644" i="15"/>
  <c r="R644" i="15" s="1"/>
  <c r="Q645" i="15"/>
  <c r="R645" i="15" s="1"/>
  <c r="Q646" i="15"/>
  <c r="R646" i="15" s="1"/>
  <c r="Q6" i="15"/>
  <c r="R6" i="15" s="1"/>
  <c r="Q7" i="15"/>
  <c r="R7" i="15" s="1"/>
  <c r="Q8" i="15"/>
  <c r="R8" i="15" s="1"/>
  <c r="Q9" i="15"/>
  <c r="R9" i="15" s="1"/>
  <c r="Q10" i="15"/>
  <c r="R10" i="15" s="1"/>
  <c r="Q11" i="15"/>
  <c r="R11" i="15" s="1"/>
  <c r="Q12" i="15"/>
  <c r="R12" i="15" s="1"/>
  <c r="Q13" i="15"/>
  <c r="R13" i="15" s="1"/>
  <c r="Q14" i="15"/>
  <c r="R14" i="15" s="1"/>
  <c r="Q15" i="15"/>
  <c r="R15" i="15" s="1"/>
  <c r="Q16" i="15"/>
  <c r="R16" i="15" s="1"/>
  <c r="Q17" i="15"/>
  <c r="R17" i="15" s="1"/>
  <c r="Q18" i="15"/>
  <c r="R18" i="15" s="1"/>
  <c r="Q19" i="15"/>
  <c r="R19" i="15" s="1"/>
  <c r="Q20" i="15"/>
  <c r="R20" i="15" s="1"/>
  <c r="Q21" i="15"/>
  <c r="R21" i="15" s="1"/>
  <c r="Q22" i="15"/>
  <c r="R22" i="15" s="1"/>
  <c r="Q23" i="15"/>
  <c r="R23" i="15" s="1"/>
  <c r="Q24" i="15"/>
  <c r="R24" i="15" s="1"/>
  <c r="Q25" i="15"/>
  <c r="R25" i="15" s="1"/>
  <c r="Q26" i="15"/>
  <c r="R26" i="15" s="1"/>
  <c r="Q27" i="15"/>
  <c r="R27" i="15" s="1"/>
  <c r="Q28" i="15"/>
  <c r="R28" i="15" s="1"/>
  <c r="Q29" i="15"/>
  <c r="R29" i="15" s="1"/>
  <c r="Q30" i="15"/>
  <c r="R30" i="15" s="1"/>
  <c r="Q31" i="15"/>
  <c r="R31" i="15" s="1"/>
  <c r="Q32" i="15"/>
  <c r="R32" i="15" s="1"/>
  <c r="Q33" i="15"/>
  <c r="R33" i="15" s="1"/>
  <c r="Q34" i="15"/>
  <c r="R34" i="15" s="1"/>
  <c r="Q35" i="15"/>
  <c r="R35" i="15" s="1"/>
  <c r="Q36" i="15"/>
  <c r="R36" i="15" s="1"/>
  <c r="Q37" i="15"/>
  <c r="R37" i="15" s="1"/>
  <c r="Q38" i="15"/>
  <c r="R38" i="15" s="1"/>
  <c r="Q39" i="15"/>
  <c r="R39" i="15" s="1"/>
  <c r="Q40" i="15"/>
  <c r="R40" i="15" s="1"/>
  <c r="Q41" i="15"/>
  <c r="R41" i="15" s="1"/>
  <c r="Q42" i="15"/>
  <c r="R42" i="15" s="1"/>
  <c r="Q43" i="15"/>
  <c r="R43" i="15" s="1"/>
  <c r="Q44" i="15"/>
  <c r="R44" i="15" s="1"/>
  <c r="Q45" i="15"/>
  <c r="R45" i="15" s="1"/>
  <c r="Q46" i="15"/>
  <c r="R46" i="15" s="1"/>
  <c r="Q47" i="15"/>
  <c r="R47" i="15" s="1"/>
  <c r="Q48" i="15"/>
  <c r="R48" i="15" s="1"/>
  <c r="Q49" i="15"/>
  <c r="R49" i="15" s="1"/>
  <c r="Q50" i="15"/>
  <c r="R50" i="15" s="1"/>
  <c r="Q71" i="15"/>
  <c r="R71" i="15" s="1"/>
  <c r="Q72" i="15"/>
  <c r="R72" i="15" s="1"/>
  <c r="Q73" i="15"/>
  <c r="R73" i="15" s="1"/>
  <c r="Q74" i="15"/>
  <c r="R74" i="15" s="1"/>
  <c r="Q75" i="15"/>
  <c r="R75" i="15" s="1"/>
  <c r="Q76" i="15"/>
  <c r="R76" i="15" s="1"/>
  <c r="Q77" i="15"/>
  <c r="R77" i="15" s="1"/>
  <c r="Q78" i="15"/>
  <c r="R78" i="15" s="1"/>
  <c r="Q79" i="15"/>
  <c r="R79" i="15" s="1"/>
  <c r="Q80" i="15"/>
  <c r="R80" i="15" s="1"/>
  <c r="Q81" i="15"/>
  <c r="R81" i="15" s="1"/>
  <c r="Q82" i="15"/>
  <c r="R82" i="15" s="1"/>
  <c r="Q83" i="15"/>
  <c r="R83" i="15" s="1"/>
  <c r="Q84" i="15"/>
  <c r="R84" i="15" s="1"/>
  <c r="Q85" i="15"/>
  <c r="R85" i="15" s="1"/>
  <c r="Q86" i="15"/>
  <c r="R86" i="15" s="1"/>
  <c r="Q87" i="15"/>
  <c r="R87" i="15" s="1"/>
  <c r="Q88" i="15"/>
  <c r="R88" i="15" s="1"/>
  <c r="Q89" i="15"/>
  <c r="R89" i="15" s="1"/>
  <c r="Q90" i="15"/>
  <c r="R90" i="15" s="1"/>
  <c r="Q91" i="15"/>
  <c r="R91" i="15" s="1"/>
  <c r="Q92" i="15"/>
  <c r="R92" i="15" s="1"/>
  <c r="Q93" i="15"/>
  <c r="R93" i="15" s="1"/>
  <c r="Q94" i="15"/>
  <c r="R94" i="15" s="1"/>
  <c r="Q95" i="15"/>
  <c r="R95" i="15" s="1"/>
  <c r="Q96" i="15"/>
  <c r="R96" i="15" s="1"/>
  <c r="Q97" i="15"/>
  <c r="R97" i="15" s="1"/>
  <c r="Q98" i="15"/>
  <c r="R98" i="15" s="1"/>
  <c r="Q99" i="15"/>
  <c r="R99" i="15" s="1"/>
  <c r="Q100" i="15"/>
  <c r="R100" i="15" s="1"/>
  <c r="Q101" i="15"/>
  <c r="R101" i="15" s="1"/>
  <c r="Q102" i="15"/>
  <c r="R102" i="15" s="1"/>
  <c r="Q103" i="15"/>
  <c r="R103" i="15" s="1"/>
  <c r="Q104" i="15"/>
  <c r="R104" i="15" s="1"/>
  <c r="Q105" i="15"/>
  <c r="R105" i="15" s="1"/>
  <c r="Q106" i="15"/>
  <c r="R106" i="15" s="1"/>
  <c r="Q107" i="15"/>
  <c r="R107" i="15" s="1"/>
  <c r="Q108" i="15"/>
  <c r="R108" i="15" s="1"/>
  <c r="Q109" i="15"/>
  <c r="R109" i="15" s="1"/>
  <c r="Q110" i="15"/>
  <c r="R110" i="15" s="1"/>
  <c r="Q111" i="15"/>
  <c r="R111" i="15" s="1"/>
  <c r="Q112" i="15"/>
  <c r="R112" i="15" s="1"/>
  <c r="Q113" i="15"/>
  <c r="R113" i="15" s="1"/>
  <c r="Q114" i="15"/>
  <c r="R114" i="15" s="1"/>
  <c r="Q115" i="15"/>
  <c r="R115" i="15" s="1"/>
  <c r="Q116" i="15"/>
  <c r="R116" i="15" s="1"/>
  <c r="Q117" i="15"/>
  <c r="R117" i="15" s="1"/>
  <c r="Q118" i="15"/>
  <c r="R118" i="15" s="1"/>
  <c r="Q119" i="15"/>
  <c r="R119" i="15" s="1"/>
  <c r="Q120" i="15"/>
  <c r="R120" i="15" s="1"/>
  <c r="Q121" i="15"/>
  <c r="R121" i="15" s="1"/>
  <c r="Q122" i="15"/>
  <c r="R122" i="15" s="1"/>
  <c r="Q123" i="15"/>
  <c r="R123" i="15" s="1"/>
  <c r="Q124" i="15"/>
  <c r="R124" i="15" s="1"/>
  <c r="Q125" i="15"/>
  <c r="R125" i="15" s="1"/>
  <c r="Q126" i="15"/>
  <c r="R126" i="15" s="1"/>
  <c r="Q127" i="15"/>
  <c r="R127" i="15" s="1"/>
  <c r="Q128" i="15"/>
  <c r="R128" i="15" s="1"/>
  <c r="Q129" i="15"/>
  <c r="R129" i="15" s="1"/>
  <c r="Q130" i="15"/>
  <c r="R130" i="15" s="1"/>
  <c r="Q131" i="15"/>
  <c r="R131" i="15" s="1"/>
  <c r="Q132" i="15"/>
  <c r="R132" i="15" s="1"/>
  <c r="Q133" i="15"/>
  <c r="R133" i="15" s="1"/>
  <c r="Q134" i="15"/>
  <c r="R134" i="15" s="1"/>
  <c r="Q135" i="15"/>
  <c r="R135" i="15" s="1"/>
  <c r="Q136" i="15"/>
  <c r="R136" i="15" s="1"/>
  <c r="Q137" i="15"/>
  <c r="R137" i="15" s="1"/>
  <c r="Q138" i="15"/>
  <c r="R138" i="15" s="1"/>
  <c r="Q139" i="15"/>
  <c r="R139" i="15" s="1"/>
  <c r="Q140" i="15"/>
  <c r="R140" i="15" s="1"/>
  <c r="Q141" i="15"/>
  <c r="R141" i="15" s="1"/>
  <c r="Q142" i="15"/>
  <c r="R142" i="15" s="1"/>
  <c r="Q143" i="15"/>
  <c r="R143" i="15" s="1"/>
  <c r="Q144" i="15"/>
  <c r="R144" i="15" s="1"/>
  <c r="Q145" i="15"/>
  <c r="R145" i="15" s="1"/>
  <c r="Q146" i="15"/>
  <c r="R146" i="15" s="1"/>
  <c r="Q147" i="15"/>
  <c r="R147" i="15" s="1"/>
  <c r="Q148" i="15"/>
  <c r="R148" i="15" s="1"/>
  <c r="Q149" i="15"/>
  <c r="R149" i="15" s="1"/>
  <c r="Q150" i="15"/>
  <c r="R150" i="15" s="1"/>
  <c r="Q151" i="15"/>
  <c r="R151" i="15" s="1"/>
  <c r="Q152" i="15"/>
  <c r="R152" i="15" s="1"/>
  <c r="Q153" i="15"/>
  <c r="R153" i="15" s="1"/>
  <c r="Q154" i="15"/>
  <c r="R154" i="15" s="1"/>
  <c r="Q155" i="15"/>
  <c r="R155" i="15" s="1"/>
  <c r="Q156" i="15"/>
  <c r="R156" i="15" s="1"/>
  <c r="Q157" i="15"/>
  <c r="R157" i="15" s="1"/>
  <c r="Q158" i="15"/>
  <c r="R158" i="15" s="1"/>
  <c r="Q159" i="15"/>
  <c r="R159" i="15" s="1"/>
  <c r="Q160" i="15"/>
  <c r="R160" i="15" s="1"/>
  <c r="Q161" i="15"/>
  <c r="R161" i="15" s="1"/>
  <c r="Q162" i="15"/>
  <c r="R162" i="15" s="1"/>
  <c r="Q163" i="15"/>
  <c r="R163" i="15" s="1"/>
  <c r="Q164" i="15"/>
  <c r="R164" i="15" s="1"/>
  <c r="Q165" i="15"/>
  <c r="R165" i="15" s="1"/>
  <c r="Q166" i="15"/>
  <c r="R166" i="15" s="1"/>
  <c r="Q167" i="15"/>
  <c r="R167" i="15" s="1"/>
  <c r="Q168" i="15"/>
  <c r="R168" i="15" s="1"/>
  <c r="Q169" i="15"/>
  <c r="R169" i="15" s="1"/>
  <c r="Q170" i="15"/>
  <c r="R170" i="15" s="1"/>
  <c r="Q171" i="15"/>
  <c r="R171" i="15" s="1"/>
  <c r="Q172" i="15"/>
  <c r="R172" i="15" s="1"/>
  <c r="Q173" i="15"/>
  <c r="R173" i="15" s="1"/>
  <c r="Q174" i="15"/>
  <c r="R174" i="15" s="1"/>
  <c r="Q175" i="15"/>
  <c r="R175" i="15" s="1"/>
  <c r="Q176" i="15"/>
  <c r="R176" i="15" s="1"/>
  <c r="Q177" i="15"/>
  <c r="R177" i="15" s="1"/>
  <c r="Q178" i="15"/>
  <c r="R178" i="15" s="1"/>
  <c r="Q179" i="15"/>
  <c r="R179" i="15" s="1"/>
  <c r="Q180" i="15"/>
  <c r="R180" i="15" s="1"/>
  <c r="Q181" i="15"/>
  <c r="R181" i="15" s="1"/>
  <c r="Q182" i="15"/>
  <c r="R182" i="15" s="1"/>
  <c r="Q183" i="15"/>
  <c r="R183" i="15" s="1"/>
  <c r="Q184" i="15"/>
  <c r="R184" i="15" s="1"/>
  <c r="Q185" i="15"/>
  <c r="R185" i="15" s="1"/>
  <c r="Q186" i="15"/>
  <c r="R186" i="15" s="1"/>
  <c r="Q187" i="15"/>
  <c r="R187" i="15" s="1"/>
  <c r="Q188" i="15"/>
  <c r="R188" i="15" s="1"/>
  <c r="Q189" i="15"/>
  <c r="R189" i="15" s="1"/>
  <c r="Q190" i="15"/>
  <c r="R190" i="15" s="1"/>
  <c r="Q191" i="15"/>
  <c r="R191" i="15" s="1"/>
  <c r="Q192" i="15"/>
  <c r="R192" i="15" s="1"/>
  <c r="Q193" i="15"/>
  <c r="R193" i="15" s="1"/>
  <c r="Q194" i="15"/>
  <c r="R194" i="15" s="1"/>
  <c r="Q195" i="15"/>
  <c r="R195" i="15" s="1"/>
  <c r="Q196" i="15"/>
  <c r="R196" i="15" s="1"/>
  <c r="Q197" i="15"/>
  <c r="R197" i="15" s="1"/>
  <c r="Q198" i="15"/>
  <c r="R198" i="15" s="1"/>
  <c r="Q199" i="15"/>
  <c r="R199" i="15" s="1"/>
  <c r="Q200" i="15"/>
  <c r="R200" i="15" s="1"/>
  <c r="Q201" i="15"/>
  <c r="R201" i="15" s="1"/>
  <c r="Q202" i="15"/>
  <c r="R202" i="15" s="1"/>
  <c r="Q203" i="15"/>
  <c r="R203" i="15" s="1"/>
  <c r="Q204" i="15"/>
  <c r="R204" i="15" s="1"/>
  <c r="Q205" i="15"/>
  <c r="R205" i="15" s="1"/>
  <c r="Q206" i="15"/>
  <c r="R206" i="15" s="1"/>
  <c r="Q207" i="15"/>
  <c r="R207" i="15" s="1"/>
  <c r="Q208" i="15"/>
  <c r="R208" i="15" s="1"/>
  <c r="Q209" i="15"/>
  <c r="R209" i="15" s="1"/>
  <c r="Q210" i="15"/>
  <c r="R210" i="15" s="1"/>
  <c r="Q211" i="15"/>
  <c r="R211" i="15" s="1"/>
  <c r="Q212" i="15"/>
  <c r="R212" i="15" s="1"/>
  <c r="Q213" i="15"/>
  <c r="R213" i="15" s="1"/>
  <c r="Q214" i="15"/>
  <c r="R214" i="15" s="1"/>
  <c r="Q215" i="15"/>
  <c r="R215" i="15" s="1"/>
  <c r="Q216" i="15"/>
  <c r="R216" i="15" s="1"/>
  <c r="Q217" i="15"/>
  <c r="R217" i="15" s="1"/>
  <c r="Q218" i="15"/>
  <c r="R218" i="15" s="1"/>
  <c r="Q219" i="15"/>
  <c r="R219" i="15" s="1"/>
  <c r="Q220" i="15"/>
  <c r="R220" i="15" s="1"/>
  <c r="Q221" i="15"/>
  <c r="R221" i="15" s="1"/>
  <c r="Q222" i="15"/>
  <c r="R222" i="15" s="1"/>
  <c r="Q223" i="15"/>
  <c r="R223" i="15" s="1"/>
  <c r="Q224" i="15"/>
  <c r="R224" i="15" s="1"/>
  <c r="Q225" i="15"/>
  <c r="R225" i="15" s="1"/>
  <c r="Q226" i="15"/>
  <c r="R226" i="15" s="1"/>
  <c r="Q227" i="15"/>
  <c r="R227" i="15" s="1"/>
  <c r="Q228" i="15"/>
  <c r="R228" i="15" s="1"/>
  <c r="Q229" i="15"/>
  <c r="R229" i="15" s="1"/>
  <c r="Q230" i="15"/>
  <c r="R230" i="15" s="1"/>
  <c r="Q231" i="15"/>
  <c r="R231" i="15" s="1"/>
  <c r="Q232" i="15"/>
  <c r="R232" i="15" s="1"/>
  <c r="Q233" i="15"/>
  <c r="R233" i="15" s="1"/>
  <c r="Q234" i="15"/>
  <c r="R234" i="15" s="1"/>
  <c r="Q235" i="15"/>
  <c r="R235" i="15" s="1"/>
  <c r="Q236" i="15"/>
  <c r="R236" i="15" s="1"/>
  <c r="Q237" i="15"/>
  <c r="R237" i="15" s="1"/>
  <c r="Q238" i="15"/>
  <c r="R238" i="15" s="1"/>
  <c r="Q239" i="15"/>
  <c r="R239" i="15" s="1"/>
  <c r="Q240" i="15"/>
  <c r="R240" i="15" s="1"/>
  <c r="Q241" i="15"/>
  <c r="R241" i="15" s="1"/>
  <c r="Q243" i="15"/>
  <c r="R243" i="15" s="1"/>
  <c r="Q244" i="15"/>
  <c r="R244" i="15" s="1"/>
  <c r="Q245" i="15"/>
  <c r="R245" i="15" s="1"/>
  <c r="Q246" i="15"/>
  <c r="R246" i="15" s="1"/>
  <c r="Q247" i="15"/>
  <c r="R247" i="15" s="1"/>
  <c r="Q248" i="15"/>
  <c r="R248" i="15" s="1"/>
  <c r="Q249" i="15"/>
  <c r="R249" i="15" s="1"/>
  <c r="Q250" i="15"/>
  <c r="R250" i="15" s="1"/>
  <c r="Q251" i="15"/>
  <c r="R251" i="15" s="1"/>
  <c r="Q252" i="15"/>
  <c r="R252" i="15" s="1"/>
  <c r="Q253" i="15"/>
  <c r="R253" i="15" s="1"/>
  <c r="Q254" i="15"/>
  <c r="R254" i="15" s="1"/>
  <c r="Q255" i="15"/>
  <c r="R255" i="15" s="1"/>
  <c r="Q256" i="15"/>
  <c r="R256" i="15" s="1"/>
  <c r="Q257" i="15"/>
  <c r="R257" i="15" s="1"/>
  <c r="Q258" i="15"/>
  <c r="R258" i="15" s="1"/>
  <c r="Q259" i="15"/>
  <c r="R259" i="15" s="1"/>
  <c r="Q260" i="15"/>
  <c r="R260" i="15" s="1"/>
  <c r="Q261" i="15"/>
  <c r="R261" i="15" s="1"/>
  <c r="Q262" i="15"/>
  <c r="R262" i="15" s="1"/>
  <c r="Q263" i="15"/>
  <c r="R263" i="15" s="1"/>
  <c r="Q264" i="15"/>
  <c r="R264" i="15" s="1"/>
  <c r="Q265" i="15"/>
  <c r="R265" i="15" s="1"/>
  <c r="Q266" i="15"/>
  <c r="R266" i="15" s="1"/>
  <c r="Q267" i="15"/>
  <c r="R267" i="15" s="1"/>
  <c r="Q268" i="15"/>
  <c r="R268" i="15" s="1"/>
  <c r="Q269" i="15"/>
  <c r="R269" i="15" s="1"/>
  <c r="Q270" i="15"/>
  <c r="R270" i="15" s="1"/>
  <c r="Q271" i="15"/>
  <c r="R271" i="15" s="1"/>
  <c r="Q272" i="15"/>
  <c r="R272" i="15" s="1"/>
  <c r="Q273" i="15"/>
  <c r="R273" i="15" s="1"/>
  <c r="Q274" i="15"/>
  <c r="R274" i="15" s="1"/>
  <c r="Q275" i="15"/>
  <c r="R275" i="15" s="1"/>
  <c r="Q276" i="15"/>
  <c r="R276" i="15" s="1"/>
  <c r="Q277" i="15"/>
  <c r="R277" i="15" s="1"/>
  <c r="Q278" i="15"/>
  <c r="R278" i="15" s="1"/>
  <c r="Q279" i="15"/>
  <c r="R279" i="15" s="1"/>
  <c r="Q280" i="15"/>
  <c r="R280" i="15" s="1"/>
  <c r="Q281" i="15"/>
  <c r="R281" i="15" s="1"/>
  <c r="Q282" i="15"/>
  <c r="R282" i="15" s="1"/>
  <c r="Q283" i="15"/>
  <c r="R283" i="15" s="1"/>
  <c r="Q284" i="15"/>
  <c r="R284" i="15" s="1"/>
  <c r="Q285" i="15"/>
  <c r="R285" i="15" s="1"/>
  <c r="Q286" i="15"/>
  <c r="R286" i="15" s="1"/>
  <c r="Q287" i="15"/>
  <c r="R287" i="15" s="1"/>
  <c r="Q288" i="15"/>
  <c r="R288" i="15" s="1"/>
  <c r="Q289" i="15"/>
  <c r="R289" i="15" s="1"/>
  <c r="Q290" i="15"/>
  <c r="R290" i="15" s="1"/>
  <c r="Q291" i="15"/>
  <c r="R291" i="15" s="1"/>
  <c r="Q292" i="15"/>
  <c r="R292" i="15" s="1"/>
  <c r="Q293" i="15"/>
  <c r="R293" i="15" s="1"/>
  <c r="Q294" i="15"/>
  <c r="R294" i="15" s="1"/>
  <c r="Q295" i="15"/>
  <c r="R295" i="15" s="1"/>
  <c r="Q296" i="15"/>
  <c r="R296" i="15" s="1"/>
  <c r="Q297" i="15"/>
  <c r="R297" i="15" s="1"/>
  <c r="Q298" i="15"/>
  <c r="R298" i="15" s="1"/>
  <c r="Q299" i="15"/>
  <c r="R299" i="15" s="1"/>
  <c r="Q300" i="15"/>
  <c r="R300" i="15" s="1"/>
  <c r="Q301" i="15"/>
  <c r="R301" i="15" s="1"/>
  <c r="Q302" i="15"/>
  <c r="R302" i="15" s="1"/>
  <c r="Q303" i="15"/>
  <c r="R303" i="15" s="1"/>
  <c r="Q304" i="15"/>
  <c r="R304" i="15" s="1"/>
  <c r="Q305" i="15"/>
  <c r="R305" i="15" s="1"/>
  <c r="Q306" i="15"/>
  <c r="R306" i="15" s="1"/>
  <c r="Q307" i="15"/>
  <c r="R307" i="15" s="1"/>
  <c r="Q308" i="15"/>
  <c r="R308" i="15" s="1"/>
  <c r="Q309" i="15"/>
  <c r="R309" i="15" s="1"/>
  <c r="Q310" i="15"/>
  <c r="R310" i="15" s="1"/>
  <c r="Q311" i="15"/>
  <c r="R311" i="15" s="1"/>
  <c r="Q312" i="15"/>
  <c r="R312" i="15" s="1"/>
  <c r="Q313" i="15"/>
  <c r="R313" i="15" s="1"/>
  <c r="Q314" i="15"/>
  <c r="R314" i="15" s="1"/>
  <c r="Q315" i="15"/>
  <c r="R315" i="15" s="1"/>
  <c r="Q316" i="15"/>
  <c r="R316" i="15" s="1"/>
  <c r="Q317" i="15"/>
  <c r="R317" i="15" s="1"/>
  <c r="Q318" i="15"/>
  <c r="R318" i="15" s="1"/>
  <c r="Q319" i="15"/>
  <c r="R319" i="15" s="1"/>
  <c r="Q320" i="15"/>
  <c r="R320" i="15" s="1"/>
  <c r="Q321" i="15"/>
  <c r="R321" i="15" s="1"/>
  <c r="Q322" i="15"/>
  <c r="R322" i="15" s="1"/>
  <c r="Q323" i="15"/>
  <c r="R323" i="15" s="1"/>
  <c r="Q324" i="15"/>
  <c r="R324" i="15" s="1"/>
  <c r="Q325" i="15"/>
  <c r="R325" i="15" s="1"/>
  <c r="Q326" i="15"/>
  <c r="R326" i="15" s="1"/>
  <c r="Q327" i="15"/>
  <c r="R327" i="15" s="1"/>
  <c r="Q328" i="15"/>
  <c r="R328" i="15" s="1"/>
  <c r="Q329" i="15"/>
  <c r="R329" i="15" s="1"/>
  <c r="Q330" i="15"/>
  <c r="R330" i="15" s="1"/>
  <c r="Q331" i="15"/>
  <c r="R331" i="15" s="1"/>
  <c r="Q332" i="15"/>
  <c r="R332" i="15" s="1"/>
  <c r="Q333" i="15"/>
  <c r="R333" i="15" s="1"/>
  <c r="Q334" i="15"/>
  <c r="R334" i="15" s="1"/>
  <c r="Q335" i="15"/>
  <c r="R335" i="15" s="1"/>
  <c r="Q336" i="15"/>
  <c r="R336" i="15" s="1"/>
  <c r="Q337" i="15"/>
  <c r="R337" i="15" s="1"/>
  <c r="Q338" i="15"/>
  <c r="R338" i="15" s="1"/>
  <c r="Q339" i="15"/>
  <c r="R339" i="15" s="1"/>
  <c r="Q340" i="15"/>
  <c r="R340" i="15" s="1"/>
  <c r="Q341" i="15"/>
  <c r="R341" i="15" s="1"/>
  <c r="Q342" i="15"/>
  <c r="R342" i="15" s="1"/>
  <c r="Q343" i="15"/>
  <c r="R343" i="15" s="1"/>
  <c r="Q344" i="15"/>
  <c r="R344" i="15" s="1"/>
  <c r="Q345" i="15"/>
  <c r="R345" i="15" s="1"/>
  <c r="Q346" i="15"/>
  <c r="R346" i="15" s="1"/>
  <c r="Q347" i="15"/>
  <c r="R347" i="15" s="1"/>
  <c r="Q348" i="15"/>
  <c r="R348" i="15" s="1"/>
  <c r="Q349" i="15"/>
  <c r="R349" i="15" s="1"/>
  <c r="Q350" i="15"/>
  <c r="R350" i="15" s="1"/>
  <c r="Q351" i="15"/>
  <c r="R351" i="15" s="1"/>
  <c r="Q352" i="15"/>
  <c r="R352" i="15" s="1"/>
  <c r="Q353" i="15"/>
  <c r="R353" i="15" s="1"/>
  <c r="Q354" i="15"/>
  <c r="R354" i="15" s="1"/>
  <c r="Q355" i="15"/>
  <c r="R355" i="15" s="1"/>
  <c r="Q356" i="15"/>
  <c r="R356" i="15" s="1"/>
  <c r="Q357" i="15"/>
  <c r="R357" i="15" s="1"/>
  <c r="Q358" i="15"/>
  <c r="R358" i="15" s="1"/>
  <c r="Q359" i="15"/>
  <c r="R359" i="15" s="1"/>
  <c r="Q360" i="15"/>
  <c r="R360" i="15" s="1"/>
  <c r="Q361" i="15"/>
  <c r="R361" i="15" s="1"/>
  <c r="Q362" i="15"/>
  <c r="R362" i="15" s="1"/>
  <c r="Q363" i="15"/>
  <c r="R363" i="15" s="1"/>
  <c r="Q364" i="15"/>
  <c r="R364" i="15" s="1"/>
  <c r="Q365" i="15"/>
  <c r="R365" i="15" s="1"/>
  <c r="Q366" i="15"/>
  <c r="R366" i="15" s="1"/>
  <c r="Q367" i="15"/>
  <c r="R367" i="15" s="1"/>
  <c r="Q368" i="15"/>
  <c r="R368" i="15" s="1"/>
  <c r="Q369" i="15"/>
  <c r="R369" i="15" s="1"/>
  <c r="Q370" i="15"/>
  <c r="R370" i="15" s="1"/>
  <c r="Q371" i="15"/>
  <c r="R371" i="15" s="1"/>
  <c r="Q372" i="15"/>
  <c r="R372" i="15" s="1"/>
  <c r="Q373" i="15"/>
  <c r="R373" i="15" s="1"/>
  <c r="Q374" i="15"/>
  <c r="R374" i="15" s="1"/>
  <c r="Q375" i="15"/>
  <c r="R375" i="15" s="1"/>
  <c r="Q376" i="15"/>
  <c r="R376" i="15" s="1"/>
  <c r="Q377" i="15"/>
  <c r="R377" i="15" s="1"/>
  <c r="Q378" i="15"/>
  <c r="R378" i="15" s="1"/>
  <c r="Q379" i="15"/>
  <c r="R379" i="15" s="1"/>
  <c r="Q380" i="15"/>
  <c r="R380" i="15" s="1"/>
  <c r="Q381" i="15"/>
  <c r="R381" i="15" s="1"/>
  <c r="Q382" i="15"/>
  <c r="R382" i="15" s="1"/>
  <c r="Q383" i="15"/>
  <c r="R383" i="15" s="1"/>
  <c r="Q384" i="15"/>
  <c r="R384" i="15" s="1"/>
  <c r="Q385" i="15"/>
  <c r="R385" i="15" s="1"/>
  <c r="Q386" i="15"/>
  <c r="R386" i="15" s="1"/>
  <c r="Q387" i="15"/>
  <c r="R387" i="15" s="1"/>
  <c r="Q388" i="15"/>
  <c r="R388" i="15" s="1"/>
  <c r="Q389" i="15"/>
  <c r="R389" i="15" s="1"/>
  <c r="Q390" i="15"/>
  <c r="R390" i="15" s="1"/>
  <c r="Q391" i="15"/>
  <c r="R391" i="15" s="1"/>
  <c r="Q392" i="15"/>
  <c r="R392" i="15" s="1"/>
  <c r="Q393" i="15"/>
  <c r="R393" i="15" s="1"/>
  <c r="Q394" i="15"/>
  <c r="R394" i="15" s="1"/>
  <c r="Q395" i="15"/>
  <c r="R395" i="15" s="1"/>
  <c r="Q396" i="15"/>
  <c r="R396" i="15" s="1"/>
  <c r="Q397" i="15"/>
  <c r="R397" i="15" s="1"/>
  <c r="Q398" i="15"/>
  <c r="R398" i="15" s="1"/>
  <c r="Q399" i="15"/>
  <c r="R399" i="15" s="1"/>
  <c r="Q400" i="15"/>
  <c r="R400" i="15" s="1"/>
  <c r="Q401" i="15"/>
  <c r="R401" i="15" s="1"/>
  <c r="Q402" i="15"/>
  <c r="R402" i="15" s="1"/>
  <c r="Q403" i="15"/>
  <c r="R403" i="15" s="1"/>
  <c r="Q404" i="15"/>
  <c r="R404" i="15" s="1"/>
  <c r="Q405" i="15"/>
  <c r="R405" i="15" s="1"/>
  <c r="Q406" i="15"/>
  <c r="R406" i="15" s="1"/>
  <c r="Q407" i="15"/>
  <c r="R407" i="15" s="1"/>
  <c r="Q408" i="15"/>
  <c r="R408" i="15" s="1"/>
  <c r="Q409" i="15"/>
  <c r="R409" i="15" s="1"/>
  <c r="Q410" i="15"/>
  <c r="R410" i="15" s="1"/>
  <c r="Q411" i="15"/>
  <c r="R411" i="15" s="1"/>
  <c r="Q412" i="15"/>
  <c r="R412" i="15" s="1"/>
  <c r="Q413" i="15"/>
  <c r="R413" i="15" s="1"/>
  <c r="Q414" i="15"/>
  <c r="R414" i="15" s="1"/>
  <c r="Q415" i="15"/>
  <c r="R415" i="15" s="1"/>
  <c r="Q416" i="15"/>
  <c r="R416" i="15" s="1"/>
  <c r="Q417" i="15"/>
  <c r="R417" i="15" s="1"/>
  <c r="Q418" i="15"/>
  <c r="R418" i="15" s="1"/>
  <c r="Q419" i="15"/>
  <c r="R419" i="15" s="1"/>
  <c r="Q420" i="15"/>
  <c r="R420" i="15" s="1"/>
  <c r="Q421" i="15"/>
  <c r="R421" i="15" s="1"/>
  <c r="Q422" i="15"/>
  <c r="R422" i="15" s="1"/>
  <c r="Q423" i="15"/>
  <c r="R423" i="15" s="1"/>
  <c r="Q424" i="15"/>
  <c r="R424" i="15" s="1"/>
  <c r="Q425" i="15"/>
  <c r="R425" i="15" s="1"/>
  <c r="Q426" i="15"/>
  <c r="R426" i="15" s="1"/>
  <c r="Q427" i="15"/>
  <c r="R427" i="15" s="1"/>
  <c r="Q428" i="15"/>
  <c r="R428" i="15" s="1"/>
  <c r="Q429" i="15"/>
  <c r="R429" i="15" s="1"/>
  <c r="Q430" i="15"/>
  <c r="R430" i="15" s="1"/>
  <c r="Q431" i="15"/>
  <c r="R431" i="15" s="1"/>
  <c r="Q432" i="15"/>
  <c r="R432" i="15" s="1"/>
  <c r="Q433" i="15"/>
  <c r="R433" i="15" s="1"/>
  <c r="Q434" i="15"/>
  <c r="R434" i="15" s="1"/>
  <c r="Q435" i="15"/>
  <c r="R435" i="15" s="1"/>
  <c r="Q436" i="15"/>
  <c r="R436" i="15" s="1"/>
  <c r="Q437" i="15"/>
  <c r="R437" i="15" s="1"/>
  <c r="Q438" i="15"/>
  <c r="R438" i="15" s="1"/>
  <c r="Q439" i="15"/>
  <c r="R439" i="15" s="1"/>
  <c r="Q440" i="15"/>
  <c r="R440" i="15" s="1"/>
  <c r="Q441" i="15"/>
  <c r="R441" i="15" s="1"/>
  <c r="Q442" i="15"/>
  <c r="R442" i="15" s="1"/>
  <c r="Q443" i="15"/>
  <c r="R443" i="15" s="1"/>
  <c r="Q444" i="15"/>
  <c r="R444" i="15" s="1"/>
  <c r="Q445" i="15"/>
  <c r="R445" i="15" s="1"/>
  <c r="Q446" i="15"/>
  <c r="R446" i="15" s="1"/>
  <c r="Q447" i="15"/>
  <c r="R447" i="15" s="1"/>
  <c r="Q448" i="15"/>
  <c r="R448" i="15" s="1"/>
  <c r="Q449" i="15"/>
  <c r="R449" i="15" s="1"/>
  <c r="Q450" i="15"/>
  <c r="R450" i="15" s="1"/>
  <c r="Q451" i="15"/>
  <c r="R451" i="15" s="1"/>
  <c r="Q452" i="15"/>
  <c r="R452" i="15" s="1"/>
  <c r="Q453" i="15"/>
  <c r="R453" i="15" s="1"/>
  <c r="Q454" i="15"/>
  <c r="R454" i="15" s="1"/>
  <c r="Q455" i="15"/>
  <c r="R455" i="15" s="1"/>
  <c r="Q456" i="15"/>
  <c r="R456" i="15" s="1"/>
  <c r="Q457" i="15"/>
  <c r="R457" i="15" s="1"/>
  <c r="Q458" i="15"/>
  <c r="R458" i="15" s="1"/>
  <c r="Q459" i="15"/>
  <c r="R459" i="15" s="1"/>
  <c r="Q460" i="15"/>
  <c r="R460" i="15" s="1"/>
  <c r="Q461" i="15"/>
  <c r="R461" i="15" s="1"/>
  <c r="Q462" i="15"/>
  <c r="R462" i="15" s="1"/>
  <c r="Q463" i="15"/>
  <c r="R463" i="15" s="1"/>
  <c r="Q464" i="15"/>
  <c r="R464" i="15" s="1"/>
  <c r="Q465" i="15"/>
  <c r="R465" i="15" s="1"/>
  <c r="Q466" i="15"/>
  <c r="R466" i="15" s="1"/>
  <c r="Q467" i="15"/>
  <c r="R467" i="15" s="1"/>
  <c r="Q468" i="15"/>
  <c r="R468" i="15" s="1"/>
  <c r="Q469" i="15"/>
  <c r="R469" i="15" s="1"/>
  <c r="Q470" i="15"/>
  <c r="R470" i="15" s="1"/>
  <c r="Q471" i="15"/>
  <c r="R471" i="15" s="1"/>
  <c r="Q472" i="15"/>
  <c r="R472" i="15" s="1"/>
  <c r="Q473" i="15"/>
  <c r="R473" i="15" s="1"/>
  <c r="Q474" i="15"/>
  <c r="R474" i="15" s="1"/>
  <c r="Q475" i="15"/>
  <c r="R475" i="15" s="1"/>
  <c r="Q476" i="15"/>
  <c r="R476" i="15" s="1"/>
  <c r="Q477" i="15"/>
  <c r="R477" i="15" s="1"/>
  <c r="Q478" i="15"/>
  <c r="R478" i="15" s="1"/>
  <c r="Q479" i="15"/>
  <c r="R479" i="15" s="1"/>
  <c r="Q480" i="15"/>
  <c r="R480" i="15" s="1"/>
  <c r="Q481" i="15"/>
  <c r="R481" i="15" s="1"/>
  <c r="Q482" i="15"/>
  <c r="R482" i="15" s="1"/>
  <c r="Q483" i="15"/>
  <c r="R483" i="15" s="1"/>
  <c r="Q484" i="15"/>
  <c r="R484" i="15" s="1"/>
  <c r="Q485" i="15"/>
  <c r="R485" i="15" s="1"/>
  <c r="Q486" i="15"/>
  <c r="R486" i="15" s="1"/>
  <c r="Q487" i="15"/>
  <c r="R487" i="15" s="1"/>
  <c r="Q488" i="15"/>
  <c r="R488" i="15" s="1"/>
  <c r="Q489" i="15"/>
  <c r="R489" i="15" s="1"/>
  <c r="Q490" i="15"/>
  <c r="R490" i="15" s="1"/>
  <c r="Q491" i="15"/>
  <c r="R491" i="15" s="1"/>
  <c r="Q492" i="15"/>
  <c r="R492" i="15" s="1"/>
  <c r="Q493" i="15"/>
  <c r="R493" i="15" s="1"/>
  <c r="Q494" i="15"/>
  <c r="R494" i="15" s="1"/>
  <c r="Q495" i="15"/>
  <c r="R495" i="15" s="1"/>
  <c r="Q496" i="15"/>
  <c r="R496" i="15" s="1"/>
  <c r="Q497" i="15"/>
  <c r="R497" i="15" s="1"/>
  <c r="Q498" i="15"/>
  <c r="R498" i="15" s="1"/>
  <c r="Q499" i="15"/>
  <c r="R499" i="15" s="1"/>
  <c r="Q500" i="15"/>
  <c r="R500" i="15" s="1"/>
  <c r="Q501" i="15"/>
  <c r="R501" i="15" s="1"/>
  <c r="Q502" i="15"/>
  <c r="R502" i="15" s="1"/>
  <c r="Q503" i="15"/>
  <c r="R503" i="15" s="1"/>
  <c r="Q504" i="15"/>
  <c r="R504" i="15" s="1"/>
  <c r="Q505" i="15"/>
  <c r="R505" i="15" s="1"/>
  <c r="Q506" i="15"/>
  <c r="R506" i="15" s="1"/>
  <c r="Q507" i="15"/>
  <c r="R507" i="15" s="1"/>
  <c r="Q508" i="15"/>
  <c r="R508" i="15" s="1"/>
  <c r="Q509" i="15"/>
  <c r="R509" i="15" s="1"/>
  <c r="Q510" i="15"/>
  <c r="R510" i="15" s="1"/>
  <c r="Q511" i="15"/>
  <c r="R511" i="15" s="1"/>
  <c r="Q512" i="15"/>
  <c r="R512" i="15" s="1"/>
  <c r="Q513" i="15"/>
  <c r="R513" i="15" s="1"/>
  <c r="Q514" i="15"/>
  <c r="R514" i="15" s="1"/>
  <c r="Q515" i="15"/>
  <c r="R515" i="15" s="1"/>
  <c r="Q516" i="15"/>
  <c r="R516" i="15" s="1"/>
  <c r="Q517" i="15"/>
  <c r="R517" i="15" s="1"/>
  <c r="Q518" i="15"/>
  <c r="R518" i="15" s="1"/>
  <c r="Q519" i="15"/>
  <c r="R519" i="15" s="1"/>
  <c r="Q520" i="15"/>
  <c r="R520" i="15" s="1"/>
  <c r="Q521" i="15"/>
  <c r="R521" i="15" s="1"/>
  <c r="Q522" i="15"/>
  <c r="R522" i="15" s="1"/>
  <c r="Q523" i="15"/>
  <c r="R523" i="15" s="1"/>
  <c r="Q524" i="15"/>
  <c r="R524" i="15" s="1"/>
  <c r="Q525" i="15"/>
  <c r="R525" i="15" s="1"/>
  <c r="Q526" i="15"/>
  <c r="R526" i="15" s="1"/>
  <c r="Q527" i="15"/>
  <c r="R527" i="15" s="1"/>
  <c r="Q528" i="15"/>
  <c r="R528" i="15" s="1"/>
  <c r="Q529" i="15"/>
  <c r="R529" i="15" s="1"/>
  <c r="Q530" i="15"/>
  <c r="R530" i="15" s="1"/>
  <c r="Q531" i="15"/>
  <c r="R531" i="15" s="1"/>
  <c r="Q532" i="15"/>
  <c r="R532" i="15" s="1"/>
  <c r="Q533" i="15"/>
  <c r="R533" i="15" s="1"/>
  <c r="Q534" i="15"/>
  <c r="R534" i="15" s="1"/>
  <c r="Q535" i="15"/>
  <c r="R535" i="15" s="1"/>
  <c r="Q536" i="15"/>
  <c r="R536" i="15" s="1"/>
  <c r="Q537" i="15"/>
  <c r="R537" i="15" s="1"/>
  <c r="Q538" i="15"/>
  <c r="R538" i="15" s="1"/>
  <c r="Q539" i="15"/>
  <c r="R539" i="15" s="1"/>
  <c r="Q540" i="15"/>
  <c r="R540" i="15" s="1"/>
  <c r="Q541" i="15"/>
  <c r="R541" i="15" s="1"/>
  <c r="Q542" i="15"/>
  <c r="R542" i="15" s="1"/>
  <c r="Q543" i="15"/>
  <c r="R543" i="15" s="1"/>
  <c r="Q544" i="15"/>
  <c r="R544" i="15" s="1"/>
  <c r="Q545" i="15"/>
  <c r="R545" i="15" s="1"/>
  <c r="Q546" i="15"/>
  <c r="R546" i="15" s="1"/>
  <c r="Q547" i="15"/>
  <c r="R547" i="15" s="1"/>
  <c r="Q548" i="15"/>
  <c r="R548" i="15" s="1"/>
  <c r="Q549" i="15"/>
  <c r="R549" i="15" s="1"/>
  <c r="Q550" i="15"/>
  <c r="R550" i="15" s="1"/>
  <c r="Q551" i="15"/>
  <c r="R551" i="15" s="1"/>
  <c r="Q552" i="15"/>
  <c r="R552" i="15" s="1"/>
  <c r="Q553" i="15"/>
  <c r="R553" i="15" s="1"/>
  <c r="Q554" i="15"/>
  <c r="R554" i="15" s="1"/>
  <c r="Q555" i="15"/>
  <c r="R555" i="15" s="1"/>
  <c r="Q556" i="15"/>
  <c r="R556" i="15" s="1"/>
  <c r="O557" i="15"/>
  <c r="P557" i="15" s="1"/>
  <c r="O558" i="15"/>
  <c r="P558" i="15" s="1"/>
  <c r="O559" i="15"/>
  <c r="P559" i="15" s="1"/>
  <c r="O560" i="15"/>
  <c r="P560" i="15" s="1"/>
  <c r="O561" i="15"/>
  <c r="P561" i="15" s="1"/>
  <c r="O562" i="15"/>
  <c r="P562" i="15" s="1"/>
  <c r="O563" i="15"/>
  <c r="P563" i="15" s="1"/>
  <c r="O564" i="15"/>
  <c r="P564" i="15" s="1"/>
  <c r="O565" i="15"/>
  <c r="P565" i="15" s="1"/>
  <c r="O566" i="15"/>
  <c r="P566" i="15" s="1"/>
  <c r="O567" i="15"/>
  <c r="P567" i="15" s="1"/>
  <c r="O568" i="15"/>
  <c r="P568" i="15" s="1"/>
  <c r="O569" i="15"/>
  <c r="P569" i="15" s="1"/>
  <c r="O570" i="15"/>
  <c r="P570" i="15" s="1"/>
  <c r="O571" i="15"/>
  <c r="P571" i="15" s="1"/>
  <c r="O572" i="15"/>
  <c r="P572" i="15" s="1"/>
  <c r="O573" i="15"/>
  <c r="P573" i="15" s="1"/>
  <c r="O574" i="15"/>
  <c r="P574" i="15" s="1"/>
  <c r="O575" i="15"/>
  <c r="P575" i="15" s="1"/>
  <c r="O576" i="15"/>
  <c r="P576" i="15" s="1"/>
  <c r="O577" i="15"/>
  <c r="P577" i="15" s="1"/>
  <c r="O578" i="15"/>
  <c r="P578" i="15" s="1"/>
  <c r="O579" i="15"/>
  <c r="P579" i="15" s="1"/>
  <c r="O580" i="15"/>
  <c r="P580" i="15" s="1"/>
  <c r="O581" i="15"/>
  <c r="P581" i="15" s="1"/>
  <c r="O582" i="15"/>
  <c r="P582" i="15" s="1"/>
  <c r="O583" i="15"/>
  <c r="P583" i="15" s="1"/>
  <c r="O584" i="15"/>
  <c r="P584" i="15" s="1"/>
  <c r="O585" i="15"/>
  <c r="P585" i="15" s="1"/>
  <c r="O586" i="15"/>
  <c r="P586" i="15" s="1"/>
  <c r="O587" i="15"/>
  <c r="P587" i="15" s="1"/>
  <c r="O588" i="15"/>
  <c r="P588" i="15" s="1"/>
  <c r="O589" i="15"/>
  <c r="P589" i="15" s="1"/>
  <c r="O590" i="15"/>
  <c r="P590" i="15" s="1"/>
  <c r="O591" i="15"/>
  <c r="P591" i="15" s="1"/>
  <c r="O592" i="15"/>
  <c r="P592" i="15" s="1"/>
  <c r="O593" i="15"/>
  <c r="P593" i="15" s="1"/>
  <c r="O594" i="15"/>
  <c r="P594" i="15" s="1"/>
  <c r="O595" i="15"/>
  <c r="P595" i="15" s="1"/>
  <c r="O596" i="15"/>
  <c r="P596" i="15" s="1"/>
  <c r="O597" i="15"/>
  <c r="P597" i="15" s="1"/>
  <c r="O598" i="15"/>
  <c r="P598" i="15" s="1"/>
  <c r="O599" i="15"/>
  <c r="P599" i="15" s="1"/>
  <c r="O600" i="15"/>
  <c r="P600" i="15" s="1"/>
  <c r="O601" i="15"/>
  <c r="P601" i="15" s="1"/>
  <c r="O602" i="15"/>
  <c r="P602" i="15" s="1"/>
  <c r="O603" i="15"/>
  <c r="P603" i="15" s="1"/>
  <c r="O604" i="15"/>
  <c r="P604" i="15" s="1"/>
  <c r="O605" i="15"/>
  <c r="P605" i="15" s="1"/>
  <c r="O606" i="15"/>
  <c r="P606" i="15" s="1"/>
  <c r="O607" i="15"/>
  <c r="P607" i="15" s="1"/>
  <c r="O608" i="15"/>
  <c r="P608" i="15" s="1"/>
  <c r="O609" i="15"/>
  <c r="P609" i="15" s="1"/>
  <c r="O610" i="15"/>
  <c r="P610" i="15" s="1"/>
  <c r="O611" i="15"/>
  <c r="P611" i="15" s="1"/>
  <c r="O612" i="15"/>
  <c r="P612" i="15" s="1"/>
  <c r="O613" i="15"/>
  <c r="P613" i="15" s="1"/>
  <c r="O614" i="15"/>
  <c r="P614" i="15" s="1"/>
  <c r="O615" i="15"/>
  <c r="P615" i="15" s="1"/>
  <c r="O616" i="15"/>
  <c r="P616" i="15" s="1"/>
  <c r="O617" i="15"/>
  <c r="P617" i="15" s="1"/>
  <c r="O618" i="15"/>
  <c r="P618" i="15" s="1"/>
  <c r="O619" i="15"/>
  <c r="P619" i="15" s="1"/>
  <c r="O620" i="15"/>
  <c r="P620" i="15" s="1"/>
  <c r="O621" i="15"/>
  <c r="P621" i="15" s="1"/>
  <c r="O622" i="15"/>
  <c r="P622" i="15" s="1"/>
  <c r="O623" i="15"/>
  <c r="P623" i="15" s="1"/>
  <c r="O624" i="15"/>
  <c r="P624" i="15" s="1"/>
  <c r="O625" i="15"/>
  <c r="P625" i="15" s="1"/>
  <c r="O626" i="15"/>
  <c r="P626" i="15" s="1"/>
  <c r="O627" i="15"/>
  <c r="P627" i="15" s="1"/>
  <c r="O628" i="15"/>
  <c r="P628" i="15" s="1"/>
  <c r="O629" i="15"/>
  <c r="P629" i="15" s="1"/>
  <c r="O630" i="15"/>
  <c r="P630" i="15" s="1"/>
  <c r="O631" i="15"/>
  <c r="P631" i="15" s="1"/>
  <c r="O632" i="15"/>
  <c r="P632" i="15" s="1"/>
  <c r="O633" i="15"/>
  <c r="P633" i="15" s="1"/>
  <c r="O634" i="15"/>
  <c r="P634" i="15" s="1"/>
  <c r="O635" i="15"/>
  <c r="P635" i="15" s="1"/>
  <c r="O636" i="15"/>
  <c r="P636" i="15" s="1"/>
  <c r="O637" i="15"/>
  <c r="P637" i="15" s="1"/>
  <c r="O638" i="15"/>
  <c r="P638" i="15" s="1"/>
  <c r="O639" i="15"/>
  <c r="P639" i="15" s="1"/>
  <c r="O640" i="15"/>
  <c r="P640" i="15" s="1"/>
  <c r="O641" i="15"/>
  <c r="P641" i="15" s="1"/>
  <c r="O642" i="15"/>
  <c r="P642" i="15" s="1"/>
  <c r="O643" i="15"/>
  <c r="P643" i="15" s="1"/>
  <c r="O644" i="15"/>
  <c r="P644" i="15" s="1"/>
  <c r="O645" i="15"/>
  <c r="P645" i="15" s="1"/>
  <c r="O646" i="15"/>
  <c r="P646" i="15" s="1"/>
  <c r="O6" i="15"/>
  <c r="O8" i="15"/>
  <c r="O8" i="20"/>
  <c r="O10" i="15"/>
  <c r="O10" i="20"/>
  <c r="O12" i="15"/>
  <c r="O13" i="15"/>
  <c r="O14" i="15"/>
  <c r="O15" i="15"/>
  <c r="O16" i="15"/>
  <c r="O15" i="20" s="1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5" i="15"/>
  <c r="O36" i="15"/>
  <c r="O37" i="15"/>
  <c r="O38" i="15"/>
  <c r="O37" i="20" s="1"/>
  <c r="O39" i="15"/>
  <c r="O40" i="15"/>
  <c r="O41" i="15"/>
  <c r="O42" i="15"/>
  <c r="O43" i="15"/>
  <c r="O44" i="15"/>
  <c r="O45" i="15"/>
  <c r="O46" i="15"/>
  <c r="O47" i="15"/>
  <c r="O48" i="15"/>
  <c r="O49" i="15"/>
  <c r="O50" i="15"/>
  <c r="P71" i="15"/>
  <c r="O72" i="15"/>
  <c r="O71" i="20" s="1"/>
  <c r="O73" i="15"/>
  <c r="O72" i="20" s="1"/>
  <c r="O74" i="15"/>
  <c r="O73" i="20" s="1"/>
  <c r="O75" i="15"/>
  <c r="O76" i="15"/>
  <c r="O77" i="15"/>
  <c r="O78" i="15"/>
  <c r="O79" i="15"/>
  <c r="O80" i="15"/>
  <c r="O81" i="15"/>
  <c r="O82" i="15"/>
  <c r="O83" i="15"/>
  <c r="O84" i="15"/>
  <c r="O85" i="15"/>
  <c r="O86" i="15"/>
  <c r="O87" i="15"/>
  <c r="O88" i="15"/>
  <c r="O89" i="15"/>
  <c r="O90" i="15"/>
  <c r="O91" i="15"/>
  <c r="O92" i="15"/>
  <c r="O93" i="15"/>
  <c r="O94" i="15"/>
  <c r="O95" i="15"/>
  <c r="O96" i="15"/>
  <c r="O97" i="15"/>
  <c r="O98" i="15"/>
  <c r="O99" i="15"/>
  <c r="O100" i="15"/>
  <c r="O101" i="15"/>
  <c r="O102" i="15"/>
  <c r="O103" i="15"/>
  <c r="O104" i="15"/>
  <c r="O105" i="15"/>
  <c r="O106" i="15"/>
  <c r="O107" i="15"/>
  <c r="O108" i="15"/>
  <c r="O109" i="15"/>
  <c r="O110" i="15"/>
  <c r="O111" i="15"/>
  <c r="O112" i="15"/>
  <c r="O113" i="15"/>
  <c r="O114" i="15"/>
  <c r="P114" i="15" s="1"/>
  <c r="O115" i="15"/>
  <c r="P115" i="15" s="1"/>
  <c r="O116" i="15"/>
  <c r="O117" i="15"/>
  <c r="O118" i="15"/>
  <c r="O119" i="15"/>
  <c r="O120" i="15"/>
  <c r="O121" i="15"/>
  <c r="P121" i="15" s="1"/>
  <c r="O122" i="15"/>
  <c r="P122" i="15" s="1"/>
  <c r="O123" i="15"/>
  <c r="O124" i="15"/>
  <c r="O125" i="15"/>
  <c r="O126" i="15"/>
  <c r="O127" i="15"/>
  <c r="O128" i="15"/>
  <c r="O129" i="15"/>
  <c r="O130" i="15"/>
  <c r="O131" i="15"/>
  <c r="O132" i="15"/>
  <c r="O133" i="15"/>
  <c r="O134" i="15"/>
  <c r="O135" i="15"/>
  <c r="O136" i="15"/>
  <c r="O137" i="15"/>
  <c r="O138" i="15"/>
  <c r="O139" i="15"/>
  <c r="O140" i="15"/>
  <c r="O141" i="15"/>
  <c r="P141" i="15" s="1"/>
  <c r="O142" i="15"/>
  <c r="O143" i="15"/>
  <c r="O144" i="15"/>
  <c r="O145" i="15"/>
  <c r="O146" i="15"/>
  <c r="O147" i="15"/>
  <c r="O148" i="15"/>
  <c r="O149" i="15"/>
  <c r="O150" i="15"/>
  <c r="O151" i="15"/>
  <c r="O152" i="15"/>
  <c r="O153" i="15"/>
  <c r="O154" i="15"/>
  <c r="O155" i="15"/>
  <c r="O156" i="15"/>
  <c r="O157" i="15"/>
  <c r="O158" i="15"/>
  <c r="O159" i="15"/>
  <c r="O160" i="15"/>
  <c r="O161" i="15"/>
  <c r="O162" i="15"/>
  <c r="P162" i="15" s="1"/>
  <c r="O163" i="15"/>
  <c r="O164" i="15"/>
  <c r="O165" i="15"/>
  <c r="O166" i="15"/>
  <c r="O167" i="15"/>
  <c r="O168" i="15"/>
  <c r="P168" i="15" s="1"/>
  <c r="O169" i="15"/>
  <c r="O170" i="15"/>
  <c r="O171" i="15"/>
  <c r="O172" i="15"/>
  <c r="O173" i="15"/>
  <c r="O174" i="15"/>
  <c r="O175" i="15"/>
  <c r="O176" i="15"/>
  <c r="P176" i="15" s="1"/>
  <c r="O177" i="15"/>
  <c r="O178" i="15"/>
  <c r="O179" i="15"/>
  <c r="O180" i="15"/>
  <c r="O181" i="15"/>
  <c r="O182" i="15"/>
  <c r="O183" i="15"/>
  <c r="O184" i="15"/>
  <c r="O185" i="15"/>
  <c r="O186" i="15"/>
  <c r="O187" i="15"/>
  <c r="O188" i="15"/>
  <c r="O189" i="15"/>
  <c r="P189" i="15" s="1"/>
  <c r="O190" i="15"/>
  <c r="O191" i="15"/>
  <c r="O192" i="15"/>
  <c r="O193" i="15"/>
  <c r="O194" i="15"/>
  <c r="O195" i="15"/>
  <c r="O196" i="15"/>
  <c r="O197" i="15"/>
  <c r="O198" i="15"/>
  <c r="O199" i="15"/>
  <c r="O200" i="15"/>
  <c r="O201" i="15"/>
  <c r="O202" i="15"/>
  <c r="O203" i="15"/>
  <c r="O204" i="15"/>
  <c r="O205" i="15"/>
  <c r="O206" i="15"/>
  <c r="O207" i="15"/>
  <c r="O208" i="15"/>
  <c r="O209" i="15"/>
  <c r="O210" i="15"/>
  <c r="O211" i="15"/>
  <c r="O212" i="15"/>
  <c r="O213" i="15"/>
  <c r="O214" i="15"/>
  <c r="O215" i="15"/>
  <c r="O216" i="15"/>
  <c r="O217" i="15"/>
  <c r="O218" i="15"/>
  <c r="O219" i="15"/>
  <c r="O220" i="15"/>
  <c r="O221" i="15"/>
  <c r="O222" i="15"/>
  <c r="O223" i="15"/>
  <c r="O224" i="15"/>
  <c r="O225" i="15"/>
  <c r="P225" i="15" s="1"/>
  <c r="O226" i="15"/>
  <c r="O227" i="15"/>
  <c r="O228" i="15"/>
  <c r="O229" i="15"/>
  <c r="O230" i="15"/>
  <c r="O231" i="15"/>
  <c r="O232" i="15"/>
  <c r="O233" i="15"/>
  <c r="O234" i="15"/>
  <c r="O235" i="15"/>
  <c r="O236" i="15"/>
  <c r="O237" i="15"/>
  <c r="O238" i="15"/>
  <c r="O239" i="15"/>
  <c r="O240" i="15"/>
  <c r="O241" i="15"/>
  <c r="O243" i="15"/>
  <c r="O244" i="15"/>
  <c r="O245" i="15"/>
  <c r="O246" i="15"/>
  <c r="O245" i="20" s="1"/>
  <c r="O247" i="15"/>
  <c r="O248" i="15"/>
  <c r="O249" i="15"/>
  <c r="O250" i="15"/>
  <c r="O251" i="15"/>
  <c r="P251" i="15" s="1"/>
  <c r="O252" i="15"/>
  <c r="O253" i="15"/>
  <c r="O254" i="15"/>
  <c r="P254" i="15" s="1"/>
  <c r="O255" i="15"/>
  <c r="O256" i="15"/>
  <c r="O257" i="15"/>
  <c r="O258" i="15"/>
  <c r="O259" i="15"/>
  <c r="O260" i="15"/>
  <c r="O261" i="15"/>
  <c r="O262" i="15"/>
  <c r="O263" i="15"/>
  <c r="O264" i="15"/>
  <c r="O265" i="15"/>
  <c r="O266" i="15"/>
  <c r="O267" i="15"/>
  <c r="O268" i="15"/>
  <c r="O269" i="15"/>
  <c r="O270" i="15"/>
  <c r="O271" i="15"/>
  <c r="O272" i="15"/>
  <c r="O273" i="15"/>
  <c r="O274" i="15"/>
  <c r="P274" i="15" s="1"/>
  <c r="O275" i="15"/>
  <c r="P275" i="15" s="1"/>
  <c r="O276" i="15"/>
  <c r="O277" i="15"/>
  <c r="O278" i="15"/>
  <c r="O279" i="15"/>
  <c r="O280" i="15"/>
  <c r="O281" i="15"/>
  <c r="O282" i="15"/>
  <c r="P282" i="15" s="1"/>
  <c r="O283" i="15"/>
  <c r="O284" i="15"/>
  <c r="O285" i="15"/>
  <c r="O286" i="15"/>
  <c r="O287" i="15"/>
  <c r="O288" i="15"/>
  <c r="O289" i="15"/>
  <c r="O290" i="15"/>
  <c r="O291" i="15"/>
  <c r="O292" i="15"/>
  <c r="O293" i="15"/>
  <c r="O294" i="15"/>
  <c r="O295" i="15"/>
  <c r="O296" i="15"/>
  <c r="O297" i="15"/>
  <c r="O298" i="15"/>
  <c r="O299" i="15"/>
  <c r="O300" i="15"/>
  <c r="O301" i="15"/>
  <c r="O302" i="15"/>
  <c r="O303" i="15"/>
  <c r="O304" i="15"/>
  <c r="O305" i="15"/>
  <c r="O306" i="15"/>
  <c r="O307" i="15"/>
  <c r="O308" i="15"/>
  <c r="P308" i="15" s="1"/>
  <c r="O309" i="15"/>
  <c r="O310" i="15"/>
  <c r="O311" i="15"/>
  <c r="O312" i="15"/>
  <c r="O313" i="15"/>
  <c r="O314" i="15"/>
  <c r="O315" i="15"/>
  <c r="O316" i="15"/>
  <c r="O317" i="15"/>
  <c r="O318" i="15"/>
  <c r="O319" i="15"/>
  <c r="P319" i="15" s="1"/>
  <c r="O320" i="15"/>
  <c r="O321" i="15"/>
  <c r="O322" i="15"/>
  <c r="O323" i="15"/>
  <c r="O324" i="15"/>
  <c r="O325" i="15"/>
  <c r="O326" i="15"/>
  <c r="O327" i="15"/>
  <c r="O328" i="15"/>
  <c r="O329" i="15"/>
  <c r="O330" i="15"/>
  <c r="O331" i="15"/>
  <c r="P331" i="15" s="1"/>
  <c r="O332" i="15"/>
  <c r="O333" i="15"/>
  <c r="O334" i="15"/>
  <c r="O335" i="15"/>
  <c r="O336" i="15"/>
  <c r="O337" i="15"/>
  <c r="O338" i="15"/>
  <c r="O339" i="15"/>
  <c r="O340" i="15"/>
  <c r="O341" i="15"/>
  <c r="O342" i="15"/>
  <c r="O343" i="15"/>
  <c r="O344" i="15"/>
  <c r="O345" i="15"/>
  <c r="O346" i="15"/>
  <c r="O347" i="15"/>
  <c r="O348" i="15"/>
  <c r="O349" i="15"/>
  <c r="O350" i="15"/>
  <c r="O351" i="15"/>
  <c r="O352" i="15"/>
  <c r="O353" i="15"/>
  <c r="O354" i="15"/>
  <c r="O355" i="15"/>
  <c r="O356" i="15"/>
  <c r="O357" i="15"/>
  <c r="O358" i="15"/>
  <c r="O359" i="15"/>
  <c r="O360" i="15"/>
  <c r="O361" i="15"/>
  <c r="O362" i="15"/>
  <c r="O363" i="15"/>
  <c r="O364" i="15"/>
  <c r="O365" i="15"/>
  <c r="O366" i="15"/>
  <c r="O367" i="15"/>
  <c r="O368" i="15"/>
  <c r="O369" i="15"/>
  <c r="O370" i="15"/>
  <c r="O371" i="15"/>
  <c r="O372" i="15"/>
  <c r="O373" i="15"/>
  <c r="O374" i="15"/>
  <c r="O375" i="15"/>
  <c r="O376" i="15"/>
  <c r="O377" i="15"/>
  <c r="P377" i="15" s="1"/>
  <c r="O378" i="15"/>
  <c r="O379" i="15"/>
  <c r="O380" i="15"/>
  <c r="O381" i="15"/>
  <c r="O382" i="15"/>
  <c r="O383" i="15"/>
  <c r="O384" i="15"/>
  <c r="O385" i="15"/>
  <c r="O386" i="15"/>
  <c r="O387" i="15"/>
  <c r="O388" i="15"/>
  <c r="O389" i="15"/>
  <c r="O390" i="15"/>
  <c r="P390" i="15" s="1"/>
  <c r="O391" i="15"/>
  <c r="O392" i="15"/>
  <c r="O393" i="15"/>
  <c r="P393" i="15" s="1"/>
  <c r="O394" i="15"/>
  <c r="O395" i="15"/>
  <c r="O396" i="15"/>
  <c r="O397" i="15"/>
  <c r="O398" i="15"/>
  <c r="O399" i="15"/>
  <c r="O400" i="15"/>
  <c r="O401" i="15"/>
  <c r="O402" i="15"/>
  <c r="O403" i="15"/>
  <c r="O404" i="15"/>
  <c r="O405" i="15"/>
  <c r="O406" i="15"/>
  <c r="O407" i="15"/>
  <c r="O408" i="15"/>
  <c r="O409" i="15"/>
  <c r="O410" i="15"/>
  <c r="O411" i="15"/>
  <c r="O412" i="15"/>
  <c r="O413" i="15"/>
  <c r="O414" i="15"/>
  <c r="O415" i="15"/>
  <c r="O416" i="15"/>
  <c r="O417" i="15"/>
  <c r="O418" i="15"/>
  <c r="O419" i="15"/>
  <c r="O420" i="15"/>
  <c r="O421" i="15"/>
  <c r="O422" i="15"/>
  <c r="O423" i="15"/>
  <c r="O424" i="15"/>
  <c r="O425" i="15"/>
  <c r="O426" i="15"/>
  <c r="O427" i="15"/>
  <c r="O428" i="15"/>
  <c r="O429" i="15"/>
  <c r="O430" i="15"/>
  <c r="O431" i="15"/>
  <c r="O432" i="15"/>
  <c r="O433" i="15"/>
  <c r="O434" i="15"/>
  <c r="O435" i="15"/>
  <c r="O436" i="15"/>
  <c r="O437" i="15"/>
  <c r="O438" i="15"/>
  <c r="O439" i="15"/>
  <c r="O440" i="15"/>
  <c r="O441" i="15"/>
  <c r="O442" i="15"/>
  <c r="O443" i="15"/>
  <c r="O444" i="15"/>
  <c r="O445" i="15"/>
  <c r="O446" i="15"/>
  <c r="O447" i="15"/>
  <c r="O448" i="15"/>
  <c r="O449" i="15"/>
  <c r="O450" i="15"/>
  <c r="O451" i="15"/>
  <c r="O452" i="15"/>
  <c r="O453" i="15"/>
  <c r="O454" i="15"/>
  <c r="O455" i="15"/>
  <c r="O456" i="15"/>
  <c r="O457" i="15"/>
  <c r="O458" i="15"/>
  <c r="O459" i="15"/>
  <c r="O460" i="15"/>
  <c r="O461" i="15"/>
  <c r="O462" i="15"/>
  <c r="O463" i="15"/>
  <c r="O464" i="15"/>
  <c r="O465" i="15"/>
  <c r="O466" i="15"/>
  <c r="O467" i="15"/>
  <c r="O468" i="15"/>
  <c r="O469" i="15"/>
  <c r="O470" i="15"/>
  <c r="O471" i="15"/>
  <c r="O472" i="15"/>
  <c r="O473" i="15"/>
  <c r="O474" i="15"/>
  <c r="O475" i="15"/>
  <c r="O476" i="15"/>
  <c r="O477" i="15"/>
  <c r="O478" i="15"/>
  <c r="O479" i="15"/>
  <c r="O480" i="15"/>
  <c r="O481" i="15"/>
  <c r="O482" i="15"/>
  <c r="O483" i="15"/>
  <c r="O484" i="15"/>
  <c r="O485" i="15"/>
  <c r="O486" i="15"/>
  <c r="O487" i="15"/>
  <c r="O488" i="15"/>
  <c r="O489" i="15"/>
  <c r="O490" i="15"/>
  <c r="O491" i="15"/>
  <c r="O492" i="15"/>
  <c r="O493" i="15"/>
  <c r="O494" i="15"/>
  <c r="O495" i="15"/>
  <c r="O496" i="15"/>
  <c r="O497" i="15"/>
  <c r="P497" i="15" s="1"/>
  <c r="O498" i="15"/>
  <c r="O499" i="15"/>
  <c r="O500" i="15"/>
  <c r="O501" i="15"/>
  <c r="O502" i="15"/>
  <c r="O503" i="15"/>
  <c r="O504" i="15"/>
  <c r="O505" i="15"/>
  <c r="O506" i="15"/>
  <c r="O507" i="15"/>
  <c r="O508" i="15"/>
  <c r="O509" i="15"/>
  <c r="O510" i="15"/>
  <c r="O511" i="15"/>
  <c r="O512" i="15"/>
  <c r="P512" i="15" s="1"/>
  <c r="O513" i="15"/>
  <c r="O514" i="15"/>
  <c r="O515" i="15"/>
  <c r="O516" i="15"/>
  <c r="O517" i="15"/>
  <c r="O518" i="15"/>
  <c r="O519" i="15"/>
  <c r="O520" i="15"/>
  <c r="O521" i="15"/>
  <c r="O522" i="15"/>
  <c r="O523" i="15"/>
  <c r="O524" i="15"/>
  <c r="O525" i="15"/>
  <c r="O526" i="15"/>
  <c r="O527" i="15"/>
  <c r="O528" i="15"/>
  <c r="O529" i="15"/>
  <c r="O530" i="15"/>
  <c r="O531" i="15"/>
  <c r="O532" i="15"/>
  <c r="O533" i="15"/>
  <c r="O534" i="15"/>
  <c r="O535" i="15"/>
  <c r="O536" i="15"/>
  <c r="O537" i="15"/>
  <c r="O538" i="15"/>
  <c r="O539" i="15"/>
  <c r="O540" i="15"/>
  <c r="O541" i="15"/>
  <c r="O542" i="15"/>
  <c r="O543" i="15"/>
  <c r="O544" i="15"/>
  <c r="O545" i="15"/>
  <c r="O546" i="15"/>
  <c r="O547" i="15"/>
  <c r="O548" i="15"/>
  <c r="O549" i="15"/>
  <c r="O550" i="15"/>
  <c r="O551" i="15"/>
  <c r="O552" i="15"/>
  <c r="O553" i="15"/>
  <c r="P553" i="15" s="1"/>
  <c r="O554" i="15"/>
  <c r="O555" i="15"/>
  <c r="O556" i="15"/>
  <c r="G40" i="26" l="1"/>
  <c r="G14" i="26"/>
  <c r="G15" i="26"/>
  <c r="G61" i="26"/>
  <c r="G33" i="26"/>
  <c r="G51" i="26"/>
  <c r="G46" i="26"/>
  <c r="G20" i="26"/>
  <c r="G59" i="26"/>
  <c r="G34" i="26"/>
  <c r="G21" i="26"/>
  <c r="G56" i="26"/>
  <c r="G54" i="26"/>
  <c r="G36" i="26"/>
  <c r="G41" i="26"/>
  <c r="G37" i="26"/>
  <c r="G17" i="26"/>
  <c r="G4" i="26"/>
  <c r="G57" i="26"/>
  <c r="G24" i="26"/>
  <c r="G47" i="26"/>
  <c r="G62" i="26"/>
  <c r="G23" i="26"/>
  <c r="G29" i="26"/>
  <c r="G9" i="26"/>
  <c r="G12" i="26"/>
  <c r="G22" i="26"/>
  <c r="G28" i="26"/>
  <c r="G55" i="26"/>
  <c r="G38" i="26"/>
  <c r="G44" i="26"/>
  <c r="G18" i="26"/>
  <c r="G7" i="26"/>
  <c r="G32" i="26"/>
  <c r="G48" i="26"/>
  <c r="G42" i="26"/>
  <c r="S611" i="15"/>
  <c r="G11" i="26"/>
  <c r="G10" i="26"/>
  <c r="G26" i="26"/>
  <c r="G31" i="26"/>
  <c r="G39" i="26"/>
  <c r="G8" i="26"/>
  <c r="G53" i="26"/>
  <c r="G60" i="26"/>
  <c r="G49" i="26"/>
  <c r="G45" i="26"/>
  <c r="G35" i="26"/>
  <c r="G13" i="26"/>
  <c r="G43" i="26"/>
  <c r="G50" i="26"/>
  <c r="O508" i="20"/>
  <c r="P505" i="15"/>
  <c r="S505" i="15" s="1"/>
  <c r="O388" i="20"/>
  <c r="P385" i="15"/>
  <c r="O280" i="20"/>
  <c r="P277" i="15"/>
  <c r="S277" i="15" s="1"/>
  <c r="O207" i="20"/>
  <c r="P204" i="15"/>
  <c r="S204" i="15" s="1"/>
  <c r="O111" i="20"/>
  <c r="P108" i="15"/>
  <c r="O18" i="20"/>
  <c r="P18" i="15"/>
  <c r="S18" i="15" s="1"/>
  <c r="O518" i="20"/>
  <c r="P515" i="15"/>
  <c r="S515" i="15" s="1"/>
  <c r="O422" i="20"/>
  <c r="P419" i="15"/>
  <c r="O551" i="20"/>
  <c r="P548" i="15"/>
  <c r="S548" i="15" s="1"/>
  <c r="O527" i="20"/>
  <c r="P524" i="15"/>
  <c r="S524" i="15" s="1"/>
  <c r="O550" i="20"/>
  <c r="P547" i="15"/>
  <c r="O538" i="20"/>
  <c r="P535" i="15"/>
  <c r="S535" i="15" s="1"/>
  <c r="O526" i="20"/>
  <c r="P523" i="15"/>
  <c r="S523" i="15" s="1"/>
  <c r="O514" i="20"/>
  <c r="P511" i="15"/>
  <c r="O502" i="20"/>
  <c r="P499" i="15"/>
  <c r="S499" i="15" s="1"/>
  <c r="O490" i="20"/>
  <c r="P487" i="15"/>
  <c r="S487" i="15" s="1"/>
  <c r="O478" i="20"/>
  <c r="P475" i="15"/>
  <c r="O466" i="20"/>
  <c r="P463" i="15"/>
  <c r="S463" i="15" s="1"/>
  <c r="O454" i="20"/>
  <c r="P451" i="15"/>
  <c r="S451" i="15" s="1"/>
  <c r="O442" i="20"/>
  <c r="P439" i="15"/>
  <c r="O430" i="20"/>
  <c r="P427" i="15"/>
  <c r="S427" i="15" s="1"/>
  <c r="O418" i="20"/>
  <c r="P415" i="15"/>
  <c r="S415" i="15" s="1"/>
  <c r="O406" i="20"/>
  <c r="P403" i="15"/>
  <c r="O394" i="20"/>
  <c r="P391" i="15"/>
  <c r="S391" i="15" s="1"/>
  <c r="O382" i="20"/>
  <c r="P379" i="15"/>
  <c r="S379" i="15" s="1"/>
  <c r="O370" i="20"/>
  <c r="P367" i="15"/>
  <c r="O358" i="20"/>
  <c r="P355" i="15"/>
  <c r="S355" i="15" s="1"/>
  <c r="O346" i="20"/>
  <c r="P343" i="15"/>
  <c r="S343" i="15" s="1"/>
  <c r="O334" i="20"/>
  <c r="O310" i="20"/>
  <c r="P307" i="15"/>
  <c r="S307" i="15" s="1"/>
  <c r="O298" i="20"/>
  <c r="P295" i="15"/>
  <c r="O286" i="20"/>
  <c r="P283" i="15"/>
  <c r="O274" i="20"/>
  <c r="P271" i="15"/>
  <c r="S271" i="15" s="1"/>
  <c r="O262" i="20"/>
  <c r="P259" i="15"/>
  <c r="S259" i="15" s="1"/>
  <c r="O250" i="20"/>
  <c r="P247" i="15"/>
  <c r="S247" i="15" s="1"/>
  <c r="O237" i="20"/>
  <c r="P234" i="15"/>
  <c r="S234" i="15" s="1"/>
  <c r="O225" i="20"/>
  <c r="P222" i="15"/>
  <c r="O213" i="20"/>
  <c r="P210" i="15"/>
  <c r="O201" i="20"/>
  <c r="P198" i="15"/>
  <c r="S198" i="15" s="1"/>
  <c r="O189" i="20"/>
  <c r="P186" i="15"/>
  <c r="S186" i="15" s="1"/>
  <c r="O177" i="20"/>
  <c r="P174" i="15"/>
  <c r="S174" i="15" s="1"/>
  <c r="O153" i="20"/>
  <c r="P150" i="15"/>
  <c r="S150" i="15" s="1"/>
  <c r="O141" i="20"/>
  <c r="P138" i="15"/>
  <c r="O129" i="20"/>
  <c r="P126" i="15"/>
  <c r="O105" i="20"/>
  <c r="P102" i="15"/>
  <c r="S102" i="15" s="1"/>
  <c r="O93" i="20"/>
  <c r="P90" i="15"/>
  <c r="O81" i="20"/>
  <c r="P78" i="15"/>
  <c r="S78" i="15" s="1"/>
  <c r="O48" i="20"/>
  <c r="P46" i="15"/>
  <c r="S46" i="15" s="1"/>
  <c r="O36" i="20"/>
  <c r="P36" i="15"/>
  <c r="O24" i="20"/>
  <c r="P24" i="15"/>
  <c r="O12" i="20"/>
  <c r="P13" i="15"/>
  <c r="S13" i="15" s="1"/>
  <c r="O472" i="20"/>
  <c r="P469" i="15"/>
  <c r="O328" i="20"/>
  <c r="P325" i="15"/>
  <c r="S325" i="15" s="1"/>
  <c r="O195" i="20"/>
  <c r="P192" i="15"/>
  <c r="S192" i="15" s="1"/>
  <c r="O549" i="20"/>
  <c r="P546" i="15"/>
  <c r="O537" i="20"/>
  <c r="P534" i="15"/>
  <c r="O525" i="20"/>
  <c r="P522" i="15"/>
  <c r="S522" i="15" s="1"/>
  <c r="O513" i="20"/>
  <c r="P510" i="15"/>
  <c r="S510" i="15" s="1"/>
  <c r="O501" i="20"/>
  <c r="P498" i="15"/>
  <c r="S498" i="15" s="1"/>
  <c r="O489" i="20"/>
  <c r="P486" i="15"/>
  <c r="S486" i="15" s="1"/>
  <c r="O477" i="20"/>
  <c r="P474" i="15"/>
  <c r="O465" i="20"/>
  <c r="P462" i="15"/>
  <c r="O453" i="20"/>
  <c r="P450" i="15"/>
  <c r="S450" i="15" s="1"/>
  <c r="O441" i="20"/>
  <c r="P438" i="15"/>
  <c r="S438" i="15" s="1"/>
  <c r="O429" i="20"/>
  <c r="P426" i="15"/>
  <c r="S426" i="15" s="1"/>
  <c r="O417" i="20"/>
  <c r="P414" i="15"/>
  <c r="S414" i="15" s="1"/>
  <c r="O405" i="20"/>
  <c r="P402" i="15"/>
  <c r="O381" i="20"/>
  <c r="P378" i="15"/>
  <c r="O369" i="20"/>
  <c r="P366" i="15"/>
  <c r="S366" i="15" s="1"/>
  <c r="O357" i="20"/>
  <c r="P354" i="15"/>
  <c r="S354" i="15" s="1"/>
  <c r="O345" i="20"/>
  <c r="P342" i="15"/>
  <c r="S342" i="15" s="1"/>
  <c r="O333" i="20"/>
  <c r="P330" i="15"/>
  <c r="S330" i="15" s="1"/>
  <c r="O321" i="20"/>
  <c r="P318" i="15"/>
  <c r="O309" i="20"/>
  <c r="P306" i="15"/>
  <c r="O297" i="20"/>
  <c r="P294" i="15"/>
  <c r="S294" i="15" s="1"/>
  <c r="O273" i="20"/>
  <c r="P270" i="15"/>
  <c r="S270" i="15" s="1"/>
  <c r="O261" i="20"/>
  <c r="P258" i="15"/>
  <c r="S258" i="15" s="1"/>
  <c r="O249" i="20"/>
  <c r="P246" i="15"/>
  <c r="S246" i="15" s="1"/>
  <c r="O236" i="20"/>
  <c r="P233" i="15"/>
  <c r="O224" i="20"/>
  <c r="P221" i="15"/>
  <c r="O212" i="20"/>
  <c r="P209" i="15"/>
  <c r="S209" i="15" s="1"/>
  <c r="O200" i="20"/>
  <c r="P197" i="15"/>
  <c r="S197" i="15" s="1"/>
  <c r="O188" i="20"/>
  <c r="P185" i="15"/>
  <c r="S185" i="15" s="1"/>
  <c r="O176" i="20"/>
  <c r="P173" i="15"/>
  <c r="S173" i="15" s="1"/>
  <c r="O164" i="20"/>
  <c r="P161" i="15"/>
  <c r="O152" i="20"/>
  <c r="P149" i="15"/>
  <c r="O140" i="20"/>
  <c r="P137" i="15"/>
  <c r="S137" i="15" s="1"/>
  <c r="O128" i="20"/>
  <c r="P125" i="15"/>
  <c r="S125" i="15" s="1"/>
  <c r="O116" i="20"/>
  <c r="P113" i="15"/>
  <c r="S113" i="15" s="1"/>
  <c r="O104" i="20"/>
  <c r="P101" i="15"/>
  <c r="S101" i="15" s="1"/>
  <c r="O92" i="20"/>
  <c r="P89" i="15"/>
  <c r="O80" i="20"/>
  <c r="P77" i="15"/>
  <c r="O47" i="20"/>
  <c r="P45" i="15"/>
  <c r="S45" i="15" s="1"/>
  <c r="O35" i="20"/>
  <c r="P35" i="15"/>
  <c r="S35" i="15" s="1"/>
  <c r="O23" i="20"/>
  <c r="P23" i="15"/>
  <c r="S23" i="15" s="1"/>
  <c r="O11" i="20"/>
  <c r="P12" i="15"/>
  <c r="S12" i="15" s="1"/>
  <c r="O400" i="20"/>
  <c r="P397" i="15"/>
  <c r="O268" i="20"/>
  <c r="P265" i="15"/>
  <c r="O123" i="20"/>
  <c r="P120" i="15"/>
  <c r="S120" i="15" s="1"/>
  <c r="O452" i="20"/>
  <c r="P449" i="15"/>
  <c r="S449" i="15" s="1"/>
  <c r="O404" i="20"/>
  <c r="P401" i="15"/>
  <c r="S401" i="15" s="1"/>
  <c r="O392" i="20"/>
  <c r="P389" i="15"/>
  <c r="O368" i="20"/>
  <c r="P365" i="15"/>
  <c r="O344" i="20"/>
  <c r="P341" i="15"/>
  <c r="O320" i="20"/>
  <c r="P317" i="15"/>
  <c r="S317" i="15" s="1"/>
  <c r="O308" i="20"/>
  <c r="P305" i="15"/>
  <c r="S305" i="15" s="1"/>
  <c r="O296" i="20"/>
  <c r="P293" i="15"/>
  <c r="S293" i="15" s="1"/>
  <c r="O284" i="20"/>
  <c r="P281" i="15"/>
  <c r="S281" i="15" s="1"/>
  <c r="O272" i="20"/>
  <c r="P269" i="15"/>
  <c r="O260" i="20"/>
  <c r="P257" i="15"/>
  <c r="O248" i="20"/>
  <c r="P245" i="15"/>
  <c r="S245" i="15" s="1"/>
  <c r="O235" i="20"/>
  <c r="P232" i="15"/>
  <c r="S232" i="15" s="1"/>
  <c r="O223" i="20"/>
  <c r="P220" i="15"/>
  <c r="S220" i="15" s="1"/>
  <c r="O211" i="20"/>
  <c r="P208" i="15"/>
  <c r="S208" i="15" s="1"/>
  <c r="O199" i="20"/>
  <c r="P196" i="15"/>
  <c r="O187" i="20"/>
  <c r="P184" i="15"/>
  <c r="O175" i="20"/>
  <c r="P172" i="15"/>
  <c r="S172" i="15" s="1"/>
  <c r="O163" i="20"/>
  <c r="P160" i="15"/>
  <c r="S160" i="15" s="1"/>
  <c r="O151" i="20"/>
  <c r="P148" i="15"/>
  <c r="S148" i="15" s="1"/>
  <c r="O139" i="20"/>
  <c r="P136" i="15"/>
  <c r="S136" i="15" s="1"/>
  <c r="O127" i="20"/>
  <c r="P124" i="15"/>
  <c r="O115" i="20"/>
  <c r="P112" i="15"/>
  <c r="O103" i="20"/>
  <c r="P100" i="15"/>
  <c r="S100" i="15" s="1"/>
  <c r="O91" i="20"/>
  <c r="P88" i="15"/>
  <c r="S88" i="15" s="1"/>
  <c r="O79" i="20"/>
  <c r="P76" i="15"/>
  <c r="S76" i="15" s="1"/>
  <c r="O46" i="20"/>
  <c r="P44" i="15"/>
  <c r="S44" i="15" s="1"/>
  <c r="O34" i="20"/>
  <c r="P34" i="15"/>
  <c r="O22" i="20"/>
  <c r="P22" i="15"/>
  <c r="O520" i="20"/>
  <c r="P517" i="15"/>
  <c r="S517" i="15" s="1"/>
  <c r="O376" i="20"/>
  <c r="P373" i="15"/>
  <c r="S373" i="15" s="1"/>
  <c r="O231" i="20"/>
  <c r="P228" i="15"/>
  <c r="S228" i="15" s="1"/>
  <c r="O87" i="20"/>
  <c r="P84" i="15"/>
  <c r="S84" i="15" s="1"/>
  <c r="O524" i="20"/>
  <c r="P521" i="15"/>
  <c r="O464" i="20"/>
  <c r="P461" i="15"/>
  <c r="O416" i="20"/>
  <c r="P413" i="15"/>
  <c r="S413" i="15" s="1"/>
  <c r="O332" i="20"/>
  <c r="P329" i="15"/>
  <c r="S329" i="15" s="1"/>
  <c r="O559" i="20"/>
  <c r="P556" i="15"/>
  <c r="S556" i="15" s="1"/>
  <c r="O547" i="20"/>
  <c r="P544" i="15"/>
  <c r="S544" i="15" s="1"/>
  <c r="O535" i="20"/>
  <c r="P532" i="15"/>
  <c r="O523" i="20"/>
  <c r="P520" i="15"/>
  <c r="O511" i="20"/>
  <c r="P508" i="15"/>
  <c r="S508" i="15" s="1"/>
  <c r="O499" i="20"/>
  <c r="P496" i="15"/>
  <c r="S496" i="15" s="1"/>
  <c r="O487" i="20"/>
  <c r="P484" i="15"/>
  <c r="S484" i="15" s="1"/>
  <c r="O475" i="20"/>
  <c r="P472" i="15"/>
  <c r="S472" i="15" s="1"/>
  <c r="O463" i="20"/>
  <c r="P460" i="15"/>
  <c r="O451" i="20"/>
  <c r="P448" i="15"/>
  <c r="O439" i="20"/>
  <c r="P436" i="15"/>
  <c r="S436" i="15" s="1"/>
  <c r="O427" i="20"/>
  <c r="P424" i="15"/>
  <c r="O415" i="20"/>
  <c r="P412" i="15"/>
  <c r="S412" i="15" s="1"/>
  <c r="O403" i="20"/>
  <c r="P400" i="15"/>
  <c r="S400" i="15" s="1"/>
  <c r="O391" i="20"/>
  <c r="P388" i="15"/>
  <c r="O379" i="20"/>
  <c r="P376" i="15"/>
  <c r="O367" i="20"/>
  <c r="P364" i="15"/>
  <c r="S364" i="15" s="1"/>
  <c r="O355" i="20"/>
  <c r="P352" i="15"/>
  <c r="S352" i="15" s="1"/>
  <c r="O343" i="20"/>
  <c r="P340" i="15"/>
  <c r="S340" i="15" s="1"/>
  <c r="O331" i="20"/>
  <c r="P328" i="15"/>
  <c r="S328" i="15" s="1"/>
  <c r="O319" i="20"/>
  <c r="P316" i="15"/>
  <c r="O307" i="20"/>
  <c r="P304" i="15"/>
  <c r="O295" i="20"/>
  <c r="P292" i="15"/>
  <c r="O283" i="20"/>
  <c r="P280" i="15"/>
  <c r="S280" i="15" s="1"/>
  <c r="O271" i="20"/>
  <c r="P268" i="15"/>
  <c r="S268" i="15" s="1"/>
  <c r="O259" i="20"/>
  <c r="P256" i="15"/>
  <c r="O247" i="20"/>
  <c r="P244" i="15"/>
  <c r="O234" i="20"/>
  <c r="P231" i="15"/>
  <c r="O222" i="20"/>
  <c r="P219" i="15"/>
  <c r="S219" i="15" s="1"/>
  <c r="O210" i="20"/>
  <c r="P207" i="15"/>
  <c r="S207" i="15" s="1"/>
  <c r="O198" i="20"/>
  <c r="P195" i="15"/>
  <c r="S195" i="15" s="1"/>
  <c r="O186" i="20"/>
  <c r="P183" i="15"/>
  <c r="O174" i="20"/>
  <c r="P171" i="15"/>
  <c r="O162" i="20"/>
  <c r="P159" i="15"/>
  <c r="O150" i="20"/>
  <c r="P147" i="15"/>
  <c r="S147" i="15" s="1"/>
  <c r="O138" i="20"/>
  <c r="P135" i="15"/>
  <c r="S135" i="15" s="1"/>
  <c r="O126" i="20"/>
  <c r="P123" i="15"/>
  <c r="S123" i="15" s="1"/>
  <c r="O114" i="20"/>
  <c r="P111" i="15"/>
  <c r="O102" i="20"/>
  <c r="P99" i="15"/>
  <c r="O90" i="20"/>
  <c r="P87" i="15"/>
  <c r="O78" i="20"/>
  <c r="P75" i="15"/>
  <c r="S75" i="15" s="1"/>
  <c r="O45" i="20"/>
  <c r="P43" i="15"/>
  <c r="S43" i="15" s="1"/>
  <c r="O33" i="20"/>
  <c r="P33" i="15"/>
  <c r="S33" i="15" s="1"/>
  <c r="O21" i="20"/>
  <c r="P21" i="15"/>
  <c r="S21" i="15" s="1"/>
  <c r="O9" i="20"/>
  <c r="P10" i="15"/>
  <c r="O412" i="20"/>
  <c r="P409" i="15"/>
  <c r="O292" i="20"/>
  <c r="P289" i="15"/>
  <c r="S289" i="15" s="1"/>
  <c r="O183" i="20"/>
  <c r="P180" i="15"/>
  <c r="S180" i="15" s="1"/>
  <c r="O536" i="20"/>
  <c r="P533" i="15"/>
  <c r="S533" i="15" s="1"/>
  <c r="O488" i="20"/>
  <c r="P485" i="15"/>
  <c r="O440" i="20"/>
  <c r="P437" i="15"/>
  <c r="O558" i="20"/>
  <c r="P555" i="15"/>
  <c r="O534" i="20"/>
  <c r="P531" i="15"/>
  <c r="S531" i="15" s="1"/>
  <c r="O522" i="20"/>
  <c r="P519" i="15"/>
  <c r="O510" i="20"/>
  <c r="P507" i="15"/>
  <c r="S507" i="15" s="1"/>
  <c r="O498" i="20"/>
  <c r="P495" i="15"/>
  <c r="S495" i="15" s="1"/>
  <c r="O486" i="20"/>
  <c r="P483" i="15"/>
  <c r="O474" i="20"/>
  <c r="P471" i="15"/>
  <c r="O462" i="20"/>
  <c r="P459" i="15"/>
  <c r="S459" i="15" s="1"/>
  <c r="O450" i="20"/>
  <c r="P447" i="15"/>
  <c r="S447" i="15" s="1"/>
  <c r="O438" i="20"/>
  <c r="P435" i="15"/>
  <c r="S435" i="15" s="1"/>
  <c r="O426" i="20"/>
  <c r="P423" i="15"/>
  <c r="S423" i="15" s="1"/>
  <c r="O414" i="20"/>
  <c r="P411" i="15"/>
  <c r="O402" i="20"/>
  <c r="P399" i="15"/>
  <c r="O390" i="20"/>
  <c r="P387" i="15"/>
  <c r="S387" i="15" s="1"/>
  <c r="O378" i="20"/>
  <c r="P375" i="15"/>
  <c r="S375" i="15" s="1"/>
  <c r="O366" i="20"/>
  <c r="P363" i="15"/>
  <c r="S363" i="15" s="1"/>
  <c r="O354" i="20"/>
  <c r="P351" i="15"/>
  <c r="S351" i="15" s="1"/>
  <c r="O342" i="20"/>
  <c r="P339" i="15"/>
  <c r="O330" i="20"/>
  <c r="P327" i="15"/>
  <c r="O318" i="20"/>
  <c r="P315" i="15"/>
  <c r="O306" i="20"/>
  <c r="P303" i="15"/>
  <c r="S303" i="15" s="1"/>
  <c r="O294" i="20"/>
  <c r="P291" i="15"/>
  <c r="S291" i="15" s="1"/>
  <c r="O282" i="20"/>
  <c r="P279" i="15"/>
  <c r="S279" i="15" s="1"/>
  <c r="O270" i="20"/>
  <c r="P267" i="15"/>
  <c r="O258" i="20"/>
  <c r="P255" i="15"/>
  <c r="O246" i="20"/>
  <c r="P243" i="15"/>
  <c r="S243" i="15" s="1"/>
  <c r="O233" i="20"/>
  <c r="P230" i="15"/>
  <c r="S230" i="15" s="1"/>
  <c r="O221" i="20"/>
  <c r="P218" i="15"/>
  <c r="S218" i="15" s="1"/>
  <c r="O209" i="20"/>
  <c r="P206" i="15"/>
  <c r="S206" i="15" s="1"/>
  <c r="O197" i="20"/>
  <c r="P194" i="15"/>
  <c r="O185" i="20"/>
  <c r="P182" i="15"/>
  <c r="S182" i="15" s="1"/>
  <c r="O173" i="20"/>
  <c r="P170" i="15"/>
  <c r="S170" i="15" s="1"/>
  <c r="O161" i="20"/>
  <c r="P158" i="15"/>
  <c r="S158" i="15" s="1"/>
  <c r="O149" i="20"/>
  <c r="P146" i="15"/>
  <c r="S146" i="15" s="1"/>
  <c r="O137" i="20"/>
  <c r="P134" i="15"/>
  <c r="S134" i="15" s="1"/>
  <c r="O113" i="20"/>
  <c r="P110" i="15"/>
  <c r="O101" i="20"/>
  <c r="P98" i="15"/>
  <c r="S98" i="15" s="1"/>
  <c r="O89" i="20"/>
  <c r="P86" i="15"/>
  <c r="S86" i="15" s="1"/>
  <c r="O77" i="20"/>
  <c r="P74" i="15"/>
  <c r="S74" i="15" s="1"/>
  <c r="O44" i="20"/>
  <c r="P42" i="15"/>
  <c r="S42" i="15" s="1"/>
  <c r="O32" i="20"/>
  <c r="P32" i="15"/>
  <c r="S32" i="15" s="1"/>
  <c r="O20" i="20"/>
  <c r="P20" i="15"/>
  <c r="O484" i="20"/>
  <c r="P481" i="15"/>
  <c r="S481" i="15" s="1"/>
  <c r="O99" i="20"/>
  <c r="P96" i="15"/>
  <c r="S96" i="15" s="1"/>
  <c r="O548" i="20"/>
  <c r="P545" i="15"/>
  <c r="S545" i="15" s="1"/>
  <c r="O512" i="20"/>
  <c r="P509" i="15"/>
  <c r="S509" i="15" s="1"/>
  <c r="O476" i="20"/>
  <c r="P473" i="15"/>
  <c r="O428" i="20"/>
  <c r="P425" i="15"/>
  <c r="O356" i="20"/>
  <c r="P353" i="15"/>
  <c r="S353" i="15" s="1"/>
  <c r="O546" i="20"/>
  <c r="P543" i="15"/>
  <c r="S543" i="15" s="1"/>
  <c r="O557" i="20"/>
  <c r="P554" i="15"/>
  <c r="O545" i="20"/>
  <c r="P542" i="15"/>
  <c r="S542" i="15" s="1"/>
  <c r="O533" i="20"/>
  <c r="P530" i="15"/>
  <c r="S530" i="15" s="1"/>
  <c r="O521" i="20"/>
  <c r="P518" i="15"/>
  <c r="O509" i="20"/>
  <c r="P506" i="15"/>
  <c r="S506" i="15" s="1"/>
  <c r="O497" i="20"/>
  <c r="P494" i="15"/>
  <c r="S494" i="15" s="1"/>
  <c r="O485" i="20"/>
  <c r="P482" i="15"/>
  <c r="S482" i="15" s="1"/>
  <c r="O473" i="20"/>
  <c r="P470" i="15"/>
  <c r="S470" i="15" s="1"/>
  <c r="O461" i="20"/>
  <c r="P458" i="15"/>
  <c r="S458" i="15" s="1"/>
  <c r="O449" i="20"/>
  <c r="P446" i="15"/>
  <c r="O437" i="20"/>
  <c r="P434" i="15"/>
  <c r="S434" i="15" s="1"/>
  <c r="O425" i="20"/>
  <c r="P422" i="15"/>
  <c r="S422" i="15" s="1"/>
  <c r="O413" i="20"/>
  <c r="P410" i="15"/>
  <c r="S410" i="15" s="1"/>
  <c r="O401" i="20"/>
  <c r="P398" i="15"/>
  <c r="S398" i="15" s="1"/>
  <c r="O389" i="20"/>
  <c r="P386" i="15"/>
  <c r="S386" i="15" s="1"/>
  <c r="O377" i="20"/>
  <c r="P374" i="15"/>
  <c r="O365" i="20"/>
  <c r="P362" i="15"/>
  <c r="S362" i="15" s="1"/>
  <c r="O353" i="20"/>
  <c r="P350" i="15"/>
  <c r="S350" i="15" s="1"/>
  <c r="O341" i="20"/>
  <c r="P338" i="15"/>
  <c r="S338" i="15" s="1"/>
  <c r="O329" i="20"/>
  <c r="P326" i="15"/>
  <c r="S326" i="15" s="1"/>
  <c r="O317" i="20"/>
  <c r="P314" i="15"/>
  <c r="S314" i="15" s="1"/>
  <c r="O305" i="20"/>
  <c r="P302" i="15"/>
  <c r="O293" i="20"/>
  <c r="P290" i="15"/>
  <c r="S290" i="15" s="1"/>
  <c r="O281" i="20"/>
  <c r="P278" i="15"/>
  <c r="S278" i="15" s="1"/>
  <c r="O269" i="20"/>
  <c r="P266" i="15"/>
  <c r="S266" i="15" s="1"/>
  <c r="O244" i="20"/>
  <c r="P241" i="15"/>
  <c r="S241" i="15" s="1"/>
  <c r="O232" i="20"/>
  <c r="P229" i="15"/>
  <c r="S229" i="15" s="1"/>
  <c r="O220" i="20"/>
  <c r="P217" i="15"/>
  <c r="O208" i="20"/>
  <c r="P205" i="15"/>
  <c r="S205" i="15" s="1"/>
  <c r="O196" i="20"/>
  <c r="P193" i="15"/>
  <c r="S193" i="15" s="1"/>
  <c r="O184" i="20"/>
  <c r="P181" i="15"/>
  <c r="O172" i="20"/>
  <c r="P169" i="15"/>
  <c r="S169" i="15" s="1"/>
  <c r="O160" i="20"/>
  <c r="P157" i="15"/>
  <c r="S157" i="15" s="1"/>
  <c r="O148" i="20"/>
  <c r="P145" i="15"/>
  <c r="O136" i="20"/>
  <c r="P133" i="15"/>
  <c r="S133" i="15" s="1"/>
  <c r="O112" i="20"/>
  <c r="P109" i="15"/>
  <c r="S109" i="15" s="1"/>
  <c r="O100" i="20"/>
  <c r="P97" i="15"/>
  <c r="S97" i="15" s="1"/>
  <c r="O88" i="20"/>
  <c r="P85" i="15"/>
  <c r="S85" i="15" s="1"/>
  <c r="O76" i="20"/>
  <c r="P73" i="15"/>
  <c r="S73" i="15" s="1"/>
  <c r="O43" i="20"/>
  <c r="O31" i="20"/>
  <c r="P31" i="15"/>
  <c r="S31" i="15" s="1"/>
  <c r="O19" i="20"/>
  <c r="P19" i="15"/>
  <c r="O7" i="20"/>
  <c r="P8" i="15"/>
  <c r="S8" i="15" s="1"/>
  <c r="O544" i="20"/>
  <c r="P541" i="15"/>
  <c r="S541" i="15" s="1"/>
  <c r="O448" i="20"/>
  <c r="P445" i="15"/>
  <c r="O364" i="20"/>
  <c r="P361" i="15"/>
  <c r="S361" i="15" s="1"/>
  <c r="O256" i="20"/>
  <c r="P253" i="15"/>
  <c r="S253" i="15" s="1"/>
  <c r="O135" i="20"/>
  <c r="P132" i="15"/>
  <c r="O5" i="20"/>
  <c r="P6" i="15"/>
  <c r="S6" i="15" s="1"/>
  <c r="O555" i="20"/>
  <c r="P552" i="15"/>
  <c r="S552" i="15" s="1"/>
  <c r="O543" i="20"/>
  <c r="P540" i="15"/>
  <c r="O531" i="20"/>
  <c r="P528" i="15"/>
  <c r="S528" i="15" s="1"/>
  <c r="O519" i="20"/>
  <c r="P516" i="15"/>
  <c r="S516" i="15" s="1"/>
  <c r="O507" i="20"/>
  <c r="P504" i="15"/>
  <c r="O495" i="20"/>
  <c r="P492" i="15"/>
  <c r="S492" i="15" s="1"/>
  <c r="O483" i="20"/>
  <c r="P480" i="15"/>
  <c r="S480" i="15" s="1"/>
  <c r="O471" i="20"/>
  <c r="P468" i="15"/>
  <c r="O459" i="20"/>
  <c r="P456" i="15"/>
  <c r="S456" i="15" s="1"/>
  <c r="O447" i="20"/>
  <c r="P444" i="15"/>
  <c r="S444" i="15" s="1"/>
  <c r="O435" i="20"/>
  <c r="P432" i="15"/>
  <c r="O423" i="20"/>
  <c r="P420" i="15"/>
  <c r="S420" i="15" s="1"/>
  <c r="O411" i="20"/>
  <c r="P408" i="15"/>
  <c r="S408" i="15" s="1"/>
  <c r="O399" i="20"/>
  <c r="P396" i="15"/>
  <c r="O387" i="20"/>
  <c r="P384" i="15"/>
  <c r="S384" i="15" s="1"/>
  <c r="O375" i="20"/>
  <c r="P372" i="15"/>
  <c r="S372" i="15" s="1"/>
  <c r="O363" i="20"/>
  <c r="P360" i="15"/>
  <c r="O351" i="20"/>
  <c r="P348" i="15"/>
  <c r="S348" i="15" s="1"/>
  <c r="O339" i="20"/>
  <c r="P336" i="15"/>
  <c r="S336" i="15" s="1"/>
  <c r="O327" i="20"/>
  <c r="P324" i="15"/>
  <c r="O315" i="20"/>
  <c r="P312" i="15"/>
  <c r="S312" i="15" s="1"/>
  <c r="O303" i="20"/>
  <c r="P300" i="15"/>
  <c r="S300" i="15" s="1"/>
  <c r="O291" i="20"/>
  <c r="P288" i="15"/>
  <c r="O279" i="20"/>
  <c r="P276" i="15"/>
  <c r="S276" i="15" s="1"/>
  <c r="O267" i="20"/>
  <c r="P264" i="15"/>
  <c r="S264" i="15" s="1"/>
  <c r="O255" i="20"/>
  <c r="P252" i="15"/>
  <c r="O242" i="20"/>
  <c r="P239" i="15"/>
  <c r="S239" i="15" s="1"/>
  <c r="O230" i="20"/>
  <c r="P227" i="15"/>
  <c r="S227" i="15" s="1"/>
  <c r="O218" i="20"/>
  <c r="P215" i="15"/>
  <c r="O206" i="20"/>
  <c r="P203" i="15"/>
  <c r="S203" i="15" s="1"/>
  <c r="O194" i="20"/>
  <c r="P191" i="15"/>
  <c r="S191" i="15" s="1"/>
  <c r="O182" i="20"/>
  <c r="P179" i="15"/>
  <c r="O170" i="20"/>
  <c r="P167" i="15"/>
  <c r="S167" i="15" s="1"/>
  <c r="O158" i="20"/>
  <c r="P155" i="15"/>
  <c r="S155" i="15" s="1"/>
  <c r="O146" i="20"/>
  <c r="P143" i="15"/>
  <c r="O134" i="20"/>
  <c r="P131" i="15"/>
  <c r="S131" i="15" s="1"/>
  <c r="O122" i="20"/>
  <c r="P119" i="15"/>
  <c r="S119" i="15" s="1"/>
  <c r="O110" i="20"/>
  <c r="P107" i="15"/>
  <c r="O98" i="20"/>
  <c r="P95" i="15"/>
  <c r="S95" i="15" s="1"/>
  <c r="O86" i="20"/>
  <c r="P83" i="15"/>
  <c r="S83" i="15" s="1"/>
  <c r="O41" i="20"/>
  <c r="P40" i="15"/>
  <c r="O29" i="20"/>
  <c r="P29" i="15"/>
  <c r="S29" i="15" s="1"/>
  <c r="O17" i="20"/>
  <c r="P17" i="15"/>
  <c r="S17" i="15" s="1"/>
  <c r="O532" i="20"/>
  <c r="P529" i="15"/>
  <c r="O436" i="20"/>
  <c r="P433" i="15"/>
  <c r="S433" i="15" s="1"/>
  <c r="O340" i="20"/>
  <c r="P337" i="15"/>
  <c r="S337" i="15" s="1"/>
  <c r="O243" i="20"/>
  <c r="P240" i="15"/>
  <c r="O147" i="20"/>
  <c r="P144" i="15"/>
  <c r="S144" i="15" s="1"/>
  <c r="O42" i="20"/>
  <c r="P41" i="15"/>
  <c r="S41" i="15" s="1"/>
  <c r="O542" i="20"/>
  <c r="P539" i="15"/>
  <c r="O482" i="20"/>
  <c r="P479" i="15"/>
  <c r="S479" i="15" s="1"/>
  <c r="O434" i="20"/>
  <c r="P431" i="15"/>
  <c r="S431" i="15" s="1"/>
  <c r="O410" i="20"/>
  <c r="P407" i="15"/>
  <c r="O398" i="20"/>
  <c r="P395" i="15"/>
  <c r="S395" i="15" s="1"/>
  <c r="O386" i="20"/>
  <c r="P383" i="15"/>
  <c r="S383" i="15" s="1"/>
  <c r="O374" i="20"/>
  <c r="P371" i="15"/>
  <c r="O362" i="20"/>
  <c r="P359" i="15"/>
  <c r="S359" i="15" s="1"/>
  <c r="O350" i="20"/>
  <c r="P347" i="15"/>
  <c r="S347" i="15" s="1"/>
  <c r="O338" i="20"/>
  <c r="P335" i="15"/>
  <c r="O326" i="20"/>
  <c r="P323" i="15"/>
  <c r="S323" i="15" s="1"/>
  <c r="O314" i="20"/>
  <c r="P311" i="15"/>
  <c r="S311" i="15" s="1"/>
  <c r="O302" i="20"/>
  <c r="P299" i="15"/>
  <c r="O290" i="20"/>
  <c r="P287" i="15"/>
  <c r="S287" i="15" s="1"/>
  <c r="O266" i="20"/>
  <c r="P263" i="15"/>
  <c r="S263" i="15" s="1"/>
  <c r="O241" i="20"/>
  <c r="P238" i="15"/>
  <c r="O229" i="20"/>
  <c r="P226" i="15"/>
  <c r="S226" i="15" s="1"/>
  <c r="O217" i="20"/>
  <c r="P214" i="15"/>
  <c r="S214" i="15" s="1"/>
  <c r="O205" i="20"/>
  <c r="P202" i="15"/>
  <c r="O193" i="20"/>
  <c r="P190" i="15"/>
  <c r="S190" i="15" s="1"/>
  <c r="O181" i="20"/>
  <c r="P178" i="15"/>
  <c r="S178" i="15" s="1"/>
  <c r="O169" i="20"/>
  <c r="P166" i="15"/>
  <c r="O157" i="20"/>
  <c r="P154" i="15"/>
  <c r="S154" i="15" s="1"/>
  <c r="O145" i="20"/>
  <c r="P142" i="15"/>
  <c r="S142" i="15" s="1"/>
  <c r="O133" i="20"/>
  <c r="P130" i="15"/>
  <c r="O121" i="20"/>
  <c r="P118" i="15"/>
  <c r="S118" i="15" s="1"/>
  <c r="O109" i="20"/>
  <c r="P106" i="15"/>
  <c r="S106" i="15" s="1"/>
  <c r="O97" i="20"/>
  <c r="P94" i="15"/>
  <c r="O85" i="20"/>
  <c r="P82" i="15"/>
  <c r="S82" i="15" s="1"/>
  <c r="O52" i="20"/>
  <c r="P50" i="15"/>
  <c r="S50" i="15" s="1"/>
  <c r="O40" i="20"/>
  <c r="P39" i="15"/>
  <c r="O28" i="20"/>
  <c r="P28" i="15"/>
  <c r="S28" i="15" s="1"/>
  <c r="O16" i="20"/>
  <c r="P16" i="15"/>
  <c r="S16" i="15" s="1"/>
  <c r="O496" i="20"/>
  <c r="P493" i="15"/>
  <c r="O352" i="20"/>
  <c r="P349" i="15"/>
  <c r="S349" i="15" s="1"/>
  <c r="O219" i="20"/>
  <c r="P216" i="15"/>
  <c r="S216" i="15" s="1"/>
  <c r="O75" i="20"/>
  <c r="P72" i="15"/>
  <c r="O530" i="20"/>
  <c r="P527" i="15"/>
  <c r="S527" i="15" s="1"/>
  <c r="O470" i="20"/>
  <c r="P467" i="15"/>
  <c r="S467" i="15" s="1"/>
  <c r="O553" i="20"/>
  <c r="P550" i="15"/>
  <c r="O529" i="20"/>
  <c r="P526" i="15"/>
  <c r="O505" i="20"/>
  <c r="P502" i="15"/>
  <c r="S502" i="15" s="1"/>
  <c r="O481" i="20"/>
  <c r="P478" i="15"/>
  <c r="O469" i="20"/>
  <c r="P466" i="15"/>
  <c r="S466" i="15" s="1"/>
  <c r="O457" i="20"/>
  <c r="P454" i="15"/>
  <c r="S454" i="15" s="1"/>
  <c r="O445" i="20"/>
  <c r="P442" i="15"/>
  <c r="O433" i="20"/>
  <c r="P430" i="15"/>
  <c r="S430" i="15" s="1"/>
  <c r="O421" i="20"/>
  <c r="P418" i="15"/>
  <c r="S418" i="15" s="1"/>
  <c r="O409" i="20"/>
  <c r="P406" i="15"/>
  <c r="O397" i="20"/>
  <c r="P394" i="15"/>
  <c r="S394" i="15" s="1"/>
  <c r="O385" i="20"/>
  <c r="P382" i="15"/>
  <c r="S382" i="15" s="1"/>
  <c r="O373" i="20"/>
  <c r="P370" i="15"/>
  <c r="O361" i="20"/>
  <c r="P358" i="15"/>
  <c r="S358" i="15" s="1"/>
  <c r="O349" i="20"/>
  <c r="P346" i="15"/>
  <c r="S346" i="15" s="1"/>
  <c r="O337" i="20"/>
  <c r="P334" i="15"/>
  <c r="O325" i="20"/>
  <c r="P322" i="15"/>
  <c r="S322" i="15" s="1"/>
  <c r="O313" i="20"/>
  <c r="P310" i="15"/>
  <c r="S310" i="15" s="1"/>
  <c r="O301" i="20"/>
  <c r="P298" i="15"/>
  <c r="O289" i="20"/>
  <c r="P286" i="15"/>
  <c r="S286" i="15" s="1"/>
  <c r="O265" i="20"/>
  <c r="P262" i="15"/>
  <c r="S262" i="15" s="1"/>
  <c r="O253" i="20"/>
  <c r="P250" i="15"/>
  <c r="O240" i="20"/>
  <c r="P237" i="15"/>
  <c r="S237" i="15" s="1"/>
  <c r="O216" i="20"/>
  <c r="P213" i="15"/>
  <c r="S213" i="15" s="1"/>
  <c r="O204" i="20"/>
  <c r="P201" i="15"/>
  <c r="O180" i="20"/>
  <c r="P177" i="15"/>
  <c r="S177" i="15" s="1"/>
  <c r="O168" i="20"/>
  <c r="P165" i="15"/>
  <c r="S165" i="15" s="1"/>
  <c r="O156" i="20"/>
  <c r="P153" i="15"/>
  <c r="O132" i="20"/>
  <c r="P129" i="15"/>
  <c r="S129" i="15" s="1"/>
  <c r="O120" i="20"/>
  <c r="P117" i="15"/>
  <c r="S117" i="15" s="1"/>
  <c r="O108" i="20"/>
  <c r="P105" i="15"/>
  <c r="O96" i="20"/>
  <c r="P93" i="15"/>
  <c r="S93" i="15" s="1"/>
  <c r="O84" i="20"/>
  <c r="P81" i="15"/>
  <c r="S81" i="15" s="1"/>
  <c r="O51" i="20"/>
  <c r="P49" i="15"/>
  <c r="O39" i="20"/>
  <c r="P38" i="15"/>
  <c r="S38" i="15" s="1"/>
  <c r="O27" i="20"/>
  <c r="P27" i="15"/>
  <c r="S27" i="15" s="1"/>
  <c r="O424" i="20"/>
  <c r="P421" i="15"/>
  <c r="O304" i="20"/>
  <c r="P301" i="15"/>
  <c r="S301" i="15" s="1"/>
  <c r="O30" i="20"/>
  <c r="P30" i="15"/>
  <c r="S30" i="15" s="1"/>
  <c r="O494" i="20"/>
  <c r="P491" i="15"/>
  <c r="O458" i="20"/>
  <c r="P455" i="15"/>
  <c r="S455" i="15" s="1"/>
  <c r="O541" i="20"/>
  <c r="P538" i="15"/>
  <c r="S538" i="15" s="1"/>
  <c r="O517" i="20"/>
  <c r="P514" i="15"/>
  <c r="O493" i="20"/>
  <c r="P490" i="15"/>
  <c r="S490" i="15" s="1"/>
  <c r="O552" i="20"/>
  <c r="P549" i="15"/>
  <c r="S549" i="15" s="1"/>
  <c r="O540" i="20"/>
  <c r="P537" i="15"/>
  <c r="O528" i="20"/>
  <c r="P525" i="15"/>
  <c r="S525" i="15" s="1"/>
  <c r="O516" i="20"/>
  <c r="P513" i="15"/>
  <c r="S513" i="15" s="1"/>
  <c r="O504" i="20"/>
  <c r="P501" i="15"/>
  <c r="O492" i="20"/>
  <c r="P489" i="15"/>
  <c r="S489" i="15" s="1"/>
  <c r="O480" i="20"/>
  <c r="P477" i="15"/>
  <c r="S477" i="15" s="1"/>
  <c r="O468" i="20"/>
  <c r="P465" i="15"/>
  <c r="O456" i="20"/>
  <c r="P453" i="15"/>
  <c r="S453" i="15" s="1"/>
  <c r="O444" i="20"/>
  <c r="P441" i="15"/>
  <c r="S441" i="15" s="1"/>
  <c r="O432" i="20"/>
  <c r="P429" i="15"/>
  <c r="O420" i="20"/>
  <c r="P417" i="15"/>
  <c r="S417" i="15" s="1"/>
  <c r="O408" i="20"/>
  <c r="P405" i="15"/>
  <c r="S405" i="15" s="1"/>
  <c r="O384" i="20"/>
  <c r="P381" i="15"/>
  <c r="O372" i="20"/>
  <c r="P369" i="15"/>
  <c r="S369" i="15" s="1"/>
  <c r="O360" i="20"/>
  <c r="P357" i="15"/>
  <c r="S357" i="15" s="1"/>
  <c r="O348" i="20"/>
  <c r="P345" i="15"/>
  <c r="O336" i="20"/>
  <c r="P333" i="15"/>
  <c r="S333" i="15" s="1"/>
  <c r="O324" i="20"/>
  <c r="P321" i="15"/>
  <c r="S321" i="15" s="1"/>
  <c r="O312" i="20"/>
  <c r="P309" i="15"/>
  <c r="O300" i="20"/>
  <c r="P297" i="15"/>
  <c r="S297" i="15" s="1"/>
  <c r="O288" i="20"/>
  <c r="P285" i="15"/>
  <c r="S285" i="15" s="1"/>
  <c r="O276" i="20"/>
  <c r="P273" i="15"/>
  <c r="O264" i="20"/>
  <c r="P261" i="15"/>
  <c r="S261" i="15" s="1"/>
  <c r="O252" i="20"/>
  <c r="P249" i="15"/>
  <c r="S249" i="15" s="1"/>
  <c r="O239" i="20"/>
  <c r="P236" i="15"/>
  <c r="O227" i="20"/>
  <c r="P224" i="15"/>
  <c r="S224" i="15" s="1"/>
  <c r="O215" i="20"/>
  <c r="P212" i="15"/>
  <c r="S212" i="15" s="1"/>
  <c r="O203" i="20"/>
  <c r="P200" i="15"/>
  <c r="O191" i="20"/>
  <c r="P188" i="15"/>
  <c r="S188" i="15" s="1"/>
  <c r="O167" i="20"/>
  <c r="P164" i="15"/>
  <c r="S164" i="15" s="1"/>
  <c r="O155" i="20"/>
  <c r="P152" i="15"/>
  <c r="O143" i="20"/>
  <c r="P140" i="15"/>
  <c r="S140" i="15" s="1"/>
  <c r="O131" i="20"/>
  <c r="P128" i="15"/>
  <c r="S128" i="15" s="1"/>
  <c r="O119" i="20"/>
  <c r="P116" i="15"/>
  <c r="O107" i="20"/>
  <c r="P104" i="15"/>
  <c r="S104" i="15" s="1"/>
  <c r="O95" i="20"/>
  <c r="P92" i="15"/>
  <c r="S92" i="15" s="1"/>
  <c r="O83" i="20"/>
  <c r="P80" i="15"/>
  <c r="O50" i="20"/>
  <c r="P48" i="15"/>
  <c r="S48" i="15" s="1"/>
  <c r="O38" i="20"/>
  <c r="P37" i="15"/>
  <c r="S37" i="15" s="1"/>
  <c r="O26" i="20"/>
  <c r="P26" i="15"/>
  <c r="O14" i="20"/>
  <c r="P15" i="15"/>
  <c r="S15" i="15" s="1"/>
  <c r="O460" i="20"/>
  <c r="P457" i="15"/>
  <c r="S457" i="15" s="1"/>
  <c r="O316" i="20"/>
  <c r="P313" i="15"/>
  <c r="O159" i="20"/>
  <c r="P156" i="15"/>
  <c r="S156" i="15" s="1"/>
  <c r="O554" i="20"/>
  <c r="P551" i="15"/>
  <c r="S551" i="15" s="1"/>
  <c r="O506" i="20"/>
  <c r="P503" i="15"/>
  <c r="O446" i="20"/>
  <c r="P443" i="15"/>
  <c r="S443" i="15" s="1"/>
  <c r="O539" i="20"/>
  <c r="P536" i="15"/>
  <c r="S536" i="15" s="1"/>
  <c r="O503" i="20"/>
  <c r="P500" i="15"/>
  <c r="O491" i="20"/>
  <c r="P488" i="15"/>
  <c r="S488" i="15" s="1"/>
  <c r="O479" i="20"/>
  <c r="P476" i="15"/>
  <c r="S476" i="15" s="1"/>
  <c r="O467" i="20"/>
  <c r="P464" i="15"/>
  <c r="O455" i="20"/>
  <c r="P452" i="15"/>
  <c r="S452" i="15" s="1"/>
  <c r="O443" i="20"/>
  <c r="P440" i="15"/>
  <c r="S440" i="15" s="1"/>
  <c r="O431" i="20"/>
  <c r="P428" i="15"/>
  <c r="O419" i="20"/>
  <c r="P416" i="15"/>
  <c r="S416" i="15" s="1"/>
  <c r="O407" i="20"/>
  <c r="P404" i="15"/>
  <c r="S404" i="15" s="1"/>
  <c r="O395" i="20"/>
  <c r="P392" i="15"/>
  <c r="O383" i="20"/>
  <c r="P380" i="15"/>
  <c r="S380" i="15" s="1"/>
  <c r="O371" i="20"/>
  <c r="P368" i="15"/>
  <c r="S368" i="15" s="1"/>
  <c r="O359" i="20"/>
  <c r="P356" i="15"/>
  <c r="O347" i="20"/>
  <c r="P344" i="15"/>
  <c r="S344" i="15" s="1"/>
  <c r="O335" i="20"/>
  <c r="P332" i="15"/>
  <c r="S332" i="15" s="1"/>
  <c r="O323" i="20"/>
  <c r="P320" i="15"/>
  <c r="O299" i="20"/>
  <c r="P296" i="15"/>
  <c r="S296" i="15" s="1"/>
  <c r="O287" i="20"/>
  <c r="P284" i="15"/>
  <c r="S284" i="15" s="1"/>
  <c r="O275" i="20"/>
  <c r="P272" i="15"/>
  <c r="O263" i="20"/>
  <c r="P260" i="15"/>
  <c r="S260" i="15" s="1"/>
  <c r="O251" i="20"/>
  <c r="P248" i="15"/>
  <c r="S248" i="15" s="1"/>
  <c r="O238" i="20"/>
  <c r="P235" i="15"/>
  <c r="O226" i="20"/>
  <c r="P223" i="15"/>
  <c r="S223" i="15" s="1"/>
  <c r="O214" i="20"/>
  <c r="P211" i="15"/>
  <c r="S211" i="15" s="1"/>
  <c r="O202" i="20"/>
  <c r="P199" i="15"/>
  <c r="O190" i="20"/>
  <c r="P187" i="15"/>
  <c r="S187" i="15" s="1"/>
  <c r="O178" i="20"/>
  <c r="P175" i="15"/>
  <c r="S175" i="15" s="1"/>
  <c r="O166" i="20"/>
  <c r="P163" i="15"/>
  <c r="O154" i="20"/>
  <c r="P151" i="15"/>
  <c r="S151" i="15" s="1"/>
  <c r="O142" i="20"/>
  <c r="P139" i="15"/>
  <c r="S139" i="15" s="1"/>
  <c r="O130" i="20"/>
  <c r="P127" i="15"/>
  <c r="O106" i="20"/>
  <c r="P103" i="15"/>
  <c r="S103" i="15" s="1"/>
  <c r="O94" i="20"/>
  <c r="P91" i="15"/>
  <c r="S91" i="15" s="1"/>
  <c r="O82" i="20"/>
  <c r="P79" i="15"/>
  <c r="O49" i="20"/>
  <c r="P47" i="15"/>
  <c r="S47" i="15" s="1"/>
  <c r="O25" i="20"/>
  <c r="P25" i="15"/>
  <c r="S25" i="15" s="1"/>
  <c r="O13" i="20"/>
  <c r="P14" i="15"/>
  <c r="AM447" i="20"/>
  <c r="CK445" i="20"/>
  <c r="BK504" i="20"/>
  <c r="AX352" i="20"/>
  <c r="BK352" i="20"/>
  <c r="AK352" i="20"/>
  <c r="O278" i="20"/>
  <c r="O254" i="20"/>
  <c r="O515" i="20"/>
  <c r="O124" i="20"/>
  <c r="O257" i="20"/>
  <c r="O277" i="20"/>
  <c r="O380" i="20"/>
  <c r="O228" i="20"/>
  <c r="O192" i="20"/>
  <c r="O144" i="20"/>
  <c r="O118" i="20"/>
  <c r="BM547" i="20"/>
  <c r="CH301" i="20"/>
  <c r="O322" i="20"/>
  <c r="O165" i="20"/>
  <c r="O125" i="20"/>
  <c r="Z547" i="20"/>
  <c r="O179" i="20"/>
  <c r="O117" i="20"/>
  <c r="O393" i="20"/>
  <c r="O311" i="20"/>
  <c r="O396" i="20"/>
  <c r="O500" i="20"/>
  <c r="O556" i="20"/>
  <c r="O171" i="20"/>
  <c r="AZ547" i="20"/>
  <c r="CF381" i="20"/>
  <c r="AK504" i="20"/>
  <c r="CO535" i="20"/>
  <c r="X504" i="20"/>
  <c r="BX504" i="20"/>
  <c r="CU327" i="20"/>
  <c r="CU237" i="20"/>
  <c r="CU344" i="20"/>
  <c r="AX543" i="20"/>
  <c r="BK631" i="20"/>
  <c r="X631" i="20"/>
  <c r="AK631" i="20"/>
  <c r="AX631" i="20"/>
  <c r="BZ360" i="20"/>
  <c r="CO120" i="20"/>
  <c r="CK352" i="20"/>
  <c r="X352" i="20"/>
  <c r="AZ440" i="20"/>
  <c r="CS389" i="20"/>
  <c r="Z382" i="20"/>
  <c r="Z447" i="20"/>
  <c r="CM360" i="20"/>
  <c r="AZ447" i="20"/>
  <c r="AK583" i="20"/>
  <c r="X264" i="20"/>
  <c r="BM447" i="20"/>
  <c r="Z360" i="20"/>
  <c r="CK264" i="20"/>
  <c r="CD223" i="20"/>
  <c r="AZ360" i="20"/>
  <c r="AK445" i="20"/>
  <c r="BK264" i="20"/>
  <c r="CB375" i="20"/>
  <c r="AM528" i="20"/>
  <c r="AM360" i="20"/>
  <c r="BM528" i="20"/>
  <c r="AX264" i="20"/>
  <c r="AX583" i="20"/>
  <c r="X583" i="20"/>
  <c r="BK583" i="20"/>
  <c r="BX264" i="20"/>
  <c r="CO568" i="20"/>
  <c r="CK631" i="20"/>
  <c r="CU271" i="20"/>
  <c r="AX367" i="20"/>
  <c r="CK583" i="20"/>
  <c r="AZ328" i="20"/>
  <c r="BK367" i="20"/>
  <c r="CK367" i="20"/>
  <c r="CF629" i="20"/>
  <c r="AK365" i="20"/>
  <c r="BK365" i="20"/>
  <c r="Z208" i="20"/>
  <c r="AK367" i="20"/>
  <c r="AZ208" i="20"/>
  <c r="X365" i="20"/>
  <c r="AM208" i="20"/>
  <c r="BX365" i="20"/>
  <c r="BZ208" i="20"/>
  <c r="BM208" i="20"/>
  <c r="X367" i="20"/>
  <c r="CK365" i="20"/>
  <c r="AX269" i="20"/>
  <c r="CH533" i="20"/>
  <c r="CO503" i="20"/>
  <c r="CO639" i="20"/>
  <c r="CU207" i="20"/>
  <c r="CB359" i="20"/>
  <c r="BX269" i="20"/>
  <c r="CK269" i="20"/>
  <c r="S643" i="15"/>
  <c r="BK643" i="15" s="1"/>
  <c r="O646" i="20"/>
  <c r="S635" i="15"/>
  <c r="CI635" i="15" s="1"/>
  <c r="O638" i="20"/>
  <c r="S627" i="15"/>
  <c r="CI627" i="15" s="1"/>
  <c r="O630" i="20"/>
  <c r="S619" i="15"/>
  <c r="CB619" i="15" s="1"/>
  <c r="O622" i="20"/>
  <c r="AQ611" i="15"/>
  <c r="AR610" i="20" s="1"/>
  <c r="O614" i="20"/>
  <c r="S603" i="15"/>
  <c r="CI603" i="15" s="1"/>
  <c r="O606" i="20"/>
  <c r="S595" i="15"/>
  <c r="CD595" i="15" s="1"/>
  <c r="O598" i="20"/>
  <c r="S587" i="15"/>
  <c r="CK587" i="15" s="1"/>
  <c r="O590" i="20"/>
  <c r="S579" i="15"/>
  <c r="AM579" i="15" s="1"/>
  <c r="AN578" i="20" s="1"/>
  <c r="O582" i="20"/>
  <c r="S571" i="15"/>
  <c r="CK571" i="15" s="1"/>
  <c r="O574" i="20"/>
  <c r="S563" i="15"/>
  <c r="BS563" i="15" s="1"/>
  <c r="O566" i="20"/>
  <c r="O74" i="20"/>
  <c r="S71" i="15"/>
  <c r="S642" i="15"/>
  <c r="O645" i="20"/>
  <c r="S634" i="15"/>
  <c r="O637" i="20"/>
  <c r="S626" i="15"/>
  <c r="O629" i="20"/>
  <c r="S618" i="15"/>
  <c r="O621" i="20"/>
  <c r="S610" i="15"/>
  <c r="O613" i="20"/>
  <c r="O605" i="20"/>
  <c r="S594" i="15"/>
  <c r="O597" i="20"/>
  <c r="S586" i="15"/>
  <c r="O589" i="20"/>
  <c r="S578" i="15"/>
  <c r="O581" i="20"/>
  <c r="S570" i="15"/>
  <c r="O573" i="20"/>
  <c r="S562" i="15"/>
  <c r="O565" i="20"/>
  <c r="S641" i="15"/>
  <c r="O644" i="20"/>
  <c r="S633" i="15"/>
  <c r="CD633" i="15" s="1"/>
  <c r="O636" i="20"/>
  <c r="O628" i="20"/>
  <c r="S617" i="15"/>
  <c r="CM617" i="15" s="1"/>
  <c r="O620" i="20"/>
  <c r="S609" i="15"/>
  <c r="O612" i="20"/>
  <c r="S601" i="15"/>
  <c r="CO601" i="15" s="1"/>
  <c r="O604" i="20"/>
  <c r="S593" i="15"/>
  <c r="CM593" i="15" s="1"/>
  <c r="O596" i="20"/>
  <c r="S585" i="15"/>
  <c r="CK585" i="15" s="1"/>
  <c r="O588" i="20"/>
  <c r="S577" i="15"/>
  <c r="O580" i="20"/>
  <c r="S569" i="15"/>
  <c r="CK569" i="15" s="1"/>
  <c r="O572" i="20"/>
  <c r="O564" i="20"/>
  <c r="S640" i="15"/>
  <c r="CS640" i="15" s="1"/>
  <c r="CT639" i="20" s="1"/>
  <c r="O643" i="20"/>
  <c r="S632" i="15"/>
  <c r="O635" i="20"/>
  <c r="S624" i="15"/>
  <c r="CO624" i="15" s="1"/>
  <c r="O627" i="20"/>
  <c r="S616" i="15"/>
  <c r="BZ616" i="15" s="1"/>
  <c r="O619" i="20"/>
  <c r="S608" i="15"/>
  <c r="BZ608" i="15" s="1"/>
  <c r="O611" i="20"/>
  <c r="S600" i="15"/>
  <c r="CF600" i="15" s="1"/>
  <c r="O603" i="20"/>
  <c r="O595" i="20"/>
  <c r="S584" i="15"/>
  <c r="O587" i="20"/>
  <c r="O579" i="20"/>
  <c r="S568" i="15"/>
  <c r="O571" i="20"/>
  <c r="S560" i="15"/>
  <c r="CK560" i="15" s="1"/>
  <c r="O563" i="20"/>
  <c r="S639" i="15"/>
  <c r="CQ639" i="15" s="1"/>
  <c r="O642" i="20"/>
  <c r="S631" i="15"/>
  <c r="CQ631" i="15" s="1"/>
  <c r="O634" i="20"/>
  <c r="S623" i="15"/>
  <c r="O626" i="20"/>
  <c r="S615" i="15"/>
  <c r="CS615" i="15" s="1"/>
  <c r="CT614" i="20" s="1"/>
  <c r="O618" i="20"/>
  <c r="S607" i="15"/>
  <c r="CK607" i="15" s="1"/>
  <c r="O610" i="20"/>
  <c r="S599" i="15"/>
  <c r="O602" i="20"/>
  <c r="S591" i="15"/>
  <c r="CQ591" i="15" s="1"/>
  <c r="O594" i="20"/>
  <c r="S583" i="15"/>
  <c r="CD583" i="15" s="1"/>
  <c r="O586" i="20"/>
  <c r="O578" i="20"/>
  <c r="S567" i="15"/>
  <c r="CB567" i="15" s="1"/>
  <c r="O570" i="20"/>
  <c r="S559" i="15"/>
  <c r="O562" i="20"/>
  <c r="S646" i="15"/>
  <c r="O649" i="20"/>
  <c r="S638" i="15"/>
  <c r="BV638" i="15" s="1"/>
  <c r="O641" i="20"/>
  <c r="S630" i="15"/>
  <c r="CQ630" i="15" s="1"/>
  <c r="O633" i="20"/>
  <c r="S622" i="15"/>
  <c r="BV622" i="15" s="1"/>
  <c r="O625" i="20"/>
  <c r="S614" i="15"/>
  <c r="CI614" i="15" s="1"/>
  <c r="O617" i="20"/>
  <c r="S606" i="15"/>
  <c r="O609" i="20"/>
  <c r="S598" i="15"/>
  <c r="BX598" i="15" s="1"/>
  <c r="O601" i="20"/>
  <c r="S590" i="15"/>
  <c r="CB590" i="15" s="1"/>
  <c r="O593" i="20"/>
  <c r="S582" i="15"/>
  <c r="CK582" i="15" s="1"/>
  <c r="O585" i="20"/>
  <c r="S574" i="15"/>
  <c r="BX574" i="15" s="1"/>
  <c r="O577" i="20"/>
  <c r="S566" i="15"/>
  <c r="BZ566" i="15" s="1"/>
  <c r="O569" i="20"/>
  <c r="S558" i="15"/>
  <c r="O561" i="20"/>
  <c r="S645" i="15"/>
  <c r="CI645" i="15" s="1"/>
  <c r="O648" i="20"/>
  <c r="S637" i="15"/>
  <c r="CI637" i="15" s="1"/>
  <c r="O640" i="20"/>
  <c r="S629" i="15"/>
  <c r="BO629" i="15" s="1"/>
  <c r="O632" i="20"/>
  <c r="S621" i="15"/>
  <c r="CI621" i="15" s="1"/>
  <c r="O624" i="20"/>
  <c r="S613" i="15"/>
  <c r="CO613" i="15" s="1"/>
  <c r="O616" i="20"/>
  <c r="S605" i="15"/>
  <c r="O608" i="20"/>
  <c r="S597" i="15"/>
  <c r="CI597" i="15" s="1"/>
  <c r="O600" i="20"/>
  <c r="S589" i="15"/>
  <c r="CS589" i="15" s="1"/>
  <c r="CT588" i="20" s="1"/>
  <c r="O592" i="20"/>
  <c r="S581" i="15"/>
  <c r="CK581" i="15" s="1"/>
  <c r="O584" i="20"/>
  <c r="S573" i="15"/>
  <c r="CI573" i="15" s="1"/>
  <c r="O576" i="20"/>
  <c r="S565" i="15"/>
  <c r="BI565" i="15" s="1"/>
  <c r="O568" i="20"/>
  <c r="S557" i="15"/>
  <c r="O560" i="20"/>
  <c r="S282" i="15"/>
  <c r="O285" i="20"/>
  <c r="S644" i="15"/>
  <c r="CI644" i="15" s="1"/>
  <c r="O647" i="20"/>
  <c r="S636" i="15"/>
  <c r="BZ636" i="15" s="1"/>
  <c r="O639" i="20"/>
  <c r="S628" i="15"/>
  <c r="BB628" i="15" s="1"/>
  <c r="BC627" i="20" s="1"/>
  <c r="O631" i="20"/>
  <c r="S620" i="15"/>
  <c r="BZ620" i="15" s="1"/>
  <c r="O623" i="20"/>
  <c r="S612" i="15"/>
  <c r="CI612" i="15" s="1"/>
  <c r="O615" i="20"/>
  <c r="S604" i="15"/>
  <c r="BX604" i="15" s="1"/>
  <c r="O607" i="20"/>
  <c r="S596" i="15"/>
  <c r="BD596" i="15" s="1"/>
  <c r="BE595" i="20" s="1"/>
  <c r="O599" i="20"/>
  <c r="S588" i="15"/>
  <c r="CM588" i="15" s="1"/>
  <c r="O591" i="20"/>
  <c r="S580" i="15"/>
  <c r="CF580" i="15" s="1"/>
  <c r="O583" i="20"/>
  <c r="S572" i="15"/>
  <c r="CK572" i="15" s="1"/>
  <c r="O575" i="20"/>
  <c r="S564" i="15"/>
  <c r="BB564" i="15" s="1"/>
  <c r="BC563" i="20" s="1"/>
  <c r="O567" i="20"/>
  <c r="AK269" i="20"/>
  <c r="CH317" i="20"/>
  <c r="X269" i="20"/>
  <c r="CB496" i="20"/>
  <c r="AM374" i="20"/>
  <c r="CU469" i="20"/>
  <c r="AM454" i="20"/>
  <c r="CB416" i="20"/>
  <c r="BM454" i="20"/>
  <c r="X141" i="20"/>
  <c r="CB584" i="20"/>
  <c r="CS9" i="20"/>
  <c r="Z328" i="20"/>
  <c r="AM328" i="20"/>
  <c r="BZ328" i="20"/>
  <c r="BM328" i="20"/>
  <c r="BM382" i="20"/>
  <c r="X462" i="20"/>
  <c r="CK613" i="20"/>
  <c r="CK504" i="20"/>
  <c r="BX637" i="20"/>
  <c r="BZ528" i="20"/>
  <c r="CB408" i="20"/>
  <c r="CB464" i="20"/>
  <c r="Z528" i="20"/>
  <c r="AX480" i="20"/>
  <c r="AZ528" i="20"/>
  <c r="AM547" i="20"/>
  <c r="BK613" i="20"/>
  <c r="AX613" i="20"/>
  <c r="X613" i="20"/>
  <c r="AK613" i="20"/>
  <c r="AZ432" i="20"/>
  <c r="CU296" i="20"/>
  <c r="AK543" i="20"/>
  <c r="Z374" i="20"/>
  <c r="AZ454" i="20"/>
  <c r="BK543" i="20"/>
  <c r="X445" i="20"/>
  <c r="X543" i="20"/>
  <c r="X424" i="20"/>
  <c r="BX445" i="20"/>
  <c r="CK543" i="20"/>
  <c r="CD571" i="20"/>
  <c r="AZ374" i="20"/>
  <c r="AX445" i="20"/>
  <c r="BM374" i="20"/>
  <c r="CD512" i="20"/>
  <c r="Z454" i="20"/>
  <c r="CS588" i="20"/>
  <c r="BM278" i="20"/>
  <c r="CO580" i="20"/>
  <c r="BZ382" i="20"/>
  <c r="CM447" i="20"/>
  <c r="AM470" i="20"/>
  <c r="BX462" i="20"/>
  <c r="CD587" i="20"/>
  <c r="AZ470" i="20"/>
  <c r="AM278" i="20"/>
  <c r="BK390" i="20"/>
  <c r="CH166" i="20"/>
  <c r="BZ547" i="20"/>
  <c r="BZ454" i="20"/>
  <c r="BX647" i="20"/>
  <c r="AK439" i="20"/>
  <c r="AM440" i="20"/>
  <c r="AX637" i="20"/>
  <c r="CK390" i="20"/>
  <c r="CK637" i="20"/>
  <c r="BM440" i="20"/>
  <c r="X472" i="20"/>
  <c r="CF493" i="20"/>
  <c r="BX472" i="20"/>
  <c r="X637" i="20"/>
  <c r="CB303" i="20"/>
  <c r="BZ440" i="20"/>
  <c r="CB575" i="20"/>
  <c r="BK439" i="20"/>
  <c r="AK637" i="20"/>
  <c r="CK472" i="20"/>
  <c r="CM440" i="20"/>
  <c r="BZ470" i="20"/>
  <c r="BX439" i="20"/>
  <c r="CF531" i="20"/>
  <c r="BK472" i="20"/>
  <c r="CK439" i="20"/>
  <c r="AX472" i="20"/>
  <c r="CM278" i="20"/>
  <c r="AX439" i="20"/>
  <c r="CK302" i="20"/>
  <c r="BK351" i="20"/>
  <c r="X647" i="20"/>
  <c r="BK141" i="20"/>
  <c r="CD592" i="20"/>
  <c r="CF603" i="20"/>
  <c r="AK480" i="20"/>
  <c r="Z487" i="20"/>
  <c r="BK647" i="20"/>
  <c r="AK647" i="20"/>
  <c r="BK480" i="20"/>
  <c r="BX480" i="20"/>
  <c r="CK647" i="20"/>
  <c r="BK366" i="20"/>
  <c r="BM438" i="20"/>
  <c r="AK520" i="20"/>
  <c r="AZ487" i="20"/>
  <c r="AX141" i="20"/>
  <c r="AK366" i="20"/>
  <c r="AX366" i="20"/>
  <c r="CO167" i="20"/>
  <c r="BZ487" i="20"/>
  <c r="CK480" i="20"/>
  <c r="CF619" i="20"/>
  <c r="AZ446" i="20"/>
  <c r="AM487" i="20"/>
  <c r="CO552" i="20"/>
  <c r="BX351" i="20"/>
  <c r="CM487" i="20"/>
  <c r="AZ463" i="20"/>
  <c r="AK141" i="20"/>
  <c r="BX141" i="20"/>
  <c r="CK351" i="20"/>
  <c r="AK351" i="20"/>
  <c r="BK520" i="20"/>
  <c r="X351" i="20"/>
  <c r="BX520" i="20"/>
  <c r="BK302" i="20"/>
  <c r="AX302" i="20"/>
  <c r="Z486" i="20"/>
  <c r="X302" i="20"/>
  <c r="BZ486" i="20"/>
  <c r="AM486" i="20"/>
  <c r="CM486" i="20"/>
  <c r="AZ486" i="20"/>
  <c r="CH414" i="20"/>
  <c r="AK302" i="20"/>
  <c r="AM382" i="20"/>
  <c r="AM463" i="20"/>
  <c r="AM432" i="20"/>
  <c r="X423" i="20"/>
  <c r="AK462" i="20"/>
  <c r="CF397" i="20"/>
  <c r="CM382" i="20"/>
  <c r="CK462" i="20"/>
  <c r="BZ295" i="20"/>
  <c r="BX423" i="20"/>
  <c r="BZ463" i="20"/>
  <c r="CK520" i="20"/>
  <c r="BK358" i="20"/>
  <c r="BM463" i="20"/>
  <c r="BK423" i="20"/>
  <c r="BM432" i="20"/>
  <c r="AK518" i="20"/>
  <c r="AX462" i="20"/>
  <c r="CM295" i="20"/>
  <c r="CK423" i="20"/>
  <c r="CM463" i="20"/>
  <c r="AX423" i="20"/>
  <c r="Z295" i="20"/>
  <c r="AX520" i="20"/>
  <c r="CU335" i="20"/>
  <c r="BX358" i="20"/>
  <c r="Z438" i="20"/>
  <c r="AZ295" i="20"/>
  <c r="X190" i="20"/>
  <c r="AK190" i="20"/>
  <c r="BX190" i="20"/>
  <c r="CK358" i="20"/>
  <c r="BZ438" i="20"/>
  <c r="AM438" i="20"/>
  <c r="AM295" i="20"/>
  <c r="CK190" i="20"/>
  <c r="AX358" i="20"/>
  <c r="CM438" i="20"/>
  <c r="CU534" i="20"/>
  <c r="BZ432" i="20"/>
  <c r="Z432" i="20"/>
  <c r="AX190" i="20"/>
  <c r="X358" i="20"/>
  <c r="Z446" i="20"/>
  <c r="AK390" i="20"/>
  <c r="BZ374" i="20"/>
  <c r="AM446" i="20"/>
  <c r="Z470" i="20"/>
  <c r="BX350" i="20"/>
  <c r="BM446" i="20"/>
  <c r="BZ446" i="20"/>
  <c r="CM470" i="20"/>
  <c r="Z278" i="20"/>
  <c r="CK616" i="20"/>
  <c r="BZ278" i="20"/>
  <c r="BX390" i="20"/>
  <c r="X366" i="20"/>
  <c r="CS134" i="20"/>
  <c r="BX366" i="20"/>
  <c r="X390" i="20"/>
  <c r="AK424" i="20"/>
  <c r="Z430" i="20"/>
  <c r="CK350" i="20"/>
  <c r="BX518" i="20"/>
  <c r="AM430" i="20"/>
  <c r="BK518" i="20"/>
  <c r="AX350" i="20"/>
  <c r="BZ430" i="20"/>
  <c r="CK518" i="20"/>
  <c r="AZ430" i="20"/>
  <c r="X518" i="20"/>
  <c r="AK350" i="20"/>
  <c r="CM430" i="20"/>
  <c r="BX424" i="20"/>
  <c r="AX424" i="20"/>
  <c r="CK424" i="20"/>
  <c r="BK350" i="20"/>
  <c r="BK616" i="20"/>
  <c r="X616" i="20"/>
  <c r="AX616" i="20"/>
  <c r="AK616" i="20"/>
  <c r="Z422" i="20"/>
  <c r="BX334" i="20"/>
  <c r="CM560" i="20"/>
  <c r="CM421" i="20"/>
  <c r="CM613" i="20"/>
  <c r="CS509" i="20"/>
  <c r="CD165" i="20"/>
  <c r="CQ144" i="20"/>
  <c r="CM616" i="20"/>
  <c r="BZ32" i="20"/>
  <c r="CF197" i="20"/>
  <c r="CF33" i="20"/>
  <c r="CU600" i="20"/>
  <c r="CH644" i="20"/>
  <c r="CH101" i="20"/>
  <c r="CB118" i="20"/>
  <c r="CQ430" i="20"/>
  <c r="CK486" i="20"/>
  <c r="CQ644" i="20"/>
  <c r="CK16" i="20"/>
  <c r="CF133" i="20"/>
  <c r="BX261" i="20"/>
  <c r="CS333" i="20"/>
  <c r="CM469" i="20"/>
  <c r="CO309" i="20"/>
  <c r="CD460" i="20"/>
  <c r="AM422" i="20"/>
  <c r="CM564" i="20"/>
  <c r="CB600" i="20"/>
  <c r="CK644" i="20"/>
  <c r="CD48" i="20"/>
  <c r="CQ181" i="20"/>
  <c r="BX101" i="20"/>
  <c r="CB141" i="20"/>
  <c r="CM165" i="20"/>
  <c r="BX197" i="20"/>
  <c r="CS237" i="20"/>
  <c r="CB269" i="20"/>
  <c r="CM293" i="20"/>
  <c r="CM309" i="20"/>
  <c r="CU341" i="20"/>
  <c r="CM389" i="20"/>
  <c r="CS429" i="20"/>
  <c r="CU485" i="20"/>
  <c r="CU517" i="20"/>
  <c r="CF316" i="20"/>
  <c r="CD49" i="20"/>
  <c r="CK334" i="20"/>
  <c r="CH510" i="20"/>
  <c r="CM552" i="20"/>
  <c r="CB293" i="20"/>
  <c r="CD550" i="20"/>
  <c r="AZ422" i="20"/>
  <c r="CS604" i="20"/>
  <c r="CK648" i="20"/>
  <c r="BX32" i="20"/>
  <c r="CD423" i="20"/>
  <c r="CQ109" i="20"/>
  <c r="CQ173" i="20"/>
  <c r="CF213" i="20"/>
  <c r="CB237" i="20"/>
  <c r="BX309" i="20"/>
  <c r="BX341" i="20"/>
  <c r="CQ373" i="20"/>
  <c r="CH437" i="20"/>
  <c r="CM485" i="20"/>
  <c r="CS525" i="20"/>
  <c r="CU399" i="20"/>
  <c r="CB9" i="20"/>
  <c r="CK278" i="20"/>
  <c r="AX334" i="20"/>
  <c r="CB50" i="20"/>
  <c r="BK334" i="20"/>
  <c r="BM422" i="20"/>
  <c r="CQ596" i="20"/>
  <c r="CU612" i="20"/>
  <c r="CS584" i="20"/>
  <c r="CB608" i="20"/>
  <c r="CO620" i="20"/>
  <c r="CM24" i="20"/>
  <c r="CF308" i="20"/>
  <c r="CH117" i="20"/>
  <c r="CS173" i="20"/>
  <c r="BX213" i="20"/>
  <c r="CQ245" i="20"/>
  <c r="CB349" i="20"/>
  <c r="CM373" i="20"/>
  <c r="CU453" i="20"/>
  <c r="CH25" i="20"/>
  <c r="CH198" i="20"/>
  <c r="CS406" i="20"/>
  <c r="CO239" i="20"/>
  <c r="CF48" i="20"/>
  <c r="CH16" i="20"/>
  <c r="BZ568" i="20"/>
  <c r="CK608" i="20"/>
  <c r="BZ624" i="20"/>
  <c r="BX24" i="20"/>
  <c r="CH162" i="20"/>
  <c r="CU181" i="20"/>
  <c r="CQ221" i="20"/>
  <c r="CF245" i="20"/>
  <c r="CS301" i="20"/>
  <c r="CF357" i="20"/>
  <c r="CH405" i="20"/>
  <c r="CF437" i="20"/>
  <c r="CM453" i="20"/>
  <c r="CM25" i="20"/>
  <c r="CU41" i="20"/>
  <c r="CB158" i="20"/>
  <c r="CM206" i="20"/>
  <c r="X334" i="20"/>
  <c r="CU77" i="20"/>
  <c r="CQ32" i="20"/>
  <c r="BZ572" i="20"/>
  <c r="BX612" i="20"/>
  <c r="BZ628" i="20"/>
  <c r="CO40" i="20"/>
  <c r="BX77" i="20"/>
  <c r="CM117" i="20"/>
  <c r="CU149" i="20"/>
  <c r="BX181" i="20"/>
  <c r="CF229" i="20"/>
  <c r="BX245" i="20"/>
  <c r="CU277" i="20"/>
  <c r="BZ317" i="20"/>
  <c r="BX357" i="20"/>
  <c r="CM405" i="20"/>
  <c r="BX437" i="20"/>
  <c r="CS461" i="20"/>
  <c r="CU501" i="20"/>
  <c r="BX533" i="20"/>
  <c r="CK41" i="20"/>
  <c r="Z78" i="20"/>
  <c r="BZ222" i="20"/>
  <c r="CQ519" i="20"/>
  <c r="CK201" i="20"/>
  <c r="CS580" i="20"/>
  <c r="CU48" i="20"/>
  <c r="CF600" i="20"/>
  <c r="BZ588" i="20"/>
  <c r="CQ632" i="20"/>
  <c r="BZ85" i="20"/>
  <c r="CH616" i="20"/>
  <c r="BX117" i="20"/>
  <c r="CM149" i="20"/>
  <c r="BX229" i="20"/>
  <c r="CS253" i="20"/>
  <c r="CM277" i="20"/>
  <c r="CQ309" i="20"/>
  <c r="CU325" i="20"/>
  <c r="CB365" i="20"/>
  <c r="CU389" i="20"/>
  <c r="CQ413" i="20"/>
  <c r="CO501" i="20"/>
  <c r="CF549" i="20"/>
  <c r="CH170" i="20"/>
  <c r="CS17" i="20"/>
  <c r="CD94" i="20"/>
  <c r="CF246" i="20"/>
  <c r="BZ422" i="20"/>
  <c r="CU505" i="20"/>
  <c r="CK407" i="20"/>
  <c r="CM218" i="20"/>
  <c r="CH580" i="20"/>
  <c r="CD636" i="20"/>
  <c r="CS125" i="20"/>
  <c r="CQ157" i="20"/>
  <c r="CB189" i="20"/>
  <c r="CF261" i="20"/>
  <c r="CQ285" i="20"/>
  <c r="CH309" i="20"/>
  <c r="CM325" i="20"/>
  <c r="CU421" i="20"/>
  <c r="CS445" i="20"/>
  <c r="CM501" i="20"/>
  <c r="BX549" i="20"/>
  <c r="CB17" i="20"/>
  <c r="X102" i="20"/>
  <c r="CH190" i="20"/>
  <c r="CK262" i="20"/>
  <c r="CS334" i="20"/>
  <c r="BX622" i="20"/>
  <c r="CK622" i="20"/>
  <c r="BX434" i="20"/>
  <c r="CK434" i="20"/>
  <c r="BX426" i="20"/>
  <c r="CK426" i="20"/>
  <c r="CK538" i="20"/>
  <c r="BX538" i="20"/>
  <c r="CK474" i="20"/>
  <c r="BX474" i="20"/>
  <c r="CB590" i="20"/>
  <c r="CO590" i="20"/>
  <c r="CK634" i="20"/>
  <c r="BX634" i="20"/>
  <c r="CU629" i="20"/>
  <c r="CH629" i="20"/>
  <c r="CM361" i="20"/>
  <c r="BZ361" i="20"/>
  <c r="CQ545" i="20"/>
  <c r="CD545" i="20"/>
  <c r="CU497" i="20"/>
  <c r="CH497" i="20"/>
  <c r="CM441" i="20"/>
  <c r="BZ441" i="20"/>
  <c r="CK535" i="20"/>
  <c r="BX535" i="20"/>
  <c r="CQ472" i="20"/>
  <c r="CD472" i="20"/>
  <c r="CH512" i="20"/>
  <c r="CU512" i="20"/>
  <c r="CS486" i="20"/>
  <c r="CF486" i="20"/>
  <c r="CF598" i="20"/>
  <c r="CS598" i="20"/>
  <c r="CS310" i="20"/>
  <c r="CF310" i="20"/>
  <c r="CD47" i="20"/>
  <c r="CQ47" i="20"/>
  <c r="BZ132" i="20"/>
  <c r="CM132" i="20"/>
  <c r="CQ188" i="20"/>
  <c r="CD188" i="20"/>
  <c r="CH260" i="20"/>
  <c r="CU260" i="20"/>
  <c r="CF356" i="20"/>
  <c r="CS356" i="20"/>
  <c r="BZ428" i="20"/>
  <c r="CM428" i="20"/>
  <c r="CK540" i="20"/>
  <c r="BX540" i="20"/>
  <c r="CB305" i="20"/>
  <c r="CO305" i="20"/>
  <c r="CB182" i="20"/>
  <c r="CO182" i="20"/>
  <c r="CK254" i="20"/>
  <c r="BX254" i="20"/>
  <c r="CH326" i="20"/>
  <c r="CU326" i="20"/>
  <c r="CU422" i="20"/>
  <c r="CH422" i="20"/>
  <c r="BZ339" i="20"/>
  <c r="CM339" i="20"/>
  <c r="CF18" i="20"/>
  <c r="CS18" i="20"/>
  <c r="CF111" i="20"/>
  <c r="CS111" i="20"/>
  <c r="CQ175" i="20"/>
  <c r="CD175" i="20"/>
  <c r="CS239" i="20"/>
  <c r="CF239" i="20"/>
  <c r="CF335" i="20"/>
  <c r="CS335" i="20"/>
  <c r="CS415" i="20"/>
  <c r="CF415" i="20"/>
  <c r="CS519" i="20"/>
  <c r="CF519" i="20"/>
  <c r="CS19" i="20"/>
  <c r="CF19" i="20"/>
  <c r="CD51" i="20"/>
  <c r="CQ51" i="20"/>
  <c r="CD208" i="20"/>
  <c r="CQ208" i="20"/>
  <c r="CH280" i="20"/>
  <c r="CU280" i="20"/>
  <c r="CS352" i="20"/>
  <c r="CF352" i="20"/>
  <c r="CU448" i="20"/>
  <c r="CH448" i="20"/>
  <c r="CM28" i="20"/>
  <c r="BZ28" i="20"/>
  <c r="CS113" i="20"/>
  <c r="CF113" i="20"/>
  <c r="CU185" i="20"/>
  <c r="CH185" i="20"/>
  <c r="CS241" i="20"/>
  <c r="CF241" i="20"/>
  <c r="CK305" i="20"/>
  <c r="BX305" i="20"/>
  <c r="CF21" i="20"/>
  <c r="CS21" i="20"/>
  <c r="CM90" i="20"/>
  <c r="Z90" i="20"/>
  <c r="BZ90" i="20"/>
  <c r="CS154" i="20"/>
  <c r="CF154" i="20"/>
  <c r="BX218" i="20"/>
  <c r="CK218" i="20"/>
  <c r="CU419" i="20"/>
  <c r="CH419" i="20"/>
  <c r="BX30" i="20"/>
  <c r="CK30" i="20"/>
  <c r="CH123" i="20"/>
  <c r="CU123" i="20"/>
  <c r="CH195" i="20"/>
  <c r="CU195" i="20"/>
  <c r="CQ275" i="20"/>
  <c r="CD275" i="20"/>
  <c r="CK355" i="20"/>
  <c r="BX355" i="20"/>
  <c r="CD443" i="20"/>
  <c r="CQ443" i="20"/>
  <c r="CF322" i="20"/>
  <c r="CS322" i="20"/>
  <c r="CQ310" i="20"/>
  <c r="CD310" i="20"/>
  <c r="CO212" i="20"/>
  <c r="CB212" i="20"/>
  <c r="CB557" i="20"/>
  <c r="BX33" i="20"/>
  <c r="CO528" i="20"/>
  <c r="CB528" i="20"/>
  <c r="CM306" i="20"/>
  <c r="BZ306" i="20"/>
  <c r="CU552" i="20"/>
  <c r="CH552" i="20"/>
  <c r="CH563" i="20"/>
  <c r="CU563" i="20"/>
  <c r="CH647" i="20"/>
  <c r="CU647" i="20"/>
  <c r="CO563" i="20"/>
  <c r="CB563" i="20"/>
  <c r="CU547" i="20"/>
  <c r="CH547" i="20"/>
  <c r="CK531" i="20"/>
  <c r="BX531" i="20"/>
  <c r="X571" i="20"/>
  <c r="BX571" i="20"/>
  <c r="CK571" i="20"/>
  <c r="CF394" i="20"/>
  <c r="CS394" i="20"/>
  <c r="CO558" i="20"/>
  <c r="CB558" i="20"/>
  <c r="CD622" i="20"/>
  <c r="CQ622" i="20"/>
  <c r="CB426" i="20"/>
  <c r="CO426" i="20"/>
  <c r="CB330" i="20"/>
  <c r="CO330" i="20"/>
  <c r="BZ338" i="20"/>
  <c r="CM338" i="20"/>
  <c r="CS434" i="20"/>
  <c r="CF434" i="20"/>
  <c r="BX546" i="20"/>
  <c r="CK546" i="20"/>
  <c r="CH562" i="20"/>
  <c r="CU562" i="20"/>
  <c r="CH642" i="20"/>
  <c r="CU642" i="20"/>
  <c r="CD639" i="20"/>
  <c r="CQ639" i="20"/>
  <c r="CD418" i="20"/>
  <c r="CQ418" i="20"/>
  <c r="CO634" i="20"/>
  <c r="CB634" i="20"/>
  <c r="BM550" i="20"/>
  <c r="CM550" i="20"/>
  <c r="BZ550" i="20"/>
  <c r="CM614" i="20"/>
  <c r="BZ614" i="20"/>
  <c r="CF386" i="20"/>
  <c r="CS386" i="20"/>
  <c r="BM534" i="20"/>
  <c r="BZ534" i="20"/>
  <c r="CM534" i="20"/>
  <c r="CO587" i="20"/>
  <c r="CB587" i="20"/>
  <c r="CF595" i="20"/>
  <c r="CS595" i="20"/>
  <c r="CO611" i="20"/>
  <c r="CB611" i="20"/>
  <c r="CH627" i="20"/>
  <c r="CU627" i="20"/>
  <c r="BX402" i="20"/>
  <c r="CK402" i="20"/>
  <c r="CO442" i="20"/>
  <c r="CB442" i="20"/>
  <c r="CB554" i="20"/>
  <c r="CO554" i="20"/>
  <c r="CF330" i="20"/>
  <c r="CS330" i="20"/>
  <c r="CQ635" i="20"/>
  <c r="CD635" i="20"/>
  <c r="CB354" i="20"/>
  <c r="CO354" i="20"/>
  <c r="BZ370" i="20"/>
  <c r="CM370" i="20"/>
  <c r="CU450" i="20"/>
  <c r="CH450" i="20"/>
  <c r="CS538" i="20"/>
  <c r="CF538" i="20"/>
  <c r="CQ610" i="20"/>
  <c r="CD610" i="20"/>
  <c r="CK346" i="20"/>
  <c r="BX346" i="20"/>
  <c r="CD394" i="20"/>
  <c r="CQ394" i="20"/>
  <c r="CH474" i="20"/>
  <c r="CU474" i="20"/>
  <c r="CB490" i="20"/>
  <c r="CO490" i="20"/>
  <c r="CD506" i="20"/>
  <c r="CQ506" i="20"/>
  <c r="CD578" i="20"/>
  <c r="CQ578" i="20"/>
  <c r="CB566" i="20"/>
  <c r="CO566" i="20"/>
  <c r="CK590" i="20"/>
  <c r="BX590" i="20"/>
  <c r="CO630" i="20"/>
  <c r="CB630" i="20"/>
  <c r="CD522" i="20"/>
  <c r="CQ522" i="20"/>
  <c r="CM586" i="20"/>
  <c r="BZ586" i="20"/>
  <c r="BZ634" i="20"/>
  <c r="CM634" i="20"/>
  <c r="CO543" i="20"/>
  <c r="CB543" i="20"/>
  <c r="CK555" i="20"/>
  <c r="BX555" i="20"/>
  <c r="CU561" i="20"/>
  <c r="CH561" i="20"/>
  <c r="CD497" i="20"/>
  <c r="CQ497" i="20"/>
  <c r="CU645" i="20"/>
  <c r="CH645" i="20"/>
  <c r="X545" i="20"/>
  <c r="BX545" i="20"/>
  <c r="CK545" i="20"/>
  <c r="BX617" i="20"/>
  <c r="CK617" i="20"/>
  <c r="CB629" i="20"/>
  <c r="CO629" i="20"/>
  <c r="CU593" i="20"/>
  <c r="CH593" i="20"/>
  <c r="CU393" i="20"/>
  <c r="CH393" i="20"/>
  <c r="CK377" i="20"/>
  <c r="BX377" i="20"/>
  <c r="CO585" i="20"/>
  <c r="CB585" i="20"/>
  <c r="CO513" i="20"/>
  <c r="CB513" i="20"/>
  <c r="CQ361" i="20"/>
  <c r="CD361" i="20"/>
  <c r="CS425" i="20"/>
  <c r="CF425" i="20"/>
  <c r="CD449" i="20"/>
  <c r="CQ449" i="20"/>
  <c r="CD505" i="20"/>
  <c r="CQ505" i="20"/>
  <c r="BX625" i="20"/>
  <c r="CK625" i="20"/>
  <c r="CB521" i="20"/>
  <c r="CO521" i="20"/>
  <c r="CU369" i="20"/>
  <c r="CH369" i="20"/>
  <c r="CO401" i="20"/>
  <c r="CB401" i="20"/>
  <c r="CS441" i="20"/>
  <c r="CF441" i="20"/>
  <c r="BZ481" i="20"/>
  <c r="CM481" i="20"/>
  <c r="CM497" i="20"/>
  <c r="BZ497" i="20"/>
  <c r="CK553" i="20"/>
  <c r="BX553" i="20"/>
  <c r="CO601" i="20"/>
  <c r="CB601" i="20"/>
  <c r="CM649" i="20"/>
  <c r="BZ649" i="20"/>
  <c r="CU529" i="20"/>
  <c r="CH529" i="20"/>
  <c r="CQ548" i="20"/>
  <c r="CD548" i="20"/>
  <c r="CB615" i="20"/>
  <c r="CO615" i="20"/>
  <c r="CQ581" i="20"/>
  <c r="CD581" i="20"/>
  <c r="CS551" i="20"/>
  <c r="CF551" i="20"/>
  <c r="CQ495" i="20"/>
  <c r="CD495" i="20"/>
  <c r="CS581" i="20"/>
  <c r="CF581" i="20"/>
  <c r="CM543" i="20"/>
  <c r="BZ543" i="20"/>
  <c r="CK623" i="20"/>
  <c r="BX623" i="20"/>
  <c r="CQ471" i="20"/>
  <c r="CD471" i="20"/>
  <c r="CS645" i="20"/>
  <c r="CF645" i="20"/>
  <c r="CU496" i="20"/>
  <c r="CH496" i="20"/>
  <c r="CQ520" i="20"/>
  <c r="CD520" i="20"/>
  <c r="CK512" i="20"/>
  <c r="BX512" i="20"/>
  <c r="CU464" i="20"/>
  <c r="CH464" i="20"/>
  <c r="CS548" i="20"/>
  <c r="CF548" i="20"/>
  <c r="CH548" i="20"/>
  <c r="CU548" i="20"/>
  <c r="CM591" i="20"/>
  <c r="BZ591" i="20"/>
  <c r="CD494" i="20"/>
  <c r="CQ494" i="20"/>
  <c r="CQ496" i="20"/>
  <c r="CD496" i="20"/>
  <c r="CO508" i="20"/>
  <c r="CB508" i="20"/>
  <c r="CB524" i="20"/>
  <c r="CO524" i="20"/>
  <c r="CK544" i="20"/>
  <c r="BX544" i="20"/>
  <c r="CM121" i="20"/>
  <c r="BZ121" i="20"/>
  <c r="CS303" i="20"/>
  <c r="CF303" i="20"/>
  <c r="CD355" i="20"/>
  <c r="CQ355" i="20"/>
  <c r="CS412" i="20"/>
  <c r="CF412" i="20"/>
  <c r="CB481" i="20"/>
  <c r="CO481" i="20"/>
  <c r="CO7" i="20"/>
  <c r="CB7" i="20"/>
  <c r="CH23" i="20"/>
  <c r="CU23" i="20"/>
  <c r="CM31" i="20"/>
  <c r="BZ31" i="20"/>
  <c r="BZ39" i="20"/>
  <c r="CM39" i="20"/>
  <c r="CS76" i="20"/>
  <c r="CF76" i="20"/>
  <c r="BX84" i="20"/>
  <c r="CK84" i="20"/>
  <c r="X84" i="20"/>
  <c r="CB92" i="20"/>
  <c r="CO92" i="20"/>
  <c r="BX108" i="20"/>
  <c r="CK108" i="20"/>
  <c r="BX116" i="20"/>
  <c r="CK116" i="20"/>
  <c r="CD124" i="20"/>
  <c r="CQ124" i="20"/>
  <c r="CO140" i="20"/>
  <c r="CB140" i="20"/>
  <c r="CM148" i="20"/>
  <c r="BZ148" i="20"/>
  <c r="CF164" i="20"/>
  <c r="CS164" i="20"/>
  <c r="CH172" i="20"/>
  <c r="CU172" i="20"/>
  <c r="CM188" i="20"/>
  <c r="BZ188" i="20"/>
  <c r="CB196" i="20"/>
  <c r="CO196" i="20"/>
  <c r="BX212" i="20"/>
  <c r="CK212" i="20"/>
  <c r="CQ228" i="20"/>
  <c r="CD228" i="20"/>
  <c r="CH236" i="20"/>
  <c r="CU236" i="20"/>
  <c r="CK260" i="20"/>
  <c r="BX260" i="20"/>
  <c r="BZ276" i="20"/>
  <c r="CM276" i="20"/>
  <c r="CS292" i="20"/>
  <c r="CF292" i="20"/>
  <c r="CQ308" i="20"/>
  <c r="CD308" i="20"/>
  <c r="CU316" i="20"/>
  <c r="CH316" i="20"/>
  <c r="CM340" i="20"/>
  <c r="BZ340" i="20"/>
  <c r="CM348" i="20"/>
  <c r="BZ348" i="20"/>
  <c r="CD364" i="20"/>
  <c r="CQ364" i="20"/>
  <c r="BZ372" i="20"/>
  <c r="CM372" i="20"/>
  <c r="CS388" i="20"/>
  <c r="CF388" i="20"/>
  <c r="CK396" i="20"/>
  <c r="BX396" i="20"/>
  <c r="BZ412" i="20"/>
  <c r="CM412" i="20"/>
  <c r="BX428" i="20"/>
  <c r="CK428" i="20"/>
  <c r="BX444" i="20"/>
  <c r="CK444" i="20"/>
  <c r="CB460" i="20"/>
  <c r="CO460" i="20"/>
  <c r="CM476" i="20"/>
  <c r="BZ476" i="20"/>
  <c r="BX492" i="20"/>
  <c r="CK492" i="20"/>
  <c r="CK508" i="20"/>
  <c r="BX508" i="20"/>
  <c r="CD524" i="20"/>
  <c r="CQ524" i="20"/>
  <c r="BZ540" i="20"/>
  <c r="CM540" i="20"/>
  <c r="CD153" i="20"/>
  <c r="CQ153" i="20"/>
  <c r="CS319" i="20"/>
  <c r="CF319" i="20"/>
  <c r="BZ376" i="20"/>
  <c r="CM376" i="20"/>
  <c r="BZ459" i="20"/>
  <c r="CM459" i="20"/>
  <c r="CQ406" i="20"/>
  <c r="CD406" i="20"/>
  <c r="CB497" i="20"/>
  <c r="CO497" i="20"/>
  <c r="CU102" i="20"/>
  <c r="CH102" i="20"/>
  <c r="BX110" i="20"/>
  <c r="CK110" i="20"/>
  <c r="CF126" i="20"/>
  <c r="CS126" i="20"/>
  <c r="AM134" i="20"/>
  <c r="CM134" i="20"/>
  <c r="CU214" i="20"/>
  <c r="CH214" i="20"/>
  <c r="BK222" i="20"/>
  <c r="CK222" i="20"/>
  <c r="BX222" i="20"/>
  <c r="CD238" i="20"/>
  <c r="CQ238" i="20"/>
  <c r="BM254" i="20"/>
  <c r="BZ254" i="20"/>
  <c r="BK270" i="20"/>
  <c r="CK270" i="20"/>
  <c r="CU286" i="20"/>
  <c r="CH286" i="20"/>
  <c r="BK310" i="20"/>
  <c r="BX310" i="20"/>
  <c r="CQ318" i="20"/>
  <c r="CD318" i="20"/>
  <c r="BK342" i="20"/>
  <c r="BX342" i="20"/>
  <c r="BM366" i="20"/>
  <c r="CM366" i="20"/>
  <c r="BZ366" i="20"/>
  <c r="CB382" i="20"/>
  <c r="CO382" i="20"/>
  <c r="CB390" i="20"/>
  <c r="CO390" i="20"/>
  <c r="BM406" i="20"/>
  <c r="CM406" i="20"/>
  <c r="BZ406" i="20"/>
  <c r="CQ422" i="20"/>
  <c r="CD422" i="20"/>
  <c r="CQ454" i="20"/>
  <c r="CD454" i="20"/>
  <c r="BK470" i="20"/>
  <c r="CK470" i="20"/>
  <c r="BX470" i="20"/>
  <c r="CU494" i="20"/>
  <c r="CH494" i="20"/>
  <c r="CQ502" i="20"/>
  <c r="CD502" i="20"/>
  <c r="BX275" i="20"/>
  <c r="CK275" i="20"/>
  <c r="CO407" i="20"/>
  <c r="CB407" i="20"/>
  <c r="CK565" i="20"/>
  <c r="BX565" i="20"/>
  <c r="CK589" i="20"/>
  <c r="BX589" i="20"/>
  <c r="CM617" i="20"/>
  <c r="BZ617" i="20"/>
  <c r="CQ10" i="20"/>
  <c r="CD10" i="20"/>
  <c r="CQ18" i="20"/>
  <c r="CD18" i="20"/>
  <c r="CU34" i="20"/>
  <c r="CH34" i="20"/>
  <c r="CF42" i="20"/>
  <c r="CS42" i="20"/>
  <c r="CM50" i="20"/>
  <c r="BZ50" i="20"/>
  <c r="CB87" i="20"/>
  <c r="CO87" i="20"/>
  <c r="CU95" i="20"/>
  <c r="CH95" i="20"/>
  <c r="CS119" i="20"/>
  <c r="CF119" i="20"/>
  <c r="CH135" i="20"/>
  <c r="CU135" i="20"/>
  <c r="CS151" i="20"/>
  <c r="CF151" i="20"/>
  <c r="BM159" i="20"/>
  <c r="CM159" i="20"/>
  <c r="BZ159" i="20"/>
  <c r="CS175" i="20"/>
  <c r="CF175" i="20"/>
  <c r="CU183" i="20"/>
  <c r="CH183" i="20"/>
  <c r="CB191" i="20"/>
  <c r="CO191" i="20"/>
  <c r="CO207" i="20"/>
  <c r="CB207" i="20"/>
  <c r="CO215" i="20"/>
  <c r="CB215" i="20"/>
  <c r="AK231" i="20"/>
  <c r="BX231" i="20"/>
  <c r="CK231" i="20"/>
  <c r="CH239" i="20"/>
  <c r="CU239" i="20"/>
  <c r="CU255" i="20"/>
  <c r="CH255" i="20"/>
  <c r="CM263" i="20"/>
  <c r="BZ263" i="20"/>
  <c r="CO279" i="20"/>
  <c r="CB279" i="20"/>
  <c r="CU295" i="20"/>
  <c r="CH295" i="20"/>
  <c r="CS311" i="20"/>
  <c r="CF311" i="20"/>
  <c r="CO319" i="20"/>
  <c r="CB319" i="20"/>
  <c r="BX335" i="20"/>
  <c r="CK335" i="20"/>
  <c r="CU351" i="20"/>
  <c r="CH351" i="20"/>
  <c r="CU367" i="20"/>
  <c r="CH367" i="20"/>
  <c r="CK383" i="20"/>
  <c r="BX383" i="20"/>
  <c r="CD391" i="20"/>
  <c r="CQ391" i="20"/>
  <c r="CM407" i="20"/>
  <c r="BZ407" i="20"/>
  <c r="CO415" i="20"/>
  <c r="CB415" i="20"/>
  <c r="Z431" i="20"/>
  <c r="BZ431" i="20"/>
  <c r="CM431" i="20"/>
  <c r="CM439" i="20"/>
  <c r="BZ439" i="20"/>
  <c r="CH455" i="20"/>
  <c r="CU455" i="20"/>
  <c r="CO479" i="20"/>
  <c r="CB479" i="20"/>
  <c r="BX503" i="20"/>
  <c r="CK503" i="20"/>
  <c r="CS559" i="20"/>
  <c r="CF559" i="20"/>
  <c r="CU220" i="20"/>
  <c r="CH220" i="20"/>
  <c r="CF387" i="20"/>
  <c r="CS387" i="20"/>
  <c r="BZ475" i="20"/>
  <c r="CM475" i="20"/>
  <c r="CU19" i="20"/>
  <c r="CH19" i="20"/>
  <c r="BZ27" i="20"/>
  <c r="CM27" i="20"/>
  <c r="BZ35" i="20"/>
  <c r="CM35" i="20"/>
  <c r="CH51" i="20"/>
  <c r="CU51" i="20"/>
  <c r="CF80" i="20"/>
  <c r="CS80" i="20"/>
  <c r="CO88" i="20"/>
  <c r="CB88" i="20"/>
  <c r="CF104" i="20"/>
  <c r="CS104" i="20"/>
  <c r="CQ112" i="20"/>
  <c r="CD112" i="20"/>
  <c r="CK136" i="20"/>
  <c r="BX136" i="20"/>
  <c r="BX144" i="20"/>
  <c r="CK144" i="20"/>
  <c r="CU160" i="20"/>
  <c r="CH160" i="20"/>
  <c r="CQ168" i="20"/>
  <c r="CD168" i="20"/>
  <c r="CK184" i="20"/>
  <c r="BX184" i="20"/>
  <c r="CH192" i="20"/>
  <c r="CU192" i="20"/>
  <c r="CF208" i="20"/>
  <c r="CS208" i="20"/>
  <c r="CD216" i="20"/>
  <c r="CQ216" i="20"/>
  <c r="CQ232" i="20"/>
  <c r="CD232" i="20"/>
  <c r="CU248" i="20"/>
  <c r="CH248" i="20"/>
  <c r="CU264" i="20"/>
  <c r="CH264" i="20"/>
  <c r="CO272" i="20"/>
  <c r="CB272" i="20"/>
  <c r="CO288" i="20"/>
  <c r="CB288" i="20"/>
  <c r="CK296" i="20"/>
  <c r="BX296" i="20"/>
  <c r="CH312" i="20"/>
  <c r="CU312" i="20"/>
  <c r="CO336" i="20"/>
  <c r="CB336" i="20"/>
  <c r="CM352" i="20"/>
  <c r="BZ352" i="20"/>
  <c r="CQ368" i="20"/>
  <c r="CD368" i="20"/>
  <c r="CS376" i="20"/>
  <c r="CF376" i="20"/>
  <c r="CF392" i="20"/>
  <c r="CS392" i="20"/>
  <c r="CF408" i="20"/>
  <c r="CS408" i="20"/>
  <c r="CQ432" i="20"/>
  <c r="CD432" i="20"/>
  <c r="BZ448" i="20"/>
  <c r="CM448" i="20"/>
  <c r="CF456" i="20"/>
  <c r="CS456" i="20"/>
  <c r="CH235" i="20"/>
  <c r="CU235" i="20"/>
  <c r="CS395" i="20"/>
  <c r="CF395" i="20"/>
  <c r="CH622" i="20"/>
  <c r="CU622" i="20"/>
  <c r="CU12" i="20"/>
  <c r="CH12" i="20"/>
  <c r="CS28" i="20"/>
  <c r="CF28" i="20"/>
  <c r="CM36" i="20"/>
  <c r="BZ36" i="20"/>
  <c r="CK44" i="20"/>
  <c r="BX44" i="20"/>
  <c r="CO81" i="20"/>
  <c r="CB81" i="20"/>
  <c r="CD89" i="20"/>
  <c r="CQ89" i="20"/>
  <c r="CM105" i="20"/>
  <c r="BZ105" i="20"/>
  <c r="CH113" i="20"/>
  <c r="CU113" i="20"/>
  <c r="AX129" i="20"/>
  <c r="CK129" i="20"/>
  <c r="BX129" i="20"/>
  <c r="CU137" i="20"/>
  <c r="CH137" i="20"/>
  <c r="CD145" i="20"/>
  <c r="CQ145" i="20"/>
  <c r="CM161" i="20"/>
  <c r="BZ161" i="20"/>
  <c r="CF169" i="20"/>
  <c r="CS169" i="20"/>
  <c r="CD185" i="20"/>
  <c r="CQ185" i="20"/>
  <c r="AX193" i="20"/>
  <c r="CK193" i="20"/>
  <c r="BX193" i="20"/>
  <c r="CO201" i="20"/>
  <c r="CB201" i="20"/>
  <c r="CB217" i="20"/>
  <c r="CO217" i="20"/>
  <c r="CB225" i="20"/>
  <c r="CO225" i="20"/>
  <c r="CO241" i="20"/>
  <c r="CB241" i="20"/>
  <c r="AX257" i="20"/>
  <c r="CK257" i="20"/>
  <c r="BX257" i="20"/>
  <c r="BX273" i="20"/>
  <c r="CK273" i="20"/>
  <c r="CQ289" i="20"/>
  <c r="CD289" i="20"/>
  <c r="CQ305" i="20"/>
  <c r="CD305" i="20"/>
  <c r="AX321" i="20"/>
  <c r="CK321" i="20"/>
  <c r="BX321" i="20"/>
  <c r="BZ337" i="20"/>
  <c r="CM337" i="20"/>
  <c r="CM345" i="20"/>
  <c r="BZ345" i="20"/>
  <c r="CM393" i="20"/>
  <c r="BZ393" i="20"/>
  <c r="CF545" i="20"/>
  <c r="CS545" i="20"/>
  <c r="CD270" i="20"/>
  <c r="CQ270" i="20"/>
  <c r="CH340" i="20"/>
  <c r="CU340" i="20"/>
  <c r="CU446" i="20"/>
  <c r="CH446" i="20"/>
  <c r="CB5" i="20"/>
  <c r="CO5" i="20"/>
  <c r="CO13" i="20"/>
  <c r="CB13" i="20"/>
  <c r="CD29" i="20"/>
  <c r="CQ29" i="20"/>
  <c r="BX37" i="20"/>
  <c r="CK37" i="20"/>
  <c r="CD45" i="20"/>
  <c r="CQ45" i="20"/>
  <c r="CK82" i="20"/>
  <c r="X82" i="20"/>
  <c r="BX82" i="20"/>
  <c r="CO90" i="20"/>
  <c r="CB90" i="20"/>
  <c r="CU114" i="20"/>
  <c r="CH114" i="20"/>
  <c r="CU122" i="20"/>
  <c r="CH122" i="20"/>
  <c r="CQ130" i="20"/>
  <c r="CD130" i="20"/>
  <c r="CD146" i="20"/>
  <c r="CQ146" i="20"/>
  <c r="CH154" i="20"/>
  <c r="CU154" i="20"/>
  <c r="CK162" i="20"/>
  <c r="BX162" i="20"/>
  <c r="CO178" i="20"/>
  <c r="CB178" i="20"/>
  <c r="CM186" i="20"/>
  <c r="BZ186" i="20"/>
  <c r="CQ202" i="20"/>
  <c r="CD202" i="20"/>
  <c r="CD210" i="20"/>
  <c r="CQ210" i="20"/>
  <c r="CD218" i="20"/>
  <c r="CQ218" i="20"/>
  <c r="CS234" i="20"/>
  <c r="CF234" i="20"/>
  <c r="CQ242" i="20"/>
  <c r="CD242" i="20"/>
  <c r="CU258" i="20"/>
  <c r="CH258" i="20"/>
  <c r="CB274" i="20"/>
  <c r="CO274" i="20"/>
  <c r="CK282" i="20"/>
  <c r="BX282" i="20"/>
  <c r="BZ298" i="20"/>
  <c r="CM298" i="20"/>
  <c r="CM367" i="20"/>
  <c r="BZ367" i="20"/>
  <c r="BX563" i="20"/>
  <c r="CK563" i="20"/>
  <c r="CS599" i="20"/>
  <c r="CF599" i="20"/>
  <c r="BX6" i="20"/>
  <c r="CK6" i="20"/>
  <c r="CD22" i="20"/>
  <c r="CQ22" i="20"/>
  <c r="CM30" i="20"/>
  <c r="BZ30" i="20"/>
  <c r="CD46" i="20"/>
  <c r="CQ46" i="20"/>
  <c r="CB75" i="20"/>
  <c r="CO75" i="20"/>
  <c r="CO83" i="20"/>
  <c r="CB83" i="20"/>
  <c r="CO99" i="20"/>
  <c r="CB99" i="20"/>
  <c r="BX107" i="20"/>
  <c r="CK107" i="20"/>
  <c r="CD115" i="20"/>
  <c r="CQ115" i="20"/>
  <c r="CB131" i="20"/>
  <c r="CO131" i="20"/>
  <c r="CH147" i="20"/>
  <c r="CU147" i="20"/>
  <c r="CO163" i="20"/>
  <c r="CB163" i="20"/>
  <c r="BZ171" i="20"/>
  <c r="CM171" i="20"/>
  <c r="CQ187" i="20"/>
  <c r="CD187" i="20"/>
  <c r="CM195" i="20"/>
  <c r="BZ195" i="20"/>
  <c r="CD211" i="20"/>
  <c r="CQ211" i="20"/>
  <c r="CQ219" i="20"/>
  <c r="CD219" i="20"/>
  <c r="CQ235" i="20"/>
  <c r="CD235" i="20"/>
  <c r="BZ243" i="20"/>
  <c r="CM243" i="20"/>
  <c r="BX259" i="20"/>
  <c r="CK259" i="20"/>
  <c r="CF275" i="20"/>
  <c r="CS275" i="20"/>
  <c r="CH291" i="20"/>
  <c r="CU291" i="20"/>
  <c r="CO299" i="20"/>
  <c r="CB299" i="20"/>
  <c r="CU315" i="20"/>
  <c r="CH315" i="20"/>
  <c r="BZ323" i="20"/>
  <c r="CM323" i="20"/>
  <c r="CO331" i="20"/>
  <c r="CB331" i="20"/>
  <c r="CF355" i="20"/>
  <c r="CS355" i="20"/>
  <c r="CK371" i="20"/>
  <c r="BX371" i="20"/>
  <c r="CU387" i="20"/>
  <c r="CH387" i="20"/>
  <c r="CU403" i="20"/>
  <c r="CH403" i="20"/>
  <c r="CO419" i="20"/>
  <c r="CB419" i="20"/>
  <c r="CK427" i="20"/>
  <c r="BX427" i="20"/>
  <c r="CS443" i="20"/>
  <c r="CF443" i="20"/>
  <c r="CF451" i="20"/>
  <c r="CS451" i="20"/>
  <c r="CH475" i="20"/>
  <c r="CU475" i="20"/>
  <c r="CD491" i="20"/>
  <c r="CQ491" i="20"/>
  <c r="CB507" i="20"/>
  <c r="CO507" i="20"/>
  <c r="CO539" i="20"/>
  <c r="CB539" i="20"/>
  <c r="CF314" i="20"/>
  <c r="CS314" i="20"/>
  <c r="CO506" i="20"/>
  <c r="CB506" i="20"/>
  <c r="CD574" i="20"/>
  <c r="CQ574" i="20"/>
  <c r="X481" i="20"/>
  <c r="CK481" i="20"/>
  <c r="BX481" i="20"/>
  <c r="CM244" i="20"/>
  <c r="BZ244" i="20"/>
  <c r="CS511" i="20"/>
  <c r="CF511" i="20"/>
  <c r="CF40" i="20"/>
  <c r="CH572" i="20"/>
  <c r="CH636" i="20"/>
  <c r="CD584" i="20"/>
  <c r="CU620" i="20"/>
  <c r="CH8" i="20"/>
  <c r="CF592" i="20"/>
  <c r="BX560" i="20"/>
  <c r="CO564" i="20"/>
  <c r="CQ568" i="20"/>
  <c r="CB572" i="20"/>
  <c r="CQ576" i="20"/>
  <c r="CQ580" i="20"/>
  <c r="CB592" i="20"/>
  <c r="CS596" i="20"/>
  <c r="CD600" i="20"/>
  <c r="CD604" i="20"/>
  <c r="CK604" i="20"/>
  <c r="CM608" i="20"/>
  <c r="BZ620" i="20"/>
  <c r="CO624" i="20"/>
  <c r="CB628" i="20"/>
  <c r="CB632" i="20"/>
  <c r="CS636" i="20"/>
  <c r="CS640" i="20"/>
  <c r="CK640" i="20"/>
  <c r="CM648" i="20"/>
  <c r="CO204" i="20"/>
  <c r="CB204" i="20"/>
  <c r="CO332" i="20"/>
  <c r="CB332" i="20"/>
  <c r="CF420" i="20"/>
  <c r="CS420" i="20"/>
  <c r="CS516" i="20"/>
  <c r="CF516" i="20"/>
  <c r="CK8" i="20"/>
  <c r="BZ40" i="20"/>
  <c r="CM77" i="20"/>
  <c r="CO85" i="20"/>
  <c r="CU608" i="20"/>
  <c r="CF244" i="20"/>
  <c r="CU471" i="20"/>
  <c r="CH98" i="20"/>
  <c r="CH610" i="20"/>
  <c r="CB93" i="20"/>
  <c r="CD101" i="20"/>
  <c r="CM101" i="20"/>
  <c r="CF109" i="20"/>
  <c r="CQ117" i="20"/>
  <c r="CB125" i="20"/>
  <c r="CU133" i="20"/>
  <c r="CM133" i="20"/>
  <c r="CS141" i="20"/>
  <c r="CS157" i="20"/>
  <c r="CH165" i="20"/>
  <c r="CM181" i="20"/>
  <c r="CS189" i="20"/>
  <c r="CU197" i="20"/>
  <c r="CM197" i="20"/>
  <c r="CS205" i="20"/>
  <c r="CU213" i="20"/>
  <c r="CM213" i="20"/>
  <c r="CS221" i="20"/>
  <c r="CU229" i="20"/>
  <c r="CM229" i="20"/>
  <c r="CU245" i="20"/>
  <c r="CM245" i="20"/>
  <c r="CB253" i="20"/>
  <c r="CU261" i="20"/>
  <c r="CM261" i="20"/>
  <c r="CS269" i="20"/>
  <c r="CO277" i="20"/>
  <c r="CS285" i="20"/>
  <c r="CD293" i="20"/>
  <c r="CD301" i="20"/>
  <c r="CD317" i="20"/>
  <c r="CO325" i="20"/>
  <c r="CD333" i="20"/>
  <c r="CM341" i="20"/>
  <c r="CQ349" i="20"/>
  <c r="CU357" i="20"/>
  <c r="CM357" i="20"/>
  <c r="CS365" i="20"/>
  <c r="CO373" i="20"/>
  <c r="CD381" i="20"/>
  <c r="CO389" i="20"/>
  <c r="CD397" i="20"/>
  <c r="CD405" i="20"/>
  <c r="CO405" i="20"/>
  <c r="CS413" i="20"/>
  <c r="CO421" i="20"/>
  <c r="CQ429" i="20"/>
  <c r="CM437" i="20"/>
  <c r="CD445" i="20"/>
  <c r="CO453" i="20"/>
  <c r="CB461" i="20"/>
  <c r="CO469" i="20"/>
  <c r="CD477" i="20"/>
  <c r="CO485" i="20"/>
  <c r="CQ493" i="20"/>
  <c r="CD509" i="20"/>
  <c r="CO517" i="20"/>
  <c r="CB525" i="20"/>
  <c r="CM533" i="20"/>
  <c r="CQ541" i="20"/>
  <c r="CU549" i="20"/>
  <c r="CM549" i="20"/>
  <c r="CS557" i="20"/>
  <c r="CQ97" i="20"/>
  <c r="CF252" i="20"/>
  <c r="CU463" i="20"/>
  <c r="CH106" i="20"/>
  <c r="CH618" i="20"/>
  <c r="BZ17" i="20"/>
  <c r="CS25" i="20"/>
  <c r="CH33" i="20"/>
  <c r="CM33" i="20"/>
  <c r="CF41" i="20"/>
  <c r="CU49" i="20"/>
  <c r="CK49" i="20"/>
  <c r="CU94" i="20"/>
  <c r="BX102" i="20"/>
  <c r="CD118" i="20"/>
  <c r="CB142" i="20"/>
  <c r="CD158" i="20"/>
  <c r="CS174" i="20"/>
  <c r="BZ206" i="20"/>
  <c r="CQ222" i="20"/>
  <c r="CO262" i="20"/>
  <c r="CU302" i="20"/>
  <c r="CD326" i="20"/>
  <c r="CB350" i="20"/>
  <c r="CO366" i="20"/>
  <c r="CQ382" i="20"/>
  <c r="CD398" i="20"/>
  <c r="CD518" i="20"/>
  <c r="CB542" i="20"/>
  <c r="CO51" i="20"/>
  <c r="BZ120" i="20"/>
  <c r="CF264" i="20"/>
  <c r="CB377" i="20"/>
  <c r="CH605" i="20"/>
  <c r="BZ629" i="20"/>
  <c r="CK151" i="20"/>
  <c r="CH359" i="20"/>
  <c r="CK375" i="20"/>
  <c r="BX11" i="20"/>
  <c r="CD360" i="20"/>
  <c r="CM224" i="20"/>
  <c r="CF106" i="20"/>
  <c r="CS507" i="20"/>
  <c r="CF507" i="20"/>
  <c r="CM647" i="20"/>
  <c r="BZ647" i="20"/>
  <c r="CS542" i="20"/>
  <c r="CF542" i="20"/>
  <c r="CF546" i="20"/>
  <c r="CS546" i="20"/>
  <c r="CF574" i="20"/>
  <c r="CS574" i="20"/>
  <c r="CB627" i="20"/>
  <c r="CO627" i="20"/>
  <c r="CK610" i="20"/>
  <c r="BX610" i="20"/>
  <c r="BZ490" i="20"/>
  <c r="CM490" i="20"/>
  <c r="CQ630" i="20"/>
  <c r="CD630" i="20"/>
  <c r="BZ579" i="20"/>
  <c r="CM579" i="20"/>
  <c r="CK645" i="20"/>
  <c r="BX645" i="20"/>
  <c r="CU417" i="20"/>
  <c r="CH417" i="20"/>
  <c r="AZ449" i="20"/>
  <c r="CM449" i="20"/>
  <c r="BZ449" i="20"/>
  <c r="BK401" i="20"/>
  <c r="CK401" i="20"/>
  <c r="BX401" i="20"/>
  <c r="BZ553" i="20"/>
  <c r="CM553" i="20"/>
  <c r="CS535" i="20"/>
  <c r="CF535" i="20"/>
  <c r="BX615" i="20"/>
  <c r="CK615" i="20"/>
  <c r="CU555" i="20"/>
  <c r="CH555" i="20"/>
  <c r="CB500" i="20"/>
  <c r="CO500" i="20"/>
  <c r="CB420" i="20"/>
  <c r="CO420" i="20"/>
  <c r="CO76" i="20"/>
  <c r="CB76" i="20"/>
  <c r="CS140" i="20"/>
  <c r="CF140" i="20"/>
  <c r="CH212" i="20"/>
  <c r="CU212" i="20"/>
  <c r="CD292" i="20"/>
  <c r="CQ292" i="20"/>
  <c r="CK372" i="20"/>
  <c r="BX372" i="20"/>
  <c r="CK460" i="20"/>
  <c r="BX460" i="20"/>
  <c r="CM179" i="20"/>
  <c r="BZ179" i="20"/>
  <c r="CS87" i="20"/>
  <c r="CF87" i="20"/>
  <c r="CS510" i="20"/>
  <c r="CF510" i="20"/>
  <c r="BM238" i="20"/>
  <c r="BZ238" i="20"/>
  <c r="BX294" i="20"/>
  <c r="CK294" i="20"/>
  <c r="CU382" i="20"/>
  <c r="CH382" i="20"/>
  <c r="CS478" i="20"/>
  <c r="CF478" i="20"/>
  <c r="CM565" i="20"/>
  <c r="BZ565" i="20"/>
  <c r="CQ151" i="20"/>
  <c r="CD151" i="20"/>
  <c r="Z215" i="20"/>
  <c r="CM215" i="20"/>
  <c r="CK279" i="20"/>
  <c r="BX279" i="20"/>
  <c r="CB367" i="20"/>
  <c r="CO367" i="20"/>
  <c r="CQ439" i="20"/>
  <c r="CD439" i="20"/>
  <c r="CO233" i="20"/>
  <c r="CB233" i="20"/>
  <c r="CK35" i="20"/>
  <c r="BX35" i="20"/>
  <c r="CB128" i="20"/>
  <c r="CO128" i="20"/>
  <c r="CU200" i="20"/>
  <c r="CH200" i="20"/>
  <c r="BZ288" i="20"/>
  <c r="CM288" i="20"/>
  <c r="CU376" i="20"/>
  <c r="CH376" i="20"/>
  <c r="CU646" i="20"/>
  <c r="CH646" i="20"/>
  <c r="CS89" i="20"/>
  <c r="CF89" i="20"/>
  <c r="CS161" i="20"/>
  <c r="CF161" i="20"/>
  <c r="X225" i="20"/>
  <c r="BX225" i="20"/>
  <c r="CK225" i="20"/>
  <c r="CM321" i="20"/>
  <c r="BZ321" i="20"/>
  <c r="CU545" i="20"/>
  <c r="CH545" i="20"/>
  <c r="CO347" i="20"/>
  <c r="CB347" i="20"/>
  <c r="CS37" i="20"/>
  <c r="CF37" i="20"/>
  <c r="CO138" i="20"/>
  <c r="CB138" i="20"/>
  <c r="CU202" i="20"/>
  <c r="CH202" i="20"/>
  <c r="CM274" i="20"/>
  <c r="BZ274" i="20"/>
  <c r="CD14" i="20"/>
  <c r="CQ14" i="20"/>
  <c r="CO91" i="20"/>
  <c r="CB91" i="20"/>
  <c r="CO155" i="20"/>
  <c r="CB155" i="20"/>
  <c r="BX219" i="20"/>
  <c r="CK219" i="20"/>
  <c r="CS315" i="20"/>
  <c r="CF315" i="20"/>
  <c r="CF419" i="20"/>
  <c r="CS419" i="20"/>
  <c r="CK507" i="20"/>
  <c r="BX507" i="20"/>
  <c r="CB522" i="20"/>
  <c r="CO522" i="20"/>
  <c r="CS340" i="20"/>
  <c r="CF340" i="20"/>
  <c r="BM526" i="20"/>
  <c r="CM526" i="20"/>
  <c r="BZ526" i="20"/>
  <c r="BX536" i="20"/>
  <c r="CK536" i="20"/>
  <c r="CD631" i="20"/>
  <c r="CQ631" i="20"/>
  <c r="CO515" i="20"/>
  <c r="CB515" i="20"/>
  <c r="CD531" i="20"/>
  <c r="CQ531" i="20"/>
  <c r="CF571" i="20"/>
  <c r="CS571" i="20"/>
  <c r="CS570" i="20"/>
  <c r="CF570" i="20"/>
  <c r="CK542" i="20"/>
  <c r="BX542" i="20"/>
  <c r="CM598" i="20"/>
  <c r="BZ598" i="20"/>
  <c r="CO638" i="20"/>
  <c r="CB638" i="20"/>
  <c r="CU330" i="20"/>
  <c r="CH330" i="20"/>
  <c r="BX362" i="20"/>
  <c r="CK362" i="20"/>
  <c r="BZ434" i="20"/>
  <c r="CM434" i="20"/>
  <c r="CO546" i="20"/>
  <c r="CB546" i="20"/>
  <c r="CQ642" i="20"/>
  <c r="CD642" i="20"/>
  <c r="CF458" i="20"/>
  <c r="CS458" i="20"/>
  <c r="CK582" i="20"/>
  <c r="BX582" i="20"/>
  <c r="CK614" i="20"/>
  <c r="BX614" i="20"/>
  <c r="CM386" i="20"/>
  <c r="BZ386" i="20"/>
  <c r="CK586" i="20"/>
  <c r="BX586" i="20"/>
  <c r="CM587" i="20"/>
  <c r="BZ587" i="20"/>
  <c r="CK603" i="20"/>
  <c r="BX603" i="20"/>
  <c r="CK619" i="20"/>
  <c r="BX619" i="20"/>
  <c r="BZ627" i="20"/>
  <c r="CM627" i="20"/>
  <c r="CO418" i="20"/>
  <c r="CB418" i="20"/>
  <c r="CM442" i="20"/>
  <c r="BZ442" i="20"/>
  <c r="BX554" i="20"/>
  <c r="CK554" i="20"/>
  <c r="CK450" i="20"/>
  <c r="BX450" i="20"/>
  <c r="CF635" i="20"/>
  <c r="CS635" i="20"/>
  <c r="CQ354" i="20"/>
  <c r="CD354" i="20"/>
  <c r="CO482" i="20"/>
  <c r="CB482" i="20"/>
  <c r="CD538" i="20"/>
  <c r="CQ538" i="20"/>
  <c r="CQ563" i="20"/>
  <c r="CD563" i="20"/>
  <c r="CS346" i="20"/>
  <c r="CF346" i="20"/>
  <c r="CS410" i="20"/>
  <c r="CF410" i="20"/>
  <c r="BZ426" i="20"/>
  <c r="CM426" i="20"/>
  <c r="CB474" i="20"/>
  <c r="CO474" i="20"/>
  <c r="CQ498" i="20"/>
  <c r="CD498" i="20"/>
  <c r="CF530" i="20"/>
  <c r="CS530" i="20"/>
  <c r="CK578" i="20"/>
  <c r="BX578" i="20"/>
  <c r="BX574" i="20"/>
  <c r="CK574" i="20"/>
  <c r="CO606" i="20"/>
  <c r="CB606" i="20"/>
  <c r="CK570" i="20"/>
  <c r="BX570" i="20"/>
  <c r="CS602" i="20"/>
  <c r="CF602" i="20"/>
  <c r="CQ634" i="20"/>
  <c r="CD634" i="20"/>
  <c r="CM597" i="20"/>
  <c r="BZ597" i="20"/>
  <c r="CU597" i="20"/>
  <c r="CH597" i="20"/>
  <c r="CS639" i="20"/>
  <c r="CF639" i="20"/>
  <c r="CO569" i="20"/>
  <c r="CB569" i="20"/>
  <c r="CF569" i="20"/>
  <c r="CS569" i="20"/>
  <c r="CU641" i="20"/>
  <c r="CH641" i="20"/>
  <c r="CK629" i="20"/>
  <c r="BX629" i="20"/>
  <c r="CH473" i="20"/>
  <c r="CU473" i="20"/>
  <c r="CM409" i="20"/>
  <c r="BZ409" i="20"/>
  <c r="CO617" i="20"/>
  <c r="CB617" i="20"/>
  <c r="CQ385" i="20"/>
  <c r="CD385" i="20"/>
  <c r="X425" i="20"/>
  <c r="CK425" i="20"/>
  <c r="BX425" i="20"/>
  <c r="CU449" i="20"/>
  <c r="CH449" i="20"/>
  <c r="BZ505" i="20"/>
  <c r="CM505" i="20"/>
  <c r="CF625" i="20"/>
  <c r="CS625" i="20"/>
  <c r="CU585" i="20"/>
  <c r="CH585" i="20"/>
  <c r="CF561" i="20"/>
  <c r="CS561" i="20"/>
  <c r="AX537" i="20"/>
  <c r="CK537" i="20"/>
  <c r="BX537" i="20"/>
  <c r="CS377" i="20"/>
  <c r="CF377" i="20"/>
  <c r="CS409" i="20"/>
  <c r="CF409" i="20"/>
  <c r="CU489" i="20"/>
  <c r="CH489" i="20"/>
  <c r="AX521" i="20"/>
  <c r="CK521" i="20"/>
  <c r="BX521" i="20"/>
  <c r="CU553" i="20"/>
  <c r="CH553" i="20"/>
  <c r="CF609" i="20"/>
  <c r="CS609" i="20"/>
  <c r="CS607" i="20"/>
  <c r="CF607" i="20"/>
  <c r="CS543" i="20"/>
  <c r="CF543" i="20"/>
  <c r="Z479" i="20"/>
  <c r="CM479" i="20"/>
  <c r="BZ479" i="20"/>
  <c r="CD565" i="20"/>
  <c r="CQ565" i="20"/>
  <c r="CM471" i="20"/>
  <c r="BZ471" i="20"/>
  <c r="CQ583" i="20"/>
  <c r="CD583" i="20"/>
  <c r="CO607" i="20"/>
  <c r="CB607" i="20"/>
  <c r="CH472" i="20"/>
  <c r="CU472" i="20"/>
  <c r="BZ488" i="20"/>
  <c r="CM488" i="20"/>
  <c r="CB488" i="20"/>
  <c r="CO488" i="20"/>
  <c r="CQ536" i="20"/>
  <c r="CD536" i="20"/>
  <c r="CO480" i="20"/>
  <c r="CB480" i="20"/>
  <c r="BZ544" i="20"/>
  <c r="CM544" i="20"/>
  <c r="CS556" i="20"/>
  <c r="CF556" i="20"/>
  <c r="BZ599" i="20"/>
  <c r="CM599" i="20"/>
  <c r="CM456" i="20"/>
  <c r="BZ456" i="20"/>
  <c r="CS472" i="20"/>
  <c r="CF472" i="20"/>
  <c r="CK488" i="20"/>
  <c r="BX488" i="20"/>
  <c r="CF512" i="20"/>
  <c r="CS512" i="20"/>
  <c r="CH528" i="20"/>
  <c r="CU528" i="20"/>
  <c r="CS550" i="20"/>
  <c r="CF550" i="20"/>
  <c r="CD637" i="20"/>
  <c r="CQ637" i="20"/>
  <c r="AX577" i="20"/>
  <c r="BX577" i="20"/>
  <c r="CK577" i="20"/>
  <c r="CK266" i="20"/>
  <c r="BX266" i="20"/>
  <c r="CK318" i="20"/>
  <c r="BX318" i="20"/>
  <c r="CK368" i="20"/>
  <c r="BX368" i="20"/>
  <c r="CH427" i="20"/>
  <c r="CU427" i="20"/>
  <c r="CU504" i="20"/>
  <c r="CH504" i="20"/>
  <c r="BX15" i="20"/>
  <c r="CK15" i="20"/>
  <c r="CB23" i="20"/>
  <c r="CO23" i="20"/>
  <c r="CK31" i="20"/>
  <c r="BX31" i="20"/>
  <c r="CH47" i="20"/>
  <c r="CU47" i="20"/>
  <c r="BZ76" i="20"/>
  <c r="CM76" i="20"/>
  <c r="Z76" i="20"/>
  <c r="Z84" i="20"/>
  <c r="BZ84" i="20"/>
  <c r="CM84" i="20"/>
  <c r="Z100" i="20"/>
  <c r="BZ100" i="20"/>
  <c r="CM100" i="20"/>
  <c r="CH108" i="20"/>
  <c r="CU108" i="20"/>
  <c r="CH116" i="20"/>
  <c r="CU116" i="20"/>
  <c r="CH132" i="20"/>
  <c r="CU132" i="20"/>
  <c r="CD140" i="20"/>
  <c r="CQ140" i="20"/>
  <c r="CH156" i="20"/>
  <c r="CU156" i="20"/>
  <c r="CM164" i="20"/>
  <c r="BZ164" i="20"/>
  <c r="BZ196" i="20"/>
  <c r="CM196" i="20"/>
  <c r="BZ212" i="20"/>
  <c r="CM212" i="20"/>
  <c r="CK228" i="20"/>
  <c r="BX228" i="20"/>
  <c r="CQ236" i="20"/>
  <c r="CD236" i="20"/>
  <c r="CO252" i="20"/>
  <c r="CB252" i="20"/>
  <c r="CM260" i="20"/>
  <c r="BZ260" i="20"/>
  <c r="CO276" i="20"/>
  <c r="CB276" i="20"/>
  <c r="CK292" i="20"/>
  <c r="BX292" i="20"/>
  <c r="CM308" i="20"/>
  <c r="BZ308" i="20"/>
  <c r="CD324" i="20"/>
  <c r="CQ324" i="20"/>
  <c r="CO340" i="20"/>
  <c r="CB340" i="20"/>
  <c r="CQ356" i="20"/>
  <c r="CD356" i="20"/>
  <c r="CU364" i="20"/>
  <c r="CH364" i="20"/>
  <c r="CH380" i="20"/>
  <c r="CU380" i="20"/>
  <c r="CM388" i="20"/>
  <c r="BZ388" i="20"/>
  <c r="CS404" i="20"/>
  <c r="CF404" i="20"/>
  <c r="CQ420" i="20"/>
  <c r="CD420" i="20"/>
  <c r="BX452" i="20"/>
  <c r="CK452" i="20"/>
  <c r="CH468" i="20"/>
  <c r="CU468" i="20"/>
  <c r="CQ476" i="20"/>
  <c r="CD476" i="20"/>
  <c r="CK500" i="20"/>
  <c r="BX500" i="20"/>
  <c r="CM508" i="20"/>
  <c r="BZ508" i="20"/>
  <c r="CU532" i="20"/>
  <c r="CH532" i="20"/>
  <c r="CQ556" i="20"/>
  <c r="CD556" i="20"/>
  <c r="CD273" i="20"/>
  <c r="CQ273" i="20"/>
  <c r="CQ336" i="20"/>
  <c r="CD336" i="20"/>
  <c r="CK392" i="20"/>
  <c r="BX392" i="20"/>
  <c r="CH507" i="20"/>
  <c r="CU507" i="20"/>
  <c r="CD129" i="20"/>
  <c r="CQ129" i="20"/>
  <c r="AK255" i="20"/>
  <c r="CK255" i="20"/>
  <c r="BX255" i="20"/>
  <c r="CO312" i="20"/>
  <c r="CB312" i="20"/>
  <c r="CS363" i="20"/>
  <c r="CF363" i="20"/>
  <c r="CK422" i="20"/>
  <c r="BX422" i="20"/>
  <c r="CK526" i="20"/>
  <c r="BX526" i="20"/>
  <c r="AZ78" i="20"/>
  <c r="CM78" i="20"/>
  <c r="Z126" i="20"/>
  <c r="CM126" i="20"/>
  <c r="CF150" i="20"/>
  <c r="CS150" i="20"/>
  <c r="CB198" i="20"/>
  <c r="CO198" i="20"/>
  <c r="CO214" i="20"/>
  <c r="CB214" i="20"/>
  <c r="CD254" i="20"/>
  <c r="CQ254" i="20"/>
  <c r="CQ286" i="20"/>
  <c r="CD286" i="20"/>
  <c r="BM294" i="20"/>
  <c r="CM294" i="20"/>
  <c r="BZ294" i="20"/>
  <c r="BM310" i="20"/>
  <c r="BZ310" i="20"/>
  <c r="CM310" i="20"/>
  <c r="CS326" i="20"/>
  <c r="CF326" i="20"/>
  <c r="BM342" i="20"/>
  <c r="BZ342" i="20"/>
  <c r="CM342" i="20"/>
  <c r="BM358" i="20"/>
  <c r="BZ358" i="20"/>
  <c r="CM358" i="20"/>
  <c r="CS382" i="20"/>
  <c r="CF382" i="20"/>
  <c r="CK398" i="20"/>
  <c r="BX398" i="20"/>
  <c r="CF430" i="20"/>
  <c r="CS430" i="20"/>
  <c r="CS446" i="20"/>
  <c r="CF446" i="20"/>
  <c r="CU462" i="20"/>
  <c r="CH462" i="20"/>
  <c r="BM478" i="20"/>
  <c r="CM478" i="20"/>
  <c r="BZ478" i="20"/>
  <c r="CK494" i="20"/>
  <c r="BX494" i="20"/>
  <c r="BM510" i="20"/>
  <c r="CM510" i="20"/>
  <c r="BZ510" i="20"/>
  <c r="CD184" i="20"/>
  <c r="CQ184" i="20"/>
  <c r="CD287" i="20"/>
  <c r="CQ287" i="20"/>
  <c r="Z344" i="20"/>
  <c r="CM344" i="20"/>
  <c r="BZ344" i="20"/>
  <c r="CD444" i="20"/>
  <c r="CQ444" i="20"/>
  <c r="CD573" i="20"/>
  <c r="CQ573" i="20"/>
  <c r="CB597" i="20"/>
  <c r="CO597" i="20"/>
  <c r="CS621" i="20"/>
  <c r="CF621" i="20"/>
  <c r="CK10" i="20"/>
  <c r="BX10" i="20"/>
  <c r="BX26" i="20"/>
  <c r="CK26" i="20"/>
  <c r="CM34" i="20"/>
  <c r="BZ34" i="20"/>
  <c r="BZ42" i="20"/>
  <c r="CM42" i="20"/>
  <c r="CM87" i="20"/>
  <c r="BZ87" i="20"/>
  <c r="Z87" i="20"/>
  <c r="X95" i="20"/>
  <c r="CK95" i="20"/>
  <c r="BX95" i="20"/>
  <c r="CQ111" i="20"/>
  <c r="CD111" i="20"/>
  <c r="AK119" i="20"/>
  <c r="CK119" i="20"/>
  <c r="BX119" i="20"/>
  <c r="CB143" i="20"/>
  <c r="CO143" i="20"/>
  <c r="CK159" i="20"/>
  <c r="BX159" i="20"/>
  <c r="CM175" i="20"/>
  <c r="BZ175" i="20"/>
  <c r="CS183" i="20"/>
  <c r="CF183" i="20"/>
  <c r="CQ199" i="20"/>
  <c r="CD199" i="20"/>
  <c r="CQ207" i="20"/>
  <c r="CD207" i="20"/>
  <c r="CK223" i="20"/>
  <c r="BX223" i="20"/>
  <c r="CO231" i="20"/>
  <c r="CB231" i="20"/>
  <c r="CS247" i="20"/>
  <c r="CF247" i="20"/>
  <c r="CQ255" i="20"/>
  <c r="CD255" i="20"/>
  <c r="CH263" i="20"/>
  <c r="CU263" i="20"/>
  <c r="CQ279" i="20"/>
  <c r="CD279" i="20"/>
  <c r="CQ295" i="20"/>
  <c r="CD295" i="20"/>
  <c r="CM311" i="20"/>
  <c r="BZ311" i="20"/>
  <c r="CM327" i="20"/>
  <c r="BZ327" i="20"/>
  <c r="CQ335" i="20"/>
  <c r="CD335" i="20"/>
  <c r="CM351" i="20"/>
  <c r="BZ351" i="20"/>
  <c r="CQ367" i="20"/>
  <c r="CD367" i="20"/>
  <c r="CS383" i="20"/>
  <c r="CF383" i="20"/>
  <c r="Z399" i="20"/>
  <c r="CM399" i="20"/>
  <c r="BZ399" i="20"/>
  <c r="CS407" i="20"/>
  <c r="CF407" i="20"/>
  <c r="CF423" i="20"/>
  <c r="CS423" i="20"/>
  <c r="CQ431" i="20"/>
  <c r="CD431" i="20"/>
  <c r="CU447" i="20"/>
  <c r="CH447" i="20"/>
  <c r="CD455" i="20"/>
  <c r="CQ455" i="20"/>
  <c r="CQ479" i="20"/>
  <c r="CD479" i="20"/>
  <c r="CQ503" i="20"/>
  <c r="CD503" i="20"/>
  <c r="CS527" i="20"/>
  <c r="CF527" i="20"/>
  <c r="CO242" i="20"/>
  <c r="CB242" i="20"/>
  <c r="CB307" i="20"/>
  <c r="CO307" i="20"/>
  <c r="CO400" i="20"/>
  <c r="CB400" i="20"/>
  <c r="CS631" i="20"/>
  <c r="CF631" i="20"/>
  <c r="CQ19" i="20"/>
  <c r="CD19" i="20"/>
  <c r="CH27" i="20"/>
  <c r="CU27" i="20"/>
  <c r="CB43" i="20"/>
  <c r="CO43" i="20"/>
  <c r="BZ51" i="20"/>
  <c r="CM51" i="20"/>
  <c r="CM80" i="20"/>
  <c r="Z80" i="20"/>
  <c r="BZ80" i="20"/>
  <c r="BX96" i="20"/>
  <c r="CK96" i="20"/>
  <c r="X96" i="20"/>
  <c r="BX104" i="20"/>
  <c r="CK104" i="20"/>
  <c r="BX112" i="20"/>
  <c r="CK112" i="20"/>
  <c r="CM128" i="20"/>
  <c r="BZ128" i="20"/>
  <c r="CH136" i="20"/>
  <c r="CU136" i="20"/>
  <c r="BX152" i="20"/>
  <c r="CK152" i="20"/>
  <c r="CO160" i="20"/>
  <c r="CB160" i="20"/>
  <c r="CB176" i="20"/>
  <c r="CO176" i="20"/>
  <c r="CU184" i="20"/>
  <c r="CH184" i="20"/>
  <c r="CD200" i="20"/>
  <c r="CQ200" i="20"/>
  <c r="BX208" i="20"/>
  <c r="CK208" i="20"/>
  <c r="CD224" i="20"/>
  <c r="CQ224" i="20"/>
  <c r="CK232" i="20"/>
  <c r="BX232" i="20"/>
  <c r="CQ248" i="20"/>
  <c r="CD248" i="20"/>
  <c r="CQ264" i="20"/>
  <c r="CD264" i="20"/>
  <c r="CS280" i="20"/>
  <c r="CF280" i="20"/>
  <c r="CK288" i="20"/>
  <c r="BX288" i="20"/>
  <c r="CH304" i="20"/>
  <c r="CU304" i="20"/>
  <c r="CD312" i="20"/>
  <c r="CQ312" i="20"/>
  <c r="CU328" i="20"/>
  <c r="CH328" i="20"/>
  <c r="CF336" i="20"/>
  <c r="CS336" i="20"/>
  <c r="CH352" i="20"/>
  <c r="CU352" i="20"/>
  <c r="Z368" i="20"/>
  <c r="BZ368" i="20"/>
  <c r="CH384" i="20"/>
  <c r="CU384" i="20"/>
  <c r="CM400" i="20"/>
  <c r="BZ400" i="20"/>
  <c r="CK416" i="20"/>
  <c r="BX416" i="20"/>
  <c r="CF432" i="20"/>
  <c r="CS432" i="20"/>
  <c r="CS448" i="20"/>
  <c r="CF448" i="20"/>
  <c r="CU488" i="20"/>
  <c r="CH488" i="20"/>
  <c r="CK258" i="20"/>
  <c r="BX258" i="20"/>
  <c r="CU430" i="20"/>
  <c r="CH430" i="20"/>
  <c r="CK646" i="20"/>
  <c r="BX646" i="20"/>
  <c r="CO20" i="20"/>
  <c r="CB20" i="20"/>
  <c r="CK28" i="20"/>
  <c r="BX28" i="20"/>
  <c r="BX36" i="20"/>
  <c r="CK36" i="20"/>
  <c r="CM52" i="20"/>
  <c r="BZ52" i="20"/>
  <c r="CU81" i="20"/>
  <c r="CH81" i="20"/>
  <c r="CS97" i="20"/>
  <c r="CF97" i="20"/>
  <c r="X105" i="20"/>
  <c r="BX105" i="20"/>
  <c r="CK105" i="20"/>
  <c r="X113" i="20"/>
  <c r="CK113" i="20"/>
  <c r="BX113" i="20"/>
  <c r="CH129" i="20"/>
  <c r="CU129" i="20"/>
  <c r="AX137" i="20"/>
  <c r="CK137" i="20"/>
  <c r="BX137" i="20"/>
  <c r="CB153" i="20"/>
  <c r="CO153" i="20"/>
  <c r="BK161" i="20"/>
  <c r="CK161" i="20"/>
  <c r="BX161" i="20"/>
  <c r="CO177" i="20"/>
  <c r="CB177" i="20"/>
  <c r="CS185" i="20"/>
  <c r="CF185" i="20"/>
  <c r="BZ193" i="20"/>
  <c r="CM193" i="20"/>
  <c r="CB209" i="20"/>
  <c r="CO209" i="20"/>
  <c r="CD217" i="20"/>
  <c r="CQ217" i="20"/>
  <c r="CU233" i="20"/>
  <c r="CH233" i="20"/>
  <c r="CQ241" i="20"/>
  <c r="CD241" i="20"/>
  <c r="CK249" i="20"/>
  <c r="BX249" i="20"/>
  <c r="CM265" i="20"/>
  <c r="BZ265" i="20"/>
  <c r="CH281" i="20"/>
  <c r="CU281" i="20"/>
  <c r="CU297" i="20"/>
  <c r="CH297" i="20"/>
  <c r="CS305" i="20"/>
  <c r="CF305" i="20"/>
  <c r="CD321" i="20"/>
  <c r="CQ321" i="20"/>
  <c r="CD337" i="20"/>
  <c r="CQ337" i="20"/>
  <c r="AX345" i="20"/>
  <c r="CK345" i="20"/>
  <c r="BX345" i="20"/>
  <c r="CD393" i="20"/>
  <c r="CQ393" i="20"/>
  <c r="BX283" i="20"/>
  <c r="CK283" i="20"/>
  <c r="CU491" i="20"/>
  <c r="CH491" i="20"/>
  <c r="CH5" i="20"/>
  <c r="CU5" i="20"/>
  <c r="CU29" i="20"/>
  <c r="CH29" i="20"/>
  <c r="CU37" i="20"/>
  <c r="CH37" i="20"/>
  <c r="CH74" i="20"/>
  <c r="CU74" i="20"/>
  <c r="CO82" i="20"/>
  <c r="CB82" i="20"/>
  <c r="X90" i="20"/>
  <c r="CK90" i="20"/>
  <c r="BX90" i="20"/>
  <c r="CO106" i="20"/>
  <c r="CB106" i="20"/>
  <c r="CD114" i="20"/>
  <c r="CQ114" i="20"/>
  <c r="CO122" i="20"/>
  <c r="CB122" i="20"/>
  <c r="CK138" i="20"/>
  <c r="BX138" i="20"/>
  <c r="CF146" i="20"/>
  <c r="CS146" i="20"/>
  <c r="BZ154" i="20"/>
  <c r="CM154" i="20"/>
  <c r="CD178" i="20"/>
  <c r="CQ178" i="20"/>
  <c r="CO186" i="20"/>
  <c r="CB186" i="20"/>
  <c r="CK202" i="20"/>
  <c r="BX202" i="20"/>
  <c r="CM210" i="20"/>
  <c r="BZ210" i="20"/>
  <c r="CB226" i="20"/>
  <c r="CO226" i="20"/>
  <c r="BZ234" i="20"/>
  <c r="CM234" i="20"/>
  <c r="CB250" i="20"/>
  <c r="CO250" i="20"/>
  <c r="CF266" i="20"/>
  <c r="CS266" i="20"/>
  <c r="BX274" i="20"/>
  <c r="CK274" i="20"/>
  <c r="CK290" i="20"/>
  <c r="BX290" i="20"/>
  <c r="CD306" i="20"/>
  <c r="CQ306" i="20"/>
  <c r="CU46" i="20"/>
  <c r="CH46" i="20"/>
  <c r="CM425" i="20"/>
  <c r="BZ425" i="20"/>
  <c r="CO567" i="20"/>
  <c r="CB567" i="20"/>
  <c r="CO599" i="20"/>
  <c r="CB599" i="20"/>
  <c r="CU14" i="20"/>
  <c r="CH14" i="20"/>
  <c r="CO22" i="20"/>
  <c r="CB22" i="20"/>
  <c r="CQ38" i="20"/>
  <c r="CD38" i="20"/>
  <c r="CO46" i="20"/>
  <c r="CB46" i="20"/>
  <c r="BZ75" i="20"/>
  <c r="Z75" i="20"/>
  <c r="CM75" i="20"/>
  <c r="CU91" i="20"/>
  <c r="CH91" i="20"/>
  <c r="CF99" i="20"/>
  <c r="CS99" i="20"/>
  <c r="CB107" i="20"/>
  <c r="CO107" i="20"/>
  <c r="CD123" i="20"/>
  <c r="CQ123" i="20"/>
  <c r="CM131" i="20"/>
  <c r="BZ131" i="20"/>
  <c r="CQ139" i="20"/>
  <c r="CD139" i="20"/>
  <c r="CH155" i="20"/>
  <c r="CU155" i="20"/>
  <c r="CD163" i="20"/>
  <c r="CQ163" i="20"/>
  <c r="CO179" i="20"/>
  <c r="CB179" i="20"/>
  <c r="BX187" i="20"/>
  <c r="CK187" i="20"/>
  <c r="CS203" i="20"/>
  <c r="CF203" i="20"/>
  <c r="CF211" i="20"/>
  <c r="CS211" i="20"/>
  <c r="CO219" i="20"/>
  <c r="CB219" i="20"/>
  <c r="CM235" i="20"/>
  <c r="BZ235" i="20"/>
  <c r="CH243" i="20"/>
  <c r="CU243" i="20"/>
  <c r="CO259" i="20"/>
  <c r="CB259" i="20"/>
  <c r="CM275" i="20"/>
  <c r="BZ275" i="20"/>
  <c r="CO291" i="20"/>
  <c r="CB291" i="20"/>
  <c r="BX299" i="20"/>
  <c r="CK299" i="20"/>
  <c r="CO315" i="20"/>
  <c r="CB315" i="20"/>
  <c r="CF323" i="20"/>
  <c r="CS323" i="20"/>
  <c r="CF339" i="20"/>
  <c r="CS339" i="20"/>
  <c r="CM355" i="20"/>
  <c r="BZ355" i="20"/>
  <c r="CM379" i="20"/>
  <c r="BZ379" i="20"/>
  <c r="CH395" i="20"/>
  <c r="CU395" i="20"/>
  <c r="CO411" i="20"/>
  <c r="CB411" i="20"/>
  <c r="CM419" i="20"/>
  <c r="BZ419" i="20"/>
  <c r="CO435" i="20"/>
  <c r="CB435" i="20"/>
  <c r="BX443" i="20"/>
  <c r="CK443" i="20"/>
  <c r="CS459" i="20"/>
  <c r="CF459" i="20"/>
  <c r="CQ475" i="20"/>
  <c r="CD475" i="20"/>
  <c r="CS491" i="20"/>
  <c r="CF491" i="20"/>
  <c r="CD507" i="20"/>
  <c r="CQ507" i="20"/>
  <c r="BX539" i="20"/>
  <c r="CK539" i="20"/>
  <c r="CQ4" i="20"/>
  <c r="CD4" i="20"/>
  <c r="CH193" i="20"/>
  <c r="CU193" i="20"/>
  <c r="CD330" i="20"/>
  <c r="CQ330" i="20"/>
  <c r="CQ262" i="20"/>
  <c r="CD262" i="20"/>
  <c r="CO289" i="20"/>
  <c r="CB289" i="20"/>
  <c r="CS497" i="20"/>
  <c r="CF497" i="20"/>
  <c r="CD478" i="20"/>
  <c r="CQ478" i="20"/>
  <c r="CM316" i="20"/>
  <c r="BZ316" i="20"/>
  <c r="CD612" i="20"/>
  <c r="CF77" i="20"/>
  <c r="CU40" i="20"/>
  <c r="CH588" i="20"/>
  <c r="CU604" i="20"/>
  <c r="CH24" i="20"/>
  <c r="CD588" i="20"/>
  <c r="CF608" i="20"/>
  <c r="BX564" i="20"/>
  <c r="BX568" i="20"/>
  <c r="CO576" i="20"/>
  <c r="CO588" i="20"/>
  <c r="BZ596" i="20"/>
  <c r="CS616" i="20"/>
  <c r="BX624" i="20"/>
  <c r="CB636" i="20"/>
  <c r="CQ640" i="20"/>
  <c r="CB644" i="20"/>
  <c r="CS648" i="20"/>
  <c r="CO220" i="20"/>
  <c r="CB220" i="20"/>
  <c r="CO372" i="20"/>
  <c r="CB372" i="20"/>
  <c r="CO436" i="20"/>
  <c r="CB436" i="20"/>
  <c r="CQ8" i="20"/>
  <c r="CB48" i="20"/>
  <c r="CK77" i="20"/>
  <c r="CM85" i="20"/>
  <c r="CU592" i="20"/>
  <c r="CS646" i="20"/>
  <c r="CF372" i="20"/>
  <c r="CU343" i="20"/>
  <c r="CH226" i="20"/>
  <c r="CD560" i="20"/>
  <c r="CH624" i="20"/>
  <c r="CD16" i="20"/>
  <c r="BZ93" i="20"/>
  <c r="CK101" i="20"/>
  <c r="CB109" i="20"/>
  <c r="BZ125" i="20"/>
  <c r="CQ133" i="20"/>
  <c r="CK133" i="20"/>
  <c r="CF149" i="20"/>
  <c r="BX149" i="20"/>
  <c r="CB157" i="20"/>
  <c r="BX165" i="20"/>
  <c r="CB173" i="20"/>
  <c r="CB181" i="20"/>
  <c r="CQ197" i="20"/>
  <c r="BZ205" i="20"/>
  <c r="CD213" i="20"/>
  <c r="CB221" i="20"/>
  <c r="CD229" i="20"/>
  <c r="BZ237" i="20"/>
  <c r="BZ253" i="20"/>
  <c r="CQ261" i="20"/>
  <c r="BZ269" i="20"/>
  <c r="CF277" i="20"/>
  <c r="BX277" i="20"/>
  <c r="BZ285" i="20"/>
  <c r="CH293" i="20"/>
  <c r="BX293" i="20"/>
  <c r="CB301" i="20"/>
  <c r="CS317" i="20"/>
  <c r="CF325" i="20"/>
  <c r="BX325" i="20"/>
  <c r="CB333" i="20"/>
  <c r="CF341" i="20"/>
  <c r="BZ349" i="20"/>
  <c r="CQ357" i="20"/>
  <c r="BZ365" i="20"/>
  <c r="CH373" i="20"/>
  <c r="BX373" i="20"/>
  <c r="CB381" i="20"/>
  <c r="BX389" i="20"/>
  <c r="CB397" i="20"/>
  <c r="BX405" i="20"/>
  <c r="CB413" i="20"/>
  <c r="CF421" i="20"/>
  <c r="BX421" i="20"/>
  <c r="CB429" i="20"/>
  <c r="CB445" i="20"/>
  <c r="CF453" i="20"/>
  <c r="BX453" i="20"/>
  <c r="CD461" i="20"/>
  <c r="CD469" i="20"/>
  <c r="BX469" i="20"/>
  <c r="CF485" i="20"/>
  <c r="BX485" i="20"/>
  <c r="CB493" i="20"/>
  <c r="CQ501" i="20"/>
  <c r="BX501" i="20"/>
  <c r="CB509" i="20"/>
  <c r="CF517" i="20"/>
  <c r="BX517" i="20"/>
  <c r="CD525" i="20"/>
  <c r="CF533" i="20"/>
  <c r="CB541" i="20"/>
  <c r="CD549" i="20"/>
  <c r="BZ557" i="20"/>
  <c r="CS614" i="20"/>
  <c r="CF380" i="20"/>
  <c r="CH234" i="20"/>
  <c r="BZ9" i="20"/>
  <c r="CH17" i="20"/>
  <c r="BX25" i="20"/>
  <c r="CD41" i="20"/>
  <c r="CH86" i="20"/>
  <c r="BZ94" i="20"/>
  <c r="CS110" i="20"/>
  <c r="CK118" i="20"/>
  <c r="CU134" i="20"/>
  <c r="CH150" i="20"/>
  <c r="BZ158" i="20"/>
  <c r="CQ174" i="20"/>
  <c r="CF190" i="20"/>
  <c r="CD198" i="20"/>
  <c r="CS214" i="20"/>
  <c r="CM222" i="20"/>
  <c r="CQ246" i="20"/>
  <c r="CF270" i="20"/>
  <c r="CS286" i="20"/>
  <c r="BX406" i="20"/>
  <c r="CU454" i="20"/>
  <c r="CF470" i="20"/>
  <c r="CB494" i="20"/>
  <c r="CS558" i="20"/>
  <c r="CH168" i="20"/>
  <c r="CB344" i="20"/>
  <c r="CF452" i="20"/>
  <c r="CQ263" i="20"/>
  <c r="CO463" i="20"/>
  <c r="CO544" i="20"/>
  <c r="CS449" i="20"/>
  <c r="CO582" i="20"/>
  <c r="BX378" i="20"/>
  <c r="CM267" i="20"/>
  <c r="CO531" i="20"/>
  <c r="CB531" i="20"/>
  <c r="CF634" i="20"/>
  <c r="CS634" i="20"/>
  <c r="CS562" i="20"/>
  <c r="CF562" i="20"/>
  <c r="CU582" i="20"/>
  <c r="CH582" i="20"/>
  <c r="CH587" i="20"/>
  <c r="CU587" i="20"/>
  <c r="BZ402" i="20"/>
  <c r="CM402" i="20"/>
  <c r="CH410" i="20"/>
  <c r="CU410" i="20"/>
  <c r="CM450" i="20"/>
  <c r="BZ450" i="20"/>
  <c r="CF426" i="20"/>
  <c r="CS426" i="20"/>
  <c r="BZ574" i="20"/>
  <c r="CM574" i="20"/>
  <c r="CK575" i="20"/>
  <c r="BX575" i="20"/>
  <c r="CD641" i="20"/>
  <c r="CQ641" i="20"/>
  <c r="CF521" i="20"/>
  <c r="CS521" i="20"/>
  <c r="CU625" i="20"/>
  <c r="CH625" i="20"/>
  <c r="AX409" i="20"/>
  <c r="CK409" i="20"/>
  <c r="BX409" i="20"/>
  <c r="CO472" i="20"/>
  <c r="CB472" i="20"/>
  <c r="CF526" i="20"/>
  <c r="CS526" i="20"/>
  <c r="CM7" i="20"/>
  <c r="BZ7" i="20"/>
  <c r="CU196" i="20"/>
  <c r="CH196" i="20"/>
  <c r="CK276" i="20"/>
  <c r="BX276" i="20"/>
  <c r="CB364" i="20"/>
  <c r="CO364" i="20"/>
  <c r="CK412" i="20"/>
  <c r="BX412" i="20"/>
  <c r="CD508" i="20"/>
  <c r="CQ508" i="20"/>
  <c r="CU383" i="20"/>
  <c r="CH383" i="20"/>
  <c r="CF398" i="20"/>
  <c r="CS398" i="20"/>
  <c r="BM494" i="20"/>
  <c r="CM494" i="20"/>
  <c r="BZ494" i="20"/>
  <c r="BZ10" i="20"/>
  <c r="CM10" i="20"/>
  <c r="CF95" i="20"/>
  <c r="CS95" i="20"/>
  <c r="CU159" i="20"/>
  <c r="CH159" i="20"/>
  <c r="CU231" i="20"/>
  <c r="CH231" i="20"/>
  <c r="CO311" i="20"/>
  <c r="CB311" i="20"/>
  <c r="CM503" i="20"/>
  <c r="BZ503" i="20"/>
  <c r="CQ395" i="20"/>
  <c r="CD395" i="20"/>
  <c r="CO104" i="20"/>
  <c r="CB104" i="20"/>
  <c r="CF152" i="20"/>
  <c r="CS152" i="20"/>
  <c r="CH224" i="20"/>
  <c r="CU224" i="20"/>
  <c r="CS296" i="20"/>
  <c r="CF296" i="20"/>
  <c r="CO368" i="20"/>
  <c r="CB368" i="20"/>
  <c r="CQ488" i="20"/>
  <c r="CD488" i="20"/>
  <c r="CQ36" i="20"/>
  <c r="CD36" i="20"/>
  <c r="CF129" i="20"/>
  <c r="CS129" i="20"/>
  <c r="CQ193" i="20"/>
  <c r="CD193" i="20"/>
  <c r="CB265" i="20"/>
  <c r="CO265" i="20"/>
  <c r="CO345" i="20"/>
  <c r="CB345" i="20"/>
  <c r="CQ82" i="20"/>
  <c r="CD82" i="20"/>
  <c r="CM146" i="20"/>
  <c r="BZ146" i="20"/>
  <c r="CO210" i="20"/>
  <c r="CB210" i="20"/>
  <c r="CB290" i="20"/>
  <c r="CO290" i="20"/>
  <c r="CS22" i="20"/>
  <c r="CF22" i="20"/>
  <c r="CD107" i="20"/>
  <c r="CQ107" i="20"/>
  <c r="CF163" i="20"/>
  <c r="CS163" i="20"/>
  <c r="CO235" i="20"/>
  <c r="CB235" i="20"/>
  <c r="BZ299" i="20"/>
  <c r="CM299" i="20"/>
  <c r="CK387" i="20"/>
  <c r="BX387" i="20"/>
  <c r="CS475" i="20"/>
  <c r="CF475" i="20"/>
  <c r="CU407" i="20"/>
  <c r="CH174" i="20"/>
  <c r="CH314" i="20"/>
  <c r="CU314" i="20"/>
  <c r="CO4" i="20"/>
  <c r="CB4" i="20"/>
  <c r="CF306" i="20"/>
  <c r="CS306" i="20"/>
  <c r="CU607" i="20"/>
  <c r="CH607" i="20"/>
  <c r="CQ647" i="20"/>
  <c r="CD647" i="20"/>
  <c r="CO547" i="20"/>
  <c r="CB547" i="20"/>
  <c r="BZ515" i="20"/>
  <c r="CM515" i="20"/>
  <c r="BZ539" i="20"/>
  <c r="CM539" i="20"/>
  <c r="CB314" i="20"/>
  <c r="CO314" i="20"/>
  <c r="CM595" i="20"/>
  <c r="BZ595" i="20"/>
  <c r="BM542" i="20"/>
  <c r="CM542" i="20"/>
  <c r="BZ542" i="20"/>
  <c r="BX598" i="20"/>
  <c r="CK598" i="20"/>
  <c r="CS638" i="20"/>
  <c r="CF638" i="20"/>
  <c r="BX322" i="20"/>
  <c r="CK322" i="20"/>
  <c r="CM330" i="20"/>
  <c r="BZ330" i="20"/>
  <c r="CQ362" i="20"/>
  <c r="CD362" i="20"/>
  <c r="CU514" i="20"/>
  <c r="CH514" i="20"/>
  <c r="CO618" i="20"/>
  <c r="CB618" i="20"/>
  <c r="BZ582" i="20"/>
  <c r="CM582" i="20"/>
  <c r="CQ594" i="20"/>
  <c r="CD594" i="20"/>
  <c r="BZ606" i="20"/>
  <c r="CM606" i="20"/>
  <c r="X587" i="20"/>
  <c r="BX587" i="20"/>
  <c r="CK587" i="20"/>
  <c r="CH603" i="20"/>
  <c r="CU603" i="20"/>
  <c r="CQ619" i="20"/>
  <c r="CD619" i="20"/>
  <c r="CF643" i="20"/>
  <c r="CS643" i="20"/>
  <c r="CU442" i="20"/>
  <c r="CH442" i="20"/>
  <c r="BX418" i="20"/>
  <c r="CK418" i="20"/>
  <c r="CB466" i="20"/>
  <c r="CO466" i="20"/>
  <c r="BZ554" i="20"/>
  <c r="CM554" i="20"/>
  <c r="CS566" i="20"/>
  <c r="CF566" i="20"/>
  <c r="X635" i="20"/>
  <c r="CK635" i="20"/>
  <c r="BX635" i="20"/>
  <c r="CD378" i="20"/>
  <c r="CQ378" i="20"/>
  <c r="BX482" i="20"/>
  <c r="CK482" i="20"/>
  <c r="CO538" i="20"/>
  <c r="CB538" i="20"/>
  <c r="CU579" i="20"/>
  <c r="CH579" i="20"/>
  <c r="CQ346" i="20"/>
  <c r="CD346" i="20"/>
  <c r="CB410" i="20"/>
  <c r="CO410" i="20"/>
  <c r="CD458" i="20"/>
  <c r="CQ458" i="20"/>
  <c r="CS474" i="20"/>
  <c r="CF474" i="20"/>
  <c r="CB498" i="20"/>
  <c r="CO498" i="20"/>
  <c r="BX530" i="20"/>
  <c r="CK530" i="20"/>
  <c r="CB578" i="20"/>
  <c r="CO578" i="20"/>
  <c r="CH574" i="20"/>
  <c r="CU574" i="20"/>
  <c r="CU606" i="20"/>
  <c r="CH606" i="20"/>
  <c r="CD570" i="20"/>
  <c r="CQ570" i="20"/>
  <c r="CM602" i="20"/>
  <c r="BZ602" i="20"/>
  <c r="CO337" i="20"/>
  <c r="CB337" i="20"/>
  <c r="CS573" i="20"/>
  <c r="CF573" i="20"/>
  <c r="BX607" i="20"/>
  <c r="CK607" i="20"/>
  <c r="CK639" i="20"/>
  <c r="BX639" i="20"/>
  <c r="BM353" i="20"/>
  <c r="CM353" i="20"/>
  <c r="BZ353" i="20"/>
  <c r="CO593" i="20"/>
  <c r="CB593" i="20"/>
  <c r="CD569" i="20"/>
  <c r="CQ569" i="20"/>
  <c r="AX641" i="20"/>
  <c r="CK641" i="20"/>
  <c r="BX641" i="20"/>
  <c r="AX593" i="20"/>
  <c r="BX593" i="20"/>
  <c r="CK593" i="20"/>
  <c r="CF577" i="20"/>
  <c r="CS577" i="20"/>
  <c r="CS417" i="20"/>
  <c r="CF417" i="20"/>
  <c r="BZ385" i="20"/>
  <c r="CM385" i="20"/>
  <c r="CQ433" i="20"/>
  <c r="CD433" i="20"/>
  <c r="CD457" i="20"/>
  <c r="CQ457" i="20"/>
  <c r="CU513" i="20"/>
  <c r="CH513" i="20"/>
  <c r="CM625" i="20"/>
  <c r="BZ625" i="20"/>
  <c r="CU601" i="20"/>
  <c r="CH601" i="20"/>
  <c r="CO577" i="20"/>
  <c r="CB577" i="20"/>
  <c r="CD577" i="20"/>
  <c r="CQ577" i="20"/>
  <c r="CU377" i="20"/>
  <c r="CH377" i="20"/>
  <c r="CU409" i="20"/>
  <c r="CH409" i="20"/>
  <c r="CU465" i="20"/>
  <c r="CH465" i="20"/>
  <c r="CO489" i="20"/>
  <c r="CB489" i="20"/>
  <c r="CD521" i="20"/>
  <c r="CQ521" i="20"/>
  <c r="CS585" i="20"/>
  <c r="CF585" i="20"/>
  <c r="CQ609" i="20"/>
  <c r="CD609" i="20"/>
  <c r="CU542" i="20"/>
  <c r="CH542" i="20"/>
  <c r="CS583" i="20"/>
  <c r="CF583" i="20"/>
  <c r="CB487" i="20"/>
  <c r="CO487" i="20"/>
  <c r="AK559" i="20"/>
  <c r="CK559" i="20"/>
  <c r="BX559" i="20"/>
  <c r="BX594" i="20"/>
  <c r="CK594" i="20"/>
  <c r="CQ615" i="20"/>
  <c r="CD615" i="20"/>
  <c r="CO519" i="20"/>
  <c r="CB519" i="20"/>
  <c r="CB504" i="20"/>
  <c r="CO504" i="20"/>
  <c r="CQ504" i="20"/>
  <c r="CD504" i="20"/>
  <c r="CS504" i="20"/>
  <c r="CF504" i="20"/>
  <c r="CK548" i="20"/>
  <c r="BX548" i="20"/>
  <c r="CS496" i="20"/>
  <c r="CF496" i="20"/>
  <c r="BX496" i="20"/>
  <c r="CK496" i="20"/>
  <c r="CK558" i="20"/>
  <c r="BX558" i="20"/>
  <c r="BX490" i="20"/>
  <c r="CK490" i="20"/>
  <c r="CS502" i="20"/>
  <c r="CF502" i="20"/>
  <c r="BX514" i="20"/>
  <c r="CK514" i="20"/>
  <c r="BZ531" i="20"/>
  <c r="CM531" i="20"/>
  <c r="CK552" i="20"/>
  <c r="BX552" i="20"/>
  <c r="CM571" i="20"/>
  <c r="BZ571" i="20"/>
  <c r="X579" i="20"/>
  <c r="CK579" i="20"/>
  <c r="BX579" i="20"/>
  <c r="CF633" i="20"/>
  <c r="CS633" i="20"/>
  <c r="CM194" i="20"/>
  <c r="BZ194" i="20"/>
  <c r="BX272" i="20"/>
  <c r="CK272" i="20"/>
  <c r="CU375" i="20"/>
  <c r="CH375" i="20"/>
  <c r="CU432" i="20"/>
  <c r="CH432" i="20"/>
  <c r="CU524" i="20"/>
  <c r="CH524" i="20"/>
  <c r="CO15" i="20"/>
  <c r="CB15" i="20"/>
  <c r="CM23" i="20"/>
  <c r="BZ23" i="20"/>
  <c r="CH39" i="20"/>
  <c r="CU39" i="20"/>
  <c r="CS47" i="20"/>
  <c r="CF47" i="20"/>
  <c r="BX76" i="20"/>
  <c r="X76" i="20"/>
  <c r="CK76" i="20"/>
  <c r="CU92" i="20"/>
  <c r="CH92" i="20"/>
  <c r="BX100" i="20"/>
  <c r="CK100" i="20"/>
  <c r="X100" i="20"/>
  <c r="CB108" i="20"/>
  <c r="CO108" i="20"/>
  <c r="CS132" i="20"/>
  <c r="CF132" i="20"/>
  <c r="BZ140" i="20"/>
  <c r="CM140" i="20"/>
  <c r="CS156" i="20"/>
  <c r="CF156" i="20"/>
  <c r="CO164" i="20"/>
  <c r="CB164" i="20"/>
  <c r="BZ180" i="20"/>
  <c r="CM180" i="20"/>
  <c r="BX188" i="20"/>
  <c r="CK188" i="20"/>
  <c r="CU204" i="20"/>
  <c r="CH204" i="20"/>
  <c r="CD212" i="20"/>
  <c r="CQ212" i="20"/>
  <c r="CS228" i="20"/>
  <c r="CF228" i="20"/>
  <c r="CU244" i="20"/>
  <c r="CH244" i="20"/>
  <c r="CM252" i="20"/>
  <c r="BZ252" i="20"/>
  <c r="CQ268" i="20"/>
  <c r="CD268" i="20"/>
  <c r="CD276" i="20"/>
  <c r="CQ276" i="20"/>
  <c r="CH292" i="20"/>
  <c r="CU292" i="20"/>
  <c r="BX324" i="20"/>
  <c r="CK324" i="20"/>
  <c r="CK340" i="20"/>
  <c r="BX340" i="20"/>
  <c r="CB356" i="20"/>
  <c r="CO356" i="20"/>
  <c r="BZ364" i="20"/>
  <c r="CM364" i="20"/>
  <c r="CD380" i="20"/>
  <c r="CQ380" i="20"/>
  <c r="BX388" i="20"/>
  <c r="CK388" i="20"/>
  <c r="CB404" i="20"/>
  <c r="CO404" i="20"/>
  <c r="CM420" i="20"/>
  <c r="BZ420" i="20"/>
  <c r="CK436" i="20"/>
  <c r="BX436" i="20"/>
  <c r="CM452" i="20"/>
  <c r="BZ452" i="20"/>
  <c r="CS468" i="20"/>
  <c r="CF468" i="20"/>
  <c r="CF484" i="20"/>
  <c r="CS484" i="20"/>
  <c r="CQ516" i="20"/>
  <c r="CD516" i="20"/>
  <c r="CD532" i="20"/>
  <c r="CQ532" i="20"/>
  <c r="CH556" i="20"/>
  <c r="CU556" i="20"/>
  <c r="CS279" i="20"/>
  <c r="CF279" i="20"/>
  <c r="CS342" i="20"/>
  <c r="CF342" i="20"/>
  <c r="BM398" i="20"/>
  <c r="CM398" i="20"/>
  <c r="BZ398" i="20"/>
  <c r="BZ155" i="20"/>
  <c r="CM155" i="20"/>
  <c r="CQ267" i="20"/>
  <c r="CD267" i="20"/>
  <c r="CU319" i="20"/>
  <c r="CH319" i="20"/>
  <c r="CF371" i="20"/>
  <c r="CS371" i="20"/>
  <c r="CH428" i="20"/>
  <c r="CU428" i="20"/>
  <c r="CS589" i="20"/>
  <c r="CF589" i="20"/>
  <c r="CO94" i="20"/>
  <c r="CB94" i="20"/>
  <c r="BX126" i="20"/>
  <c r="CK126" i="20"/>
  <c r="CS158" i="20"/>
  <c r="CF158" i="20"/>
  <c r="CK182" i="20"/>
  <c r="BX182" i="20"/>
  <c r="AM198" i="20"/>
  <c r="BZ198" i="20"/>
  <c r="CB206" i="20"/>
  <c r="CO206" i="20"/>
  <c r="CB222" i="20"/>
  <c r="CO222" i="20"/>
  <c r="CH246" i="20"/>
  <c r="CU246" i="20"/>
  <c r="BM270" i="20"/>
  <c r="CM270" i="20"/>
  <c r="BZ270" i="20"/>
  <c r="CB310" i="20"/>
  <c r="CO310" i="20"/>
  <c r="BM326" i="20"/>
  <c r="CM326" i="20"/>
  <c r="BZ326" i="20"/>
  <c r="CB342" i="20"/>
  <c r="CO342" i="20"/>
  <c r="CQ358" i="20"/>
  <c r="CD358" i="20"/>
  <c r="CU374" i="20"/>
  <c r="CH374" i="20"/>
  <c r="CK382" i="20"/>
  <c r="BX382" i="20"/>
  <c r="CB398" i="20"/>
  <c r="CO398" i="20"/>
  <c r="CS414" i="20"/>
  <c r="CF414" i="20"/>
  <c r="CK430" i="20"/>
  <c r="BX430" i="20"/>
  <c r="CD446" i="20"/>
  <c r="CQ446" i="20"/>
  <c r="CM203" i="20"/>
  <c r="BZ203" i="20"/>
  <c r="CH459" i="20"/>
  <c r="CU459" i="20"/>
  <c r="CO573" i="20"/>
  <c r="CB573" i="20"/>
  <c r="CS597" i="20"/>
  <c r="CF597" i="20"/>
  <c r="CK621" i="20"/>
  <c r="BX621" i="20"/>
  <c r="CB10" i="20"/>
  <c r="CO10" i="20"/>
  <c r="CQ26" i="20"/>
  <c r="CD26" i="20"/>
  <c r="BX34" i="20"/>
  <c r="CK34" i="20"/>
  <c r="CB42" i="20"/>
  <c r="CO42" i="20"/>
  <c r="CF79" i="20"/>
  <c r="CS79" i="20"/>
  <c r="CK87" i="20"/>
  <c r="X87" i="20"/>
  <c r="BX87" i="20"/>
  <c r="CB103" i="20"/>
  <c r="CO103" i="20"/>
  <c r="Z111" i="20"/>
  <c r="BZ111" i="20"/>
  <c r="CM111" i="20"/>
  <c r="CU119" i="20"/>
  <c r="CH119" i="20"/>
  <c r="CQ135" i="20"/>
  <c r="CD135" i="20"/>
  <c r="CF143" i="20"/>
  <c r="CS143" i="20"/>
  <c r="CM151" i="20"/>
  <c r="BZ151" i="20"/>
  <c r="CS167" i="20"/>
  <c r="CF167" i="20"/>
  <c r="AK175" i="20"/>
  <c r="BX175" i="20"/>
  <c r="CK175" i="20"/>
  <c r="CQ183" i="20"/>
  <c r="CD183" i="20"/>
  <c r="CS199" i="20"/>
  <c r="CF199" i="20"/>
  <c r="CK207" i="20"/>
  <c r="BX207" i="20"/>
  <c r="CM223" i="20"/>
  <c r="BZ223" i="20"/>
  <c r="CQ231" i="20"/>
  <c r="CD231" i="20"/>
  <c r="CO247" i="20"/>
  <c r="CB247" i="20"/>
  <c r="CO255" i="20"/>
  <c r="CB255" i="20"/>
  <c r="CQ271" i="20"/>
  <c r="CD271" i="20"/>
  <c r="CS295" i="20"/>
  <c r="CF295" i="20"/>
  <c r="AK311" i="20"/>
  <c r="CK311" i="20"/>
  <c r="BX311" i="20"/>
  <c r="CB327" i="20"/>
  <c r="CO327" i="20"/>
  <c r="CD351" i="20"/>
  <c r="CQ351" i="20"/>
  <c r="CS367" i="20"/>
  <c r="CF367" i="20"/>
  <c r="CQ383" i="20"/>
  <c r="CD383" i="20"/>
  <c r="BK399" i="20"/>
  <c r="BX399" i="20"/>
  <c r="CK399" i="20"/>
  <c r="CQ407" i="20"/>
  <c r="CD407" i="20"/>
  <c r="CO423" i="20"/>
  <c r="CB423" i="20"/>
  <c r="CU431" i="20"/>
  <c r="CH431" i="20"/>
  <c r="CO447" i="20"/>
  <c r="CB447" i="20"/>
  <c r="BZ455" i="20"/>
  <c r="CM455" i="20"/>
  <c r="BK479" i="20"/>
  <c r="BX479" i="20"/>
  <c r="CK479" i="20"/>
  <c r="CU511" i="20"/>
  <c r="CH511" i="20"/>
  <c r="CQ527" i="20"/>
  <c r="CD527" i="20"/>
  <c r="CB11" i="20"/>
  <c r="CO11" i="20"/>
  <c r="BZ250" i="20"/>
  <c r="CM250" i="20"/>
  <c r="CS321" i="20"/>
  <c r="CF321" i="20"/>
  <c r="CF11" i="20"/>
  <c r="CS11" i="20"/>
  <c r="CO19" i="20"/>
  <c r="CB19" i="20"/>
  <c r="CS43" i="20"/>
  <c r="CF43" i="20"/>
  <c r="BX51" i="20"/>
  <c r="CK51" i="20"/>
  <c r="X80" i="20"/>
  <c r="BX80" i="20"/>
  <c r="CK80" i="20"/>
  <c r="CH96" i="20"/>
  <c r="CU96" i="20"/>
  <c r="CU104" i="20"/>
  <c r="CH104" i="20"/>
  <c r="CF112" i="20"/>
  <c r="CS112" i="20"/>
  <c r="CD128" i="20"/>
  <c r="CQ128" i="20"/>
  <c r="BZ144" i="20"/>
  <c r="CM144" i="20"/>
  <c r="CO152" i="20"/>
  <c r="CB152" i="20"/>
  <c r="CS168" i="20"/>
  <c r="CF168" i="20"/>
  <c r="CM176" i="20"/>
  <c r="BZ176" i="20"/>
  <c r="CB192" i="20"/>
  <c r="CO192" i="20"/>
  <c r="BZ200" i="20"/>
  <c r="CM200" i="20"/>
  <c r="CO208" i="20"/>
  <c r="CB208" i="20"/>
  <c r="CB224" i="20"/>
  <c r="CO224" i="20"/>
  <c r="CK248" i="20"/>
  <c r="BX248" i="20"/>
  <c r="BZ264" i="20"/>
  <c r="CM264" i="20"/>
  <c r="CO280" i="20"/>
  <c r="CB280" i="20"/>
  <c r="CU288" i="20"/>
  <c r="CH288" i="20"/>
  <c r="CQ304" i="20"/>
  <c r="CD304" i="20"/>
  <c r="BX312" i="20"/>
  <c r="CK312" i="20"/>
  <c r="CO328" i="20"/>
  <c r="CB328" i="20"/>
  <c r="CQ344" i="20"/>
  <c r="CD344" i="20"/>
  <c r="CH360" i="20"/>
  <c r="CU360" i="20"/>
  <c r="CD384" i="20"/>
  <c r="CQ384" i="20"/>
  <c r="CF416" i="20"/>
  <c r="CS416" i="20"/>
  <c r="CQ440" i="20"/>
  <c r="CD440" i="20"/>
  <c r="CO448" i="20"/>
  <c r="CB448" i="20"/>
  <c r="CM4" i="20"/>
  <c r="BZ4" i="20"/>
  <c r="CH282" i="20"/>
  <c r="CU282" i="20"/>
  <c r="CF438" i="20"/>
  <c r="CS438" i="20"/>
  <c r="CK12" i="20"/>
  <c r="BX12" i="20"/>
  <c r="CK20" i="20"/>
  <c r="BX20" i="20"/>
  <c r="CQ28" i="20"/>
  <c r="CD28" i="20"/>
  <c r="CH44" i="20"/>
  <c r="CU44" i="20"/>
  <c r="CD52" i="20"/>
  <c r="CQ52" i="20"/>
  <c r="CD81" i="20"/>
  <c r="CQ81" i="20"/>
  <c r="CD105" i="20"/>
  <c r="CQ105" i="20"/>
  <c r="CU121" i="20"/>
  <c r="CH121" i="20"/>
  <c r="CO129" i="20"/>
  <c r="CB129" i="20"/>
  <c r="CS145" i="20"/>
  <c r="CF145" i="20"/>
  <c r="CU153" i="20"/>
  <c r="CH153" i="20"/>
  <c r="CU161" i="20"/>
  <c r="CH161" i="20"/>
  <c r="X177" i="20"/>
  <c r="CK177" i="20"/>
  <c r="BX177" i="20"/>
  <c r="CM185" i="20"/>
  <c r="BZ185" i="20"/>
  <c r="CD201" i="20"/>
  <c r="CQ201" i="20"/>
  <c r="CS209" i="20"/>
  <c r="CF209" i="20"/>
  <c r="AX217" i="20"/>
  <c r="CK217" i="20"/>
  <c r="BX217" i="20"/>
  <c r="CS233" i="20"/>
  <c r="CF233" i="20"/>
  <c r="CM241" i="20"/>
  <c r="BZ241" i="20"/>
  <c r="CS257" i="20"/>
  <c r="CF257" i="20"/>
  <c r="CD265" i="20"/>
  <c r="CQ265" i="20"/>
  <c r="CS281" i="20"/>
  <c r="CF281" i="20"/>
  <c r="CF297" i="20"/>
  <c r="CS297" i="20"/>
  <c r="CO313" i="20"/>
  <c r="CB313" i="20"/>
  <c r="CU321" i="20"/>
  <c r="CH321" i="20"/>
  <c r="CS337" i="20"/>
  <c r="CF337" i="20"/>
  <c r="CQ353" i="20"/>
  <c r="CD353" i="20"/>
  <c r="CU457" i="20"/>
  <c r="CH457" i="20"/>
  <c r="CU223" i="20"/>
  <c r="CH223" i="20"/>
  <c r="CO295" i="20"/>
  <c r="CB295" i="20"/>
  <c r="CF13" i="20"/>
  <c r="CS13" i="20"/>
  <c r="CO21" i="20"/>
  <c r="CB21" i="20"/>
  <c r="CB29" i="20"/>
  <c r="CO29" i="20"/>
  <c r="BZ45" i="20"/>
  <c r="CM45" i="20"/>
  <c r="CQ74" i="20"/>
  <c r="CD74" i="20"/>
  <c r="Z82" i="20"/>
  <c r="BZ82" i="20"/>
  <c r="CM82" i="20"/>
  <c r="CS98" i="20"/>
  <c r="CF98" i="20"/>
  <c r="BZ106" i="20"/>
  <c r="CM106" i="20"/>
  <c r="CO114" i="20"/>
  <c r="CB114" i="20"/>
  <c r="CK130" i="20"/>
  <c r="BX130" i="20"/>
  <c r="CM138" i="20"/>
  <c r="BZ138" i="20"/>
  <c r="CO146" i="20"/>
  <c r="CB146" i="20"/>
  <c r="CD162" i="20"/>
  <c r="CQ162" i="20"/>
  <c r="CD170" i="20"/>
  <c r="CQ170" i="20"/>
  <c r="CF178" i="20"/>
  <c r="CS178" i="20"/>
  <c r="CU194" i="20"/>
  <c r="CH194" i="20"/>
  <c r="CM202" i="20"/>
  <c r="BZ202" i="20"/>
  <c r="CF210" i="20"/>
  <c r="CS210" i="20"/>
  <c r="CD226" i="20"/>
  <c r="CQ226" i="20"/>
  <c r="CK234" i="20"/>
  <c r="BX234" i="20"/>
  <c r="CU250" i="20"/>
  <c r="CH250" i="20"/>
  <c r="CQ266" i="20"/>
  <c r="CD266" i="20"/>
  <c r="CH274" i="20"/>
  <c r="CU274" i="20"/>
  <c r="CD290" i="20"/>
  <c r="CQ290" i="20"/>
  <c r="CB306" i="20"/>
  <c r="CO306" i="20"/>
  <c r="CD259" i="20"/>
  <c r="CQ259" i="20"/>
  <c r="CO432" i="20"/>
  <c r="CB432" i="20"/>
  <c r="CD567" i="20"/>
  <c r="CQ567" i="20"/>
  <c r="CS6" i="20"/>
  <c r="CF6" i="20"/>
  <c r="BZ14" i="20"/>
  <c r="CM14" i="20"/>
  <c r="BZ22" i="20"/>
  <c r="CM22" i="20"/>
  <c r="BZ38" i="20"/>
  <c r="CM38" i="20"/>
  <c r="BZ46" i="20"/>
  <c r="CM46" i="20"/>
  <c r="CD83" i="20"/>
  <c r="CQ83" i="20"/>
  <c r="CS91" i="20"/>
  <c r="CF91" i="20"/>
  <c r="CQ99" i="20"/>
  <c r="CD99" i="20"/>
  <c r="CO115" i="20"/>
  <c r="CB115" i="20"/>
  <c r="CB123" i="20"/>
  <c r="CO123" i="20"/>
  <c r="CD131" i="20"/>
  <c r="CQ131" i="20"/>
  <c r="CO147" i="20"/>
  <c r="CB147" i="20"/>
  <c r="CQ155" i="20"/>
  <c r="CD155" i="20"/>
  <c r="CM163" i="20"/>
  <c r="BZ163" i="20"/>
  <c r="CF179" i="20"/>
  <c r="CS179" i="20"/>
  <c r="CS187" i="20"/>
  <c r="CF187" i="20"/>
  <c r="CQ203" i="20"/>
  <c r="CD203" i="20"/>
  <c r="CO211" i="20"/>
  <c r="CB211" i="20"/>
  <c r="CH227" i="20"/>
  <c r="CU227" i="20"/>
  <c r="BK235" i="20"/>
  <c r="BX235" i="20"/>
  <c r="CK235" i="20"/>
  <c r="CB251" i="20"/>
  <c r="CO251" i="20"/>
  <c r="CH267" i="20"/>
  <c r="CU267" i="20"/>
  <c r="CH283" i="20"/>
  <c r="CU283" i="20"/>
  <c r="BZ291" i="20"/>
  <c r="CM291" i="20"/>
  <c r="CH299" i="20"/>
  <c r="CU299" i="20"/>
  <c r="CM315" i="20"/>
  <c r="BZ315" i="20"/>
  <c r="CU323" i="20"/>
  <c r="CH323" i="20"/>
  <c r="CO339" i="20"/>
  <c r="CB339" i="20"/>
  <c r="CQ363" i="20"/>
  <c r="CD363" i="20"/>
  <c r="CU379" i="20"/>
  <c r="CH379" i="20"/>
  <c r="CB395" i="20"/>
  <c r="CO395" i="20"/>
  <c r="BZ411" i="20"/>
  <c r="CM411" i="20"/>
  <c r="CK419" i="20"/>
  <c r="BX419" i="20"/>
  <c r="CM435" i="20"/>
  <c r="BZ435" i="20"/>
  <c r="CM443" i="20"/>
  <c r="BZ443" i="20"/>
  <c r="CK459" i="20"/>
  <c r="BX459" i="20"/>
  <c r="CO475" i="20"/>
  <c r="CB475" i="20"/>
  <c r="CU499" i="20"/>
  <c r="CH499" i="20"/>
  <c r="CF515" i="20"/>
  <c r="CS515" i="20"/>
  <c r="CO610" i="20"/>
  <c r="CB610" i="20"/>
  <c r="CU265" i="20"/>
  <c r="CH265" i="20"/>
  <c r="CQ338" i="20"/>
  <c r="CD338" i="20"/>
  <c r="CQ623" i="20"/>
  <c r="CD623" i="20"/>
  <c r="CM569" i="20"/>
  <c r="BZ569" i="20"/>
  <c r="CD329" i="20"/>
  <c r="CQ329" i="20"/>
  <c r="CO537" i="20"/>
  <c r="CB537" i="20"/>
  <c r="CM324" i="20"/>
  <c r="BZ324" i="20"/>
  <c r="BZ548" i="20"/>
  <c r="CM548" i="20"/>
  <c r="CD648" i="20"/>
  <c r="CF85" i="20"/>
  <c r="CU32" i="20"/>
  <c r="CH596" i="20"/>
  <c r="CD624" i="20"/>
  <c r="CS560" i="20"/>
  <c r="CD564" i="20"/>
  <c r="BZ576" i="20"/>
  <c r="BZ580" i="20"/>
  <c r="BZ592" i="20"/>
  <c r="CB604" i="20"/>
  <c r="CD608" i="20"/>
  <c r="CS612" i="20"/>
  <c r="CD616" i="20"/>
  <c r="BX620" i="20"/>
  <c r="BZ632" i="20"/>
  <c r="BZ636" i="20"/>
  <c r="CB640" i="20"/>
  <c r="CS644" i="20"/>
  <c r="CB648" i="20"/>
  <c r="CU268" i="20"/>
  <c r="CH268" i="20"/>
  <c r="CO380" i="20"/>
  <c r="CB380" i="20"/>
  <c r="CB444" i="20"/>
  <c r="CO444" i="20"/>
  <c r="CB8" i="20"/>
  <c r="BX40" i="20"/>
  <c r="CQ77" i="20"/>
  <c r="Z77" i="20"/>
  <c r="BX85" i="20"/>
  <c r="CU648" i="20"/>
  <c r="CU584" i="20"/>
  <c r="CS390" i="20"/>
  <c r="CF436" i="20"/>
  <c r="CU279" i="20"/>
  <c r="CH290" i="20"/>
  <c r="CH568" i="20"/>
  <c r="CH632" i="20"/>
  <c r="CH93" i="20"/>
  <c r="CM93" i="20"/>
  <c r="CF101" i="20"/>
  <c r="Z101" i="20"/>
  <c r="CF117" i="20"/>
  <c r="CQ125" i="20"/>
  <c r="CH141" i="20"/>
  <c r="BZ141" i="20"/>
  <c r="CD149" i="20"/>
  <c r="CF165" i="20"/>
  <c r="CF181" i="20"/>
  <c r="CQ189" i="20"/>
  <c r="BZ189" i="20"/>
  <c r="CH205" i="20"/>
  <c r="CO205" i="20"/>
  <c r="CH221" i="20"/>
  <c r="CH253" i="20"/>
  <c r="CH269" i="20"/>
  <c r="CD277" i="20"/>
  <c r="CB285" i="20"/>
  <c r="BZ301" i="20"/>
  <c r="CB317" i="20"/>
  <c r="CD325" i="20"/>
  <c r="BZ333" i="20"/>
  <c r="CB341" i="20"/>
  <c r="CH349" i="20"/>
  <c r="CH365" i="20"/>
  <c r="BZ381" i="20"/>
  <c r="BZ397" i="20"/>
  <c r="CF405" i="20"/>
  <c r="BZ413" i="20"/>
  <c r="CD421" i="20"/>
  <c r="BZ429" i="20"/>
  <c r="CB437" i="20"/>
  <c r="CD453" i="20"/>
  <c r="BZ461" i="20"/>
  <c r="CF469" i="20"/>
  <c r="CB477" i="20"/>
  <c r="CD485" i="20"/>
  <c r="BZ493" i="20"/>
  <c r="CF501" i="20"/>
  <c r="BZ509" i="20"/>
  <c r="CD517" i="20"/>
  <c r="BZ525" i="20"/>
  <c r="CB533" i="20"/>
  <c r="CH541" i="20"/>
  <c r="CD557" i="20"/>
  <c r="CS358" i="20"/>
  <c r="CF444" i="20"/>
  <c r="CH298" i="20"/>
  <c r="CH9" i="20"/>
  <c r="BX17" i="20"/>
  <c r="CD33" i="20"/>
  <c r="CO49" i="20"/>
  <c r="CF86" i="20"/>
  <c r="CD110" i="20"/>
  <c r="CH126" i="20"/>
  <c r="CD134" i="20"/>
  <c r="BZ174" i="20"/>
  <c r="CQ190" i="20"/>
  <c r="CD214" i="20"/>
  <c r="CF230" i="20"/>
  <c r="BX246" i="20"/>
  <c r="CB270" i="20"/>
  <c r="CB286" i="20"/>
  <c r="CU502" i="20"/>
  <c r="CM168" i="20"/>
  <c r="CF368" i="20"/>
  <c r="CK167" i="20"/>
  <c r="CD638" i="20"/>
  <c r="CS4" i="20"/>
  <c r="CF4" i="20"/>
  <c r="CS536" i="20"/>
  <c r="CF536" i="20"/>
  <c r="CS552" i="20"/>
  <c r="CF552" i="20"/>
  <c r="CU615" i="20"/>
  <c r="CH615" i="20"/>
  <c r="CB555" i="20"/>
  <c r="CO555" i="20"/>
  <c r="CQ515" i="20"/>
  <c r="CD515" i="20"/>
  <c r="CQ539" i="20"/>
  <c r="CD539" i="20"/>
  <c r="CQ314" i="20"/>
  <c r="CD314" i="20"/>
  <c r="CU558" i="20"/>
  <c r="CH558" i="20"/>
  <c r="CD598" i="20"/>
  <c r="CQ598" i="20"/>
  <c r="CQ322" i="20"/>
  <c r="CD322" i="20"/>
  <c r="CF338" i="20"/>
  <c r="CS338" i="20"/>
  <c r="CB362" i="20"/>
  <c r="CO362" i="20"/>
  <c r="CB514" i="20"/>
  <c r="CO514" i="20"/>
  <c r="CQ546" i="20"/>
  <c r="CD546" i="20"/>
  <c r="BZ618" i="20"/>
  <c r="CM618" i="20"/>
  <c r="BX550" i="20"/>
  <c r="CK550" i="20"/>
  <c r="CF582" i="20"/>
  <c r="CS582" i="20"/>
  <c r="CO646" i="20"/>
  <c r="CB646" i="20"/>
  <c r="CM594" i="20"/>
  <c r="BZ594" i="20"/>
  <c r="CS534" i="20"/>
  <c r="CF534" i="20"/>
  <c r="BX627" i="20"/>
  <c r="CK627" i="20"/>
  <c r="CQ627" i="20"/>
  <c r="CD627" i="20"/>
  <c r="CF587" i="20"/>
  <c r="CS587" i="20"/>
  <c r="CB603" i="20"/>
  <c r="CO603" i="20"/>
  <c r="CU619" i="20"/>
  <c r="CH619" i="20"/>
  <c r="X643" i="20"/>
  <c r="BX643" i="20"/>
  <c r="CK643" i="20"/>
  <c r="CU402" i="20"/>
  <c r="CH402" i="20"/>
  <c r="CH466" i="20"/>
  <c r="CU466" i="20"/>
  <c r="CH626" i="20"/>
  <c r="CU626" i="20"/>
  <c r="CM578" i="20"/>
  <c r="BZ578" i="20"/>
  <c r="CH635" i="20"/>
  <c r="CU635" i="20"/>
  <c r="CM354" i="20"/>
  <c r="BZ354" i="20"/>
  <c r="CM378" i="20"/>
  <c r="BZ378" i="20"/>
  <c r="CF482" i="20"/>
  <c r="CS482" i="20"/>
  <c r="CH538" i="20"/>
  <c r="CU538" i="20"/>
  <c r="CQ579" i="20"/>
  <c r="CD579" i="20"/>
  <c r="BZ346" i="20"/>
  <c r="CM346" i="20"/>
  <c r="CK410" i="20"/>
  <c r="BX410" i="20"/>
  <c r="CU458" i="20"/>
  <c r="CH458" i="20"/>
  <c r="CD474" i="20"/>
  <c r="CQ474" i="20"/>
  <c r="CK498" i="20"/>
  <c r="BX498" i="20"/>
  <c r="CD530" i="20"/>
  <c r="CQ530" i="20"/>
  <c r="CD611" i="20"/>
  <c r="CQ611" i="20"/>
  <c r="CO574" i="20"/>
  <c r="CB574" i="20"/>
  <c r="CS606" i="20"/>
  <c r="CF606" i="20"/>
  <c r="CM570" i="20"/>
  <c r="BZ570" i="20"/>
  <c r="CB602" i="20"/>
  <c r="CO602" i="20"/>
  <c r="BM536" i="20"/>
  <c r="BZ536" i="20"/>
  <c r="CM536" i="20"/>
  <c r="CB605" i="20"/>
  <c r="CO605" i="20"/>
  <c r="CU565" i="20"/>
  <c r="CH565" i="20"/>
  <c r="CQ621" i="20"/>
  <c r="CD621" i="20"/>
  <c r="CF647" i="20"/>
  <c r="CS647" i="20"/>
  <c r="CB393" i="20"/>
  <c r="CO393" i="20"/>
  <c r="CD625" i="20"/>
  <c r="CQ625" i="20"/>
  <c r="CM577" i="20"/>
  <c r="BZ577" i="20"/>
  <c r="CU569" i="20"/>
  <c r="CH569" i="20"/>
  <c r="CM641" i="20"/>
  <c r="BZ641" i="20"/>
  <c r="CU637" i="20"/>
  <c r="CH637" i="20"/>
  <c r="CM601" i="20"/>
  <c r="BZ601" i="20"/>
  <c r="CF433" i="20"/>
  <c r="CS433" i="20"/>
  <c r="CH649" i="20"/>
  <c r="CU649" i="20"/>
  <c r="AX353" i="20"/>
  <c r="CK353" i="20"/>
  <c r="BX353" i="20"/>
  <c r="X385" i="20"/>
  <c r="CK385" i="20"/>
  <c r="BX385" i="20"/>
  <c r="CF457" i="20"/>
  <c r="CS457" i="20"/>
  <c r="CS513" i="20"/>
  <c r="CF513" i="20"/>
  <c r="CD633" i="20"/>
  <c r="CQ633" i="20"/>
  <c r="CS649" i="20"/>
  <c r="CF649" i="20"/>
  <c r="AX609" i="20"/>
  <c r="CK609" i="20"/>
  <c r="BX609" i="20"/>
  <c r="CQ417" i="20"/>
  <c r="CD417" i="20"/>
  <c r="AX465" i="20"/>
  <c r="CK465" i="20"/>
  <c r="BX465" i="20"/>
  <c r="CM489" i="20"/>
  <c r="BZ489" i="20"/>
  <c r="CU521" i="20"/>
  <c r="CH521" i="20"/>
  <c r="CD585" i="20"/>
  <c r="CQ585" i="20"/>
  <c r="CM609" i="20"/>
  <c r="BZ609" i="20"/>
  <c r="CH566" i="20"/>
  <c r="CU566" i="20"/>
  <c r="CB495" i="20"/>
  <c r="CO495" i="20"/>
  <c r="CM593" i="20"/>
  <c r="BZ593" i="20"/>
  <c r="CK567" i="20"/>
  <c r="BX567" i="20"/>
  <c r="CH583" i="20"/>
  <c r="CU583" i="20"/>
  <c r="CS623" i="20"/>
  <c r="CF623" i="20"/>
  <c r="CH495" i="20"/>
  <c r="CU495" i="20"/>
  <c r="CM472" i="20"/>
  <c r="BZ472" i="20"/>
  <c r="CK528" i="20"/>
  <c r="BX528" i="20"/>
  <c r="CM512" i="20"/>
  <c r="BZ512" i="20"/>
  <c r="CQ480" i="20"/>
  <c r="CD480" i="20"/>
  <c r="BZ607" i="20"/>
  <c r="CM607" i="20"/>
  <c r="CF462" i="20"/>
  <c r="CS462" i="20"/>
  <c r="CU479" i="20"/>
  <c r="CH479" i="20"/>
  <c r="BZ491" i="20"/>
  <c r="CM491" i="20"/>
  <c r="CH503" i="20"/>
  <c r="CU503" i="20"/>
  <c r="CO516" i="20"/>
  <c r="CB516" i="20"/>
  <c r="CB532" i="20"/>
  <c r="CO532" i="20"/>
  <c r="CB556" i="20"/>
  <c r="CO556" i="20"/>
  <c r="CH575" i="20"/>
  <c r="CU575" i="20"/>
  <c r="CQ613" i="20"/>
  <c r="CD613" i="20"/>
  <c r="CQ645" i="20"/>
  <c r="CD645" i="20"/>
  <c r="CS641" i="20"/>
  <c r="CF641" i="20"/>
  <c r="CF212" i="20"/>
  <c r="CS212" i="20"/>
  <c r="BZ331" i="20"/>
  <c r="CM331" i="20"/>
  <c r="CB383" i="20"/>
  <c r="CO383" i="20"/>
  <c r="CB440" i="20"/>
  <c r="CO440" i="20"/>
  <c r="BX7" i="20"/>
  <c r="CK7" i="20"/>
  <c r="CF15" i="20"/>
  <c r="CS15" i="20"/>
  <c r="CK23" i="20"/>
  <c r="BX23" i="20"/>
  <c r="CQ39" i="20"/>
  <c r="CD39" i="20"/>
  <c r="BZ47" i="20"/>
  <c r="CM47" i="20"/>
  <c r="CD76" i="20"/>
  <c r="CQ76" i="20"/>
  <c r="CQ92" i="20"/>
  <c r="CD92" i="20"/>
  <c r="CH100" i="20"/>
  <c r="CU100" i="20"/>
  <c r="CS108" i="20"/>
  <c r="CF108" i="20"/>
  <c r="BX124" i="20"/>
  <c r="CK124" i="20"/>
  <c r="BX132" i="20"/>
  <c r="CK132" i="20"/>
  <c r="BX140" i="20"/>
  <c r="CK140" i="20"/>
  <c r="BZ156" i="20"/>
  <c r="CM156" i="20"/>
  <c r="CD164" i="20"/>
  <c r="CQ164" i="20"/>
  <c r="CK180" i="20"/>
  <c r="BX180" i="20"/>
  <c r="CB188" i="20"/>
  <c r="CO188" i="20"/>
  <c r="CQ204" i="20"/>
  <c r="CD204" i="20"/>
  <c r="CM220" i="20"/>
  <c r="BZ220" i="20"/>
  <c r="CB228" i="20"/>
  <c r="CO228" i="20"/>
  <c r="BK244" i="20"/>
  <c r="CK244" i="20"/>
  <c r="BX244" i="20"/>
  <c r="CK252" i="20"/>
  <c r="BX252" i="20"/>
  <c r="CM268" i="20"/>
  <c r="BZ268" i="20"/>
  <c r="CK284" i="20"/>
  <c r="BX284" i="20"/>
  <c r="CU300" i="20"/>
  <c r="CH300" i="20"/>
  <c r="BX308" i="20"/>
  <c r="CK308" i="20"/>
  <c r="CS332" i="20"/>
  <c r="CF332" i="20"/>
  <c r="CU348" i="20"/>
  <c r="CH348" i="20"/>
  <c r="BZ356" i="20"/>
  <c r="CM356" i="20"/>
  <c r="CK364" i="20"/>
  <c r="BX364" i="20"/>
  <c r="CS396" i="20"/>
  <c r="CF396" i="20"/>
  <c r="BX404" i="20"/>
  <c r="CK404" i="20"/>
  <c r="CK420" i="20"/>
  <c r="BX420" i="20"/>
  <c r="CM436" i="20"/>
  <c r="BZ436" i="20"/>
  <c r="CH460" i="20"/>
  <c r="CU460" i="20"/>
  <c r="CQ468" i="20"/>
  <c r="CD468" i="20"/>
  <c r="CH484" i="20"/>
  <c r="CU484" i="20"/>
  <c r="BZ500" i="20"/>
  <c r="CM500" i="20"/>
  <c r="CM516" i="20"/>
  <c r="BZ516" i="20"/>
  <c r="CS532" i="20"/>
  <c r="CF532" i="20"/>
  <c r="CB589" i="20"/>
  <c r="CO589" i="20"/>
  <c r="CH179" i="20"/>
  <c r="CU179" i="20"/>
  <c r="CF273" i="20"/>
  <c r="CS273" i="20"/>
  <c r="CD379" i="20"/>
  <c r="CQ379" i="20"/>
  <c r="CD436" i="20"/>
  <c r="CQ436" i="20"/>
  <c r="X94" i="20"/>
  <c r="BX94" i="20"/>
  <c r="CH110" i="20"/>
  <c r="CU110" i="20"/>
  <c r="BX142" i="20"/>
  <c r="CK142" i="20"/>
  <c r="BM150" i="20"/>
  <c r="CM150" i="20"/>
  <c r="BZ150" i="20"/>
  <c r="CO166" i="20"/>
  <c r="CB166" i="20"/>
  <c r="Z182" i="20"/>
  <c r="BZ182" i="20"/>
  <c r="CK198" i="20"/>
  <c r="BX198" i="20"/>
  <c r="CB230" i="20"/>
  <c r="CO230" i="20"/>
  <c r="BM246" i="20"/>
  <c r="BZ246" i="20"/>
  <c r="CM246" i="20"/>
  <c r="BM262" i="20"/>
  <c r="CM262" i="20"/>
  <c r="BZ262" i="20"/>
  <c r="CQ302" i="20"/>
  <c r="CD302" i="20"/>
  <c r="CU318" i="20"/>
  <c r="CH318" i="20"/>
  <c r="CB326" i="20"/>
  <c r="CO326" i="20"/>
  <c r="CS350" i="20"/>
  <c r="CF350" i="20"/>
  <c r="CU398" i="20"/>
  <c r="CH398" i="20"/>
  <c r="CB414" i="20"/>
  <c r="CO414" i="20"/>
  <c r="CO430" i="20"/>
  <c r="CB430" i="20"/>
  <c r="CQ462" i="20"/>
  <c r="CD462" i="20"/>
  <c r="CU478" i="20"/>
  <c r="CH478" i="20"/>
  <c r="CH518" i="20"/>
  <c r="CU518" i="20"/>
  <c r="CF232" i="20"/>
  <c r="CS232" i="20"/>
  <c r="CM307" i="20"/>
  <c r="BZ307" i="20"/>
  <c r="CS379" i="20"/>
  <c r="CF379" i="20"/>
  <c r="CD499" i="20"/>
  <c r="CQ499" i="20"/>
  <c r="CK597" i="20"/>
  <c r="BX597" i="20"/>
  <c r="CU621" i="20"/>
  <c r="CH621" i="20"/>
  <c r="CB26" i="20"/>
  <c r="CO26" i="20"/>
  <c r="CS34" i="20"/>
  <c r="CF34" i="20"/>
  <c r="CQ50" i="20"/>
  <c r="CD50" i="20"/>
  <c r="CQ79" i="20"/>
  <c r="CD79" i="20"/>
  <c r="CU103" i="20"/>
  <c r="CH103" i="20"/>
  <c r="BX111" i="20"/>
  <c r="CK111" i="20"/>
  <c r="CQ119" i="20"/>
  <c r="CD119" i="20"/>
  <c r="CM135" i="20"/>
  <c r="BZ135" i="20"/>
  <c r="CK143" i="20"/>
  <c r="BX143" i="20"/>
  <c r="CQ167" i="20"/>
  <c r="CD167" i="20"/>
  <c r="CH175" i="20"/>
  <c r="CU175" i="20"/>
  <c r="CU191" i="20"/>
  <c r="CH191" i="20"/>
  <c r="CB199" i="20"/>
  <c r="CO199" i="20"/>
  <c r="CQ215" i="20"/>
  <c r="CD215" i="20"/>
  <c r="CS223" i="20"/>
  <c r="CF223" i="20"/>
  <c r="CM247" i="20"/>
  <c r="BZ247" i="20"/>
  <c r="Z255" i="20"/>
  <c r="BZ255" i="20"/>
  <c r="CM255" i="20"/>
  <c r="CO271" i="20"/>
  <c r="CB271" i="20"/>
  <c r="CK287" i="20"/>
  <c r="BX287" i="20"/>
  <c r="CK303" i="20"/>
  <c r="BX303" i="20"/>
  <c r="CU311" i="20"/>
  <c r="CH311" i="20"/>
  <c r="AK327" i="20"/>
  <c r="CK327" i="20"/>
  <c r="BX327" i="20"/>
  <c r="CS343" i="20"/>
  <c r="CF343" i="20"/>
  <c r="BK359" i="20"/>
  <c r="BX359" i="20"/>
  <c r="CK359" i="20"/>
  <c r="Z375" i="20"/>
  <c r="BZ375" i="20"/>
  <c r="CM375" i="20"/>
  <c r="CM391" i="20"/>
  <c r="BZ391" i="20"/>
  <c r="CO399" i="20"/>
  <c r="CB399" i="20"/>
  <c r="CH415" i="20"/>
  <c r="CU415" i="20"/>
  <c r="CM423" i="20"/>
  <c r="BZ423" i="20"/>
  <c r="CS431" i="20"/>
  <c r="CF431" i="20"/>
  <c r="BX447" i="20"/>
  <c r="CK447" i="20"/>
  <c r="AK487" i="20"/>
  <c r="CK487" i="20"/>
  <c r="BX487" i="20"/>
  <c r="Z511" i="20"/>
  <c r="CM511" i="20"/>
  <c r="BZ511" i="20"/>
  <c r="Z527" i="20"/>
  <c r="BZ527" i="20"/>
  <c r="CM527" i="20"/>
  <c r="CD256" i="20"/>
  <c r="CQ256" i="20"/>
  <c r="CD339" i="20"/>
  <c r="CQ339" i="20"/>
  <c r="BZ416" i="20"/>
  <c r="CM416" i="20"/>
  <c r="CQ11" i="20"/>
  <c r="CD11" i="20"/>
  <c r="CM19" i="20"/>
  <c r="BZ19" i="20"/>
  <c r="CS35" i="20"/>
  <c r="CF35" i="20"/>
  <c r="BX43" i="20"/>
  <c r="CK43" i="20"/>
  <c r="CF51" i="20"/>
  <c r="CS51" i="20"/>
  <c r="CH88" i="20"/>
  <c r="CU88" i="20"/>
  <c r="CF96" i="20"/>
  <c r="CS96" i="20"/>
  <c r="CM104" i="20"/>
  <c r="BZ104" i="20"/>
  <c r="CF128" i="20"/>
  <c r="CS128" i="20"/>
  <c r="CH152" i="20"/>
  <c r="CU152" i="20"/>
  <c r="CB168" i="20"/>
  <c r="CO168" i="20"/>
  <c r="CH176" i="20"/>
  <c r="CU176" i="20"/>
  <c r="BX192" i="20"/>
  <c r="CK192" i="20"/>
  <c r="BX200" i="20"/>
  <c r="CK200" i="20"/>
  <c r="CS216" i="20"/>
  <c r="CF216" i="20"/>
  <c r="CH240" i="20"/>
  <c r="CU240" i="20"/>
  <c r="CH256" i="20"/>
  <c r="CU256" i="20"/>
  <c r="CU272" i="20"/>
  <c r="CH272" i="20"/>
  <c r="CM280" i="20"/>
  <c r="BZ280" i="20"/>
  <c r="CS288" i="20"/>
  <c r="CF288" i="20"/>
  <c r="CB304" i="20"/>
  <c r="CO304" i="20"/>
  <c r="CU320" i="20"/>
  <c r="CH320" i="20"/>
  <c r="CK328" i="20"/>
  <c r="BX328" i="20"/>
  <c r="CK344" i="20"/>
  <c r="BX344" i="20"/>
  <c r="CB360" i="20"/>
  <c r="CO360" i="20"/>
  <c r="CU368" i="20"/>
  <c r="CH368" i="20"/>
  <c r="CK384" i="20"/>
  <c r="BX384" i="20"/>
  <c r="CH400" i="20"/>
  <c r="CU400" i="20"/>
  <c r="CD424" i="20"/>
  <c r="CQ424" i="20"/>
  <c r="BX440" i="20"/>
  <c r="CK440" i="20"/>
  <c r="CB456" i="20"/>
  <c r="CO456" i="20"/>
  <c r="CH4" i="20"/>
  <c r="CM289" i="20"/>
  <c r="BZ289" i="20"/>
  <c r="CU452" i="20"/>
  <c r="CH452" i="20"/>
  <c r="CF12" i="20"/>
  <c r="CS12" i="20"/>
  <c r="CD20" i="20"/>
  <c r="CQ20" i="20"/>
  <c r="CO28" i="20"/>
  <c r="CB28" i="20"/>
  <c r="CD44" i="20"/>
  <c r="CQ44" i="20"/>
  <c r="CK52" i="20"/>
  <c r="BX52" i="20"/>
  <c r="CU89" i="20"/>
  <c r="CH89" i="20"/>
  <c r="CM97" i="20"/>
  <c r="Z97" i="20"/>
  <c r="BZ97" i="20"/>
  <c r="CO105" i="20"/>
  <c r="CB105" i="20"/>
  <c r="CS121" i="20"/>
  <c r="CF121" i="20"/>
  <c r="BZ129" i="20"/>
  <c r="CM129" i="20"/>
  <c r="CM145" i="20"/>
  <c r="BZ145" i="20"/>
  <c r="CS153" i="20"/>
  <c r="CF153" i="20"/>
  <c r="CQ169" i="20"/>
  <c r="CD169" i="20"/>
  <c r="CS177" i="20"/>
  <c r="CF177" i="20"/>
  <c r="CB185" i="20"/>
  <c r="CO185" i="20"/>
  <c r="CU201" i="20"/>
  <c r="CH201" i="20"/>
  <c r="BZ209" i="20"/>
  <c r="CM209" i="20"/>
  <c r="CD225" i="20"/>
  <c r="CQ225" i="20"/>
  <c r="CD233" i="20"/>
  <c r="CQ233" i="20"/>
  <c r="X241" i="20"/>
  <c r="CK241" i="20"/>
  <c r="BX241" i="20"/>
  <c r="CO257" i="20"/>
  <c r="CB257" i="20"/>
  <c r="CF265" i="20"/>
  <c r="CS265" i="20"/>
  <c r="BZ281" i="20"/>
  <c r="CM281" i="20"/>
  <c r="CD297" i="20"/>
  <c r="CQ297" i="20"/>
  <c r="X313" i="20"/>
  <c r="CK313" i="20"/>
  <c r="BX313" i="20"/>
  <c r="BM329" i="20"/>
  <c r="CM329" i="20"/>
  <c r="BZ329" i="20"/>
  <c r="CU337" i="20"/>
  <c r="CH337" i="20"/>
  <c r="CU353" i="20"/>
  <c r="CH353" i="20"/>
  <c r="CM457" i="20"/>
  <c r="BZ457" i="20"/>
  <c r="CB244" i="20"/>
  <c r="CO244" i="20"/>
  <c r="CF403" i="20"/>
  <c r="CS403" i="20"/>
  <c r="CU516" i="20"/>
  <c r="CH516" i="20"/>
  <c r="BZ13" i="20"/>
  <c r="CM13" i="20"/>
  <c r="CM21" i="20"/>
  <c r="BZ21" i="20"/>
  <c r="CS29" i="20"/>
  <c r="CF29" i="20"/>
  <c r="CF45" i="20"/>
  <c r="CS45" i="20"/>
  <c r="CM74" i="20"/>
  <c r="Z74" i="20"/>
  <c r="BZ74" i="20"/>
  <c r="CH82" i="20"/>
  <c r="CU82" i="20"/>
  <c r="CO98" i="20"/>
  <c r="CB98" i="20"/>
  <c r="CD106" i="20"/>
  <c r="CQ106" i="20"/>
  <c r="CM114" i="20"/>
  <c r="BZ114" i="20"/>
  <c r="CO130" i="20"/>
  <c r="CB130" i="20"/>
  <c r="CH138" i="20"/>
  <c r="CU138" i="20"/>
  <c r="CH146" i="20"/>
  <c r="CU146" i="20"/>
  <c r="CO162" i="20"/>
  <c r="CB162" i="20"/>
  <c r="BZ170" i="20"/>
  <c r="CM170" i="20"/>
  <c r="CM178" i="20"/>
  <c r="BZ178" i="20"/>
  <c r="CO194" i="20"/>
  <c r="CB194" i="20"/>
  <c r="CO202" i="20"/>
  <c r="CB202" i="20"/>
  <c r="CH218" i="20"/>
  <c r="CU218" i="20"/>
  <c r="BK226" i="20"/>
  <c r="CK226" i="20"/>
  <c r="BX226" i="20"/>
  <c r="CB234" i="20"/>
  <c r="CO234" i="20"/>
  <c r="CF250" i="20"/>
  <c r="CS250" i="20"/>
  <c r="CO266" i="20"/>
  <c r="CB266" i="20"/>
  <c r="CD282" i="20"/>
  <c r="CQ282" i="20"/>
  <c r="BZ290" i="20"/>
  <c r="CM290" i="20"/>
  <c r="CQ466" i="20"/>
  <c r="CD466" i="20"/>
  <c r="CS324" i="20"/>
  <c r="CF324" i="20"/>
  <c r="CS454" i="20"/>
  <c r="CF454" i="20"/>
  <c r="CS567" i="20"/>
  <c r="CF567" i="20"/>
  <c r="CU6" i="20"/>
  <c r="CH6" i="20"/>
  <c r="BX14" i="20"/>
  <c r="CK14" i="20"/>
  <c r="CU22" i="20"/>
  <c r="CH22" i="20"/>
  <c r="BX38" i="20"/>
  <c r="CK38" i="20"/>
  <c r="CK46" i="20"/>
  <c r="BX46" i="20"/>
  <c r="Z83" i="20"/>
  <c r="CM83" i="20"/>
  <c r="BZ83" i="20"/>
  <c r="CD91" i="20"/>
  <c r="CQ91" i="20"/>
  <c r="BZ99" i="20"/>
  <c r="CM99" i="20"/>
  <c r="Z99" i="20"/>
  <c r="CK115" i="20"/>
  <c r="BX115" i="20"/>
  <c r="BZ123" i="20"/>
  <c r="CM123" i="20"/>
  <c r="CU131" i="20"/>
  <c r="CH131" i="20"/>
  <c r="CM147" i="20"/>
  <c r="BZ147" i="20"/>
  <c r="CS155" i="20"/>
  <c r="CF155" i="20"/>
  <c r="CH171" i="20"/>
  <c r="CU171" i="20"/>
  <c r="BX179" i="20"/>
  <c r="CK179" i="20"/>
  <c r="CD195" i="20"/>
  <c r="CQ195" i="20"/>
  <c r="CO203" i="20"/>
  <c r="CB203" i="20"/>
  <c r="CM211" i="20"/>
  <c r="BZ211" i="20"/>
  <c r="CF227" i="20"/>
  <c r="CS227" i="20"/>
  <c r="CS235" i="20"/>
  <c r="CF235" i="20"/>
  <c r="BZ251" i="20"/>
  <c r="CM251" i="20"/>
  <c r="CS267" i="20"/>
  <c r="CF267" i="20"/>
  <c r="CS283" i="20"/>
  <c r="CF283" i="20"/>
  <c r="BX291" i="20"/>
  <c r="CK291" i="20"/>
  <c r="CU307" i="20"/>
  <c r="CH307" i="20"/>
  <c r="CK315" i="20"/>
  <c r="BX315" i="20"/>
  <c r="CH331" i="20"/>
  <c r="CU331" i="20"/>
  <c r="CK347" i="20"/>
  <c r="BX347" i="20"/>
  <c r="CH363" i="20"/>
  <c r="CU363" i="20"/>
  <c r="CO379" i="20"/>
  <c r="CB379" i="20"/>
  <c r="CK395" i="20"/>
  <c r="BX395" i="20"/>
  <c r="CQ411" i="20"/>
  <c r="CD411" i="20"/>
  <c r="CD427" i="20"/>
  <c r="CQ427" i="20"/>
  <c r="CU435" i="20"/>
  <c r="CH435" i="20"/>
  <c r="CD451" i="20"/>
  <c r="CQ451" i="20"/>
  <c r="CO459" i="20"/>
  <c r="CB459" i="20"/>
  <c r="CK475" i="20"/>
  <c r="BX475" i="20"/>
  <c r="CF499" i="20"/>
  <c r="CS499" i="20"/>
  <c r="CU515" i="20"/>
  <c r="CH515" i="20"/>
  <c r="CB614" i="20"/>
  <c r="CO614" i="20"/>
  <c r="CH401" i="20"/>
  <c r="CU401" i="20"/>
  <c r="BX148" i="20"/>
  <c r="CK148" i="20"/>
  <c r="CU633" i="20"/>
  <c r="CH633" i="20"/>
  <c r="CB417" i="20"/>
  <c r="CO417" i="20"/>
  <c r="CF553" i="20"/>
  <c r="CS553" i="20"/>
  <c r="BZ484" i="20"/>
  <c r="CM484" i="20"/>
  <c r="CF8" i="20"/>
  <c r="CF624" i="20"/>
  <c r="CB560" i="20"/>
  <c r="CS564" i="20"/>
  <c r="BX572" i="20"/>
  <c r="BX576" i="20"/>
  <c r="BZ584" i="20"/>
  <c r="BX588" i="20"/>
  <c r="BX592" i="20"/>
  <c r="CO596" i="20"/>
  <c r="BZ600" i="20"/>
  <c r="CM604" i="20"/>
  <c r="CB612" i="20"/>
  <c r="CB616" i="20"/>
  <c r="CD620" i="20"/>
  <c r="BX628" i="20"/>
  <c r="BX632" i="20"/>
  <c r="CS276" i="20"/>
  <c r="CF276" i="20"/>
  <c r="CQ388" i="20"/>
  <c r="CD388" i="20"/>
  <c r="CO452" i="20"/>
  <c r="CB452" i="20"/>
  <c r="CB16" i="20"/>
  <c r="CQ24" i="20"/>
  <c r="BZ48" i="20"/>
  <c r="CK85" i="20"/>
  <c r="CU640" i="20"/>
  <c r="CU576" i="20"/>
  <c r="CS139" i="20"/>
  <c r="CF500" i="20"/>
  <c r="CU215" i="20"/>
  <c r="CH354" i="20"/>
  <c r="BX93" i="20"/>
  <c r="BZ109" i="20"/>
  <c r="CB117" i="20"/>
  <c r="CH125" i="20"/>
  <c r="CB149" i="20"/>
  <c r="CH157" i="20"/>
  <c r="BZ157" i="20"/>
  <c r="BZ173" i="20"/>
  <c r="CH189" i="20"/>
  <c r="CM221" i="20"/>
  <c r="CB229" i="20"/>
  <c r="CH285" i="20"/>
  <c r="CF293" i="20"/>
  <c r="CH333" i="20"/>
  <c r="CQ341" i="20"/>
  <c r="CF373" i="20"/>
  <c r="CD389" i="20"/>
  <c r="CH397" i="20"/>
  <c r="CH413" i="20"/>
  <c r="CH429" i="20"/>
  <c r="CD437" i="20"/>
  <c r="CH445" i="20"/>
  <c r="CM445" i="20"/>
  <c r="CH461" i="20"/>
  <c r="CH477" i="20"/>
  <c r="CH509" i="20"/>
  <c r="CH525" i="20"/>
  <c r="CQ533" i="20"/>
  <c r="CM541" i="20"/>
  <c r="CH557" i="20"/>
  <c r="CS127" i="20"/>
  <c r="CF508" i="20"/>
  <c r="CH362" i="20"/>
  <c r="BX9" i="20"/>
  <c r="CD25" i="20"/>
  <c r="CO41" i="20"/>
  <c r="CS78" i="20"/>
  <c r="CO86" i="20"/>
  <c r="Z94" i="20"/>
  <c r="CB110" i="20"/>
  <c r="CD126" i="20"/>
  <c r="BZ134" i="20"/>
  <c r="CD150" i="20"/>
  <c r="BZ190" i="20"/>
  <c r="CM198" i="20"/>
  <c r="CQ230" i="20"/>
  <c r="CF254" i="20"/>
  <c r="BX270" i="20"/>
  <c r="BX286" i="20"/>
  <c r="CU358" i="20"/>
  <c r="CS374" i="20"/>
  <c r="CD438" i="20"/>
  <c r="CK502" i="20"/>
  <c r="CB526" i="20"/>
  <c r="CD27" i="20"/>
  <c r="CB96" i="20"/>
  <c r="CQ192" i="20"/>
  <c r="CM368" i="20"/>
  <c r="CQ528" i="20"/>
  <c r="CB561" i="20"/>
  <c r="BZ645" i="20"/>
  <c r="CO18" i="20"/>
  <c r="CM191" i="20"/>
  <c r="CM279" i="20"/>
  <c r="CS136" i="20"/>
  <c r="CU526" i="20"/>
  <c r="CH526" i="20"/>
  <c r="CU598" i="20"/>
  <c r="CH598" i="20"/>
  <c r="CQ614" i="20"/>
  <c r="CD614" i="20"/>
  <c r="CH559" i="20"/>
  <c r="CU559" i="20"/>
  <c r="CO505" i="20"/>
  <c r="CB505" i="20"/>
  <c r="CF593" i="20"/>
  <c r="CS593" i="20"/>
  <c r="CO425" i="20"/>
  <c r="CB425" i="20"/>
  <c r="CO369" i="20"/>
  <c r="CB369" i="20"/>
  <c r="CF601" i="20"/>
  <c r="CS601" i="20"/>
  <c r="X473" i="20"/>
  <c r="CK473" i="20"/>
  <c r="BX473" i="20"/>
  <c r="BZ520" i="20"/>
  <c r="CM520" i="20"/>
  <c r="CB565" i="20"/>
  <c r="CO565" i="20"/>
  <c r="BZ363" i="20"/>
  <c r="CM363" i="20"/>
  <c r="CD31" i="20"/>
  <c r="CQ31" i="20"/>
  <c r="CD108" i="20"/>
  <c r="CQ108" i="20"/>
  <c r="CF172" i="20"/>
  <c r="CS172" i="20"/>
  <c r="CQ252" i="20"/>
  <c r="CD252" i="20"/>
  <c r="CQ340" i="20"/>
  <c r="CD340" i="20"/>
  <c r="CK524" i="20"/>
  <c r="BX524" i="20"/>
  <c r="CO267" i="20"/>
  <c r="CB267" i="20"/>
  <c r="BZ102" i="20"/>
  <c r="Z102" i="20"/>
  <c r="CM102" i="20"/>
  <c r="BX158" i="20"/>
  <c r="CK158" i="20"/>
  <c r="CU230" i="20"/>
  <c r="CH230" i="20"/>
  <c r="CB406" i="20"/>
  <c r="CO406" i="20"/>
  <c r="CK510" i="20"/>
  <c r="BX510" i="20"/>
  <c r="BX160" i="20"/>
  <c r="CK160" i="20"/>
  <c r="CS617" i="20"/>
  <c r="CF617" i="20"/>
  <c r="CQ42" i="20"/>
  <c r="CD42" i="20"/>
  <c r="CB119" i="20"/>
  <c r="CO119" i="20"/>
  <c r="CM183" i="20"/>
  <c r="BZ183" i="20"/>
  <c r="CS255" i="20"/>
  <c r="CF255" i="20"/>
  <c r="CQ319" i="20"/>
  <c r="CD319" i="20"/>
  <c r="CF391" i="20"/>
  <c r="CS391" i="20"/>
  <c r="CS479" i="20"/>
  <c r="CF479" i="20"/>
  <c r="CO112" i="20"/>
  <c r="CB112" i="20"/>
  <c r="CB184" i="20"/>
  <c r="CO184" i="20"/>
  <c r="BM232" i="20"/>
  <c r="CM232" i="20"/>
  <c r="BZ232" i="20"/>
  <c r="CF312" i="20"/>
  <c r="CS312" i="20"/>
  <c r="CH392" i="20"/>
  <c r="CU392" i="20"/>
  <c r="CS251" i="20"/>
  <c r="CF251" i="20"/>
  <c r="AX81" i="20"/>
  <c r="X81" i="20"/>
  <c r="CK81" i="20"/>
  <c r="BX81" i="20"/>
  <c r="CO137" i="20"/>
  <c r="CB137" i="20"/>
  <c r="CU217" i="20"/>
  <c r="CH217" i="20"/>
  <c r="X289" i="20"/>
  <c r="BX289" i="20"/>
  <c r="CK289" i="20"/>
  <c r="CH276" i="20"/>
  <c r="CU276" i="20"/>
  <c r="CF74" i="20"/>
  <c r="CS74" i="20"/>
  <c r="CF122" i="20"/>
  <c r="CS122" i="20"/>
  <c r="CH186" i="20"/>
  <c r="CU186" i="20"/>
  <c r="CH266" i="20"/>
  <c r="CU266" i="20"/>
  <c r="CK599" i="20"/>
  <c r="BX599" i="20"/>
  <c r="BX99" i="20"/>
  <c r="X99" i="20"/>
  <c r="CK99" i="20"/>
  <c r="CO171" i="20"/>
  <c r="CB171" i="20"/>
  <c r="CH259" i="20"/>
  <c r="CU259" i="20"/>
  <c r="CU339" i="20"/>
  <c r="CH339" i="20"/>
  <c r="CF435" i="20"/>
  <c r="CS435" i="20"/>
  <c r="CS539" i="20"/>
  <c r="CF539" i="20"/>
  <c r="CS544" i="20"/>
  <c r="CF544" i="20"/>
  <c r="CS489" i="20"/>
  <c r="CF489" i="20"/>
  <c r="CM517" i="20"/>
  <c r="CQ535" i="20"/>
  <c r="CD535" i="20"/>
  <c r="CQ591" i="20"/>
  <c r="CD591" i="20"/>
  <c r="CH623" i="20"/>
  <c r="CU623" i="20"/>
  <c r="CK523" i="20"/>
  <c r="BX523" i="20"/>
  <c r="CK314" i="20"/>
  <c r="BX314" i="20"/>
  <c r="BZ555" i="20"/>
  <c r="CM555" i="20"/>
  <c r="CH523" i="20"/>
  <c r="CU523" i="20"/>
  <c r="CF547" i="20"/>
  <c r="CS547" i="20"/>
  <c r="BZ314" i="20"/>
  <c r="CM314" i="20"/>
  <c r="BM558" i="20"/>
  <c r="CM558" i="20"/>
  <c r="CO598" i="20"/>
  <c r="CB598" i="20"/>
  <c r="CB322" i="20"/>
  <c r="CO322" i="20"/>
  <c r="CU338" i="20"/>
  <c r="CH338" i="20"/>
  <c r="BZ362" i="20"/>
  <c r="CM362" i="20"/>
  <c r="CS514" i="20"/>
  <c r="CF514" i="20"/>
  <c r="CM546" i="20"/>
  <c r="BZ546" i="20"/>
  <c r="CD618" i="20"/>
  <c r="CQ618" i="20"/>
  <c r="CS370" i="20"/>
  <c r="CF370" i="20"/>
  <c r="CU570" i="20"/>
  <c r="CH570" i="20"/>
  <c r="CH550" i="20"/>
  <c r="CU550" i="20"/>
  <c r="CD582" i="20"/>
  <c r="CQ582" i="20"/>
  <c r="CQ646" i="20"/>
  <c r="CD646" i="20"/>
  <c r="CH594" i="20"/>
  <c r="CU594" i="20"/>
  <c r="CQ534" i="20"/>
  <c r="CD534" i="20"/>
  <c r="CK630" i="20"/>
  <c r="BX630" i="20"/>
  <c r="BZ638" i="20"/>
  <c r="CM638" i="20"/>
  <c r="CD595" i="20"/>
  <c r="CQ595" i="20"/>
  <c r="BZ603" i="20"/>
  <c r="CM603" i="20"/>
  <c r="CB619" i="20"/>
  <c r="CO619" i="20"/>
  <c r="CU643" i="20"/>
  <c r="CH643" i="20"/>
  <c r="CB402" i="20"/>
  <c r="CO402" i="20"/>
  <c r="CM418" i="20"/>
  <c r="BZ418" i="20"/>
  <c r="BX466" i="20"/>
  <c r="CK466" i="20"/>
  <c r="CF626" i="20"/>
  <c r="CS626" i="20"/>
  <c r="CD586" i="20"/>
  <c r="CQ586" i="20"/>
  <c r="BZ635" i="20"/>
  <c r="CM635" i="20"/>
  <c r="CD370" i="20"/>
  <c r="CQ370" i="20"/>
  <c r="CS450" i="20"/>
  <c r="CF450" i="20"/>
  <c r="CQ482" i="20"/>
  <c r="CD482" i="20"/>
  <c r="BZ538" i="20"/>
  <c r="CM538" i="20"/>
  <c r="CO579" i="20"/>
  <c r="CB579" i="20"/>
  <c r="CB394" i="20"/>
  <c r="CO394" i="20"/>
  <c r="CD410" i="20"/>
  <c r="CQ410" i="20"/>
  <c r="CB458" i="20"/>
  <c r="CO458" i="20"/>
  <c r="CM474" i="20"/>
  <c r="BZ474" i="20"/>
  <c r="BZ498" i="20"/>
  <c r="CM498" i="20"/>
  <c r="CO530" i="20"/>
  <c r="CB530" i="20"/>
  <c r="CM566" i="20"/>
  <c r="BZ566" i="20"/>
  <c r="CQ590" i="20"/>
  <c r="CD590" i="20"/>
  <c r="CD606" i="20"/>
  <c r="CQ606" i="20"/>
  <c r="CF522" i="20"/>
  <c r="CS522" i="20"/>
  <c r="CB570" i="20"/>
  <c r="CO570" i="20"/>
  <c r="CD602" i="20"/>
  <c r="CQ602" i="20"/>
  <c r="CQ597" i="20"/>
  <c r="CD597" i="20"/>
  <c r="CK581" i="20"/>
  <c r="BX581" i="20"/>
  <c r="AX417" i="20"/>
  <c r="CK417" i="20"/>
  <c r="BX417" i="20"/>
  <c r="AK569" i="20"/>
  <c r="BX569" i="20"/>
  <c r="CK569" i="20"/>
  <c r="CB613" i="20"/>
  <c r="CO613" i="20"/>
  <c r="CS637" i="20"/>
  <c r="CF637" i="20"/>
  <c r="AM521" i="20"/>
  <c r="CM521" i="20"/>
  <c r="BZ521" i="20"/>
  <c r="CB353" i="20"/>
  <c r="CO353" i="20"/>
  <c r="CH385" i="20"/>
  <c r="CU385" i="20"/>
  <c r="CU433" i="20"/>
  <c r="CH433" i="20"/>
  <c r="CB457" i="20"/>
  <c r="CO457" i="20"/>
  <c r="CQ513" i="20"/>
  <c r="CD513" i="20"/>
  <c r="CO633" i="20"/>
  <c r="CB633" i="20"/>
  <c r="CF369" i="20"/>
  <c r="CS369" i="20"/>
  <c r="CD401" i="20"/>
  <c r="CQ401" i="20"/>
  <c r="AM417" i="20"/>
  <c r="CM417" i="20"/>
  <c r="BZ417" i="20"/>
  <c r="CM465" i="20"/>
  <c r="BZ465" i="20"/>
  <c r="AX489" i="20"/>
  <c r="BX489" i="20"/>
  <c r="CK489" i="20"/>
  <c r="CU537" i="20"/>
  <c r="CH537" i="20"/>
  <c r="AX585" i="20"/>
  <c r="BX585" i="20"/>
  <c r="CK585" i="20"/>
  <c r="CO609" i="20"/>
  <c r="CB609" i="20"/>
  <c r="CB473" i="20"/>
  <c r="CO473" i="20"/>
  <c r="AK519" i="20"/>
  <c r="CK519" i="20"/>
  <c r="BX519" i="20"/>
  <c r="CO625" i="20"/>
  <c r="CB625" i="20"/>
  <c r="CF503" i="20"/>
  <c r="CS503" i="20"/>
  <c r="CF487" i="20"/>
  <c r="CS487" i="20"/>
  <c r="AK471" i="20"/>
  <c r="CK471" i="20"/>
  <c r="BX471" i="20"/>
  <c r="CH519" i="20"/>
  <c r="CU519" i="20"/>
  <c r="CO527" i="20"/>
  <c r="CB527" i="20"/>
  <c r="CB548" i="20"/>
  <c r="CO548" i="20"/>
  <c r="CQ544" i="20"/>
  <c r="CD544" i="20"/>
  <c r="CS480" i="20"/>
  <c r="CF480" i="20"/>
  <c r="CB520" i="20"/>
  <c r="CO520" i="20"/>
  <c r="CM496" i="20"/>
  <c r="BZ496" i="20"/>
  <c r="CM567" i="20"/>
  <c r="BZ567" i="20"/>
  <c r="CK464" i="20"/>
  <c r="BX464" i="20"/>
  <c r="CU480" i="20"/>
  <c r="CH480" i="20"/>
  <c r="CB492" i="20"/>
  <c r="CO492" i="20"/>
  <c r="BZ504" i="20"/>
  <c r="CM504" i="20"/>
  <c r="CO649" i="20"/>
  <c r="CB649" i="20"/>
  <c r="BX227" i="20"/>
  <c r="CK227" i="20"/>
  <c r="CQ284" i="20"/>
  <c r="CD284" i="20"/>
  <c r="CM336" i="20"/>
  <c r="BZ336" i="20"/>
  <c r="CQ448" i="20"/>
  <c r="CD448" i="20"/>
  <c r="CU7" i="20"/>
  <c r="CH7" i="20"/>
  <c r="CD15" i="20"/>
  <c r="CQ15" i="20"/>
  <c r="CS23" i="20"/>
  <c r="CF23" i="20"/>
  <c r="CK47" i="20"/>
  <c r="BX47" i="20"/>
  <c r="CB84" i="20"/>
  <c r="CO84" i="20"/>
  <c r="BZ92" i="20"/>
  <c r="CM92" i="20"/>
  <c r="Z92" i="20"/>
  <c r="CO100" i="20"/>
  <c r="CB100" i="20"/>
  <c r="CQ116" i="20"/>
  <c r="CD116" i="20"/>
  <c r="BZ124" i="20"/>
  <c r="CM124" i="20"/>
  <c r="CQ132" i="20"/>
  <c r="CD132" i="20"/>
  <c r="CH148" i="20"/>
  <c r="CU148" i="20"/>
  <c r="CD156" i="20"/>
  <c r="CQ156" i="20"/>
  <c r="BX172" i="20"/>
  <c r="CK172" i="20"/>
  <c r="CB180" i="20"/>
  <c r="CO180" i="20"/>
  <c r="CK196" i="20"/>
  <c r="BX196" i="20"/>
  <c r="CS204" i="20"/>
  <c r="CF204" i="20"/>
  <c r="CQ220" i="20"/>
  <c r="CD220" i="20"/>
  <c r="CH228" i="20"/>
  <c r="CU228" i="20"/>
  <c r="CS260" i="20"/>
  <c r="CF260" i="20"/>
  <c r="BX268" i="20"/>
  <c r="CK268" i="20"/>
  <c r="CH284" i="20"/>
  <c r="CU284" i="20"/>
  <c r="CF300" i="20"/>
  <c r="CS300" i="20"/>
  <c r="CM332" i="20"/>
  <c r="BZ332" i="20"/>
  <c r="CS348" i="20"/>
  <c r="CF348" i="20"/>
  <c r="CH356" i="20"/>
  <c r="CU356" i="20"/>
  <c r="CU372" i="20"/>
  <c r="CH372" i="20"/>
  <c r="CK380" i="20"/>
  <c r="BX380" i="20"/>
  <c r="CQ396" i="20"/>
  <c r="CD396" i="20"/>
  <c r="BZ404" i="20"/>
  <c r="CM404" i="20"/>
  <c r="CH420" i="20"/>
  <c r="CU420" i="20"/>
  <c r="CH444" i="20"/>
  <c r="CU444" i="20"/>
  <c r="CF460" i="20"/>
  <c r="CS460" i="20"/>
  <c r="CM468" i="20"/>
  <c r="BZ468" i="20"/>
  <c r="CK484" i="20"/>
  <c r="BX484" i="20"/>
  <c r="CD500" i="20"/>
  <c r="CQ500" i="20"/>
  <c r="CK516" i="20"/>
  <c r="BX516" i="20"/>
  <c r="CK532" i="20"/>
  <c r="BX532" i="20"/>
  <c r="CS400" i="20"/>
  <c r="CF400" i="20"/>
  <c r="CM240" i="20"/>
  <c r="BZ240" i="20"/>
  <c r="CS298" i="20"/>
  <c r="CF298" i="20"/>
  <c r="CU355" i="20"/>
  <c r="CH355" i="20"/>
  <c r="CK414" i="20"/>
  <c r="BX414" i="20"/>
  <c r="AK199" i="20"/>
  <c r="CK199" i="20"/>
  <c r="BX199" i="20"/>
  <c r="CQ332" i="20"/>
  <c r="CD332" i="20"/>
  <c r="CB384" i="20"/>
  <c r="CO384" i="20"/>
  <c r="BM86" i="20"/>
  <c r="Z86" i="20"/>
  <c r="BZ86" i="20"/>
  <c r="CH142" i="20"/>
  <c r="CU142" i="20"/>
  <c r="CK166" i="20"/>
  <c r="BX166" i="20"/>
  <c r="CB174" i="20"/>
  <c r="CO174" i="20"/>
  <c r="CS198" i="20"/>
  <c r="CF198" i="20"/>
  <c r="BM230" i="20"/>
  <c r="BZ230" i="20"/>
  <c r="CM230" i="20"/>
  <c r="CS278" i="20"/>
  <c r="CF278" i="20"/>
  <c r="CH294" i="20"/>
  <c r="CU294" i="20"/>
  <c r="CO302" i="20"/>
  <c r="CB302" i="20"/>
  <c r="CS318" i="20"/>
  <c r="CF318" i="20"/>
  <c r="CQ350" i="20"/>
  <c r="CD350" i="20"/>
  <c r="CB358" i="20"/>
  <c r="CO358" i="20"/>
  <c r="CQ374" i="20"/>
  <c r="CD374" i="20"/>
  <c r="CU390" i="20"/>
  <c r="CH390" i="20"/>
  <c r="CH438" i="20"/>
  <c r="CU438" i="20"/>
  <c r="CQ470" i="20"/>
  <c r="CD470" i="20"/>
  <c r="BM502" i="20"/>
  <c r="BZ502" i="20"/>
  <c r="CM502" i="20"/>
  <c r="CM242" i="20"/>
  <c r="BZ242" i="20"/>
  <c r="CS313" i="20"/>
  <c r="CF313" i="20"/>
  <c r="CD387" i="20"/>
  <c r="CQ387" i="20"/>
  <c r="BZ573" i="20"/>
  <c r="CM573" i="20"/>
  <c r="CM605" i="20"/>
  <c r="BZ605" i="20"/>
  <c r="CK18" i="20"/>
  <c r="BX18" i="20"/>
  <c r="CM26" i="20"/>
  <c r="BZ26" i="20"/>
  <c r="CQ34" i="20"/>
  <c r="CD34" i="20"/>
  <c r="CH50" i="20"/>
  <c r="CU50" i="20"/>
  <c r="CB79" i="20"/>
  <c r="CO79" i="20"/>
  <c r="CQ95" i="20"/>
  <c r="CD95" i="20"/>
  <c r="CF103" i="20"/>
  <c r="CS103" i="20"/>
  <c r="CU111" i="20"/>
  <c r="CH111" i="20"/>
  <c r="CB127" i="20"/>
  <c r="CO127" i="20"/>
  <c r="CS135" i="20"/>
  <c r="CF135" i="20"/>
  <c r="CS159" i="20"/>
  <c r="CF159" i="20"/>
  <c r="CU167" i="20"/>
  <c r="CH167" i="20"/>
  <c r="CO175" i="20"/>
  <c r="CB175" i="20"/>
  <c r="CM199" i="20"/>
  <c r="BZ199" i="20"/>
  <c r="CS215" i="20"/>
  <c r="CF215" i="20"/>
  <c r="CB223" i="20"/>
  <c r="CO223" i="20"/>
  <c r="CM239" i="20"/>
  <c r="BZ239" i="20"/>
  <c r="AK247" i="20"/>
  <c r="CK247" i="20"/>
  <c r="BX247" i="20"/>
  <c r="CS263" i="20"/>
  <c r="CF263" i="20"/>
  <c r="Z271" i="20"/>
  <c r="CM271" i="20"/>
  <c r="BZ271" i="20"/>
  <c r="CU287" i="20"/>
  <c r="CH287" i="20"/>
  <c r="CU303" i="20"/>
  <c r="CH303" i="20"/>
  <c r="CQ311" i="20"/>
  <c r="CD311" i="20"/>
  <c r="CD327" i="20"/>
  <c r="CQ327" i="20"/>
  <c r="Z343" i="20"/>
  <c r="CM343" i="20"/>
  <c r="BZ343" i="20"/>
  <c r="Z359" i="20"/>
  <c r="CM359" i="20"/>
  <c r="BZ359" i="20"/>
  <c r="AK391" i="20"/>
  <c r="CK391" i="20"/>
  <c r="BX391" i="20"/>
  <c r="CF399" i="20"/>
  <c r="CS399" i="20"/>
  <c r="Z415" i="20"/>
  <c r="BZ415" i="20"/>
  <c r="CM415" i="20"/>
  <c r="CU423" i="20"/>
  <c r="CH423" i="20"/>
  <c r="CU439" i="20"/>
  <c r="CH439" i="20"/>
  <c r="CS447" i="20"/>
  <c r="CF447" i="20"/>
  <c r="BX463" i="20"/>
  <c r="CK463" i="20"/>
  <c r="CD487" i="20"/>
  <c r="CQ487" i="20"/>
  <c r="CQ511" i="20"/>
  <c r="CD511" i="20"/>
  <c r="CK551" i="20"/>
  <c r="BX551" i="20"/>
  <c r="BZ136" i="20"/>
  <c r="CM136" i="20"/>
  <c r="CS262" i="20"/>
  <c r="CF262" i="20"/>
  <c r="CK19" i="20"/>
  <c r="BX19" i="20"/>
  <c r="CH35" i="20"/>
  <c r="CU35" i="20"/>
  <c r="CD43" i="20"/>
  <c r="CQ43" i="20"/>
  <c r="X88" i="20"/>
  <c r="BX88" i="20"/>
  <c r="CK88" i="20"/>
  <c r="CQ96" i="20"/>
  <c r="CD96" i="20"/>
  <c r="CQ120" i="20"/>
  <c r="CD120" i="20"/>
  <c r="CK128" i="20"/>
  <c r="BX128" i="20"/>
  <c r="CB144" i="20"/>
  <c r="CO144" i="20"/>
  <c r="CD152" i="20"/>
  <c r="CQ152" i="20"/>
  <c r="CK176" i="20"/>
  <c r="BX176" i="20"/>
  <c r="CF192" i="20"/>
  <c r="CS192" i="20"/>
  <c r="CO200" i="20"/>
  <c r="CB200" i="20"/>
  <c r="CB216" i="20"/>
  <c r="CO216" i="20"/>
  <c r="CK224" i="20"/>
  <c r="BX224" i="20"/>
  <c r="CS240" i="20"/>
  <c r="CF240" i="20"/>
  <c r="CS256" i="20"/>
  <c r="CF256" i="20"/>
  <c r="CS272" i="20"/>
  <c r="CF272" i="20"/>
  <c r="BX280" i="20"/>
  <c r="CK280" i="20"/>
  <c r="CK304" i="20"/>
  <c r="BX304" i="20"/>
  <c r="CQ320" i="20"/>
  <c r="CD320" i="20"/>
  <c r="CQ328" i="20"/>
  <c r="CD328" i="20"/>
  <c r="CS344" i="20"/>
  <c r="CF344" i="20"/>
  <c r="BK360" i="20"/>
  <c r="CK360" i="20"/>
  <c r="BX360" i="20"/>
  <c r="CQ376" i="20"/>
  <c r="CD376" i="20"/>
  <c r="CF384" i="20"/>
  <c r="CS384" i="20"/>
  <c r="CD408" i="20"/>
  <c r="CQ408" i="20"/>
  <c r="CO424" i="20"/>
  <c r="CB424" i="20"/>
  <c r="CH440" i="20"/>
  <c r="CU440" i="20"/>
  <c r="CK456" i="20"/>
  <c r="BX456" i="20"/>
  <c r="CK4" i="20"/>
  <c r="BM334" i="20"/>
  <c r="CM334" i="20"/>
  <c r="CD12" i="20"/>
  <c r="CQ12" i="20"/>
  <c r="CS20" i="20"/>
  <c r="CF20" i="20"/>
  <c r="CB36" i="20"/>
  <c r="CO36" i="20"/>
  <c r="CO44" i="20"/>
  <c r="CB44" i="20"/>
  <c r="CU52" i="20"/>
  <c r="CH52" i="20"/>
  <c r="CB89" i="20"/>
  <c r="CO89" i="20"/>
  <c r="AX97" i="20"/>
  <c r="CK97" i="20"/>
  <c r="BX97" i="20"/>
  <c r="X97" i="20"/>
  <c r="CU105" i="20"/>
  <c r="CH105" i="20"/>
  <c r="CB121" i="20"/>
  <c r="CO121" i="20"/>
  <c r="CM137" i="20"/>
  <c r="BZ137" i="20"/>
  <c r="CO145" i="20"/>
  <c r="CB145" i="20"/>
  <c r="AX153" i="20"/>
  <c r="CK153" i="20"/>
  <c r="BX153" i="20"/>
  <c r="CO169" i="20"/>
  <c r="CB169" i="20"/>
  <c r="CM177" i="20"/>
  <c r="BZ177" i="20"/>
  <c r="X185" i="20"/>
  <c r="CK185" i="20"/>
  <c r="BX185" i="20"/>
  <c r="CS201" i="20"/>
  <c r="CF201" i="20"/>
  <c r="CH209" i="20"/>
  <c r="CU209" i="20"/>
  <c r="CM225" i="20"/>
  <c r="BZ225" i="20"/>
  <c r="CM233" i="20"/>
  <c r="BZ233" i="20"/>
  <c r="CS249" i="20"/>
  <c r="CF249" i="20"/>
  <c r="CM257" i="20"/>
  <c r="BZ257" i="20"/>
  <c r="X265" i="20"/>
  <c r="CK265" i="20"/>
  <c r="BX265" i="20"/>
  <c r="AX281" i="20"/>
  <c r="CK281" i="20"/>
  <c r="BX281" i="20"/>
  <c r="CO297" i="20"/>
  <c r="CB297" i="20"/>
  <c r="CQ313" i="20"/>
  <c r="CD313" i="20"/>
  <c r="CB329" i="20"/>
  <c r="CO329" i="20"/>
  <c r="CS345" i="20"/>
  <c r="CF345" i="20"/>
  <c r="AX361" i="20"/>
  <c r="BX361" i="20"/>
  <c r="CK361" i="20"/>
  <c r="CQ529" i="20"/>
  <c r="CD529" i="20"/>
  <c r="CH251" i="20"/>
  <c r="CU251" i="20"/>
  <c r="CB316" i="20"/>
  <c r="CO316" i="20"/>
  <c r="CH411" i="20"/>
  <c r="CU411" i="20"/>
  <c r="CD5" i="20"/>
  <c r="CQ5" i="20"/>
  <c r="BX13" i="20"/>
  <c r="CK13" i="20"/>
  <c r="CK21" i="20"/>
  <c r="BX21" i="20"/>
  <c r="CD37" i="20"/>
  <c r="CQ37" i="20"/>
  <c r="BX45" i="20"/>
  <c r="CK45" i="20"/>
  <c r="CK74" i="20"/>
  <c r="X74" i="20"/>
  <c r="BX74" i="20"/>
  <c r="CD90" i="20"/>
  <c r="CQ90" i="20"/>
  <c r="CD98" i="20"/>
  <c r="CQ98" i="20"/>
  <c r="CD122" i="20"/>
  <c r="CQ122" i="20"/>
  <c r="BZ130" i="20"/>
  <c r="CM130" i="20"/>
  <c r="CQ138" i="20"/>
  <c r="CD138" i="20"/>
  <c r="CD154" i="20"/>
  <c r="CQ154" i="20"/>
  <c r="CS170" i="20"/>
  <c r="CF170" i="20"/>
  <c r="CF186" i="20"/>
  <c r="CS186" i="20"/>
  <c r="CK194" i="20"/>
  <c r="BX194" i="20"/>
  <c r="CF202" i="20"/>
  <c r="CS202" i="20"/>
  <c r="CS218" i="20"/>
  <c r="CF218" i="20"/>
  <c r="CU242" i="20"/>
  <c r="CH242" i="20"/>
  <c r="CS258" i="20"/>
  <c r="CF258" i="20"/>
  <c r="CM266" i="20"/>
  <c r="BZ266" i="20"/>
  <c r="CO282" i="20"/>
  <c r="CB282" i="20"/>
  <c r="BK298" i="20"/>
  <c r="CK298" i="20"/>
  <c r="BX298" i="20"/>
  <c r="CS466" i="20"/>
  <c r="CF466" i="20"/>
  <c r="CF329" i="20"/>
  <c r="CS329" i="20"/>
  <c r="CK467" i="20"/>
  <c r="BX467" i="20"/>
  <c r="BX591" i="20"/>
  <c r="CK591" i="20"/>
  <c r="CD6" i="20"/>
  <c r="CQ6" i="20"/>
  <c r="CB14" i="20"/>
  <c r="CO14" i="20"/>
  <c r="CF30" i="20"/>
  <c r="CS30" i="20"/>
  <c r="CU38" i="20"/>
  <c r="CH38" i="20"/>
  <c r="BX75" i="20"/>
  <c r="CK75" i="20"/>
  <c r="X75" i="20"/>
  <c r="X83" i="20"/>
  <c r="BX83" i="20"/>
  <c r="CK83" i="20"/>
  <c r="BZ91" i="20"/>
  <c r="Z91" i="20"/>
  <c r="CM91" i="20"/>
  <c r="CH107" i="20"/>
  <c r="CU107" i="20"/>
  <c r="CU115" i="20"/>
  <c r="CH115" i="20"/>
  <c r="BX123" i="20"/>
  <c r="CK123" i="20"/>
  <c r="CO139" i="20"/>
  <c r="CB139" i="20"/>
  <c r="BX147" i="20"/>
  <c r="CK147" i="20"/>
  <c r="BX155" i="20"/>
  <c r="CK155" i="20"/>
  <c r="BX171" i="20"/>
  <c r="CK171" i="20"/>
  <c r="CD179" i="20"/>
  <c r="CQ179" i="20"/>
  <c r="CO195" i="20"/>
  <c r="CB195" i="20"/>
  <c r="BX203" i="20"/>
  <c r="CK203" i="20"/>
  <c r="CM219" i="20"/>
  <c r="BZ219" i="20"/>
  <c r="CO227" i="20"/>
  <c r="CB227" i="20"/>
  <c r="CF243" i="20"/>
  <c r="CS243" i="20"/>
  <c r="BX251" i="20"/>
  <c r="CK251" i="20"/>
  <c r="CQ283" i="20"/>
  <c r="CD283" i="20"/>
  <c r="CD291" i="20"/>
  <c r="CQ291" i="20"/>
  <c r="CF307" i="20"/>
  <c r="CS307" i="20"/>
  <c r="CD315" i="20"/>
  <c r="CQ315" i="20"/>
  <c r="CS331" i="20"/>
  <c r="CF331" i="20"/>
  <c r="CS347" i="20"/>
  <c r="CF347" i="20"/>
  <c r="CK363" i="20"/>
  <c r="BX363" i="20"/>
  <c r="CK379" i="20"/>
  <c r="BX379" i="20"/>
  <c r="BZ395" i="20"/>
  <c r="CM395" i="20"/>
  <c r="BX411" i="20"/>
  <c r="CK411" i="20"/>
  <c r="CB427" i="20"/>
  <c r="CO427" i="20"/>
  <c r="CD435" i="20"/>
  <c r="CQ435" i="20"/>
  <c r="CO451" i="20"/>
  <c r="CB451" i="20"/>
  <c r="CU467" i="20"/>
  <c r="CH467" i="20"/>
  <c r="CU483" i="20"/>
  <c r="CH483" i="20"/>
  <c r="CO499" i="20"/>
  <c r="CB499" i="20"/>
  <c r="CK515" i="20"/>
  <c r="BX515" i="20"/>
  <c r="CF618" i="20"/>
  <c r="CS618" i="20"/>
  <c r="CH425" i="20"/>
  <c r="CU425" i="20"/>
  <c r="CU370" i="20"/>
  <c r="CH370" i="20"/>
  <c r="CK236" i="20"/>
  <c r="BX236" i="20"/>
  <c r="CQ441" i="20"/>
  <c r="CD441" i="20"/>
  <c r="X595" i="20"/>
  <c r="CK595" i="20"/>
  <c r="BX595" i="20"/>
  <c r="CS471" i="20"/>
  <c r="CF471" i="20"/>
  <c r="CF16" i="20"/>
  <c r="CF568" i="20"/>
  <c r="CF632" i="20"/>
  <c r="CQ572" i="20"/>
  <c r="BX584" i="20"/>
  <c r="BX596" i="20"/>
  <c r="BX600" i="20"/>
  <c r="BZ612" i="20"/>
  <c r="CD628" i="20"/>
  <c r="BZ640" i="20"/>
  <c r="CM644" i="20"/>
  <c r="CB31" i="20"/>
  <c r="CO31" i="20"/>
  <c r="CO284" i="20"/>
  <c r="CB284" i="20"/>
  <c r="CO396" i="20"/>
  <c r="CB396" i="20"/>
  <c r="CH476" i="20"/>
  <c r="CU476" i="20"/>
  <c r="BZ8" i="20"/>
  <c r="CB24" i="20"/>
  <c r="CB77" i="20"/>
  <c r="CD85" i="20"/>
  <c r="CF31" i="20"/>
  <c r="CU151" i="20"/>
  <c r="CH418" i="20"/>
  <c r="CF93" i="20"/>
  <c r="CK93" i="20"/>
  <c r="CB101" i="20"/>
  <c r="BX125" i="20"/>
  <c r="CB133" i="20"/>
  <c r="CH173" i="20"/>
  <c r="BX189" i="20"/>
  <c r="CB197" i="20"/>
  <c r="BX205" i="20"/>
  <c r="CB213" i="20"/>
  <c r="BX221" i="20"/>
  <c r="CD237" i="20"/>
  <c r="BX237" i="20"/>
  <c r="CB245" i="20"/>
  <c r="BX253" i="20"/>
  <c r="CB261" i="20"/>
  <c r="CF309" i="20"/>
  <c r="CF349" i="20"/>
  <c r="BX349" i="20"/>
  <c r="CB357" i="20"/>
  <c r="CH381" i="20"/>
  <c r="CM477" i="20"/>
  <c r="CH493" i="20"/>
  <c r="CF541" i="20"/>
  <c r="BX541" i="20"/>
  <c r="CB549" i="20"/>
  <c r="BX557" i="20"/>
  <c r="CF39" i="20"/>
  <c r="CU143" i="20"/>
  <c r="CH426" i="20"/>
  <c r="CD17" i="20"/>
  <c r="CS49" i="20"/>
  <c r="BZ49" i="20"/>
  <c r="CU78" i="20"/>
  <c r="CM86" i="20"/>
  <c r="CF102" i="20"/>
  <c r="BZ110" i="20"/>
  <c r="CB126" i="20"/>
  <c r="CK134" i="20"/>
  <c r="CB150" i="20"/>
  <c r="CD166" i="20"/>
  <c r="CS182" i="20"/>
  <c r="CM190" i="20"/>
  <c r="CS206" i="20"/>
  <c r="BX230" i="20"/>
  <c r="CO254" i="20"/>
  <c r="CU278" i="20"/>
  <c r="CD294" i="20"/>
  <c r="CU310" i="20"/>
  <c r="CQ414" i="20"/>
  <c r="CK454" i="20"/>
  <c r="CO478" i="20"/>
  <c r="CH120" i="20"/>
  <c r="CH216" i="20"/>
  <c r="CQ296" i="20"/>
  <c r="CQ400" i="20"/>
  <c r="CH573" i="20"/>
  <c r="BZ621" i="20"/>
  <c r="CD87" i="20"/>
  <c r="CK408" i="20"/>
  <c r="BZ392" i="20"/>
  <c r="CB433" i="20"/>
  <c r="BZ630" i="20"/>
  <c r="CO571" i="20"/>
  <c r="CB571" i="20"/>
  <c r="CH571" i="20"/>
  <c r="CU571" i="20"/>
  <c r="BX330" i="20"/>
  <c r="CK330" i="20"/>
  <c r="CB647" i="20"/>
  <c r="CO647" i="20"/>
  <c r="CQ603" i="20"/>
  <c r="CD603" i="20"/>
  <c r="CD442" i="20"/>
  <c r="CQ442" i="20"/>
  <c r="BX354" i="20"/>
  <c r="CK354" i="20"/>
  <c r="CH346" i="20"/>
  <c r="CU346" i="20"/>
  <c r="CM506" i="20"/>
  <c r="BZ506" i="20"/>
  <c r="CM522" i="20"/>
  <c r="BZ522" i="20"/>
  <c r="AK561" i="20"/>
  <c r="BX561" i="20"/>
  <c r="CK561" i="20"/>
  <c r="AX601" i="20"/>
  <c r="BX601" i="20"/>
  <c r="CK601" i="20"/>
  <c r="CU577" i="20"/>
  <c r="CH577" i="20"/>
  <c r="CH481" i="20"/>
  <c r="CU481" i="20"/>
  <c r="BZ556" i="20"/>
  <c r="CM556" i="20"/>
  <c r="CM575" i="20"/>
  <c r="BZ575" i="20"/>
  <c r="CO551" i="20"/>
  <c r="CB551" i="20"/>
  <c r="CU544" i="20"/>
  <c r="CH544" i="20"/>
  <c r="CQ510" i="20"/>
  <c r="CD510" i="20"/>
  <c r="CB148" i="20"/>
  <c r="CO148" i="20"/>
  <c r="CH492" i="20"/>
  <c r="CU492" i="20"/>
  <c r="CH84" i="20"/>
  <c r="CU84" i="20"/>
  <c r="BX156" i="20"/>
  <c r="CK156" i="20"/>
  <c r="CM228" i="20"/>
  <c r="BZ228" i="20"/>
  <c r="CH324" i="20"/>
  <c r="CU324" i="20"/>
  <c r="CU404" i="20"/>
  <c r="CH404" i="20"/>
  <c r="CM492" i="20"/>
  <c r="BZ492" i="20"/>
  <c r="BX326" i="20"/>
  <c r="CK326" i="20"/>
  <c r="BM414" i="20"/>
  <c r="CM414" i="20"/>
  <c r="BZ414" i="20"/>
  <c r="CK206" i="20"/>
  <c r="BX206" i="20"/>
  <c r="CU366" i="20"/>
  <c r="CH366" i="20"/>
  <c r="BM462" i="20"/>
  <c r="CM462" i="20"/>
  <c r="BZ462" i="20"/>
  <c r="CU436" i="20"/>
  <c r="CH436" i="20"/>
  <c r="CB34" i="20"/>
  <c r="CO34" i="20"/>
  <c r="CQ127" i="20"/>
  <c r="CD127" i="20"/>
  <c r="CS191" i="20"/>
  <c r="CF191" i="20"/>
  <c r="CK263" i="20"/>
  <c r="BX263" i="20"/>
  <c r="CS351" i="20"/>
  <c r="CF351" i="20"/>
  <c r="AK431" i="20"/>
  <c r="CK431" i="20"/>
  <c r="BX431" i="20"/>
  <c r="CD559" i="20"/>
  <c r="CQ559" i="20"/>
  <c r="Z88" i="20"/>
  <c r="BZ88" i="20"/>
  <c r="CM88" i="20"/>
  <c r="CQ176" i="20"/>
  <c r="CD176" i="20"/>
  <c r="CS248" i="20"/>
  <c r="CF248" i="20"/>
  <c r="BX336" i="20"/>
  <c r="CK336" i="20"/>
  <c r="CK432" i="20"/>
  <c r="BX432" i="20"/>
  <c r="CU20" i="20"/>
  <c r="CH20" i="20"/>
  <c r="CS105" i="20"/>
  <c r="CF105" i="20"/>
  <c r="X169" i="20"/>
  <c r="CK169" i="20"/>
  <c r="BX169" i="20"/>
  <c r="CO249" i="20"/>
  <c r="CB249" i="20"/>
  <c r="AX337" i="20"/>
  <c r="CK337" i="20"/>
  <c r="BX337" i="20"/>
  <c r="CF5" i="20"/>
  <c r="CS5" i="20"/>
  <c r="CK178" i="20"/>
  <c r="BX178" i="20"/>
  <c r="CD234" i="20"/>
  <c r="CQ234" i="20"/>
  <c r="CU306" i="20"/>
  <c r="CH306" i="20"/>
  <c r="CH75" i="20"/>
  <c r="CU75" i="20"/>
  <c r="CK131" i="20"/>
  <c r="BX131" i="20"/>
  <c r="CB187" i="20"/>
  <c r="CO187" i="20"/>
  <c r="BX243" i="20"/>
  <c r="CK243" i="20"/>
  <c r="BX323" i="20"/>
  <c r="CK323" i="20"/>
  <c r="CO403" i="20"/>
  <c r="CB403" i="20"/>
  <c r="CB491" i="20"/>
  <c r="CO491" i="20"/>
  <c r="BZ113" i="20"/>
  <c r="CM113" i="20"/>
  <c r="CQ428" i="20"/>
  <c r="CD428" i="20"/>
  <c r="CQ543" i="20"/>
  <c r="CD543" i="20"/>
  <c r="CO623" i="20"/>
  <c r="CB623" i="20"/>
  <c r="CU531" i="20"/>
  <c r="CH531" i="20"/>
  <c r="CH639" i="20"/>
  <c r="CU639" i="20"/>
  <c r="CU631" i="20"/>
  <c r="CH631" i="20"/>
  <c r="CS555" i="20"/>
  <c r="CF555" i="20"/>
  <c r="CS523" i="20"/>
  <c r="CF523" i="20"/>
  <c r="CK547" i="20"/>
  <c r="BX547" i="20"/>
  <c r="CO378" i="20"/>
  <c r="CB378" i="20"/>
  <c r="CF622" i="20"/>
  <c r="CS622" i="20"/>
  <c r="CU322" i="20"/>
  <c r="CH322" i="20"/>
  <c r="CO338" i="20"/>
  <c r="CB338" i="20"/>
  <c r="CQ434" i="20"/>
  <c r="CD434" i="20"/>
  <c r="CQ514" i="20"/>
  <c r="CD514" i="20"/>
  <c r="CQ562" i="20"/>
  <c r="CD562" i="20"/>
  <c r="BX618" i="20"/>
  <c r="CK618" i="20"/>
  <c r="CF378" i="20"/>
  <c r="CS378" i="20"/>
  <c r="CH602" i="20"/>
  <c r="CU602" i="20"/>
  <c r="CS642" i="20"/>
  <c r="CF642" i="20"/>
  <c r="CS594" i="20"/>
  <c r="CF594" i="20"/>
  <c r="CO635" i="20"/>
  <c r="CB635" i="20"/>
  <c r="CD643" i="20"/>
  <c r="CQ643" i="20"/>
  <c r="CH595" i="20"/>
  <c r="CU595" i="20"/>
  <c r="CS611" i="20"/>
  <c r="CF611" i="20"/>
  <c r="CM619" i="20"/>
  <c r="BZ619" i="20"/>
  <c r="CM643" i="20"/>
  <c r="BZ643" i="20"/>
  <c r="CS402" i="20"/>
  <c r="CF402" i="20"/>
  <c r="CK442" i="20"/>
  <c r="BX442" i="20"/>
  <c r="BZ466" i="20"/>
  <c r="CM466" i="20"/>
  <c r="CQ626" i="20"/>
  <c r="CD626" i="20"/>
  <c r="CF590" i="20"/>
  <c r="CS590" i="20"/>
  <c r="CF354" i="20"/>
  <c r="CS354" i="20"/>
  <c r="CB370" i="20"/>
  <c r="CO370" i="20"/>
  <c r="CQ450" i="20"/>
  <c r="CD450" i="20"/>
  <c r="CS610" i="20"/>
  <c r="CF610" i="20"/>
  <c r="CF579" i="20"/>
  <c r="CS579" i="20"/>
  <c r="CU394" i="20"/>
  <c r="CH394" i="20"/>
  <c r="BZ410" i="20"/>
  <c r="CM410" i="20"/>
  <c r="CK458" i="20"/>
  <c r="BX458" i="20"/>
  <c r="CF490" i="20"/>
  <c r="CS490" i="20"/>
  <c r="CF506" i="20"/>
  <c r="CS506" i="20"/>
  <c r="BZ530" i="20"/>
  <c r="CM530" i="20"/>
  <c r="BX566" i="20"/>
  <c r="CK566" i="20"/>
  <c r="CU590" i="20"/>
  <c r="CH590" i="20"/>
  <c r="CK606" i="20"/>
  <c r="BX606" i="20"/>
  <c r="CU522" i="20"/>
  <c r="CH522" i="20"/>
  <c r="CS586" i="20"/>
  <c r="CF586" i="20"/>
  <c r="CK602" i="20"/>
  <c r="BX602" i="20"/>
  <c r="CD589" i="20"/>
  <c r="CQ589" i="20"/>
  <c r="CS605" i="20"/>
  <c r="CF605" i="20"/>
  <c r="CO591" i="20"/>
  <c r="CB591" i="20"/>
  <c r="CO441" i="20"/>
  <c r="CB441" i="20"/>
  <c r="CQ617" i="20"/>
  <c r="CD617" i="20"/>
  <c r="CB621" i="20"/>
  <c r="CO621" i="20"/>
  <c r="CM637" i="20"/>
  <c r="BZ637" i="20"/>
  <c r="CF353" i="20"/>
  <c r="CS353" i="20"/>
  <c r="CO545" i="20"/>
  <c r="CB545" i="20"/>
  <c r="CD377" i="20"/>
  <c r="CQ377" i="20"/>
  <c r="CS361" i="20"/>
  <c r="CF361" i="20"/>
  <c r="CB385" i="20"/>
  <c r="CO385" i="20"/>
  <c r="BX433" i="20"/>
  <c r="CK433" i="20"/>
  <c r="CK457" i="20"/>
  <c r="BX457" i="20"/>
  <c r="CM513" i="20"/>
  <c r="BZ513" i="20"/>
  <c r="BX633" i="20"/>
  <c r="CK633" i="20"/>
  <c r="CM377" i="20"/>
  <c r="BZ377" i="20"/>
  <c r="CM369" i="20"/>
  <c r="BZ369" i="20"/>
  <c r="CS401" i="20"/>
  <c r="CF401" i="20"/>
  <c r="CK441" i="20"/>
  <c r="BX441" i="20"/>
  <c r="CS481" i="20"/>
  <c r="CF481" i="20"/>
  <c r="CD489" i="20"/>
  <c r="CQ489" i="20"/>
  <c r="CM537" i="20"/>
  <c r="BZ537" i="20"/>
  <c r="CM585" i="20"/>
  <c r="BZ585" i="20"/>
  <c r="CU609" i="20"/>
  <c r="CH609" i="20"/>
  <c r="CQ473" i="20"/>
  <c r="CD473" i="20"/>
  <c r="CM535" i="20"/>
  <c r="BZ535" i="20"/>
  <c r="CM633" i="20"/>
  <c r="BZ633" i="20"/>
  <c r="CB583" i="20"/>
  <c r="CO583" i="20"/>
  <c r="CQ607" i="20"/>
  <c r="CD607" i="20"/>
  <c r="CU487" i="20"/>
  <c r="CH487" i="20"/>
  <c r="CS575" i="20"/>
  <c r="CF575" i="20"/>
  <c r="CM545" i="20"/>
  <c r="BZ545" i="20"/>
  <c r="BZ519" i="20"/>
  <c r="CM519" i="20"/>
  <c r="CQ605" i="20"/>
  <c r="CD605" i="20"/>
  <c r="Z551" i="20"/>
  <c r="CM551" i="20"/>
  <c r="BZ551" i="20"/>
  <c r="BZ559" i="20"/>
  <c r="CM559" i="20"/>
  <c r="CH536" i="20"/>
  <c r="CU536" i="20"/>
  <c r="CF488" i="20"/>
  <c r="CS488" i="20"/>
  <c r="BZ464" i="20"/>
  <c r="CM464" i="20"/>
  <c r="CQ464" i="20"/>
  <c r="CD464" i="20"/>
  <c r="CF520" i="20"/>
  <c r="CS520" i="20"/>
  <c r="CO512" i="20"/>
  <c r="CB512" i="20"/>
  <c r="BZ467" i="20"/>
  <c r="CM467" i="20"/>
  <c r="CM483" i="20"/>
  <c r="BZ483" i="20"/>
  <c r="CK506" i="20"/>
  <c r="BX506" i="20"/>
  <c r="CS518" i="20"/>
  <c r="CF518" i="20"/>
  <c r="CO536" i="20"/>
  <c r="CB536" i="20"/>
  <c r="CK491" i="20"/>
  <c r="BX491" i="20"/>
  <c r="CK238" i="20"/>
  <c r="BX238" i="20"/>
  <c r="CQ342" i="20"/>
  <c r="CD342" i="20"/>
  <c r="CK455" i="20"/>
  <c r="BX455" i="20"/>
  <c r="CQ7" i="20"/>
  <c r="CD7" i="20"/>
  <c r="BZ15" i="20"/>
  <c r="CM15" i="20"/>
  <c r="CU31" i="20"/>
  <c r="CH31" i="20"/>
  <c r="CK39" i="20"/>
  <c r="BX39" i="20"/>
  <c r="CB47" i="20"/>
  <c r="CO47" i="20"/>
  <c r="CF84" i="20"/>
  <c r="CS84" i="20"/>
  <c r="X92" i="20"/>
  <c r="CK92" i="20"/>
  <c r="BX92" i="20"/>
  <c r="CQ100" i="20"/>
  <c r="CD100" i="20"/>
  <c r="CB116" i="20"/>
  <c r="CO116" i="20"/>
  <c r="CH124" i="20"/>
  <c r="CU124" i="20"/>
  <c r="CB132" i="20"/>
  <c r="CO132" i="20"/>
  <c r="CS148" i="20"/>
  <c r="CF148" i="20"/>
  <c r="CO156" i="20"/>
  <c r="CB156" i="20"/>
  <c r="CM172" i="20"/>
  <c r="BZ172" i="20"/>
  <c r="CQ180" i="20"/>
  <c r="CD180" i="20"/>
  <c r="CS196" i="20"/>
  <c r="CF196" i="20"/>
  <c r="CM204" i="20"/>
  <c r="BZ204" i="20"/>
  <c r="BX220" i="20"/>
  <c r="CK220" i="20"/>
  <c r="CO236" i="20"/>
  <c r="CB236" i="20"/>
  <c r="CQ244" i="20"/>
  <c r="CD244" i="20"/>
  <c r="CD260" i="20"/>
  <c r="CQ260" i="20"/>
  <c r="CS268" i="20"/>
  <c r="CF268" i="20"/>
  <c r="CM284" i="20"/>
  <c r="BZ284" i="20"/>
  <c r="BZ300" i="20"/>
  <c r="CM300" i="20"/>
  <c r="CQ316" i="20"/>
  <c r="CD316" i="20"/>
  <c r="CH332" i="20"/>
  <c r="CU332" i="20"/>
  <c r="CD348" i="20"/>
  <c r="CQ348" i="20"/>
  <c r="CK356" i="20"/>
  <c r="BX356" i="20"/>
  <c r="CM380" i="20"/>
  <c r="BZ380" i="20"/>
  <c r="CH396" i="20"/>
  <c r="CU396" i="20"/>
  <c r="CU412" i="20"/>
  <c r="CH412" i="20"/>
  <c r="CF428" i="20"/>
  <c r="CS428" i="20"/>
  <c r="BZ444" i="20"/>
  <c r="CM444" i="20"/>
  <c r="CO476" i="20"/>
  <c r="CB476" i="20"/>
  <c r="CQ484" i="20"/>
  <c r="CD484" i="20"/>
  <c r="CH508" i="20"/>
  <c r="CU508" i="20"/>
  <c r="CS524" i="20"/>
  <c r="CF524" i="20"/>
  <c r="CF540" i="20"/>
  <c r="CS540" i="20"/>
  <c r="CD86" i="20"/>
  <c r="CQ86" i="20"/>
  <c r="BZ248" i="20"/>
  <c r="CM248" i="20"/>
  <c r="BZ305" i="20"/>
  <c r="CM305" i="20"/>
  <c r="CO363" i="20"/>
  <c r="CB363" i="20"/>
  <c r="CB443" i="20"/>
  <c r="CO443" i="20"/>
  <c r="CM217" i="20"/>
  <c r="BZ217" i="20"/>
  <c r="BM286" i="20"/>
  <c r="CM286" i="20"/>
  <c r="BZ286" i="20"/>
  <c r="BX339" i="20"/>
  <c r="CK339" i="20"/>
  <c r="CQ459" i="20"/>
  <c r="CD459" i="20"/>
  <c r="CK86" i="20"/>
  <c r="X86" i="20"/>
  <c r="BZ118" i="20"/>
  <c r="CM118" i="20"/>
  <c r="AZ142" i="20"/>
  <c r="CM142" i="20"/>
  <c r="CS166" i="20"/>
  <c r="CF166" i="20"/>
  <c r="CK174" i="20"/>
  <c r="BX174" i="20"/>
  <c r="BM214" i="20"/>
  <c r="BZ214" i="20"/>
  <c r="CQ278" i="20"/>
  <c r="CD278" i="20"/>
  <c r="CS294" i="20"/>
  <c r="CF294" i="20"/>
  <c r="BM302" i="20"/>
  <c r="CM302" i="20"/>
  <c r="CQ334" i="20"/>
  <c r="CD334" i="20"/>
  <c r="BM350" i="20"/>
  <c r="CM350" i="20"/>
  <c r="BZ350" i="20"/>
  <c r="CF366" i="20"/>
  <c r="CS366" i="20"/>
  <c r="BM390" i="20"/>
  <c r="BZ390" i="20"/>
  <c r="CU406" i="20"/>
  <c r="CH406" i="20"/>
  <c r="CK438" i="20"/>
  <c r="BX438" i="20"/>
  <c r="CH470" i="20"/>
  <c r="CU470" i="20"/>
  <c r="CQ486" i="20"/>
  <c r="CD486" i="20"/>
  <c r="CB518" i="20"/>
  <c r="CO518" i="20"/>
  <c r="CK250" i="20"/>
  <c r="BX250" i="20"/>
  <c r="CB321" i="20"/>
  <c r="CO321" i="20"/>
  <c r="CD392" i="20"/>
  <c r="CQ392" i="20"/>
  <c r="CM581" i="20"/>
  <c r="BZ581" i="20"/>
  <c r="CK605" i="20"/>
  <c r="BX605" i="20"/>
  <c r="CF10" i="20"/>
  <c r="CS10" i="20"/>
  <c r="CU18" i="20"/>
  <c r="CH18" i="20"/>
  <c r="CF26" i="20"/>
  <c r="CS26" i="20"/>
  <c r="CU42" i="20"/>
  <c r="CH42" i="20"/>
  <c r="Z79" i="20"/>
  <c r="BZ79" i="20"/>
  <c r="CM79" i="20"/>
  <c r="CB95" i="20"/>
  <c r="CO95" i="20"/>
  <c r="CQ103" i="20"/>
  <c r="CD103" i="20"/>
  <c r="CB111" i="20"/>
  <c r="CO111" i="20"/>
  <c r="CU127" i="20"/>
  <c r="CH127" i="20"/>
  <c r="CK135" i="20"/>
  <c r="BX135" i="20"/>
  <c r="AM143" i="20"/>
  <c r="CM143" i="20"/>
  <c r="BZ143" i="20"/>
  <c r="CB159" i="20"/>
  <c r="CO159" i="20"/>
  <c r="BX183" i="20"/>
  <c r="CK183" i="20"/>
  <c r="CK191" i="20"/>
  <c r="BX191" i="20"/>
  <c r="CH199" i="20"/>
  <c r="CU199" i="20"/>
  <c r="BX215" i="20"/>
  <c r="CK215" i="20"/>
  <c r="CS231" i="20"/>
  <c r="CF231" i="20"/>
  <c r="CK239" i="20"/>
  <c r="BX239" i="20"/>
  <c r="CQ247" i="20"/>
  <c r="CD247" i="20"/>
  <c r="CF271" i="20"/>
  <c r="CS271" i="20"/>
  <c r="Z287" i="20"/>
  <c r="CM287" i="20"/>
  <c r="BZ287" i="20"/>
  <c r="Z303" i="20"/>
  <c r="CM303" i="20"/>
  <c r="BZ303" i="20"/>
  <c r="Z319" i="20"/>
  <c r="BZ319" i="20"/>
  <c r="CO335" i="20"/>
  <c r="CB335" i="20"/>
  <c r="CO343" i="20"/>
  <c r="CB343" i="20"/>
  <c r="CQ359" i="20"/>
  <c r="CD359" i="20"/>
  <c r="CQ375" i="20"/>
  <c r="CD375" i="20"/>
  <c r="CO391" i="20"/>
  <c r="CB391" i="20"/>
  <c r="CQ399" i="20"/>
  <c r="CD399" i="20"/>
  <c r="CK415" i="20"/>
  <c r="BX415" i="20"/>
  <c r="CS439" i="20"/>
  <c r="CF439" i="20"/>
  <c r="CD447" i="20"/>
  <c r="CQ447" i="20"/>
  <c r="CQ463" i="20"/>
  <c r="CD463" i="20"/>
  <c r="Z495" i="20"/>
  <c r="CM495" i="20"/>
  <c r="BZ495" i="20"/>
  <c r="CO511" i="20"/>
  <c r="CB511" i="20"/>
  <c r="CU551" i="20"/>
  <c r="CH551" i="20"/>
  <c r="CS160" i="20"/>
  <c r="CF160" i="20"/>
  <c r="CO275" i="20"/>
  <c r="CB275" i="20"/>
  <c r="CD452" i="20"/>
  <c r="CQ452" i="20"/>
  <c r="CU11" i="20"/>
  <c r="CH11" i="20"/>
  <c r="CS27" i="20"/>
  <c r="CF27" i="20"/>
  <c r="CQ35" i="20"/>
  <c r="CD35" i="20"/>
  <c r="CH43" i="20"/>
  <c r="CU43" i="20"/>
  <c r="CB80" i="20"/>
  <c r="CO80" i="20"/>
  <c r="CS88" i="20"/>
  <c r="CF88" i="20"/>
  <c r="Z96" i="20"/>
  <c r="BZ96" i="20"/>
  <c r="CM96" i="20"/>
  <c r="BZ112" i="20"/>
  <c r="CM112" i="20"/>
  <c r="BX120" i="20"/>
  <c r="CK120" i="20"/>
  <c r="CB136" i="20"/>
  <c r="CO136" i="20"/>
  <c r="CH144" i="20"/>
  <c r="CU144" i="20"/>
  <c r="BZ152" i="20"/>
  <c r="CM152" i="20"/>
  <c r="CF176" i="20"/>
  <c r="CS176" i="20"/>
  <c r="CS200" i="20"/>
  <c r="CF200" i="20"/>
  <c r="BZ216" i="20"/>
  <c r="CM216" i="20"/>
  <c r="CF224" i="20"/>
  <c r="CS224" i="20"/>
  <c r="CD240" i="20"/>
  <c r="CQ240" i="20"/>
  <c r="CM256" i="20"/>
  <c r="BZ256" i="20"/>
  <c r="CD272" i="20"/>
  <c r="CQ272" i="20"/>
  <c r="CD280" i="20"/>
  <c r="CQ280" i="20"/>
  <c r="CO296" i="20"/>
  <c r="CB296" i="20"/>
  <c r="CM304" i="20"/>
  <c r="BZ304" i="20"/>
  <c r="CS328" i="20"/>
  <c r="CF328" i="20"/>
  <c r="CQ352" i="20"/>
  <c r="CD352" i="20"/>
  <c r="CO376" i="20"/>
  <c r="CB376" i="20"/>
  <c r="BZ384" i="20"/>
  <c r="CM384" i="20"/>
  <c r="AZ408" i="20"/>
  <c r="CM408" i="20"/>
  <c r="BZ408" i="20"/>
  <c r="CS424" i="20"/>
  <c r="CF424" i="20"/>
  <c r="CS440" i="20"/>
  <c r="CF440" i="20"/>
  <c r="CQ456" i="20"/>
  <c r="CD456" i="20"/>
  <c r="CO351" i="20"/>
  <c r="CB351" i="20"/>
  <c r="CQ537" i="20"/>
  <c r="CD537" i="20"/>
  <c r="CB12" i="20"/>
  <c r="CO12" i="20"/>
  <c r="BZ20" i="20"/>
  <c r="CM20" i="20"/>
  <c r="CU36" i="20"/>
  <c r="CH36" i="20"/>
  <c r="BZ44" i="20"/>
  <c r="CM44" i="20"/>
  <c r="CS81" i="20"/>
  <c r="CF81" i="20"/>
  <c r="CM89" i="20"/>
  <c r="BZ89" i="20"/>
  <c r="Z89" i="20"/>
  <c r="CO97" i="20"/>
  <c r="CB97" i="20"/>
  <c r="CO113" i="20"/>
  <c r="CB113" i="20"/>
  <c r="CD121" i="20"/>
  <c r="CQ121" i="20"/>
  <c r="CS137" i="20"/>
  <c r="CF137" i="20"/>
  <c r="CU145" i="20"/>
  <c r="CH145" i="20"/>
  <c r="CQ161" i="20"/>
  <c r="CD161" i="20"/>
  <c r="CM169" i="20"/>
  <c r="BZ169" i="20"/>
  <c r="CS193" i="20"/>
  <c r="CF193" i="20"/>
  <c r="CM201" i="20"/>
  <c r="BZ201" i="20"/>
  <c r="AX209" i="20"/>
  <c r="CK209" i="20"/>
  <c r="BX209" i="20"/>
  <c r="CU225" i="20"/>
  <c r="CH225" i="20"/>
  <c r="X233" i="20"/>
  <c r="CK233" i="20"/>
  <c r="BX233" i="20"/>
  <c r="CD249" i="20"/>
  <c r="CQ249" i="20"/>
  <c r="CU257" i="20"/>
  <c r="CH257" i="20"/>
  <c r="CM273" i="20"/>
  <c r="BZ273" i="20"/>
  <c r="CU289" i="20"/>
  <c r="CH289" i="20"/>
  <c r="X297" i="20"/>
  <c r="CK297" i="20"/>
  <c r="BX297" i="20"/>
  <c r="CU313" i="20"/>
  <c r="CH313" i="20"/>
  <c r="CU329" i="20"/>
  <c r="CH329" i="20"/>
  <c r="CD345" i="20"/>
  <c r="CQ345" i="20"/>
  <c r="CO361" i="20"/>
  <c r="CB361" i="20"/>
  <c r="CM529" i="20"/>
  <c r="BZ529" i="20"/>
  <c r="CM258" i="20"/>
  <c r="BZ258" i="20"/>
  <c r="CB324" i="20"/>
  <c r="CO324" i="20"/>
  <c r="CU416" i="20"/>
  <c r="CH416" i="20"/>
  <c r="CM5" i="20"/>
  <c r="BZ5" i="20"/>
  <c r="CQ21" i="20"/>
  <c r="CD21" i="20"/>
  <c r="CO37" i="20"/>
  <c r="CB37" i="20"/>
  <c r="CH45" i="20"/>
  <c r="CU45" i="20"/>
  <c r="CO74" i="20"/>
  <c r="CB74" i="20"/>
  <c r="CH90" i="20"/>
  <c r="CU90" i="20"/>
  <c r="CM98" i="20"/>
  <c r="Z98" i="20"/>
  <c r="BZ98" i="20"/>
  <c r="CK106" i="20"/>
  <c r="BX106" i="20"/>
  <c r="CM122" i="20"/>
  <c r="BZ122" i="20"/>
  <c r="CS130" i="20"/>
  <c r="CF130" i="20"/>
  <c r="CF138" i="20"/>
  <c r="CS138" i="20"/>
  <c r="CB154" i="20"/>
  <c r="CO154" i="20"/>
  <c r="BZ162" i="20"/>
  <c r="CM162" i="20"/>
  <c r="CK170" i="20"/>
  <c r="BX170" i="20"/>
  <c r="CD186" i="20"/>
  <c r="CQ186" i="20"/>
  <c r="CS194" i="20"/>
  <c r="CF194" i="20"/>
  <c r="CH210" i="20"/>
  <c r="CU210" i="20"/>
  <c r="CO218" i="20"/>
  <c r="CB218" i="20"/>
  <c r="BZ226" i="20"/>
  <c r="CM226" i="20"/>
  <c r="CF242" i="20"/>
  <c r="CS242" i="20"/>
  <c r="CQ258" i="20"/>
  <c r="CD258" i="20"/>
  <c r="CF274" i="20"/>
  <c r="CS274" i="20"/>
  <c r="CM282" i="20"/>
  <c r="BZ282" i="20"/>
  <c r="CB298" i="20"/>
  <c r="CO298" i="20"/>
  <c r="CS498" i="20"/>
  <c r="CF498" i="20"/>
  <c r="CQ347" i="20"/>
  <c r="CD347" i="20"/>
  <c r="CK478" i="20"/>
  <c r="BX478" i="20"/>
  <c r="CF591" i="20"/>
  <c r="CS591" i="20"/>
  <c r="CO6" i="20"/>
  <c r="CB6" i="20"/>
  <c r="CF14" i="20"/>
  <c r="CS14" i="20"/>
  <c r="CQ30" i="20"/>
  <c r="CD30" i="20"/>
  <c r="CF38" i="20"/>
  <c r="CS38" i="20"/>
  <c r="CD75" i="20"/>
  <c r="CQ75" i="20"/>
  <c r="CH83" i="20"/>
  <c r="CU83" i="20"/>
  <c r="X91" i="20"/>
  <c r="CK91" i="20"/>
  <c r="BX91" i="20"/>
  <c r="CS107" i="20"/>
  <c r="CF107" i="20"/>
  <c r="CS115" i="20"/>
  <c r="CF115" i="20"/>
  <c r="CS123" i="20"/>
  <c r="CF123" i="20"/>
  <c r="BX139" i="20"/>
  <c r="CK139" i="20"/>
  <c r="CF147" i="20"/>
  <c r="CS147" i="20"/>
  <c r="BX163" i="20"/>
  <c r="CK163" i="20"/>
  <c r="CQ171" i="20"/>
  <c r="CD171" i="20"/>
  <c r="CM187" i="20"/>
  <c r="BZ187" i="20"/>
  <c r="BX195" i="20"/>
  <c r="CK195" i="20"/>
  <c r="CH203" i="20"/>
  <c r="CU203" i="20"/>
  <c r="CH219" i="20"/>
  <c r="CU219" i="20"/>
  <c r="BZ227" i="20"/>
  <c r="CM227" i="20"/>
  <c r="CD243" i="20"/>
  <c r="CQ243" i="20"/>
  <c r="CQ251" i="20"/>
  <c r="CD251" i="20"/>
  <c r="BX267" i="20"/>
  <c r="CK267" i="20"/>
  <c r="CM283" i="20"/>
  <c r="BZ283" i="20"/>
  <c r="CS299" i="20"/>
  <c r="CF299" i="20"/>
  <c r="BX307" i="20"/>
  <c r="CK307" i="20"/>
  <c r="CD323" i="20"/>
  <c r="CQ323" i="20"/>
  <c r="CQ331" i="20"/>
  <c r="CD331" i="20"/>
  <c r="BZ347" i="20"/>
  <c r="CM347" i="20"/>
  <c r="CU371" i="20"/>
  <c r="CH371" i="20"/>
  <c r="BZ387" i="20"/>
  <c r="CM387" i="20"/>
  <c r="BZ403" i="20"/>
  <c r="CM403" i="20"/>
  <c r="CS411" i="20"/>
  <c r="CF411" i="20"/>
  <c r="BZ427" i="20"/>
  <c r="CM427" i="20"/>
  <c r="CK435" i="20"/>
  <c r="BX435" i="20"/>
  <c r="BZ451" i="20"/>
  <c r="CM451" i="20"/>
  <c r="CF467" i="20"/>
  <c r="CS467" i="20"/>
  <c r="CD483" i="20"/>
  <c r="CQ483" i="20"/>
  <c r="CM499" i="20"/>
  <c r="BZ499" i="20"/>
  <c r="BZ523" i="20"/>
  <c r="CM523" i="20"/>
  <c r="CO626" i="20"/>
  <c r="CB626" i="20"/>
  <c r="CS226" i="20"/>
  <c r="CF226" i="20"/>
  <c r="CF418" i="20"/>
  <c r="CS418" i="20"/>
  <c r="CK468" i="20"/>
  <c r="BX468" i="20"/>
  <c r="CM561" i="20"/>
  <c r="BZ561" i="20"/>
  <c r="CO449" i="20"/>
  <c r="CB449" i="20"/>
  <c r="CK611" i="20"/>
  <c r="BX611" i="20"/>
  <c r="CO641" i="20"/>
  <c r="CB641" i="20"/>
  <c r="CF24" i="20"/>
  <c r="CF576" i="20"/>
  <c r="CS572" i="20"/>
  <c r="BX580" i="20"/>
  <c r="CS628" i="20"/>
  <c r="BX636" i="20"/>
  <c r="CD172" i="20"/>
  <c r="CQ172" i="20"/>
  <c r="CO300" i="20"/>
  <c r="CB300" i="20"/>
  <c r="CQ404" i="20"/>
  <c r="CD404" i="20"/>
  <c r="CD492" i="20"/>
  <c r="CQ492" i="20"/>
  <c r="BZ16" i="20"/>
  <c r="CB32" i="20"/>
  <c r="CD40" i="20"/>
  <c r="BX48" i="20"/>
  <c r="CU560" i="20"/>
  <c r="CF116" i="20"/>
  <c r="CU599" i="20"/>
  <c r="CU87" i="20"/>
  <c r="CH482" i="20"/>
  <c r="CD93" i="20"/>
  <c r="CH109" i="20"/>
  <c r="BX109" i="20"/>
  <c r="CQ141" i="20"/>
  <c r="BX157" i="20"/>
  <c r="CB165" i="20"/>
  <c r="BX173" i="20"/>
  <c r="CQ205" i="20"/>
  <c r="CQ253" i="20"/>
  <c r="CQ269" i="20"/>
  <c r="BX285" i="20"/>
  <c r="BX301" i="20"/>
  <c r="BX317" i="20"/>
  <c r="BX333" i="20"/>
  <c r="CQ365" i="20"/>
  <c r="BX381" i="20"/>
  <c r="BX397" i="20"/>
  <c r="BX413" i="20"/>
  <c r="BX429" i="20"/>
  <c r="BX461" i="20"/>
  <c r="BX477" i="20"/>
  <c r="BX493" i="20"/>
  <c r="BX509" i="20"/>
  <c r="BX525" i="20"/>
  <c r="CF124" i="20"/>
  <c r="CU591" i="20"/>
  <c r="CU79" i="20"/>
  <c r="CH490" i="20"/>
  <c r="CD9" i="20"/>
  <c r="CO25" i="20"/>
  <c r="CO33" i="20"/>
  <c r="BZ41" i="20"/>
  <c r="CD78" i="20"/>
  <c r="BX86" i="20"/>
  <c r="CQ102" i="20"/>
  <c r="CS118" i="20"/>
  <c r="BZ126" i="20"/>
  <c r="CS142" i="20"/>
  <c r="CK150" i="20"/>
  <c r="CD182" i="20"/>
  <c r="CH206" i="20"/>
  <c r="CH222" i="20"/>
  <c r="CH238" i="20"/>
  <c r="CM254" i="20"/>
  <c r="CB278" i="20"/>
  <c r="CB294" i="20"/>
  <c r="CK310" i="20"/>
  <c r="CU342" i="20"/>
  <c r="BX374" i="20"/>
  <c r="CF422" i="20"/>
  <c r="CB462" i="20"/>
  <c r="CU486" i="20"/>
  <c r="BX27" i="20"/>
  <c r="CK216" i="20"/>
  <c r="CF320" i="20"/>
  <c r="CH177" i="20"/>
  <c r="CO581" i="20"/>
  <c r="CM103" i="20"/>
  <c r="BZ215" i="20"/>
  <c r="CF44" i="20"/>
  <c r="CS563" i="20"/>
  <c r="CF563" i="20"/>
  <c r="CU530" i="20"/>
  <c r="CH530" i="20"/>
  <c r="CF362" i="20"/>
  <c r="CS362" i="20"/>
  <c r="BZ642" i="20"/>
  <c r="CM642" i="20"/>
  <c r="CU386" i="20"/>
  <c r="CH386" i="20"/>
  <c r="BZ611" i="20"/>
  <c r="CM611" i="20"/>
  <c r="CQ554" i="20"/>
  <c r="CD554" i="20"/>
  <c r="CU378" i="20"/>
  <c r="CH378" i="20"/>
  <c r="CM394" i="20"/>
  <c r="BZ394" i="20"/>
  <c r="CF578" i="20"/>
  <c r="CS578" i="20"/>
  <c r="CO586" i="20"/>
  <c r="CB586" i="20"/>
  <c r="CS385" i="20"/>
  <c r="CF385" i="20"/>
  <c r="X505" i="20"/>
  <c r="CK505" i="20"/>
  <c r="BX505" i="20"/>
  <c r="CQ465" i="20"/>
  <c r="CD465" i="20"/>
  <c r="CO529" i="20"/>
  <c r="CB529" i="20"/>
  <c r="CD575" i="20"/>
  <c r="CQ575" i="20"/>
  <c r="CK638" i="20"/>
  <c r="BX638" i="20"/>
  <c r="CH567" i="20"/>
  <c r="CU567" i="20"/>
  <c r="CF259" i="20"/>
  <c r="CS259" i="20"/>
  <c r="CQ23" i="20"/>
  <c r="CD23" i="20"/>
  <c r="CF100" i="20"/>
  <c r="CS100" i="20"/>
  <c r="BX164" i="20"/>
  <c r="CK164" i="20"/>
  <c r="CF236" i="20"/>
  <c r="CS236" i="20"/>
  <c r="CB308" i="20"/>
  <c r="CO308" i="20"/>
  <c r="CO388" i="20"/>
  <c r="CB388" i="20"/>
  <c r="BX476" i="20"/>
  <c r="CK476" i="20"/>
  <c r="CO483" i="20"/>
  <c r="CB483" i="20"/>
  <c r="CO248" i="20"/>
  <c r="CB248" i="20"/>
  <c r="CB190" i="20"/>
  <c r="CO190" i="20"/>
  <c r="CU270" i="20"/>
  <c r="CH270" i="20"/>
  <c r="CK446" i="20"/>
  <c r="BX446" i="20"/>
  <c r="CQ526" i="20"/>
  <c r="CD526" i="20"/>
  <c r="CO281" i="20"/>
  <c r="CB281" i="20"/>
  <c r="CU589" i="20"/>
  <c r="CH589" i="20"/>
  <c r="CK50" i="20"/>
  <c r="BX50" i="20"/>
  <c r="CQ143" i="20"/>
  <c r="CD143" i="20"/>
  <c r="CM207" i="20"/>
  <c r="BZ207" i="20"/>
  <c r="AK295" i="20"/>
  <c r="BX295" i="20"/>
  <c r="CK295" i="20"/>
  <c r="CM383" i="20"/>
  <c r="BZ383" i="20"/>
  <c r="CS455" i="20"/>
  <c r="CF455" i="20"/>
  <c r="CQ300" i="20"/>
  <c r="CD300" i="20"/>
  <c r="CD80" i="20"/>
  <c r="CQ80" i="20"/>
  <c r="CM160" i="20"/>
  <c r="BZ160" i="20"/>
  <c r="CK320" i="20"/>
  <c r="BX320" i="20"/>
  <c r="CQ416" i="20"/>
  <c r="CD416" i="20"/>
  <c r="CD403" i="20"/>
  <c r="CQ403" i="20"/>
  <c r="CS52" i="20"/>
  <c r="CF52" i="20"/>
  <c r="CM153" i="20"/>
  <c r="BZ153" i="20"/>
  <c r="CD209" i="20"/>
  <c r="CQ209" i="20"/>
  <c r="CU273" i="20"/>
  <c r="CH273" i="20"/>
  <c r="AX393" i="20"/>
  <c r="CK393" i="20"/>
  <c r="BX393" i="20"/>
  <c r="BX29" i="20"/>
  <c r="CK29" i="20"/>
  <c r="CF114" i="20"/>
  <c r="CS114" i="20"/>
  <c r="CO170" i="20"/>
  <c r="CB170" i="20"/>
  <c r="CD250" i="20"/>
  <c r="CQ250" i="20"/>
  <c r="CM563" i="20"/>
  <c r="BZ563" i="20"/>
  <c r="CS46" i="20"/>
  <c r="CF46" i="20"/>
  <c r="CM139" i="20"/>
  <c r="BZ139" i="20"/>
  <c r="CH211" i="20"/>
  <c r="CU211" i="20"/>
  <c r="CF291" i="20"/>
  <c r="CS291" i="20"/>
  <c r="CD371" i="20"/>
  <c r="CQ371" i="20"/>
  <c r="CK451" i="20"/>
  <c r="BX451" i="20"/>
  <c r="CM292" i="20"/>
  <c r="BZ292" i="20"/>
  <c r="CS477" i="20"/>
  <c r="CD551" i="20"/>
  <c r="CQ551" i="20"/>
  <c r="BX306" i="20"/>
  <c r="CK306" i="20"/>
  <c r="BZ583" i="20"/>
  <c r="CM583" i="20"/>
  <c r="CQ552" i="20"/>
  <c r="CD552" i="20"/>
  <c r="CU539" i="20"/>
  <c r="CH539" i="20"/>
  <c r="CM639" i="20"/>
  <c r="BZ639" i="20"/>
  <c r="CM631" i="20"/>
  <c r="BZ631" i="20"/>
  <c r="CD555" i="20"/>
  <c r="CQ555" i="20"/>
  <c r="CQ523" i="20"/>
  <c r="CD523" i="20"/>
  <c r="CD547" i="20"/>
  <c r="CQ547" i="20"/>
  <c r="CK386" i="20"/>
  <c r="BX386" i="20"/>
  <c r="CQ542" i="20"/>
  <c r="CD542" i="20"/>
  <c r="CQ558" i="20"/>
  <c r="CD558" i="20"/>
  <c r="CO622" i="20"/>
  <c r="CB622" i="20"/>
  <c r="CM322" i="20"/>
  <c r="BZ322" i="20"/>
  <c r="CK338" i="20"/>
  <c r="BX338" i="20"/>
  <c r="CU434" i="20"/>
  <c r="CH434" i="20"/>
  <c r="CM514" i="20"/>
  <c r="BZ514" i="20"/>
  <c r="CM562" i="20"/>
  <c r="BZ562" i="20"/>
  <c r="BX642" i="20"/>
  <c r="CK642" i="20"/>
  <c r="CO631" i="20"/>
  <c r="CB631" i="20"/>
  <c r="CO386" i="20"/>
  <c r="CB386" i="20"/>
  <c r="BZ626" i="20"/>
  <c r="CM626" i="20"/>
  <c r="CB550" i="20"/>
  <c r="CO550" i="20"/>
  <c r="CU614" i="20"/>
  <c r="CH614" i="20"/>
  <c r="CQ386" i="20"/>
  <c r="CD386" i="20"/>
  <c r="CB594" i="20"/>
  <c r="CO594" i="20"/>
  <c r="CB534" i="20"/>
  <c r="CO534" i="20"/>
  <c r="CO643" i="20"/>
  <c r="CB643" i="20"/>
  <c r="BZ646" i="20"/>
  <c r="CM646" i="20"/>
  <c r="CB595" i="20"/>
  <c r="CO595" i="20"/>
  <c r="CH611" i="20"/>
  <c r="CU611" i="20"/>
  <c r="CS627" i="20"/>
  <c r="CF627" i="20"/>
  <c r="CD402" i="20"/>
  <c r="CQ402" i="20"/>
  <c r="CF442" i="20"/>
  <c r="CS442" i="20"/>
  <c r="CF554" i="20"/>
  <c r="CS554" i="20"/>
  <c r="CK626" i="20"/>
  <c r="BX626" i="20"/>
  <c r="BZ610" i="20"/>
  <c r="CM610" i="20"/>
  <c r="CK370" i="20"/>
  <c r="BX370" i="20"/>
  <c r="CB450" i="20"/>
  <c r="CO450" i="20"/>
  <c r="CM482" i="20"/>
  <c r="BZ482" i="20"/>
  <c r="CB346" i="20"/>
  <c r="CO346" i="20"/>
  <c r="CK394" i="20"/>
  <c r="BX394" i="20"/>
  <c r="CQ426" i="20"/>
  <c r="CD426" i="20"/>
  <c r="CM458" i="20"/>
  <c r="BZ458" i="20"/>
  <c r="CQ490" i="20"/>
  <c r="CD490" i="20"/>
  <c r="CH506" i="20"/>
  <c r="CU506" i="20"/>
  <c r="CH578" i="20"/>
  <c r="CU578" i="20"/>
  <c r="CQ566" i="20"/>
  <c r="CD566" i="20"/>
  <c r="CM590" i="20"/>
  <c r="BZ590" i="20"/>
  <c r="CF630" i="20"/>
  <c r="CS630" i="20"/>
  <c r="CK522" i="20"/>
  <c r="BX522" i="20"/>
  <c r="CH586" i="20"/>
  <c r="CU586" i="20"/>
  <c r="CU634" i="20"/>
  <c r="CH634" i="20"/>
  <c r="CU543" i="20"/>
  <c r="CH543" i="20"/>
  <c r="CM589" i="20"/>
  <c r="BZ589" i="20"/>
  <c r="CS613" i="20"/>
  <c r="CF613" i="20"/>
  <c r="CU613" i="20"/>
  <c r="CH613" i="20"/>
  <c r="BZ473" i="20"/>
  <c r="CM473" i="20"/>
  <c r="CS473" i="20"/>
  <c r="CF473" i="20"/>
  <c r="CH617" i="20"/>
  <c r="CU617" i="20"/>
  <c r="CD629" i="20"/>
  <c r="CQ629" i="20"/>
  <c r="CB637" i="20"/>
  <c r="CO637" i="20"/>
  <c r="CQ369" i="20"/>
  <c r="CD369" i="20"/>
  <c r="CD561" i="20"/>
  <c r="CQ561" i="20"/>
  <c r="CD409" i="20"/>
  <c r="CQ409" i="20"/>
  <c r="CU361" i="20"/>
  <c r="CH361" i="20"/>
  <c r="CQ425" i="20"/>
  <c r="CD425" i="20"/>
  <c r="CM433" i="20"/>
  <c r="BZ433" i="20"/>
  <c r="CS505" i="20"/>
  <c r="CF505" i="20"/>
  <c r="AX513" i="20"/>
  <c r="CK513" i="20"/>
  <c r="BX513" i="20"/>
  <c r="CO409" i="20"/>
  <c r="CB409" i="20"/>
  <c r="BX369" i="20"/>
  <c r="CK369" i="20"/>
  <c r="AZ401" i="20"/>
  <c r="BZ401" i="20"/>
  <c r="CM401" i="20"/>
  <c r="CU441" i="20"/>
  <c r="CH441" i="20"/>
  <c r="CQ481" i="20"/>
  <c r="CD481" i="20"/>
  <c r="CK497" i="20"/>
  <c r="BX497" i="20"/>
  <c r="CS537" i="20"/>
  <c r="CF537" i="20"/>
  <c r="CD601" i="20"/>
  <c r="CQ601" i="20"/>
  <c r="AK649" i="20"/>
  <c r="CK649" i="20"/>
  <c r="BX649" i="20"/>
  <c r="CK529" i="20"/>
  <c r="BX529" i="20"/>
  <c r="CM532" i="20"/>
  <c r="BZ532" i="20"/>
  <c r="CM615" i="20"/>
  <c r="BZ615" i="20"/>
  <c r="BX495" i="20"/>
  <c r="CK495" i="20"/>
  <c r="CK573" i="20"/>
  <c r="BX573" i="20"/>
  <c r="BX527" i="20"/>
  <c r="CK527" i="20"/>
  <c r="CB471" i="20"/>
  <c r="CO471" i="20"/>
  <c r="CO645" i="20"/>
  <c r="CB645" i="20"/>
  <c r="CS464" i="20"/>
  <c r="CF464" i="20"/>
  <c r="CM480" i="20"/>
  <c r="BZ480" i="20"/>
  <c r="CK556" i="20"/>
  <c r="BX556" i="20"/>
  <c r="CS528" i="20"/>
  <c r="CF528" i="20"/>
  <c r="CH540" i="20"/>
  <c r="CU540" i="20"/>
  <c r="CM623" i="20"/>
  <c r="BZ623" i="20"/>
  <c r="CO468" i="20"/>
  <c r="CB468" i="20"/>
  <c r="CB484" i="20"/>
  <c r="CO484" i="20"/>
  <c r="CF494" i="20"/>
  <c r="CS494" i="20"/>
  <c r="CM507" i="20"/>
  <c r="BZ507" i="20"/>
  <c r="CU520" i="20"/>
  <c r="CH520" i="20"/>
  <c r="CO540" i="20"/>
  <c r="CB540" i="20"/>
  <c r="BX562" i="20"/>
  <c r="CK562" i="20"/>
  <c r="CQ553" i="20"/>
  <c r="CD553" i="20"/>
  <c r="CB52" i="20"/>
  <c r="CO52" i="20"/>
  <c r="BM297" i="20"/>
  <c r="CM297" i="20"/>
  <c r="BZ297" i="20"/>
  <c r="CO348" i="20"/>
  <c r="CB348" i="20"/>
  <c r="CD467" i="20"/>
  <c r="CQ467" i="20"/>
  <c r="CS7" i="20"/>
  <c r="CF7" i="20"/>
  <c r="CU15" i="20"/>
  <c r="CH15" i="20"/>
  <c r="CO39" i="20"/>
  <c r="CB39" i="20"/>
  <c r="CU76" i="20"/>
  <c r="CH76" i="20"/>
  <c r="CD84" i="20"/>
  <c r="CQ84" i="20"/>
  <c r="CS92" i="20"/>
  <c r="CF92" i="20"/>
  <c r="BZ108" i="20"/>
  <c r="CM108" i="20"/>
  <c r="CM116" i="20"/>
  <c r="BZ116" i="20"/>
  <c r="CB124" i="20"/>
  <c r="CO124" i="20"/>
  <c r="CU140" i="20"/>
  <c r="CH140" i="20"/>
  <c r="CQ148" i="20"/>
  <c r="CD148" i="20"/>
  <c r="CH164" i="20"/>
  <c r="CU164" i="20"/>
  <c r="CB172" i="20"/>
  <c r="CO172" i="20"/>
  <c r="CH180" i="20"/>
  <c r="CU180" i="20"/>
  <c r="CD196" i="20"/>
  <c r="CQ196" i="20"/>
  <c r="CK204" i="20"/>
  <c r="BX204" i="20"/>
  <c r="CS220" i="20"/>
  <c r="CF220" i="20"/>
  <c r="BZ236" i="20"/>
  <c r="CM236" i="20"/>
  <c r="CU252" i="20"/>
  <c r="CH252" i="20"/>
  <c r="CO260" i="20"/>
  <c r="CB260" i="20"/>
  <c r="CO268" i="20"/>
  <c r="CB268" i="20"/>
  <c r="CS284" i="20"/>
  <c r="CF284" i="20"/>
  <c r="CK300" i="20"/>
  <c r="BX300" i="20"/>
  <c r="BX316" i="20"/>
  <c r="CK316" i="20"/>
  <c r="CK332" i="20"/>
  <c r="BX332" i="20"/>
  <c r="CK348" i="20"/>
  <c r="BX348" i="20"/>
  <c r="CF364" i="20"/>
  <c r="CS364" i="20"/>
  <c r="CQ372" i="20"/>
  <c r="CD372" i="20"/>
  <c r="CH388" i="20"/>
  <c r="CU388" i="20"/>
  <c r="BZ396" i="20"/>
  <c r="CM396" i="20"/>
  <c r="CQ412" i="20"/>
  <c r="CD412" i="20"/>
  <c r="CO428" i="20"/>
  <c r="CB428" i="20"/>
  <c r="BZ460" i="20"/>
  <c r="CM460" i="20"/>
  <c r="CS476" i="20"/>
  <c r="CF476" i="20"/>
  <c r="CS492" i="20"/>
  <c r="CF492" i="20"/>
  <c r="CM524" i="20"/>
  <c r="BZ524" i="20"/>
  <c r="CD540" i="20"/>
  <c r="CQ540" i="20"/>
  <c r="CH128" i="20"/>
  <c r="CU128" i="20"/>
  <c r="CU254" i="20"/>
  <c r="CH254" i="20"/>
  <c r="CM312" i="20"/>
  <c r="BZ312" i="20"/>
  <c r="CO371" i="20"/>
  <c r="CB371" i="20"/>
  <c r="AX449" i="20"/>
  <c r="BX449" i="20"/>
  <c r="CK449" i="20"/>
  <c r="CO292" i="20"/>
  <c r="CB292" i="20"/>
  <c r="CK343" i="20"/>
  <c r="BX343" i="20"/>
  <c r="CF483" i="20"/>
  <c r="CS483" i="20"/>
  <c r="BX78" i="20"/>
  <c r="X78" i="20"/>
  <c r="CK78" i="20"/>
  <c r="CO134" i="20"/>
  <c r="CB134" i="20"/>
  <c r="CU182" i="20"/>
  <c r="CH182" i="20"/>
  <c r="CK214" i="20"/>
  <c r="BX214" i="20"/>
  <c r="CF238" i="20"/>
  <c r="CS238" i="20"/>
  <c r="BM318" i="20"/>
  <c r="CM318" i="20"/>
  <c r="BZ318" i="20"/>
  <c r="CO334" i="20"/>
  <c r="CB334" i="20"/>
  <c r="CU350" i="20"/>
  <c r="CH350" i="20"/>
  <c r="CD366" i="20"/>
  <c r="CQ366" i="20"/>
  <c r="CB374" i="20"/>
  <c r="CO374" i="20"/>
  <c r="CQ390" i="20"/>
  <c r="CD390" i="20"/>
  <c r="CB422" i="20"/>
  <c r="CO422" i="20"/>
  <c r="CB438" i="20"/>
  <c r="CO438" i="20"/>
  <c r="CB454" i="20"/>
  <c r="CO454" i="20"/>
  <c r="CB470" i="20"/>
  <c r="CO470" i="20"/>
  <c r="CB486" i="20"/>
  <c r="CO486" i="20"/>
  <c r="CB502" i="20"/>
  <c r="CO502" i="20"/>
  <c r="BM518" i="20"/>
  <c r="CM518" i="20"/>
  <c r="BZ518" i="20"/>
  <c r="CB256" i="20"/>
  <c r="CO256" i="20"/>
  <c r="CS327" i="20"/>
  <c r="CF327" i="20"/>
  <c r="CK400" i="20"/>
  <c r="BX400" i="20"/>
  <c r="CS565" i="20"/>
  <c r="CF565" i="20"/>
  <c r="CU581" i="20"/>
  <c r="CH581" i="20"/>
  <c r="CU10" i="20"/>
  <c r="CH10" i="20"/>
  <c r="CM18" i="20"/>
  <c r="BZ18" i="20"/>
  <c r="CU26" i="20"/>
  <c r="CH26" i="20"/>
  <c r="CK42" i="20"/>
  <c r="BX42" i="20"/>
  <c r="CF50" i="20"/>
  <c r="CS50" i="20"/>
  <c r="X79" i="20"/>
  <c r="BX79" i="20"/>
  <c r="CK79" i="20"/>
  <c r="Z95" i="20"/>
  <c r="BZ95" i="20"/>
  <c r="CM95" i="20"/>
  <c r="AK103" i="20"/>
  <c r="BX103" i="20"/>
  <c r="CK103" i="20"/>
  <c r="CM119" i="20"/>
  <c r="BZ119" i="20"/>
  <c r="AZ127" i="20"/>
  <c r="CM127" i="20"/>
  <c r="BZ127" i="20"/>
  <c r="CB135" i="20"/>
  <c r="CO135" i="20"/>
  <c r="CB151" i="20"/>
  <c r="CO151" i="20"/>
  <c r="CD159" i="20"/>
  <c r="CQ159" i="20"/>
  <c r="BZ167" i="20"/>
  <c r="CM167" i="20"/>
  <c r="CB183" i="20"/>
  <c r="CO183" i="20"/>
  <c r="CQ191" i="20"/>
  <c r="CD191" i="20"/>
  <c r="CF207" i="20"/>
  <c r="CS207" i="20"/>
  <c r="Z231" i="20"/>
  <c r="BZ231" i="20"/>
  <c r="CM231" i="20"/>
  <c r="CQ239" i="20"/>
  <c r="CD239" i="20"/>
  <c r="CU247" i="20"/>
  <c r="CH247" i="20"/>
  <c r="CB263" i="20"/>
  <c r="CO263" i="20"/>
  <c r="BX271" i="20"/>
  <c r="CK271" i="20"/>
  <c r="CO287" i="20"/>
  <c r="CB287" i="20"/>
  <c r="CQ303" i="20"/>
  <c r="CD303" i="20"/>
  <c r="BX319" i="20"/>
  <c r="CK319" i="20"/>
  <c r="Z335" i="20"/>
  <c r="CM335" i="20"/>
  <c r="BZ335" i="20"/>
  <c r="CQ343" i="20"/>
  <c r="CD343" i="20"/>
  <c r="CS359" i="20"/>
  <c r="CF359" i="20"/>
  <c r="CS375" i="20"/>
  <c r="CF375" i="20"/>
  <c r="CU391" i="20"/>
  <c r="CH391" i="20"/>
  <c r="CQ415" i="20"/>
  <c r="CD415" i="20"/>
  <c r="CB431" i="20"/>
  <c r="CO431" i="20"/>
  <c r="CB439" i="20"/>
  <c r="CO439" i="20"/>
  <c r="CO455" i="20"/>
  <c r="CB455" i="20"/>
  <c r="CS463" i="20"/>
  <c r="CF463" i="20"/>
  <c r="CF495" i="20"/>
  <c r="CS495" i="20"/>
  <c r="CK511" i="20"/>
  <c r="BX511" i="20"/>
  <c r="CO559" i="20"/>
  <c r="CB559" i="20"/>
  <c r="CF184" i="20"/>
  <c r="CS184" i="20"/>
  <c r="CD281" i="20"/>
  <c r="CQ281" i="20"/>
  <c r="CM11" i="20"/>
  <c r="BZ11" i="20"/>
  <c r="CB27" i="20"/>
  <c r="CO27" i="20"/>
  <c r="CB35" i="20"/>
  <c r="CO35" i="20"/>
  <c r="BZ43" i="20"/>
  <c r="CM43" i="20"/>
  <c r="CH80" i="20"/>
  <c r="CU80" i="20"/>
  <c r="CD88" i="20"/>
  <c r="CQ88" i="20"/>
  <c r="CH112" i="20"/>
  <c r="CU112" i="20"/>
  <c r="CF120" i="20"/>
  <c r="CS120" i="20"/>
  <c r="CQ136" i="20"/>
  <c r="CD136" i="20"/>
  <c r="CF144" i="20"/>
  <c r="CS144" i="20"/>
  <c r="CQ160" i="20"/>
  <c r="CD160" i="20"/>
  <c r="BX168" i="20"/>
  <c r="CK168" i="20"/>
  <c r="AZ184" i="20"/>
  <c r="CM184" i="20"/>
  <c r="BZ184" i="20"/>
  <c r="CM192" i="20"/>
  <c r="BZ192" i="20"/>
  <c r="CH208" i="20"/>
  <c r="CU208" i="20"/>
  <c r="CO232" i="20"/>
  <c r="CB232" i="20"/>
  <c r="CK240" i="20"/>
  <c r="BX240" i="20"/>
  <c r="CK256" i="20"/>
  <c r="BX256" i="20"/>
  <c r="CM272" i="20"/>
  <c r="BZ272" i="20"/>
  <c r="CD288" i="20"/>
  <c r="CQ288" i="20"/>
  <c r="CM296" i="20"/>
  <c r="BZ296" i="20"/>
  <c r="CS304" i="20"/>
  <c r="CF304" i="20"/>
  <c r="CO320" i="20"/>
  <c r="CB320" i="20"/>
  <c r="CH336" i="20"/>
  <c r="CU336" i="20"/>
  <c r="CO352" i="20"/>
  <c r="CB352" i="20"/>
  <c r="CS360" i="20"/>
  <c r="CF360" i="20"/>
  <c r="CK376" i="20"/>
  <c r="BX376" i="20"/>
  <c r="CO392" i="20"/>
  <c r="CB392" i="20"/>
  <c r="CH408" i="20"/>
  <c r="CU408" i="20"/>
  <c r="CH424" i="20"/>
  <c r="CU424" i="20"/>
  <c r="CK448" i="20"/>
  <c r="BX448" i="20"/>
  <c r="CH456" i="20"/>
  <c r="CU456" i="20"/>
  <c r="CH30" i="20"/>
  <c r="CU30" i="20"/>
  <c r="CM622" i="20"/>
  <c r="BZ622" i="20"/>
  <c r="CM12" i="20"/>
  <c r="BZ12" i="20"/>
  <c r="CU28" i="20"/>
  <c r="CH28" i="20"/>
  <c r="CS36" i="20"/>
  <c r="CF36" i="20"/>
  <c r="CM81" i="20"/>
  <c r="BZ81" i="20"/>
  <c r="Z81" i="20"/>
  <c r="CK89" i="20"/>
  <c r="BX89" i="20"/>
  <c r="X89" i="20"/>
  <c r="CH97" i="20"/>
  <c r="CU97" i="20"/>
  <c r="CD113" i="20"/>
  <c r="CQ113" i="20"/>
  <c r="CK121" i="20"/>
  <c r="BX121" i="20"/>
  <c r="CQ137" i="20"/>
  <c r="CD137" i="20"/>
  <c r="AX145" i="20"/>
  <c r="BX145" i="20"/>
  <c r="CK145" i="20"/>
  <c r="CO161" i="20"/>
  <c r="CB161" i="20"/>
  <c r="CU169" i="20"/>
  <c r="CH169" i="20"/>
  <c r="CD177" i="20"/>
  <c r="CQ177" i="20"/>
  <c r="CO193" i="20"/>
  <c r="CB193" i="20"/>
  <c r="CS217" i="20"/>
  <c r="CF217" i="20"/>
  <c r="CF225" i="20"/>
  <c r="CS225" i="20"/>
  <c r="CH241" i="20"/>
  <c r="CU241" i="20"/>
  <c r="CH249" i="20"/>
  <c r="CU249" i="20"/>
  <c r="CQ257" i="20"/>
  <c r="CD257" i="20"/>
  <c r="CB273" i="20"/>
  <c r="CO273" i="20"/>
  <c r="CF289" i="20"/>
  <c r="CS289" i="20"/>
  <c r="CH305" i="20"/>
  <c r="CU305" i="20"/>
  <c r="CM313" i="20"/>
  <c r="BZ313" i="20"/>
  <c r="CK329" i="20"/>
  <c r="BX329" i="20"/>
  <c r="CU345" i="20"/>
  <c r="CH345" i="20"/>
  <c r="CF393" i="20"/>
  <c r="CS393" i="20"/>
  <c r="CS529" i="20"/>
  <c r="CF529" i="20"/>
  <c r="CO264" i="20"/>
  <c r="CB264" i="20"/>
  <c r="CU334" i="20"/>
  <c r="CH334" i="20"/>
  <c r="AM424" i="20"/>
  <c r="CM424" i="20"/>
  <c r="BZ424" i="20"/>
  <c r="BX5" i="20"/>
  <c r="CK5" i="20"/>
  <c r="CD13" i="20"/>
  <c r="CQ13" i="20"/>
  <c r="BZ29" i="20"/>
  <c r="CM29" i="20"/>
  <c r="BZ37" i="20"/>
  <c r="CM37" i="20"/>
  <c r="CO45" i="20"/>
  <c r="CB45" i="20"/>
  <c r="CS82" i="20"/>
  <c r="CF82" i="20"/>
  <c r="CF90" i="20"/>
  <c r="CS90" i="20"/>
  <c r="BX98" i="20"/>
  <c r="X98" i="20"/>
  <c r="CK98" i="20"/>
  <c r="CK114" i="20"/>
  <c r="BX114" i="20"/>
  <c r="CK122" i="20"/>
  <c r="BX122" i="20"/>
  <c r="CU130" i="20"/>
  <c r="CH130" i="20"/>
  <c r="BX146" i="20"/>
  <c r="CK146" i="20"/>
  <c r="BX154" i="20"/>
  <c r="CK154" i="20"/>
  <c r="CS162" i="20"/>
  <c r="CF162" i="20"/>
  <c r="CU178" i="20"/>
  <c r="CH178" i="20"/>
  <c r="CK186" i="20"/>
  <c r="BX186" i="20"/>
  <c r="CQ194" i="20"/>
  <c r="CD194" i="20"/>
  <c r="BX210" i="20"/>
  <c r="CK210" i="20"/>
  <c r="BX242" i="20"/>
  <c r="CK242" i="20"/>
  <c r="CO258" i="20"/>
  <c r="CB258" i="20"/>
  <c r="CD274" i="20"/>
  <c r="CQ274" i="20"/>
  <c r="CS282" i="20"/>
  <c r="CF282" i="20"/>
  <c r="CQ298" i="20"/>
  <c r="CD298" i="20"/>
  <c r="CU498" i="20"/>
  <c r="CH498" i="20"/>
  <c r="CB355" i="20"/>
  <c r="CO355" i="20"/>
  <c r="CO553" i="20"/>
  <c r="CB553" i="20"/>
  <c r="CQ599" i="20"/>
  <c r="CD599" i="20"/>
  <c r="CM6" i="20"/>
  <c r="BZ6" i="20"/>
  <c r="CK22" i="20"/>
  <c r="BX22" i="20"/>
  <c r="CO30" i="20"/>
  <c r="CB30" i="20"/>
  <c r="CO38" i="20"/>
  <c r="CB38" i="20"/>
  <c r="CS75" i="20"/>
  <c r="CF75" i="20"/>
  <c r="CF83" i="20"/>
  <c r="CS83" i="20"/>
  <c r="CU99" i="20"/>
  <c r="CH99" i="20"/>
  <c r="BZ107" i="20"/>
  <c r="CM107" i="20"/>
  <c r="BZ115" i="20"/>
  <c r="CM115" i="20"/>
  <c r="CS131" i="20"/>
  <c r="CF131" i="20"/>
  <c r="CH139" i="20"/>
  <c r="CU139" i="20"/>
  <c r="CQ147" i="20"/>
  <c r="CD147" i="20"/>
  <c r="CH163" i="20"/>
  <c r="CU163" i="20"/>
  <c r="CS171" i="20"/>
  <c r="CF171" i="20"/>
  <c r="CH187" i="20"/>
  <c r="CU187" i="20"/>
  <c r="CF195" i="20"/>
  <c r="CS195" i="20"/>
  <c r="BX211" i="20"/>
  <c r="CK211" i="20"/>
  <c r="CS219" i="20"/>
  <c r="CF219" i="20"/>
  <c r="CQ227" i="20"/>
  <c r="CD227" i="20"/>
  <c r="CB243" i="20"/>
  <c r="CO243" i="20"/>
  <c r="CM259" i="20"/>
  <c r="BZ259" i="20"/>
  <c r="CH275" i="20"/>
  <c r="CU275" i="20"/>
  <c r="CO283" i="20"/>
  <c r="CB283" i="20"/>
  <c r="CQ299" i="20"/>
  <c r="CD299" i="20"/>
  <c r="CD307" i="20"/>
  <c r="CQ307" i="20"/>
  <c r="CO323" i="20"/>
  <c r="CB323" i="20"/>
  <c r="CK331" i="20"/>
  <c r="BX331" i="20"/>
  <c r="CH347" i="20"/>
  <c r="CU347" i="20"/>
  <c r="CM371" i="20"/>
  <c r="BZ371" i="20"/>
  <c r="CO387" i="20"/>
  <c r="CB387" i="20"/>
  <c r="CK403" i="20"/>
  <c r="BX403" i="20"/>
  <c r="CD419" i="20"/>
  <c r="CQ419" i="20"/>
  <c r="CS427" i="20"/>
  <c r="CF427" i="20"/>
  <c r="CU443" i="20"/>
  <c r="CH443" i="20"/>
  <c r="CH451" i="20"/>
  <c r="CU451" i="20"/>
  <c r="CO467" i="20"/>
  <c r="CB467" i="20"/>
  <c r="CK483" i="20"/>
  <c r="BX483" i="20"/>
  <c r="CK499" i="20"/>
  <c r="BX499" i="20"/>
  <c r="CO523" i="20"/>
  <c r="CB523" i="20"/>
  <c r="CB246" i="20"/>
  <c r="CO246" i="20"/>
  <c r="CB642" i="20"/>
  <c r="CO642" i="20"/>
  <c r="CS290" i="20"/>
  <c r="CF290" i="20"/>
  <c r="CB434" i="20"/>
  <c r="CO434" i="20"/>
  <c r="CS287" i="20"/>
  <c r="CF287" i="20"/>
  <c r="CS465" i="20"/>
  <c r="CF465" i="20"/>
  <c r="CF615" i="20"/>
  <c r="CS615" i="20"/>
  <c r="CD649" i="20"/>
  <c r="CQ649" i="20"/>
  <c r="CF32" i="20"/>
  <c r="CU85" i="20"/>
  <c r="CH564" i="20"/>
  <c r="CH628" i="20"/>
  <c r="CS620" i="20"/>
  <c r="CH188" i="20"/>
  <c r="CU188" i="20"/>
  <c r="CH308" i="20"/>
  <c r="CU308" i="20"/>
  <c r="CO412" i="20"/>
  <c r="CB412" i="20"/>
  <c r="CH500" i="20"/>
  <c r="CU500" i="20"/>
  <c r="CB465" i="20"/>
  <c r="CF180" i="20"/>
  <c r="CU535" i="20"/>
  <c r="CH13" i="20"/>
  <c r="CH546" i="20"/>
  <c r="CB562" i="20"/>
  <c r="CF188" i="20"/>
  <c r="CU527" i="20"/>
  <c r="CH21" i="20"/>
  <c r="CH554" i="20"/>
  <c r="CB78" i="20"/>
  <c r="CS94" i="20"/>
  <c r="CO102" i="20"/>
  <c r="CU118" i="20"/>
  <c r="CD142" i="20"/>
  <c r="CH158" i="20"/>
  <c r="CM166" i="20"/>
  <c r="CQ206" i="20"/>
  <c r="CF222" i="20"/>
  <c r="CO238" i="20"/>
  <c r="CU262" i="20"/>
  <c r="CS302" i="20"/>
  <c r="CB318" i="20"/>
  <c r="CK342" i="20"/>
  <c r="CO446" i="20"/>
  <c r="CB510" i="20"/>
  <c r="CK534" i="20"/>
  <c r="CB240" i="20"/>
  <c r="CM320" i="20"/>
  <c r="BZ249" i="20"/>
  <c r="CQ593" i="20"/>
  <c r="BX127" i="20"/>
  <c r="CU232" i="20"/>
  <c r="CQ104" i="20"/>
  <c r="CU638" i="20"/>
  <c r="CH638" i="20"/>
  <c r="CH630" i="20"/>
  <c r="X361" i="20"/>
  <c r="BK346" i="20"/>
  <c r="AX346" i="20"/>
  <c r="X346" i="20"/>
  <c r="AK346" i="20"/>
  <c r="X610" i="20"/>
  <c r="AX610" i="20"/>
  <c r="AK610" i="20"/>
  <c r="BK610" i="20"/>
  <c r="Z490" i="20"/>
  <c r="BM490" i="20"/>
  <c r="AM490" i="20"/>
  <c r="AZ490" i="20"/>
  <c r="Z522" i="20"/>
  <c r="AZ522" i="20"/>
  <c r="BM522" i="20"/>
  <c r="AM522" i="20"/>
  <c r="BM361" i="20"/>
  <c r="AM361" i="20"/>
  <c r="AZ361" i="20"/>
  <c r="Z361" i="20"/>
  <c r="BM553" i="20"/>
  <c r="AM553" i="20"/>
  <c r="AZ553" i="20"/>
  <c r="Z553" i="20"/>
  <c r="AM580" i="20"/>
  <c r="AZ580" i="20"/>
  <c r="BM580" i="20"/>
  <c r="Z580" i="20"/>
  <c r="BK547" i="20"/>
  <c r="AK547" i="20"/>
  <c r="AX547" i="20"/>
  <c r="X547" i="20"/>
  <c r="X618" i="20"/>
  <c r="AX618" i="20"/>
  <c r="AK618" i="20"/>
  <c r="BK618" i="20"/>
  <c r="X534" i="20"/>
  <c r="AX534" i="20"/>
  <c r="AK534" i="20"/>
  <c r="AZ619" i="20"/>
  <c r="BM619" i="20"/>
  <c r="Z619" i="20"/>
  <c r="AM619" i="20"/>
  <c r="BM643" i="20"/>
  <c r="AZ643" i="20"/>
  <c r="Z643" i="20"/>
  <c r="AM643" i="20"/>
  <c r="AK442" i="20"/>
  <c r="X442" i="20"/>
  <c r="BK442" i="20"/>
  <c r="AX442" i="20"/>
  <c r="Z466" i="20"/>
  <c r="AZ466" i="20"/>
  <c r="BM466" i="20"/>
  <c r="AM466" i="20"/>
  <c r="BM410" i="20"/>
  <c r="AM410" i="20"/>
  <c r="Z410" i="20"/>
  <c r="AZ410" i="20"/>
  <c r="AX458" i="20"/>
  <c r="X458" i="20"/>
  <c r="BK458" i="20"/>
  <c r="AK458" i="20"/>
  <c r="BM530" i="20"/>
  <c r="AM530" i="20"/>
  <c r="Z530" i="20"/>
  <c r="AZ530" i="20"/>
  <c r="AK566" i="20"/>
  <c r="AX566" i="20"/>
  <c r="BK566" i="20"/>
  <c r="X566" i="20"/>
  <c r="AK606" i="20"/>
  <c r="AX606" i="20"/>
  <c r="BK606" i="20"/>
  <c r="X606" i="20"/>
  <c r="X602" i="20"/>
  <c r="AX602" i="20"/>
  <c r="AK602" i="20"/>
  <c r="BK602" i="20"/>
  <c r="AZ637" i="20"/>
  <c r="AM637" i="20"/>
  <c r="Z637" i="20"/>
  <c r="BM637" i="20"/>
  <c r="AK433" i="20"/>
  <c r="BK433" i="20"/>
  <c r="AK457" i="20"/>
  <c r="BK457" i="20"/>
  <c r="BM513" i="20"/>
  <c r="AM513" i="20"/>
  <c r="AZ513" i="20"/>
  <c r="Z513" i="20"/>
  <c r="X633" i="20"/>
  <c r="BK633" i="20"/>
  <c r="Z377" i="20"/>
  <c r="BM377" i="20"/>
  <c r="AM377" i="20"/>
  <c r="AZ377" i="20"/>
  <c r="BM369" i="20"/>
  <c r="AM369" i="20"/>
  <c r="AZ369" i="20"/>
  <c r="Z369" i="20"/>
  <c r="BK441" i="20"/>
  <c r="AK441" i="20"/>
  <c r="BM537" i="20"/>
  <c r="AM537" i="20"/>
  <c r="AZ537" i="20"/>
  <c r="Z537" i="20"/>
  <c r="BM585" i="20"/>
  <c r="AM585" i="20"/>
  <c r="Z585" i="20"/>
  <c r="AZ585" i="20"/>
  <c r="AK592" i="20"/>
  <c r="X592" i="20"/>
  <c r="AX592" i="20"/>
  <c r="BK592" i="20"/>
  <c r="AZ535" i="20"/>
  <c r="Z535" i="20"/>
  <c r="BM535" i="20"/>
  <c r="AM535" i="20"/>
  <c r="AM633" i="20"/>
  <c r="AZ633" i="20"/>
  <c r="Z633" i="20"/>
  <c r="BM633" i="20"/>
  <c r="BM545" i="20"/>
  <c r="AM545" i="20"/>
  <c r="AZ545" i="20"/>
  <c r="Z545" i="20"/>
  <c r="AZ519" i="20"/>
  <c r="Z519" i="20"/>
  <c r="BM519" i="20"/>
  <c r="AM519" i="20"/>
  <c r="AZ559" i="20"/>
  <c r="Z559" i="20"/>
  <c r="BM559" i="20"/>
  <c r="AM559" i="20"/>
  <c r="AK600" i="20"/>
  <c r="AX600" i="20"/>
  <c r="BK600" i="20"/>
  <c r="X600" i="20"/>
  <c r="Z464" i="20"/>
  <c r="BM464" i="20"/>
  <c r="AM464" i="20"/>
  <c r="AZ464" i="20"/>
  <c r="AM576" i="20"/>
  <c r="BM576" i="20"/>
  <c r="AZ576" i="20"/>
  <c r="Z576" i="20"/>
  <c r="Z467" i="20"/>
  <c r="BM467" i="20"/>
  <c r="AZ467" i="20"/>
  <c r="AM467" i="20"/>
  <c r="AM483" i="20"/>
  <c r="BM483" i="20"/>
  <c r="AZ483" i="20"/>
  <c r="Z483" i="20"/>
  <c r="AX506" i="20"/>
  <c r="BK506" i="20"/>
  <c r="X506" i="20"/>
  <c r="AK506" i="20"/>
  <c r="BM584" i="20"/>
  <c r="AZ584" i="20"/>
  <c r="Z584" i="20"/>
  <c r="AM584" i="20"/>
  <c r="AK491" i="20"/>
  <c r="BK491" i="20"/>
  <c r="AX491" i="20"/>
  <c r="X491" i="20"/>
  <c r="AX238" i="20"/>
  <c r="AK238" i="20"/>
  <c r="X238" i="20"/>
  <c r="AX455" i="20"/>
  <c r="X455" i="20"/>
  <c r="BK455" i="20"/>
  <c r="BK92" i="20"/>
  <c r="AK92" i="20"/>
  <c r="AX92" i="20"/>
  <c r="BM172" i="20"/>
  <c r="AZ172" i="20"/>
  <c r="AM172" i="20"/>
  <c r="Z172" i="20"/>
  <c r="BM204" i="20"/>
  <c r="AZ204" i="20"/>
  <c r="AM204" i="20"/>
  <c r="Z204" i="20"/>
  <c r="BK220" i="20"/>
  <c r="AK220" i="20"/>
  <c r="X220" i="20"/>
  <c r="AX220" i="20"/>
  <c r="BM284" i="20"/>
  <c r="AZ284" i="20"/>
  <c r="AM284" i="20"/>
  <c r="Z284" i="20"/>
  <c r="BM300" i="20"/>
  <c r="AZ300" i="20"/>
  <c r="AM300" i="20"/>
  <c r="Z300" i="20"/>
  <c r="BK356" i="20"/>
  <c r="AK356" i="20"/>
  <c r="AX356" i="20"/>
  <c r="X356" i="20"/>
  <c r="BM380" i="20"/>
  <c r="AZ380" i="20"/>
  <c r="AM380" i="20"/>
  <c r="Z380" i="20"/>
  <c r="BM444" i="20"/>
  <c r="AZ444" i="20"/>
  <c r="AM444" i="20"/>
  <c r="Z444" i="20"/>
  <c r="BM85" i="20"/>
  <c r="AZ85" i="20"/>
  <c r="AM85" i="20"/>
  <c r="BM248" i="20"/>
  <c r="AM248" i="20"/>
  <c r="AZ248" i="20"/>
  <c r="Z248" i="20"/>
  <c r="BM305" i="20"/>
  <c r="AM305" i="20"/>
  <c r="AZ305" i="20"/>
  <c r="Z305" i="20"/>
  <c r="BM197" i="20"/>
  <c r="AZ197" i="20"/>
  <c r="AM197" i="20"/>
  <c r="Z197" i="20"/>
  <c r="BM217" i="20"/>
  <c r="AM217" i="20"/>
  <c r="AZ217" i="20"/>
  <c r="Z217" i="20"/>
  <c r="BK339" i="20"/>
  <c r="AK339" i="20"/>
  <c r="X339" i="20"/>
  <c r="AX339" i="20"/>
  <c r="BM392" i="20"/>
  <c r="AM392" i="20"/>
  <c r="AZ392" i="20"/>
  <c r="Z392" i="20"/>
  <c r="AX86" i="20"/>
  <c r="BK86" i="20"/>
  <c r="AK86" i="20"/>
  <c r="BK174" i="20"/>
  <c r="AK174" i="20"/>
  <c r="AX174" i="20"/>
  <c r="X174" i="20"/>
  <c r="AK374" i="20"/>
  <c r="AX374" i="20"/>
  <c r="X374" i="20"/>
  <c r="AK438" i="20"/>
  <c r="AX438" i="20"/>
  <c r="X438" i="20"/>
  <c r="AX454" i="20"/>
  <c r="X454" i="20"/>
  <c r="AK454" i="20"/>
  <c r="AK502" i="20"/>
  <c r="X502" i="20"/>
  <c r="AX502" i="20"/>
  <c r="BK205" i="20"/>
  <c r="AK205" i="20"/>
  <c r="X205" i="20"/>
  <c r="AX205" i="20"/>
  <c r="AK277" i="20"/>
  <c r="X277" i="20"/>
  <c r="BK277" i="20"/>
  <c r="AX277" i="20"/>
  <c r="AK421" i="20"/>
  <c r="X421" i="20"/>
  <c r="AX421" i="20"/>
  <c r="BK421" i="20"/>
  <c r="AK485" i="20"/>
  <c r="X485" i="20"/>
  <c r="BK485" i="20"/>
  <c r="AX485" i="20"/>
  <c r="X250" i="20"/>
  <c r="AK250" i="20"/>
  <c r="AX250" i="20"/>
  <c r="BK250" i="20"/>
  <c r="AZ581" i="20"/>
  <c r="AM581" i="20"/>
  <c r="Z581" i="20"/>
  <c r="BM581" i="20"/>
  <c r="X605" i="20"/>
  <c r="AX605" i="20"/>
  <c r="AK605" i="20"/>
  <c r="BK605" i="20"/>
  <c r="X135" i="20"/>
  <c r="BK135" i="20"/>
  <c r="AX135" i="20"/>
  <c r="BK167" i="20"/>
  <c r="AX167" i="20"/>
  <c r="X167" i="20"/>
  <c r="AX183" i="20"/>
  <c r="X183" i="20"/>
  <c r="BK183" i="20"/>
  <c r="AX191" i="20"/>
  <c r="X191" i="20"/>
  <c r="BK191" i="20"/>
  <c r="BK215" i="20"/>
  <c r="AX215" i="20"/>
  <c r="X215" i="20"/>
  <c r="BK239" i="20"/>
  <c r="AX239" i="20"/>
  <c r="X239" i="20"/>
  <c r="AX415" i="20"/>
  <c r="X415" i="20"/>
  <c r="X165" i="20"/>
  <c r="AK165" i="20"/>
  <c r="AX165" i="20"/>
  <c r="BK165" i="20"/>
  <c r="BM301" i="20"/>
  <c r="AZ301" i="20"/>
  <c r="AM301" i="20"/>
  <c r="Z301" i="20"/>
  <c r="AK389" i="20"/>
  <c r="X389" i="20"/>
  <c r="AX389" i="20"/>
  <c r="BK389" i="20"/>
  <c r="BM96" i="20"/>
  <c r="AM96" i="20"/>
  <c r="AZ96" i="20"/>
  <c r="AM112" i="20"/>
  <c r="AZ112" i="20"/>
  <c r="Z112" i="20"/>
  <c r="BM112" i="20"/>
  <c r="X120" i="20"/>
  <c r="AX120" i="20"/>
  <c r="BK120" i="20"/>
  <c r="AK120" i="20"/>
  <c r="Z152" i="20"/>
  <c r="BM152" i="20"/>
  <c r="AM152" i="20"/>
  <c r="AZ152" i="20"/>
  <c r="BM216" i="20"/>
  <c r="AM216" i="20"/>
  <c r="AZ216" i="20"/>
  <c r="Z216" i="20"/>
  <c r="BM256" i="20"/>
  <c r="AM256" i="20"/>
  <c r="AZ256" i="20"/>
  <c r="Z256" i="20"/>
  <c r="Z304" i="20"/>
  <c r="BM304" i="20"/>
  <c r="AM304" i="20"/>
  <c r="AZ304" i="20"/>
  <c r="BM384" i="20"/>
  <c r="AM384" i="20"/>
  <c r="AZ384" i="20"/>
  <c r="Z384" i="20"/>
  <c r="AK157" i="20"/>
  <c r="X157" i="20"/>
  <c r="BK157" i="20"/>
  <c r="AX157" i="20"/>
  <c r="BM461" i="20"/>
  <c r="AZ461" i="20"/>
  <c r="AM461" i="20"/>
  <c r="Z461" i="20"/>
  <c r="BM89" i="20"/>
  <c r="AM89" i="20"/>
  <c r="AZ89" i="20"/>
  <c r="BM169" i="20"/>
  <c r="AM169" i="20"/>
  <c r="AZ169" i="20"/>
  <c r="Z169" i="20"/>
  <c r="BM201" i="20"/>
  <c r="AM201" i="20"/>
  <c r="AZ201" i="20"/>
  <c r="Z201" i="20"/>
  <c r="AK209" i="20"/>
  <c r="BK233" i="20"/>
  <c r="AK233" i="20"/>
  <c r="Z273" i="20"/>
  <c r="BM273" i="20"/>
  <c r="AM273" i="20"/>
  <c r="AZ273" i="20"/>
  <c r="AK297" i="20"/>
  <c r="Z529" i="20"/>
  <c r="BM529" i="20"/>
  <c r="AM529" i="20"/>
  <c r="AZ529" i="20"/>
  <c r="AK77" i="20"/>
  <c r="BK77" i="20"/>
  <c r="AX77" i="20"/>
  <c r="AK253" i="20"/>
  <c r="X253" i="20"/>
  <c r="AX253" i="20"/>
  <c r="X493" i="20"/>
  <c r="AK493" i="20"/>
  <c r="AX493" i="20"/>
  <c r="BK493" i="20"/>
  <c r="BM258" i="20"/>
  <c r="AM258" i="20"/>
  <c r="Z258" i="20"/>
  <c r="AZ258" i="20"/>
  <c r="AM98" i="20"/>
  <c r="BM98" i="20"/>
  <c r="AZ98" i="20"/>
  <c r="BK106" i="20"/>
  <c r="X106" i="20"/>
  <c r="AK106" i="20"/>
  <c r="AX106" i="20"/>
  <c r="BM122" i="20"/>
  <c r="AZ122" i="20"/>
  <c r="AM122" i="20"/>
  <c r="Z122" i="20"/>
  <c r="BM162" i="20"/>
  <c r="Z162" i="20"/>
  <c r="AZ162" i="20"/>
  <c r="AM162" i="20"/>
  <c r="BK170" i="20"/>
  <c r="X170" i="20"/>
  <c r="AK170" i="20"/>
  <c r="AX170" i="20"/>
  <c r="Z226" i="20"/>
  <c r="BM226" i="20"/>
  <c r="AZ226" i="20"/>
  <c r="AM226" i="20"/>
  <c r="Z282" i="20"/>
  <c r="AZ282" i="20"/>
  <c r="BM282" i="20"/>
  <c r="AM282" i="20"/>
  <c r="AK173" i="20"/>
  <c r="X173" i="20"/>
  <c r="BK173" i="20"/>
  <c r="AX173" i="20"/>
  <c r="BK397" i="20"/>
  <c r="AK397" i="20"/>
  <c r="X397" i="20"/>
  <c r="AX397" i="20"/>
  <c r="X557" i="20"/>
  <c r="BK557" i="20"/>
  <c r="AK557" i="20"/>
  <c r="AX557" i="20"/>
  <c r="X478" i="20"/>
  <c r="AX478" i="20"/>
  <c r="AK478" i="20"/>
  <c r="BK91" i="20"/>
  <c r="AX91" i="20"/>
  <c r="AK91" i="20"/>
  <c r="BK139" i="20"/>
  <c r="AK139" i="20"/>
  <c r="X139" i="20"/>
  <c r="AX139" i="20"/>
  <c r="BK163" i="20"/>
  <c r="AX163" i="20"/>
  <c r="AK163" i="20"/>
  <c r="X163" i="20"/>
  <c r="AM187" i="20"/>
  <c r="BM187" i="20"/>
  <c r="AZ187" i="20"/>
  <c r="Z187" i="20"/>
  <c r="BK195" i="20"/>
  <c r="AK195" i="20"/>
  <c r="X195" i="20"/>
  <c r="AX195" i="20"/>
  <c r="BM227" i="20"/>
  <c r="AZ227" i="20"/>
  <c r="Z227" i="20"/>
  <c r="AM227" i="20"/>
  <c r="BK267" i="20"/>
  <c r="X267" i="20"/>
  <c r="AK267" i="20"/>
  <c r="AX267" i="20"/>
  <c r="AM283" i="20"/>
  <c r="BM283" i="20"/>
  <c r="AZ283" i="20"/>
  <c r="Z283" i="20"/>
  <c r="BK307" i="20"/>
  <c r="AX307" i="20"/>
  <c r="AK307" i="20"/>
  <c r="X307" i="20"/>
  <c r="AM347" i="20"/>
  <c r="BM347" i="20"/>
  <c r="AZ347" i="20"/>
  <c r="Z347" i="20"/>
  <c r="Z387" i="20"/>
  <c r="BM387" i="20"/>
  <c r="AZ387" i="20"/>
  <c r="AM387" i="20"/>
  <c r="Z403" i="20"/>
  <c r="BM403" i="20"/>
  <c r="AZ403" i="20"/>
  <c r="AM403" i="20"/>
  <c r="AM427" i="20"/>
  <c r="BM427" i="20"/>
  <c r="AZ427" i="20"/>
  <c r="Z427" i="20"/>
  <c r="AK435" i="20"/>
  <c r="BK435" i="20"/>
  <c r="AX435" i="20"/>
  <c r="X435" i="20"/>
  <c r="Z451" i="20"/>
  <c r="BM451" i="20"/>
  <c r="AZ451" i="20"/>
  <c r="AM451" i="20"/>
  <c r="AM499" i="20"/>
  <c r="BM499" i="20"/>
  <c r="AZ499" i="20"/>
  <c r="Z499" i="20"/>
  <c r="Z523" i="20"/>
  <c r="BM523" i="20"/>
  <c r="AZ523" i="20"/>
  <c r="AM523" i="20"/>
  <c r="AK437" i="20"/>
  <c r="X437" i="20"/>
  <c r="BK437" i="20"/>
  <c r="AX437" i="20"/>
  <c r="AK468" i="20"/>
  <c r="BK468" i="20"/>
  <c r="X468" i="20"/>
  <c r="AX468" i="20"/>
  <c r="BM561" i="20"/>
  <c r="AM561" i="20"/>
  <c r="Z561" i="20"/>
  <c r="AZ561" i="20"/>
  <c r="BK611" i="20"/>
  <c r="AX611" i="20"/>
  <c r="AK611" i="20"/>
  <c r="AZ572" i="20"/>
  <c r="BM572" i="20"/>
  <c r="Z572" i="20"/>
  <c r="AM572" i="20"/>
  <c r="BK177" i="20"/>
  <c r="BK113" i="20"/>
  <c r="AX385" i="20"/>
  <c r="AK585" i="20"/>
  <c r="AK167" i="20"/>
  <c r="AK359" i="20"/>
  <c r="AK551" i="20"/>
  <c r="X153" i="20"/>
  <c r="X217" i="20"/>
  <c r="X281" i="20"/>
  <c r="X345" i="20"/>
  <c r="X409" i="20"/>
  <c r="X537" i="20"/>
  <c r="BM78" i="20"/>
  <c r="Z118" i="20"/>
  <c r="AZ126" i="20"/>
  <c r="AZ134" i="20"/>
  <c r="BM142" i="20"/>
  <c r="Z174" i="20"/>
  <c r="AM190" i="20"/>
  <c r="AZ198" i="20"/>
  <c r="BM206" i="20"/>
  <c r="AZ111" i="20"/>
  <c r="AM127" i="20"/>
  <c r="BM143" i="20"/>
  <c r="Z199" i="20"/>
  <c r="AZ231" i="20"/>
  <c r="AZ255" i="20"/>
  <c r="AZ271" i="20"/>
  <c r="AZ287" i="20"/>
  <c r="AZ303" i="20"/>
  <c r="AZ319" i="20"/>
  <c r="AZ335" i="20"/>
  <c r="AZ343" i="20"/>
  <c r="AZ359" i="20"/>
  <c r="AZ375" i="20"/>
  <c r="AZ399" i="20"/>
  <c r="AZ415" i="20"/>
  <c r="AZ431" i="20"/>
  <c r="AZ479" i="20"/>
  <c r="AZ495" i="20"/>
  <c r="AZ511" i="20"/>
  <c r="AZ527" i="20"/>
  <c r="AZ551" i="20"/>
  <c r="AM184" i="20"/>
  <c r="Z320" i="20"/>
  <c r="AZ368" i="20"/>
  <c r="AM408" i="20"/>
  <c r="BM424" i="20"/>
  <c r="Z480" i="20"/>
  <c r="Z504" i="20"/>
  <c r="Z512" i="20"/>
  <c r="AM297" i="20"/>
  <c r="BK353" i="20"/>
  <c r="BK531" i="20"/>
  <c r="AK531" i="20"/>
  <c r="X531" i="20"/>
  <c r="AX531" i="20"/>
  <c r="BM338" i="20"/>
  <c r="AM338" i="20"/>
  <c r="Z338" i="20"/>
  <c r="AZ338" i="20"/>
  <c r="X434" i="20"/>
  <c r="BK434" i="20"/>
  <c r="AK434" i="20"/>
  <c r="AX434" i="20"/>
  <c r="BM450" i="20"/>
  <c r="AM450" i="20"/>
  <c r="Z450" i="20"/>
  <c r="AZ450" i="20"/>
  <c r="AX474" i="20"/>
  <c r="AK474" i="20"/>
  <c r="BK474" i="20"/>
  <c r="X474" i="20"/>
  <c r="AZ579" i="20"/>
  <c r="BM579" i="20"/>
  <c r="Z579" i="20"/>
  <c r="AM579" i="20"/>
  <c r="X645" i="20"/>
  <c r="AX645" i="20"/>
  <c r="BK645" i="20"/>
  <c r="AK645" i="20"/>
  <c r="BM449" i="20"/>
  <c r="BM556" i="20"/>
  <c r="AZ556" i="20"/>
  <c r="AM556" i="20"/>
  <c r="Z556" i="20"/>
  <c r="AX615" i="20"/>
  <c r="AK615" i="20"/>
  <c r="BK615" i="20"/>
  <c r="X615" i="20"/>
  <c r="BK473" i="20"/>
  <c r="AK473" i="20"/>
  <c r="BK306" i="20"/>
  <c r="X306" i="20"/>
  <c r="AK306" i="20"/>
  <c r="AX306" i="20"/>
  <c r="BM583" i="20"/>
  <c r="AZ583" i="20"/>
  <c r="AM583" i="20"/>
  <c r="Z583" i="20"/>
  <c r="BM639" i="20"/>
  <c r="AM639" i="20"/>
  <c r="AZ639" i="20"/>
  <c r="Z639" i="20"/>
  <c r="BM631" i="20"/>
  <c r="AM631" i="20"/>
  <c r="AZ631" i="20"/>
  <c r="Z631" i="20"/>
  <c r="AK386" i="20"/>
  <c r="X386" i="20"/>
  <c r="AX386" i="20"/>
  <c r="BK386" i="20"/>
  <c r="BM322" i="20"/>
  <c r="AM322" i="20"/>
  <c r="Z322" i="20"/>
  <c r="AZ322" i="20"/>
  <c r="BK338" i="20"/>
  <c r="AK338" i="20"/>
  <c r="AX338" i="20"/>
  <c r="X338" i="20"/>
  <c r="BM514" i="20"/>
  <c r="AM514" i="20"/>
  <c r="Z514" i="20"/>
  <c r="AZ514" i="20"/>
  <c r="AZ562" i="20"/>
  <c r="Z562" i="20"/>
  <c r="BM562" i="20"/>
  <c r="AM562" i="20"/>
  <c r="X642" i="20"/>
  <c r="AX642" i="20"/>
  <c r="AK642" i="20"/>
  <c r="BK642" i="20"/>
  <c r="BM626" i="20"/>
  <c r="AM626" i="20"/>
  <c r="AZ626" i="20"/>
  <c r="Z626" i="20"/>
  <c r="BM646" i="20"/>
  <c r="AZ646" i="20"/>
  <c r="AM646" i="20"/>
  <c r="Z646" i="20"/>
  <c r="X626" i="20"/>
  <c r="AX626" i="20"/>
  <c r="AK626" i="20"/>
  <c r="BK626" i="20"/>
  <c r="BM630" i="20"/>
  <c r="AZ630" i="20"/>
  <c r="AM630" i="20"/>
  <c r="Z630" i="20"/>
  <c r="AZ610" i="20"/>
  <c r="AM610" i="20"/>
  <c r="BM610" i="20"/>
  <c r="Z610" i="20"/>
  <c r="BK370" i="20"/>
  <c r="X370" i="20"/>
  <c r="AK370" i="20"/>
  <c r="AX370" i="20"/>
  <c r="AM482" i="20"/>
  <c r="Z482" i="20"/>
  <c r="BM482" i="20"/>
  <c r="AZ482" i="20"/>
  <c r="AK394" i="20"/>
  <c r="X394" i="20"/>
  <c r="AX394" i="20"/>
  <c r="BK394" i="20"/>
  <c r="BM458" i="20"/>
  <c r="AM458" i="20"/>
  <c r="Z458" i="20"/>
  <c r="AZ458" i="20"/>
  <c r="BM590" i="20"/>
  <c r="AZ590" i="20"/>
  <c r="AM590" i="20"/>
  <c r="Z590" i="20"/>
  <c r="AK522" i="20"/>
  <c r="X522" i="20"/>
  <c r="BK522" i="20"/>
  <c r="AX522" i="20"/>
  <c r="AZ589" i="20"/>
  <c r="AM589" i="20"/>
  <c r="Z589" i="20"/>
  <c r="BM589" i="20"/>
  <c r="AX632" i="20"/>
  <c r="AK632" i="20"/>
  <c r="X632" i="20"/>
  <c r="BK632" i="20"/>
  <c r="Z473" i="20"/>
  <c r="BM473" i="20"/>
  <c r="AM473" i="20"/>
  <c r="AZ473" i="20"/>
  <c r="BM433" i="20"/>
  <c r="AM433" i="20"/>
  <c r="AZ433" i="20"/>
  <c r="Z433" i="20"/>
  <c r="AK513" i="20"/>
  <c r="BK513" i="20"/>
  <c r="AK369" i="20"/>
  <c r="BK369" i="20"/>
  <c r="BM401" i="20"/>
  <c r="AK497" i="20"/>
  <c r="BK497" i="20"/>
  <c r="X649" i="20"/>
  <c r="BK649" i="20"/>
  <c r="AK529" i="20"/>
  <c r="BK529" i="20"/>
  <c r="BM532" i="20"/>
  <c r="AZ532" i="20"/>
  <c r="AM532" i="20"/>
  <c r="Z532" i="20"/>
  <c r="AZ612" i="20"/>
  <c r="BM612" i="20"/>
  <c r="AM612" i="20"/>
  <c r="Z612" i="20"/>
  <c r="BM615" i="20"/>
  <c r="AM615" i="20"/>
  <c r="AZ615" i="20"/>
  <c r="Z615" i="20"/>
  <c r="Z636" i="20"/>
  <c r="BM636" i="20"/>
  <c r="AZ636" i="20"/>
  <c r="AM636" i="20"/>
  <c r="AX495" i="20"/>
  <c r="X495" i="20"/>
  <c r="X573" i="20"/>
  <c r="BK573" i="20"/>
  <c r="AX573" i="20"/>
  <c r="AK573" i="20"/>
  <c r="AX527" i="20"/>
  <c r="X527" i="20"/>
  <c r="BM616" i="20"/>
  <c r="AZ616" i="20"/>
  <c r="AM616" i="20"/>
  <c r="Z616" i="20"/>
  <c r="BK604" i="20"/>
  <c r="X604" i="20"/>
  <c r="AK604" i="20"/>
  <c r="AX604" i="20"/>
  <c r="BM552" i="20"/>
  <c r="AM552" i="20"/>
  <c r="AZ552" i="20"/>
  <c r="Z552" i="20"/>
  <c r="AK556" i="20"/>
  <c r="BK556" i="20"/>
  <c r="AX556" i="20"/>
  <c r="X556" i="20"/>
  <c r="AX588" i="20"/>
  <c r="X588" i="20"/>
  <c r="AK588" i="20"/>
  <c r="BK588" i="20"/>
  <c r="BM623" i="20"/>
  <c r="AM623" i="20"/>
  <c r="AZ623" i="20"/>
  <c r="Z623" i="20"/>
  <c r="AM507" i="20"/>
  <c r="BM507" i="20"/>
  <c r="AZ507" i="20"/>
  <c r="Z507" i="20"/>
  <c r="X562" i="20"/>
  <c r="AX562" i="20"/>
  <c r="AK562" i="20"/>
  <c r="BK562" i="20"/>
  <c r="BM108" i="20"/>
  <c r="AZ108" i="20"/>
  <c r="AM108" i="20"/>
  <c r="Z108" i="20"/>
  <c r="BM116" i="20"/>
  <c r="AZ116" i="20"/>
  <c r="AM116" i="20"/>
  <c r="Z116" i="20"/>
  <c r="AK204" i="20"/>
  <c r="BK204" i="20"/>
  <c r="X204" i="20"/>
  <c r="AX204" i="20"/>
  <c r="BM236" i="20"/>
  <c r="AZ236" i="20"/>
  <c r="AM236" i="20"/>
  <c r="Z236" i="20"/>
  <c r="AK300" i="20"/>
  <c r="BK300" i="20"/>
  <c r="AX300" i="20"/>
  <c r="X300" i="20"/>
  <c r="AK316" i="20"/>
  <c r="BK316" i="20"/>
  <c r="AX316" i="20"/>
  <c r="X316" i="20"/>
  <c r="AK332" i="20"/>
  <c r="BK332" i="20"/>
  <c r="X332" i="20"/>
  <c r="AX332" i="20"/>
  <c r="BK348" i="20"/>
  <c r="AK348" i="20"/>
  <c r="X348" i="20"/>
  <c r="AX348" i="20"/>
  <c r="BM396" i="20"/>
  <c r="AZ396" i="20"/>
  <c r="AM396" i="20"/>
  <c r="Z396" i="20"/>
  <c r="BM460" i="20"/>
  <c r="AZ460" i="20"/>
  <c r="AM460" i="20"/>
  <c r="Z460" i="20"/>
  <c r="BM524" i="20"/>
  <c r="AZ524" i="20"/>
  <c r="AM524" i="20"/>
  <c r="Z524" i="20"/>
  <c r="AZ269" i="20"/>
  <c r="AM269" i="20"/>
  <c r="Z269" i="20"/>
  <c r="BM269" i="20"/>
  <c r="AK413" i="20"/>
  <c r="X413" i="20"/>
  <c r="AX413" i="20"/>
  <c r="BK413" i="20"/>
  <c r="Z312" i="20"/>
  <c r="BM312" i="20"/>
  <c r="AM312" i="20"/>
  <c r="AZ312" i="20"/>
  <c r="AK449" i="20"/>
  <c r="BM125" i="20"/>
  <c r="AZ125" i="20"/>
  <c r="AM125" i="20"/>
  <c r="Z125" i="20"/>
  <c r="BM317" i="20"/>
  <c r="AZ317" i="20"/>
  <c r="AM317" i="20"/>
  <c r="Z317" i="20"/>
  <c r="AZ445" i="20"/>
  <c r="AM445" i="20"/>
  <c r="Z445" i="20"/>
  <c r="BM445" i="20"/>
  <c r="X230" i="20"/>
  <c r="AX230" i="20"/>
  <c r="AK230" i="20"/>
  <c r="AX343" i="20"/>
  <c r="X343" i="20"/>
  <c r="AX78" i="20"/>
  <c r="BK78" i="20"/>
  <c r="AK78" i="20"/>
  <c r="AX214" i="20"/>
  <c r="X214" i="20"/>
  <c r="BK214" i="20"/>
  <c r="AK214" i="20"/>
  <c r="X278" i="20"/>
  <c r="AX278" i="20"/>
  <c r="AK278" i="20"/>
  <c r="X400" i="20"/>
  <c r="BK400" i="20"/>
  <c r="AX400" i="20"/>
  <c r="AK400" i="20"/>
  <c r="BK79" i="20"/>
  <c r="AX79" i="20"/>
  <c r="BK103" i="20"/>
  <c r="AX103" i="20"/>
  <c r="X103" i="20"/>
  <c r="AZ119" i="20"/>
  <c r="Z119" i="20"/>
  <c r="BM119" i="20"/>
  <c r="AM119" i="20"/>
  <c r="X271" i="20"/>
  <c r="AX271" i="20"/>
  <c r="X319" i="20"/>
  <c r="AX319" i="20"/>
  <c r="AX407" i="20"/>
  <c r="X407" i="20"/>
  <c r="BK407" i="20"/>
  <c r="AX511" i="20"/>
  <c r="X511" i="20"/>
  <c r="AX301" i="20"/>
  <c r="X301" i="20"/>
  <c r="AK301" i="20"/>
  <c r="BK301" i="20"/>
  <c r="AX168" i="20"/>
  <c r="X168" i="20"/>
  <c r="AK168" i="20"/>
  <c r="BK168" i="20"/>
  <c r="AM192" i="20"/>
  <c r="AZ192" i="20"/>
  <c r="Z192" i="20"/>
  <c r="BM192" i="20"/>
  <c r="AX240" i="20"/>
  <c r="X240" i="20"/>
  <c r="BK240" i="20"/>
  <c r="AK240" i="20"/>
  <c r="X256" i="20"/>
  <c r="BK256" i="20"/>
  <c r="AX256" i="20"/>
  <c r="AK256" i="20"/>
  <c r="BK376" i="20"/>
  <c r="AX376" i="20"/>
  <c r="X376" i="20"/>
  <c r="AK376" i="20"/>
  <c r="BK448" i="20"/>
  <c r="AX448" i="20"/>
  <c r="X448" i="20"/>
  <c r="AK448" i="20"/>
  <c r="AZ564" i="20"/>
  <c r="BM564" i="20"/>
  <c r="Z564" i="20"/>
  <c r="AM564" i="20"/>
  <c r="AK93" i="20"/>
  <c r="BK93" i="20"/>
  <c r="AX93" i="20"/>
  <c r="AK341" i="20"/>
  <c r="BK341" i="20"/>
  <c r="X341" i="20"/>
  <c r="AX341" i="20"/>
  <c r="AX461" i="20"/>
  <c r="X461" i="20"/>
  <c r="AK461" i="20"/>
  <c r="BK461" i="20"/>
  <c r="BM622" i="20"/>
  <c r="AZ622" i="20"/>
  <c r="AM622" i="20"/>
  <c r="Z622" i="20"/>
  <c r="BM81" i="20"/>
  <c r="AM81" i="20"/>
  <c r="AZ81" i="20"/>
  <c r="AK89" i="20"/>
  <c r="AK121" i="20"/>
  <c r="AK145" i="20"/>
  <c r="AK201" i="20"/>
  <c r="Z313" i="20"/>
  <c r="BM313" i="20"/>
  <c r="AM313" i="20"/>
  <c r="AZ313" i="20"/>
  <c r="AK329" i="20"/>
  <c r="X429" i="20"/>
  <c r="BK429" i="20"/>
  <c r="AK429" i="20"/>
  <c r="AX429" i="20"/>
  <c r="BK98" i="20"/>
  <c r="AK98" i="20"/>
  <c r="AX98" i="20"/>
  <c r="BK114" i="20"/>
  <c r="X114" i="20"/>
  <c r="AK114" i="20"/>
  <c r="AX114" i="20"/>
  <c r="BK122" i="20"/>
  <c r="X122" i="20"/>
  <c r="AK122" i="20"/>
  <c r="AX122" i="20"/>
  <c r="BK146" i="20"/>
  <c r="AK146" i="20"/>
  <c r="AX146" i="20"/>
  <c r="X146" i="20"/>
  <c r="BK154" i="20"/>
  <c r="AX154" i="20"/>
  <c r="X154" i="20"/>
  <c r="AK154" i="20"/>
  <c r="BK186" i="20"/>
  <c r="X186" i="20"/>
  <c r="AK186" i="20"/>
  <c r="AX186" i="20"/>
  <c r="BK210" i="20"/>
  <c r="AK210" i="20"/>
  <c r="AX210" i="20"/>
  <c r="X210" i="20"/>
  <c r="Z218" i="20"/>
  <c r="AZ218" i="20"/>
  <c r="BM218" i="20"/>
  <c r="AM218" i="20"/>
  <c r="X242" i="20"/>
  <c r="AK242" i="20"/>
  <c r="BK242" i="20"/>
  <c r="AX242" i="20"/>
  <c r="BM293" i="20"/>
  <c r="AZ293" i="20"/>
  <c r="AM293" i="20"/>
  <c r="Z293" i="20"/>
  <c r="BM107" i="20"/>
  <c r="AZ107" i="20"/>
  <c r="Z107" i="20"/>
  <c r="AM107" i="20"/>
  <c r="BM115" i="20"/>
  <c r="AZ115" i="20"/>
  <c r="Z115" i="20"/>
  <c r="AM115" i="20"/>
  <c r="BK211" i="20"/>
  <c r="AK211" i="20"/>
  <c r="X211" i="20"/>
  <c r="AX211" i="20"/>
  <c r="Z259" i="20"/>
  <c r="BM259" i="20"/>
  <c r="AZ259" i="20"/>
  <c r="AM259" i="20"/>
  <c r="BK331" i="20"/>
  <c r="AK331" i="20"/>
  <c r="X331" i="20"/>
  <c r="AX331" i="20"/>
  <c r="AM371" i="20"/>
  <c r="BM371" i="20"/>
  <c r="AZ371" i="20"/>
  <c r="Z371" i="20"/>
  <c r="BK403" i="20"/>
  <c r="AK403" i="20"/>
  <c r="X403" i="20"/>
  <c r="AX403" i="20"/>
  <c r="BK483" i="20"/>
  <c r="AK483" i="20"/>
  <c r="AX483" i="20"/>
  <c r="X483" i="20"/>
  <c r="AK499" i="20"/>
  <c r="BK499" i="20"/>
  <c r="AX499" i="20"/>
  <c r="X499" i="20"/>
  <c r="X309" i="20"/>
  <c r="AK309" i="20"/>
  <c r="AX309" i="20"/>
  <c r="BK309" i="20"/>
  <c r="AX612" i="20"/>
  <c r="X612" i="20"/>
  <c r="BK612" i="20"/>
  <c r="AK612" i="20"/>
  <c r="BK169" i="20"/>
  <c r="BK105" i="20"/>
  <c r="AX201" i="20"/>
  <c r="AX265" i="20"/>
  <c r="AX329" i="20"/>
  <c r="AX457" i="20"/>
  <c r="AX649" i="20"/>
  <c r="AK593" i="20"/>
  <c r="AK111" i="20"/>
  <c r="AK239" i="20"/>
  <c r="AK303" i="20"/>
  <c r="AK495" i="20"/>
  <c r="X161" i="20"/>
  <c r="X353" i="20"/>
  <c r="X417" i="20"/>
  <c r="Z110" i="20"/>
  <c r="AM118" i="20"/>
  <c r="AM126" i="20"/>
  <c r="BM134" i="20"/>
  <c r="Z166" i="20"/>
  <c r="AM182" i="20"/>
  <c r="AZ190" i="20"/>
  <c r="BM198" i="20"/>
  <c r="BK230" i="20"/>
  <c r="BK238" i="20"/>
  <c r="BK246" i="20"/>
  <c r="BK254" i="20"/>
  <c r="BK262" i="20"/>
  <c r="BK278" i="20"/>
  <c r="BK286" i="20"/>
  <c r="BK294" i="20"/>
  <c r="BK318" i="20"/>
  <c r="BK326" i="20"/>
  <c r="BK374" i="20"/>
  <c r="BK382" i="20"/>
  <c r="BK398" i="20"/>
  <c r="BK406" i="20"/>
  <c r="BK414" i="20"/>
  <c r="BK422" i="20"/>
  <c r="BK430" i="20"/>
  <c r="BK438" i="20"/>
  <c r="BK446" i="20"/>
  <c r="BK454" i="20"/>
  <c r="BK478" i="20"/>
  <c r="BK486" i="20"/>
  <c r="BK494" i="20"/>
  <c r="BK502" i="20"/>
  <c r="BK510" i="20"/>
  <c r="BK526" i="20"/>
  <c r="BK534" i="20"/>
  <c r="BK542" i="20"/>
  <c r="BK550" i="20"/>
  <c r="BK558" i="20"/>
  <c r="AZ95" i="20"/>
  <c r="AM111" i="20"/>
  <c r="BM127" i="20"/>
  <c r="Z167" i="20"/>
  <c r="Z183" i="20"/>
  <c r="AZ215" i="20"/>
  <c r="AM231" i="20"/>
  <c r="AM255" i="20"/>
  <c r="AM271" i="20"/>
  <c r="AM287" i="20"/>
  <c r="AM303" i="20"/>
  <c r="AM319" i="20"/>
  <c r="AM335" i="20"/>
  <c r="AM343" i="20"/>
  <c r="AM359" i="20"/>
  <c r="AM375" i="20"/>
  <c r="AM399" i="20"/>
  <c r="AM415" i="20"/>
  <c r="AM431" i="20"/>
  <c r="AM479" i="20"/>
  <c r="AM495" i="20"/>
  <c r="AM511" i="20"/>
  <c r="AM527" i="20"/>
  <c r="AM551" i="20"/>
  <c r="BM184" i="20"/>
  <c r="Z296" i="20"/>
  <c r="AZ344" i="20"/>
  <c r="AM368" i="20"/>
  <c r="BM408" i="20"/>
  <c r="Z472" i="20"/>
  <c r="AZ536" i="20"/>
  <c r="AM401" i="20"/>
  <c r="AM449" i="20"/>
  <c r="BM370" i="20"/>
  <c r="AM370" i="20"/>
  <c r="AZ370" i="20"/>
  <c r="Z370" i="20"/>
  <c r="AX590" i="20"/>
  <c r="AK590" i="20"/>
  <c r="BK590" i="20"/>
  <c r="X590" i="20"/>
  <c r="AZ586" i="20"/>
  <c r="BM586" i="20"/>
  <c r="AM586" i="20"/>
  <c r="Z586" i="20"/>
  <c r="BM634" i="20"/>
  <c r="AM634" i="20"/>
  <c r="AZ634" i="20"/>
  <c r="Z634" i="20"/>
  <c r="AK555" i="20"/>
  <c r="BK555" i="20"/>
  <c r="AX555" i="20"/>
  <c r="X555" i="20"/>
  <c r="AK545" i="20"/>
  <c r="BK545" i="20"/>
  <c r="X617" i="20"/>
  <c r="BK617" i="20"/>
  <c r="AK377" i="20"/>
  <c r="BK377" i="20"/>
  <c r="X625" i="20"/>
  <c r="BK625" i="20"/>
  <c r="BM481" i="20"/>
  <c r="Z481" i="20"/>
  <c r="BM497" i="20"/>
  <c r="Z497" i="20"/>
  <c r="AK553" i="20"/>
  <c r="BK553" i="20"/>
  <c r="AM649" i="20"/>
  <c r="AZ649" i="20"/>
  <c r="Z649" i="20"/>
  <c r="BM649" i="20"/>
  <c r="BK628" i="20"/>
  <c r="AK628" i="20"/>
  <c r="AX628" i="20"/>
  <c r="X628" i="20"/>
  <c r="AZ604" i="20"/>
  <c r="BM604" i="20"/>
  <c r="AM604" i="20"/>
  <c r="Z604" i="20"/>
  <c r="AZ543" i="20"/>
  <c r="Z543" i="20"/>
  <c r="BM543" i="20"/>
  <c r="AM543" i="20"/>
  <c r="AK623" i="20"/>
  <c r="X623" i="20"/>
  <c r="BK623" i="20"/>
  <c r="AX623" i="20"/>
  <c r="AX636" i="20"/>
  <c r="BK636" i="20"/>
  <c r="X636" i="20"/>
  <c r="AK636" i="20"/>
  <c r="AX580" i="20"/>
  <c r="BK580" i="20"/>
  <c r="X580" i="20"/>
  <c r="AK580" i="20"/>
  <c r="AZ596" i="20"/>
  <c r="BM596" i="20"/>
  <c r="AM596" i="20"/>
  <c r="Z596" i="20"/>
  <c r="AX512" i="20"/>
  <c r="AK512" i="20"/>
  <c r="X512" i="20"/>
  <c r="Z624" i="20"/>
  <c r="BM624" i="20"/>
  <c r="AZ624" i="20"/>
  <c r="AM624" i="20"/>
  <c r="BM591" i="20"/>
  <c r="AM591" i="20"/>
  <c r="AZ591" i="20"/>
  <c r="Z591" i="20"/>
  <c r="X544" i="20"/>
  <c r="AX544" i="20"/>
  <c r="BK544" i="20"/>
  <c r="AK544" i="20"/>
  <c r="BM632" i="20"/>
  <c r="AM632" i="20"/>
  <c r="AZ632" i="20"/>
  <c r="Z632" i="20"/>
  <c r="AZ121" i="20"/>
  <c r="Z121" i="20"/>
  <c r="BM121" i="20"/>
  <c r="AM121" i="20"/>
  <c r="AK84" i="20"/>
  <c r="BK84" i="20"/>
  <c r="AX84" i="20"/>
  <c r="BK108" i="20"/>
  <c r="AK108" i="20"/>
  <c r="AX108" i="20"/>
  <c r="X108" i="20"/>
  <c r="AK116" i="20"/>
  <c r="BK116" i="20"/>
  <c r="AX116" i="20"/>
  <c r="X116" i="20"/>
  <c r="Z148" i="20"/>
  <c r="BM148" i="20"/>
  <c r="AZ148" i="20"/>
  <c r="AM148" i="20"/>
  <c r="BM188" i="20"/>
  <c r="AZ188" i="20"/>
  <c r="AM188" i="20"/>
  <c r="Z188" i="20"/>
  <c r="AK212" i="20"/>
  <c r="BK212" i="20"/>
  <c r="X212" i="20"/>
  <c r="AX212" i="20"/>
  <c r="AK260" i="20"/>
  <c r="BK260" i="20"/>
  <c r="X260" i="20"/>
  <c r="AX260" i="20"/>
  <c r="BM276" i="20"/>
  <c r="AZ276" i="20"/>
  <c r="AM276" i="20"/>
  <c r="Z276" i="20"/>
  <c r="BM340" i="20"/>
  <c r="AZ340" i="20"/>
  <c r="AM340" i="20"/>
  <c r="Z340" i="20"/>
  <c r="BM348" i="20"/>
  <c r="AZ348" i="20"/>
  <c r="AM348" i="20"/>
  <c r="Z348" i="20"/>
  <c r="BM372" i="20"/>
  <c r="AZ372" i="20"/>
  <c r="AM372" i="20"/>
  <c r="Z372" i="20"/>
  <c r="AK396" i="20"/>
  <c r="BK396" i="20"/>
  <c r="X396" i="20"/>
  <c r="AX396" i="20"/>
  <c r="BM412" i="20"/>
  <c r="AZ412" i="20"/>
  <c r="AM412" i="20"/>
  <c r="Z412" i="20"/>
  <c r="AK428" i="20"/>
  <c r="BK428" i="20"/>
  <c r="AX428" i="20"/>
  <c r="X428" i="20"/>
  <c r="AK444" i="20"/>
  <c r="BK444" i="20"/>
  <c r="AX444" i="20"/>
  <c r="X444" i="20"/>
  <c r="BM476" i="20"/>
  <c r="AZ476" i="20"/>
  <c r="AM476" i="20"/>
  <c r="Z476" i="20"/>
  <c r="AK492" i="20"/>
  <c r="BK492" i="20"/>
  <c r="AX492" i="20"/>
  <c r="X492" i="20"/>
  <c r="AK508" i="20"/>
  <c r="BK508" i="20"/>
  <c r="AX508" i="20"/>
  <c r="X508" i="20"/>
  <c r="BM540" i="20"/>
  <c r="AZ540" i="20"/>
  <c r="AM540" i="20"/>
  <c r="Z540" i="20"/>
  <c r="AK261" i="20"/>
  <c r="BK261" i="20"/>
  <c r="X261" i="20"/>
  <c r="AX261" i="20"/>
  <c r="AM376" i="20"/>
  <c r="AZ376" i="20"/>
  <c r="Z376" i="20"/>
  <c r="BM376" i="20"/>
  <c r="Z459" i="20"/>
  <c r="BM459" i="20"/>
  <c r="AZ459" i="20"/>
  <c r="AM459" i="20"/>
  <c r="AK125" i="20"/>
  <c r="X125" i="20"/>
  <c r="BK125" i="20"/>
  <c r="AX125" i="20"/>
  <c r="AK381" i="20"/>
  <c r="BK381" i="20"/>
  <c r="X381" i="20"/>
  <c r="AX381" i="20"/>
  <c r="AM453" i="20"/>
  <c r="Z453" i="20"/>
  <c r="BM453" i="20"/>
  <c r="AZ453" i="20"/>
  <c r="BK110" i="20"/>
  <c r="AK110" i="20"/>
  <c r="AX110" i="20"/>
  <c r="X110" i="20"/>
  <c r="X222" i="20"/>
  <c r="AX222" i="20"/>
  <c r="AK222" i="20"/>
  <c r="X270" i="20"/>
  <c r="AX270" i="20"/>
  <c r="AK270" i="20"/>
  <c r="AK310" i="20"/>
  <c r="AX310" i="20"/>
  <c r="X310" i="20"/>
  <c r="X342" i="20"/>
  <c r="AK342" i="20"/>
  <c r="AX342" i="20"/>
  <c r="X470" i="20"/>
  <c r="AX470" i="20"/>
  <c r="AK470" i="20"/>
  <c r="Z421" i="20"/>
  <c r="BM421" i="20"/>
  <c r="AZ421" i="20"/>
  <c r="AM421" i="20"/>
  <c r="BK275" i="20"/>
  <c r="X275" i="20"/>
  <c r="AK275" i="20"/>
  <c r="AX275" i="20"/>
  <c r="BK333" i="20"/>
  <c r="AK333" i="20"/>
  <c r="X333" i="20"/>
  <c r="AX333" i="20"/>
  <c r="X565" i="20"/>
  <c r="BK565" i="20"/>
  <c r="AX565" i="20"/>
  <c r="AK565" i="20"/>
  <c r="X589" i="20"/>
  <c r="AX589" i="20"/>
  <c r="AK589" i="20"/>
  <c r="BK589" i="20"/>
  <c r="BM617" i="20"/>
  <c r="AM617" i="20"/>
  <c r="Z617" i="20"/>
  <c r="AZ617" i="20"/>
  <c r="Z103" i="20"/>
  <c r="BM103" i="20"/>
  <c r="AM103" i="20"/>
  <c r="AZ103" i="20"/>
  <c r="AX127" i="20"/>
  <c r="X127" i="20"/>
  <c r="BK127" i="20"/>
  <c r="BK231" i="20"/>
  <c r="AX231" i="20"/>
  <c r="X231" i="20"/>
  <c r="AZ263" i="20"/>
  <c r="Z263" i="20"/>
  <c r="BM263" i="20"/>
  <c r="AM263" i="20"/>
  <c r="X335" i="20"/>
  <c r="AX335" i="20"/>
  <c r="AX383" i="20"/>
  <c r="X383" i="20"/>
  <c r="BK383" i="20"/>
  <c r="AZ407" i="20"/>
  <c r="Z407" i="20"/>
  <c r="BM407" i="20"/>
  <c r="AM407" i="20"/>
  <c r="AZ439" i="20"/>
  <c r="Z439" i="20"/>
  <c r="BM439" i="20"/>
  <c r="AM439" i="20"/>
  <c r="AX503" i="20"/>
  <c r="X503" i="20"/>
  <c r="BK503" i="20"/>
  <c r="AZ109" i="20"/>
  <c r="AM109" i="20"/>
  <c r="Z109" i="20"/>
  <c r="BM109" i="20"/>
  <c r="AM475" i="20"/>
  <c r="BM475" i="20"/>
  <c r="AZ475" i="20"/>
  <c r="Z475" i="20"/>
  <c r="X136" i="20"/>
  <c r="AX136" i="20"/>
  <c r="AK136" i="20"/>
  <c r="BK136" i="20"/>
  <c r="X144" i="20"/>
  <c r="AX144" i="20"/>
  <c r="AK144" i="20"/>
  <c r="BK144" i="20"/>
  <c r="AX184" i="20"/>
  <c r="X184" i="20"/>
  <c r="BK184" i="20"/>
  <c r="AK184" i="20"/>
  <c r="BK296" i="20"/>
  <c r="AX296" i="20"/>
  <c r="X296" i="20"/>
  <c r="AK296" i="20"/>
  <c r="AZ352" i="20"/>
  <c r="Z352" i="20"/>
  <c r="BM352" i="20"/>
  <c r="AM352" i="20"/>
  <c r="Z448" i="20"/>
  <c r="BM448" i="20"/>
  <c r="AM448" i="20"/>
  <c r="AZ448" i="20"/>
  <c r="BM157" i="20"/>
  <c r="AZ157" i="20"/>
  <c r="AM157" i="20"/>
  <c r="Z157" i="20"/>
  <c r="AZ105" i="20"/>
  <c r="BM105" i="20"/>
  <c r="AM105" i="20"/>
  <c r="Z105" i="20"/>
  <c r="AK129" i="20"/>
  <c r="BM161" i="20"/>
  <c r="AM161" i="20"/>
  <c r="AZ161" i="20"/>
  <c r="Z161" i="20"/>
  <c r="AK193" i="20"/>
  <c r="AZ249" i="20"/>
  <c r="Z249" i="20"/>
  <c r="BM249" i="20"/>
  <c r="AM249" i="20"/>
  <c r="BK257" i="20"/>
  <c r="AK257" i="20"/>
  <c r="AK273" i="20"/>
  <c r="BK273" i="20"/>
  <c r="AK321" i="20"/>
  <c r="BK321" i="20"/>
  <c r="BM337" i="20"/>
  <c r="AM337" i="20"/>
  <c r="AZ337" i="20"/>
  <c r="Z337" i="20"/>
  <c r="Z345" i="20"/>
  <c r="BM345" i="20"/>
  <c r="AM345" i="20"/>
  <c r="AZ345" i="20"/>
  <c r="BM393" i="20"/>
  <c r="AM393" i="20"/>
  <c r="AZ393" i="20"/>
  <c r="Z393" i="20"/>
  <c r="BM189" i="20"/>
  <c r="AZ189" i="20"/>
  <c r="AM189" i="20"/>
  <c r="Z189" i="20"/>
  <c r="X541" i="20"/>
  <c r="AK541" i="20"/>
  <c r="BK541" i="20"/>
  <c r="AX541" i="20"/>
  <c r="BK82" i="20"/>
  <c r="AK82" i="20"/>
  <c r="AX82" i="20"/>
  <c r="BK162" i="20"/>
  <c r="X162" i="20"/>
  <c r="AK162" i="20"/>
  <c r="AX162" i="20"/>
  <c r="BM186" i="20"/>
  <c r="AM186" i="20"/>
  <c r="Z186" i="20"/>
  <c r="AZ186" i="20"/>
  <c r="AX282" i="20"/>
  <c r="BK282" i="20"/>
  <c r="X282" i="20"/>
  <c r="AK282" i="20"/>
  <c r="BM298" i="20"/>
  <c r="AM298" i="20"/>
  <c r="AZ298" i="20"/>
  <c r="Z298" i="20"/>
  <c r="AX293" i="20"/>
  <c r="X293" i="20"/>
  <c r="AK293" i="20"/>
  <c r="BK293" i="20"/>
  <c r="AM397" i="20"/>
  <c r="Z397" i="20"/>
  <c r="BM397" i="20"/>
  <c r="AZ397" i="20"/>
  <c r="AZ367" i="20"/>
  <c r="Z367" i="20"/>
  <c r="BM367" i="20"/>
  <c r="AM367" i="20"/>
  <c r="BK563" i="20"/>
  <c r="AX563" i="20"/>
  <c r="AK563" i="20"/>
  <c r="BK107" i="20"/>
  <c r="AX107" i="20"/>
  <c r="AK107" i="20"/>
  <c r="X107" i="20"/>
  <c r="BM171" i="20"/>
  <c r="AZ171" i="20"/>
  <c r="Z171" i="20"/>
  <c r="AM171" i="20"/>
  <c r="AM195" i="20"/>
  <c r="Z195" i="20"/>
  <c r="BM195" i="20"/>
  <c r="AZ195" i="20"/>
  <c r="BM243" i="20"/>
  <c r="AZ243" i="20"/>
  <c r="Z243" i="20"/>
  <c r="AM243" i="20"/>
  <c r="BK259" i="20"/>
  <c r="AK259" i="20"/>
  <c r="X259" i="20"/>
  <c r="AX259" i="20"/>
  <c r="Z323" i="20"/>
  <c r="BM323" i="20"/>
  <c r="AZ323" i="20"/>
  <c r="AM323" i="20"/>
  <c r="AK371" i="20"/>
  <c r="BK371" i="20"/>
  <c r="AX371" i="20"/>
  <c r="X371" i="20"/>
  <c r="AK427" i="20"/>
  <c r="BK427" i="20"/>
  <c r="AX427" i="20"/>
  <c r="X427" i="20"/>
  <c r="X245" i="20"/>
  <c r="AK245" i="20"/>
  <c r="BK245" i="20"/>
  <c r="AX245" i="20"/>
  <c r="Z253" i="20"/>
  <c r="BM253" i="20"/>
  <c r="AZ253" i="20"/>
  <c r="AM253" i="20"/>
  <c r="AK481" i="20"/>
  <c r="BM244" i="20"/>
  <c r="AZ244" i="20"/>
  <c r="AM244" i="20"/>
  <c r="Z244" i="20"/>
  <c r="BK97" i="20"/>
  <c r="AX273" i="20"/>
  <c r="AX401" i="20"/>
  <c r="AX529" i="20"/>
  <c r="AK601" i="20"/>
  <c r="AK183" i="20"/>
  <c r="AK375" i="20"/>
  <c r="AK503" i="20"/>
  <c r="X489" i="20"/>
  <c r="X553" i="20"/>
  <c r="AM110" i="20"/>
  <c r="AZ118" i="20"/>
  <c r="BM126" i="20"/>
  <c r="Z158" i="20"/>
  <c r="AM174" i="20"/>
  <c r="AZ182" i="20"/>
  <c r="BM190" i="20"/>
  <c r="AZ79" i="20"/>
  <c r="AM95" i="20"/>
  <c r="BM111" i="20"/>
  <c r="AZ199" i="20"/>
  <c r="AM215" i="20"/>
  <c r="BM231" i="20"/>
  <c r="BM255" i="20"/>
  <c r="BM271" i="20"/>
  <c r="BM287" i="20"/>
  <c r="BM303" i="20"/>
  <c r="BM319" i="20"/>
  <c r="BM335" i="20"/>
  <c r="BM343" i="20"/>
  <c r="BM359" i="20"/>
  <c r="BM375" i="20"/>
  <c r="BM399" i="20"/>
  <c r="BM415" i="20"/>
  <c r="BM431" i="20"/>
  <c r="BM479" i="20"/>
  <c r="BM495" i="20"/>
  <c r="BM511" i="20"/>
  <c r="BM527" i="20"/>
  <c r="BM551" i="20"/>
  <c r="Z272" i="20"/>
  <c r="AZ320" i="20"/>
  <c r="AM344" i="20"/>
  <c r="BM368" i="20"/>
  <c r="Z456" i="20"/>
  <c r="AZ480" i="20"/>
  <c r="AZ504" i="20"/>
  <c r="AZ512" i="20"/>
  <c r="AM536" i="20"/>
  <c r="BK329" i="20"/>
  <c r="Z353" i="20"/>
  <c r="BK417" i="20"/>
  <c r="BK481" i="20"/>
  <c r="BM132" i="20"/>
  <c r="AZ132" i="20"/>
  <c r="AM132" i="20"/>
  <c r="Z132" i="20"/>
  <c r="BK156" i="20"/>
  <c r="AK156" i="20"/>
  <c r="X156" i="20"/>
  <c r="AX156" i="20"/>
  <c r="BK164" i="20"/>
  <c r="AK164" i="20"/>
  <c r="AX164" i="20"/>
  <c r="X164" i="20"/>
  <c r="AZ228" i="20"/>
  <c r="AM228" i="20"/>
  <c r="Z228" i="20"/>
  <c r="BM228" i="20"/>
  <c r="AK276" i="20"/>
  <c r="BK276" i="20"/>
  <c r="X276" i="20"/>
  <c r="AX276" i="20"/>
  <c r="AK372" i="20"/>
  <c r="BK372" i="20"/>
  <c r="AX372" i="20"/>
  <c r="X372" i="20"/>
  <c r="BK412" i="20"/>
  <c r="AK412" i="20"/>
  <c r="X412" i="20"/>
  <c r="AX412" i="20"/>
  <c r="BM428" i="20"/>
  <c r="AZ428" i="20"/>
  <c r="AM428" i="20"/>
  <c r="Z428" i="20"/>
  <c r="AK460" i="20"/>
  <c r="BK460" i="20"/>
  <c r="X460" i="20"/>
  <c r="AX460" i="20"/>
  <c r="BK476" i="20"/>
  <c r="AK476" i="20"/>
  <c r="X476" i="20"/>
  <c r="AX476" i="20"/>
  <c r="BM492" i="20"/>
  <c r="AZ492" i="20"/>
  <c r="AM492" i="20"/>
  <c r="Z492" i="20"/>
  <c r="AK524" i="20"/>
  <c r="BK524" i="20"/>
  <c r="X524" i="20"/>
  <c r="AX524" i="20"/>
  <c r="BK540" i="20"/>
  <c r="AK540" i="20"/>
  <c r="X540" i="20"/>
  <c r="AX540" i="20"/>
  <c r="Z517" i="20"/>
  <c r="BM517" i="20"/>
  <c r="AZ517" i="20"/>
  <c r="AM517" i="20"/>
  <c r="BM179" i="20"/>
  <c r="AZ179" i="20"/>
  <c r="Z179" i="20"/>
  <c r="AM179" i="20"/>
  <c r="X326" i="20"/>
  <c r="AK326" i="20"/>
  <c r="AX326" i="20"/>
  <c r="AK509" i="20"/>
  <c r="BK509" i="20"/>
  <c r="X509" i="20"/>
  <c r="AX509" i="20"/>
  <c r="AX158" i="20"/>
  <c r="X158" i="20"/>
  <c r="BK158" i="20"/>
  <c r="AK158" i="20"/>
  <c r="AX206" i="20"/>
  <c r="X206" i="20"/>
  <c r="BK206" i="20"/>
  <c r="AK206" i="20"/>
  <c r="X254" i="20"/>
  <c r="AX254" i="20"/>
  <c r="AK254" i="20"/>
  <c r="X294" i="20"/>
  <c r="AX294" i="20"/>
  <c r="AK294" i="20"/>
  <c r="AX446" i="20"/>
  <c r="X446" i="20"/>
  <c r="AK446" i="20"/>
  <c r="X510" i="20"/>
  <c r="AX510" i="20"/>
  <c r="AK510" i="20"/>
  <c r="Z141" i="20"/>
  <c r="BM141" i="20"/>
  <c r="AZ141" i="20"/>
  <c r="AM141" i="20"/>
  <c r="X160" i="20"/>
  <c r="AX160" i="20"/>
  <c r="AK160" i="20"/>
  <c r="BK160" i="20"/>
  <c r="Z339" i="20"/>
  <c r="BM339" i="20"/>
  <c r="AZ339" i="20"/>
  <c r="AM339" i="20"/>
  <c r="AZ565" i="20"/>
  <c r="AM565" i="20"/>
  <c r="Z565" i="20"/>
  <c r="BM565" i="20"/>
  <c r="BM207" i="20"/>
  <c r="AM207" i="20"/>
  <c r="AZ207" i="20"/>
  <c r="Z207" i="20"/>
  <c r="X263" i="20"/>
  <c r="AX263" i="20"/>
  <c r="BK263" i="20"/>
  <c r="AX279" i="20"/>
  <c r="X279" i="20"/>
  <c r="BK279" i="20"/>
  <c r="AX295" i="20"/>
  <c r="X295" i="20"/>
  <c r="BK295" i="20"/>
  <c r="AZ383" i="20"/>
  <c r="Z383" i="20"/>
  <c r="BM383" i="20"/>
  <c r="AM383" i="20"/>
  <c r="AX431" i="20"/>
  <c r="X431" i="20"/>
  <c r="AZ503" i="20"/>
  <c r="Z503" i="20"/>
  <c r="BM503" i="20"/>
  <c r="AM503" i="20"/>
  <c r="X109" i="20"/>
  <c r="AK109" i="20"/>
  <c r="AX109" i="20"/>
  <c r="BK109" i="20"/>
  <c r="Z533" i="20"/>
  <c r="BM533" i="20"/>
  <c r="AZ533" i="20"/>
  <c r="AM533" i="20"/>
  <c r="BM88" i="20"/>
  <c r="AM88" i="20"/>
  <c r="AZ88" i="20"/>
  <c r="Z160" i="20"/>
  <c r="BM160" i="20"/>
  <c r="AM160" i="20"/>
  <c r="AZ160" i="20"/>
  <c r="Z288" i="20"/>
  <c r="BM288" i="20"/>
  <c r="AM288" i="20"/>
  <c r="AZ288" i="20"/>
  <c r="BK320" i="20"/>
  <c r="X320" i="20"/>
  <c r="AK320" i="20"/>
  <c r="AX320" i="20"/>
  <c r="X336" i="20"/>
  <c r="BK336" i="20"/>
  <c r="AX336" i="20"/>
  <c r="AK336" i="20"/>
  <c r="BK432" i="20"/>
  <c r="AX432" i="20"/>
  <c r="X432" i="20"/>
  <c r="AK432" i="20"/>
  <c r="AM341" i="20"/>
  <c r="Z341" i="20"/>
  <c r="BM341" i="20"/>
  <c r="AZ341" i="20"/>
  <c r="AK81" i="20"/>
  <c r="BM153" i="20"/>
  <c r="AM153" i="20"/>
  <c r="AZ153" i="20"/>
  <c r="Z153" i="20"/>
  <c r="AK169" i="20"/>
  <c r="AK225" i="20"/>
  <c r="BK225" i="20"/>
  <c r="AK289" i="20"/>
  <c r="BK289" i="20"/>
  <c r="BK305" i="20"/>
  <c r="AK305" i="20"/>
  <c r="BM321" i="20"/>
  <c r="AM321" i="20"/>
  <c r="AZ321" i="20"/>
  <c r="Z321" i="20"/>
  <c r="AK337" i="20"/>
  <c r="BK337" i="20"/>
  <c r="AK393" i="20"/>
  <c r="BK393" i="20"/>
  <c r="BK133" i="20"/>
  <c r="AK133" i="20"/>
  <c r="X133" i="20"/>
  <c r="AX133" i="20"/>
  <c r="BM541" i="20"/>
  <c r="AZ541" i="20"/>
  <c r="AM541" i="20"/>
  <c r="Z541" i="20"/>
  <c r="AM90" i="20"/>
  <c r="BM90" i="20"/>
  <c r="AZ90" i="20"/>
  <c r="Z146" i="20"/>
  <c r="AZ146" i="20"/>
  <c r="BM146" i="20"/>
  <c r="AM146" i="20"/>
  <c r="BK178" i="20"/>
  <c r="X178" i="20"/>
  <c r="AK178" i="20"/>
  <c r="AX178" i="20"/>
  <c r="BK218" i="20"/>
  <c r="AX218" i="20"/>
  <c r="X218" i="20"/>
  <c r="AK218" i="20"/>
  <c r="Z274" i="20"/>
  <c r="AZ274" i="20"/>
  <c r="BM274" i="20"/>
  <c r="AM274" i="20"/>
  <c r="BM101" i="20"/>
  <c r="AZ101" i="20"/>
  <c r="AM101" i="20"/>
  <c r="Z557" i="20"/>
  <c r="BM557" i="20"/>
  <c r="AZ557" i="20"/>
  <c r="AM557" i="20"/>
  <c r="AZ563" i="20"/>
  <c r="BM563" i="20"/>
  <c r="Z563" i="20"/>
  <c r="AM563" i="20"/>
  <c r="X599" i="20"/>
  <c r="AX599" i="20"/>
  <c r="AK599" i="20"/>
  <c r="BK599" i="20"/>
  <c r="BK99" i="20"/>
  <c r="AX99" i="20"/>
  <c r="AK99" i="20"/>
  <c r="BK131" i="20"/>
  <c r="AK131" i="20"/>
  <c r="X131" i="20"/>
  <c r="AX131" i="20"/>
  <c r="AZ139" i="20"/>
  <c r="AM139" i="20"/>
  <c r="Z139" i="20"/>
  <c r="BM139" i="20"/>
  <c r="BK219" i="20"/>
  <c r="AK219" i="20"/>
  <c r="X219" i="20"/>
  <c r="AX219" i="20"/>
  <c r="AX243" i="20"/>
  <c r="BK243" i="20"/>
  <c r="AK243" i="20"/>
  <c r="X243" i="20"/>
  <c r="AM299" i="20"/>
  <c r="BM299" i="20"/>
  <c r="AZ299" i="20"/>
  <c r="Z299" i="20"/>
  <c r="BK323" i="20"/>
  <c r="AK323" i="20"/>
  <c r="X323" i="20"/>
  <c r="AX323" i="20"/>
  <c r="BK355" i="20"/>
  <c r="AK355" i="20"/>
  <c r="AX355" i="20"/>
  <c r="X355" i="20"/>
  <c r="BK387" i="20"/>
  <c r="AK387" i="20"/>
  <c r="X387" i="20"/>
  <c r="AX387" i="20"/>
  <c r="BK451" i="20"/>
  <c r="AK451" i="20"/>
  <c r="X451" i="20"/>
  <c r="AX451" i="20"/>
  <c r="AK507" i="20"/>
  <c r="BK507" i="20"/>
  <c r="X507" i="20"/>
  <c r="AX507" i="20"/>
  <c r="Z181" i="20"/>
  <c r="BM181" i="20"/>
  <c r="AZ181" i="20"/>
  <c r="AM181" i="20"/>
  <c r="X373" i="20"/>
  <c r="AK373" i="20"/>
  <c r="BK373" i="20"/>
  <c r="AX373" i="20"/>
  <c r="BM437" i="20"/>
  <c r="AZ437" i="20"/>
  <c r="AM437" i="20"/>
  <c r="Z437" i="20"/>
  <c r="Z261" i="20"/>
  <c r="BM261" i="20"/>
  <c r="AZ261" i="20"/>
  <c r="AM261" i="20"/>
  <c r="AZ113" i="20"/>
  <c r="BM113" i="20"/>
  <c r="AM113" i="20"/>
  <c r="Z113" i="20"/>
  <c r="BM292" i="20"/>
  <c r="AZ292" i="20"/>
  <c r="AM292" i="20"/>
  <c r="Z292" i="20"/>
  <c r="BK217" i="20"/>
  <c r="BK153" i="20"/>
  <c r="BK89" i="20"/>
  <c r="AX89" i="20"/>
  <c r="AX473" i="20"/>
  <c r="AK609" i="20"/>
  <c r="AK127" i="20"/>
  <c r="AK191" i="20"/>
  <c r="AK319" i="20"/>
  <c r="AK383" i="20"/>
  <c r="AK447" i="20"/>
  <c r="AK511" i="20"/>
  <c r="X305" i="20"/>
  <c r="X369" i="20"/>
  <c r="X433" i="20"/>
  <c r="X497" i="20"/>
  <c r="AM102" i="20"/>
  <c r="AZ110" i="20"/>
  <c r="BM118" i="20"/>
  <c r="Z150" i="20"/>
  <c r="AM166" i="20"/>
  <c r="AZ174" i="20"/>
  <c r="BM182" i="20"/>
  <c r="Z214" i="20"/>
  <c r="Z222" i="20"/>
  <c r="Z230" i="20"/>
  <c r="Z238" i="20"/>
  <c r="Z246" i="20"/>
  <c r="Z254" i="20"/>
  <c r="Z262" i="20"/>
  <c r="Z270" i="20"/>
  <c r="Z286" i="20"/>
  <c r="Z294" i="20"/>
  <c r="Z302" i="20"/>
  <c r="Z310" i="20"/>
  <c r="Z318" i="20"/>
  <c r="Z326" i="20"/>
  <c r="Z334" i="20"/>
  <c r="Z342" i="20"/>
  <c r="Z350" i="20"/>
  <c r="Z358" i="20"/>
  <c r="Z366" i="20"/>
  <c r="Z390" i="20"/>
  <c r="Z398" i="20"/>
  <c r="Z406" i="20"/>
  <c r="Z414" i="20"/>
  <c r="Z462" i="20"/>
  <c r="Z478" i="20"/>
  <c r="Z494" i="20"/>
  <c r="Z502" i="20"/>
  <c r="Z510" i="20"/>
  <c r="Z518" i="20"/>
  <c r="Z526" i="20"/>
  <c r="Z534" i="20"/>
  <c r="Z542" i="20"/>
  <c r="Z550" i="20"/>
  <c r="Z558" i="20"/>
  <c r="AM79" i="20"/>
  <c r="BM95" i="20"/>
  <c r="Z159" i="20"/>
  <c r="AZ183" i="20"/>
  <c r="AM199" i="20"/>
  <c r="BM215" i="20"/>
  <c r="Z232" i="20"/>
  <c r="AZ296" i="20"/>
  <c r="AM320" i="20"/>
  <c r="BM344" i="20"/>
  <c r="AZ472" i="20"/>
  <c r="AM480" i="20"/>
  <c r="AM504" i="20"/>
  <c r="AM512" i="20"/>
  <c r="AZ353" i="20"/>
  <c r="Z417" i="20"/>
  <c r="AZ481" i="20"/>
  <c r="AX402" i="20"/>
  <c r="BK402" i="20"/>
  <c r="AK402" i="20"/>
  <c r="X402" i="20"/>
  <c r="BK330" i="20"/>
  <c r="X330" i="20"/>
  <c r="AK330" i="20"/>
  <c r="AX330" i="20"/>
  <c r="BM642" i="20"/>
  <c r="AM642" i="20"/>
  <c r="Z642" i="20"/>
  <c r="AZ642" i="20"/>
  <c r="Z394" i="20"/>
  <c r="AZ394" i="20"/>
  <c r="BM394" i="20"/>
  <c r="AM394" i="20"/>
  <c r="BM574" i="20"/>
  <c r="AZ574" i="20"/>
  <c r="AM574" i="20"/>
  <c r="Z574" i="20"/>
  <c r="AM363" i="20"/>
  <c r="BM363" i="20"/>
  <c r="AZ363" i="20"/>
  <c r="Z363" i="20"/>
  <c r="X536" i="20"/>
  <c r="AX536" i="20"/>
  <c r="AK536" i="20"/>
  <c r="BK536" i="20"/>
  <c r="X542" i="20"/>
  <c r="AX542" i="20"/>
  <c r="AK542" i="20"/>
  <c r="BM598" i="20"/>
  <c r="AZ598" i="20"/>
  <c r="AM598" i="20"/>
  <c r="Z598" i="20"/>
  <c r="BK362" i="20"/>
  <c r="X362" i="20"/>
  <c r="AK362" i="20"/>
  <c r="AX362" i="20"/>
  <c r="BM434" i="20"/>
  <c r="AM434" i="20"/>
  <c r="AZ434" i="20"/>
  <c r="Z434" i="20"/>
  <c r="AX582" i="20"/>
  <c r="AK582" i="20"/>
  <c r="BK582" i="20"/>
  <c r="X582" i="20"/>
  <c r="AK614" i="20"/>
  <c r="AX614" i="20"/>
  <c r="BK614" i="20"/>
  <c r="X614" i="20"/>
  <c r="BM386" i="20"/>
  <c r="AM386" i="20"/>
  <c r="Z386" i="20"/>
  <c r="AZ386" i="20"/>
  <c r="X586" i="20"/>
  <c r="AK586" i="20"/>
  <c r="BK586" i="20"/>
  <c r="AX586" i="20"/>
  <c r="AZ587" i="20"/>
  <c r="BM587" i="20"/>
  <c r="Z587" i="20"/>
  <c r="AM587" i="20"/>
  <c r="BK603" i="20"/>
  <c r="AX603" i="20"/>
  <c r="AK603" i="20"/>
  <c r="BK619" i="20"/>
  <c r="AX619" i="20"/>
  <c r="AK619" i="20"/>
  <c r="BM627" i="20"/>
  <c r="AZ627" i="20"/>
  <c r="Z627" i="20"/>
  <c r="AM627" i="20"/>
  <c r="BM442" i="20"/>
  <c r="AM442" i="20"/>
  <c r="Z442" i="20"/>
  <c r="AZ442" i="20"/>
  <c r="AK554" i="20"/>
  <c r="AX554" i="20"/>
  <c r="X554" i="20"/>
  <c r="BK554" i="20"/>
  <c r="AK450" i="20"/>
  <c r="X450" i="20"/>
  <c r="AX450" i="20"/>
  <c r="BK450" i="20"/>
  <c r="BK378" i="20"/>
  <c r="X378" i="20"/>
  <c r="AK378" i="20"/>
  <c r="AX378" i="20"/>
  <c r="Z426" i="20"/>
  <c r="BM426" i="20"/>
  <c r="AM426" i="20"/>
  <c r="AZ426" i="20"/>
  <c r="X578" i="20"/>
  <c r="AX578" i="20"/>
  <c r="AK578" i="20"/>
  <c r="BK578" i="20"/>
  <c r="AX574" i="20"/>
  <c r="AK574" i="20"/>
  <c r="BK574" i="20"/>
  <c r="X574" i="20"/>
  <c r="X570" i="20"/>
  <c r="AX570" i="20"/>
  <c r="AK570" i="20"/>
  <c r="BK570" i="20"/>
  <c r="AZ597" i="20"/>
  <c r="AM597" i="20"/>
  <c r="Z597" i="20"/>
  <c r="BM597" i="20"/>
  <c r="BM648" i="20"/>
  <c r="AM648" i="20"/>
  <c r="AZ648" i="20"/>
  <c r="Z648" i="20"/>
  <c r="X629" i="20"/>
  <c r="BK629" i="20"/>
  <c r="AX629" i="20"/>
  <c r="AK629" i="20"/>
  <c r="Z409" i="20"/>
  <c r="BM409" i="20"/>
  <c r="AM409" i="20"/>
  <c r="AZ409" i="20"/>
  <c r="BK425" i="20"/>
  <c r="AK425" i="20"/>
  <c r="Z505" i="20"/>
  <c r="BM505" i="20"/>
  <c r="AM505" i="20"/>
  <c r="AZ505" i="20"/>
  <c r="AK537" i="20"/>
  <c r="BK537" i="20"/>
  <c r="AK521" i="20"/>
  <c r="BK521" i="20"/>
  <c r="AZ471" i="20"/>
  <c r="Z471" i="20"/>
  <c r="BM471" i="20"/>
  <c r="AM471" i="20"/>
  <c r="BK596" i="20"/>
  <c r="AX596" i="20"/>
  <c r="X596" i="20"/>
  <c r="AK596" i="20"/>
  <c r="Z488" i="20"/>
  <c r="BM488" i="20"/>
  <c r="AM488" i="20"/>
  <c r="AZ488" i="20"/>
  <c r="BM608" i="20"/>
  <c r="AZ608" i="20"/>
  <c r="AM608" i="20"/>
  <c r="Z608" i="20"/>
  <c r="Z544" i="20"/>
  <c r="BM544" i="20"/>
  <c r="AM544" i="20"/>
  <c r="AZ544" i="20"/>
  <c r="BM599" i="20"/>
  <c r="AM599" i="20"/>
  <c r="AZ599" i="20"/>
  <c r="Z599" i="20"/>
  <c r="AX488" i="20"/>
  <c r="X488" i="20"/>
  <c r="BK488" i="20"/>
  <c r="AK488" i="20"/>
  <c r="Z600" i="20"/>
  <c r="BM600" i="20"/>
  <c r="AZ600" i="20"/>
  <c r="AM600" i="20"/>
  <c r="X577" i="20"/>
  <c r="BK577" i="20"/>
  <c r="X266" i="20"/>
  <c r="AK266" i="20"/>
  <c r="AX266" i="20"/>
  <c r="BK266" i="20"/>
  <c r="AX318" i="20"/>
  <c r="X318" i="20"/>
  <c r="AK318" i="20"/>
  <c r="AK368" i="20"/>
  <c r="AX368" i="20"/>
  <c r="BK368" i="20"/>
  <c r="X368" i="20"/>
  <c r="BM76" i="20"/>
  <c r="AZ76" i="20"/>
  <c r="AM76" i="20"/>
  <c r="BM84" i="20"/>
  <c r="AZ84" i="20"/>
  <c r="AM84" i="20"/>
  <c r="AZ100" i="20"/>
  <c r="AM100" i="20"/>
  <c r="BM100" i="20"/>
  <c r="AZ164" i="20"/>
  <c r="AM164" i="20"/>
  <c r="Z164" i="20"/>
  <c r="BM164" i="20"/>
  <c r="BM196" i="20"/>
  <c r="AZ196" i="20"/>
  <c r="AM196" i="20"/>
  <c r="Z196" i="20"/>
  <c r="Z212" i="20"/>
  <c r="BM212" i="20"/>
  <c r="AZ212" i="20"/>
  <c r="AM212" i="20"/>
  <c r="BK228" i="20"/>
  <c r="AK228" i="20"/>
  <c r="AX228" i="20"/>
  <c r="X228" i="20"/>
  <c r="BM260" i="20"/>
  <c r="AZ260" i="20"/>
  <c r="AM260" i="20"/>
  <c r="Z260" i="20"/>
  <c r="BK292" i="20"/>
  <c r="AK292" i="20"/>
  <c r="AX292" i="20"/>
  <c r="X292" i="20"/>
  <c r="BM308" i="20"/>
  <c r="AZ308" i="20"/>
  <c r="AM308" i="20"/>
  <c r="Z308" i="20"/>
  <c r="BM388" i="20"/>
  <c r="AZ388" i="20"/>
  <c r="AM388" i="20"/>
  <c r="Z388" i="20"/>
  <c r="AK452" i="20"/>
  <c r="BK452" i="20"/>
  <c r="X452" i="20"/>
  <c r="AX452" i="20"/>
  <c r="AK500" i="20"/>
  <c r="BK500" i="20"/>
  <c r="AX500" i="20"/>
  <c r="X500" i="20"/>
  <c r="BM508" i="20"/>
  <c r="AZ508" i="20"/>
  <c r="AM508" i="20"/>
  <c r="Z508" i="20"/>
  <c r="X149" i="20"/>
  <c r="AK149" i="20"/>
  <c r="AX149" i="20"/>
  <c r="BK149" i="20"/>
  <c r="BM221" i="20"/>
  <c r="AZ221" i="20"/>
  <c r="AM221" i="20"/>
  <c r="Z221" i="20"/>
  <c r="AK325" i="20"/>
  <c r="AX325" i="20"/>
  <c r="X325" i="20"/>
  <c r="BK325" i="20"/>
  <c r="X392" i="20"/>
  <c r="BK392" i="20"/>
  <c r="AX392" i="20"/>
  <c r="AK392" i="20"/>
  <c r="AK197" i="20"/>
  <c r="X197" i="20"/>
  <c r="AX197" i="20"/>
  <c r="BK197" i="20"/>
  <c r="X255" i="20"/>
  <c r="AX255" i="20"/>
  <c r="AX422" i="20"/>
  <c r="X422" i="20"/>
  <c r="AK422" i="20"/>
  <c r="X526" i="20"/>
  <c r="AX526" i="20"/>
  <c r="AK526" i="20"/>
  <c r="AX398" i="20"/>
  <c r="X398" i="20"/>
  <c r="AK398" i="20"/>
  <c r="AX406" i="20"/>
  <c r="X406" i="20"/>
  <c r="AK406" i="20"/>
  <c r="AX494" i="20"/>
  <c r="AK494" i="20"/>
  <c r="X494" i="20"/>
  <c r="Z365" i="20"/>
  <c r="BM365" i="20"/>
  <c r="AZ365" i="20"/>
  <c r="AM365" i="20"/>
  <c r="BM87" i="20"/>
  <c r="AM87" i="20"/>
  <c r="AZ87" i="20"/>
  <c r="BK95" i="20"/>
  <c r="AX95" i="20"/>
  <c r="AX119" i="20"/>
  <c r="X119" i="20"/>
  <c r="BK119" i="20"/>
  <c r="BK159" i="20"/>
  <c r="AX159" i="20"/>
  <c r="X159" i="20"/>
  <c r="BM175" i="20"/>
  <c r="AM175" i="20"/>
  <c r="AZ175" i="20"/>
  <c r="Z175" i="20"/>
  <c r="BK223" i="20"/>
  <c r="AX223" i="20"/>
  <c r="X223" i="20"/>
  <c r="AZ311" i="20"/>
  <c r="Z311" i="20"/>
  <c r="BM311" i="20"/>
  <c r="AM311" i="20"/>
  <c r="AZ327" i="20"/>
  <c r="Z327" i="20"/>
  <c r="BM327" i="20"/>
  <c r="AM327" i="20"/>
  <c r="AZ351" i="20"/>
  <c r="Z351" i="20"/>
  <c r="BM351" i="20"/>
  <c r="AM351" i="20"/>
  <c r="BM229" i="20"/>
  <c r="AZ229" i="20"/>
  <c r="AM229" i="20"/>
  <c r="Z229" i="20"/>
  <c r="AZ389" i="20"/>
  <c r="AM389" i="20"/>
  <c r="Z389" i="20"/>
  <c r="BM389" i="20"/>
  <c r="BK533" i="20"/>
  <c r="X533" i="20"/>
  <c r="AK533" i="20"/>
  <c r="AX533" i="20"/>
  <c r="BM80" i="20"/>
  <c r="AM80" i="20"/>
  <c r="AZ80" i="20"/>
  <c r="AX96" i="20"/>
  <c r="AK96" i="20"/>
  <c r="BK96" i="20"/>
  <c r="AX104" i="20"/>
  <c r="X104" i="20"/>
  <c r="AK104" i="20"/>
  <c r="BK104" i="20"/>
  <c r="X112" i="20"/>
  <c r="AX112" i="20"/>
  <c r="BK112" i="20"/>
  <c r="AK112" i="20"/>
  <c r="BM128" i="20"/>
  <c r="AM128" i="20"/>
  <c r="AZ128" i="20"/>
  <c r="Z128" i="20"/>
  <c r="X152" i="20"/>
  <c r="AX152" i="20"/>
  <c r="BK152" i="20"/>
  <c r="AK152" i="20"/>
  <c r="X208" i="20"/>
  <c r="BK208" i="20"/>
  <c r="AX208" i="20"/>
  <c r="AK208" i="20"/>
  <c r="AK232" i="20"/>
  <c r="AX232" i="20"/>
  <c r="X232" i="20"/>
  <c r="BK232" i="20"/>
  <c r="X288" i="20"/>
  <c r="BK288" i="20"/>
  <c r="AX288" i="20"/>
  <c r="AK288" i="20"/>
  <c r="BM400" i="20"/>
  <c r="AM400" i="20"/>
  <c r="AZ400" i="20"/>
  <c r="Z400" i="20"/>
  <c r="X416" i="20"/>
  <c r="AX416" i="20"/>
  <c r="BK416" i="20"/>
  <c r="AK416" i="20"/>
  <c r="BM93" i="20"/>
  <c r="AZ93" i="20"/>
  <c r="AM93" i="20"/>
  <c r="AK213" i="20"/>
  <c r="X213" i="20"/>
  <c r="BK213" i="20"/>
  <c r="AX213" i="20"/>
  <c r="AM285" i="20"/>
  <c r="Z285" i="20"/>
  <c r="BM285" i="20"/>
  <c r="AZ285" i="20"/>
  <c r="AK405" i="20"/>
  <c r="X405" i="20"/>
  <c r="AX405" i="20"/>
  <c r="BK405" i="20"/>
  <c r="BK258" i="20"/>
  <c r="X258" i="20"/>
  <c r="AK258" i="20"/>
  <c r="AX258" i="20"/>
  <c r="AX646" i="20"/>
  <c r="AK646" i="20"/>
  <c r="BK646" i="20"/>
  <c r="X646" i="20"/>
  <c r="AK105" i="20"/>
  <c r="AK113" i="20"/>
  <c r="AK137" i="20"/>
  <c r="AK161" i="20"/>
  <c r="AM193" i="20"/>
  <c r="AZ193" i="20"/>
  <c r="Z193" i="20"/>
  <c r="BM193" i="20"/>
  <c r="BK249" i="20"/>
  <c r="AK249" i="20"/>
  <c r="BM265" i="20"/>
  <c r="AM265" i="20"/>
  <c r="AZ265" i="20"/>
  <c r="Z265" i="20"/>
  <c r="BK345" i="20"/>
  <c r="AK345" i="20"/>
  <c r="BM77" i="20"/>
  <c r="AZ77" i="20"/>
  <c r="AM77" i="20"/>
  <c r="Z333" i="20"/>
  <c r="BM333" i="20"/>
  <c r="AZ333" i="20"/>
  <c r="AM333" i="20"/>
  <c r="Z429" i="20"/>
  <c r="BM429" i="20"/>
  <c r="AZ429" i="20"/>
  <c r="AM429" i="20"/>
  <c r="BK283" i="20"/>
  <c r="AK283" i="20"/>
  <c r="X283" i="20"/>
  <c r="AX283" i="20"/>
  <c r="BK90" i="20"/>
  <c r="AX90" i="20"/>
  <c r="AK90" i="20"/>
  <c r="BK138" i="20"/>
  <c r="X138" i="20"/>
  <c r="AK138" i="20"/>
  <c r="AX138" i="20"/>
  <c r="Z154" i="20"/>
  <c r="AZ154" i="20"/>
  <c r="BM154" i="20"/>
  <c r="AM154" i="20"/>
  <c r="BK202" i="20"/>
  <c r="X202" i="20"/>
  <c r="AK202" i="20"/>
  <c r="AX202" i="20"/>
  <c r="Z210" i="20"/>
  <c r="AZ210" i="20"/>
  <c r="BM210" i="20"/>
  <c r="AM210" i="20"/>
  <c r="BM234" i="20"/>
  <c r="AM234" i="20"/>
  <c r="AZ234" i="20"/>
  <c r="Z234" i="20"/>
  <c r="BK274" i="20"/>
  <c r="AK274" i="20"/>
  <c r="AX274" i="20"/>
  <c r="X274" i="20"/>
  <c r="BK290" i="20"/>
  <c r="X290" i="20"/>
  <c r="AK290" i="20"/>
  <c r="AX290" i="20"/>
  <c r="BK101" i="20"/>
  <c r="AK101" i="20"/>
  <c r="AX101" i="20"/>
  <c r="BM425" i="20"/>
  <c r="AM425" i="20"/>
  <c r="AZ425" i="20"/>
  <c r="Z425" i="20"/>
  <c r="AZ75" i="20"/>
  <c r="AM75" i="20"/>
  <c r="BM75" i="20"/>
  <c r="AM131" i="20"/>
  <c r="Z131" i="20"/>
  <c r="BM131" i="20"/>
  <c r="AZ131" i="20"/>
  <c r="BK187" i="20"/>
  <c r="AK187" i="20"/>
  <c r="X187" i="20"/>
  <c r="AX187" i="20"/>
  <c r="BM235" i="20"/>
  <c r="AZ235" i="20"/>
  <c r="Z235" i="20"/>
  <c r="AM235" i="20"/>
  <c r="Z275" i="20"/>
  <c r="BM275" i="20"/>
  <c r="AZ275" i="20"/>
  <c r="AM275" i="20"/>
  <c r="AK299" i="20"/>
  <c r="BK299" i="20"/>
  <c r="AX299" i="20"/>
  <c r="X299" i="20"/>
  <c r="AM355" i="20"/>
  <c r="BM355" i="20"/>
  <c r="AZ355" i="20"/>
  <c r="Z355" i="20"/>
  <c r="AM379" i="20"/>
  <c r="BM379" i="20"/>
  <c r="AZ379" i="20"/>
  <c r="Z379" i="20"/>
  <c r="AM419" i="20"/>
  <c r="BM419" i="20"/>
  <c r="AZ419" i="20"/>
  <c r="Z419" i="20"/>
  <c r="AK443" i="20"/>
  <c r="BK443" i="20"/>
  <c r="X443" i="20"/>
  <c r="AX443" i="20"/>
  <c r="BK539" i="20"/>
  <c r="AK539" i="20"/>
  <c r="X539" i="20"/>
  <c r="AX539" i="20"/>
  <c r="X117" i="20"/>
  <c r="BK117" i="20"/>
  <c r="AK117" i="20"/>
  <c r="AX117" i="20"/>
  <c r="BM245" i="20"/>
  <c r="AZ245" i="20"/>
  <c r="AM245" i="20"/>
  <c r="Z245" i="20"/>
  <c r="BM316" i="20"/>
  <c r="AZ316" i="20"/>
  <c r="AM316" i="20"/>
  <c r="Z316" i="20"/>
  <c r="BK209" i="20"/>
  <c r="BK145" i="20"/>
  <c r="BK81" i="20"/>
  <c r="AX161" i="20"/>
  <c r="AX225" i="20"/>
  <c r="AX289" i="20"/>
  <c r="AX481" i="20"/>
  <c r="AX545" i="20"/>
  <c r="AK617" i="20"/>
  <c r="AK135" i="20"/>
  <c r="AK263" i="20"/>
  <c r="AK455" i="20"/>
  <c r="X603" i="20"/>
  <c r="X121" i="20"/>
  <c r="X249" i="20"/>
  <c r="X377" i="20"/>
  <c r="X441" i="20"/>
  <c r="AM94" i="20"/>
  <c r="AZ102" i="20"/>
  <c r="BM110" i="20"/>
  <c r="Z142" i="20"/>
  <c r="AM158" i="20"/>
  <c r="AZ166" i="20"/>
  <c r="BM174" i="20"/>
  <c r="Z206" i="20"/>
  <c r="BM79" i="20"/>
  <c r="Z143" i="20"/>
  <c r="AZ167" i="20"/>
  <c r="AM183" i="20"/>
  <c r="BM199" i="20"/>
  <c r="BK255" i="20"/>
  <c r="BK271" i="20"/>
  <c r="BK287" i="20"/>
  <c r="BK303" i="20"/>
  <c r="BK319" i="20"/>
  <c r="BK335" i="20"/>
  <c r="BK343" i="20"/>
  <c r="BK375" i="20"/>
  <c r="BK415" i="20"/>
  <c r="BK431" i="20"/>
  <c r="BK447" i="20"/>
  <c r="BK463" i="20"/>
  <c r="BK495" i="20"/>
  <c r="BK511" i="20"/>
  <c r="BK527" i="20"/>
  <c r="AZ272" i="20"/>
  <c r="AM296" i="20"/>
  <c r="BM320" i="20"/>
  <c r="Z424" i="20"/>
  <c r="AZ456" i="20"/>
  <c r="AM472" i="20"/>
  <c r="BM480" i="20"/>
  <c r="BM504" i="20"/>
  <c r="BM512" i="20"/>
  <c r="BK297" i="20"/>
  <c r="Z329" i="20"/>
  <c r="AM353" i="20"/>
  <c r="AZ417" i="20"/>
  <c r="AM481" i="20"/>
  <c r="BM306" i="20"/>
  <c r="AM306" i="20"/>
  <c r="AZ306" i="20"/>
  <c r="Z306" i="20"/>
  <c r="AK426" i="20"/>
  <c r="AX426" i="20"/>
  <c r="BK426" i="20"/>
  <c r="X426" i="20"/>
  <c r="BK354" i="20"/>
  <c r="X354" i="20"/>
  <c r="AK354" i="20"/>
  <c r="AX354" i="20"/>
  <c r="X634" i="20"/>
  <c r="AX634" i="20"/>
  <c r="AK634" i="20"/>
  <c r="BK634" i="20"/>
  <c r="X601" i="20"/>
  <c r="BK601" i="20"/>
  <c r="BM575" i="20"/>
  <c r="AZ575" i="20"/>
  <c r="AM575" i="20"/>
  <c r="Z575" i="20"/>
  <c r="X620" i="20"/>
  <c r="AK620" i="20"/>
  <c r="AX620" i="20"/>
  <c r="BK620" i="20"/>
  <c r="AX638" i="20"/>
  <c r="AK638" i="20"/>
  <c r="BK638" i="20"/>
  <c r="X638" i="20"/>
  <c r="AK584" i="20"/>
  <c r="X584" i="20"/>
  <c r="AX584" i="20"/>
  <c r="BK584" i="20"/>
  <c r="Z515" i="20"/>
  <c r="BM515" i="20"/>
  <c r="AZ515" i="20"/>
  <c r="AM515" i="20"/>
  <c r="AM539" i="20"/>
  <c r="BM539" i="20"/>
  <c r="AZ539" i="20"/>
  <c r="Z539" i="20"/>
  <c r="AZ595" i="20"/>
  <c r="BM595" i="20"/>
  <c r="AM595" i="20"/>
  <c r="Z595" i="20"/>
  <c r="AX598" i="20"/>
  <c r="AK598" i="20"/>
  <c r="BK598" i="20"/>
  <c r="X598" i="20"/>
  <c r="BK322" i="20"/>
  <c r="X322" i="20"/>
  <c r="AK322" i="20"/>
  <c r="AX322" i="20"/>
  <c r="BM330" i="20"/>
  <c r="AM330" i="20"/>
  <c r="Z330" i="20"/>
  <c r="AZ330" i="20"/>
  <c r="BM582" i="20"/>
  <c r="AZ582" i="20"/>
  <c r="AM582" i="20"/>
  <c r="Z582" i="20"/>
  <c r="BM606" i="20"/>
  <c r="AZ606" i="20"/>
  <c r="AM606" i="20"/>
  <c r="Z606" i="20"/>
  <c r="BK587" i="20"/>
  <c r="AX587" i="20"/>
  <c r="AK587" i="20"/>
  <c r="AX418" i="20"/>
  <c r="AK418" i="20"/>
  <c r="BK418" i="20"/>
  <c r="X418" i="20"/>
  <c r="BM554" i="20"/>
  <c r="AM554" i="20"/>
  <c r="AZ554" i="20"/>
  <c r="Z554" i="20"/>
  <c r="BK635" i="20"/>
  <c r="AK635" i="20"/>
  <c r="AX635" i="20"/>
  <c r="AK482" i="20"/>
  <c r="AX482" i="20"/>
  <c r="X482" i="20"/>
  <c r="BK482" i="20"/>
  <c r="AK530" i="20"/>
  <c r="AX530" i="20"/>
  <c r="BK530" i="20"/>
  <c r="X530" i="20"/>
  <c r="AZ602" i="20"/>
  <c r="BM602" i="20"/>
  <c r="AM602" i="20"/>
  <c r="Z602" i="20"/>
  <c r="AZ613" i="20"/>
  <c r="AM613" i="20"/>
  <c r="Z613" i="20"/>
  <c r="BM613" i="20"/>
  <c r="AZ549" i="20"/>
  <c r="AM549" i="20"/>
  <c r="Z549" i="20"/>
  <c r="BM549" i="20"/>
  <c r="AX607" i="20"/>
  <c r="AK607" i="20"/>
  <c r="BK607" i="20"/>
  <c r="X607" i="20"/>
  <c r="X639" i="20"/>
  <c r="AX639" i="20"/>
  <c r="AK639" i="20"/>
  <c r="BK639" i="20"/>
  <c r="X641" i="20"/>
  <c r="BK641" i="20"/>
  <c r="AZ629" i="20"/>
  <c r="AM629" i="20"/>
  <c r="Z629" i="20"/>
  <c r="BM629" i="20"/>
  <c r="X593" i="20"/>
  <c r="BK593" i="20"/>
  <c r="BM385" i="20"/>
  <c r="AM385" i="20"/>
  <c r="AZ385" i="20"/>
  <c r="Z385" i="20"/>
  <c r="AM625" i="20"/>
  <c r="AZ625" i="20"/>
  <c r="Z625" i="20"/>
  <c r="BM625" i="20"/>
  <c r="X559" i="20"/>
  <c r="AX559" i="20"/>
  <c r="BK559" i="20"/>
  <c r="X594" i="20"/>
  <c r="AX594" i="20"/>
  <c r="BK594" i="20"/>
  <c r="AK594" i="20"/>
  <c r="BM644" i="20"/>
  <c r="AZ644" i="20"/>
  <c r="AM644" i="20"/>
  <c r="Z644" i="20"/>
  <c r="BM620" i="20"/>
  <c r="AZ620" i="20"/>
  <c r="AM620" i="20"/>
  <c r="Z620" i="20"/>
  <c r="BK548" i="20"/>
  <c r="AK548" i="20"/>
  <c r="AX548" i="20"/>
  <c r="X548" i="20"/>
  <c r="AX496" i="20"/>
  <c r="X496" i="20"/>
  <c r="AK496" i="20"/>
  <c r="BK496" i="20"/>
  <c r="AX558" i="20"/>
  <c r="AK558" i="20"/>
  <c r="X558" i="20"/>
  <c r="AK490" i="20"/>
  <c r="AX490" i="20"/>
  <c r="BK490" i="20"/>
  <c r="X490" i="20"/>
  <c r="AK514" i="20"/>
  <c r="X514" i="20"/>
  <c r="BK514" i="20"/>
  <c r="AX514" i="20"/>
  <c r="Z531" i="20"/>
  <c r="BM531" i="20"/>
  <c r="AZ531" i="20"/>
  <c r="AM531" i="20"/>
  <c r="AX552" i="20"/>
  <c r="X552" i="20"/>
  <c r="BK552" i="20"/>
  <c r="AK552" i="20"/>
  <c r="AZ571" i="20"/>
  <c r="BM571" i="20"/>
  <c r="Z571" i="20"/>
  <c r="AM571" i="20"/>
  <c r="BK579" i="20"/>
  <c r="AX579" i="20"/>
  <c r="AK579" i="20"/>
  <c r="BM194" i="20"/>
  <c r="AM194" i="20"/>
  <c r="Z194" i="20"/>
  <c r="AZ194" i="20"/>
  <c r="X272" i="20"/>
  <c r="BK272" i="20"/>
  <c r="AK272" i="20"/>
  <c r="AX272" i="20"/>
  <c r="AK76" i="20"/>
  <c r="BK76" i="20"/>
  <c r="AX76" i="20"/>
  <c r="BK100" i="20"/>
  <c r="AK100" i="20"/>
  <c r="AX100" i="20"/>
  <c r="BM140" i="20"/>
  <c r="AZ140" i="20"/>
  <c r="AM140" i="20"/>
  <c r="Z140" i="20"/>
  <c r="BM180" i="20"/>
  <c r="AZ180" i="20"/>
  <c r="AM180" i="20"/>
  <c r="Z180" i="20"/>
  <c r="AK188" i="20"/>
  <c r="BK188" i="20"/>
  <c r="AX188" i="20"/>
  <c r="X188" i="20"/>
  <c r="BM252" i="20"/>
  <c r="AZ252" i="20"/>
  <c r="AM252" i="20"/>
  <c r="Z252" i="20"/>
  <c r="AK324" i="20"/>
  <c r="BK324" i="20"/>
  <c r="X324" i="20"/>
  <c r="AX324" i="20"/>
  <c r="AK340" i="20"/>
  <c r="BK340" i="20"/>
  <c r="X340" i="20"/>
  <c r="AX340" i="20"/>
  <c r="BM364" i="20"/>
  <c r="AZ364" i="20"/>
  <c r="AM364" i="20"/>
  <c r="Z364" i="20"/>
  <c r="AK388" i="20"/>
  <c r="BK388" i="20"/>
  <c r="X388" i="20"/>
  <c r="AX388" i="20"/>
  <c r="BM420" i="20"/>
  <c r="AZ420" i="20"/>
  <c r="AM420" i="20"/>
  <c r="Z420" i="20"/>
  <c r="AK436" i="20"/>
  <c r="BK436" i="20"/>
  <c r="AX436" i="20"/>
  <c r="X436" i="20"/>
  <c r="BM452" i="20"/>
  <c r="AZ452" i="20"/>
  <c r="AM452" i="20"/>
  <c r="Z452" i="20"/>
  <c r="BK85" i="20"/>
  <c r="AK85" i="20"/>
  <c r="AX85" i="20"/>
  <c r="BM149" i="20"/>
  <c r="AZ149" i="20"/>
  <c r="AM149" i="20"/>
  <c r="Z149" i="20"/>
  <c r="X221" i="20"/>
  <c r="AK221" i="20"/>
  <c r="BK221" i="20"/>
  <c r="AX221" i="20"/>
  <c r="BM413" i="20"/>
  <c r="AZ413" i="20"/>
  <c r="AM413" i="20"/>
  <c r="Z413" i="20"/>
  <c r="X216" i="20"/>
  <c r="AX216" i="20"/>
  <c r="AK216" i="20"/>
  <c r="BK216" i="20"/>
  <c r="BM381" i="20"/>
  <c r="AZ381" i="20"/>
  <c r="AM381" i="20"/>
  <c r="Z381" i="20"/>
  <c r="BM155" i="20"/>
  <c r="AZ155" i="20"/>
  <c r="Z155" i="20"/>
  <c r="AM155" i="20"/>
  <c r="BK102" i="20"/>
  <c r="AK102" i="20"/>
  <c r="AX102" i="20"/>
  <c r="AX126" i="20"/>
  <c r="X126" i="20"/>
  <c r="BK126" i="20"/>
  <c r="AK126" i="20"/>
  <c r="AX150" i="20"/>
  <c r="X150" i="20"/>
  <c r="BK150" i="20"/>
  <c r="AK150" i="20"/>
  <c r="AK182" i="20"/>
  <c r="AX182" i="20"/>
  <c r="X182" i="20"/>
  <c r="BK182" i="20"/>
  <c r="AX382" i="20"/>
  <c r="X382" i="20"/>
  <c r="AK382" i="20"/>
  <c r="AK430" i="20"/>
  <c r="AX430" i="20"/>
  <c r="X430" i="20"/>
  <c r="BM485" i="20"/>
  <c r="AZ485" i="20"/>
  <c r="AM485" i="20"/>
  <c r="Z485" i="20"/>
  <c r="AZ203" i="20"/>
  <c r="AM203" i="20"/>
  <c r="Z203" i="20"/>
  <c r="BM203" i="20"/>
  <c r="X621" i="20"/>
  <c r="AK621" i="20"/>
  <c r="BK621" i="20"/>
  <c r="AX621" i="20"/>
  <c r="BK87" i="20"/>
  <c r="AX87" i="20"/>
  <c r="BM151" i="20"/>
  <c r="AM151" i="20"/>
  <c r="AZ151" i="20"/>
  <c r="Z151" i="20"/>
  <c r="BK175" i="20"/>
  <c r="AX175" i="20"/>
  <c r="X175" i="20"/>
  <c r="X207" i="20"/>
  <c r="BK207" i="20"/>
  <c r="AX207" i="20"/>
  <c r="Z223" i="20"/>
  <c r="BM223" i="20"/>
  <c r="AM223" i="20"/>
  <c r="AZ223" i="20"/>
  <c r="AZ279" i="20"/>
  <c r="Z279" i="20"/>
  <c r="BM279" i="20"/>
  <c r="AM279" i="20"/>
  <c r="X311" i="20"/>
  <c r="AX311" i="20"/>
  <c r="BK311" i="20"/>
  <c r="X399" i="20"/>
  <c r="AX399" i="20"/>
  <c r="AZ455" i="20"/>
  <c r="Z455" i="20"/>
  <c r="BM455" i="20"/>
  <c r="AM455" i="20"/>
  <c r="AX479" i="20"/>
  <c r="X479" i="20"/>
  <c r="BM628" i="20"/>
  <c r="AZ628" i="20"/>
  <c r="AM628" i="20"/>
  <c r="Z628" i="20"/>
  <c r="BK229" i="20"/>
  <c r="X229" i="20"/>
  <c r="AK229" i="20"/>
  <c r="AX229" i="20"/>
  <c r="AX357" i="20"/>
  <c r="X357" i="20"/>
  <c r="AK357" i="20"/>
  <c r="BK357" i="20"/>
  <c r="BM250" i="20"/>
  <c r="AM250" i="20"/>
  <c r="Z250" i="20"/>
  <c r="AZ250" i="20"/>
  <c r="X408" i="20"/>
  <c r="AK408" i="20"/>
  <c r="AX408" i="20"/>
  <c r="BK408" i="20"/>
  <c r="AX80" i="20"/>
  <c r="AK80" i="20"/>
  <c r="BK80" i="20"/>
  <c r="BM144" i="20"/>
  <c r="AM144" i="20"/>
  <c r="AZ144" i="20"/>
  <c r="Z144" i="20"/>
  <c r="AM176" i="20"/>
  <c r="AZ176" i="20"/>
  <c r="Z176" i="20"/>
  <c r="BM176" i="20"/>
  <c r="BM200" i="20"/>
  <c r="AM200" i="20"/>
  <c r="AZ200" i="20"/>
  <c r="Z200" i="20"/>
  <c r="X248" i="20"/>
  <c r="BK248" i="20"/>
  <c r="AX248" i="20"/>
  <c r="AK248" i="20"/>
  <c r="BM264" i="20"/>
  <c r="AM264" i="20"/>
  <c r="AZ264" i="20"/>
  <c r="Z264" i="20"/>
  <c r="X312" i="20"/>
  <c r="BK312" i="20"/>
  <c r="AX312" i="20"/>
  <c r="AK312" i="20"/>
  <c r="BK285" i="20"/>
  <c r="X285" i="20"/>
  <c r="AK285" i="20"/>
  <c r="AX285" i="20"/>
  <c r="BM525" i="20"/>
  <c r="AZ525" i="20"/>
  <c r="AM525" i="20"/>
  <c r="Z525" i="20"/>
  <c r="AK177" i="20"/>
  <c r="AZ185" i="20"/>
  <c r="Z185" i="20"/>
  <c r="BM185" i="20"/>
  <c r="AM185" i="20"/>
  <c r="AK217" i="20"/>
  <c r="Z241" i="20"/>
  <c r="BM241" i="20"/>
  <c r="AM241" i="20"/>
  <c r="AZ241" i="20"/>
  <c r="BK189" i="20"/>
  <c r="AK189" i="20"/>
  <c r="X189" i="20"/>
  <c r="AX189" i="20"/>
  <c r="BM82" i="20"/>
  <c r="AZ82" i="20"/>
  <c r="AM82" i="20"/>
  <c r="BM106" i="20"/>
  <c r="AZ106" i="20"/>
  <c r="AM106" i="20"/>
  <c r="Z106" i="20"/>
  <c r="BK130" i="20"/>
  <c r="X130" i="20"/>
  <c r="AK130" i="20"/>
  <c r="AX130" i="20"/>
  <c r="BM138" i="20"/>
  <c r="AM138" i="20"/>
  <c r="Z138" i="20"/>
  <c r="AZ138" i="20"/>
  <c r="AZ202" i="20"/>
  <c r="BM202" i="20"/>
  <c r="AM202" i="20"/>
  <c r="Z202" i="20"/>
  <c r="BK234" i="20"/>
  <c r="X234" i="20"/>
  <c r="AK234" i="20"/>
  <c r="AX234" i="20"/>
  <c r="AM237" i="20"/>
  <c r="Z237" i="20"/>
  <c r="BM237" i="20"/>
  <c r="AZ237" i="20"/>
  <c r="AK349" i="20"/>
  <c r="AX349" i="20"/>
  <c r="X349" i="20"/>
  <c r="BK349" i="20"/>
  <c r="AK477" i="20"/>
  <c r="BK477" i="20"/>
  <c r="X477" i="20"/>
  <c r="AX477" i="20"/>
  <c r="BM163" i="20"/>
  <c r="AZ163" i="20"/>
  <c r="Z163" i="20"/>
  <c r="AM163" i="20"/>
  <c r="AX235" i="20"/>
  <c r="AK235" i="20"/>
  <c r="X235" i="20"/>
  <c r="AM291" i="20"/>
  <c r="BM291" i="20"/>
  <c r="AZ291" i="20"/>
  <c r="Z291" i="20"/>
  <c r="AM315" i="20"/>
  <c r="BM315" i="20"/>
  <c r="AZ315" i="20"/>
  <c r="Z315" i="20"/>
  <c r="AM411" i="20"/>
  <c r="BM411" i="20"/>
  <c r="AZ411" i="20"/>
  <c r="Z411" i="20"/>
  <c r="BK419" i="20"/>
  <c r="AK419" i="20"/>
  <c r="AX419" i="20"/>
  <c r="X419" i="20"/>
  <c r="AM435" i="20"/>
  <c r="BM435" i="20"/>
  <c r="AZ435" i="20"/>
  <c r="Z435" i="20"/>
  <c r="AM443" i="20"/>
  <c r="BM443" i="20"/>
  <c r="AZ443" i="20"/>
  <c r="Z443" i="20"/>
  <c r="BK459" i="20"/>
  <c r="AK459" i="20"/>
  <c r="X459" i="20"/>
  <c r="AX459" i="20"/>
  <c r="AZ117" i="20"/>
  <c r="AM117" i="20"/>
  <c r="Z117" i="20"/>
  <c r="BM117" i="20"/>
  <c r="Z373" i="20"/>
  <c r="BM373" i="20"/>
  <c r="AZ373" i="20"/>
  <c r="AM373" i="20"/>
  <c r="BM501" i="20"/>
  <c r="AZ501" i="20"/>
  <c r="AM501" i="20"/>
  <c r="Z501" i="20"/>
  <c r="BM569" i="20"/>
  <c r="AM569" i="20"/>
  <c r="Z569" i="20"/>
  <c r="AZ569" i="20"/>
  <c r="BM324" i="20"/>
  <c r="AZ324" i="20"/>
  <c r="AM324" i="20"/>
  <c r="Z324" i="20"/>
  <c r="BM548" i="20"/>
  <c r="AZ548" i="20"/>
  <c r="AM548" i="20"/>
  <c r="Z548" i="20"/>
  <c r="BK201" i="20"/>
  <c r="BK137" i="20"/>
  <c r="AX105" i="20"/>
  <c r="AX169" i="20"/>
  <c r="AX233" i="20"/>
  <c r="AX297" i="20"/>
  <c r="AX425" i="20"/>
  <c r="AX553" i="20"/>
  <c r="AX617" i="20"/>
  <c r="AK625" i="20"/>
  <c r="AK79" i="20"/>
  <c r="AK143" i="20"/>
  <c r="AK207" i="20"/>
  <c r="AK271" i="20"/>
  <c r="AK335" i="20"/>
  <c r="AK399" i="20"/>
  <c r="AK463" i="20"/>
  <c r="AK527" i="20"/>
  <c r="X611" i="20"/>
  <c r="X129" i="20"/>
  <c r="X193" i="20"/>
  <c r="X257" i="20"/>
  <c r="X321" i="20"/>
  <c r="X449" i="20"/>
  <c r="X513" i="20"/>
  <c r="AM86" i="20"/>
  <c r="AZ94" i="20"/>
  <c r="BM102" i="20"/>
  <c r="Z134" i="20"/>
  <c r="AM150" i="20"/>
  <c r="AZ158" i="20"/>
  <c r="BM166" i="20"/>
  <c r="Z198" i="20"/>
  <c r="AM214" i="20"/>
  <c r="AM222" i="20"/>
  <c r="AM230" i="20"/>
  <c r="AM238" i="20"/>
  <c r="AM246" i="20"/>
  <c r="AM254" i="20"/>
  <c r="AM262" i="20"/>
  <c r="AM270" i="20"/>
  <c r="AM286" i="20"/>
  <c r="AM294" i="20"/>
  <c r="AM302" i="20"/>
  <c r="AM310" i="20"/>
  <c r="AM318" i="20"/>
  <c r="AM326" i="20"/>
  <c r="AM334" i="20"/>
  <c r="AM342" i="20"/>
  <c r="AM350" i="20"/>
  <c r="AM358" i="20"/>
  <c r="AM366" i="20"/>
  <c r="AM390" i="20"/>
  <c r="AM398" i="20"/>
  <c r="AM406" i="20"/>
  <c r="AM414" i="20"/>
  <c r="AM462" i="20"/>
  <c r="AM478" i="20"/>
  <c r="AM494" i="20"/>
  <c r="AM502" i="20"/>
  <c r="AM510" i="20"/>
  <c r="AM518" i="20"/>
  <c r="AM526" i="20"/>
  <c r="AM534" i="20"/>
  <c r="AM542" i="20"/>
  <c r="AM550" i="20"/>
  <c r="AM558" i="20"/>
  <c r="AZ159" i="20"/>
  <c r="AM167" i="20"/>
  <c r="BM183" i="20"/>
  <c r="BK551" i="20"/>
  <c r="Z184" i="20"/>
  <c r="AZ232" i="20"/>
  <c r="AM272" i="20"/>
  <c r="BM296" i="20"/>
  <c r="Z408" i="20"/>
  <c r="AM456" i="20"/>
  <c r="BM472" i="20"/>
  <c r="AZ329" i="20"/>
  <c r="AZ497" i="20"/>
  <c r="BK571" i="20"/>
  <c r="AK571" i="20"/>
  <c r="AX571" i="20"/>
  <c r="BM614" i="20"/>
  <c r="AZ614" i="20"/>
  <c r="AM614" i="20"/>
  <c r="Z614" i="20"/>
  <c r="AK622" i="20"/>
  <c r="AX622" i="20"/>
  <c r="BK622" i="20"/>
  <c r="X622" i="20"/>
  <c r="AZ611" i="20"/>
  <c r="BM611" i="20"/>
  <c r="Z611" i="20"/>
  <c r="AM611" i="20"/>
  <c r="X561" i="20"/>
  <c r="BK561" i="20"/>
  <c r="BK505" i="20"/>
  <c r="AK505" i="20"/>
  <c r="AK409" i="20"/>
  <c r="BK409" i="20"/>
  <c r="Z441" i="20"/>
  <c r="BM441" i="20"/>
  <c r="AM441" i="20"/>
  <c r="AZ441" i="20"/>
  <c r="AX535" i="20"/>
  <c r="X535" i="20"/>
  <c r="BK535" i="20"/>
  <c r="Z520" i="20"/>
  <c r="BM520" i="20"/>
  <c r="AM520" i="20"/>
  <c r="AZ520" i="20"/>
  <c r="AZ618" i="20"/>
  <c r="BM618" i="20"/>
  <c r="AM618" i="20"/>
  <c r="Z618" i="20"/>
  <c r="X550" i="20"/>
  <c r="AX550" i="20"/>
  <c r="AK550" i="20"/>
  <c r="AZ594" i="20"/>
  <c r="BM594" i="20"/>
  <c r="AM594" i="20"/>
  <c r="Z594" i="20"/>
  <c r="BK627" i="20"/>
  <c r="AX627" i="20"/>
  <c r="AK627" i="20"/>
  <c r="BK643" i="20"/>
  <c r="AX643" i="20"/>
  <c r="AK643" i="20"/>
  <c r="AZ578" i="20"/>
  <c r="BM578" i="20"/>
  <c r="Z578" i="20"/>
  <c r="AM578" i="20"/>
  <c r="AM354" i="20"/>
  <c r="Z354" i="20"/>
  <c r="BM354" i="20"/>
  <c r="AZ354" i="20"/>
  <c r="BM378" i="20"/>
  <c r="AM378" i="20"/>
  <c r="Z378" i="20"/>
  <c r="AZ378" i="20"/>
  <c r="BM346" i="20"/>
  <c r="AM346" i="20"/>
  <c r="Z346" i="20"/>
  <c r="AZ346" i="20"/>
  <c r="AK410" i="20"/>
  <c r="AX410" i="20"/>
  <c r="BK410" i="20"/>
  <c r="X410" i="20"/>
  <c r="AX498" i="20"/>
  <c r="X498" i="20"/>
  <c r="AK498" i="20"/>
  <c r="BK498" i="20"/>
  <c r="AZ570" i="20"/>
  <c r="Z570" i="20"/>
  <c r="BM570" i="20"/>
  <c r="AM570" i="20"/>
  <c r="AX648" i="20"/>
  <c r="X648" i="20"/>
  <c r="AK648" i="20"/>
  <c r="BK648" i="20"/>
  <c r="BM577" i="20"/>
  <c r="AM577" i="20"/>
  <c r="Z577" i="20"/>
  <c r="AZ577" i="20"/>
  <c r="AM641" i="20"/>
  <c r="AZ641" i="20"/>
  <c r="Z641" i="20"/>
  <c r="BM641" i="20"/>
  <c r="BM601" i="20"/>
  <c r="AM601" i="20"/>
  <c r="Z601" i="20"/>
  <c r="AZ601" i="20"/>
  <c r="AK353" i="20"/>
  <c r="AK385" i="20"/>
  <c r="BK385" i="20"/>
  <c r="X609" i="20"/>
  <c r="BK609" i="20"/>
  <c r="BM640" i="20"/>
  <c r="AM640" i="20"/>
  <c r="AZ640" i="20"/>
  <c r="Z640" i="20"/>
  <c r="AK465" i="20"/>
  <c r="BK465" i="20"/>
  <c r="BM489" i="20"/>
  <c r="AM489" i="20"/>
  <c r="AZ489" i="20"/>
  <c r="Z489" i="20"/>
  <c r="BM609" i="20"/>
  <c r="AM609" i="20"/>
  <c r="Z609" i="20"/>
  <c r="AZ609" i="20"/>
  <c r="BM592" i="20"/>
  <c r="AZ592" i="20"/>
  <c r="AM592" i="20"/>
  <c r="Z592" i="20"/>
  <c r="BM593" i="20"/>
  <c r="AM593" i="20"/>
  <c r="Z593" i="20"/>
  <c r="AZ593" i="20"/>
  <c r="X567" i="20"/>
  <c r="AX567" i="20"/>
  <c r="BK567" i="20"/>
  <c r="AK567" i="20"/>
  <c r="X549" i="20"/>
  <c r="AX549" i="20"/>
  <c r="AK549" i="20"/>
  <c r="BK549" i="20"/>
  <c r="BK644" i="20"/>
  <c r="AX644" i="20"/>
  <c r="X644" i="20"/>
  <c r="AK644" i="20"/>
  <c r="AZ588" i="20"/>
  <c r="BM588" i="20"/>
  <c r="AM588" i="20"/>
  <c r="Z588" i="20"/>
  <c r="AX560" i="20"/>
  <c r="X560" i="20"/>
  <c r="AK560" i="20"/>
  <c r="BK560" i="20"/>
  <c r="AX528" i="20"/>
  <c r="X528" i="20"/>
  <c r="BK528" i="20"/>
  <c r="AK528" i="20"/>
  <c r="AX640" i="20"/>
  <c r="X640" i="20"/>
  <c r="AK640" i="20"/>
  <c r="BK640" i="20"/>
  <c r="BM607" i="20"/>
  <c r="AM607" i="20"/>
  <c r="AZ607" i="20"/>
  <c r="Z607" i="20"/>
  <c r="AM491" i="20"/>
  <c r="BM491" i="20"/>
  <c r="AZ491" i="20"/>
  <c r="Z491" i="20"/>
  <c r="Z331" i="20"/>
  <c r="BM331" i="20"/>
  <c r="AZ331" i="20"/>
  <c r="AM331" i="20"/>
  <c r="AK124" i="20"/>
  <c r="BK124" i="20"/>
  <c r="AX124" i="20"/>
  <c r="X124" i="20"/>
  <c r="AK132" i="20"/>
  <c r="BK132" i="20"/>
  <c r="X132" i="20"/>
  <c r="AX132" i="20"/>
  <c r="AK140" i="20"/>
  <c r="BK140" i="20"/>
  <c r="X140" i="20"/>
  <c r="AX140" i="20"/>
  <c r="AM156" i="20"/>
  <c r="Z156" i="20"/>
  <c r="BM156" i="20"/>
  <c r="AZ156" i="20"/>
  <c r="AK180" i="20"/>
  <c r="BK180" i="20"/>
  <c r="AX180" i="20"/>
  <c r="X180" i="20"/>
  <c r="AM220" i="20"/>
  <c r="Z220" i="20"/>
  <c r="BM220" i="20"/>
  <c r="AZ220" i="20"/>
  <c r="AK244" i="20"/>
  <c r="AX244" i="20"/>
  <c r="X244" i="20"/>
  <c r="AK252" i="20"/>
  <c r="AX252" i="20"/>
  <c r="BK252" i="20"/>
  <c r="X252" i="20"/>
  <c r="BM268" i="20"/>
  <c r="AZ268" i="20"/>
  <c r="AM268" i="20"/>
  <c r="Z268" i="20"/>
  <c r="BK284" i="20"/>
  <c r="AK284" i="20"/>
  <c r="X284" i="20"/>
  <c r="AX284" i="20"/>
  <c r="AK308" i="20"/>
  <c r="BK308" i="20"/>
  <c r="AX308" i="20"/>
  <c r="X308" i="20"/>
  <c r="BM356" i="20"/>
  <c r="AZ356" i="20"/>
  <c r="AM356" i="20"/>
  <c r="Z356" i="20"/>
  <c r="AK364" i="20"/>
  <c r="BK364" i="20"/>
  <c r="AX364" i="20"/>
  <c r="X364" i="20"/>
  <c r="AK404" i="20"/>
  <c r="BK404" i="20"/>
  <c r="X404" i="20"/>
  <c r="AX404" i="20"/>
  <c r="BK420" i="20"/>
  <c r="AK420" i="20"/>
  <c r="AX420" i="20"/>
  <c r="X420" i="20"/>
  <c r="BM436" i="20"/>
  <c r="AZ436" i="20"/>
  <c r="AM436" i="20"/>
  <c r="Z436" i="20"/>
  <c r="BM500" i="20"/>
  <c r="AZ500" i="20"/>
  <c r="AM500" i="20"/>
  <c r="Z500" i="20"/>
  <c r="BM516" i="20"/>
  <c r="AZ516" i="20"/>
  <c r="AM516" i="20"/>
  <c r="Z516" i="20"/>
  <c r="AX469" i="20"/>
  <c r="X469" i="20"/>
  <c r="AK469" i="20"/>
  <c r="BK469" i="20"/>
  <c r="AK517" i="20"/>
  <c r="AX517" i="20"/>
  <c r="X517" i="20"/>
  <c r="BK517" i="20"/>
  <c r="AX94" i="20"/>
  <c r="BK94" i="20"/>
  <c r="AK94" i="20"/>
  <c r="AK118" i="20"/>
  <c r="AX118" i="20"/>
  <c r="X118" i="20"/>
  <c r="BK118" i="20"/>
  <c r="AX142" i="20"/>
  <c r="X142" i="20"/>
  <c r="BK142" i="20"/>
  <c r="AK142" i="20"/>
  <c r="AX198" i="20"/>
  <c r="X198" i="20"/>
  <c r="BK198" i="20"/>
  <c r="AK198" i="20"/>
  <c r="X286" i="20"/>
  <c r="AX286" i="20"/>
  <c r="AK286" i="20"/>
  <c r="AM307" i="20"/>
  <c r="BM307" i="20"/>
  <c r="AZ307" i="20"/>
  <c r="Z307" i="20"/>
  <c r="X597" i="20"/>
  <c r="AX597" i="20"/>
  <c r="AK597" i="20"/>
  <c r="BK597" i="20"/>
  <c r="BK111" i="20"/>
  <c r="AX111" i="20"/>
  <c r="X111" i="20"/>
  <c r="AM135" i="20"/>
  <c r="AZ135" i="20"/>
  <c r="Z135" i="20"/>
  <c r="BM135" i="20"/>
  <c r="X143" i="20"/>
  <c r="BK143" i="20"/>
  <c r="AX143" i="20"/>
  <c r="BK151" i="20"/>
  <c r="AX151" i="20"/>
  <c r="X151" i="20"/>
  <c r="AZ247" i="20"/>
  <c r="Z247" i="20"/>
  <c r="BM247" i="20"/>
  <c r="AM247" i="20"/>
  <c r="AX287" i="20"/>
  <c r="X287" i="20"/>
  <c r="AX303" i="20"/>
  <c r="X303" i="20"/>
  <c r="X327" i="20"/>
  <c r="AX327" i="20"/>
  <c r="BK327" i="20"/>
  <c r="AX359" i="20"/>
  <c r="X359" i="20"/>
  <c r="AZ391" i="20"/>
  <c r="Z391" i="20"/>
  <c r="BM391" i="20"/>
  <c r="AM391" i="20"/>
  <c r="AZ423" i="20"/>
  <c r="Z423" i="20"/>
  <c r="BM423" i="20"/>
  <c r="AM423" i="20"/>
  <c r="AX447" i="20"/>
  <c r="X447" i="20"/>
  <c r="AX487" i="20"/>
  <c r="X487" i="20"/>
  <c r="BK487" i="20"/>
  <c r="BM165" i="20"/>
  <c r="AZ165" i="20"/>
  <c r="AM165" i="20"/>
  <c r="Z165" i="20"/>
  <c r="BM357" i="20"/>
  <c r="AZ357" i="20"/>
  <c r="AM357" i="20"/>
  <c r="Z357" i="20"/>
  <c r="BM416" i="20"/>
  <c r="AM416" i="20"/>
  <c r="AZ416" i="20"/>
  <c r="Z416" i="20"/>
  <c r="AZ104" i="20"/>
  <c r="Z104" i="20"/>
  <c r="BM104" i="20"/>
  <c r="AM104" i="20"/>
  <c r="BM120" i="20"/>
  <c r="AM120" i="20"/>
  <c r="AZ120" i="20"/>
  <c r="Z120" i="20"/>
  <c r="X192" i="20"/>
  <c r="AX192" i="20"/>
  <c r="BK192" i="20"/>
  <c r="AK192" i="20"/>
  <c r="X200" i="20"/>
  <c r="AX200" i="20"/>
  <c r="AK200" i="20"/>
  <c r="BK200" i="20"/>
  <c r="BM224" i="20"/>
  <c r="AM224" i="20"/>
  <c r="AZ224" i="20"/>
  <c r="Z224" i="20"/>
  <c r="BM280" i="20"/>
  <c r="AM280" i="20"/>
  <c r="AZ280" i="20"/>
  <c r="Z280" i="20"/>
  <c r="X328" i="20"/>
  <c r="BK328" i="20"/>
  <c r="AX328" i="20"/>
  <c r="AK328" i="20"/>
  <c r="X344" i="20"/>
  <c r="AK344" i="20"/>
  <c r="AX344" i="20"/>
  <c r="BK344" i="20"/>
  <c r="AX384" i="20"/>
  <c r="X384" i="20"/>
  <c r="BK384" i="20"/>
  <c r="AK384" i="20"/>
  <c r="AK440" i="20"/>
  <c r="AX440" i="20"/>
  <c r="X440" i="20"/>
  <c r="BK440" i="20"/>
  <c r="BM405" i="20"/>
  <c r="AZ405" i="20"/>
  <c r="AM405" i="20"/>
  <c r="Z405" i="20"/>
  <c r="AK525" i="20"/>
  <c r="X525" i="20"/>
  <c r="AX525" i="20"/>
  <c r="BK525" i="20"/>
  <c r="BM289" i="20"/>
  <c r="AM289" i="20"/>
  <c r="AZ289" i="20"/>
  <c r="Z289" i="20"/>
  <c r="BM97" i="20"/>
  <c r="AM97" i="20"/>
  <c r="AZ97" i="20"/>
  <c r="AM129" i="20"/>
  <c r="AZ129" i="20"/>
  <c r="Z129" i="20"/>
  <c r="BM129" i="20"/>
  <c r="BM145" i="20"/>
  <c r="AM145" i="20"/>
  <c r="AZ145" i="20"/>
  <c r="Z145" i="20"/>
  <c r="BM209" i="20"/>
  <c r="AM209" i="20"/>
  <c r="AZ209" i="20"/>
  <c r="Z209" i="20"/>
  <c r="AK241" i="20"/>
  <c r="BK241" i="20"/>
  <c r="BM281" i="20"/>
  <c r="AM281" i="20"/>
  <c r="AZ281" i="20"/>
  <c r="Z281" i="20"/>
  <c r="BK313" i="20"/>
  <c r="AK313" i="20"/>
  <c r="BM457" i="20"/>
  <c r="AM457" i="20"/>
  <c r="AZ457" i="20"/>
  <c r="Z457" i="20"/>
  <c r="Z309" i="20"/>
  <c r="BM309" i="20"/>
  <c r="AZ309" i="20"/>
  <c r="AM309" i="20"/>
  <c r="BM74" i="20"/>
  <c r="AZ74" i="20"/>
  <c r="AM74" i="20"/>
  <c r="BM114" i="20"/>
  <c r="AZ114" i="20"/>
  <c r="AM114" i="20"/>
  <c r="Z114" i="20"/>
  <c r="BM170" i="20"/>
  <c r="AM170" i="20"/>
  <c r="AZ170" i="20"/>
  <c r="Z170" i="20"/>
  <c r="BM178" i="20"/>
  <c r="AM178" i="20"/>
  <c r="AZ178" i="20"/>
  <c r="Z178" i="20"/>
  <c r="X226" i="20"/>
  <c r="AK226" i="20"/>
  <c r="AX226" i="20"/>
  <c r="Z290" i="20"/>
  <c r="AZ290" i="20"/>
  <c r="BM290" i="20"/>
  <c r="AM290" i="20"/>
  <c r="BM83" i="20"/>
  <c r="AZ83" i="20"/>
  <c r="AM83" i="20"/>
  <c r="BM99" i="20"/>
  <c r="AZ99" i="20"/>
  <c r="AM99" i="20"/>
  <c r="BK115" i="20"/>
  <c r="AX115" i="20"/>
  <c r="AK115" i="20"/>
  <c r="X115" i="20"/>
  <c r="AM123" i="20"/>
  <c r="BM123" i="20"/>
  <c r="AZ123" i="20"/>
  <c r="Z123" i="20"/>
  <c r="BM147" i="20"/>
  <c r="AZ147" i="20"/>
  <c r="AM147" i="20"/>
  <c r="Z147" i="20"/>
  <c r="BK179" i="20"/>
  <c r="AX179" i="20"/>
  <c r="AK179" i="20"/>
  <c r="X179" i="20"/>
  <c r="BM211" i="20"/>
  <c r="AZ211" i="20"/>
  <c r="AM211" i="20"/>
  <c r="Z211" i="20"/>
  <c r="AM251" i="20"/>
  <c r="BM251" i="20"/>
  <c r="AZ251" i="20"/>
  <c r="Z251" i="20"/>
  <c r="BK291" i="20"/>
  <c r="AK291" i="20"/>
  <c r="AX291" i="20"/>
  <c r="X291" i="20"/>
  <c r="AK315" i="20"/>
  <c r="BK315" i="20"/>
  <c r="X315" i="20"/>
  <c r="AX315" i="20"/>
  <c r="BK347" i="20"/>
  <c r="AK347" i="20"/>
  <c r="X347" i="20"/>
  <c r="AX347" i="20"/>
  <c r="BK395" i="20"/>
  <c r="AK395" i="20"/>
  <c r="X395" i="20"/>
  <c r="AX395" i="20"/>
  <c r="BK475" i="20"/>
  <c r="AK475" i="20"/>
  <c r="X475" i="20"/>
  <c r="AX475" i="20"/>
  <c r="X181" i="20"/>
  <c r="AK181" i="20"/>
  <c r="AX181" i="20"/>
  <c r="BK181" i="20"/>
  <c r="AK148" i="20"/>
  <c r="BK148" i="20"/>
  <c r="X148" i="20"/>
  <c r="AX148" i="20"/>
  <c r="BM484" i="20"/>
  <c r="AZ484" i="20"/>
  <c r="AM484" i="20"/>
  <c r="Z484" i="20"/>
  <c r="BK193" i="20"/>
  <c r="BK129" i="20"/>
  <c r="AX113" i="20"/>
  <c r="AX177" i="20"/>
  <c r="AX241" i="20"/>
  <c r="AX305" i="20"/>
  <c r="AX369" i="20"/>
  <c r="AX433" i="20"/>
  <c r="AX497" i="20"/>
  <c r="AX561" i="20"/>
  <c r="AX625" i="20"/>
  <c r="AK633" i="20"/>
  <c r="AK87" i="20"/>
  <c r="AK151" i="20"/>
  <c r="AK215" i="20"/>
  <c r="AK279" i="20"/>
  <c r="AK343" i="20"/>
  <c r="AK407" i="20"/>
  <c r="AK535" i="20"/>
  <c r="X619" i="20"/>
  <c r="X137" i="20"/>
  <c r="X201" i="20"/>
  <c r="X329" i="20"/>
  <c r="X393" i="20"/>
  <c r="X457" i="20"/>
  <c r="X521" i="20"/>
  <c r="AM78" i="20"/>
  <c r="AZ86" i="20"/>
  <c r="BM94" i="20"/>
  <c r="AM142" i="20"/>
  <c r="AZ150" i="20"/>
  <c r="BM158" i="20"/>
  <c r="AM206" i="20"/>
  <c r="AZ214" i="20"/>
  <c r="AZ222" i="20"/>
  <c r="AZ230" i="20"/>
  <c r="AZ238" i="20"/>
  <c r="AZ246" i="20"/>
  <c r="AZ254" i="20"/>
  <c r="AZ262" i="20"/>
  <c r="AZ270" i="20"/>
  <c r="AZ286" i="20"/>
  <c r="AZ294" i="20"/>
  <c r="AZ302" i="20"/>
  <c r="AZ310" i="20"/>
  <c r="AZ318" i="20"/>
  <c r="AZ326" i="20"/>
  <c r="AZ334" i="20"/>
  <c r="AZ342" i="20"/>
  <c r="AZ350" i="20"/>
  <c r="AZ358" i="20"/>
  <c r="AZ366" i="20"/>
  <c r="AZ390" i="20"/>
  <c r="AZ398" i="20"/>
  <c r="AZ406" i="20"/>
  <c r="AZ414" i="20"/>
  <c r="AZ462" i="20"/>
  <c r="AZ478" i="20"/>
  <c r="AZ494" i="20"/>
  <c r="AZ502" i="20"/>
  <c r="AZ510" i="20"/>
  <c r="AZ518" i="20"/>
  <c r="AZ526" i="20"/>
  <c r="AZ534" i="20"/>
  <c r="AZ542" i="20"/>
  <c r="AZ550" i="20"/>
  <c r="AZ558" i="20"/>
  <c r="Z127" i="20"/>
  <c r="AZ143" i="20"/>
  <c r="AM159" i="20"/>
  <c r="BM167" i="20"/>
  <c r="AM232" i="20"/>
  <c r="BM272" i="20"/>
  <c r="AZ424" i="20"/>
  <c r="BM456" i="20"/>
  <c r="Z297" i="20"/>
  <c r="AM329" i="20"/>
  <c r="BK449" i="20"/>
  <c r="AM497" i="20"/>
  <c r="AK546" i="20"/>
  <c r="AX546" i="20"/>
  <c r="X546" i="20"/>
  <c r="BK546" i="20"/>
  <c r="BM647" i="20"/>
  <c r="AM647" i="20"/>
  <c r="AZ647" i="20"/>
  <c r="Z647" i="20"/>
  <c r="BM402" i="20"/>
  <c r="AM402" i="20"/>
  <c r="Z402" i="20"/>
  <c r="AZ402" i="20"/>
  <c r="AX538" i="20"/>
  <c r="BK538" i="20"/>
  <c r="AK538" i="20"/>
  <c r="X538" i="20"/>
  <c r="BM506" i="20"/>
  <c r="AM506" i="20"/>
  <c r="Z506" i="20"/>
  <c r="AZ506" i="20"/>
  <c r="X575" i="20"/>
  <c r="AX575" i="20"/>
  <c r="AK575" i="20"/>
  <c r="BK575" i="20"/>
  <c r="AZ645" i="20"/>
  <c r="AM645" i="20"/>
  <c r="Z645" i="20"/>
  <c r="BM645" i="20"/>
  <c r="AK401" i="20"/>
  <c r="X568" i="20"/>
  <c r="AX568" i="20"/>
  <c r="AK568" i="20"/>
  <c r="BK568" i="20"/>
  <c r="BK523" i="20"/>
  <c r="AK523" i="20"/>
  <c r="X523" i="20"/>
  <c r="AX523" i="20"/>
  <c r="BK314" i="20"/>
  <c r="X314" i="20"/>
  <c r="AK314" i="20"/>
  <c r="AX314" i="20"/>
  <c r="AM555" i="20"/>
  <c r="BM555" i="20"/>
  <c r="AZ555" i="20"/>
  <c r="Z555" i="20"/>
  <c r="BM314" i="20"/>
  <c r="AM314" i="20"/>
  <c r="Z314" i="20"/>
  <c r="AZ314" i="20"/>
  <c r="BM362" i="20"/>
  <c r="AM362" i="20"/>
  <c r="AZ362" i="20"/>
  <c r="Z362" i="20"/>
  <c r="AM546" i="20"/>
  <c r="Z546" i="20"/>
  <c r="BM546" i="20"/>
  <c r="AZ546" i="20"/>
  <c r="AK630" i="20"/>
  <c r="AX630" i="20"/>
  <c r="BK630" i="20"/>
  <c r="X630" i="20"/>
  <c r="BM638" i="20"/>
  <c r="AZ638" i="20"/>
  <c r="AM638" i="20"/>
  <c r="Z638" i="20"/>
  <c r="AZ603" i="20"/>
  <c r="BM603" i="20"/>
  <c r="Z603" i="20"/>
  <c r="AM603" i="20"/>
  <c r="AM418" i="20"/>
  <c r="Z418" i="20"/>
  <c r="BM418" i="20"/>
  <c r="AZ418" i="20"/>
  <c r="AK466" i="20"/>
  <c r="BK466" i="20"/>
  <c r="AX466" i="20"/>
  <c r="X466" i="20"/>
  <c r="BM635" i="20"/>
  <c r="AZ635" i="20"/>
  <c r="Z635" i="20"/>
  <c r="AM635" i="20"/>
  <c r="BM538" i="20"/>
  <c r="AM538" i="20"/>
  <c r="Z538" i="20"/>
  <c r="AZ538" i="20"/>
  <c r="BM474" i="20"/>
  <c r="AM474" i="20"/>
  <c r="Z474" i="20"/>
  <c r="AZ474" i="20"/>
  <c r="BM498" i="20"/>
  <c r="AM498" i="20"/>
  <c r="AZ498" i="20"/>
  <c r="Z498" i="20"/>
  <c r="BM566" i="20"/>
  <c r="AZ566" i="20"/>
  <c r="AM566" i="20"/>
  <c r="Z566" i="20"/>
  <c r="AM568" i="20"/>
  <c r="BM568" i="20"/>
  <c r="AZ568" i="20"/>
  <c r="Z568" i="20"/>
  <c r="BK624" i="20"/>
  <c r="AK624" i="20"/>
  <c r="X624" i="20"/>
  <c r="AX624" i="20"/>
  <c r="X581" i="20"/>
  <c r="AX581" i="20"/>
  <c r="BK581" i="20"/>
  <c r="AK581" i="20"/>
  <c r="AK417" i="20"/>
  <c r="X569" i="20"/>
  <c r="BK569" i="20"/>
  <c r="BM521" i="20"/>
  <c r="Z521" i="20"/>
  <c r="BM417" i="20"/>
  <c r="BM465" i="20"/>
  <c r="AM465" i="20"/>
  <c r="AZ465" i="20"/>
  <c r="Z465" i="20"/>
  <c r="AK489" i="20"/>
  <c r="BK489" i="20"/>
  <c r="X585" i="20"/>
  <c r="BK585" i="20"/>
  <c r="BK572" i="20"/>
  <c r="AX572" i="20"/>
  <c r="X572" i="20"/>
  <c r="AK572" i="20"/>
  <c r="AX519" i="20"/>
  <c r="X519" i="20"/>
  <c r="BK519" i="20"/>
  <c r="BM560" i="20"/>
  <c r="AZ560" i="20"/>
  <c r="Z560" i="20"/>
  <c r="AM560" i="20"/>
  <c r="AX471" i="20"/>
  <c r="X471" i="20"/>
  <c r="BK471" i="20"/>
  <c r="AX564" i="20"/>
  <c r="AK564" i="20"/>
  <c r="BK564" i="20"/>
  <c r="X564" i="20"/>
  <c r="X608" i="20"/>
  <c r="AX608" i="20"/>
  <c r="AK608" i="20"/>
  <c r="BK608" i="20"/>
  <c r="Z496" i="20"/>
  <c r="BM496" i="20"/>
  <c r="AM496" i="20"/>
  <c r="AZ496" i="20"/>
  <c r="BM567" i="20"/>
  <c r="AZ567" i="20"/>
  <c r="AM567" i="20"/>
  <c r="Z567" i="20"/>
  <c r="X464" i="20"/>
  <c r="BK464" i="20"/>
  <c r="AX464" i="20"/>
  <c r="AK464" i="20"/>
  <c r="AK576" i="20"/>
  <c r="BK576" i="20"/>
  <c r="AX576" i="20"/>
  <c r="X576" i="20"/>
  <c r="BK227" i="20"/>
  <c r="AX227" i="20"/>
  <c r="AK227" i="20"/>
  <c r="X227" i="20"/>
  <c r="Z336" i="20"/>
  <c r="BM336" i="20"/>
  <c r="AM336" i="20"/>
  <c r="AZ336" i="20"/>
  <c r="AM92" i="20"/>
  <c r="BM92" i="20"/>
  <c r="AZ92" i="20"/>
  <c r="BM124" i="20"/>
  <c r="AZ124" i="20"/>
  <c r="AM124" i="20"/>
  <c r="Z124" i="20"/>
  <c r="BK172" i="20"/>
  <c r="AK172" i="20"/>
  <c r="AX172" i="20"/>
  <c r="X172" i="20"/>
  <c r="AK196" i="20"/>
  <c r="BK196" i="20"/>
  <c r="X196" i="20"/>
  <c r="AX196" i="20"/>
  <c r="AK268" i="20"/>
  <c r="BK268" i="20"/>
  <c r="X268" i="20"/>
  <c r="AX268" i="20"/>
  <c r="BM332" i="20"/>
  <c r="AZ332" i="20"/>
  <c r="AM332" i="20"/>
  <c r="Z332" i="20"/>
  <c r="AK380" i="20"/>
  <c r="BK380" i="20"/>
  <c r="AX380" i="20"/>
  <c r="X380" i="20"/>
  <c r="BM404" i="20"/>
  <c r="AZ404" i="20"/>
  <c r="AM404" i="20"/>
  <c r="Z404" i="20"/>
  <c r="BM468" i="20"/>
  <c r="AZ468" i="20"/>
  <c r="AM468" i="20"/>
  <c r="Z468" i="20"/>
  <c r="BK484" i="20"/>
  <c r="AK484" i="20"/>
  <c r="AX484" i="20"/>
  <c r="X484" i="20"/>
  <c r="AK516" i="20"/>
  <c r="BK516" i="20"/>
  <c r="X516" i="20"/>
  <c r="AX516" i="20"/>
  <c r="AK532" i="20"/>
  <c r="BK532" i="20"/>
  <c r="X532" i="20"/>
  <c r="AX532" i="20"/>
  <c r="AZ325" i="20"/>
  <c r="AM325" i="20"/>
  <c r="Z325" i="20"/>
  <c r="BM325" i="20"/>
  <c r="BM469" i="20"/>
  <c r="AZ469" i="20"/>
  <c r="AM469" i="20"/>
  <c r="Z469" i="20"/>
  <c r="BM240" i="20"/>
  <c r="AM240" i="20"/>
  <c r="AZ240" i="20"/>
  <c r="Z240" i="20"/>
  <c r="AX414" i="20"/>
  <c r="X414" i="20"/>
  <c r="AK414" i="20"/>
  <c r="AK317" i="20"/>
  <c r="BK317" i="20"/>
  <c r="X317" i="20"/>
  <c r="AX317" i="20"/>
  <c r="AM509" i="20"/>
  <c r="Z509" i="20"/>
  <c r="BM509" i="20"/>
  <c r="AZ509" i="20"/>
  <c r="X199" i="20"/>
  <c r="BK199" i="20"/>
  <c r="AX199" i="20"/>
  <c r="AX134" i="20"/>
  <c r="X134" i="20"/>
  <c r="BK134" i="20"/>
  <c r="AK134" i="20"/>
  <c r="X166" i="20"/>
  <c r="BK166" i="20"/>
  <c r="AK166" i="20"/>
  <c r="AX166" i="20"/>
  <c r="AX246" i="20"/>
  <c r="AK246" i="20"/>
  <c r="X246" i="20"/>
  <c r="X262" i="20"/>
  <c r="AX262" i="20"/>
  <c r="AK262" i="20"/>
  <c r="X486" i="20"/>
  <c r="AX486" i="20"/>
  <c r="AK486" i="20"/>
  <c r="AM205" i="20"/>
  <c r="Z205" i="20"/>
  <c r="BM205" i="20"/>
  <c r="AZ205" i="20"/>
  <c r="BM277" i="20"/>
  <c r="AZ277" i="20"/>
  <c r="AM277" i="20"/>
  <c r="Z277" i="20"/>
  <c r="BM242" i="20"/>
  <c r="AM242" i="20"/>
  <c r="AZ242" i="20"/>
  <c r="Z242" i="20"/>
  <c r="AZ573" i="20"/>
  <c r="AM573" i="20"/>
  <c r="Z573" i="20"/>
  <c r="BM573" i="20"/>
  <c r="AZ605" i="20"/>
  <c r="AM605" i="20"/>
  <c r="Z605" i="20"/>
  <c r="BM605" i="20"/>
  <c r="AZ621" i="20"/>
  <c r="AM621" i="20"/>
  <c r="Z621" i="20"/>
  <c r="BM621" i="20"/>
  <c r="BM191" i="20"/>
  <c r="AM191" i="20"/>
  <c r="AZ191" i="20"/>
  <c r="Z191" i="20"/>
  <c r="Z239" i="20"/>
  <c r="BM239" i="20"/>
  <c r="AM239" i="20"/>
  <c r="AZ239" i="20"/>
  <c r="AX247" i="20"/>
  <c r="X247" i="20"/>
  <c r="BK247" i="20"/>
  <c r="AX375" i="20"/>
  <c r="X375" i="20"/>
  <c r="X391" i="20"/>
  <c r="AX391" i="20"/>
  <c r="BK391" i="20"/>
  <c r="AX463" i="20"/>
  <c r="X463" i="20"/>
  <c r="X551" i="20"/>
  <c r="AX551" i="20"/>
  <c r="BK453" i="20"/>
  <c r="X453" i="20"/>
  <c r="AK453" i="20"/>
  <c r="AX453" i="20"/>
  <c r="BM136" i="20"/>
  <c r="AM136" i="20"/>
  <c r="AZ136" i="20"/>
  <c r="Z136" i="20"/>
  <c r="AX88" i="20"/>
  <c r="BK88" i="20"/>
  <c r="AK88" i="20"/>
  <c r="X128" i="20"/>
  <c r="AX128" i="20"/>
  <c r="AK128" i="20"/>
  <c r="BK128" i="20"/>
  <c r="AZ168" i="20"/>
  <c r="Z168" i="20"/>
  <c r="BM168" i="20"/>
  <c r="AM168" i="20"/>
  <c r="X176" i="20"/>
  <c r="AX176" i="20"/>
  <c r="BK176" i="20"/>
  <c r="AK176" i="20"/>
  <c r="X224" i="20"/>
  <c r="BK224" i="20"/>
  <c r="AX224" i="20"/>
  <c r="AK224" i="20"/>
  <c r="X280" i="20"/>
  <c r="BK280" i="20"/>
  <c r="AX280" i="20"/>
  <c r="AK280" i="20"/>
  <c r="BK304" i="20"/>
  <c r="AX304" i="20"/>
  <c r="X304" i="20"/>
  <c r="AK304" i="20"/>
  <c r="AX360" i="20"/>
  <c r="X360" i="20"/>
  <c r="AK360" i="20"/>
  <c r="AX456" i="20"/>
  <c r="X456" i="20"/>
  <c r="AK456" i="20"/>
  <c r="BK456" i="20"/>
  <c r="BM213" i="20"/>
  <c r="AZ213" i="20"/>
  <c r="AM213" i="20"/>
  <c r="Z213" i="20"/>
  <c r="X501" i="20"/>
  <c r="AK501" i="20"/>
  <c r="AX501" i="20"/>
  <c r="BK501" i="20"/>
  <c r="AK97" i="20"/>
  <c r="BM137" i="20"/>
  <c r="AM137" i="20"/>
  <c r="AZ137" i="20"/>
  <c r="Z137" i="20"/>
  <c r="AK153" i="20"/>
  <c r="Z177" i="20"/>
  <c r="BM177" i="20"/>
  <c r="AM177" i="20"/>
  <c r="AZ177" i="20"/>
  <c r="AK185" i="20"/>
  <c r="BM225" i="20"/>
  <c r="AM225" i="20"/>
  <c r="AZ225" i="20"/>
  <c r="Z225" i="20"/>
  <c r="BM233" i="20"/>
  <c r="AM233" i="20"/>
  <c r="AZ233" i="20"/>
  <c r="Z233" i="20"/>
  <c r="AM257" i="20"/>
  <c r="AZ257" i="20"/>
  <c r="Z257" i="20"/>
  <c r="BM257" i="20"/>
  <c r="AK265" i="20"/>
  <c r="BK265" i="20"/>
  <c r="AK281" i="20"/>
  <c r="BK281" i="20"/>
  <c r="AK361" i="20"/>
  <c r="BK361" i="20"/>
  <c r="BM133" i="20"/>
  <c r="AZ133" i="20"/>
  <c r="AM133" i="20"/>
  <c r="Z133" i="20"/>
  <c r="AZ493" i="20"/>
  <c r="AM493" i="20"/>
  <c r="Z493" i="20"/>
  <c r="BM493" i="20"/>
  <c r="BK74" i="20"/>
  <c r="AK74" i="20"/>
  <c r="AX74" i="20"/>
  <c r="BM130" i="20"/>
  <c r="AM130" i="20"/>
  <c r="Z130" i="20"/>
  <c r="AZ130" i="20"/>
  <c r="BK194" i="20"/>
  <c r="X194" i="20"/>
  <c r="AK194" i="20"/>
  <c r="AX194" i="20"/>
  <c r="AZ266" i="20"/>
  <c r="BM266" i="20"/>
  <c r="AM266" i="20"/>
  <c r="Z266" i="20"/>
  <c r="X298" i="20"/>
  <c r="AK298" i="20"/>
  <c r="AX298" i="20"/>
  <c r="BM173" i="20"/>
  <c r="AZ173" i="20"/>
  <c r="AM173" i="20"/>
  <c r="Z173" i="20"/>
  <c r="X237" i="20"/>
  <c r="AK237" i="20"/>
  <c r="BK237" i="20"/>
  <c r="AX237" i="20"/>
  <c r="BM349" i="20"/>
  <c r="AZ349" i="20"/>
  <c r="AM349" i="20"/>
  <c r="Z349" i="20"/>
  <c r="Z477" i="20"/>
  <c r="BM477" i="20"/>
  <c r="AZ477" i="20"/>
  <c r="AM477" i="20"/>
  <c r="BK467" i="20"/>
  <c r="AK467" i="20"/>
  <c r="X467" i="20"/>
  <c r="AX467" i="20"/>
  <c r="X591" i="20"/>
  <c r="AX591" i="20"/>
  <c r="AK591" i="20"/>
  <c r="BK591" i="20"/>
  <c r="BK75" i="20"/>
  <c r="AK75" i="20"/>
  <c r="AX75" i="20"/>
  <c r="BK83" i="20"/>
  <c r="AX83" i="20"/>
  <c r="AK83" i="20"/>
  <c r="BM91" i="20"/>
  <c r="AZ91" i="20"/>
  <c r="AM91" i="20"/>
  <c r="BK123" i="20"/>
  <c r="AK123" i="20"/>
  <c r="X123" i="20"/>
  <c r="AX123" i="20"/>
  <c r="BK147" i="20"/>
  <c r="AK147" i="20"/>
  <c r="X147" i="20"/>
  <c r="AX147" i="20"/>
  <c r="BK155" i="20"/>
  <c r="X155" i="20"/>
  <c r="AX155" i="20"/>
  <c r="AK155" i="20"/>
  <c r="BK171" i="20"/>
  <c r="AX171" i="20"/>
  <c r="AK171" i="20"/>
  <c r="X171" i="20"/>
  <c r="BK203" i="20"/>
  <c r="AK203" i="20"/>
  <c r="X203" i="20"/>
  <c r="AX203" i="20"/>
  <c r="BM219" i="20"/>
  <c r="AZ219" i="20"/>
  <c r="Z219" i="20"/>
  <c r="AM219" i="20"/>
  <c r="AK251" i="20"/>
  <c r="X251" i="20"/>
  <c r="BK251" i="20"/>
  <c r="AX251" i="20"/>
  <c r="Z267" i="20"/>
  <c r="BM267" i="20"/>
  <c r="AZ267" i="20"/>
  <c r="AM267" i="20"/>
  <c r="AK363" i="20"/>
  <c r="BK363" i="20"/>
  <c r="AX363" i="20"/>
  <c r="X363" i="20"/>
  <c r="AK379" i="20"/>
  <c r="BK379" i="20"/>
  <c r="X379" i="20"/>
  <c r="AX379" i="20"/>
  <c r="Z395" i="20"/>
  <c r="BM395" i="20"/>
  <c r="AZ395" i="20"/>
  <c r="AM395" i="20"/>
  <c r="BK411" i="20"/>
  <c r="AK411" i="20"/>
  <c r="X411" i="20"/>
  <c r="AX411" i="20"/>
  <c r="BK515" i="20"/>
  <c r="AK515" i="20"/>
  <c r="X515" i="20"/>
  <c r="AX515" i="20"/>
  <c r="BK236" i="20"/>
  <c r="AK236" i="20"/>
  <c r="AX236" i="20"/>
  <c r="X236" i="20"/>
  <c r="BK595" i="20"/>
  <c r="AX595" i="20"/>
  <c r="AK595" i="20"/>
  <c r="BK253" i="20"/>
  <c r="BK185" i="20"/>
  <c r="BK121" i="20"/>
  <c r="AX121" i="20"/>
  <c r="AX185" i="20"/>
  <c r="AX249" i="20"/>
  <c r="AX313" i="20"/>
  <c r="AX377" i="20"/>
  <c r="AX441" i="20"/>
  <c r="AX505" i="20"/>
  <c r="AX569" i="20"/>
  <c r="AX633" i="20"/>
  <c r="AK577" i="20"/>
  <c r="AK641" i="20"/>
  <c r="AK95" i="20"/>
  <c r="AK159" i="20"/>
  <c r="AK223" i="20"/>
  <c r="AK287" i="20"/>
  <c r="AK415" i="20"/>
  <c r="AK479" i="20"/>
  <c r="X563" i="20"/>
  <c r="X627" i="20"/>
  <c r="X145" i="20"/>
  <c r="X209" i="20"/>
  <c r="X273" i="20"/>
  <c r="X337" i="20"/>
  <c r="X401" i="20"/>
  <c r="X465" i="20"/>
  <c r="X529" i="20"/>
  <c r="BK512" i="20"/>
  <c r="Z536" i="20"/>
  <c r="AZ297" i="20"/>
  <c r="Z401" i="20"/>
  <c r="Z449" i="20"/>
  <c r="AZ521" i="20"/>
  <c r="S625" i="15"/>
  <c r="CO625" i="15" s="1"/>
  <c r="S561" i="15"/>
  <c r="CD561" i="15" s="1"/>
  <c r="O653" i="15"/>
  <c r="S592" i="15"/>
  <c r="CO592" i="15" s="1"/>
  <c r="S576" i="15"/>
  <c r="CQ576" i="15" s="1"/>
  <c r="S575" i="15"/>
  <c r="CK575" i="15" s="1"/>
  <c r="Q653" i="15"/>
  <c r="AB242" i="15"/>
  <c r="AS242" i="15"/>
  <c r="AT241" i="20" s="1"/>
  <c r="BK242" i="15"/>
  <c r="CB242" i="15"/>
  <c r="CC241" i="20" s="1"/>
  <c r="CS242" i="15"/>
  <c r="CT241" i="20" s="1"/>
  <c r="AD242" i="15"/>
  <c r="AV242" i="15"/>
  <c r="BM242" i="15"/>
  <c r="BN241" i="20" s="1"/>
  <c r="CD242" i="15"/>
  <c r="AF242" i="15"/>
  <c r="AX242" i="15"/>
  <c r="AY241" i="20" s="1"/>
  <c r="BO242" i="15"/>
  <c r="BP241" i="20" s="1"/>
  <c r="CF242" i="15"/>
  <c r="CG241" i="20" s="1"/>
  <c r="BZ242" i="15"/>
  <c r="CA241" i="20" s="1"/>
  <c r="AI242" i="15"/>
  <c r="AJ241" i="20" s="1"/>
  <c r="AZ242" i="15"/>
  <c r="BA241" i="20" s="1"/>
  <c r="BQ242" i="15"/>
  <c r="CI242" i="15"/>
  <c r="CQ242" i="15"/>
  <c r="AK242" i="15"/>
  <c r="AL241" i="20" s="1"/>
  <c r="BB242" i="15"/>
  <c r="BC241" i="20" s="1"/>
  <c r="BS242" i="15"/>
  <c r="CK242" i="15"/>
  <c r="BI242" i="15"/>
  <c r="V242" i="15"/>
  <c r="AM242" i="15"/>
  <c r="AN241" i="20" s="1"/>
  <c r="BD242" i="15"/>
  <c r="BE241" i="20" s="1"/>
  <c r="BV242" i="15"/>
  <c r="CM242" i="15"/>
  <c r="AQ242" i="15"/>
  <c r="AR241" i="20" s="1"/>
  <c r="X242" i="15"/>
  <c r="AO242" i="15"/>
  <c r="AP241" i="20" s="1"/>
  <c r="BF242" i="15"/>
  <c r="BG241" i="20" s="1"/>
  <c r="BX242" i="15"/>
  <c r="CO242" i="15"/>
  <c r="CP241" i="20" s="1"/>
  <c r="Z242" i="15"/>
  <c r="CS557" i="15"/>
  <c r="CT556" i="20" s="1"/>
  <c r="CQ557" i="15"/>
  <c r="CO557" i="15"/>
  <c r="CM557" i="15"/>
  <c r="CI557" i="15"/>
  <c r="CK557" i="15"/>
  <c r="CF557" i="15"/>
  <c r="CG556" i="20" s="1"/>
  <c r="CB557" i="15"/>
  <c r="BV557" i="15"/>
  <c r="CD557" i="15"/>
  <c r="BX557" i="15"/>
  <c r="BZ557" i="15"/>
  <c r="BS557" i="15"/>
  <c r="BK557" i="15"/>
  <c r="BL556" i="20" s="1"/>
  <c r="BQ557" i="15"/>
  <c r="BM557" i="15"/>
  <c r="BO557" i="15"/>
  <c r="BF557" i="15"/>
  <c r="BG556" i="20" s="1"/>
  <c r="BD557" i="15"/>
  <c r="BE556" i="20" s="1"/>
  <c r="BI557" i="15"/>
  <c r="AZ557" i="15"/>
  <c r="BA556" i="20" s="1"/>
  <c r="BB557" i="15"/>
  <c r="BC556" i="20" s="1"/>
  <c r="AV557" i="15"/>
  <c r="AX557" i="15"/>
  <c r="AY556" i="20" s="1"/>
  <c r="AO557" i="15"/>
  <c r="AP556" i="20" s="1"/>
  <c r="AS557" i="15"/>
  <c r="AT556" i="20" s="1"/>
  <c r="AQ557" i="15"/>
  <c r="AR556" i="20" s="1"/>
  <c r="AF557" i="15"/>
  <c r="AK557" i="15"/>
  <c r="AL556" i="20" s="1"/>
  <c r="AI557" i="15"/>
  <c r="AJ556" i="20" s="1"/>
  <c r="AD557" i="15"/>
  <c r="AM557" i="15"/>
  <c r="AN556" i="20" s="1"/>
  <c r="V557" i="15"/>
  <c r="AB557" i="15"/>
  <c r="X557" i="15"/>
  <c r="Z557" i="15"/>
  <c r="R653" i="15"/>
  <c r="AD638" i="15"/>
  <c r="CS606" i="15"/>
  <c r="CT605" i="20" s="1"/>
  <c r="CQ606" i="15"/>
  <c r="CO606" i="15"/>
  <c r="CM606" i="15"/>
  <c r="CI606" i="15"/>
  <c r="CK606" i="15"/>
  <c r="CF606" i="15"/>
  <c r="CD606" i="15"/>
  <c r="BZ606" i="15"/>
  <c r="CB606" i="15"/>
  <c r="BX606" i="15"/>
  <c r="BV606" i="15"/>
  <c r="BS606" i="15"/>
  <c r="BT605" i="20" s="1"/>
  <c r="BQ606" i="15"/>
  <c r="BM606" i="15"/>
  <c r="BO606" i="15"/>
  <c r="BP605" i="20" s="1"/>
  <c r="BF606" i="15"/>
  <c r="BG605" i="20" s="1"/>
  <c r="BK606" i="15"/>
  <c r="BL605" i="20" s="1"/>
  <c r="BB606" i="15"/>
  <c r="BC605" i="20" s="1"/>
  <c r="BI606" i="15"/>
  <c r="BD606" i="15"/>
  <c r="BE605" i="20" s="1"/>
  <c r="AZ606" i="15"/>
  <c r="BA605" i="20" s="1"/>
  <c r="AX606" i="15"/>
  <c r="AY605" i="20" s="1"/>
  <c r="AS606" i="15"/>
  <c r="AT605" i="20" s="1"/>
  <c r="AO606" i="15"/>
  <c r="AP605" i="20" s="1"/>
  <c r="AV606" i="15"/>
  <c r="AQ606" i="15"/>
  <c r="AR605" i="20" s="1"/>
  <c r="AF606" i="15"/>
  <c r="AI606" i="15"/>
  <c r="AJ605" i="20" s="1"/>
  <c r="AM606" i="15"/>
  <c r="AN605" i="20" s="1"/>
  <c r="AK606" i="15"/>
  <c r="AL605" i="20" s="1"/>
  <c r="AD606" i="15"/>
  <c r="AB606" i="15"/>
  <c r="V606" i="15"/>
  <c r="X606" i="15"/>
  <c r="Z606" i="15"/>
  <c r="CS605" i="15"/>
  <c r="CT604" i="20" s="1"/>
  <c r="CQ605" i="15"/>
  <c r="CO605" i="15"/>
  <c r="CM605" i="15"/>
  <c r="CI605" i="15"/>
  <c r="CK605" i="15"/>
  <c r="CF605" i="15"/>
  <c r="CD605" i="15"/>
  <c r="BZ605" i="15"/>
  <c r="CB605" i="15"/>
  <c r="CC604" i="20" s="1"/>
  <c r="BV605" i="15"/>
  <c r="BX605" i="15"/>
  <c r="BS605" i="15"/>
  <c r="BT604" i="20" s="1"/>
  <c r="BK605" i="15"/>
  <c r="BQ605" i="15"/>
  <c r="BM605" i="15"/>
  <c r="BO605" i="15"/>
  <c r="BF605" i="15"/>
  <c r="BG604" i="20" s="1"/>
  <c r="BD605" i="15"/>
  <c r="BE604" i="20" s="1"/>
  <c r="AZ605" i="15"/>
  <c r="BA604" i="20" s="1"/>
  <c r="BB605" i="15"/>
  <c r="BC604" i="20" s="1"/>
  <c r="BI605" i="15"/>
  <c r="AX605" i="15"/>
  <c r="AY604" i="20" s="1"/>
  <c r="AS605" i="15"/>
  <c r="AT604" i="20" s="1"/>
  <c r="AO605" i="15"/>
  <c r="AP604" i="20" s="1"/>
  <c r="AV605" i="15"/>
  <c r="AF605" i="15"/>
  <c r="AM605" i="15"/>
  <c r="AN604" i="20" s="1"/>
  <c r="AQ605" i="15"/>
  <c r="AR604" i="20" s="1"/>
  <c r="AK605" i="15"/>
  <c r="AL604" i="20" s="1"/>
  <c r="AI605" i="15"/>
  <c r="AJ604" i="20" s="1"/>
  <c r="AD605" i="15"/>
  <c r="V605" i="15"/>
  <c r="AB605" i="15"/>
  <c r="X605" i="15"/>
  <c r="Z605" i="15"/>
  <c r="CQ644" i="15"/>
  <c r="AS644" i="15"/>
  <c r="CS612" i="15"/>
  <c r="CT611" i="20" s="1"/>
  <c r="AV595" i="15"/>
  <c r="CS563" i="15"/>
  <c r="CT562" i="20" s="1"/>
  <c r="CI563" i="15"/>
  <c r="BX563" i="15"/>
  <c r="BD563" i="15"/>
  <c r="BE562" i="20" s="1"/>
  <c r="AX563" i="15"/>
  <c r="AY562" i="20" s="1"/>
  <c r="AI563" i="15"/>
  <c r="AJ562" i="20" s="1"/>
  <c r="S602" i="15"/>
  <c r="AV590" i="15"/>
  <c r="CS558" i="15"/>
  <c r="CT557" i="20" s="1"/>
  <c r="CO558" i="15"/>
  <c r="CQ558" i="15"/>
  <c r="CR557" i="20" s="1"/>
  <c r="CM558" i="15"/>
  <c r="CI558" i="15"/>
  <c r="CK558" i="15"/>
  <c r="CF558" i="15"/>
  <c r="CD558" i="15"/>
  <c r="CE557" i="20" s="1"/>
  <c r="CB558" i="15"/>
  <c r="BX558" i="15"/>
  <c r="BV558" i="15"/>
  <c r="BZ558" i="15"/>
  <c r="BS558" i="15"/>
  <c r="BQ558" i="15"/>
  <c r="BR557" i="20" s="1"/>
  <c r="BM558" i="15"/>
  <c r="BO558" i="15"/>
  <c r="BF558" i="15"/>
  <c r="BG557" i="20" s="1"/>
  <c r="BB558" i="15"/>
  <c r="BC557" i="20" s="1"/>
  <c r="BI558" i="15"/>
  <c r="BD558" i="15"/>
  <c r="BE557" i="20" s="1"/>
  <c r="AZ558" i="15"/>
  <c r="BA557" i="20" s="1"/>
  <c r="BK558" i="15"/>
  <c r="AX558" i="15"/>
  <c r="AY557" i="20" s="1"/>
  <c r="AO558" i="15"/>
  <c r="AP557" i="20" s="1"/>
  <c r="AV558" i="15"/>
  <c r="AS558" i="15"/>
  <c r="AT557" i="20" s="1"/>
  <c r="AQ558" i="15"/>
  <c r="AR557" i="20" s="1"/>
  <c r="AI558" i="15"/>
  <c r="AJ557" i="20" s="1"/>
  <c r="AM558" i="15"/>
  <c r="AN557" i="20" s="1"/>
  <c r="AK558" i="15"/>
  <c r="AL557" i="20" s="1"/>
  <c r="AF558" i="15"/>
  <c r="AD558" i="15"/>
  <c r="AB558" i="15"/>
  <c r="V558" i="15"/>
  <c r="X558" i="15"/>
  <c r="Z558" i="15"/>
  <c r="AQ559" i="20"/>
  <c r="BF555" i="20"/>
  <c r="BQ553" i="20"/>
  <c r="AU552" i="20"/>
  <c r="AF552" i="20"/>
  <c r="BO552" i="20"/>
  <c r="AQ550" i="20"/>
  <c r="BB550" i="20"/>
  <c r="BH549" i="20"/>
  <c r="AQ547" i="20"/>
  <c r="AF546" i="20"/>
  <c r="BB546" i="20"/>
  <c r="AQ544" i="20"/>
  <c r="AB544" i="20"/>
  <c r="AB543" i="20"/>
  <c r="BO541" i="20"/>
  <c r="BF540" i="20"/>
  <c r="AO540" i="20"/>
  <c r="AQ538" i="20"/>
  <c r="BO538" i="20"/>
  <c r="AQ537" i="20"/>
  <c r="BO537" i="20"/>
  <c r="BH536" i="20"/>
  <c r="AH535" i="20"/>
  <c r="AQ535" i="20"/>
  <c r="BU534" i="20"/>
  <c r="AF534" i="20"/>
  <c r="AO533" i="20"/>
  <c r="AU532" i="20"/>
  <c r="AQ532" i="20"/>
  <c r="AD531" i="20"/>
  <c r="BO531" i="20"/>
  <c r="AU530" i="20"/>
  <c r="AS530" i="20"/>
  <c r="AQ530" i="20"/>
  <c r="AO530" i="20"/>
  <c r="AD529" i="20"/>
  <c r="AH528" i="20"/>
  <c r="BQ528" i="20"/>
  <c r="BO528" i="20"/>
  <c r="AS527" i="20"/>
  <c r="AQ527" i="20"/>
  <c r="BF526" i="20"/>
  <c r="AQ526" i="20"/>
  <c r="BO526" i="20"/>
  <c r="BF524" i="20"/>
  <c r="AQ524" i="20"/>
  <c r="AU523" i="20"/>
  <c r="BF523" i="20"/>
  <c r="AQ523" i="20"/>
  <c r="AO523" i="20"/>
  <c r="BH522" i="20"/>
  <c r="AH521" i="20"/>
  <c r="AQ521" i="20"/>
  <c r="AS520" i="20"/>
  <c r="AO520" i="20"/>
  <c r="BF519" i="20"/>
  <c r="BD519" i="20"/>
  <c r="BO519" i="20"/>
  <c r="AS518" i="20"/>
  <c r="AS517" i="20"/>
  <c r="BD517" i="20"/>
  <c r="AO517" i="20"/>
  <c r="AU516" i="20"/>
  <c r="BF516" i="20"/>
  <c r="AH515" i="20"/>
  <c r="AO515" i="20"/>
  <c r="BH514" i="20"/>
  <c r="AF514" i="20"/>
  <c r="AQ514" i="20"/>
  <c r="BO514" i="20"/>
  <c r="AH513" i="20"/>
  <c r="AF513" i="20"/>
  <c r="AO513" i="20"/>
  <c r="BH512" i="20"/>
  <c r="AD512" i="20"/>
  <c r="AU511" i="20"/>
  <c r="BS511" i="20"/>
  <c r="BQ511" i="20"/>
  <c r="AO511" i="20"/>
  <c r="BU509" i="20"/>
  <c r="BU508" i="20"/>
  <c r="BF508" i="20"/>
  <c r="BO508" i="20"/>
  <c r="AU507" i="20"/>
  <c r="BD507" i="20"/>
  <c r="BH506" i="20"/>
  <c r="BF506" i="20"/>
  <c r="BD506" i="20"/>
  <c r="AO506" i="20"/>
  <c r="BF505" i="20"/>
  <c r="BQ505" i="20"/>
  <c r="AO505" i="20"/>
  <c r="BF504" i="20"/>
  <c r="BB504" i="20"/>
  <c r="AH503" i="20"/>
  <c r="BS503" i="20"/>
  <c r="AO503" i="20"/>
  <c r="BS502" i="20"/>
  <c r="AO502" i="20"/>
  <c r="AU501" i="20"/>
  <c r="AS501" i="20"/>
  <c r="AQ501" i="20"/>
  <c r="BB501" i="20"/>
  <c r="AS500" i="20"/>
  <c r="AQ499" i="20"/>
  <c r="AO499" i="20"/>
  <c r="AU498" i="20"/>
  <c r="BF497" i="20"/>
  <c r="AB497" i="20"/>
  <c r="AQ496" i="20"/>
  <c r="BB496" i="20"/>
  <c r="AH495" i="20"/>
  <c r="BF495" i="20"/>
  <c r="BD495" i="20"/>
  <c r="AB495" i="20"/>
  <c r="AS494" i="20"/>
  <c r="BD493" i="20"/>
  <c r="AB493" i="20"/>
  <c r="BD492" i="20"/>
  <c r="AO492" i="20"/>
  <c r="AU491" i="20"/>
  <c r="AQ491" i="20"/>
  <c r="AB491" i="20"/>
  <c r="BS490" i="20"/>
  <c r="BD490" i="20"/>
  <c r="AQ489" i="20"/>
  <c r="AU488" i="20"/>
  <c r="AQ488" i="20"/>
  <c r="AB488" i="20"/>
  <c r="AU487" i="20"/>
  <c r="AQ487" i="20"/>
  <c r="AU486" i="20"/>
  <c r="BQ486" i="20"/>
  <c r="AH485" i="20"/>
  <c r="BF485" i="20"/>
  <c r="AU484" i="20"/>
  <c r="AS484" i="20"/>
  <c r="BD484" i="20"/>
  <c r="AD483" i="20"/>
  <c r="BB483" i="20"/>
  <c r="AQ482" i="20"/>
  <c r="AU481" i="20"/>
  <c r="BF481" i="20"/>
  <c r="BD481" i="20"/>
  <c r="AO481" i="20"/>
  <c r="AF480" i="20"/>
  <c r="AD480" i="20"/>
  <c r="AU479" i="20"/>
  <c r="BF479" i="20"/>
  <c r="AO479" i="20"/>
  <c r="BQ478" i="20"/>
  <c r="BF477" i="20"/>
  <c r="AD477" i="20"/>
  <c r="AB477" i="20"/>
  <c r="AU476" i="20"/>
  <c r="AS475" i="20"/>
  <c r="BH474" i="20"/>
  <c r="AF474" i="20"/>
  <c r="BQ474" i="20"/>
  <c r="BO473" i="20"/>
  <c r="AU472" i="20"/>
  <c r="AD472" i="20"/>
  <c r="BU471" i="20"/>
  <c r="AD471" i="20"/>
  <c r="AU470" i="20"/>
  <c r="AQ470" i="20"/>
  <c r="AU469" i="20"/>
  <c r="BQ469" i="20"/>
  <c r="BO469" i="20"/>
  <c r="AB468" i="20"/>
  <c r="AQ467" i="20"/>
  <c r="AO467" i="20"/>
  <c r="BH466" i="20"/>
  <c r="AS466" i="20"/>
  <c r="AO466" i="20"/>
  <c r="AF465" i="20"/>
  <c r="AD465" i="20"/>
  <c r="AU464" i="20"/>
  <c r="BQ464" i="20"/>
  <c r="AO464" i="20"/>
  <c r="BH463" i="20"/>
  <c r="AD463" i="20"/>
  <c r="BO463" i="20"/>
  <c r="AU462" i="20"/>
  <c r="AQ462" i="20"/>
  <c r="BO462" i="20"/>
  <c r="AQ461" i="20"/>
  <c r="BD460" i="20"/>
  <c r="BO460" i="20"/>
  <c r="AF459" i="20"/>
  <c r="BB459" i="20"/>
  <c r="AS458" i="20"/>
  <c r="AO458" i="20"/>
  <c r="BH457" i="20"/>
  <c r="BO457" i="20"/>
  <c r="AF456" i="20"/>
  <c r="AO456" i="20"/>
  <c r="BQ455" i="20"/>
  <c r="AO455" i="20"/>
  <c r="BH454" i="20"/>
  <c r="AS454" i="20"/>
  <c r="BD454" i="20"/>
  <c r="BO454" i="20"/>
  <c r="AU452" i="20"/>
  <c r="AO452" i="20"/>
  <c r="AQ451" i="20"/>
  <c r="AS449" i="20"/>
  <c r="AD449" i="20"/>
  <c r="AH448" i="20"/>
  <c r="AO448" i="20"/>
  <c r="BB447" i="20"/>
  <c r="BH446" i="20"/>
  <c r="AQ446" i="20"/>
  <c r="AO446" i="20"/>
  <c r="AU445" i="20"/>
  <c r="AS445" i="20"/>
  <c r="AQ445" i="20"/>
  <c r="BO445" i="20"/>
  <c r="AF444" i="20"/>
  <c r="BO444" i="20"/>
  <c r="AU443" i="20"/>
  <c r="AS443" i="20"/>
  <c r="AQ443" i="20"/>
  <c r="AO443" i="20"/>
  <c r="AU442" i="20"/>
  <c r="BD442" i="20"/>
  <c r="BO442" i="20"/>
  <c r="BO440" i="20"/>
  <c r="BO439" i="20"/>
  <c r="AF438" i="20"/>
  <c r="BQ437" i="20"/>
  <c r="AO437" i="20"/>
  <c r="AF436" i="20"/>
  <c r="BQ436" i="20"/>
  <c r="BH435" i="20"/>
  <c r="BH434" i="20"/>
  <c r="AB434" i="20"/>
  <c r="BB433" i="20"/>
  <c r="BS432" i="20"/>
  <c r="AO431" i="20"/>
  <c r="AS430" i="20"/>
  <c r="AS429" i="20"/>
  <c r="BQ429" i="20"/>
  <c r="BU428" i="20"/>
  <c r="AQ428" i="20"/>
  <c r="BB428" i="20"/>
  <c r="AU427" i="20"/>
  <c r="BF427" i="20"/>
  <c r="BB427" i="20"/>
  <c r="AF426" i="20"/>
  <c r="AQ425" i="20"/>
  <c r="AO425" i="20"/>
  <c r="AO421" i="20"/>
  <c r="BU420" i="20"/>
  <c r="BF420" i="20"/>
  <c r="AH418" i="20"/>
  <c r="AQ418" i="20"/>
  <c r="BH417" i="20"/>
  <c r="BF417" i="20"/>
  <c r="AH416" i="20"/>
  <c r="AS416" i="20"/>
  <c r="BQ416" i="20"/>
  <c r="BS415" i="20"/>
  <c r="AO415" i="20"/>
  <c r="BU414" i="20"/>
  <c r="AB414" i="20"/>
  <c r="AS413" i="20"/>
  <c r="BD413" i="20"/>
  <c r="AO413" i="20"/>
  <c r="AU412" i="20"/>
  <c r="AQ412" i="20"/>
  <c r="AO412" i="20"/>
  <c r="AU411" i="20"/>
  <c r="AB411" i="20"/>
  <c r="AH410" i="20"/>
  <c r="AS410" i="20"/>
  <c r="BQ410" i="20"/>
  <c r="BO410" i="20"/>
  <c r="BU409" i="20"/>
  <c r="BS409" i="20"/>
  <c r="AB409" i="20"/>
  <c r="AS408" i="20"/>
  <c r="AQ408" i="20"/>
  <c r="AH407" i="20"/>
  <c r="AS407" i="20"/>
  <c r="BD407" i="20"/>
  <c r="AB406" i="20"/>
  <c r="AU405" i="20"/>
  <c r="AD405" i="20"/>
  <c r="BQ403" i="20"/>
  <c r="BH402" i="20"/>
  <c r="BQ402" i="20"/>
  <c r="AQ401" i="20"/>
  <c r="BB401" i="20"/>
  <c r="BH400" i="20"/>
  <c r="AF400" i="20"/>
  <c r="BO398" i="20"/>
  <c r="BH396" i="20"/>
  <c r="BF396" i="20"/>
  <c r="BO395" i="20"/>
  <c r="BH394" i="20"/>
  <c r="BH393" i="20"/>
  <c r="AF393" i="20"/>
  <c r="BO392" i="20"/>
  <c r="BH391" i="20"/>
  <c r="AF389" i="20"/>
  <c r="BF388" i="20"/>
  <c r="AF387" i="20"/>
  <c r="BQ387" i="20"/>
  <c r="AB387" i="20"/>
  <c r="AH386" i="20"/>
  <c r="BF386" i="20"/>
  <c r="AQ386" i="20"/>
  <c r="BB386" i="20"/>
  <c r="AU385" i="20"/>
  <c r="BF385" i="20"/>
  <c r="AO384" i="20"/>
  <c r="BB382" i="20"/>
  <c r="BQ381" i="20"/>
  <c r="AB380" i="20"/>
  <c r="BB379" i="20"/>
  <c r="AB377" i="20"/>
  <c r="AB376" i="20"/>
  <c r="AD375" i="20"/>
  <c r="BO373" i="20"/>
  <c r="AB370" i="20"/>
  <c r="BD369" i="20"/>
  <c r="BB368" i="20"/>
  <c r="BH367" i="20"/>
  <c r="AS367" i="20"/>
  <c r="BB367" i="20"/>
  <c r="AB365" i="20"/>
  <c r="AH364" i="20"/>
  <c r="AO364" i="20"/>
  <c r="BU363" i="20"/>
  <c r="AS361" i="20"/>
  <c r="BH358" i="20"/>
  <c r="AS358" i="20"/>
  <c r="AB356" i="20"/>
  <c r="BH355" i="20"/>
  <c r="BQ355" i="20"/>
  <c r="AF354" i="20"/>
  <c r="BO354" i="20"/>
  <c r="BH352" i="20"/>
  <c r="BO352" i="20"/>
  <c r="BF351" i="20"/>
  <c r="AS350" i="20"/>
  <c r="BH349" i="20"/>
  <c r="BF349" i="20"/>
  <c r="AQ349" i="20"/>
  <c r="AB349" i="20"/>
  <c r="BQ347" i="20"/>
  <c r="AB347" i="20"/>
  <c r="BF346" i="20"/>
  <c r="BB344" i="20"/>
  <c r="BH343" i="20"/>
  <c r="BF343" i="20"/>
  <c r="AQ343" i="20"/>
  <c r="BB343" i="20"/>
  <c r="AS342" i="20"/>
  <c r="AS341" i="20"/>
  <c r="BQ341" i="20"/>
  <c r="AB341" i="20"/>
  <c r="AH340" i="20"/>
  <c r="BS340" i="20"/>
  <c r="AB340" i="20"/>
  <c r="BS339" i="20"/>
  <c r="BH337" i="20"/>
  <c r="BF336" i="20"/>
  <c r="BD336" i="20"/>
  <c r="BB336" i="20"/>
  <c r="BU335" i="20"/>
  <c r="AD335" i="20"/>
  <c r="AS334" i="20"/>
  <c r="BD332" i="20"/>
  <c r="AS331" i="20"/>
  <c r="AQ331" i="20"/>
  <c r="BO331" i="20"/>
  <c r="AF330" i="20"/>
  <c r="AB330" i="20"/>
  <c r="BH329" i="20"/>
  <c r="AF329" i="20"/>
  <c r="BQ329" i="20"/>
  <c r="AS328" i="20"/>
  <c r="AQ328" i="20"/>
  <c r="AH327" i="20"/>
  <c r="BS327" i="20"/>
  <c r="BD326" i="20"/>
  <c r="AU325" i="20"/>
  <c r="BF324" i="20"/>
  <c r="BD324" i="20"/>
  <c r="AB324" i="20"/>
  <c r="BF323" i="20"/>
  <c r="AD323" i="20"/>
  <c r="AH322" i="20"/>
  <c r="AS322" i="20"/>
  <c r="AQ322" i="20"/>
  <c r="BO322" i="20"/>
  <c r="BQ321" i="20"/>
  <c r="BU320" i="20"/>
  <c r="BU319" i="20"/>
  <c r="BO319" i="20"/>
  <c r="AU318" i="20"/>
  <c r="AU316" i="20"/>
  <c r="BF316" i="20"/>
  <c r="BH315" i="20"/>
  <c r="BF315" i="20"/>
  <c r="BU314" i="20"/>
  <c r="AU313" i="20"/>
  <c r="BQ313" i="20"/>
  <c r="BF312" i="20"/>
  <c r="AS311" i="20"/>
  <c r="AF310" i="20"/>
  <c r="AO310" i="20"/>
  <c r="BF309" i="20"/>
  <c r="BD309" i="20"/>
  <c r="AB309" i="20"/>
  <c r="AS308" i="20"/>
  <c r="AO308" i="20"/>
  <c r="BO307" i="20"/>
  <c r="BH306" i="20"/>
  <c r="BU305" i="20"/>
  <c r="AS305" i="20"/>
  <c r="AO305" i="20"/>
  <c r="BQ304" i="20"/>
  <c r="AU303" i="20"/>
  <c r="AF303" i="20"/>
  <c r="AS302" i="20"/>
  <c r="AO302" i="20"/>
  <c r="BF301" i="20"/>
  <c r="AQ301" i="20"/>
  <c r="AO301" i="20"/>
  <c r="BU300" i="20"/>
  <c r="AH299" i="20"/>
  <c r="BO298" i="20"/>
  <c r="BQ297" i="20"/>
  <c r="AU296" i="20"/>
  <c r="AO296" i="20"/>
  <c r="BS294" i="20"/>
  <c r="BO292" i="20"/>
  <c r="AD291" i="20"/>
  <c r="AU290" i="20"/>
  <c r="BB289" i="20"/>
  <c r="AU287" i="20"/>
  <c r="AS285" i="20"/>
  <c r="AS282" i="20"/>
  <c r="AH281" i="20"/>
  <c r="BO281" i="20"/>
  <c r="BO280" i="20"/>
  <c r="AS279" i="20"/>
  <c r="AQ277" i="20"/>
  <c r="BB277" i="20"/>
  <c r="BQ274" i="20"/>
  <c r="BB274" i="20"/>
  <c r="BH273" i="20"/>
  <c r="BQ272" i="20"/>
  <c r="AH271" i="20"/>
  <c r="AS271" i="20"/>
  <c r="BH270" i="20"/>
  <c r="BF268" i="20"/>
  <c r="AH267" i="20"/>
  <c r="BO266" i="20"/>
  <c r="AH265" i="20"/>
  <c r="BF264" i="20"/>
  <c r="AB263" i="20"/>
  <c r="BU262" i="20"/>
  <c r="BQ262" i="20"/>
  <c r="BQ260" i="20"/>
  <c r="AB260" i="20"/>
  <c r="BB259" i="20"/>
  <c r="BS258" i="20"/>
  <c r="BQ258" i="20"/>
  <c r="BH257" i="20"/>
  <c r="BQ257" i="20"/>
  <c r="AH254" i="20"/>
  <c r="BO248" i="20"/>
  <c r="AH242" i="20"/>
  <c r="BO242" i="20"/>
  <c r="AS240" i="20"/>
  <c r="BB239" i="20"/>
  <c r="BS237" i="20"/>
  <c r="BU236" i="20"/>
  <c r="AB236" i="20"/>
  <c r="AS234" i="20"/>
  <c r="BU233" i="20"/>
  <c r="BO233" i="20"/>
  <c r="BH231" i="20"/>
  <c r="BH230" i="20"/>
  <c r="AS228" i="20"/>
  <c r="BU227" i="20"/>
  <c r="BH225" i="20"/>
  <c r="AS225" i="20"/>
  <c r="AH224" i="20"/>
  <c r="BB222" i="20"/>
  <c r="AB221" i="20"/>
  <c r="BO220" i="20"/>
  <c r="AQ219" i="20"/>
  <c r="AF218" i="20"/>
  <c r="AF217" i="20"/>
  <c r="AQ217" i="20"/>
  <c r="AB217" i="20"/>
  <c r="BF216" i="20"/>
  <c r="BH215" i="20"/>
  <c r="AF215" i="20"/>
  <c r="AQ215" i="20"/>
  <c r="BS214" i="20"/>
  <c r="AQ214" i="20"/>
  <c r="AS213" i="20"/>
  <c r="BD213" i="20"/>
  <c r="BO213" i="20"/>
  <c r="BB212" i="20"/>
  <c r="BH211" i="20"/>
  <c r="BF211" i="20"/>
  <c r="AO211" i="20"/>
  <c r="AD210" i="20"/>
  <c r="AF209" i="20"/>
  <c r="AQ209" i="20"/>
  <c r="BO209" i="20"/>
  <c r="AQ208" i="20"/>
  <c r="AU206" i="20"/>
  <c r="AQ206" i="20"/>
  <c r="AQ205" i="20"/>
  <c r="AO204" i="20"/>
  <c r="BS203" i="20"/>
  <c r="AQ203" i="20"/>
  <c r="AQ202" i="20"/>
  <c r="AO202" i="20"/>
  <c r="BF201" i="20"/>
  <c r="BD201" i="20"/>
  <c r="BB201" i="20"/>
  <c r="AU200" i="20"/>
  <c r="AO199" i="20"/>
  <c r="AD198" i="20"/>
  <c r="BO198" i="20"/>
  <c r="BU197" i="20"/>
  <c r="BO197" i="20"/>
  <c r="AU196" i="20"/>
  <c r="BQ196" i="20"/>
  <c r="AO196" i="20"/>
  <c r="BH195" i="20"/>
  <c r="BF195" i="20"/>
  <c r="AD195" i="20"/>
  <c r="AB195" i="20"/>
  <c r="AS194" i="20"/>
  <c r="AQ194" i="20"/>
  <c r="AS193" i="20"/>
  <c r="AO193" i="20"/>
  <c r="AQ192" i="20"/>
  <c r="AH191" i="20"/>
  <c r="AF190" i="20"/>
  <c r="BQ187" i="20"/>
  <c r="BQ186" i="20"/>
  <c r="BU185" i="20"/>
  <c r="BQ184" i="20"/>
  <c r="BQ183" i="20"/>
  <c r="BU182" i="20"/>
  <c r="BQ181" i="20"/>
  <c r="BQ180" i="20"/>
  <c r="BU179" i="20"/>
  <c r="BQ178" i="20"/>
  <c r="BU177" i="20"/>
  <c r="AQ177" i="20"/>
  <c r="AO177" i="20"/>
  <c r="BQ175" i="20"/>
  <c r="AU174" i="20"/>
  <c r="AO174" i="20"/>
  <c r="AU173" i="20"/>
  <c r="BH168" i="20"/>
  <c r="BU167" i="20"/>
  <c r="BQ166" i="20"/>
  <c r="BU165" i="20"/>
  <c r="AQ165" i="20"/>
  <c r="AH164" i="20"/>
  <c r="BQ163" i="20"/>
  <c r="AU162" i="20"/>
  <c r="AQ162" i="20"/>
  <c r="BH160" i="20"/>
  <c r="BF160" i="20"/>
  <c r="AQ160" i="20"/>
  <c r="AQ159" i="20"/>
  <c r="AH158" i="20"/>
  <c r="AS158" i="20"/>
  <c r="BH157" i="20"/>
  <c r="AU156" i="20"/>
  <c r="AS156" i="20"/>
  <c r="BD156" i="20"/>
  <c r="BB156" i="20"/>
  <c r="AH155" i="20"/>
  <c r="BQ155" i="20"/>
  <c r="AO155" i="20"/>
  <c r="AH154" i="20"/>
  <c r="BS154" i="20"/>
  <c r="BQ154" i="20"/>
  <c r="AO154" i="20"/>
  <c r="BQ153" i="20"/>
  <c r="BB153" i="20"/>
  <c r="AU152" i="20"/>
  <c r="AO152" i="20"/>
  <c r="BD151" i="20"/>
  <c r="BH150" i="20"/>
  <c r="BO150" i="20"/>
  <c r="BU149" i="20"/>
  <c r="AO149" i="20"/>
  <c r="AU147" i="20"/>
  <c r="AO147" i="20"/>
  <c r="AB146" i="20"/>
  <c r="BO144" i="20"/>
  <c r="AU143" i="20"/>
  <c r="AF142" i="20"/>
  <c r="AD142" i="20"/>
  <c r="BH141" i="20"/>
  <c r="AQ141" i="20"/>
  <c r="AO141" i="20"/>
  <c r="BO140" i="20"/>
  <c r="BU138" i="20"/>
  <c r="AO138" i="20"/>
  <c r="AU137" i="20"/>
  <c r="BO137" i="20"/>
  <c r="AH135" i="20"/>
  <c r="AU134" i="20"/>
  <c r="AQ134" i="20"/>
  <c r="AF133" i="20"/>
  <c r="AU132" i="20"/>
  <c r="AQ132" i="20"/>
  <c r="AO132" i="20"/>
  <c r="AQ131" i="20"/>
  <c r="AO131" i="20"/>
  <c r="BH129" i="20"/>
  <c r="AF128" i="20"/>
  <c r="AQ128" i="20"/>
  <c r="BO128" i="20"/>
  <c r="AF127" i="20"/>
  <c r="AH126" i="20"/>
  <c r="AB126" i="20"/>
  <c r="AU123" i="20"/>
  <c r="AQ123" i="20"/>
  <c r="AU120" i="20"/>
  <c r="AQ120" i="20"/>
  <c r="BU117" i="20"/>
  <c r="BQ117" i="20"/>
  <c r="BD115" i="20"/>
  <c r="BH114" i="20"/>
  <c r="AS113" i="20"/>
  <c r="BQ113" i="20"/>
  <c r="BH112" i="20"/>
  <c r="AS112" i="20"/>
  <c r="BQ112" i="20"/>
  <c r="BU111" i="20"/>
  <c r="AB111" i="20"/>
  <c r="AS110" i="20"/>
  <c r="AS109" i="20"/>
  <c r="BQ109" i="20"/>
  <c r="BH108" i="20"/>
  <c r="AB108" i="20"/>
  <c r="BU107" i="20"/>
  <c r="AS107" i="20"/>
  <c r="BD107" i="20"/>
  <c r="BB107" i="20"/>
  <c r="AH105" i="20"/>
  <c r="BQ105" i="20"/>
  <c r="AB105" i="20"/>
  <c r="AS104" i="20"/>
  <c r="AQ104" i="20"/>
  <c r="AB104" i="20"/>
  <c r="BU103" i="20"/>
  <c r="BF103" i="20"/>
  <c r="BU102" i="20"/>
  <c r="BQ102" i="20"/>
  <c r="AB102" i="20"/>
  <c r="BS101" i="20"/>
  <c r="BS100" i="20"/>
  <c r="AD100" i="20"/>
  <c r="BH99" i="20"/>
  <c r="BQ99" i="20"/>
  <c r="AB99" i="20"/>
  <c r="BQ98" i="20"/>
  <c r="BU97" i="20"/>
  <c r="AQ97" i="20"/>
  <c r="BD96" i="20"/>
  <c r="BU95" i="20"/>
  <c r="AS95" i="20"/>
  <c r="BU94" i="20"/>
  <c r="BS94" i="20"/>
  <c r="BU93" i="20"/>
  <c r="BQ93" i="20"/>
  <c r="AS92" i="20"/>
  <c r="BQ92" i="20"/>
  <c r="BO92" i="20"/>
  <c r="AH91" i="20"/>
  <c r="BF91" i="20"/>
  <c r="BQ91" i="20"/>
  <c r="BU90" i="20"/>
  <c r="AQ90" i="20"/>
  <c r="BB90" i="20"/>
  <c r="AS89" i="20"/>
  <c r="BQ89" i="20"/>
  <c r="AB89" i="20"/>
  <c r="AB87" i="20"/>
  <c r="BS86" i="20"/>
  <c r="AD86" i="20"/>
  <c r="AO85" i="20"/>
  <c r="BH84" i="20"/>
  <c r="AF84" i="20"/>
  <c r="AD83" i="20"/>
  <c r="AH82" i="20"/>
  <c r="BQ82" i="20"/>
  <c r="BO82" i="20"/>
  <c r="BU81" i="20"/>
  <c r="AQ81" i="20"/>
  <c r="BH79" i="20"/>
  <c r="AH78" i="20"/>
  <c r="BQ78" i="20"/>
  <c r="BU77" i="20"/>
  <c r="AQ77" i="20"/>
  <c r="BD75" i="20"/>
  <c r="AD74" i="20"/>
  <c r="BU52" i="20"/>
  <c r="BQ52" i="20"/>
  <c r="AU51" i="20"/>
  <c r="BD50" i="20"/>
  <c r="BU49" i="20"/>
  <c r="BB48" i="20"/>
  <c r="BQ47" i="20"/>
  <c r="BD45" i="20"/>
  <c r="BO44" i="20"/>
  <c r="S555" i="15"/>
  <c r="S554" i="15"/>
  <c r="S553" i="15"/>
  <c r="S550" i="15"/>
  <c r="S547" i="15"/>
  <c r="S546" i="15"/>
  <c r="S540" i="15"/>
  <c r="S539" i="15"/>
  <c r="S537" i="15"/>
  <c r="S534" i="15"/>
  <c r="S532" i="15"/>
  <c r="S529" i="15"/>
  <c r="S526" i="15"/>
  <c r="S521" i="15"/>
  <c r="S520" i="15"/>
  <c r="S519" i="15"/>
  <c r="S518" i="15"/>
  <c r="S514" i="15"/>
  <c r="S512" i="15"/>
  <c r="S511" i="15"/>
  <c r="S504" i="15"/>
  <c r="S503" i="15"/>
  <c r="S501" i="15"/>
  <c r="S500" i="15"/>
  <c r="S497" i="15"/>
  <c r="S493" i="15"/>
  <c r="S491" i="15"/>
  <c r="S485" i="15"/>
  <c r="S483" i="15"/>
  <c r="S478" i="15"/>
  <c r="S475" i="15"/>
  <c r="S474" i="15"/>
  <c r="S473" i="15"/>
  <c r="S471" i="15"/>
  <c r="S469" i="15"/>
  <c r="S468" i="15"/>
  <c r="S465" i="15"/>
  <c r="S464" i="15"/>
  <c r="S462" i="15"/>
  <c r="S461" i="15"/>
  <c r="S460" i="15"/>
  <c r="S448" i="15"/>
  <c r="S446" i="15"/>
  <c r="S445" i="15"/>
  <c r="S442" i="15"/>
  <c r="S439" i="15"/>
  <c r="S437" i="15"/>
  <c r="S432" i="15"/>
  <c r="S429" i="15"/>
  <c r="S428" i="15"/>
  <c r="S425" i="15"/>
  <c r="S424" i="15"/>
  <c r="S421" i="15"/>
  <c r="S419" i="15"/>
  <c r="S411" i="15"/>
  <c r="S409" i="15"/>
  <c r="S407" i="15"/>
  <c r="S406" i="15"/>
  <c r="S403" i="15"/>
  <c r="S402" i="15"/>
  <c r="S399" i="15"/>
  <c r="S397" i="15"/>
  <c r="S396" i="15"/>
  <c r="S393" i="15"/>
  <c r="S392" i="15"/>
  <c r="S390" i="15"/>
  <c r="S389" i="15"/>
  <c r="S388" i="15"/>
  <c r="S385" i="15"/>
  <c r="S381" i="15"/>
  <c r="S378" i="15"/>
  <c r="S377" i="15"/>
  <c r="S376" i="15"/>
  <c r="S374" i="15"/>
  <c r="S371" i="15"/>
  <c r="S370" i="15"/>
  <c r="S367" i="15"/>
  <c r="S365" i="15"/>
  <c r="S360" i="15"/>
  <c r="S356" i="15"/>
  <c r="S345" i="15"/>
  <c r="S341" i="15"/>
  <c r="S339" i="15"/>
  <c r="S335" i="15"/>
  <c r="S334" i="15"/>
  <c r="S331" i="15"/>
  <c r="S327" i="15"/>
  <c r="S324" i="15"/>
  <c r="S320" i="15"/>
  <c r="S319" i="15"/>
  <c r="S318" i="15"/>
  <c r="S316" i="15"/>
  <c r="S315" i="15"/>
  <c r="S313" i="15"/>
  <c r="S309" i="15"/>
  <c r="S308" i="15"/>
  <c r="S306" i="15"/>
  <c r="S304" i="15"/>
  <c r="S302" i="15"/>
  <c r="S299" i="15"/>
  <c r="S298" i="15"/>
  <c r="S295" i="15"/>
  <c r="S292" i="15"/>
  <c r="S288" i="15"/>
  <c r="S283" i="15"/>
  <c r="S275" i="15"/>
  <c r="S274" i="15"/>
  <c r="S273" i="15"/>
  <c r="S272" i="15"/>
  <c r="S269" i="15"/>
  <c r="S267" i="15"/>
  <c r="S265" i="15"/>
  <c r="S257" i="15"/>
  <c r="S256" i="15"/>
  <c r="S255" i="15"/>
  <c r="S254" i="15"/>
  <c r="S252" i="15"/>
  <c r="S251" i="15"/>
  <c r="S250" i="15"/>
  <c r="S244" i="15"/>
  <c r="S240" i="15"/>
  <c r="S238" i="15"/>
  <c r="S236" i="15"/>
  <c r="S235" i="15"/>
  <c r="S233" i="15"/>
  <c r="S231" i="15"/>
  <c r="S225" i="15"/>
  <c r="S222" i="15"/>
  <c r="S221" i="15"/>
  <c r="S217" i="15"/>
  <c r="S215" i="15"/>
  <c r="S210" i="15"/>
  <c r="S202" i="15"/>
  <c r="S201" i="15"/>
  <c r="S200" i="15"/>
  <c r="S199" i="15"/>
  <c r="S196" i="15"/>
  <c r="S194" i="15"/>
  <c r="S189" i="15"/>
  <c r="S184" i="15"/>
  <c r="S183" i="15"/>
  <c r="S181" i="15"/>
  <c r="S179" i="15"/>
  <c r="S176" i="15"/>
  <c r="S171" i="15"/>
  <c r="S168" i="15"/>
  <c r="S166" i="15"/>
  <c r="S163" i="15"/>
  <c r="S162" i="15"/>
  <c r="S161" i="15"/>
  <c r="S159" i="15"/>
  <c r="S153" i="15"/>
  <c r="S152" i="15"/>
  <c r="S149" i="15"/>
  <c r="S145" i="15"/>
  <c r="S143" i="15"/>
  <c r="S141" i="15"/>
  <c r="S138" i="15"/>
  <c r="S132" i="15"/>
  <c r="S130" i="15"/>
  <c r="S127" i="15"/>
  <c r="S126" i="15"/>
  <c r="S124" i="15"/>
  <c r="S122" i="15"/>
  <c r="S121" i="15"/>
  <c r="S116" i="15"/>
  <c r="S115" i="15"/>
  <c r="S114" i="15"/>
  <c r="S112" i="15"/>
  <c r="S111" i="15"/>
  <c r="S110" i="15"/>
  <c r="S108" i="15"/>
  <c r="S107" i="15"/>
  <c r="S105" i="15"/>
  <c r="S99" i="15"/>
  <c r="S94" i="15"/>
  <c r="S90" i="15"/>
  <c r="S89" i="15"/>
  <c r="S87" i="15"/>
  <c r="S80" i="15"/>
  <c r="S79" i="15"/>
  <c r="S77" i="15"/>
  <c r="S72" i="15"/>
  <c r="S49" i="15"/>
  <c r="S40" i="15"/>
  <c r="S39" i="15"/>
  <c r="S36" i="15"/>
  <c r="S34" i="15"/>
  <c r="S26" i="15"/>
  <c r="S24" i="15"/>
  <c r="S22" i="15"/>
  <c r="S20" i="15"/>
  <c r="S19" i="15"/>
  <c r="S14" i="15"/>
  <c r="S11" i="15"/>
  <c r="S10" i="15"/>
  <c r="S9" i="15"/>
  <c r="S7" i="15"/>
  <c r="CK5" i="15"/>
  <c r="G63" i="26" l="1"/>
  <c r="AQ621" i="15"/>
  <c r="AR620" i="20" s="1"/>
  <c r="CP557" i="20"/>
  <c r="CN241" i="20"/>
  <c r="CM621" i="15"/>
  <c r="CA604" i="20"/>
  <c r="CC556" i="20"/>
  <c r="CA605" i="20"/>
  <c r="BY556" i="20"/>
  <c r="CA557" i="20"/>
  <c r="Z573" i="15"/>
  <c r="BZ573" i="15"/>
  <c r="BR241" i="20"/>
  <c r="BY604" i="20"/>
  <c r="BR556" i="20"/>
  <c r="CL557" i="20"/>
  <c r="BT556" i="20"/>
  <c r="BL241" i="20"/>
  <c r="BN557" i="20"/>
  <c r="AD603" i="15"/>
  <c r="BI603" i="15"/>
  <c r="BT557" i="20"/>
  <c r="CF603" i="15"/>
  <c r="CG602" i="20" s="1"/>
  <c r="BT241" i="20"/>
  <c r="BP604" i="20"/>
  <c r="BR604" i="20"/>
  <c r="CP604" i="20"/>
  <c r="BN605" i="20"/>
  <c r="CP605" i="20"/>
  <c r="BP556" i="20"/>
  <c r="CN556" i="20"/>
  <c r="BX622" i="15"/>
  <c r="BF573" i="15"/>
  <c r="BG572" i="20" s="1"/>
  <c r="AB621" i="15"/>
  <c r="CD621" i="15"/>
  <c r="BP557" i="20"/>
  <c r="BM573" i="15"/>
  <c r="CE604" i="20"/>
  <c r="CE605" i="20"/>
  <c r="CE556" i="20"/>
  <c r="AD621" i="15"/>
  <c r="BZ621" i="15"/>
  <c r="CG579" i="20"/>
  <c r="BK573" i="15"/>
  <c r="CG604" i="20"/>
  <c r="CG605" i="20"/>
  <c r="AK621" i="15"/>
  <c r="AL620" i="20" s="1"/>
  <c r="CK621" i="15"/>
  <c r="CI620" i="20" s="1"/>
  <c r="AB573" i="15"/>
  <c r="AD573" i="15"/>
  <c r="CD573" i="15"/>
  <c r="BN604" i="20"/>
  <c r="AX621" i="15"/>
  <c r="AY620" i="20" s="1"/>
  <c r="BV573" i="15"/>
  <c r="BL557" i="20"/>
  <c r="BY557" i="20"/>
  <c r="AO580" i="15"/>
  <c r="AP579" i="20" s="1"/>
  <c r="AQ573" i="15"/>
  <c r="AR572" i="20" s="1"/>
  <c r="CM573" i="15"/>
  <c r="BL604" i="20"/>
  <c r="BR605" i="20"/>
  <c r="BN556" i="20"/>
  <c r="BI621" i="15"/>
  <c r="BI620" i="20" s="1"/>
  <c r="BY241" i="20"/>
  <c r="AS621" i="15"/>
  <c r="AT620" i="20" s="1"/>
  <c r="CK573" i="15"/>
  <c r="CL572" i="20" s="1"/>
  <c r="BB621" i="15"/>
  <c r="BC620" i="20" s="1"/>
  <c r="CC557" i="20"/>
  <c r="BZ580" i="15"/>
  <c r="AS573" i="15"/>
  <c r="AT572" i="20" s="1"/>
  <c r="CQ573" i="15"/>
  <c r="BF621" i="15"/>
  <c r="BG620" i="20" s="1"/>
  <c r="CE241" i="20"/>
  <c r="CQ621" i="15"/>
  <c r="AM580" i="15"/>
  <c r="AN579" i="20" s="1"/>
  <c r="AK573" i="15"/>
  <c r="AL572" i="20" s="1"/>
  <c r="BS580" i="15"/>
  <c r="AO573" i="15"/>
  <c r="AP572" i="20" s="1"/>
  <c r="BQ621" i="15"/>
  <c r="CG557" i="20"/>
  <c r="CI580" i="15"/>
  <c r="AV573" i="15"/>
  <c r="AV572" i="20" s="1"/>
  <c r="BY605" i="20"/>
  <c r="BK621" i="15"/>
  <c r="CQ580" i="15"/>
  <c r="AZ573" i="15"/>
  <c r="BA572" i="20" s="1"/>
  <c r="CC605" i="20"/>
  <c r="CA556" i="20"/>
  <c r="Z621" i="15"/>
  <c r="BX621" i="15"/>
  <c r="BW605" i="20"/>
  <c r="BV605" i="20"/>
  <c r="BW557" i="20"/>
  <c r="BV557" i="20"/>
  <c r="CD590" i="15"/>
  <c r="CE589" i="20" s="1"/>
  <c r="BD595" i="15"/>
  <c r="BE594" i="20" s="1"/>
  <c r="AD644" i="15"/>
  <c r="CL604" i="20"/>
  <c r="CL605" i="20"/>
  <c r="BW241" i="20"/>
  <c r="BV241" i="20"/>
  <c r="BI564" i="20"/>
  <c r="CI590" i="15"/>
  <c r="CQ595" i="15"/>
  <c r="AB644" i="15"/>
  <c r="BW556" i="20"/>
  <c r="BV556" i="20"/>
  <c r="V644" i="15"/>
  <c r="CN604" i="20"/>
  <c r="CN605" i="20"/>
  <c r="BJ556" i="20"/>
  <c r="BI556" i="20"/>
  <c r="BW621" i="20"/>
  <c r="BV621" i="20"/>
  <c r="BI602" i="20"/>
  <c r="AO644" i="15"/>
  <c r="AP643" i="20" s="1"/>
  <c r="BJ620" i="20"/>
  <c r="AW589" i="20"/>
  <c r="AV589" i="20"/>
  <c r="AW594" i="20"/>
  <c r="AV594" i="20"/>
  <c r="AW556" i="20"/>
  <c r="AV556" i="20"/>
  <c r="BJ557" i="20"/>
  <c r="BI557" i="20"/>
  <c r="AZ644" i="15"/>
  <c r="AW604" i="20"/>
  <c r="AV604" i="20"/>
  <c r="CR604" i="20"/>
  <c r="AW605" i="20"/>
  <c r="AV605" i="20"/>
  <c r="CR605" i="20"/>
  <c r="CL556" i="20"/>
  <c r="BJ241" i="20"/>
  <c r="BI241" i="20"/>
  <c r="BD644" i="15"/>
  <c r="BE647" i="20" s="1"/>
  <c r="CL241" i="20"/>
  <c r="CN557" i="20"/>
  <c r="BK644" i="15"/>
  <c r="BW604" i="20"/>
  <c r="BV604" i="20"/>
  <c r="BX638" i="15"/>
  <c r="BV637" i="20" s="1"/>
  <c r="CP556" i="20"/>
  <c r="BW637" i="20"/>
  <c r="CB644" i="15"/>
  <c r="BJ604" i="20"/>
  <c r="BI604" i="20"/>
  <c r="CD638" i="15"/>
  <c r="CR556" i="20"/>
  <c r="BV644" i="15"/>
  <c r="CR241" i="20"/>
  <c r="AW241" i="20"/>
  <c r="AV241" i="20"/>
  <c r="AW557" i="20"/>
  <c r="AV557" i="20"/>
  <c r="AK595" i="15"/>
  <c r="AL594" i="20" s="1"/>
  <c r="BZ644" i="15"/>
  <c r="BJ605" i="20"/>
  <c r="BI605" i="20"/>
  <c r="CJ604" i="20"/>
  <c r="CI604" i="20"/>
  <c r="CJ605" i="20"/>
  <c r="CI605" i="20"/>
  <c r="CJ572" i="20"/>
  <c r="CI572" i="20"/>
  <c r="CJ620" i="20"/>
  <c r="BA643" i="20"/>
  <c r="BA647" i="20"/>
  <c r="CJ556" i="20"/>
  <c r="CI556" i="20"/>
  <c r="CJ557" i="20"/>
  <c r="CI557" i="20"/>
  <c r="AT647" i="20"/>
  <c r="AT643" i="20"/>
  <c r="BW647" i="20"/>
  <c r="BW643" i="20"/>
  <c r="CA647" i="20"/>
  <c r="CJ241" i="20"/>
  <c r="CI241" i="20"/>
  <c r="BM619" i="15"/>
  <c r="AX613" i="15"/>
  <c r="AY612" i="20" s="1"/>
  <c r="Z620" i="15"/>
  <c r="CK595" i="15"/>
  <c r="AF644" i="15"/>
  <c r="BM644" i="15"/>
  <c r="BL647" i="20" s="1"/>
  <c r="CM644" i="15"/>
  <c r="CN647" i="20" s="1"/>
  <c r="CM637" i="15"/>
  <c r="AD590" i="15"/>
  <c r="CM595" i="15"/>
  <c r="BB596" i="15"/>
  <c r="BC595" i="20" s="1"/>
  <c r="AK644" i="15"/>
  <c r="BS644" i="15"/>
  <c r="CO644" i="15"/>
  <c r="CP643" i="20" s="1"/>
  <c r="X638" i="15"/>
  <c r="BI590" i="15"/>
  <c r="AI595" i="15"/>
  <c r="AJ594" i="20" s="1"/>
  <c r="AX644" i="15"/>
  <c r="BQ644" i="15"/>
  <c r="CS644" i="15"/>
  <c r="CT643" i="20" s="1"/>
  <c r="AX638" i="15"/>
  <c r="AY637" i="20" s="1"/>
  <c r="BF590" i="15"/>
  <c r="BG589" i="20" s="1"/>
  <c r="AX595" i="15"/>
  <c r="AY594" i="20" s="1"/>
  <c r="X644" i="15"/>
  <c r="BB644" i="15"/>
  <c r="BX644" i="15"/>
  <c r="BK638" i="15"/>
  <c r="BM595" i="15"/>
  <c r="Z644" i="15"/>
  <c r="AV644" i="15"/>
  <c r="CK644" i="15"/>
  <c r="CI647" i="20" s="1"/>
  <c r="BQ595" i="15"/>
  <c r="AI644" i="15"/>
  <c r="BI644" i="15"/>
  <c r="CF644" i="15"/>
  <c r="AO589" i="15"/>
  <c r="AP588" i="20" s="1"/>
  <c r="BO595" i="15"/>
  <c r="AQ644" i="15"/>
  <c r="BO644" i="15"/>
  <c r="CD644" i="15"/>
  <c r="CC643" i="20" s="1"/>
  <c r="AS637" i="15"/>
  <c r="AT636" i="20" s="1"/>
  <c r="BZ589" i="15"/>
  <c r="CI595" i="15"/>
  <c r="AM644" i="15"/>
  <c r="BF644" i="15"/>
  <c r="BQ637" i="15"/>
  <c r="AK603" i="15"/>
  <c r="AL602" i="20" s="1"/>
  <c r="BM603" i="15"/>
  <c r="CK603" i="15"/>
  <c r="CI602" i="20" s="1"/>
  <c r="BQ603" i="15"/>
  <c r="AO603" i="15"/>
  <c r="AP602" i="20" s="1"/>
  <c r="CO603" i="15"/>
  <c r="BF603" i="15"/>
  <c r="BG602" i="20" s="1"/>
  <c r="AS603" i="15"/>
  <c r="AT602" i="20" s="1"/>
  <c r="BO603" i="15"/>
  <c r="BP602" i="20" s="1"/>
  <c r="CQ603" i="15"/>
  <c r="BK603" i="15"/>
  <c r="AV603" i="15"/>
  <c r="BX603" i="15"/>
  <c r="CS603" i="15"/>
  <c r="CT602" i="20" s="1"/>
  <c r="CM603" i="15"/>
  <c r="V603" i="15"/>
  <c r="AX603" i="15"/>
  <c r="AY602" i="20" s="1"/>
  <c r="BS603" i="15"/>
  <c r="X603" i="15"/>
  <c r="AM603" i="15"/>
  <c r="AN602" i="20" s="1"/>
  <c r="BV603" i="15"/>
  <c r="BD598" i="15"/>
  <c r="BE597" i="20" s="1"/>
  <c r="AB603" i="15"/>
  <c r="AQ603" i="15"/>
  <c r="AR602" i="20" s="1"/>
  <c r="BZ603" i="15"/>
  <c r="CA602" i="20" s="1"/>
  <c r="Z603" i="15"/>
  <c r="AZ603" i="15"/>
  <c r="BA602" i="20" s="1"/>
  <c r="CB603" i="15"/>
  <c r="AF603" i="15"/>
  <c r="BB603" i="15"/>
  <c r="BC602" i="20" s="1"/>
  <c r="CD603" i="15"/>
  <c r="CE602" i="20" s="1"/>
  <c r="AI603" i="15"/>
  <c r="AJ602" i="20" s="1"/>
  <c r="BD603" i="15"/>
  <c r="BE602" i="20" s="1"/>
  <c r="AZ630" i="15"/>
  <c r="BA629" i="20" s="1"/>
  <c r="CR643" i="20"/>
  <c r="CR647" i="20"/>
  <c r="CT647" i="20"/>
  <c r="CJ647" i="20"/>
  <c r="CJ643" i="20"/>
  <c r="AZ646" i="15"/>
  <c r="CS646" i="15"/>
  <c r="CQ619" i="15"/>
  <c r="BK613" i="15"/>
  <c r="CQ613" i="15"/>
  <c r="AV571" i="15"/>
  <c r="BQ571" i="15"/>
  <c r="CM571" i="15"/>
  <c r="AO619" i="15"/>
  <c r="AP618" i="20" s="1"/>
  <c r="AK571" i="15"/>
  <c r="AL570" i="20" s="1"/>
  <c r="BK571" i="15"/>
  <c r="CO571" i="15"/>
  <c r="AS619" i="15"/>
  <c r="AT618" i="20" s="1"/>
  <c r="BK619" i="15"/>
  <c r="BL618" i="20" s="1"/>
  <c r="CS619" i="15"/>
  <c r="CT618" i="20" s="1"/>
  <c r="BO580" i="15"/>
  <c r="AV620" i="15"/>
  <c r="AM573" i="15"/>
  <c r="AN572" i="20" s="1"/>
  <c r="BQ573" i="15"/>
  <c r="CO573" i="15"/>
  <c r="CP572" i="20" s="1"/>
  <c r="AO613" i="15"/>
  <c r="AP612" i="20" s="1"/>
  <c r="BS613" i="15"/>
  <c r="CS613" i="15"/>
  <c r="CT612" i="20" s="1"/>
  <c r="AF621" i="15"/>
  <c r="BM621" i="15"/>
  <c r="CO621" i="15"/>
  <c r="AS571" i="15"/>
  <c r="AT570" i="20" s="1"/>
  <c r="Z613" i="15"/>
  <c r="BO571" i="15"/>
  <c r="BO619" i="15"/>
  <c r="CF620" i="15"/>
  <c r="BX613" i="15"/>
  <c r="AO571" i="15"/>
  <c r="AP570" i="20" s="1"/>
  <c r="BX571" i="15"/>
  <c r="CS571" i="15"/>
  <c r="CT570" i="20" s="1"/>
  <c r="AM619" i="15"/>
  <c r="AN618" i="20" s="1"/>
  <c r="BX619" i="15"/>
  <c r="BY618" i="20" s="1"/>
  <c r="BF580" i="15"/>
  <c r="BG579" i="20" s="1"/>
  <c r="BO636" i="15"/>
  <c r="AX573" i="15"/>
  <c r="AY572" i="20" s="1"/>
  <c r="BS573" i="15"/>
  <c r="CS573" i="15"/>
  <c r="CT572" i="20" s="1"/>
  <c r="X613" i="15"/>
  <c r="AV613" i="15"/>
  <c r="BV613" i="15"/>
  <c r="AO621" i="15"/>
  <c r="AP620" i="20" s="1"/>
  <c r="BS621" i="15"/>
  <c r="CS621" i="15"/>
  <c r="CT620" i="20" s="1"/>
  <c r="AM571" i="15"/>
  <c r="AN570" i="20" s="1"/>
  <c r="AV619" i="15"/>
  <c r="AB613" i="15"/>
  <c r="BI613" i="15"/>
  <c r="X622" i="15"/>
  <c r="X571" i="15"/>
  <c r="AQ571" i="15"/>
  <c r="AR570" i="20" s="1"/>
  <c r="BV571" i="15"/>
  <c r="X619" i="15"/>
  <c r="AQ619" i="15"/>
  <c r="AR618" i="20" s="1"/>
  <c r="BV619" i="15"/>
  <c r="CO630" i="15"/>
  <c r="CP629" i="20" s="1"/>
  <c r="CD580" i="15"/>
  <c r="CE579" i="20" s="1"/>
  <c r="X573" i="15"/>
  <c r="BB573" i="15"/>
  <c r="BC572" i="20" s="1"/>
  <c r="BX573" i="15"/>
  <c r="BY572" i="20" s="1"/>
  <c r="V613" i="15"/>
  <c r="AZ613" i="15"/>
  <c r="BA612" i="20" s="1"/>
  <c r="BZ613" i="15"/>
  <c r="X621" i="15"/>
  <c r="AV621" i="15"/>
  <c r="BV621" i="15"/>
  <c r="CQ571" i="15"/>
  <c r="CR570" i="20" s="1"/>
  <c r="AX619" i="15"/>
  <c r="AY618" i="20" s="1"/>
  <c r="AS613" i="15"/>
  <c r="AT612" i="20" s="1"/>
  <c r="AB571" i="15"/>
  <c r="BZ571" i="15"/>
  <c r="BZ619" i="15"/>
  <c r="CA618" i="20" s="1"/>
  <c r="CD613" i="15"/>
  <c r="CE612" i="20" s="1"/>
  <c r="V571" i="15"/>
  <c r="BS571" i="15"/>
  <c r="BT570" i="20" s="1"/>
  <c r="V619" i="15"/>
  <c r="BS619" i="15"/>
  <c r="BT618" i="20" s="1"/>
  <c r="CB613" i="15"/>
  <c r="AZ571" i="15"/>
  <c r="BA570" i="20" s="1"/>
  <c r="AB619" i="15"/>
  <c r="AZ619" i="15"/>
  <c r="BA618" i="20" s="1"/>
  <c r="AQ572" i="15"/>
  <c r="AR571" i="20" s="1"/>
  <c r="AI613" i="15"/>
  <c r="AJ612" i="20" s="1"/>
  <c r="BB613" i="15"/>
  <c r="BC612" i="20" s="1"/>
  <c r="Z571" i="15"/>
  <c r="BF571" i="15"/>
  <c r="BG570" i="20" s="1"/>
  <c r="CB571" i="15"/>
  <c r="Z619" i="15"/>
  <c r="BF619" i="15"/>
  <c r="BG618" i="20" s="1"/>
  <c r="CF619" i="15"/>
  <c r="BB572" i="15"/>
  <c r="BC571" i="20" s="1"/>
  <c r="CM580" i="15"/>
  <c r="V573" i="15"/>
  <c r="BI573" i="15"/>
  <c r="CB573" i="15"/>
  <c r="CC572" i="20" s="1"/>
  <c r="AK613" i="15"/>
  <c r="AL612" i="20" s="1"/>
  <c r="BD613" i="15"/>
  <c r="BE612" i="20" s="1"/>
  <c r="CF613" i="15"/>
  <c r="V621" i="15"/>
  <c r="AZ621" i="15"/>
  <c r="BA620" i="20" s="1"/>
  <c r="CB621" i="15"/>
  <c r="CC620" i="20" s="1"/>
  <c r="CM614" i="15"/>
  <c r="AD571" i="15"/>
  <c r="BI571" i="15"/>
  <c r="CF571" i="15"/>
  <c r="AD619" i="15"/>
  <c r="BI619" i="15"/>
  <c r="CD619" i="15"/>
  <c r="CC618" i="20" s="1"/>
  <c r="CF572" i="15"/>
  <c r="AD613" i="15"/>
  <c r="BF613" i="15"/>
  <c r="BG612" i="20" s="1"/>
  <c r="CK613" i="15"/>
  <c r="CD565" i="15"/>
  <c r="AF571" i="15"/>
  <c r="BB571" i="15"/>
  <c r="BC570" i="20" s="1"/>
  <c r="CD571" i="15"/>
  <c r="AI619" i="15"/>
  <c r="AJ618" i="20" s="1"/>
  <c r="BB619" i="15"/>
  <c r="BC618" i="20" s="1"/>
  <c r="CI619" i="15"/>
  <c r="AQ580" i="15"/>
  <c r="AR579" i="20" s="1"/>
  <c r="BB588" i="15"/>
  <c r="BC587" i="20" s="1"/>
  <c r="AI573" i="15"/>
  <c r="AJ572" i="20" s="1"/>
  <c r="BD573" i="15"/>
  <c r="BE572" i="20" s="1"/>
  <c r="CF573" i="15"/>
  <c r="CG572" i="20" s="1"/>
  <c r="AM613" i="15"/>
  <c r="AN612" i="20" s="1"/>
  <c r="BO613" i="15"/>
  <c r="CI613" i="15"/>
  <c r="AI621" i="15"/>
  <c r="AJ620" i="20" s="1"/>
  <c r="BD621" i="15"/>
  <c r="BE620" i="20" s="1"/>
  <c r="CF621" i="15"/>
  <c r="CG620" i="20" s="1"/>
  <c r="BM566" i="15"/>
  <c r="AI571" i="15"/>
  <c r="AJ570" i="20" s="1"/>
  <c r="CI571" i="15"/>
  <c r="AF619" i="15"/>
  <c r="CK619" i="15"/>
  <c r="AQ613" i="15"/>
  <c r="AR612" i="20" s="1"/>
  <c r="BM613" i="15"/>
  <c r="CM613" i="15"/>
  <c r="CN612" i="20" s="1"/>
  <c r="BD571" i="15"/>
  <c r="BE570" i="20" s="1"/>
  <c r="BD619" i="15"/>
  <c r="BE618" i="20" s="1"/>
  <c r="AX571" i="15"/>
  <c r="AY570" i="20" s="1"/>
  <c r="BM571" i="15"/>
  <c r="BN570" i="20" s="1"/>
  <c r="AK619" i="15"/>
  <c r="AL618" i="20" s="1"/>
  <c r="BQ619" i="15"/>
  <c r="CM619" i="15"/>
  <c r="AF580" i="15"/>
  <c r="AF573" i="15"/>
  <c r="BO573" i="15"/>
  <c r="AF613" i="15"/>
  <c r="BQ613" i="15"/>
  <c r="BR612" i="20" s="1"/>
  <c r="AM621" i="15"/>
  <c r="AN620" i="20" s="1"/>
  <c r="BO621" i="15"/>
  <c r="AB598" i="15"/>
  <c r="BZ598" i="15"/>
  <c r="CA597" i="20" s="1"/>
  <c r="V598" i="15"/>
  <c r="AZ598" i="15"/>
  <c r="BA597" i="20" s="1"/>
  <c r="CB598" i="15"/>
  <c r="CC597" i="20" s="1"/>
  <c r="AD598" i="15"/>
  <c r="BI598" i="15"/>
  <c r="CD598" i="15"/>
  <c r="AV645" i="15"/>
  <c r="AV598" i="15"/>
  <c r="BB598" i="15"/>
  <c r="BC597" i="20" s="1"/>
  <c r="CF598" i="15"/>
  <c r="CQ645" i="15"/>
  <c r="AK598" i="15"/>
  <c r="AL597" i="20" s="1"/>
  <c r="BK598" i="15"/>
  <c r="CK598" i="15"/>
  <c r="AI598" i="15"/>
  <c r="AJ597" i="20" s="1"/>
  <c r="BF598" i="15"/>
  <c r="BG597" i="20" s="1"/>
  <c r="CI598" i="15"/>
  <c r="AD604" i="15"/>
  <c r="AM598" i="15"/>
  <c r="AN597" i="20" s="1"/>
  <c r="BO598" i="15"/>
  <c r="CM598" i="15"/>
  <c r="CN597" i="20" s="1"/>
  <c r="AQ604" i="15"/>
  <c r="AR603" i="20" s="1"/>
  <c r="AF598" i="15"/>
  <c r="BM598" i="15"/>
  <c r="BN597" i="20" s="1"/>
  <c r="CQ598" i="15"/>
  <c r="AS604" i="15"/>
  <c r="AT603" i="20" s="1"/>
  <c r="BO627" i="15"/>
  <c r="AQ598" i="15"/>
  <c r="AR597" i="20" s="1"/>
  <c r="BQ598" i="15"/>
  <c r="CO598" i="15"/>
  <c r="BI604" i="15"/>
  <c r="AO598" i="15"/>
  <c r="AP597" i="20" s="1"/>
  <c r="BS598" i="15"/>
  <c r="CS598" i="15"/>
  <c r="CT597" i="20" s="1"/>
  <c r="BV604" i="15"/>
  <c r="Z598" i="15"/>
  <c r="AS598" i="15"/>
  <c r="AT597" i="20" s="1"/>
  <c r="BV598" i="15"/>
  <c r="CK604" i="15"/>
  <c r="X598" i="15"/>
  <c r="AX598" i="15"/>
  <c r="AY597" i="20" s="1"/>
  <c r="AB563" i="15"/>
  <c r="BF563" i="15"/>
  <c r="BG562" i="20" s="1"/>
  <c r="BZ563" i="15"/>
  <c r="V630" i="15"/>
  <c r="CO636" i="15"/>
  <c r="AV563" i="15"/>
  <c r="Z563" i="15"/>
  <c r="AZ563" i="15"/>
  <c r="BA562" i="20" s="1"/>
  <c r="CB563" i="15"/>
  <c r="CC562" i="20" s="1"/>
  <c r="AS630" i="15"/>
  <c r="AT629" i="20" s="1"/>
  <c r="BV563" i="15"/>
  <c r="BT562" i="20" s="1"/>
  <c r="CK636" i="15"/>
  <c r="V581" i="15"/>
  <c r="AD563" i="15"/>
  <c r="BI563" i="15"/>
  <c r="CF563" i="15"/>
  <c r="CG562" i="20" s="1"/>
  <c r="AO630" i="15"/>
  <c r="AP629" i="20" s="1"/>
  <c r="AB588" i="15"/>
  <c r="X563" i="15"/>
  <c r="Z630" i="15"/>
  <c r="AF563" i="15"/>
  <c r="BB563" i="15"/>
  <c r="BC562" i="20" s="1"/>
  <c r="CD563" i="15"/>
  <c r="AV630" i="15"/>
  <c r="BD588" i="15"/>
  <c r="BE587" i="20" s="1"/>
  <c r="AS563" i="15"/>
  <c r="AT562" i="20" s="1"/>
  <c r="BM563" i="15"/>
  <c r="CK563" i="15"/>
  <c r="BM630" i="15"/>
  <c r="BM588" i="15"/>
  <c r="AK563" i="15"/>
  <c r="AL562" i="20" s="1"/>
  <c r="BQ563" i="15"/>
  <c r="BR562" i="20" s="1"/>
  <c r="CM563" i="15"/>
  <c r="CN562" i="20" s="1"/>
  <c r="BS630" i="15"/>
  <c r="BV588" i="15"/>
  <c r="AO563" i="15"/>
  <c r="AP562" i="20" s="1"/>
  <c r="BK563" i="15"/>
  <c r="CO563" i="15"/>
  <c r="BV630" i="15"/>
  <c r="CO588" i="15"/>
  <c r="Z636" i="15"/>
  <c r="AM563" i="15"/>
  <c r="AN562" i="20" s="1"/>
  <c r="BO563" i="15"/>
  <c r="BP562" i="20" s="1"/>
  <c r="CQ563" i="15"/>
  <c r="CR562" i="20" s="1"/>
  <c r="CB630" i="15"/>
  <c r="AM636" i="15"/>
  <c r="AN635" i="20" s="1"/>
  <c r="V563" i="15"/>
  <c r="AQ563" i="15"/>
  <c r="AR562" i="20" s="1"/>
  <c r="CS630" i="15"/>
  <c r="CT629" i="20" s="1"/>
  <c r="BS636" i="15"/>
  <c r="BT635" i="20" s="1"/>
  <c r="AF590" i="15"/>
  <c r="BK590" i="15"/>
  <c r="CF590" i="15"/>
  <c r="V604" i="15"/>
  <c r="AV604" i="15"/>
  <c r="BZ604" i="15"/>
  <c r="CA603" i="20" s="1"/>
  <c r="V638" i="15"/>
  <c r="AZ638" i="15"/>
  <c r="BA637" i="20" s="1"/>
  <c r="CB638" i="15"/>
  <c r="CC637" i="20" s="1"/>
  <c r="Z645" i="15"/>
  <c r="AK590" i="15"/>
  <c r="AL589" i="20" s="1"/>
  <c r="BB590" i="15"/>
  <c r="BC589" i="20" s="1"/>
  <c r="CK590" i="15"/>
  <c r="CI589" i="20" s="1"/>
  <c r="Z604" i="15"/>
  <c r="BD604" i="15"/>
  <c r="BE603" i="20" s="1"/>
  <c r="CF604" i="15"/>
  <c r="AB638" i="15"/>
  <c r="BD638" i="15"/>
  <c r="BE637" i="20" s="1"/>
  <c r="BZ638" i="15"/>
  <c r="CA637" i="20" s="1"/>
  <c r="AM645" i="15"/>
  <c r="AS590" i="15"/>
  <c r="AT589" i="20" s="1"/>
  <c r="BO590" i="15"/>
  <c r="CM590" i="15"/>
  <c r="AM604" i="15"/>
  <c r="AN603" i="20" s="1"/>
  <c r="BF604" i="15"/>
  <c r="BG603" i="20" s="1"/>
  <c r="CD604" i="15"/>
  <c r="AK638" i="15"/>
  <c r="AL637" i="20" s="1"/>
  <c r="BI638" i="15"/>
  <c r="CF638" i="15"/>
  <c r="CG637" i="20" s="1"/>
  <c r="AF645" i="15"/>
  <c r="AI590" i="15"/>
  <c r="AJ589" i="20" s="1"/>
  <c r="BM590" i="15"/>
  <c r="CQ590" i="15"/>
  <c r="AO587" i="15"/>
  <c r="AP586" i="20" s="1"/>
  <c r="AI604" i="15"/>
  <c r="AJ603" i="20" s="1"/>
  <c r="BO604" i="15"/>
  <c r="BP603" i="20" s="1"/>
  <c r="CI604" i="15"/>
  <c r="AI638" i="15"/>
  <c r="AJ637" i="20" s="1"/>
  <c r="BB638" i="15"/>
  <c r="BC637" i="20" s="1"/>
  <c r="CK638" i="15"/>
  <c r="AO645" i="15"/>
  <c r="AM590" i="15"/>
  <c r="AN589" i="20" s="1"/>
  <c r="BQ590" i="15"/>
  <c r="CO590" i="15"/>
  <c r="BQ587" i="15"/>
  <c r="AF604" i="15"/>
  <c r="BM604" i="15"/>
  <c r="CM604" i="15"/>
  <c r="AF638" i="15"/>
  <c r="BF638" i="15"/>
  <c r="BG637" i="20" s="1"/>
  <c r="CI638" i="15"/>
  <c r="BO645" i="15"/>
  <c r="AQ590" i="15"/>
  <c r="AR589" i="20" s="1"/>
  <c r="BS590" i="15"/>
  <c r="BT589" i="20" s="1"/>
  <c r="CS590" i="15"/>
  <c r="CT589" i="20" s="1"/>
  <c r="CM587" i="15"/>
  <c r="AK604" i="15"/>
  <c r="AL603" i="20" s="1"/>
  <c r="BQ604" i="15"/>
  <c r="CO604" i="15"/>
  <c r="AM638" i="15"/>
  <c r="AN637" i="20" s="1"/>
  <c r="BO638" i="15"/>
  <c r="CM638" i="15"/>
  <c r="CN637" i="20" s="1"/>
  <c r="BM645" i="15"/>
  <c r="Z590" i="15"/>
  <c r="AO590" i="15"/>
  <c r="AP589" i="20" s="1"/>
  <c r="BZ590" i="15"/>
  <c r="CA589" i="20" s="1"/>
  <c r="AF635" i="15"/>
  <c r="AO604" i="15"/>
  <c r="AP603" i="20" s="1"/>
  <c r="CB604" i="15"/>
  <c r="CQ604" i="15"/>
  <c r="CR603" i="20" s="1"/>
  <c r="AQ638" i="15"/>
  <c r="AR637" i="20" s="1"/>
  <c r="BQ638" i="15"/>
  <c r="BR637" i="20" s="1"/>
  <c r="CQ638" i="15"/>
  <c r="BK645" i="15"/>
  <c r="X590" i="15"/>
  <c r="AX590" i="15"/>
  <c r="AY589" i="20" s="1"/>
  <c r="BV590" i="15"/>
  <c r="BM635" i="15"/>
  <c r="AX604" i="15"/>
  <c r="AY603" i="20" s="1"/>
  <c r="BK604" i="15"/>
  <c r="BL603" i="20" s="1"/>
  <c r="CS604" i="15"/>
  <c r="CT603" i="20" s="1"/>
  <c r="AS638" i="15"/>
  <c r="AT637" i="20" s="1"/>
  <c r="BM638" i="15"/>
  <c r="CO638" i="15"/>
  <c r="CP637" i="20" s="1"/>
  <c r="BX645" i="15"/>
  <c r="V590" i="15"/>
  <c r="AZ590" i="15"/>
  <c r="BA589" i="20" s="1"/>
  <c r="BX590" i="15"/>
  <c r="BY589" i="20" s="1"/>
  <c r="CK635" i="15"/>
  <c r="X604" i="15"/>
  <c r="BB604" i="15"/>
  <c r="BC603" i="20" s="1"/>
  <c r="BS604" i="15"/>
  <c r="BT603" i="20" s="1"/>
  <c r="AO638" i="15"/>
  <c r="AP637" i="20" s="1"/>
  <c r="BS638" i="15"/>
  <c r="BT637" i="20" s="1"/>
  <c r="CS638" i="15"/>
  <c r="CT637" i="20" s="1"/>
  <c r="CM645" i="15"/>
  <c r="AB590" i="15"/>
  <c r="BD590" i="15"/>
  <c r="BE589" i="20" s="1"/>
  <c r="AB604" i="15"/>
  <c r="AZ604" i="15"/>
  <c r="BA603" i="20" s="1"/>
  <c r="Z638" i="15"/>
  <c r="AV638" i="15"/>
  <c r="CO645" i="15"/>
  <c r="AK588" i="15"/>
  <c r="AL587" i="20" s="1"/>
  <c r="BS588" i="15"/>
  <c r="BT587" i="20" s="1"/>
  <c r="CQ588" i="15"/>
  <c r="CR587" i="20" s="1"/>
  <c r="AQ636" i="15"/>
  <c r="AR635" i="20" s="1"/>
  <c r="BB636" i="15"/>
  <c r="BC635" i="20" s="1"/>
  <c r="CF636" i="15"/>
  <c r="AO588" i="15"/>
  <c r="AP587" i="20" s="1"/>
  <c r="BQ588" i="15"/>
  <c r="CS588" i="15"/>
  <c r="CT587" i="20" s="1"/>
  <c r="AX636" i="15"/>
  <c r="AY635" i="20" s="1"/>
  <c r="BI636" i="15"/>
  <c r="CD636" i="15"/>
  <c r="X588" i="15"/>
  <c r="AX588" i="15"/>
  <c r="AY587" i="20" s="1"/>
  <c r="BK588" i="15"/>
  <c r="AI636" i="15"/>
  <c r="AJ635" i="20" s="1"/>
  <c r="BF636" i="15"/>
  <c r="BG635" i="20" s="1"/>
  <c r="CI636" i="15"/>
  <c r="AD588" i="15"/>
  <c r="AZ588" i="15"/>
  <c r="BA587" i="20" s="1"/>
  <c r="BX588" i="15"/>
  <c r="AF636" i="15"/>
  <c r="BQ636" i="15"/>
  <c r="CM636" i="15"/>
  <c r="CN635" i="20" s="1"/>
  <c r="V588" i="15"/>
  <c r="AS588" i="15"/>
  <c r="AT587" i="20" s="1"/>
  <c r="CB588" i="15"/>
  <c r="AK636" i="15"/>
  <c r="AL635" i="20" s="1"/>
  <c r="BM636" i="15"/>
  <c r="BN635" i="20" s="1"/>
  <c r="CQ636" i="15"/>
  <c r="Z588" i="15"/>
  <c r="AV588" i="15"/>
  <c r="CK588" i="15"/>
  <c r="AO636" i="15"/>
  <c r="AP635" i="20" s="1"/>
  <c r="BK636" i="15"/>
  <c r="CS636" i="15"/>
  <c r="CT635" i="20" s="1"/>
  <c r="AI588" i="15"/>
  <c r="AJ587" i="20" s="1"/>
  <c r="BI588" i="15"/>
  <c r="CF588" i="15"/>
  <c r="X636" i="15"/>
  <c r="BD636" i="15"/>
  <c r="BE635" i="20" s="1"/>
  <c r="BX636" i="15"/>
  <c r="BY635" i="20" s="1"/>
  <c r="AM588" i="15"/>
  <c r="AN587" i="20" s="1"/>
  <c r="BF588" i="15"/>
  <c r="BG587" i="20" s="1"/>
  <c r="CD588" i="15"/>
  <c r="AD636" i="15"/>
  <c r="AZ636" i="15"/>
  <c r="BA635" i="20" s="1"/>
  <c r="CB636" i="15"/>
  <c r="CC635" i="20" s="1"/>
  <c r="BO588" i="15"/>
  <c r="AB636" i="15"/>
  <c r="BV636" i="15"/>
  <c r="AQ588" i="15"/>
  <c r="AR587" i="20" s="1"/>
  <c r="CI588" i="15"/>
  <c r="AS636" i="15"/>
  <c r="AT635" i="20" s="1"/>
  <c r="AF588" i="15"/>
  <c r="BZ588" i="15"/>
  <c r="V636" i="15"/>
  <c r="AV636" i="15"/>
  <c r="AX622" i="15"/>
  <c r="AY621" i="20" s="1"/>
  <c r="CO619" i="15"/>
  <c r="CP618" i="20" s="1"/>
  <c r="AB574" i="15"/>
  <c r="BD574" i="15"/>
  <c r="BE573" i="20" s="1"/>
  <c r="CB574" i="15"/>
  <c r="Z627" i="15"/>
  <c r="AB566" i="15"/>
  <c r="AV612" i="15"/>
  <c r="AM627" i="15"/>
  <c r="AN626" i="20" s="1"/>
  <c r="AQ566" i="15"/>
  <c r="AR565" i="20" s="1"/>
  <c r="BS612" i="15"/>
  <c r="AZ627" i="15"/>
  <c r="BA626" i="20" s="1"/>
  <c r="BD566" i="15"/>
  <c r="BE565" i="20" s="1"/>
  <c r="CF612" i="15"/>
  <c r="CG611" i="20" s="1"/>
  <c r="CB627" i="15"/>
  <c r="CC626" i="20" s="1"/>
  <c r="CD566" i="15"/>
  <c r="AV581" i="15"/>
  <c r="CQ627" i="15"/>
  <c r="CQ566" i="15"/>
  <c r="CR565" i="20" s="1"/>
  <c r="BI581" i="15"/>
  <c r="BK581" i="15"/>
  <c r="CB581" i="15"/>
  <c r="CC580" i="20" s="1"/>
  <c r="CQ581" i="15"/>
  <c r="Z612" i="15"/>
  <c r="AO612" i="15"/>
  <c r="AP611" i="20" s="1"/>
  <c r="CF601" i="15"/>
  <c r="CS579" i="15"/>
  <c r="CT578" i="20" s="1"/>
  <c r="AF627" i="15"/>
  <c r="BD627" i="15"/>
  <c r="BE626" i="20" s="1"/>
  <c r="CK627" i="15"/>
  <c r="Z566" i="15"/>
  <c r="AX566" i="15"/>
  <c r="AY565" i="20" s="1"/>
  <c r="BV566" i="15"/>
  <c r="AF612" i="15"/>
  <c r="BM612" i="15"/>
  <c r="CM612" i="15"/>
  <c r="AD581" i="15"/>
  <c r="BO581" i="15"/>
  <c r="CI581" i="15"/>
  <c r="CM627" i="15"/>
  <c r="X566" i="15"/>
  <c r="BX566" i="15"/>
  <c r="BY565" i="20" s="1"/>
  <c r="BQ612" i="15"/>
  <c r="AF581" i="15"/>
  <c r="CM581" i="15"/>
  <c r="CN580" i="20" s="1"/>
  <c r="AK627" i="15"/>
  <c r="AL626" i="20" s="1"/>
  <c r="BM627" i="15"/>
  <c r="AZ566" i="15"/>
  <c r="BA565" i="20" s="1"/>
  <c r="AX612" i="15"/>
  <c r="AY611" i="20" s="1"/>
  <c r="CO612" i="15"/>
  <c r="BM581" i="15"/>
  <c r="AO627" i="15"/>
  <c r="AP626" i="20" s="1"/>
  <c r="BK627" i="15"/>
  <c r="CO627" i="15"/>
  <c r="V566" i="15"/>
  <c r="BK566" i="15"/>
  <c r="BL565" i="20" s="1"/>
  <c r="CB566" i="15"/>
  <c r="CC565" i="20" s="1"/>
  <c r="AK612" i="15"/>
  <c r="AL611" i="20" s="1"/>
  <c r="BK612" i="15"/>
  <c r="BL611" i="20" s="1"/>
  <c r="CQ612" i="15"/>
  <c r="CR611" i="20" s="1"/>
  <c r="AQ581" i="15"/>
  <c r="AR580" i="20" s="1"/>
  <c r="BQ581" i="15"/>
  <c r="CO581" i="15"/>
  <c r="AX627" i="15"/>
  <c r="AY626" i="20" s="1"/>
  <c r="BX627" i="15"/>
  <c r="CS627" i="15"/>
  <c r="CT626" i="20" s="1"/>
  <c r="AF566" i="15"/>
  <c r="BI566" i="15"/>
  <c r="CF566" i="15"/>
  <c r="X612" i="15"/>
  <c r="BD612" i="15"/>
  <c r="BE611" i="20" s="1"/>
  <c r="CB612" i="15"/>
  <c r="CC611" i="20" s="1"/>
  <c r="AM581" i="15"/>
  <c r="AN580" i="20" s="1"/>
  <c r="BS581" i="15"/>
  <c r="BT580" i="20" s="1"/>
  <c r="CS581" i="15"/>
  <c r="CT580" i="20" s="1"/>
  <c r="V627" i="15"/>
  <c r="AQ627" i="15"/>
  <c r="AR626" i="20" s="1"/>
  <c r="BS627" i="15"/>
  <c r="AD566" i="15"/>
  <c r="BB566" i="15"/>
  <c r="BC565" i="20" s="1"/>
  <c r="CK566" i="15"/>
  <c r="CL565" i="20" s="1"/>
  <c r="AB612" i="15"/>
  <c r="AZ612" i="15"/>
  <c r="BA611" i="20" s="1"/>
  <c r="BX612" i="15"/>
  <c r="BY611" i="20" s="1"/>
  <c r="Z581" i="15"/>
  <c r="AO581" i="15"/>
  <c r="AP580" i="20" s="1"/>
  <c r="BZ581" i="15"/>
  <c r="CA580" i="20" s="1"/>
  <c r="X627" i="15"/>
  <c r="AV627" i="15"/>
  <c r="BV627" i="15"/>
  <c r="AK566" i="15"/>
  <c r="AL565" i="20" s="1"/>
  <c r="BF566" i="15"/>
  <c r="BG565" i="20" s="1"/>
  <c r="CI566" i="15"/>
  <c r="AD612" i="15"/>
  <c r="BO612" i="15"/>
  <c r="BV612" i="15"/>
  <c r="X581" i="15"/>
  <c r="AX581" i="15"/>
  <c r="AY580" i="20" s="1"/>
  <c r="BX581" i="15"/>
  <c r="BY580" i="20" s="1"/>
  <c r="Z614" i="15"/>
  <c r="AB627" i="15"/>
  <c r="BF627" i="15"/>
  <c r="BG626" i="20" s="1"/>
  <c r="BZ627" i="15"/>
  <c r="CA626" i="20" s="1"/>
  <c r="AI566" i="15"/>
  <c r="AJ565" i="20" s="1"/>
  <c r="BO566" i="15"/>
  <c r="CM566" i="15"/>
  <c r="V612" i="15"/>
  <c r="AS612" i="15"/>
  <c r="AT611" i="20" s="1"/>
  <c r="BZ612" i="15"/>
  <c r="AB581" i="15"/>
  <c r="BB581" i="15"/>
  <c r="BC580" i="20" s="1"/>
  <c r="BV581" i="15"/>
  <c r="AD627" i="15"/>
  <c r="BI627" i="15"/>
  <c r="CF627" i="15"/>
  <c r="CG626" i="20" s="1"/>
  <c r="AS566" i="15"/>
  <c r="AT565" i="20" s="1"/>
  <c r="BQ566" i="15"/>
  <c r="CO566" i="15"/>
  <c r="AM612" i="15"/>
  <c r="AN611" i="20" s="1"/>
  <c r="BB612" i="15"/>
  <c r="BC611" i="20" s="1"/>
  <c r="CK612" i="15"/>
  <c r="CI611" i="20" s="1"/>
  <c r="AS581" i="15"/>
  <c r="AT580" i="20" s="1"/>
  <c r="AZ581" i="15"/>
  <c r="BA580" i="20" s="1"/>
  <c r="CD581" i="15"/>
  <c r="BQ629" i="15"/>
  <c r="BP628" i="20" s="1"/>
  <c r="AI627" i="15"/>
  <c r="AJ626" i="20" s="1"/>
  <c r="BB627" i="15"/>
  <c r="BC626" i="20" s="1"/>
  <c r="CD627" i="15"/>
  <c r="AO566" i="15"/>
  <c r="AP565" i="20" s="1"/>
  <c r="BS566" i="15"/>
  <c r="CS566" i="15"/>
  <c r="CT565" i="20" s="1"/>
  <c r="AI612" i="15"/>
  <c r="AJ611" i="20" s="1"/>
  <c r="BI612" i="15"/>
  <c r="CD612" i="15"/>
  <c r="CE611" i="20" s="1"/>
  <c r="AI581" i="15"/>
  <c r="AJ580" i="20" s="1"/>
  <c r="BD581" i="15"/>
  <c r="BE580" i="20" s="1"/>
  <c r="CF581" i="15"/>
  <c r="Z579" i="15"/>
  <c r="AS627" i="15"/>
  <c r="AT626" i="20" s="1"/>
  <c r="BQ627" i="15"/>
  <c r="AM566" i="15"/>
  <c r="AN565" i="20" s="1"/>
  <c r="AV566" i="15"/>
  <c r="CK564" i="15"/>
  <c r="AQ612" i="15"/>
  <c r="AR611" i="20" s="1"/>
  <c r="BF612" i="15"/>
  <c r="BG611" i="20" s="1"/>
  <c r="AK581" i="15"/>
  <c r="AL580" i="20" s="1"/>
  <c r="BF581" i="15"/>
  <c r="BG580" i="20" s="1"/>
  <c r="Z589" i="15"/>
  <c r="CI584" i="15"/>
  <c r="AB584" i="15"/>
  <c r="BF584" i="15"/>
  <c r="BG583" i="20" s="1"/>
  <c r="CO584" i="15"/>
  <c r="AO595" i="15"/>
  <c r="AP594" i="20" s="1"/>
  <c r="BK595" i="15"/>
  <c r="BL594" i="20" s="1"/>
  <c r="CO595" i="15"/>
  <c r="X630" i="15"/>
  <c r="AX630" i="15"/>
  <c r="AY629" i="20" s="1"/>
  <c r="BX630" i="15"/>
  <c r="AK580" i="15"/>
  <c r="AL579" i="20" s="1"/>
  <c r="BM580" i="15"/>
  <c r="CO580" i="15"/>
  <c r="AS645" i="15"/>
  <c r="BS645" i="15"/>
  <c r="CS645" i="15"/>
  <c r="AM595" i="15"/>
  <c r="AN594" i="20" s="1"/>
  <c r="BX595" i="15"/>
  <c r="CS595" i="15"/>
  <c r="CT594" i="20" s="1"/>
  <c r="AB630" i="15"/>
  <c r="BK630" i="15"/>
  <c r="BL629" i="20" s="1"/>
  <c r="BZ630" i="15"/>
  <c r="CA629" i="20" s="1"/>
  <c r="AX580" i="15"/>
  <c r="AY579" i="20" s="1"/>
  <c r="BQ580" i="15"/>
  <c r="BR579" i="20" s="1"/>
  <c r="CS580" i="15"/>
  <c r="CT579" i="20" s="1"/>
  <c r="X645" i="15"/>
  <c r="AX645" i="15"/>
  <c r="BV645" i="15"/>
  <c r="V595" i="15"/>
  <c r="AS595" i="15"/>
  <c r="AT594" i="20" s="1"/>
  <c r="BZ595" i="15"/>
  <c r="AM630" i="15"/>
  <c r="AN629" i="20" s="1"/>
  <c r="BD630" i="15"/>
  <c r="BE629" i="20" s="1"/>
  <c r="CD630" i="15"/>
  <c r="X580" i="15"/>
  <c r="BB580" i="15"/>
  <c r="BC579" i="20" s="1"/>
  <c r="BK580" i="15"/>
  <c r="BL579" i="20" s="1"/>
  <c r="AB645" i="15"/>
  <c r="BB645" i="15"/>
  <c r="CB645" i="15"/>
  <c r="X595" i="15"/>
  <c r="AQ595" i="15"/>
  <c r="AR594" i="20" s="1"/>
  <c r="BS595" i="15"/>
  <c r="AD630" i="15"/>
  <c r="BI630" i="15"/>
  <c r="CF630" i="15"/>
  <c r="AD580" i="15"/>
  <c r="AZ580" i="15"/>
  <c r="BA579" i="20" s="1"/>
  <c r="BX580" i="15"/>
  <c r="BY579" i="20" s="1"/>
  <c r="V645" i="15"/>
  <c r="BI645" i="15"/>
  <c r="CD645" i="15"/>
  <c r="AB595" i="15"/>
  <c r="AZ595" i="15"/>
  <c r="BA594" i="20" s="1"/>
  <c r="BV595" i="15"/>
  <c r="AK630" i="15"/>
  <c r="AL629" i="20" s="1"/>
  <c r="BB630" i="15"/>
  <c r="BC629" i="20" s="1"/>
  <c r="CK630" i="15"/>
  <c r="AB580" i="15"/>
  <c r="BD580" i="15"/>
  <c r="BE579" i="20" s="1"/>
  <c r="CB580" i="15"/>
  <c r="CC579" i="20" s="1"/>
  <c r="AI645" i="15"/>
  <c r="AZ645" i="15"/>
  <c r="BZ645" i="15"/>
  <c r="Z595" i="15"/>
  <c r="BF595" i="15"/>
  <c r="BG594" i="20" s="1"/>
  <c r="CB595" i="15"/>
  <c r="CC594" i="20" s="1"/>
  <c r="AI630" i="15"/>
  <c r="AJ629" i="20" s="1"/>
  <c r="BF630" i="15"/>
  <c r="BG629" i="20" s="1"/>
  <c r="CI630" i="15"/>
  <c r="V580" i="15"/>
  <c r="AS580" i="15"/>
  <c r="AT579" i="20" s="1"/>
  <c r="BV580" i="15"/>
  <c r="BQ582" i="15"/>
  <c r="AK645" i="15"/>
  <c r="BD645" i="15"/>
  <c r="CF645" i="15"/>
  <c r="AD595" i="15"/>
  <c r="BI595" i="15"/>
  <c r="CF595" i="15"/>
  <c r="CG594" i="20" s="1"/>
  <c r="CB643" i="15"/>
  <c r="AF630" i="15"/>
  <c r="BO630" i="15"/>
  <c r="CM630" i="15"/>
  <c r="CN629" i="20" s="1"/>
  <c r="Z580" i="15"/>
  <c r="AV580" i="15"/>
  <c r="CK580" i="15"/>
  <c r="CL579" i="20" s="1"/>
  <c r="BZ628" i="15"/>
  <c r="AD645" i="15"/>
  <c r="BF645" i="15"/>
  <c r="CK645" i="15"/>
  <c r="BX597" i="15"/>
  <c r="AF595" i="15"/>
  <c r="BB595" i="15"/>
  <c r="BC594" i="20" s="1"/>
  <c r="AQ630" i="15"/>
  <c r="AR629" i="20" s="1"/>
  <c r="BQ630" i="15"/>
  <c r="AI580" i="15"/>
  <c r="AJ579" i="20" s="1"/>
  <c r="BI580" i="15"/>
  <c r="AQ645" i="15"/>
  <c r="BQ645" i="15"/>
  <c r="AI584" i="15"/>
  <c r="AJ583" i="20" s="1"/>
  <c r="AZ601" i="15"/>
  <c r="BA600" i="20" s="1"/>
  <c r="AK615" i="15"/>
  <c r="AL614" i="20" s="1"/>
  <c r="AZ624" i="15"/>
  <c r="BA623" i="20" s="1"/>
  <c r="BS584" i="15"/>
  <c r="X585" i="15"/>
  <c r="BS601" i="15"/>
  <c r="BO615" i="15"/>
  <c r="BM601" i="15"/>
  <c r="BD601" i="15"/>
  <c r="BE600" i="20" s="1"/>
  <c r="BX601" i="15"/>
  <c r="CM601" i="15"/>
  <c r="CB585" i="15"/>
  <c r="CQ601" i="15"/>
  <c r="AV592" i="15"/>
  <c r="Z601" i="15"/>
  <c r="AK601" i="15"/>
  <c r="AL600" i="20" s="1"/>
  <c r="AM601" i="15"/>
  <c r="AN600" i="20" s="1"/>
  <c r="AQ601" i="15"/>
  <c r="AR600" i="20" s="1"/>
  <c r="V622" i="15"/>
  <c r="BK622" i="15"/>
  <c r="CB622" i="15"/>
  <c r="BF592" i="15"/>
  <c r="BG591" i="20" s="1"/>
  <c r="AV587" i="15"/>
  <c r="BK587" i="15"/>
  <c r="CO587" i="15"/>
  <c r="CP586" i="20" s="1"/>
  <c r="AS635" i="15"/>
  <c r="AT634" i="20" s="1"/>
  <c r="BK635" i="15"/>
  <c r="BL634" i="20" s="1"/>
  <c r="CM635" i="15"/>
  <c r="AI572" i="15"/>
  <c r="AJ571" i="20" s="1"/>
  <c r="BI572" i="15"/>
  <c r="CD572" i="15"/>
  <c r="AI620" i="15"/>
  <c r="AJ619" i="20" s="1"/>
  <c r="BO620" i="15"/>
  <c r="CD620" i="15"/>
  <c r="CE619" i="20" s="1"/>
  <c r="AF637" i="15"/>
  <c r="BM637" i="15"/>
  <c r="CO637" i="15"/>
  <c r="CP636" i="20" s="1"/>
  <c r="AF574" i="15"/>
  <c r="BK574" i="15"/>
  <c r="CD574" i="15"/>
  <c r="X589" i="15"/>
  <c r="AS589" i="15"/>
  <c r="AT588" i="20" s="1"/>
  <c r="BX589" i="15"/>
  <c r="BY588" i="20" s="1"/>
  <c r="AB622" i="15"/>
  <c r="AZ622" i="15"/>
  <c r="BA621" i="20" s="1"/>
  <c r="BZ622" i="15"/>
  <c r="CA621" i="20" s="1"/>
  <c r="BM592" i="15"/>
  <c r="AM587" i="15"/>
  <c r="AN586" i="20" s="1"/>
  <c r="BO587" i="15"/>
  <c r="BP586" i="20" s="1"/>
  <c r="CQ587" i="15"/>
  <c r="AK635" i="15"/>
  <c r="AL634" i="20" s="1"/>
  <c r="BO635" i="15"/>
  <c r="CO635" i="15"/>
  <c r="AX572" i="15"/>
  <c r="AY571" i="20" s="1"/>
  <c r="BF572" i="15"/>
  <c r="BG571" i="20" s="1"/>
  <c r="CI572" i="15"/>
  <c r="AQ620" i="15"/>
  <c r="AR619" i="20" s="1"/>
  <c r="BI620" i="15"/>
  <c r="CK620" i="15"/>
  <c r="AM637" i="15"/>
  <c r="AN636" i="20" s="1"/>
  <c r="BK637" i="15"/>
  <c r="CQ637" i="15"/>
  <c r="AD574" i="15"/>
  <c r="BI574" i="15"/>
  <c r="CF574" i="15"/>
  <c r="AB589" i="15"/>
  <c r="AZ589" i="15"/>
  <c r="BA588" i="20" s="1"/>
  <c r="BV589" i="15"/>
  <c r="V601" i="15"/>
  <c r="BQ601" i="15"/>
  <c r="BR600" i="20" s="1"/>
  <c r="AD622" i="15"/>
  <c r="CD622" i="15"/>
  <c r="CB592" i="15"/>
  <c r="BX587" i="15"/>
  <c r="AV635" i="15"/>
  <c r="CQ635" i="15"/>
  <c r="AF572" i="15"/>
  <c r="CM572" i="15"/>
  <c r="BF620" i="15"/>
  <c r="BG619" i="20" s="1"/>
  <c r="AX637" i="15"/>
  <c r="AY636" i="20" s="1"/>
  <c r="CS637" i="15"/>
  <c r="CT636" i="20" s="1"/>
  <c r="BB574" i="15"/>
  <c r="BC573" i="20" s="1"/>
  <c r="CB589" i="15"/>
  <c r="BD622" i="15"/>
  <c r="BE621" i="20" s="1"/>
  <c r="AS587" i="15"/>
  <c r="AT586" i="20" s="1"/>
  <c r="CS587" i="15"/>
  <c r="CT586" i="20" s="1"/>
  <c r="BQ635" i="15"/>
  <c r="BS572" i="15"/>
  <c r="AF620" i="15"/>
  <c r="CI620" i="15"/>
  <c r="BS637" i="15"/>
  <c r="BT636" i="20" s="1"/>
  <c r="AK574" i="15"/>
  <c r="AL573" i="20" s="1"/>
  <c r="CK574" i="15"/>
  <c r="V589" i="15"/>
  <c r="BB589" i="15"/>
  <c r="BC588" i="20" s="1"/>
  <c r="AK622" i="15"/>
  <c r="AL621" i="20" s="1"/>
  <c r="BI622" i="15"/>
  <c r="CF622" i="15"/>
  <c r="CK592" i="15"/>
  <c r="V587" i="15"/>
  <c r="AX587" i="15"/>
  <c r="AY586" i="20" s="1"/>
  <c r="BS587" i="15"/>
  <c r="AO635" i="15"/>
  <c r="AP634" i="20" s="1"/>
  <c r="BX635" i="15"/>
  <c r="CS635" i="15"/>
  <c r="CT634" i="20" s="1"/>
  <c r="AM572" i="15"/>
  <c r="AN571" i="20" s="1"/>
  <c r="BM572" i="15"/>
  <c r="CO572" i="15"/>
  <c r="CP571" i="20" s="1"/>
  <c r="AK620" i="15"/>
  <c r="AL619" i="20" s="1"/>
  <c r="BS620" i="15"/>
  <c r="CM620" i="15"/>
  <c r="Z637" i="15"/>
  <c r="BB637" i="15"/>
  <c r="BC636" i="20" s="1"/>
  <c r="BX637" i="15"/>
  <c r="AI574" i="15"/>
  <c r="AJ573" i="20" s="1"/>
  <c r="BF574" i="15"/>
  <c r="BG573" i="20" s="1"/>
  <c r="CI574" i="15"/>
  <c r="AD589" i="15"/>
  <c r="BI589" i="15"/>
  <c r="CD589" i="15"/>
  <c r="CE588" i="20" s="1"/>
  <c r="X601" i="15"/>
  <c r="BZ601" i="15"/>
  <c r="CA600" i="20" s="1"/>
  <c r="BB622" i="15"/>
  <c r="BC621" i="20" s="1"/>
  <c r="BV587" i="15"/>
  <c r="BS635" i="15"/>
  <c r="BQ572" i="15"/>
  <c r="AO637" i="15"/>
  <c r="AP636" i="20" s="1"/>
  <c r="CF589" i="15"/>
  <c r="AI622" i="15"/>
  <c r="AJ621" i="20" s="1"/>
  <c r="BF622" i="15"/>
  <c r="BG621" i="20" s="1"/>
  <c r="CI622" i="15"/>
  <c r="AB587" i="15"/>
  <c r="BF587" i="15"/>
  <c r="BG586" i="20" s="1"/>
  <c r="BZ587" i="15"/>
  <c r="CA586" i="20" s="1"/>
  <c r="V635" i="15"/>
  <c r="AQ635" i="15"/>
  <c r="AR634" i="20" s="1"/>
  <c r="BV635" i="15"/>
  <c r="AO572" i="15"/>
  <c r="AP571" i="20" s="1"/>
  <c r="BK572" i="15"/>
  <c r="CS572" i="15"/>
  <c r="CT571" i="20" s="1"/>
  <c r="BB620" i="15"/>
  <c r="BC619" i="20" s="1"/>
  <c r="BM620" i="15"/>
  <c r="BN619" i="20" s="1"/>
  <c r="CQ620" i="15"/>
  <c r="AB637" i="15"/>
  <c r="AV637" i="15"/>
  <c r="CB637" i="15"/>
  <c r="CC636" i="20" s="1"/>
  <c r="AQ574" i="15"/>
  <c r="AR573" i="20" s="1"/>
  <c r="BM574" i="15"/>
  <c r="CQ574" i="15"/>
  <c r="AK567" i="15"/>
  <c r="AL566" i="20" s="1"/>
  <c r="AK589" i="15"/>
  <c r="AL588" i="20" s="1"/>
  <c r="BF589" i="15"/>
  <c r="BG588" i="20" s="1"/>
  <c r="CK589" i="15"/>
  <c r="CL588" i="20" s="1"/>
  <c r="AM622" i="15"/>
  <c r="AN621" i="20" s="1"/>
  <c r="CQ572" i="15"/>
  <c r="X637" i="15"/>
  <c r="AM574" i="15"/>
  <c r="AN573" i="20" s="1"/>
  <c r="BD589" i="15"/>
  <c r="BE588" i="20" s="1"/>
  <c r="AF622" i="15"/>
  <c r="CM622" i="15"/>
  <c r="Z587" i="15"/>
  <c r="CB587" i="15"/>
  <c r="AZ635" i="15"/>
  <c r="BA634" i="20" s="1"/>
  <c r="BZ572" i="15"/>
  <c r="BK620" i="15"/>
  <c r="BI637" i="15"/>
  <c r="BQ574" i="15"/>
  <c r="BO589" i="15"/>
  <c r="AQ587" i="15"/>
  <c r="AR586" i="20" s="1"/>
  <c r="X635" i="15"/>
  <c r="CO620" i="15"/>
  <c r="CP619" i="20" s="1"/>
  <c r="BO622" i="15"/>
  <c r="BP621" i="20" s="1"/>
  <c r="AZ587" i="15"/>
  <c r="BA586" i="20" s="1"/>
  <c r="AB635" i="15"/>
  <c r="BZ635" i="15"/>
  <c r="X572" i="15"/>
  <c r="BD572" i="15"/>
  <c r="BE571" i="20" s="1"/>
  <c r="AO620" i="15"/>
  <c r="AP619" i="20" s="1"/>
  <c r="CS620" i="15"/>
  <c r="CT619" i="20" s="1"/>
  <c r="V637" i="15"/>
  <c r="CD637" i="15"/>
  <c r="AS574" i="15"/>
  <c r="AT573" i="20" s="1"/>
  <c r="CO574" i="15"/>
  <c r="CI567" i="15"/>
  <c r="AV589" i="15"/>
  <c r="CI589" i="15"/>
  <c r="AQ622" i="15"/>
  <c r="AR621" i="20" s="1"/>
  <c r="BQ622" i="15"/>
  <c r="CQ622" i="15"/>
  <c r="AD587" i="15"/>
  <c r="BI587" i="15"/>
  <c r="CF587" i="15"/>
  <c r="AX635" i="15"/>
  <c r="AY634" i="20" s="1"/>
  <c r="BF635" i="15"/>
  <c r="BG634" i="20" s="1"/>
  <c r="CB635" i="15"/>
  <c r="AD572" i="15"/>
  <c r="BO572" i="15"/>
  <c r="BX572" i="15"/>
  <c r="BY571" i="20" s="1"/>
  <c r="X620" i="15"/>
  <c r="AX620" i="15"/>
  <c r="AY619" i="20" s="1"/>
  <c r="CB620" i="15"/>
  <c r="AD637" i="15"/>
  <c r="AZ637" i="15"/>
  <c r="BA636" i="20" s="1"/>
  <c r="BZ637" i="15"/>
  <c r="AO574" i="15"/>
  <c r="AP573" i="20" s="1"/>
  <c r="BS574" i="15"/>
  <c r="CS574" i="15"/>
  <c r="CT573" i="20" s="1"/>
  <c r="AF615" i="15"/>
  <c r="AM589" i="15"/>
  <c r="AN588" i="20" s="1"/>
  <c r="BM589" i="15"/>
  <c r="CM589" i="15"/>
  <c r="AV601" i="15"/>
  <c r="CS601" i="15"/>
  <c r="CT600" i="20" s="1"/>
  <c r="AM620" i="15"/>
  <c r="AN619" i="20" s="1"/>
  <c r="BV637" i="15"/>
  <c r="CM574" i="15"/>
  <c r="AI589" i="15"/>
  <c r="AJ588" i="20" s="1"/>
  <c r="BM622" i="15"/>
  <c r="BB587" i="15"/>
  <c r="BC586" i="20" s="1"/>
  <c r="BI635" i="15"/>
  <c r="AB572" i="15"/>
  <c r="CB572" i="15"/>
  <c r="CC571" i="20" s="1"/>
  <c r="BX620" i="15"/>
  <c r="BY619" i="20" s="1"/>
  <c r="BD637" i="15"/>
  <c r="BE636" i="20" s="1"/>
  <c r="Z574" i="15"/>
  <c r="BZ574" i="15"/>
  <c r="CA573" i="20" s="1"/>
  <c r="AO631" i="15"/>
  <c r="AP630" i="20" s="1"/>
  <c r="AX589" i="15"/>
  <c r="AY588" i="20" s="1"/>
  <c r="BQ589" i="15"/>
  <c r="CO589" i="15"/>
  <c r="X587" i="15"/>
  <c r="AM635" i="15"/>
  <c r="AN634" i="20" s="1"/>
  <c r="AK572" i="15"/>
  <c r="AL571" i="20" s="1"/>
  <c r="BQ620" i="15"/>
  <c r="BO574" i="15"/>
  <c r="AS622" i="15"/>
  <c r="AT621" i="20" s="1"/>
  <c r="CO622" i="15"/>
  <c r="AF587" i="15"/>
  <c r="CD587" i="15"/>
  <c r="Z635" i="15"/>
  <c r="CF635" i="15"/>
  <c r="CG634" i="20" s="1"/>
  <c r="AZ572" i="15"/>
  <c r="BA571" i="20" s="1"/>
  <c r="AB620" i="15"/>
  <c r="BD620" i="15"/>
  <c r="BE619" i="20" s="1"/>
  <c r="AI637" i="15"/>
  <c r="AJ636" i="20" s="1"/>
  <c r="CF637" i="15"/>
  <c r="CG636" i="20" s="1"/>
  <c r="AV574" i="15"/>
  <c r="AV622" i="15"/>
  <c r="BS622" i="15"/>
  <c r="BT621" i="20" s="1"/>
  <c r="CS622" i="15"/>
  <c r="CT621" i="20" s="1"/>
  <c r="AI587" i="15"/>
  <c r="AJ586" i="20" s="1"/>
  <c r="BD587" i="15"/>
  <c r="BE586" i="20" s="1"/>
  <c r="CI587" i="15"/>
  <c r="AD635" i="15"/>
  <c r="BB635" i="15"/>
  <c r="BC634" i="20" s="1"/>
  <c r="CD635" i="15"/>
  <c r="CE634" i="20" s="1"/>
  <c r="V572" i="15"/>
  <c r="AS572" i="15"/>
  <c r="AT571" i="20" s="1"/>
  <c r="BV572" i="15"/>
  <c r="AD620" i="15"/>
  <c r="AZ620" i="15"/>
  <c r="BA619" i="20" s="1"/>
  <c r="BV620" i="15"/>
  <c r="AK637" i="15"/>
  <c r="AL636" i="20" s="1"/>
  <c r="BF637" i="15"/>
  <c r="BG636" i="20" s="1"/>
  <c r="CK637" i="15"/>
  <c r="CL636" i="20" s="1"/>
  <c r="X574" i="15"/>
  <c r="AX574" i="15"/>
  <c r="AY573" i="20" s="1"/>
  <c r="BV574" i="15"/>
  <c r="BB631" i="15"/>
  <c r="BC630" i="20" s="1"/>
  <c r="AQ589" i="15"/>
  <c r="AR588" i="20" s="1"/>
  <c r="BK589" i="15"/>
  <c r="CQ589" i="15"/>
  <c r="CR588" i="20" s="1"/>
  <c r="BF601" i="15"/>
  <c r="BG600" i="20" s="1"/>
  <c r="CK622" i="15"/>
  <c r="CL621" i="20" s="1"/>
  <c r="Z622" i="15"/>
  <c r="AO622" i="15"/>
  <c r="AP621" i="20" s="1"/>
  <c r="Z592" i="15"/>
  <c r="AK587" i="15"/>
  <c r="AL586" i="20" s="1"/>
  <c r="BM587" i="15"/>
  <c r="BN586" i="20" s="1"/>
  <c r="AI635" i="15"/>
  <c r="AJ634" i="20" s="1"/>
  <c r="BD635" i="15"/>
  <c r="BE634" i="20" s="1"/>
  <c r="Z572" i="15"/>
  <c r="AV572" i="15"/>
  <c r="V620" i="15"/>
  <c r="AS620" i="15"/>
  <c r="AT619" i="20" s="1"/>
  <c r="AQ637" i="15"/>
  <c r="AR636" i="20" s="1"/>
  <c r="BO637" i="15"/>
  <c r="V574" i="15"/>
  <c r="AZ574" i="15"/>
  <c r="BA573" i="20" s="1"/>
  <c r="AF589" i="15"/>
  <c r="BS589" i="15"/>
  <c r="BT588" i="20" s="1"/>
  <c r="BB592" i="15"/>
  <c r="BC591" i="20" s="1"/>
  <c r="BO631" i="15"/>
  <c r="AS601" i="15"/>
  <c r="AT600" i="20" s="1"/>
  <c r="BV601" i="15"/>
  <c r="BV631" i="15"/>
  <c r="BS592" i="15"/>
  <c r="AF576" i="15"/>
  <c r="CB631" i="15"/>
  <c r="AV567" i="15"/>
  <c r="V631" i="15"/>
  <c r="CD631" i="15"/>
  <c r="BQ567" i="15"/>
  <c r="BZ593" i="15"/>
  <c r="AB592" i="15"/>
  <c r="BZ592" i="15"/>
  <c r="CA591" i="20" s="1"/>
  <c r="X631" i="15"/>
  <c r="CK631" i="15"/>
  <c r="BS567" i="15"/>
  <c r="BT566" i="20" s="1"/>
  <c r="AB601" i="15"/>
  <c r="BB601" i="15"/>
  <c r="BC600" i="20" s="1"/>
  <c r="CD601" i="15"/>
  <c r="CE600" i="20" s="1"/>
  <c r="AD631" i="15"/>
  <c r="AK592" i="15"/>
  <c r="AL591" i="20" s="1"/>
  <c r="CQ592" i="15"/>
  <c r="AO640" i="15"/>
  <c r="AP639" i="20" s="1"/>
  <c r="AM631" i="15"/>
  <c r="AN630" i="20" s="1"/>
  <c r="CS567" i="15"/>
  <c r="CT566" i="20" s="1"/>
  <c r="AF592" i="15"/>
  <c r="BZ640" i="15"/>
  <c r="AI631" i="15"/>
  <c r="AJ630" i="20" s="1"/>
  <c r="X607" i="15"/>
  <c r="CM631" i="15"/>
  <c r="AZ592" i="15"/>
  <c r="BA591" i="20" s="1"/>
  <c r="CI640" i="15"/>
  <c r="AZ631" i="15"/>
  <c r="BA630" i="20" s="1"/>
  <c r="BB607" i="15"/>
  <c r="BC606" i="20" s="1"/>
  <c r="AD601" i="15"/>
  <c r="BI601" i="15"/>
  <c r="BM617" i="15"/>
  <c r="BD592" i="15"/>
  <c r="BE591" i="20" s="1"/>
  <c r="BF631" i="15"/>
  <c r="BG630" i="20" s="1"/>
  <c r="AI601" i="15"/>
  <c r="AJ600" i="20" s="1"/>
  <c r="BO601" i="15"/>
  <c r="BP600" i="20" s="1"/>
  <c r="AS592" i="15"/>
  <c r="AT591" i="20" s="1"/>
  <c r="BO592" i="15"/>
  <c r="BP591" i="20" s="1"/>
  <c r="CM592" i="15"/>
  <c r="CN591" i="20" s="1"/>
  <c r="BV640" i="15"/>
  <c r="CS576" i="15"/>
  <c r="CT575" i="20" s="1"/>
  <c r="AV631" i="15"/>
  <c r="BS631" i="15"/>
  <c r="BT630" i="20" s="1"/>
  <c r="CS631" i="15"/>
  <c r="CT630" i="20" s="1"/>
  <c r="AF567" i="15"/>
  <c r="BF567" i="15"/>
  <c r="BG566" i="20" s="1"/>
  <c r="CD567" i="15"/>
  <c r="AF601" i="15"/>
  <c r="AX601" i="15"/>
  <c r="AY600" i="20" s="1"/>
  <c r="CB601" i="15"/>
  <c r="CC600" i="20" s="1"/>
  <c r="AD567" i="15"/>
  <c r="BI567" i="15"/>
  <c r="CF567" i="15"/>
  <c r="CG566" i="20" s="1"/>
  <c r="AQ592" i="15"/>
  <c r="AR591" i="20" s="1"/>
  <c r="BV592" i="15"/>
  <c r="CS592" i="15"/>
  <c r="CT591" i="20" s="1"/>
  <c r="Z631" i="15"/>
  <c r="BD631" i="15"/>
  <c r="BE630" i="20" s="1"/>
  <c r="BX631" i="15"/>
  <c r="BY630" i="20" s="1"/>
  <c r="AM567" i="15"/>
  <c r="AN566" i="20" s="1"/>
  <c r="BB567" i="15"/>
  <c r="BC566" i="20" s="1"/>
  <c r="CK567" i="15"/>
  <c r="CL566" i="20" s="1"/>
  <c r="CI601" i="15"/>
  <c r="V592" i="15"/>
  <c r="AO592" i="15"/>
  <c r="AP591" i="20" s="1"/>
  <c r="BX592" i="15"/>
  <c r="AB631" i="15"/>
  <c r="AX631" i="15"/>
  <c r="AY630" i="20" s="1"/>
  <c r="BZ631" i="15"/>
  <c r="AI567" i="15"/>
  <c r="AJ566" i="20" s="1"/>
  <c r="BK567" i="15"/>
  <c r="CM567" i="15"/>
  <c r="AB593" i="15"/>
  <c r="CK601" i="15"/>
  <c r="CL600" i="20" s="1"/>
  <c r="AQ567" i="15"/>
  <c r="AR566" i="20" s="1"/>
  <c r="BO567" i="15"/>
  <c r="CO567" i="15"/>
  <c r="AI593" i="15"/>
  <c r="AJ592" i="20" s="1"/>
  <c r="X592" i="15"/>
  <c r="AX592" i="15"/>
  <c r="AY591" i="20" s="1"/>
  <c r="CF592" i="15"/>
  <c r="AF631" i="15"/>
  <c r="BI631" i="15"/>
  <c r="CF631" i="15"/>
  <c r="CG630" i="20" s="1"/>
  <c r="AS567" i="15"/>
  <c r="AT566" i="20" s="1"/>
  <c r="BM567" i="15"/>
  <c r="CQ567" i="15"/>
  <c r="BF593" i="15"/>
  <c r="BG592" i="20" s="1"/>
  <c r="AO601" i="15"/>
  <c r="AP600" i="20" s="1"/>
  <c r="BK601" i="15"/>
  <c r="BL600" i="20" s="1"/>
  <c r="AD592" i="15"/>
  <c r="BI592" i="15"/>
  <c r="CD592" i="15"/>
  <c r="CE591" i="20" s="1"/>
  <c r="X576" i="15"/>
  <c r="AK631" i="15"/>
  <c r="AL630" i="20" s="1"/>
  <c r="BK631" i="15"/>
  <c r="BL630" i="20" s="1"/>
  <c r="CI631" i="15"/>
  <c r="Z567" i="15"/>
  <c r="AZ567" i="15"/>
  <c r="BA566" i="20" s="1"/>
  <c r="BV567" i="15"/>
  <c r="CO593" i="15"/>
  <c r="V567" i="15"/>
  <c r="AO567" i="15"/>
  <c r="AP566" i="20" s="1"/>
  <c r="BZ567" i="15"/>
  <c r="CA566" i="20" s="1"/>
  <c r="AI592" i="15"/>
  <c r="AJ591" i="20" s="1"/>
  <c r="BQ592" i="15"/>
  <c r="CI592" i="15"/>
  <c r="AS616" i="15"/>
  <c r="AT615" i="20" s="1"/>
  <c r="AV576" i="15"/>
  <c r="AQ631" i="15"/>
  <c r="AR630" i="20" s="1"/>
  <c r="BQ631" i="15"/>
  <c r="CO631" i="15"/>
  <c r="X567" i="15"/>
  <c r="BD567" i="15"/>
  <c r="BE566" i="20" s="1"/>
  <c r="BX567" i="15"/>
  <c r="BD617" i="15"/>
  <c r="BE616" i="20" s="1"/>
  <c r="AM592" i="15"/>
  <c r="AN591" i="20" s="1"/>
  <c r="BK592" i="15"/>
  <c r="BM576" i="15"/>
  <c r="AS631" i="15"/>
  <c r="AT630" i="20" s="1"/>
  <c r="BM631" i="15"/>
  <c r="AB567" i="15"/>
  <c r="AX567" i="15"/>
  <c r="AY566" i="20" s="1"/>
  <c r="CO611" i="15"/>
  <c r="BV611" i="15"/>
  <c r="BB611" i="15"/>
  <c r="BC610" i="20" s="1"/>
  <c r="AS611" i="15"/>
  <c r="AT610" i="20" s="1"/>
  <c r="X611" i="15"/>
  <c r="CM611" i="15"/>
  <c r="BS611" i="15"/>
  <c r="BI611" i="15"/>
  <c r="AO611" i="15"/>
  <c r="AP610" i="20" s="1"/>
  <c r="V611" i="15"/>
  <c r="CK611" i="15"/>
  <c r="CL610" i="20" s="1"/>
  <c r="BX611" i="15"/>
  <c r="BF611" i="15"/>
  <c r="BG610" i="20" s="1"/>
  <c r="AK611" i="15"/>
  <c r="AL610" i="20" s="1"/>
  <c r="CI611" i="15"/>
  <c r="BO611" i="15"/>
  <c r="AZ611" i="15"/>
  <c r="BA610" i="20" s="1"/>
  <c r="AI611" i="15"/>
  <c r="AJ610" i="20" s="1"/>
  <c r="CD611" i="15"/>
  <c r="BK611" i="15"/>
  <c r="AX611" i="15"/>
  <c r="AY610" i="20" s="1"/>
  <c r="AF611" i="15"/>
  <c r="CQ611" i="15"/>
  <c r="BZ611" i="15"/>
  <c r="BD611" i="15"/>
  <c r="BE610" i="20" s="1"/>
  <c r="AM611" i="15"/>
  <c r="AN610" i="20" s="1"/>
  <c r="AB611" i="15"/>
  <c r="CB565" i="15"/>
  <c r="BS597" i="15"/>
  <c r="CF579" i="15"/>
  <c r="AV611" i="15"/>
  <c r="BM564" i="15"/>
  <c r="AI596" i="15"/>
  <c r="AJ595" i="20" s="1"/>
  <c r="BS628" i="15"/>
  <c r="BK582" i="15"/>
  <c r="CO282" i="15"/>
  <c r="BS282" i="15"/>
  <c r="BF282" i="15"/>
  <c r="BG281" i="20" s="1"/>
  <c r="AO282" i="15"/>
  <c r="AP281" i="20" s="1"/>
  <c r="V282" i="15"/>
  <c r="CK282" i="15"/>
  <c r="BV282" i="15"/>
  <c r="AX282" i="15"/>
  <c r="AY281" i="20" s="1"/>
  <c r="AV282" i="15"/>
  <c r="AB282" i="15"/>
  <c r="BM282" i="15"/>
  <c r="CM282" i="15"/>
  <c r="BX282" i="15"/>
  <c r="BK282" i="15"/>
  <c r="BL281" i="20" s="1"/>
  <c r="AM282" i="15"/>
  <c r="AN281" i="20" s="1"/>
  <c r="CB282" i="15"/>
  <c r="CI282" i="15"/>
  <c r="BO282" i="15"/>
  <c r="AZ282" i="15"/>
  <c r="BA281" i="20" s="1"/>
  <c r="AD282" i="15"/>
  <c r="AF282" i="15"/>
  <c r="CF282" i="15"/>
  <c r="CG281" i="20" s="1"/>
  <c r="BQ282" i="15"/>
  <c r="BI282" i="15"/>
  <c r="AI282" i="15"/>
  <c r="AJ281" i="20" s="1"/>
  <c r="CQ282" i="15"/>
  <c r="BZ282" i="15"/>
  <c r="CA281" i="20" s="1"/>
  <c r="BB282" i="15"/>
  <c r="BC281" i="20" s="1"/>
  <c r="AK282" i="15"/>
  <c r="AL281" i="20" s="1"/>
  <c r="X282" i="15"/>
  <c r="AQ282" i="15"/>
  <c r="AR281" i="20" s="1"/>
  <c r="CO629" i="15"/>
  <c r="BV629" i="15"/>
  <c r="BD629" i="15"/>
  <c r="BE628" i="20" s="1"/>
  <c r="AQ629" i="15"/>
  <c r="AR628" i="20" s="1"/>
  <c r="X629" i="15"/>
  <c r="CM629" i="15"/>
  <c r="BX629" i="15"/>
  <c r="BY628" i="20" s="1"/>
  <c r="AZ629" i="15"/>
  <c r="BA628" i="20" s="1"/>
  <c r="AM629" i="15"/>
  <c r="AN628" i="20" s="1"/>
  <c r="Z629" i="15"/>
  <c r="CI629" i="15"/>
  <c r="BS629" i="15"/>
  <c r="BB629" i="15"/>
  <c r="BC628" i="20" s="1"/>
  <c r="AF629" i="15"/>
  <c r="CK629" i="15"/>
  <c r="BK629" i="15"/>
  <c r="AX629" i="15"/>
  <c r="AY628" i="20" s="1"/>
  <c r="AK629" i="15"/>
  <c r="AL628" i="20" s="1"/>
  <c r="CF629" i="15"/>
  <c r="CG628" i="20" s="1"/>
  <c r="BM629" i="15"/>
  <c r="BN628" i="20" s="1"/>
  <c r="BI629" i="15"/>
  <c r="AI629" i="15"/>
  <c r="AJ628" i="20" s="1"/>
  <c r="CQ629" i="15"/>
  <c r="CR628" i="20" s="1"/>
  <c r="CB629" i="15"/>
  <c r="BF629" i="15"/>
  <c r="BG628" i="20" s="1"/>
  <c r="AS629" i="15"/>
  <c r="AT628" i="20" s="1"/>
  <c r="AB629" i="15"/>
  <c r="CF614" i="15"/>
  <c r="CG613" i="20" s="1"/>
  <c r="BM614" i="15"/>
  <c r="AX614" i="15"/>
  <c r="AY613" i="20" s="1"/>
  <c r="AK614" i="15"/>
  <c r="AL613" i="20" s="1"/>
  <c r="CD614" i="15"/>
  <c r="CE613" i="20" s="1"/>
  <c r="BO614" i="15"/>
  <c r="AS614" i="15"/>
  <c r="AT613" i="20" s="1"/>
  <c r="AD614" i="15"/>
  <c r="CS614" i="15"/>
  <c r="CT613" i="20" s="1"/>
  <c r="BZ614" i="15"/>
  <c r="BK614" i="15"/>
  <c r="AO614" i="15"/>
  <c r="AP613" i="20" s="1"/>
  <c r="AB614" i="15"/>
  <c r="CQ614" i="15"/>
  <c r="CR613" i="20" s="1"/>
  <c r="CB614" i="15"/>
  <c r="BF614" i="15"/>
  <c r="BG613" i="20" s="1"/>
  <c r="AV614" i="15"/>
  <c r="V614" i="15"/>
  <c r="CO614" i="15"/>
  <c r="BX614" i="15"/>
  <c r="BY613" i="20" s="1"/>
  <c r="BB614" i="15"/>
  <c r="BC613" i="20" s="1"/>
  <c r="AQ614" i="15"/>
  <c r="AR613" i="20" s="1"/>
  <c r="X614" i="15"/>
  <c r="CK614" i="15"/>
  <c r="BQ614" i="15"/>
  <c r="AZ614" i="15"/>
  <c r="BA613" i="20" s="1"/>
  <c r="AM614" i="15"/>
  <c r="AN613" i="20" s="1"/>
  <c r="CF559" i="15"/>
  <c r="AX559" i="15"/>
  <c r="AY558" i="20" s="1"/>
  <c r="CK559" i="15"/>
  <c r="BM559" i="15"/>
  <c r="CF623" i="15"/>
  <c r="AK623" i="15"/>
  <c r="AL622" i="20" s="1"/>
  <c r="CK623" i="15"/>
  <c r="AX623" i="15"/>
  <c r="AY622" i="20" s="1"/>
  <c r="CQ568" i="15"/>
  <c r="AS568" i="15"/>
  <c r="AT567" i="20" s="1"/>
  <c r="CF568" i="15"/>
  <c r="CD632" i="15"/>
  <c r="CI632" i="15"/>
  <c r="AX632" i="15"/>
  <c r="AY631" i="20" s="1"/>
  <c r="CF577" i="15"/>
  <c r="CD577" i="15"/>
  <c r="AZ577" i="15"/>
  <c r="BA576" i="20" s="1"/>
  <c r="CD641" i="15"/>
  <c r="BS641" i="15"/>
  <c r="AV641" i="15"/>
  <c r="CO643" i="15"/>
  <c r="BV643" i="15"/>
  <c r="BB643" i="15"/>
  <c r="AO643" i="15"/>
  <c r="V643" i="15"/>
  <c r="CM643" i="15"/>
  <c r="BS643" i="15"/>
  <c r="BI643" i="15"/>
  <c r="AV643" i="15"/>
  <c r="X643" i="15"/>
  <c r="CK643" i="15"/>
  <c r="BX643" i="15"/>
  <c r="BF643" i="15"/>
  <c r="AK643" i="15"/>
  <c r="CI643" i="15"/>
  <c r="BO643" i="15"/>
  <c r="AZ643" i="15"/>
  <c r="AF643" i="15"/>
  <c r="CD643" i="15"/>
  <c r="BQ643" i="15"/>
  <c r="AS643" i="15"/>
  <c r="AI643" i="15"/>
  <c r="CQ643" i="15"/>
  <c r="BZ643" i="15"/>
  <c r="BD643" i="15"/>
  <c r="AX643" i="15"/>
  <c r="AB643" i="15"/>
  <c r="AI614" i="15"/>
  <c r="AJ613" i="20" s="1"/>
  <c r="AB565" i="15"/>
  <c r="CS565" i="15"/>
  <c r="CT564" i="20" s="1"/>
  <c r="CD629" i="15"/>
  <c r="AD579" i="15"/>
  <c r="BM611" i="15"/>
  <c r="CF643" i="15"/>
  <c r="CF564" i="15"/>
  <c r="CF628" i="15"/>
  <c r="Z282" i="15"/>
  <c r="CQ596" i="15"/>
  <c r="CB596" i="15"/>
  <c r="BF596" i="15"/>
  <c r="BG595" i="20" s="1"/>
  <c r="AX596" i="15"/>
  <c r="AY595" i="20" s="1"/>
  <c r="AB596" i="15"/>
  <c r="CO596" i="15"/>
  <c r="BV596" i="15"/>
  <c r="BI596" i="15"/>
  <c r="AK596" i="15"/>
  <c r="AL595" i="20" s="1"/>
  <c r="AD596" i="15"/>
  <c r="CM596" i="15"/>
  <c r="BX596" i="15"/>
  <c r="BY595" i="20" s="1"/>
  <c r="AV596" i="15"/>
  <c r="AQ596" i="15"/>
  <c r="AR595" i="20" s="1"/>
  <c r="X596" i="15"/>
  <c r="CI596" i="15"/>
  <c r="BK596" i="15"/>
  <c r="BL595" i="20" s="1"/>
  <c r="AS596" i="15"/>
  <c r="AT595" i="20" s="1"/>
  <c r="AF596" i="15"/>
  <c r="CD596" i="15"/>
  <c r="CE595" i="20" s="1"/>
  <c r="BS596" i="15"/>
  <c r="AZ596" i="15"/>
  <c r="BA595" i="20" s="1"/>
  <c r="AM596" i="15"/>
  <c r="AN595" i="20" s="1"/>
  <c r="CS596" i="15"/>
  <c r="CT595" i="20" s="1"/>
  <c r="BZ596" i="15"/>
  <c r="BO596" i="15"/>
  <c r="BP595" i="20" s="1"/>
  <c r="AO596" i="15"/>
  <c r="AP595" i="20" s="1"/>
  <c r="V596" i="15"/>
  <c r="CF597" i="15"/>
  <c r="CG596" i="20" s="1"/>
  <c r="BQ597" i="15"/>
  <c r="AO597" i="15"/>
  <c r="AP596" i="20" s="1"/>
  <c r="AI597" i="15"/>
  <c r="AJ596" i="20" s="1"/>
  <c r="CD597" i="15"/>
  <c r="BM597" i="15"/>
  <c r="AX597" i="15"/>
  <c r="AY596" i="20" s="1"/>
  <c r="AD597" i="15"/>
  <c r="CS597" i="15"/>
  <c r="CT596" i="20" s="1"/>
  <c r="BZ597" i="15"/>
  <c r="CA596" i="20" s="1"/>
  <c r="BO597" i="15"/>
  <c r="AV597" i="15"/>
  <c r="V597" i="15"/>
  <c r="CQ597" i="15"/>
  <c r="CB597" i="15"/>
  <c r="BF597" i="15"/>
  <c r="BG596" i="20" s="1"/>
  <c r="AQ597" i="15"/>
  <c r="AR596" i="20" s="1"/>
  <c r="AB597" i="15"/>
  <c r="CO597" i="15"/>
  <c r="BV597" i="15"/>
  <c r="BD597" i="15"/>
  <c r="BE596" i="20" s="1"/>
  <c r="BB597" i="15"/>
  <c r="BC596" i="20" s="1"/>
  <c r="X597" i="15"/>
  <c r="CK597" i="15"/>
  <c r="CI596" i="20" s="1"/>
  <c r="BK597" i="15"/>
  <c r="BL596" i="20" s="1"/>
  <c r="BI597" i="15"/>
  <c r="AK597" i="15"/>
  <c r="AL596" i="20" s="1"/>
  <c r="CD582" i="15"/>
  <c r="CE581" i="20" s="1"/>
  <c r="BO582" i="15"/>
  <c r="BP581" i="20" s="1"/>
  <c r="AV582" i="15"/>
  <c r="AD582" i="15"/>
  <c r="CS582" i="15"/>
  <c r="CT581" i="20" s="1"/>
  <c r="CB582" i="15"/>
  <c r="BF582" i="15"/>
  <c r="BG581" i="20" s="1"/>
  <c r="AO582" i="15"/>
  <c r="AP581" i="20" s="1"/>
  <c r="AB582" i="15"/>
  <c r="BS582" i="15"/>
  <c r="CO582" i="15"/>
  <c r="BX582" i="15"/>
  <c r="BB582" i="15"/>
  <c r="BC581" i="20" s="1"/>
  <c r="AQ582" i="15"/>
  <c r="AR581" i="20" s="1"/>
  <c r="V582" i="15"/>
  <c r="CQ582" i="15"/>
  <c r="BV582" i="15"/>
  <c r="BI582" i="15"/>
  <c r="AM582" i="15"/>
  <c r="AN581" i="20" s="1"/>
  <c r="X582" i="15"/>
  <c r="AZ582" i="15"/>
  <c r="BA581" i="20" s="1"/>
  <c r="CM582" i="15"/>
  <c r="CN581" i="20" s="1"/>
  <c r="BZ582" i="15"/>
  <c r="CA581" i="20" s="1"/>
  <c r="BD582" i="15"/>
  <c r="BE581" i="20" s="1"/>
  <c r="AI582" i="15"/>
  <c r="AJ581" i="20" s="1"/>
  <c r="Z582" i="15"/>
  <c r="CI582" i="15"/>
  <c r="CF582" i="15"/>
  <c r="CG581" i="20" s="1"/>
  <c r="BM582" i="15"/>
  <c r="BN581" i="20" s="1"/>
  <c r="AX582" i="15"/>
  <c r="AY581" i="20" s="1"/>
  <c r="AF582" i="15"/>
  <c r="AS582" i="15"/>
  <c r="AT581" i="20" s="1"/>
  <c r="CM609" i="15"/>
  <c r="AQ609" i="15"/>
  <c r="AR608" i="20" s="1"/>
  <c r="AF614" i="15"/>
  <c r="V565" i="15"/>
  <c r="Z597" i="15"/>
  <c r="CM597" i="15"/>
  <c r="BZ629" i="15"/>
  <c r="BQ611" i="15"/>
  <c r="BR610" i="20" s="1"/>
  <c r="Z643" i="15"/>
  <c r="CS643" i="15"/>
  <c r="AD564" i="15"/>
  <c r="BM596" i="15"/>
  <c r="AD628" i="15"/>
  <c r="AS282" i="15"/>
  <c r="AT281" i="20" s="1"/>
  <c r="AK559" i="15"/>
  <c r="AL558" i="20" s="1"/>
  <c r="CM599" i="15"/>
  <c r="BI599" i="15"/>
  <c r="CO579" i="15"/>
  <c r="BV579" i="15"/>
  <c r="BB579" i="15"/>
  <c r="BC578" i="20" s="1"/>
  <c r="AO579" i="15"/>
  <c r="AP578" i="20" s="1"/>
  <c r="V579" i="15"/>
  <c r="CM579" i="15"/>
  <c r="BS579" i="15"/>
  <c r="BT578" i="20" s="1"/>
  <c r="BI579" i="15"/>
  <c r="AK579" i="15"/>
  <c r="AL578" i="20" s="1"/>
  <c r="X579" i="15"/>
  <c r="CK579" i="15"/>
  <c r="BX579" i="15"/>
  <c r="BF579" i="15"/>
  <c r="BG578" i="20" s="1"/>
  <c r="AV579" i="15"/>
  <c r="CI579" i="15"/>
  <c r="BO579" i="15"/>
  <c r="AZ579" i="15"/>
  <c r="BA578" i="20" s="1"/>
  <c r="AI579" i="15"/>
  <c r="AJ578" i="20" s="1"/>
  <c r="CD579" i="15"/>
  <c r="CE578" i="20" s="1"/>
  <c r="BK579" i="15"/>
  <c r="AS579" i="15"/>
  <c r="AT578" i="20" s="1"/>
  <c r="AF579" i="15"/>
  <c r="CQ579" i="15"/>
  <c r="CR578" i="20" s="1"/>
  <c r="BZ579" i="15"/>
  <c r="CA578" i="20" s="1"/>
  <c r="BD579" i="15"/>
  <c r="BE578" i="20" s="1"/>
  <c r="AX579" i="15"/>
  <c r="AY578" i="20" s="1"/>
  <c r="AB579" i="15"/>
  <c r="BD614" i="15"/>
  <c r="BE613" i="20" s="1"/>
  <c r="AO565" i="15"/>
  <c r="AP564" i="20" s="1"/>
  <c r="AM597" i="15"/>
  <c r="AN596" i="20" s="1"/>
  <c r="V629" i="15"/>
  <c r="CS629" i="15"/>
  <c r="CT628" i="20" s="1"/>
  <c r="AQ579" i="15"/>
  <c r="AR578" i="20" s="1"/>
  <c r="CB611" i="15"/>
  <c r="CC610" i="20" s="1"/>
  <c r="AD643" i="15"/>
  <c r="AI564" i="15"/>
  <c r="AJ563" i="20" s="1"/>
  <c r="BQ596" i="15"/>
  <c r="BR595" i="20" s="1"/>
  <c r="AI628" i="15"/>
  <c r="AJ627" i="20" s="1"/>
  <c r="BD282" i="15"/>
  <c r="BE281" i="20" s="1"/>
  <c r="AM646" i="15"/>
  <c r="BI614" i="15"/>
  <c r="AF597" i="15"/>
  <c r="AD629" i="15"/>
  <c r="BM579" i="15"/>
  <c r="CF611" i="15"/>
  <c r="CG610" i="20" s="1"/>
  <c r="AM643" i="15"/>
  <c r="CF596" i="15"/>
  <c r="CD282" i="15"/>
  <c r="BM623" i="15"/>
  <c r="CQ564" i="15"/>
  <c r="CB564" i="15"/>
  <c r="BO564" i="15"/>
  <c r="AO564" i="15"/>
  <c r="AP563" i="20" s="1"/>
  <c r="V564" i="15"/>
  <c r="CO564" i="15"/>
  <c r="CP563" i="20" s="1"/>
  <c r="BX564" i="15"/>
  <c r="BY563" i="20" s="1"/>
  <c r="BI564" i="15"/>
  <c r="AK564" i="15"/>
  <c r="AL563" i="20" s="1"/>
  <c r="AB564" i="15"/>
  <c r="CM564" i="15"/>
  <c r="CN563" i="20" s="1"/>
  <c r="BZ564" i="15"/>
  <c r="BD564" i="15"/>
  <c r="BE563" i="20" s="1"/>
  <c r="AQ564" i="15"/>
  <c r="AR563" i="20" s="1"/>
  <c r="X564" i="15"/>
  <c r="CI564" i="15"/>
  <c r="BK564" i="15"/>
  <c r="BL563" i="20" s="1"/>
  <c r="AV564" i="15"/>
  <c r="AM564" i="15"/>
  <c r="AN563" i="20" s="1"/>
  <c r="CD564" i="15"/>
  <c r="CE563" i="20" s="1"/>
  <c r="BQ564" i="15"/>
  <c r="AS564" i="15"/>
  <c r="AT563" i="20" s="1"/>
  <c r="AF564" i="15"/>
  <c r="CS564" i="15"/>
  <c r="CT563" i="20" s="1"/>
  <c r="BV564" i="15"/>
  <c r="BF564" i="15"/>
  <c r="BG563" i="20" s="1"/>
  <c r="AX564" i="15"/>
  <c r="AY563" i="20" s="1"/>
  <c r="Z564" i="15"/>
  <c r="CQ628" i="15"/>
  <c r="CR627" i="20" s="1"/>
  <c r="BV628" i="15"/>
  <c r="BO628" i="15"/>
  <c r="AO628" i="15"/>
  <c r="AP627" i="20" s="1"/>
  <c r="V628" i="15"/>
  <c r="CO628" i="15"/>
  <c r="CB628" i="15"/>
  <c r="CC627" i="20" s="1"/>
  <c r="BI628" i="15"/>
  <c r="AK628" i="15"/>
  <c r="AL627" i="20" s="1"/>
  <c r="AB628" i="15"/>
  <c r="CM628" i="15"/>
  <c r="CN627" i="20" s="1"/>
  <c r="BX628" i="15"/>
  <c r="BY627" i="20" s="1"/>
  <c r="BD628" i="15"/>
  <c r="BE627" i="20" s="1"/>
  <c r="AQ628" i="15"/>
  <c r="AR627" i="20" s="1"/>
  <c r="X628" i="15"/>
  <c r="CI628" i="15"/>
  <c r="BK628" i="15"/>
  <c r="BL627" i="20" s="1"/>
  <c r="AV628" i="15"/>
  <c r="AM628" i="15"/>
  <c r="AN627" i="20" s="1"/>
  <c r="CD628" i="15"/>
  <c r="CE627" i="20" s="1"/>
  <c r="BM628" i="15"/>
  <c r="AS628" i="15"/>
  <c r="AT627" i="20" s="1"/>
  <c r="AF628" i="15"/>
  <c r="CS628" i="15"/>
  <c r="CT627" i="20" s="1"/>
  <c r="CK628" i="15"/>
  <c r="BF628" i="15"/>
  <c r="BG627" i="20" s="1"/>
  <c r="AX628" i="15"/>
  <c r="AY627" i="20" s="1"/>
  <c r="Z628" i="15"/>
  <c r="CO565" i="15"/>
  <c r="BX565" i="15"/>
  <c r="BD565" i="15"/>
  <c r="BE564" i="20" s="1"/>
  <c r="AQ565" i="15"/>
  <c r="AR564" i="20" s="1"/>
  <c r="X565" i="15"/>
  <c r="CM565" i="15"/>
  <c r="CN564" i="20" s="1"/>
  <c r="BZ565" i="15"/>
  <c r="CA564" i="20" s="1"/>
  <c r="AZ565" i="15"/>
  <c r="BA564" i="20" s="1"/>
  <c r="AM565" i="15"/>
  <c r="AN564" i="20" s="1"/>
  <c r="Z565" i="15"/>
  <c r="CI565" i="15"/>
  <c r="BS565" i="15"/>
  <c r="BB565" i="15"/>
  <c r="BC564" i="20" s="1"/>
  <c r="AK565" i="15"/>
  <c r="AL564" i="20" s="1"/>
  <c r="CK565" i="15"/>
  <c r="CL564" i="20" s="1"/>
  <c r="BK565" i="15"/>
  <c r="BJ564" i="20" s="1"/>
  <c r="AX565" i="15"/>
  <c r="AY564" i="20" s="1"/>
  <c r="AI565" i="15"/>
  <c r="AJ564" i="20" s="1"/>
  <c r="CF565" i="15"/>
  <c r="CG564" i="20" s="1"/>
  <c r="BQ565" i="15"/>
  <c r="AV565" i="15"/>
  <c r="AD565" i="15"/>
  <c r="CQ565" i="15"/>
  <c r="BV565" i="15"/>
  <c r="BF565" i="15"/>
  <c r="BG564" i="20" s="1"/>
  <c r="AS565" i="15"/>
  <c r="AT564" i="20" s="1"/>
  <c r="AF565" i="15"/>
  <c r="CF646" i="15"/>
  <c r="BO646" i="15"/>
  <c r="AX646" i="15"/>
  <c r="AK646" i="15"/>
  <c r="CD646" i="15"/>
  <c r="BQ646" i="15"/>
  <c r="AV646" i="15"/>
  <c r="AD646" i="15"/>
  <c r="BD646" i="15"/>
  <c r="BZ646" i="15"/>
  <c r="BF646" i="15"/>
  <c r="AO646" i="15"/>
  <c r="AB646" i="15"/>
  <c r="BV646" i="15"/>
  <c r="CO646" i="15"/>
  <c r="CB646" i="15"/>
  <c r="BB646" i="15"/>
  <c r="AQ646" i="15"/>
  <c r="V646" i="15"/>
  <c r="AF646" i="15"/>
  <c r="CQ646" i="15"/>
  <c r="BX646" i="15"/>
  <c r="BI646" i="15"/>
  <c r="AS646" i="15"/>
  <c r="X646" i="15"/>
  <c r="CM646" i="15"/>
  <c r="CK646" i="15"/>
  <c r="BM646" i="15"/>
  <c r="BK646" i="15"/>
  <c r="AI646" i="15"/>
  <c r="Z646" i="15"/>
  <c r="BS614" i="15"/>
  <c r="BO565" i="15"/>
  <c r="BP564" i="20" s="1"/>
  <c r="AS597" i="15"/>
  <c r="AT596" i="20" s="1"/>
  <c r="AO629" i="15"/>
  <c r="AP628" i="20" s="1"/>
  <c r="BQ579" i="15"/>
  <c r="BR578" i="20" s="1"/>
  <c r="Z611" i="15"/>
  <c r="CS611" i="15"/>
  <c r="CT610" i="20" s="1"/>
  <c r="AQ643" i="15"/>
  <c r="AZ564" i="15"/>
  <c r="BA563" i="20" s="1"/>
  <c r="CK596" i="15"/>
  <c r="AZ628" i="15"/>
  <c r="BA627" i="20" s="1"/>
  <c r="CS282" i="15"/>
  <c r="CT281" i="20" s="1"/>
  <c r="BS646" i="15"/>
  <c r="BV614" i="15"/>
  <c r="BM565" i="15"/>
  <c r="AZ597" i="15"/>
  <c r="BA596" i="20" s="1"/>
  <c r="AV629" i="15"/>
  <c r="CB579" i="15"/>
  <c r="AD611" i="15"/>
  <c r="BM643" i="15"/>
  <c r="BL646" i="20" s="1"/>
  <c r="BS564" i="15"/>
  <c r="BT563" i="20" s="1"/>
  <c r="Z596" i="15"/>
  <c r="BQ628" i="15"/>
  <c r="BR627" i="20" s="1"/>
  <c r="AK582" i="15"/>
  <c r="AL581" i="20" s="1"/>
  <c r="CI646" i="15"/>
  <c r="CQ607" i="15"/>
  <c r="CR606" i="20" s="1"/>
  <c r="AF632" i="15"/>
  <c r="BM632" i="15"/>
  <c r="AV607" i="15"/>
  <c r="BX607" i="15"/>
  <c r="BD568" i="15"/>
  <c r="BE567" i="20" s="1"/>
  <c r="CK568" i="15"/>
  <c r="AB577" i="15"/>
  <c r="BD577" i="15"/>
  <c r="BE576" i="20" s="1"/>
  <c r="CO577" i="15"/>
  <c r="AB641" i="15"/>
  <c r="BD641" i="15"/>
  <c r="BE640" i="20" s="1"/>
  <c r="CO641" i="15"/>
  <c r="AM632" i="15"/>
  <c r="AN631" i="20" s="1"/>
  <c r="BV632" i="15"/>
  <c r="AQ607" i="15"/>
  <c r="AR606" i="20" s="1"/>
  <c r="CB607" i="15"/>
  <c r="X568" i="15"/>
  <c r="BQ568" i="15"/>
  <c r="CS568" i="15"/>
  <c r="CT567" i="20" s="1"/>
  <c r="AO577" i="15"/>
  <c r="AP576" i="20" s="1"/>
  <c r="BO577" i="15"/>
  <c r="Z641" i="15"/>
  <c r="BI641" i="15"/>
  <c r="CS641" i="15"/>
  <c r="CT640" i="20" s="1"/>
  <c r="AI632" i="15"/>
  <c r="AJ631" i="20" s="1"/>
  <c r="BS632" i="15"/>
  <c r="BT631" i="20" s="1"/>
  <c r="AX607" i="15"/>
  <c r="AY606" i="20" s="1"/>
  <c r="CI607" i="15"/>
  <c r="AD568" i="15"/>
  <c r="BK568" i="15"/>
  <c r="BL567" i="20" s="1"/>
  <c r="AM577" i="15"/>
  <c r="AN576" i="20" s="1"/>
  <c r="BX577" i="15"/>
  <c r="AM641" i="15"/>
  <c r="AN640" i="20" s="1"/>
  <c r="BQ641" i="15"/>
  <c r="BR640" i="20" s="1"/>
  <c r="AV632" i="15"/>
  <c r="BX632" i="15"/>
  <c r="BY631" i="20" s="1"/>
  <c r="Z607" i="15"/>
  <c r="BD607" i="15"/>
  <c r="BE606" i="20" s="1"/>
  <c r="CM607" i="15"/>
  <c r="AK568" i="15"/>
  <c r="AL567" i="20" s="1"/>
  <c r="BO568" i="15"/>
  <c r="AK577" i="15"/>
  <c r="AL576" i="20" s="1"/>
  <c r="BV577" i="15"/>
  <c r="AK641" i="15"/>
  <c r="AL640" i="20" s="1"/>
  <c r="BV641" i="15"/>
  <c r="AO632" i="15"/>
  <c r="AP631" i="20" s="1"/>
  <c r="CK632" i="15"/>
  <c r="V607" i="15"/>
  <c r="BI607" i="15"/>
  <c r="CO607" i="15"/>
  <c r="AF568" i="15"/>
  <c r="BM568" i="15"/>
  <c r="BN567" i="20" s="1"/>
  <c r="AI577" i="15"/>
  <c r="AJ576" i="20" s="1"/>
  <c r="BS577" i="15"/>
  <c r="AI641" i="15"/>
  <c r="AJ640" i="20" s="1"/>
  <c r="BZ641" i="15"/>
  <c r="AB632" i="15"/>
  <c r="BF632" i="15"/>
  <c r="BG631" i="20" s="1"/>
  <c r="CO632" i="15"/>
  <c r="AM607" i="15"/>
  <c r="AN606" i="20" s="1"/>
  <c r="BS607" i="15"/>
  <c r="AZ568" i="15"/>
  <c r="BA567" i="20" s="1"/>
  <c r="CB568" i="15"/>
  <c r="CC567" i="20" s="1"/>
  <c r="AX577" i="15"/>
  <c r="AY576" i="20" s="1"/>
  <c r="CK577" i="15"/>
  <c r="AX641" i="15"/>
  <c r="AY640" i="20" s="1"/>
  <c r="CK641" i="15"/>
  <c r="V632" i="15"/>
  <c r="BI632" i="15"/>
  <c r="CM632" i="15"/>
  <c r="CN631" i="20" s="1"/>
  <c r="AI607" i="15"/>
  <c r="AJ606" i="20" s="1"/>
  <c r="BV607" i="15"/>
  <c r="AO568" i="15"/>
  <c r="AP567" i="20" s="1"/>
  <c r="CD568" i="15"/>
  <c r="CE567" i="20" s="1"/>
  <c r="V577" i="15"/>
  <c r="BF577" i="15"/>
  <c r="BG576" i="20" s="1"/>
  <c r="CM577" i="15"/>
  <c r="V641" i="15"/>
  <c r="BF641" i="15"/>
  <c r="BG640" i="20" s="1"/>
  <c r="CM641" i="15"/>
  <c r="BD640" i="15"/>
  <c r="BE639" i="20" s="1"/>
  <c r="CB576" i="15"/>
  <c r="BS615" i="15"/>
  <c r="CQ585" i="15"/>
  <c r="CR584" i="20" s="1"/>
  <c r="BO640" i="15"/>
  <c r="CK576" i="15"/>
  <c r="CD615" i="15"/>
  <c r="CI615" i="15"/>
  <c r="AD640" i="15"/>
  <c r="AX576" i="15"/>
  <c r="AY575" i="20" s="1"/>
  <c r="AO615" i="15"/>
  <c r="AP614" i="20" s="1"/>
  <c r="AV585" i="15"/>
  <c r="AM640" i="15"/>
  <c r="AN639" i="20" s="1"/>
  <c r="BQ576" i="15"/>
  <c r="AX615" i="15"/>
  <c r="AY614" i="20" s="1"/>
  <c r="BI585" i="15"/>
  <c r="BH534" i="20"/>
  <c r="BU555" i="20"/>
  <c r="AD434" i="20"/>
  <c r="AU468" i="20"/>
  <c r="BB547" i="20"/>
  <c r="BH472" i="20"/>
  <c r="AF484" i="20"/>
  <c r="BD491" i="20"/>
  <c r="BO230" i="20"/>
  <c r="BH420" i="20"/>
  <c r="BS426" i="20"/>
  <c r="AV599" i="15"/>
  <c r="Z624" i="15"/>
  <c r="AB569" i="15"/>
  <c r="CB599" i="15"/>
  <c r="BB624" i="15"/>
  <c r="BC623" i="20" s="1"/>
  <c r="AB560" i="15"/>
  <c r="CQ599" i="15"/>
  <c r="Z632" i="15"/>
  <c r="AQ632" i="15"/>
  <c r="AR631" i="20" s="1"/>
  <c r="BB632" i="15"/>
  <c r="BC631" i="20" s="1"/>
  <c r="CF632" i="15"/>
  <c r="CQ632" i="15"/>
  <c r="AB607" i="15"/>
  <c r="AO607" i="15"/>
  <c r="AP606" i="20" s="1"/>
  <c r="BK607" i="15"/>
  <c r="BZ607" i="15"/>
  <c r="CA606" i="20" s="1"/>
  <c r="CS607" i="15"/>
  <c r="CT606" i="20" s="1"/>
  <c r="AM568" i="15"/>
  <c r="AN567" i="20" s="1"/>
  <c r="AX568" i="15"/>
  <c r="AY567" i="20" s="1"/>
  <c r="BV568" i="15"/>
  <c r="CI568" i="15"/>
  <c r="Z577" i="15"/>
  <c r="AV577" i="15"/>
  <c r="BI577" i="15"/>
  <c r="BZ577" i="15"/>
  <c r="CS577" i="15"/>
  <c r="CT576" i="20" s="1"/>
  <c r="X641" i="15"/>
  <c r="BB641" i="15"/>
  <c r="BC640" i="20" s="1"/>
  <c r="BM641" i="15"/>
  <c r="CI641" i="15"/>
  <c r="CQ641" i="15"/>
  <c r="AI560" i="15"/>
  <c r="AJ559" i="20" s="1"/>
  <c r="X632" i="15"/>
  <c r="AS632" i="15"/>
  <c r="AT631" i="20" s="1"/>
  <c r="BK632" i="15"/>
  <c r="CB632" i="15"/>
  <c r="CC631" i="20" s="1"/>
  <c r="CS632" i="15"/>
  <c r="CT631" i="20" s="1"/>
  <c r="AD607" i="15"/>
  <c r="AZ607" i="15"/>
  <c r="BA606" i="20" s="1"/>
  <c r="BO607" i="15"/>
  <c r="CD607" i="15"/>
  <c r="AB568" i="15"/>
  <c r="AI568" i="15"/>
  <c r="AJ567" i="20" s="1"/>
  <c r="BF568" i="15"/>
  <c r="BG567" i="20" s="1"/>
  <c r="BS568" i="15"/>
  <c r="CO568" i="15"/>
  <c r="CP567" i="20" s="1"/>
  <c r="X577" i="15"/>
  <c r="AQ577" i="15"/>
  <c r="AR576" i="20" s="1"/>
  <c r="BM577" i="15"/>
  <c r="BN576" i="20" s="1"/>
  <c r="CB577" i="15"/>
  <c r="CC576" i="20" s="1"/>
  <c r="CQ577" i="15"/>
  <c r="CR576" i="20" s="1"/>
  <c r="AD641" i="15"/>
  <c r="AQ641" i="15"/>
  <c r="AR640" i="20" s="1"/>
  <c r="BK641" i="15"/>
  <c r="CB641" i="15"/>
  <c r="CC640" i="20" s="1"/>
  <c r="BF560" i="15"/>
  <c r="BG559" i="20" s="1"/>
  <c r="AD632" i="15"/>
  <c r="AZ632" i="15"/>
  <c r="BA631" i="20" s="1"/>
  <c r="BO632" i="15"/>
  <c r="BZ632" i="15"/>
  <c r="CA631" i="20" s="1"/>
  <c r="AF607" i="15"/>
  <c r="AS607" i="15"/>
  <c r="AT606" i="20" s="1"/>
  <c r="BM607" i="15"/>
  <c r="CF607" i="15"/>
  <c r="CG606" i="20" s="1"/>
  <c r="V568" i="15"/>
  <c r="AV568" i="15"/>
  <c r="BI568" i="15"/>
  <c r="BZ568" i="15"/>
  <c r="CA567" i="20" s="1"/>
  <c r="CM568" i="15"/>
  <c r="AF577" i="15"/>
  <c r="AS577" i="15"/>
  <c r="AT576" i="20" s="1"/>
  <c r="BQ577" i="15"/>
  <c r="CI577" i="15"/>
  <c r="AO641" i="15"/>
  <c r="AP640" i="20" s="1"/>
  <c r="AS641" i="15"/>
  <c r="AT640" i="20" s="1"/>
  <c r="BO641" i="15"/>
  <c r="BP640" i="20" s="1"/>
  <c r="CF641" i="15"/>
  <c r="CG640" i="20" s="1"/>
  <c r="BS560" i="15"/>
  <c r="AK632" i="15"/>
  <c r="AL631" i="20" s="1"/>
  <c r="BD632" i="15"/>
  <c r="BE631" i="20" s="1"/>
  <c r="BQ632" i="15"/>
  <c r="AK607" i="15"/>
  <c r="AL606" i="20" s="1"/>
  <c r="BF607" i="15"/>
  <c r="BG606" i="20" s="1"/>
  <c r="BQ607" i="15"/>
  <c r="Z568" i="15"/>
  <c r="AQ568" i="15"/>
  <c r="AR567" i="20" s="1"/>
  <c r="BB568" i="15"/>
  <c r="BC567" i="20" s="1"/>
  <c r="BX568" i="15"/>
  <c r="AD577" i="15"/>
  <c r="BB577" i="15"/>
  <c r="BC576" i="20" s="1"/>
  <c r="BK577" i="15"/>
  <c r="BM625" i="15"/>
  <c r="BN624" i="20" s="1"/>
  <c r="AF641" i="15"/>
  <c r="AZ641" i="15"/>
  <c r="BA640" i="20" s="1"/>
  <c r="BX641" i="15"/>
  <c r="BY640" i="20" s="1"/>
  <c r="CO560" i="15"/>
  <c r="X599" i="15"/>
  <c r="CK633" i="15"/>
  <c r="BU140" i="20"/>
  <c r="BQ369" i="20"/>
  <c r="BD461" i="20"/>
  <c r="AQ284" i="20"/>
  <c r="AB289" i="20"/>
  <c r="BQ224" i="20"/>
  <c r="BU432" i="20"/>
  <c r="BO141" i="20"/>
  <c r="BU254" i="20"/>
  <c r="BQ169" i="20"/>
  <c r="AB256" i="20"/>
  <c r="BF303" i="20"/>
  <c r="AD508" i="20"/>
  <c r="BH147" i="20"/>
  <c r="BH260" i="20"/>
  <c r="BQ284" i="20"/>
  <c r="BB331" i="20"/>
  <c r="BU402" i="20"/>
  <c r="BB439" i="20"/>
  <c r="BS122" i="20"/>
  <c r="AF193" i="20"/>
  <c r="AH238" i="20"/>
  <c r="AH261" i="20"/>
  <c r="AH335" i="20"/>
  <c r="AU466" i="20"/>
  <c r="AF509" i="20"/>
  <c r="BS126" i="20"/>
  <c r="AU158" i="20"/>
  <c r="BF198" i="20"/>
  <c r="BH238" i="20"/>
  <c r="AD445" i="20"/>
  <c r="BO467" i="20"/>
  <c r="AB201" i="20"/>
  <c r="BS264" i="20"/>
  <c r="BB351" i="20"/>
  <c r="AQ130" i="20"/>
  <c r="BH134" i="20"/>
  <c r="BQ240" i="20"/>
  <c r="AQ268" i="20"/>
  <c r="AH354" i="20"/>
  <c r="AH140" i="20"/>
  <c r="AQ169" i="20"/>
  <c r="BO215" i="20"/>
  <c r="BU528" i="20"/>
  <c r="AB439" i="20"/>
  <c r="AH451" i="20"/>
  <c r="BD467" i="20"/>
  <c r="BD486" i="20"/>
  <c r="AB107" i="20"/>
  <c r="AH145" i="20"/>
  <c r="BD163" i="20"/>
  <c r="AU205" i="20"/>
  <c r="BH220" i="20"/>
  <c r="AQ272" i="20"/>
  <c r="BH356" i="20"/>
  <c r="BD397" i="20"/>
  <c r="BD428" i="20"/>
  <c r="AO439" i="20"/>
  <c r="BU489" i="20"/>
  <c r="AF136" i="20"/>
  <c r="BO208" i="20"/>
  <c r="BO265" i="20"/>
  <c r="BB284" i="20"/>
  <c r="AO550" i="20"/>
  <c r="AD122" i="20"/>
  <c r="AH166" i="20"/>
  <c r="AO223" i="20"/>
  <c r="BH294" i="20"/>
  <c r="AQ325" i="20"/>
  <c r="AO341" i="20"/>
  <c r="BB366" i="20"/>
  <c r="AH433" i="20"/>
  <c r="AH499" i="20"/>
  <c r="BQ535" i="20"/>
  <c r="AF312" i="20"/>
  <c r="BB197" i="20"/>
  <c r="BQ325" i="20"/>
  <c r="AB369" i="20"/>
  <c r="BF537" i="20"/>
  <c r="AD126" i="20"/>
  <c r="AO269" i="20"/>
  <c r="AH347" i="20"/>
  <c r="AH422" i="20"/>
  <c r="AD482" i="20"/>
  <c r="BH540" i="20"/>
  <c r="BQ115" i="20"/>
  <c r="AF152" i="20"/>
  <c r="BQ173" i="20"/>
  <c r="BS376" i="20"/>
  <c r="BB436" i="20"/>
  <c r="AQ126" i="20"/>
  <c r="BB137" i="20"/>
  <c r="AQ175" i="20"/>
  <c r="BU192" i="20"/>
  <c r="BU205" i="20"/>
  <c r="AB215" i="20"/>
  <c r="BQ223" i="20"/>
  <c r="BO246" i="20"/>
  <c r="AQ261" i="20"/>
  <c r="AB272" i="20"/>
  <c r="AS291" i="20"/>
  <c r="BH310" i="20"/>
  <c r="AH330" i="20"/>
  <c r="BO349" i="20"/>
  <c r="AD386" i="20"/>
  <c r="BO406" i="20"/>
  <c r="BQ463" i="20"/>
  <c r="BQ493" i="20"/>
  <c r="BS537" i="20"/>
  <c r="BB549" i="20"/>
  <c r="AH263" i="20"/>
  <c r="AU387" i="20"/>
  <c r="BF456" i="20"/>
  <c r="BF469" i="20"/>
  <c r="AO521" i="20"/>
  <c r="AO266" i="20"/>
  <c r="BQ287" i="20"/>
  <c r="AH341" i="20"/>
  <c r="BU387" i="20"/>
  <c r="AH435" i="20"/>
  <c r="AH488" i="20"/>
  <c r="AF497" i="20"/>
  <c r="BU522" i="20"/>
  <c r="AH111" i="20"/>
  <c r="BF140" i="20"/>
  <c r="AH218" i="20"/>
  <c r="AQ267" i="20"/>
  <c r="BD288" i="20"/>
  <c r="BD301" i="20"/>
  <c r="AQ393" i="20"/>
  <c r="AQ420" i="20"/>
  <c r="BU435" i="20"/>
  <c r="BQ497" i="20"/>
  <c r="AQ506" i="20"/>
  <c r="BD511" i="20"/>
  <c r="AD533" i="20"/>
  <c r="AH81" i="20"/>
  <c r="AU111" i="20"/>
  <c r="AB132" i="20"/>
  <c r="AH181" i="20"/>
  <c r="AU218" i="20"/>
  <c r="AB222" i="20"/>
  <c r="BB372" i="20"/>
  <c r="AB436" i="20"/>
  <c r="AB513" i="20"/>
  <c r="BD533" i="20"/>
  <c r="BD74" i="20"/>
  <c r="AH85" i="20"/>
  <c r="AD113" i="20"/>
  <c r="BO132" i="20"/>
  <c r="AQ151" i="20"/>
  <c r="AF210" i="20"/>
  <c r="BH218" i="20"/>
  <c r="AO222" i="20"/>
  <c r="BH324" i="20"/>
  <c r="BB335" i="20"/>
  <c r="BO344" i="20"/>
  <c r="AO436" i="20"/>
  <c r="AH461" i="20"/>
  <c r="AB467" i="20"/>
  <c r="BO481" i="20"/>
  <c r="BB527" i="20"/>
  <c r="CF624" i="15"/>
  <c r="AO569" i="15"/>
  <c r="AP568" i="20" s="1"/>
  <c r="CQ624" i="15"/>
  <c r="BD569" i="15"/>
  <c r="BE568" i="20" s="1"/>
  <c r="BS569" i="15"/>
  <c r="BT568" i="20" s="1"/>
  <c r="AK633" i="15"/>
  <c r="AL632" i="20" s="1"/>
  <c r="CO569" i="15"/>
  <c r="CP568" i="20" s="1"/>
  <c r="BB633" i="15"/>
  <c r="BC632" i="20" s="1"/>
  <c r="BQ633" i="15"/>
  <c r="AB585" i="15"/>
  <c r="AK585" i="15"/>
  <c r="AL584" i="20" s="1"/>
  <c r="BM585" i="15"/>
  <c r="BN584" i="20" s="1"/>
  <c r="BV585" i="15"/>
  <c r="CM585" i="15"/>
  <c r="CN584" i="20" s="1"/>
  <c r="AK640" i="15"/>
  <c r="AL639" i="20" s="1"/>
  <c r="AZ640" i="15"/>
  <c r="BA639" i="20" s="1"/>
  <c r="BQ640" i="15"/>
  <c r="CD640" i="15"/>
  <c r="AD576" i="15"/>
  <c r="AO576" i="15"/>
  <c r="AP575" i="20" s="1"/>
  <c r="BK576" i="15"/>
  <c r="BL575" i="20" s="1"/>
  <c r="CF576" i="15"/>
  <c r="AD615" i="15"/>
  <c r="AS615" i="15"/>
  <c r="AT614" i="20" s="1"/>
  <c r="BM615" i="15"/>
  <c r="BN614" i="20" s="1"/>
  <c r="CF615" i="15"/>
  <c r="CG614" i="20" s="1"/>
  <c r="V585" i="15"/>
  <c r="AI585" i="15"/>
  <c r="AJ584" i="20" s="1"/>
  <c r="BF585" i="15"/>
  <c r="BG584" i="20" s="1"/>
  <c r="BS585" i="15"/>
  <c r="BT584" i="20" s="1"/>
  <c r="CO585" i="15"/>
  <c r="BS625" i="15"/>
  <c r="AD616" i="15"/>
  <c r="AF640" i="15"/>
  <c r="AX640" i="15"/>
  <c r="AY639" i="20" s="1"/>
  <c r="BM640" i="15"/>
  <c r="CK640" i="15"/>
  <c r="AK576" i="15"/>
  <c r="AL575" i="20" s="1"/>
  <c r="AZ576" i="15"/>
  <c r="BA575" i="20" s="1"/>
  <c r="BO576" i="15"/>
  <c r="BP575" i="20" s="1"/>
  <c r="CD576" i="15"/>
  <c r="CE575" i="20" s="1"/>
  <c r="AZ615" i="15"/>
  <c r="BA614" i="20" s="1"/>
  <c r="BD615" i="15"/>
  <c r="BE614" i="20" s="1"/>
  <c r="BQ615" i="15"/>
  <c r="BR614" i="20" s="1"/>
  <c r="CK615" i="15"/>
  <c r="Z585" i="15"/>
  <c r="AS585" i="15"/>
  <c r="AT584" i="20" s="1"/>
  <c r="BD585" i="15"/>
  <c r="BE584" i="20" s="1"/>
  <c r="BZ585" i="15"/>
  <c r="CA584" i="20" s="1"/>
  <c r="CS585" i="15"/>
  <c r="CT584" i="20" s="1"/>
  <c r="BM616" i="15"/>
  <c r="AB640" i="15"/>
  <c r="AI640" i="15"/>
  <c r="AJ639" i="20" s="1"/>
  <c r="BF640" i="15"/>
  <c r="BG639" i="20" s="1"/>
  <c r="BS640" i="15"/>
  <c r="BT639" i="20" s="1"/>
  <c r="CO640" i="15"/>
  <c r="AM576" i="15"/>
  <c r="AN575" i="20" s="1"/>
  <c r="BD576" i="15"/>
  <c r="BE575" i="20" s="1"/>
  <c r="BV576" i="15"/>
  <c r="CI576" i="15"/>
  <c r="V615" i="15"/>
  <c r="AM615" i="15"/>
  <c r="AN614" i="20" s="1"/>
  <c r="BF615" i="15"/>
  <c r="BG614" i="20" s="1"/>
  <c r="BV615" i="15"/>
  <c r="CM615" i="15"/>
  <c r="CN614" i="20" s="1"/>
  <c r="AF585" i="15"/>
  <c r="AQ585" i="15"/>
  <c r="AR584" i="20" s="1"/>
  <c r="BQ585" i="15"/>
  <c r="CF585" i="15"/>
  <c r="CD616" i="15"/>
  <c r="V640" i="15"/>
  <c r="AQ640" i="15"/>
  <c r="AR639" i="20" s="1"/>
  <c r="BI640" i="15"/>
  <c r="BX640" i="15"/>
  <c r="BY639" i="20" s="1"/>
  <c r="CM640" i="15"/>
  <c r="AB576" i="15"/>
  <c r="AI576" i="15"/>
  <c r="AJ575" i="20" s="1"/>
  <c r="BF576" i="15"/>
  <c r="BG575" i="20" s="1"/>
  <c r="BS576" i="15"/>
  <c r="BT575" i="20" s="1"/>
  <c r="CO576" i="15"/>
  <c r="CP575" i="20" s="1"/>
  <c r="Z615" i="15"/>
  <c r="AI615" i="15"/>
  <c r="AJ614" i="20" s="1"/>
  <c r="BI615" i="15"/>
  <c r="BX615" i="15"/>
  <c r="CO615" i="15"/>
  <c r="AD585" i="15"/>
  <c r="AZ585" i="15"/>
  <c r="BA584" i="20" s="1"/>
  <c r="BK585" i="15"/>
  <c r="CI585" i="15"/>
  <c r="Z640" i="15"/>
  <c r="AS640" i="15"/>
  <c r="AT639" i="20" s="1"/>
  <c r="BB640" i="15"/>
  <c r="BC639" i="20" s="1"/>
  <c r="CB640" i="15"/>
  <c r="CQ640" i="15"/>
  <c r="CR639" i="20" s="1"/>
  <c r="V576" i="15"/>
  <c r="AQ576" i="15"/>
  <c r="AR575" i="20" s="1"/>
  <c r="BI576" i="15"/>
  <c r="BZ576" i="15"/>
  <c r="CA575" i="20" s="1"/>
  <c r="CM576" i="15"/>
  <c r="X615" i="15"/>
  <c r="AV615" i="15"/>
  <c r="BB615" i="15"/>
  <c r="BC614" i="20" s="1"/>
  <c r="CB615" i="15"/>
  <c r="CQ615" i="15"/>
  <c r="CR614" i="20" s="1"/>
  <c r="AM585" i="15"/>
  <c r="AN584" i="20" s="1"/>
  <c r="BB585" i="15"/>
  <c r="BC584" i="20" s="1"/>
  <c r="BO585" i="15"/>
  <c r="CD585" i="15"/>
  <c r="CE584" i="20" s="1"/>
  <c r="X640" i="15"/>
  <c r="AV640" i="15"/>
  <c r="BK640" i="15"/>
  <c r="CF640" i="15"/>
  <c r="CG639" i="20" s="1"/>
  <c r="Z576" i="15"/>
  <c r="AS576" i="15"/>
  <c r="AT575" i="20" s="1"/>
  <c r="BB576" i="15"/>
  <c r="BC575" i="20" s="1"/>
  <c r="BX576" i="15"/>
  <c r="BY575" i="20" s="1"/>
  <c r="AB615" i="15"/>
  <c r="AQ615" i="15"/>
  <c r="AR614" i="20" s="1"/>
  <c r="BK615" i="15"/>
  <c r="BZ615" i="15"/>
  <c r="CA614" i="20" s="1"/>
  <c r="AO585" i="15"/>
  <c r="AP584" i="20" s="1"/>
  <c r="AX585" i="15"/>
  <c r="AY584" i="20" s="1"/>
  <c r="BX585" i="15"/>
  <c r="BY584" i="20" s="1"/>
  <c r="AM560" i="15"/>
  <c r="AN559" i="20" s="1"/>
  <c r="BD560" i="15"/>
  <c r="BE559" i="20" s="1"/>
  <c r="BV560" i="15"/>
  <c r="CI560" i="15"/>
  <c r="V599" i="15"/>
  <c r="AM599" i="15"/>
  <c r="AN598" i="20" s="1"/>
  <c r="BQ599" i="15"/>
  <c r="BX599" i="15"/>
  <c r="CO599" i="15"/>
  <c r="V624" i="15"/>
  <c r="AV624" i="15"/>
  <c r="BI624" i="15"/>
  <c r="BX624" i="15"/>
  <c r="CM624" i="15"/>
  <c r="CN623" i="20" s="1"/>
  <c r="V569" i="15"/>
  <c r="AI569" i="15"/>
  <c r="AJ568" i="20" s="1"/>
  <c r="BF569" i="15"/>
  <c r="BG568" i="20" s="1"/>
  <c r="BV569" i="15"/>
  <c r="CM569" i="15"/>
  <c r="AM633" i="15"/>
  <c r="AN632" i="20" s="1"/>
  <c r="AX633" i="15"/>
  <c r="AY632" i="20" s="1"/>
  <c r="BX633" i="15"/>
  <c r="CI633" i="15"/>
  <c r="V560" i="15"/>
  <c r="AV560" i="15"/>
  <c r="BI560" i="15"/>
  <c r="BZ560" i="15"/>
  <c r="CM560" i="15"/>
  <c r="CN559" i="20" s="1"/>
  <c r="AB599" i="15"/>
  <c r="AQ599" i="15"/>
  <c r="AR598" i="20" s="1"/>
  <c r="BB599" i="15"/>
  <c r="BC598" i="20" s="1"/>
  <c r="BZ599" i="15"/>
  <c r="CA598" i="20" s="1"/>
  <c r="CS599" i="15"/>
  <c r="CT598" i="20" s="1"/>
  <c r="X624" i="15"/>
  <c r="AQ624" i="15"/>
  <c r="AR623" i="20" s="1"/>
  <c r="BK624" i="15"/>
  <c r="CB624" i="15"/>
  <c r="CS624" i="15"/>
  <c r="CT623" i="20" s="1"/>
  <c r="Z569" i="15"/>
  <c r="AV569" i="15"/>
  <c r="BM569" i="15"/>
  <c r="BZ569" i="15"/>
  <c r="CS569" i="15"/>
  <c r="CT568" i="20" s="1"/>
  <c r="AB633" i="15"/>
  <c r="AI633" i="15"/>
  <c r="AJ632" i="20" s="1"/>
  <c r="BF633" i="15"/>
  <c r="BG632" i="20" s="1"/>
  <c r="BV633" i="15"/>
  <c r="CM633" i="15"/>
  <c r="Z560" i="15"/>
  <c r="AZ560" i="15"/>
  <c r="BA559" i="20" s="1"/>
  <c r="BB560" i="15"/>
  <c r="BC559" i="20" s="1"/>
  <c r="BX560" i="15"/>
  <c r="CQ560" i="15"/>
  <c r="CR559" i="20" s="1"/>
  <c r="AF599" i="15"/>
  <c r="AZ599" i="15"/>
  <c r="BA598" i="20" s="1"/>
  <c r="BK599" i="15"/>
  <c r="CD599" i="15"/>
  <c r="CE598" i="20" s="1"/>
  <c r="AK624" i="15"/>
  <c r="AL623" i="20" s="1"/>
  <c r="AS624" i="15"/>
  <c r="AT623" i="20" s="1"/>
  <c r="BO624" i="15"/>
  <c r="BZ624" i="15"/>
  <c r="CA623" i="20" s="1"/>
  <c r="X569" i="15"/>
  <c r="AQ569" i="15"/>
  <c r="AR568" i="20" s="1"/>
  <c r="BI569" i="15"/>
  <c r="CB569" i="15"/>
  <c r="CQ569" i="15"/>
  <c r="V633" i="15"/>
  <c r="AO633" i="15"/>
  <c r="AP632" i="20" s="1"/>
  <c r="BD633" i="15"/>
  <c r="BE632" i="20" s="1"/>
  <c r="BZ633" i="15"/>
  <c r="CO633" i="15"/>
  <c r="CP632" i="20" s="1"/>
  <c r="X560" i="15"/>
  <c r="AQ560" i="15"/>
  <c r="AR559" i="20" s="1"/>
  <c r="BQ560" i="15"/>
  <c r="BR559" i="20" s="1"/>
  <c r="CF560" i="15"/>
  <c r="CG559" i="20" s="1"/>
  <c r="CS560" i="15"/>
  <c r="CT559" i="20" s="1"/>
  <c r="AD599" i="15"/>
  <c r="AO599" i="15"/>
  <c r="AP598" i="20" s="1"/>
  <c r="BO599" i="15"/>
  <c r="BP598" i="20" s="1"/>
  <c r="CF599" i="15"/>
  <c r="AD624" i="15"/>
  <c r="AO624" i="15"/>
  <c r="AP623" i="20" s="1"/>
  <c r="BQ624" i="15"/>
  <c r="CD624" i="15"/>
  <c r="CE623" i="20" s="1"/>
  <c r="AF569" i="15"/>
  <c r="AS569" i="15"/>
  <c r="AT568" i="20" s="1"/>
  <c r="BQ569" i="15"/>
  <c r="CF569" i="15"/>
  <c r="Z633" i="15"/>
  <c r="AV633" i="15"/>
  <c r="BM633" i="15"/>
  <c r="BS633" i="15"/>
  <c r="CS633" i="15"/>
  <c r="CT632" i="20" s="1"/>
  <c r="AK560" i="15"/>
  <c r="AL559" i="20" s="1"/>
  <c r="AS560" i="15"/>
  <c r="AT559" i="20" s="1"/>
  <c r="BK560" i="15"/>
  <c r="CB560" i="15"/>
  <c r="CC559" i="20" s="1"/>
  <c r="AK599" i="15"/>
  <c r="AL598" i="20" s="1"/>
  <c r="AX599" i="15"/>
  <c r="AY598" i="20" s="1"/>
  <c r="BM599" i="15"/>
  <c r="BN598" i="20" s="1"/>
  <c r="CK599" i="15"/>
  <c r="CL598" i="20" s="1"/>
  <c r="AF624" i="15"/>
  <c r="AX624" i="15"/>
  <c r="AY623" i="20" s="1"/>
  <c r="BM624" i="15"/>
  <c r="CK624" i="15"/>
  <c r="AD569" i="15"/>
  <c r="AZ569" i="15"/>
  <c r="BA568" i="20" s="1"/>
  <c r="BK569" i="15"/>
  <c r="CD569" i="15"/>
  <c r="CE568" i="20" s="1"/>
  <c r="X633" i="15"/>
  <c r="AQ633" i="15"/>
  <c r="AR632" i="20" s="1"/>
  <c r="BI633" i="15"/>
  <c r="CB633" i="15"/>
  <c r="CC632" i="20" s="1"/>
  <c r="CQ633" i="15"/>
  <c r="AD560" i="15"/>
  <c r="AO560" i="15"/>
  <c r="AP559" i="20" s="1"/>
  <c r="BO560" i="15"/>
  <c r="CD560" i="15"/>
  <c r="AS599" i="15"/>
  <c r="AT598" i="20" s="1"/>
  <c r="BD599" i="15"/>
  <c r="BE598" i="20" s="1"/>
  <c r="BS599" i="15"/>
  <c r="CI599" i="15"/>
  <c r="AM624" i="15"/>
  <c r="AN623" i="20" s="1"/>
  <c r="BD624" i="15"/>
  <c r="BE623" i="20" s="1"/>
  <c r="BV624" i="15"/>
  <c r="CI624" i="15"/>
  <c r="AM569" i="15"/>
  <c r="AN568" i="20" s="1"/>
  <c r="AX569" i="15"/>
  <c r="AY568" i="20" s="1"/>
  <c r="BO569" i="15"/>
  <c r="CI569" i="15"/>
  <c r="AD633" i="15"/>
  <c r="AS633" i="15"/>
  <c r="AT632" i="20" s="1"/>
  <c r="BK633" i="15"/>
  <c r="CF633" i="15"/>
  <c r="CG632" i="20" s="1"/>
  <c r="AF560" i="15"/>
  <c r="AX560" i="15"/>
  <c r="AY559" i="20" s="1"/>
  <c r="BM560" i="15"/>
  <c r="Z599" i="15"/>
  <c r="AI599" i="15"/>
  <c r="AJ598" i="20" s="1"/>
  <c r="BF599" i="15"/>
  <c r="BG598" i="20" s="1"/>
  <c r="BV599" i="15"/>
  <c r="AB624" i="15"/>
  <c r="AI624" i="15"/>
  <c r="AJ623" i="20" s="1"/>
  <c r="BF624" i="15"/>
  <c r="BG623" i="20" s="1"/>
  <c r="BS624" i="15"/>
  <c r="AK569" i="15"/>
  <c r="AL568" i="20" s="1"/>
  <c r="BB569" i="15"/>
  <c r="BC568" i="20" s="1"/>
  <c r="BX569" i="15"/>
  <c r="AF633" i="15"/>
  <c r="AZ633" i="15"/>
  <c r="BA632" i="20" s="1"/>
  <c r="BO633" i="15"/>
  <c r="AF561" i="15"/>
  <c r="CS625" i="15"/>
  <c r="CT624" i="20" s="1"/>
  <c r="AB591" i="15"/>
  <c r="BB561" i="15"/>
  <c r="BC560" i="20" s="1"/>
  <c r="AZ591" i="15"/>
  <c r="BA590" i="20" s="1"/>
  <c r="BX561" i="15"/>
  <c r="BB591" i="15"/>
  <c r="BC590" i="20" s="1"/>
  <c r="CI561" i="15"/>
  <c r="CB591" i="15"/>
  <c r="Z625" i="15"/>
  <c r="CS591" i="15"/>
  <c r="CT590" i="20" s="1"/>
  <c r="AI625" i="15"/>
  <c r="AJ624" i="20" s="1"/>
  <c r="BO583" i="15"/>
  <c r="AF616" i="15"/>
  <c r="BD616" i="15"/>
  <c r="BE615" i="20" s="1"/>
  <c r="BQ616" i="15"/>
  <c r="CK616" i="15"/>
  <c r="CF583" i="15"/>
  <c r="AD591" i="15"/>
  <c r="AQ591" i="15"/>
  <c r="AR590" i="20" s="1"/>
  <c r="BK591" i="15"/>
  <c r="CD591" i="15"/>
  <c r="CE590" i="20" s="1"/>
  <c r="AK561" i="15"/>
  <c r="AL560" i="20" s="1"/>
  <c r="AX561" i="15"/>
  <c r="AY560" i="20" s="1"/>
  <c r="BO561" i="15"/>
  <c r="CK561" i="15"/>
  <c r="X625" i="15"/>
  <c r="AQ625" i="15"/>
  <c r="AR624" i="20" s="1"/>
  <c r="BI625" i="15"/>
  <c r="CB625" i="15"/>
  <c r="CQ625" i="15"/>
  <c r="CR624" i="20" s="1"/>
  <c r="AZ616" i="15"/>
  <c r="BA615" i="20" s="1"/>
  <c r="AX616" i="15"/>
  <c r="AY615" i="20" s="1"/>
  <c r="BV616" i="15"/>
  <c r="CO616" i="15"/>
  <c r="AF591" i="15"/>
  <c r="AO591" i="15"/>
  <c r="AP590" i="20" s="1"/>
  <c r="BO591" i="15"/>
  <c r="BP590" i="20" s="1"/>
  <c r="CF591" i="15"/>
  <c r="V561" i="15"/>
  <c r="AM561" i="15"/>
  <c r="AN560" i="20" s="1"/>
  <c r="BF561" i="15"/>
  <c r="BG560" i="20" s="1"/>
  <c r="BV561" i="15"/>
  <c r="CM561" i="15"/>
  <c r="AD625" i="15"/>
  <c r="AS625" i="15"/>
  <c r="AT624" i="20" s="1"/>
  <c r="BK625" i="15"/>
  <c r="CF625" i="15"/>
  <c r="AB616" i="15"/>
  <c r="AM616" i="15"/>
  <c r="AN615" i="20" s="1"/>
  <c r="BF616" i="15"/>
  <c r="BG615" i="20" s="1"/>
  <c r="BS616" i="15"/>
  <c r="BT615" i="20" s="1"/>
  <c r="CI616" i="15"/>
  <c r="AK591" i="15"/>
  <c r="AL590" i="20" s="1"/>
  <c r="AV591" i="15"/>
  <c r="BM591" i="15"/>
  <c r="CK591" i="15"/>
  <c r="AB561" i="15"/>
  <c r="AO561" i="15"/>
  <c r="AP560" i="20" s="1"/>
  <c r="BD561" i="15"/>
  <c r="BE560" i="20" s="1"/>
  <c r="BS561" i="15"/>
  <c r="CO561" i="15"/>
  <c r="AF625" i="15"/>
  <c r="AZ625" i="15"/>
  <c r="BA624" i="20" s="1"/>
  <c r="BX625" i="15"/>
  <c r="CD625" i="15"/>
  <c r="CE624" i="20" s="1"/>
  <c r="V616" i="15"/>
  <c r="AV616" i="15"/>
  <c r="BI616" i="15"/>
  <c r="BX616" i="15"/>
  <c r="BY615" i="20" s="1"/>
  <c r="CM616" i="15"/>
  <c r="AS591" i="15"/>
  <c r="AT590" i="20" s="1"/>
  <c r="AX591" i="15"/>
  <c r="AY590" i="20" s="1"/>
  <c r="BS591" i="15"/>
  <c r="CI591" i="15"/>
  <c r="Z561" i="15"/>
  <c r="AI561" i="15"/>
  <c r="AJ560" i="20" s="1"/>
  <c r="BM561" i="15"/>
  <c r="BZ561" i="15"/>
  <c r="CS561" i="15"/>
  <c r="CT560" i="20" s="1"/>
  <c r="AV625" i="15"/>
  <c r="BB625" i="15"/>
  <c r="BC624" i="20" s="1"/>
  <c r="BO625" i="15"/>
  <c r="CI625" i="15"/>
  <c r="Z616" i="15"/>
  <c r="AI616" i="15"/>
  <c r="AJ615" i="20" s="1"/>
  <c r="BB616" i="15"/>
  <c r="BC615" i="20" s="1"/>
  <c r="CF616" i="15"/>
  <c r="CG615" i="20" s="1"/>
  <c r="CQ616" i="15"/>
  <c r="Z591" i="15"/>
  <c r="AI591" i="15"/>
  <c r="AJ590" i="20" s="1"/>
  <c r="BF591" i="15"/>
  <c r="BG590" i="20" s="1"/>
  <c r="BV591" i="15"/>
  <c r="CM591" i="15"/>
  <c r="CN590" i="20" s="1"/>
  <c r="X561" i="15"/>
  <c r="AQ561" i="15"/>
  <c r="AR560" i="20" s="1"/>
  <c r="BI561" i="15"/>
  <c r="CB561" i="15"/>
  <c r="CC560" i="20" s="1"/>
  <c r="CQ561" i="15"/>
  <c r="AK625" i="15"/>
  <c r="AL624" i="20" s="1"/>
  <c r="AX625" i="15"/>
  <c r="AY624" i="20" s="1"/>
  <c r="BQ625" i="15"/>
  <c r="CK625" i="15"/>
  <c r="CL624" i="20" s="1"/>
  <c r="X616" i="15"/>
  <c r="AQ616" i="15"/>
  <c r="AR615" i="20" s="1"/>
  <c r="BK616" i="15"/>
  <c r="BL615" i="20" s="1"/>
  <c r="CB616" i="15"/>
  <c r="CC615" i="20" s="1"/>
  <c r="CS616" i="15"/>
  <c r="CT615" i="20" s="1"/>
  <c r="V591" i="15"/>
  <c r="AM591" i="15"/>
  <c r="AN590" i="20" s="1"/>
  <c r="BQ591" i="15"/>
  <c r="BZ591" i="15"/>
  <c r="CA590" i="20" s="1"/>
  <c r="CO591" i="15"/>
  <c r="CP590" i="20" s="1"/>
  <c r="AV561" i="15"/>
  <c r="AS561" i="15"/>
  <c r="AT560" i="20" s="1"/>
  <c r="BQ561" i="15"/>
  <c r="CF561" i="15"/>
  <c r="CE560" i="20" s="1"/>
  <c r="V625" i="15"/>
  <c r="AM625" i="15"/>
  <c r="AN624" i="20" s="1"/>
  <c r="BF625" i="15"/>
  <c r="BG624" i="20" s="1"/>
  <c r="BV625" i="15"/>
  <c r="CM625" i="15"/>
  <c r="CN624" i="20" s="1"/>
  <c r="AK616" i="15"/>
  <c r="AL615" i="20" s="1"/>
  <c r="AO616" i="15"/>
  <c r="AP615" i="20" s="1"/>
  <c r="BO616" i="15"/>
  <c r="X591" i="15"/>
  <c r="BD591" i="15"/>
  <c r="BE590" i="20" s="1"/>
  <c r="BI591" i="15"/>
  <c r="BX591" i="15"/>
  <c r="AD561" i="15"/>
  <c r="AZ561" i="15"/>
  <c r="BA560" i="20" s="1"/>
  <c r="BK561" i="15"/>
  <c r="AB625" i="15"/>
  <c r="AO625" i="15"/>
  <c r="AP624" i="20" s="1"/>
  <c r="BD625" i="15"/>
  <c r="BE624" i="20" s="1"/>
  <c r="BZ625" i="15"/>
  <c r="CA624" i="20" s="1"/>
  <c r="CK583" i="15"/>
  <c r="AF583" i="15"/>
  <c r="BV617" i="15"/>
  <c r="AK583" i="15"/>
  <c r="AL582" i="20" s="1"/>
  <c r="BS617" i="15"/>
  <c r="BT616" i="20" s="1"/>
  <c r="AB608" i="15"/>
  <c r="AV583" i="15"/>
  <c r="V617" i="15"/>
  <c r="CO617" i="15"/>
  <c r="BF583" i="15"/>
  <c r="BG582" i="20" s="1"/>
  <c r="Z617" i="15"/>
  <c r="CQ617" i="15"/>
  <c r="CR616" i="20" s="1"/>
  <c r="AK617" i="15"/>
  <c r="AL616" i="20" s="1"/>
  <c r="BM583" i="15"/>
  <c r="AM617" i="15"/>
  <c r="AN616" i="20" s="1"/>
  <c r="AB133" i="20"/>
  <c r="BH269" i="20"/>
  <c r="AQ110" i="20"/>
  <c r="AO143" i="20"/>
  <c r="AU176" i="20"/>
  <c r="BO200" i="20"/>
  <c r="AO200" i="20"/>
  <c r="AB251" i="20"/>
  <c r="BS262" i="20"/>
  <c r="BF262" i="20"/>
  <c r="AF262" i="20"/>
  <c r="AO275" i="20"/>
  <c r="BB275" i="20"/>
  <c r="AS326" i="20"/>
  <c r="BS326" i="20"/>
  <c r="BQ453" i="20"/>
  <c r="BD453" i="20"/>
  <c r="AD453" i="20"/>
  <c r="AQ500" i="20"/>
  <c r="BS124" i="20"/>
  <c r="AQ121" i="20"/>
  <c r="BQ121" i="20"/>
  <c r="AD121" i="20"/>
  <c r="BB129" i="20"/>
  <c r="AB129" i="20"/>
  <c r="BH132" i="20"/>
  <c r="AH170" i="20"/>
  <c r="AU171" i="20"/>
  <c r="BB189" i="20"/>
  <c r="AQ199" i="20"/>
  <c r="BH221" i="20"/>
  <c r="AU221" i="20"/>
  <c r="AH221" i="20"/>
  <c r="AQ249" i="20"/>
  <c r="AQ251" i="20"/>
  <c r="BQ286" i="20"/>
  <c r="AQ286" i="20"/>
  <c r="BQ340" i="20"/>
  <c r="AQ340" i="20"/>
  <c r="AD340" i="20"/>
  <c r="BQ352" i="20"/>
  <c r="AF433" i="20"/>
  <c r="AS452" i="20"/>
  <c r="BS452" i="20"/>
  <c r="AD494" i="20"/>
  <c r="AO165" i="20"/>
  <c r="BO165" i="20"/>
  <c r="AB165" i="20"/>
  <c r="BU110" i="20"/>
  <c r="AU110" i="20"/>
  <c r="BS121" i="20"/>
  <c r="AQ127" i="20"/>
  <c r="AO162" i="20"/>
  <c r="BH216" i="20"/>
  <c r="AH216" i="20"/>
  <c r="AH248" i="20"/>
  <c r="AU248" i="20"/>
  <c r="AF273" i="20"/>
  <c r="AF313" i="20"/>
  <c r="AO333" i="20"/>
  <c r="AQ457" i="20"/>
  <c r="AD457" i="20"/>
  <c r="AQ479" i="20"/>
  <c r="AD479" i="20"/>
  <c r="BS8" i="20"/>
  <c r="BQ81" i="20"/>
  <c r="AQ161" i="20"/>
  <c r="AD168" i="20"/>
  <c r="AQ174" i="20"/>
  <c r="BQ174" i="20"/>
  <c r="BD174" i="20"/>
  <c r="AD174" i="20"/>
  <c r="BH199" i="20"/>
  <c r="AU199" i="20"/>
  <c r="AO203" i="20"/>
  <c r="AB203" i="20"/>
  <c r="BO214" i="20"/>
  <c r="BQ333" i="20"/>
  <c r="AO449" i="20"/>
  <c r="AQ503" i="20"/>
  <c r="AD116" i="20"/>
  <c r="BQ118" i="20"/>
  <c r="BD118" i="20"/>
  <c r="AD118" i="20"/>
  <c r="BH128" i="20"/>
  <c r="BQ139" i="20"/>
  <c r="BD139" i="20"/>
  <c r="AQ139" i="20"/>
  <c r="AF155" i="20"/>
  <c r="BU188" i="20"/>
  <c r="AU188" i="20"/>
  <c r="AH188" i="20"/>
  <c r="AF265" i="20"/>
  <c r="AO290" i="20"/>
  <c r="BB290" i="20"/>
  <c r="AB290" i="20"/>
  <c r="BB346" i="20"/>
  <c r="BO346" i="20"/>
  <c r="AO346" i="20"/>
  <c r="BB374" i="20"/>
  <c r="BO374" i="20"/>
  <c r="AQ124" i="20"/>
  <c r="AH161" i="20"/>
  <c r="AU161" i="20"/>
  <c r="AS202" i="20"/>
  <c r="AF202" i="20"/>
  <c r="AU212" i="20"/>
  <c r="BU212" i="20"/>
  <c r="AF219" i="20"/>
  <c r="BO245" i="20"/>
  <c r="AB245" i="20"/>
  <c r="AD282" i="20"/>
  <c r="AB306" i="20"/>
  <c r="BB306" i="20"/>
  <c r="BQ399" i="20"/>
  <c r="BF448" i="20"/>
  <c r="AS448" i="20"/>
  <c r="AH533" i="20"/>
  <c r="BH533" i="20"/>
  <c r="BQ74" i="20"/>
  <c r="BD133" i="20"/>
  <c r="BH148" i="20"/>
  <c r="AH148" i="20"/>
  <c r="BU164" i="20"/>
  <c r="BQ171" i="20"/>
  <c r="AQ171" i="20"/>
  <c r="AD171" i="20"/>
  <c r="BO218" i="20"/>
  <c r="AB550" i="20"/>
  <c r="AO556" i="20"/>
  <c r="AD159" i="20"/>
  <c r="BD497" i="20"/>
  <c r="BO499" i="20"/>
  <c r="BD159" i="20"/>
  <c r="AB177" i="20"/>
  <c r="BO222" i="20"/>
  <c r="AU242" i="20"/>
  <c r="AH257" i="20"/>
  <c r="AB274" i="20"/>
  <c r="AO289" i="20"/>
  <c r="BU304" i="20"/>
  <c r="AB336" i="20"/>
  <c r="AB352" i="20"/>
  <c r="BO358" i="20"/>
  <c r="BH368" i="20"/>
  <c r="BU523" i="20"/>
  <c r="BH213" i="20"/>
  <c r="BB217" i="20"/>
  <c r="BB221" i="20"/>
  <c r="BO231" i="20"/>
  <c r="AO265" i="20"/>
  <c r="AH283" i="20"/>
  <c r="BH314" i="20"/>
  <c r="BS322" i="20"/>
  <c r="AH328" i="20"/>
  <c r="BO336" i="20"/>
  <c r="AO340" i="20"/>
  <c r="AH345" i="20"/>
  <c r="BH359" i="20"/>
  <c r="BO368" i="20"/>
  <c r="BH374" i="20"/>
  <c r="AF424" i="20"/>
  <c r="BS464" i="20"/>
  <c r="AU500" i="20"/>
  <c r="AF505" i="20"/>
  <c r="AH531" i="20"/>
  <c r="AH544" i="20"/>
  <c r="AQ548" i="20"/>
  <c r="AO552" i="20"/>
  <c r="BS125" i="20"/>
  <c r="BF156" i="20"/>
  <c r="BQ159" i="20"/>
  <c r="AH165" i="20"/>
  <c r="BS190" i="20"/>
  <c r="BO221" i="20"/>
  <c r="BS259" i="20"/>
  <c r="BB265" i="20"/>
  <c r="BH283" i="20"/>
  <c r="BH286" i="20"/>
  <c r="AQ300" i="20"/>
  <c r="AQ315" i="20"/>
  <c r="BD323" i="20"/>
  <c r="BS424" i="20"/>
  <c r="BH430" i="20"/>
  <c r="BU434" i="20"/>
  <c r="BO436" i="20"/>
  <c r="AU450" i="20"/>
  <c r="BU453" i="20"/>
  <c r="AF477" i="20"/>
  <c r="AQ480" i="20"/>
  <c r="BU482" i="20"/>
  <c r="AS490" i="20"/>
  <c r="AB501" i="20"/>
  <c r="BH505" i="20"/>
  <c r="BD508" i="20"/>
  <c r="AB512" i="20"/>
  <c r="AF524" i="20"/>
  <c r="AU531" i="20"/>
  <c r="AH534" i="20"/>
  <c r="AF549" i="20"/>
  <c r="AB223" i="20"/>
  <c r="BQ252" i="20"/>
  <c r="AQ260" i="20"/>
  <c r="AQ276" i="20"/>
  <c r="BO308" i="20"/>
  <c r="BQ334" i="20"/>
  <c r="BO337" i="20"/>
  <c r="BB362" i="20"/>
  <c r="AD369" i="20"/>
  <c r="AB375" i="20"/>
  <c r="BS458" i="20"/>
  <c r="AH462" i="20"/>
  <c r="AU465" i="20"/>
  <c r="AU477" i="20"/>
  <c r="BH483" i="20"/>
  <c r="BQ496" i="20"/>
  <c r="BQ498" i="20"/>
  <c r="AH501" i="20"/>
  <c r="BQ508" i="20"/>
  <c r="BS512" i="20"/>
  <c r="BQ529" i="20"/>
  <c r="BU531" i="20"/>
  <c r="AQ534" i="20"/>
  <c r="AB546" i="20"/>
  <c r="AO549" i="20"/>
  <c r="AH356" i="20"/>
  <c r="AO376" i="20"/>
  <c r="AH395" i="20"/>
  <c r="AH432" i="20"/>
  <c r="AS441" i="20"/>
  <c r="BD463" i="20"/>
  <c r="BH468" i="20"/>
  <c r="BO472" i="20"/>
  <c r="BO488" i="20"/>
  <c r="AD497" i="20"/>
  <c r="BO252" i="20"/>
  <c r="AO252" i="20"/>
  <c r="AO348" i="20"/>
  <c r="BB348" i="20"/>
  <c r="AB348" i="20"/>
  <c r="AU75" i="20"/>
  <c r="BD116" i="20"/>
  <c r="AD133" i="20"/>
  <c r="BU153" i="20"/>
  <c r="BO158" i="20"/>
  <c r="BQ162" i="20"/>
  <c r="BB177" i="20"/>
  <c r="AH215" i="20"/>
  <c r="AU215" i="20"/>
  <c r="BS216" i="20"/>
  <c r="BQ246" i="20"/>
  <c r="BH251" i="20"/>
  <c r="BQ263" i="20"/>
  <c r="BD263" i="20"/>
  <c r="BF274" i="20"/>
  <c r="AF274" i="20"/>
  <c r="BD310" i="20"/>
  <c r="AD310" i="20"/>
  <c r="BO317" i="20"/>
  <c r="AO317" i="20"/>
  <c r="AQ339" i="20"/>
  <c r="BQ339" i="20"/>
  <c r="BS342" i="20"/>
  <c r="BB355" i="20"/>
  <c r="BO355" i="20"/>
  <c r="AO355" i="20"/>
  <c r="AB355" i="20"/>
  <c r="BB363" i="20"/>
  <c r="BH429" i="20"/>
  <c r="AU429" i="20"/>
  <c r="AD430" i="20"/>
  <c r="BD430" i="20"/>
  <c r="BU217" i="20"/>
  <c r="BO224" i="20"/>
  <c r="BB224" i="20"/>
  <c r="AO224" i="20"/>
  <c r="BO404" i="20"/>
  <c r="AO404" i="20"/>
  <c r="BH50" i="20"/>
  <c r="BH82" i="20"/>
  <c r="AO104" i="20"/>
  <c r="BQ107" i="20"/>
  <c r="BH113" i="20"/>
  <c r="BH117" i="20"/>
  <c r="AH120" i="20"/>
  <c r="BD121" i="20"/>
  <c r="BD124" i="20"/>
  <c r="AF126" i="20"/>
  <c r="BH127" i="20"/>
  <c r="BD130" i="20"/>
  <c r="AQ133" i="20"/>
  <c r="AD139" i="20"/>
  <c r="AB141" i="20"/>
  <c r="AF143" i="20"/>
  <c r="BH145" i="20"/>
  <c r="AB150" i="20"/>
  <c r="BU159" i="20"/>
  <c r="AH168" i="20"/>
  <c r="AH171" i="20"/>
  <c r="AQ172" i="20"/>
  <c r="AH176" i="20"/>
  <c r="BD177" i="20"/>
  <c r="AH190" i="20"/>
  <c r="BU191" i="20"/>
  <c r="AU194" i="20"/>
  <c r="AS196" i="20"/>
  <c r="BF196" i="20"/>
  <c r="BO201" i="20"/>
  <c r="AO216" i="20"/>
  <c r="BO216" i="20"/>
  <c r="AH223" i="20"/>
  <c r="BF270" i="20"/>
  <c r="BS270" i="20"/>
  <c r="BH321" i="20"/>
  <c r="AS411" i="20"/>
  <c r="AS412" i="20"/>
  <c r="AF412" i="20"/>
  <c r="BQ468" i="20"/>
  <c r="BS206" i="20"/>
  <c r="AS206" i="20"/>
  <c r="BQ130" i="20"/>
  <c r="AF146" i="20"/>
  <c r="AH198" i="20"/>
  <c r="BH362" i="20"/>
  <c r="AS364" i="20"/>
  <c r="BH375" i="20"/>
  <c r="BH404" i="20"/>
  <c r="BU426" i="20"/>
  <c r="AH426" i="20"/>
  <c r="BS435" i="20"/>
  <c r="AQ76" i="20"/>
  <c r="AU150" i="20"/>
  <c r="BO177" i="20"/>
  <c r="AF214" i="20"/>
  <c r="BH245" i="20"/>
  <c r="BB268" i="20"/>
  <c r="AB268" i="20"/>
  <c r="BB108" i="20"/>
  <c r="AD114" i="20"/>
  <c r="BH120" i="20"/>
  <c r="AB135" i="20"/>
  <c r="BU150" i="20"/>
  <c r="AQ154" i="20"/>
  <c r="AD157" i="20"/>
  <c r="BB171" i="20"/>
  <c r="BQ195" i="20"/>
  <c r="BB210" i="20"/>
  <c r="AB210" i="20"/>
  <c r="AS211" i="20"/>
  <c r="AF261" i="20"/>
  <c r="BS261" i="20"/>
  <c r="BS276" i="20"/>
  <c r="AF276" i="20"/>
  <c r="BF276" i="20"/>
  <c r="AS276" i="20"/>
  <c r="AO277" i="20"/>
  <c r="BO277" i="20"/>
  <c r="AH292" i="20"/>
  <c r="AF333" i="20"/>
  <c r="AS333" i="20"/>
  <c r="BQ351" i="20"/>
  <c r="BH388" i="20"/>
  <c r="AU388" i="20"/>
  <c r="AO397" i="20"/>
  <c r="AO407" i="20"/>
  <c r="BS208" i="20"/>
  <c r="AS208" i="20"/>
  <c r="AH77" i="20"/>
  <c r="BD83" i="20"/>
  <c r="BQ108" i="20"/>
  <c r="BQ114" i="20"/>
  <c r="BU120" i="20"/>
  <c r="BH123" i="20"/>
  <c r="AB125" i="20"/>
  <c r="BU129" i="20"/>
  <c r="AB134" i="20"/>
  <c r="AH144" i="20"/>
  <c r="AB153" i="20"/>
  <c r="AS154" i="20"/>
  <c r="AB156" i="20"/>
  <c r="AQ157" i="20"/>
  <c r="AU159" i="20"/>
  <c r="AH163" i="20"/>
  <c r="AU164" i="20"/>
  <c r="AU165" i="20"/>
  <c r="AU170" i="20"/>
  <c r="BD171" i="20"/>
  <c r="BQ188" i="20"/>
  <c r="AH196" i="20"/>
  <c r="AO209" i="20"/>
  <c r="BS211" i="20"/>
  <c r="BQ231" i="20"/>
  <c r="AH247" i="20"/>
  <c r="BQ256" i="20"/>
  <c r="BO257" i="20"/>
  <c r="BB257" i="20"/>
  <c r="BH327" i="20"/>
  <c r="AH370" i="20"/>
  <c r="AU426" i="20"/>
  <c r="BU440" i="20"/>
  <c r="BQ45" i="20"/>
  <c r="AH123" i="20"/>
  <c r="BH224" i="20"/>
  <c r="BU224" i="20"/>
  <c r="BD285" i="20"/>
  <c r="AH74" i="20"/>
  <c r="BH78" i="20"/>
  <c r="AS106" i="20"/>
  <c r="AH112" i="20"/>
  <c r="AB119" i="20"/>
  <c r="AB122" i="20"/>
  <c r="BU123" i="20"/>
  <c r="BQ131" i="20"/>
  <c r="AH134" i="20"/>
  <c r="AO137" i="20"/>
  <c r="AB149" i="20"/>
  <c r="AD151" i="20"/>
  <c r="AO153" i="20"/>
  <c r="BD154" i="20"/>
  <c r="AD156" i="20"/>
  <c r="BD160" i="20"/>
  <c r="AQ163" i="20"/>
  <c r="BB165" i="20"/>
  <c r="AD169" i="20"/>
  <c r="BU171" i="20"/>
  <c r="BU176" i="20"/>
  <c r="AB189" i="20"/>
  <c r="BQ191" i="20"/>
  <c r="BU196" i="20"/>
  <c r="BB206" i="20"/>
  <c r="BF209" i="20"/>
  <c r="AQ243" i="20"/>
  <c r="AO278" i="20"/>
  <c r="BB287" i="20"/>
  <c r="BH292" i="20"/>
  <c r="BU311" i="20"/>
  <c r="AB318" i="20"/>
  <c r="BS325" i="20"/>
  <c r="AD330" i="20"/>
  <c r="BD330" i="20"/>
  <c r="BU396" i="20"/>
  <c r="AH396" i="20"/>
  <c r="AD452" i="20"/>
  <c r="AU455" i="20"/>
  <c r="BH455" i="20"/>
  <c r="AH455" i="20"/>
  <c r="BS119" i="20"/>
  <c r="AD127" i="20"/>
  <c r="AD130" i="20"/>
  <c r="AF145" i="20"/>
  <c r="AU149" i="20"/>
  <c r="BH153" i="20"/>
  <c r="BQ160" i="20"/>
  <c r="AD162" i="20"/>
  <c r="BD165" i="20"/>
  <c r="BQ170" i="20"/>
  <c r="AH189" i="20"/>
  <c r="AF216" i="20"/>
  <c r="BQ219" i="20"/>
  <c r="AH241" i="20"/>
  <c r="AO258" i="20"/>
  <c r="AH277" i="20"/>
  <c r="BQ279" i="20"/>
  <c r="BB321" i="20"/>
  <c r="BQ384" i="20"/>
  <c r="BF447" i="20"/>
  <c r="AF447" i="20"/>
  <c r="AO220" i="20"/>
  <c r="AO221" i="20"/>
  <c r="BH244" i="20"/>
  <c r="BH250" i="20"/>
  <c r="AQ255" i="20"/>
  <c r="AB275" i="20"/>
  <c r="BF277" i="20"/>
  <c r="BD282" i="20"/>
  <c r="AB284" i="20"/>
  <c r="BO290" i="20"/>
  <c r="BU302" i="20"/>
  <c r="AQ318" i="20"/>
  <c r="AB332" i="20"/>
  <c r="AS337" i="20"/>
  <c r="BS341" i="20"/>
  <c r="AB354" i="20"/>
  <c r="BO361" i="20"/>
  <c r="BQ375" i="20"/>
  <c r="AQ376" i="20"/>
  <c r="BB395" i="20"/>
  <c r="AD400" i="20"/>
  <c r="BB218" i="20"/>
  <c r="BB220" i="20"/>
  <c r="BQ255" i="20"/>
  <c r="AB266" i="20"/>
  <c r="AB269" i="20"/>
  <c r="BD297" i="20"/>
  <c r="AD300" i="20"/>
  <c r="AD303" i="20"/>
  <c r="AQ311" i="20"/>
  <c r="AS314" i="20"/>
  <c r="BD318" i="20"/>
  <c r="BH320" i="20"/>
  <c r="BQ346" i="20"/>
  <c r="AB353" i="20"/>
  <c r="BO353" i="20"/>
  <c r="AO418" i="20"/>
  <c r="AS460" i="20"/>
  <c r="AF460" i="20"/>
  <c r="BF460" i="20"/>
  <c r="BQ264" i="20"/>
  <c r="BO275" i="20"/>
  <c r="AO283" i="20"/>
  <c r="BO295" i="20"/>
  <c r="BQ300" i="20"/>
  <c r="BO340" i="20"/>
  <c r="AO349" i="20"/>
  <c r="BB349" i="20"/>
  <c r="AO352" i="20"/>
  <c r="BB373" i="20"/>
  <c r="AU447" i="20"/>
  <c r="BU221" i="20"/>
  <c r="BB223" i="20"/>
  <c r="BO251" i="20"/>
  <c r="BU265" i="20"/>
  <c r="BB266" i="20"/>
  <c r="BO272" i="20"/>
  <c r="AO274" i="20"/>
  <c r="AF277" i="20"/>
  <c r="BQ278" i="20"/>
  <c r="BB283" i="20"/>
  <c r="AQ291" i="20"/>
  <c r="AD321" i="20"/>
  <c r="AO327" i="20"/>
  <c r="BF329" i="20"/>
  <c r="BS329" i="20"/>
  <c r="BH351" i="20"/>
  <c r="AH380" i="20"/>
  <c r="AF405" i="20"/>
  <c r="AF407" i="20"/>
  <c r="BD444" i="20"/>
  <c r="AD444" i="20"/>
  <c r="BO450" i="20"/>
  <c r="AB450" i="20"/>
  <c r="BB450" i="20"/>
  <c r="BF461" i="20"/>
  <c r="BO474" i="20"/>
  <c r="AB474" i="20"/>
  <c r="BO274" i="20"/>
  <c r="BS332" i="20"/>
  <c r="BF332" i="20"/>
  <c r="BO367" i="20"/>
  <c r="AQ370" i="20"/>
  <c r="BH405" i="20"/>
  <c r="BD426" i="20"/>
  <c r="AD426" i="20"/>
  <c r="BF438" i="20"/>
  <c r="BH447" i="20"/>
  <c r="AB218" i="20"/>
  <c r="AB220" i="20"/>
  <c r="AO230" i="20"/>
  <c r="AH232" i="20"/>
  <c r="AH259" i="20"/>
  <c r="BO283" i="20"/>
  <c r="BD291" i="20"/>
  <c r="AU304" i="20"/>
  <c r="AD315" i="20"/>
  <c r="AF326" i="20"/>
  <c r="BS343" i="20"/>
  <c r="AB351" i="20"/>
  <c r="AH353" i="20"/>
  <c r="AB395" i="20"/>
  <c r="AB398" i="20"/>
  <c r="AD441" i="20"/>
  <c r="BQ441" i="20"/>
  <c r="BS460" i="20"/>
  <c r="AQ473" i="20"/>
  <c r="BU479" i="20"/>
  <c r="BB486" i="20"/>
  <c r="BD512" i="20"/>
  <c r="BD421" i="20"/>
  <c r="BF424" i="20"/>
  <c r="BQ434" i="20"/>
  <c r="AD436" i="20"/>
  <c r="AD438" i="20"/>
  <c r="AH463" i="20"/>
  <c r="BQ482" i="20"/>
  <c r="BO484" i="20"/>
  <c r="BQ488" i="20"/>
  <c r="AB507" i="20"/>
  <c r="AF508" i="20"/>
  <c r="AQ509" i="20"/>
  <c r="BF512" i="20"/>
  <c r="AD521" i="20"/>
  <c r="AU528" i="20"/>
  <c r="BQ537" i="20"/>
  <c r="BB540" i="20"/>
  <c r="BH548" i="20"/>
  <c r="AO553" i="20"/>
  <c r="AB556" i="20"/>
  <c r="BB491" i="20"/>
  <c r="AS509" i="20"/>
  <c r="AH543" i="20"/>
  <c r="BQ548" i="20"/>
  <c r="AS427" i="20"/>
  <c r="AD432" i="20"/>
  <c r="BH442" i="20"/>
  <c r="BU444" i="20"/>
  <c r="AH456" i="20"/>
  <c r="BQ457" i="20"/>
  <c r="AO459" i="20"/>
  <c r="BH465" i="20"/>
  <c r="BD471" i="20"/>
  <c r="BQ473" i="20"/>
  <c r="AH476" i="20"/>
  <c r="AH480" i="20"/>
  <c r="AH483" i="20"/>
  <c r="AF494" i="20"/>
  <c r="BS497" i="20"/>
  <c r="BB499" i="20"/>
  <c r="AH504" i="20"/>
  <c r="BB507" i="20"/>
  <c r="BQ509" i="20"/>
  <c r="BO511" i="20"/>
  <c r="BF518" i="20"/>
  <c r="BF528" i="20"/>
  <c r="AB536" i="20"/>
  <c r="AH539" i="20"/>
  <c r="BB543" i="20"/>
  <c r="AU456" i="20"/>
  <c r="BU463" i="20"/>
  <c r="BQ467" i="20"/>
  <c r="AF469" i="20"/>
  <c r="BQ471" i="20"/>
  <c r="AB479" i="20"/>
  <c r="AU483" i="20"/>
  <c r="BS494" i="20"/>
  <c r="BD499" i="20"/>
  <c r="BO502" i="20"/>
  <c r="BO507" i="20"/>
  <c r="BO543" i="20"/>
  <c r="AQ557" i="20"/>
  <c r="AB461" i="20"/>
  <c r="BH504" i="20"/>
  <c r="AH532" i="20"/>
  <c r="BO536" i="20"/>
  <c r="AB538" i="20"/>
  <c r="BH546" i="20"/>
  <c r="BH557" i="20"/>
  <c r="AQ455" i="20"/>
  <c r="BU456" i="20"/>
  <c r="AD473" i="20"/>
  <c r="BU483" i="20"/>
  <c r="AF488" i="20"/>
  <c r="BO501" i="20"/>
  <c r="AF503" i="20"/>
  <c r="BS504" i="20"/>
  <c r="BO506" i="20"/>
  <c r="AD510" i="20"/>
  <c r="AU513" i="20"/>
  <c r="AQ515" i="20"/>
  <c r="BH519" i="20"/>
  <c r="AH523" i="20"/>
  <c r="BF530" i="20"/>
  <c r="BH532" i="20"/>
  <c r="BH539" i="20"/>
  <c r="AB555" i="20"/>
  <c r="BQ557" i="20"/>
  <c r="BO466" i="20"/>
  <c r="AO473" i="20"/>
  <c r="BB479" i="20"/>
  <c r="BH480" i="20"/>
  <c r="AB486" i="20"/>
  <c r="AS512" i="20"/>
  <c r="BU513" i="20"/>
  <c r="BO523" i="20"/>
  <c r="BH529" i="20"/>
  <c r="BU532" i="20"/>
  <c r="BQ533" i="20"/>
  <c r="AF537" i="20"/>
  <c r="BB538" i="20"/>
  <c r="BH542" i="20"/>
  <c r="BQ544" i="20"/>
  <c r="AH548" i="20"/>
  <c r="BO549" i="20"/>
  <c r="BH555" i="20"/>
  <c r="BD558" i="20"/>
  <c r="AK608" i="15"/>
  <c r="AL607" i="20" s="1"/>
  <c r="BV608" i="15"/>
  <c r="BS608" i="15"/>
  <c r="BF609" i="15"/>
  <c r="BG608" i="20" s="1"/>
  <c r="AI583" i="15"/>
  <c r="AJ582" i="20" s="1"/>
  <c r="AX583" i="15"/>
  <c r="AY582" i="20" s="1"/>
  <c r="BS583" i="15"/>
  <c r="BT582" i="20" s="1"/>
  <c r="CI583" i="15"/>
  <c r="BI609" i="15"/>
  <c r="X617" i="15"/>
  <c r="AI617" i="15"/>
  <c r="AJ616" i="20" s="1"/>
  <c r="BI617" i="15"/>
  <c r="CB617" i="15"/>
  <c r="CC616" i="20" s="1"/>
  <c r="CS617" i="15"/>
  <c r="CT616" i="20" s="1"/>
  <c r="AM608" i="15"/>
  <c r="AN607" i="20" s="1"/>
  <c r="CD608" i="15"/>
  <c r="Z583" i="15"/>
  <c r="AZ583" i="15"/>
  <c r="BA582" i="20" s="1"/>
  <c r="BD583" i="15"/>
  <c r="BE582" i="20" s="1"/>
  <c r="BV583" i="15"/>
  <c r="CM583" i="15"/>
  <c r="AK575" i="15"/>
  <c r="AL574" i="20" s="1"/>
  <c r="BS609" i="15"/>
  <c r="AS617" i="15"/>
  <c r="AT616" i="20" s="1"/>
  <c r="BB617" i="15"/>
  <c r="BC616" i="20" s="1"/>
  <c r="BZ617" i="15"/>
  <c r="CF617" i="15"/>
  <c r="CG616" i="20" s="1"/>
  <c r="AV608" i="15"/>
  <c r="CI608" i="15"/>
  <c r="V583" i="15"/>
  <c r="AM583" i="15"/>
  <c r="AN582" i="20" s="1"/>
  <c r="BQ583" i="15"/>
  <c r="BZ583" i="15"/>
  <c r="CA582" i="20" s="1"/>
  <c r="CO583" i="15"/>
  <c r="BK639" i="15"/>
  <c r="CB609" i="15"/>
  <c r="CC608" i="20" s="1"/>
  <c r="AD617" i="15"/>
  <c r="AQ617" i="15"/>
  <c r="AR616" i="20" s="1"/>
  <c r="BK617" i="15"/>
  <c r="BL616" i="20" s="1"/>
  <c r="CD617" i="15"/>
  <c r="AO608" i="15"/>
  <c r="AP607" i="20" s="1"/>
  <c r="CM608" i="15"/>
  <c r="X583" i="15"/>
  <c r="AS583" i="15"/>
  <c r="AT582" i="20" s="1"/>
  <c r="BI583" i="15"/>
  <c r="BX583" i="15"/>
  <c r="CQ583" i="15"/>
  <c r="CS639" i="15"/>
  <c r="CT638" i="20" s="1"/>
  <c r="AB609" i="15"/>
  <c r="CO609" i="15"/>
  <c r="AF617" i="15"/>
  <c r="AZ617" i="15"/>
  <c r="BA616" i="20" s="1"/>
  <c r="BX617" i="15"/>
  <c r="CI617" i="15"/>
  <c r="AX608" i="15"/>
  <c r="AY607" i="20" s="1"/>
  <c r="AB583" i="15"/>
  <c r="AQ583" i="15"/>
  <c r="AR582" i="20" s="1"/>
  <c r="BB583" i="15"/>
  <c r="BC582" i="20" s="1"/>
  <c r="CB583" i="15"/>
  <c r="CC582" i="20" s="1"/>
  <c r="CS583" i="15"/>
  <c r="CT582" i="20" s="1"/>
  <c r="X609" i="15"/>
  <c r="CS609" i="15"/>
  <c r="CT608" i="20" s="1"/>
  <c r="AO617" i="15"/>
  <c r="AP616" i="20" s="1"/>
  <c r="AX617" i="15"/>
  <c r="AY616" i="20" s="1"/>
  <c r="BO617" i="15"/>
  <c r="CK617" i="15"/>
  <c r="CL616" i="20" s="1"/>
  <c r="BQ608" i="15"/>
  <c r="BR607" i="20" s="1"/>
  <c r="AD583" i="15"/>
  <c r="AO583" i="15"/>
  <c r="AP582" i="20" s="1"/>
  <c r="BK583" i="15"/>
  <c r="AK600" i="15"/>
  <c r="AL599" i="20" s="1"/>
  <c r="AI609" i="15"/>
  <c r="AJ608" i="20" s="1"/>
  <c r="AB617" i="15"/>
  <c r="AV617" i="15"/>
  <c r="BF617" i="15"/>
  <c r="BG616" i="20" s="1"/>
  <c r="BQ617" i="15"/>
  <c r="BO608" i="15"/>
  <c r="V584" i="15"/>
  <c r="AZ584" i="15"/>
  <c r="BA583" i="20" s="1"/>
  <c r="BI584" i="15"/>
  <c r="BZ584" i="15"/>
  <c r="CM584" i="15"/>
  <c r="AM559" i="15"/>
  <c r="AN558" i="20" s="1"/>
  <c r="BD559" i="15"/>
  <c r="BE558" i="20" s="1"/>
  <c r="BS559" i="15"/>
  <c r="BT558" i="20" s="1"/>
  <c r="CI559" i="15"/>
  <c r="AM623" i="15"/>
  <c r="AN622" i="20" s="1"/>
  <c r="BD623" i="15"/>
  <c r="BE622" i="20" s="1"/>
  <c r="BS623" i="15"/>
  <c r="CI623" i="15"/>
  <c r="BZ639" i="15"/>
  <c r="CA638" i="20" s="1"/>
  <c r="Z593" i="15"/>
  <c r="AS593" i="15"/>
  <c r="AT592" i="20" s="1"/>
  <c r="BX593" i="15"/>
  <c r="BY592" i="20" s="1"/>
  <c r="BS593" i="15"/>
  <c r="CQ593" i="15"/>
  <c r="Z609" i="15"/>
  <c r="AS609" i="15"/>
  <c r="AT608" i="20" s="1"/>
  <c r="BD609" i="15"/>
  <c r="BE608" i="20" s="1"/>
  <c r="BZ609" i="15"/>
  <c r="CQ609" i="15"/>
  <c r="AF608" i="15"/>
  <c r="AZ608" i="15"/>
  <c r="BA607" i="20" s="1"/>
  <c r="BM608" i="15"/>
  <c r="CK608" i="15"/>
  <c r="Z584" i="15"/>
  <c r="AS584" i="15"/>
  <c r="AT583" i="20" s="1"/>
  <c r="BB584" i="15"/>
  <c r="BC583" i="20" s="1"/>
  <c r="BX584" i="15"/>
  <c r="CQ584" i="15"/>
  <c r="Z559" i="15"/>
  <c r="AI559" i="15"/>
  <c r="AJ558" i="20" s="1"/>
  <c r="BF559" i="15"/>
  <c r="BG558" i="20" s="1"/>
  <c r="BV559" i="15"/>
  <c r="CM559" i="15"/>
  <c r="V623" i="15"/>
  <c r="AI623" i="15"/>
  <c r="AJ622" i="20" s="1"/>
  <c r="BF623" i="15"/>
  <c r="BG622" i="20" s="1"/>
  <c r="BV623" i="15"/>
  <c r="CM623" i="15"/>
  <c r="CN622" i="20" s="1"/>
  <c r="X593" i="15"/>
  <c r="AQ593" i="15"/>
  <c r="AR592" i="20" s="1"/>
  <c r="BD593" i="15"/>
  <c r="BE592" i="20" s="1"/>
  <c r="CB593" i="15"/>
  <c r="CC592" i="20" s="1"/>
  <c r="CS593" i="15"/>
  <c r="CT592" i="20" s="1"/>
  <c r="X584" i="15"/>
  <c r="AQ584" i="15"/>
  <c r="AR583" i="20" s="1"/>
  <c r="BQ584" i="15"/>
  <c r="BR583" i="20" s="1"/>
  <c r="CB584" i="15"/>
  <c r="CC583" i="20" s="1"/>
  <c r="CS584" i="15"/>
  <c r="CT583" i="20" s="1"/>
  <c r="V559" i="15"/>
  <c r="AZ559" i="15"/>
  <c r="BA558" i="20" s="1"/>
  <c r="BI559" i="15"/>
  <c r="BZ559" i="15"/>
  <c r="CO559" i="15"/>
  <c r="CP558" i="20" s="1"/>
  <c r="BD575" i="15"/>
  <c r="BE574" i="20" s="1"/>
  <c r="Z623" i="15"/>
  <c r="AZ623" i="15"/>
  <c r="BA622" i="20" s="1"/>
  <c r="BI623" i="15"/>
  <c r="BX623" i="15"/>
  <c r="CO623" i="15"/>
  <c r="AM593" i="15"/>
  <c r="AN592" i="20" s="1"/>
  <c r="AV593" i="15"/>
  <c r="BI593" i="15"/>
  <c r="CF593" i="15"/>
  <c r="AF609" i="15"/>
  <c r="BM609" i="15"/>
  <c r="BN608" i="20" s="1"/>
  <c r="BX609" i="15"/>
  <c r="BY608" i="20" s="1"/>
  <c r="CF609" i="15"/>
  <c r="AK584" i="15"/>
  <c r="AL583" i="20" s="1"/>
  <c r="AV584" i="15"/>
  <c r="BK584" i="15"/>
  <c r="CF584" i="15"/>
  <c r="CG583" i="20" s="1"/>
  <c r="X559" i="15"/>
  <c r="AQ559" i="15"/>
  <c r="AR558" i="20" s="1"/>
  <c r="BQ559" i="15"/>
  <c r="BX559" i="15"/>
  <c r="BY558" i="20" s="1"/>
  <c r="CQ559" i="15"/>
  <c r="BS575" i="15"/>
  <c r="BT574" i="20" s="1"/>
  <c r="X623" i="15"/>
  <c r="AQ623" i="15"/>
  <c r="AR622" i="20" s="1"/>
  <c r="BB623" i="15"/>
  <c r="BC622" i="20" s="1"/>
  <c r="CB623" i="15"/>
  <c r="CC622" i="20" s="1"/>
  <c r="CQ623" i="15"/>
  <c r="AF593" i="15"/>
  <c r="AZ593" i="15"/>
  <c r="BA592" i="20" s="1"/>
  <c r="BQ593" i="15"/>
  <c r="BR592" i="20" s="1"/>
  <c r="CI593" i="15"/>
  <c r="AD609" i="15"/>
  <c r="AV609" i="15"/>
  <c r="BK609" i="15"/>
  <c r="BL608" i="20" s="1"/>
  <c r="CD609" i="15"/>
  <c r="CE608" i="20" s="1"/>
  <c r="V608" i="15"/>
  <c r="AI608" i="15"/>
  <c r="AJ607" i="20" s="1"/>
  <c r="BF608" i="15"/>
  <c r="BG607" i="20" s="1"/>
  <c r="BX608" i="15"/>
  <c r="BY607" i="20" s="1"/>
  <c r="CO608" i="15"/>
  <c r="CP607" i="20" s="1"/>
  <c r="AM584" i="15"/>
  <c r="AN583" i="20" s="1"/>
  <c r="AO584" i="15"/>
  <c r="AP583" i="20" s="1"/>
  <c r="BO584" i="15"/>
  <c r="BP583" i="20" s="1"/>
  <c r="CD584" i="15"/>
  <c r="AV600" i="15"/>
  <c r="AB559" i="15"/>
  <c r="AV559" i="15"/>
  <c r="BB559" i="15"/>
  <c r="BC558" i="20" s="1"/>
  <c r="CB559" i="15"/>
  <c r="CS559" i="15"/>
  <c r="CT558" i="20" s="1"/>
  <c r="CI575" i="15"/>
  <c r="AB623" i="15"/>
  <c r="AV623" i="15"/>
  <c r="BK623" i="15"/>
  <c r="BL622" i="20" s="1"/>
  <c r="BZ623" i="15"/>
  <c r="CS623" i="15"/>
  <c r="CT622" i="20" s="1"/>
  <c r="AD593" i="15"/>
  <c r="AX593" i="15"/>
  <c r="AY592" i="20" s="1"/>
  <c r="BK593" i="15"/>
  <c r="CD593" i="15"/>
  <c r="AO609" i="15"/>
  <c r="AP608" i="20" s="1"/>
  <c r="AZ609" i="15"/>
  <c r="BA608" i="20" s="1"/>
  <c r="BO609" i="15"/>
  <c r="CI609" i="15"/>
  <c r="Z608" i="15"/>
  <c r="AS608" i="15"/>
  <c r="AT607" i="20" s="1"/>
  <c r="BI608" i="15"/>
  <c r="CF608" i="15"/>
  <c r="CG607" i="20" s="1"/>
  <c r="CQ608" i="15"/>
  <c r="AD584" i="15"/>
  <c r="AX584" i="15"/>
  <c r="AY583" i="20" s="1"/>
  <c r="BM584" i="15"/>
  <c r="CK584" i="15"/>
  <c r="BO600" i="15"/>
  <c r="AD559" i="15"/>
  <c r="AS559" i="15"/>
  <c r="AT558" i="20" s="1"/>
  <c r="BK559" i="15"/>
  <c r="CD559" i="15"/>
  <c r="CE558" i="20" s="1"/>
  <c r="AF623" i="15"/>
  <c r="AS623" i="15"/>
  <c r="AT622" i="20" s="1"/>
  <c r="BO623" i="15"/>
  <c r="CD623" i="15"/>
  <c r="CE622" i="20" s="1"/>
  <c r="X639" i="15"/>
  <c r="AK593" i="15"/>
  <c r="AL592" i="20" s="1"/>
  <c r="BB593" i="15"/>
  <c r="BC592" i="20" s="1"/>
  <c r="BO593" i="15"/>
  <c r="BP592" i="20" s="1"/>
  <c r="CK593" i="15"/>
  <c r="CL592" i="20" s="1"/>
  <c r="AK609" i="15"/>
  <c r="AL608" i="20" s="1"/>
  <c r="AX609" i="15"/>
  <c r="AY608" i="20" s="1"/>
  <c r="BQ609" i="15"/>
  <c r="BR608" i="20" s="1"/>
  <c r="CK609" i="15"/>
  <c r="X608" i="15"/>
  <c r="BD608" i="15"/>
  <c r="BE607" i="20" s="1"/>
  <c r="BB608" i="15"/>
  <c r="BC607" i="20" s="1"/>
  <c r="CB608" i="15"/>
  <c r="CC607" i="20" s="1"/>
  <c r="CS608" i="15"/>
  <c r="CT607" i="20" s="1"/>
  <c r="AF584" i="15"/>
  <c r="BD584" i="15"/>
  <c r="BE583" i="20" s="1"/>
  <c r="BV584" i="15"/>
  <c r="CD600" i="15"/>
  <c r="CE599" i="20" s="1"/>
  <c r="AF559" i="15"/>
  <c r="AO559" i="15"/>
  <c r="AP558" i="20" s="1"/>
  <c r="BO559" i="15"/>
  <c r="BP558" i="20" s="1"/>
  <c r="AD623" i="15"/>
  <c r="AO623" i="15"/>
  <c r="AP622" i="20" s="1"/>
  <c r="BQ623" i="15"/>
  <c r="BR622" i="20" s="1"/>
  <c r="AV639" i="15"/>
  <c r="V593" i="15"/>
  <c r="AO593" i="15"/>
  <c r="AP592" i="20" s="1"/>
  <c r="BM593" i="15"/>
  <c r="BN592" i="20" s="1"/>
  <c r="BV593" i="15"/>
  <c r="V609" i="15"/>
  <c r="AM609" i="15"/>
  <c r="AN608" i="20" s="1"/>
  <c r="BB609" i="15"/>
  <c r="BC608" i="20" s="1"/>
  <c r="BV609" i="15"/>
  <c r="AD608" i="15"/>
  <c r="AQ608" i="15"/>
  <c r="AR607" i="20" s="1"/>
  <c r="BK608" i="15"/>
  <c r="BL607" i="20" s="1"/>
  <c r="AF600" i="15"/>
  <c r="AX600" i="15"/>
  <c r="AY599" i="20" s="1"/>
  <c r="BM600" i="15"/>
  <c r="CK600" i="15"/>
  <c r="Z575" i="15"/>
  <c r="AI575" i="15"/>
  <c r="AJ574" i="20" s="1"/>
  <c r="BF575" i="15"/>
  <c r="BG574" i="20" s="1"/>
  <c r="BV575" i="15"/>
  <c r="CM575" i="15"/>
  <c r="AB639" i="15"/>
  <c r="AO639" i="15"/>
  <c r="AP638" i="20" s="1"/>
  <c r="BO639" i="15"/>
  <c r="BP638" i="20" s="1"/>
  <c r="CD639" i="15"/>
  <c r="CE638" i="20" s="1"/>
  <c r="AS600" i="15"/>
  <c r="AT599" i="20" s="1"/>
  <c r="BD600" i="15"/>
  <c r="BE599" i="20" s="1"/>
  <c r="BV600" i="15"/>
  <c r="CI600" i="15"/>
  <c r="CG599" i="20" s="1"/>
  <c r="V575" i="15"/>
  <c r="AQ575" i="15"/>
  <c r="AR574" i="20" s="1"/>
  <c r="BI575" i="15"/>
  <c r="BZ575" i="15"/>
  <c r="CA574" i="20" s="1"/>
  <c r="CO575" i="15"/>
  <c r="AD639" i="15"/>
  <c r="AZ639" i="15"/>
  <c r="BA638" i="20" s="1"/>
  <c r="BQ639" i="15"/>
  <c r="CF639" i="15"/>
  <c r="AB600" i="15"/>
  <c r="AI600" i="15"/>
  <c r="AJ599" i="20" s="1"/>
  <c r="BF600" i="15"/>
  <c r="BG599" i="20" s="1"/>
  <c r="BS600" i="15"/>
  <c r="BT599" i="20" s="1"/>
  <c r="CM600" i="15"/>
  <c r="AF575" i="15"/>
  <c r="AS575" i="15"/>
  <c r="AT574" i="20" s="1"/>
  <c r="BB575" i="15"/>
  <c r="BC574" i="20" s="1"/>
  <c r="BX575" i="15"/>
  <c r="CQ575" i="15"/>
  <c r="AF639" i="15"/>
  <c r="AX639" i="15"/>
  <c r="AY638" i="20" s="1"/>
  <c r="BM639" i="15"/>
  <c r="CK639" i="15"/>
  <c r="V600" i="15"/>
  <c r="AM600" i="15"/>
  <c r="AN599" i="20" s="1"/>
  <c r="BI600" i="15"/>
  <c r="BX600" i="15"/>
  <c r="CO600" i="15"/>
  <c r="CP599" i="20" s="1"/>
  <c r="X575" i="15"/>
  <c r="AV575" i="15"/>
  <c r="BQ575" i="15"/>
  <c r="BR574" i="20" s="1"/>
  <c r="CB575" i="15"/>
  <c r="CS575" i="15"/>
  <c r="CT574" i="20" s="1"/>
  <c r="AK639" i="15"/>
  <c r="AL638" i="20" s="1"/>
  <c r="BD639" i="15"/>
  <c r="BE638" i="20" s="1"/>
  <c r="BS639" i="15"/>
  <c r="CI639" i="15"/>
  <c r="Z600" i="15"/>
  <c r="AQ600" i="15"/>
  <c r="AR599" i="20" s="1"/>
  <c r="BB600" i="15"/>
  <c r="BC599" i="20" s="1"/>
  <c r="CB600" i="15"/>
  <c r="CQ600" i="15"/>
  <c r="CR599" i="20" s="1"/>
  <c r="AB575" i="15"/>
  <c r="AO575" i="15"/>
  <c r="AP574" i="20" s="1"/>
  <c r="BK575" i="15"/>
  <c r="CD575" i="15"/>
  <c r="Z639" i="15"/>
  <c r="AI639" i="15"/>
  <c r="AJ638" i="20" s="1"/>
  <c r="BF639" i="15"/>
  <c r="BG638" i="20" s="1"/>
  <c r="BV639" i="15"/>
  <c r="CM639" i="15"/>
  <c r="X600" i="15"/>
  <c r="AZ600" i="15"/>
  <c r="BA599" i="20" s="1"/>
  <c r="BQ600" i="15"/>
  <c r="BZ600" i="15"/>
  <c r="CS600" i="15"/>
  <c r="CT599" i="20" s="1"/>
  <c r="AM575" i="15"/>
  <c r="AN574" i="20" s="1"/>
  <c r="AZ575" i="15"/>
  <c r="BA574" i="20" s="1"/>
  <c r="BO575" i="15"/>
  <c r="CF575" i="15"/>
  <c r="CG574" i="20" s="1"/>
  <c r="V639" i="15"/>
  <c r="AQ639" i="15"/>
  <c r="AR638" i="20" s="1"/>
  <c r="BI639" i="15"/>
  <c r="BX639" i="15"/>
  <c r="BY638" i="20" s="1"/>
  <c r="CO639" i="15"/>
  <c r="CP638" i="20" s="1"/>
  <c r="AD600" i="15"/>
  <c r="AO600" i="15"/>
  <c r="AP599" i="20" s="1"/>
  <c r="BK600" i="15"/>
  <c r="AD575" i="15"/>
  <c r="AX575" i="15"/>
  <c r="AY574" i="20" s="1"/>
  <c r="BM575" i="15"/>
  <c r="BN574" i="20" s="1"/>
  <c r="AM639" i="15"/>
  <c r="AN638" i="20" s="1"/>
  <c r="AS639" i="15"/>
  <c r="AT638" i="20" s="1"/>
  <c r="BB639" i="15"/>
  <c r="BC638" i="20" s="1"/>
  <c r="CB639" i="15"/>
  <c r="CC638" i="20" s="1"/>
  <c r="CS12" i="15"/>
  <c r="CT11" i="20" s="1"/>
  <c r="CQ12" i="15"/>
  <c r="CO12" i="15"/>
  <c r="CM12" i="15"/>
  <c r="CK12" i="15"/>
  <c r="CF12" i="15"/>
  <c r="CI12" i="15"/>
  <c r="CD12" i="15"/>
  <c r="CE11" i="20" s="1"/>
  <c r="CB12" i="15"/>
  <c r="BX12" i="15"/>
  <c r="BY11" i="20" s="1"/>
  <c r="BZ12" i="15"/>
  <c r="CA11" i="20" s="1"/>
  <c r="BV12" i="15"/>
  <c r="BT11" i="20" s="1"/>
  <c r="CS85" i="15"/>
  <c r="CT84" i="20" s="1"/>
  <c r="CQ85" i="15"/>
  <c r="CO85" i="15"/>
  <c r="CM85" i="15"/>
  <c r="CK85" i="15"/>
  <c r="CF85" i="15"/>
  <c r="CI85" i="15"/>
  <c r="CD85" i="15"/>
  <c r="CE84" i="20" s="1"/>
  <c r="CB85" i="15"/>
  <c r="BX85" i="15"/>
  <c r="BY84" i="20" s="1"/>
  <c r="BZ85" i="15"/>
  <c r="CA84" i="20" s="1"/>
  <c r="BQ85" i="15"/>
  <c r="BM85" i="15"/>
  <c r="BS85" i="15"/>
  <c r="BV85" i="15"/>
  <c r="BO85" i="15"/>
  <c r="BF85" i="15"/>
  <c r="BG84" i="20" s="1"/>
  <c r="BI85" i="15"/>
  <c r="BD85" i="15"/>
  <c r="BE84" i="20" s="1"/>
  <c r="BK85" i="15"/>
  <c r="BB85" i="15"/>
  <c r="BC84" i="20" s="1"/>
  <c r="AV85" i="15"/>
  <c r="AX85" i="15"/>
  <c r="AY84" i="20" s="1"/>
  <c r="AS85" i="15"/>
  <c r="AT84" i="20" s="1"/>
  <c r="AZ85" i="15"/>
  <c r="BA84" i="20" s="1"/>
  <c r="AO85" i="15"/>
  <c r="AP84" i="20" s="1"/>
  <c r="AQ85" i="15"/>
  <c r="AR84" i="20" s="1"/>
  <c r="AM85" i="15"/>
  <c r="AN84" i="20" s="1"/>
  <c r="AI85" i="15"/>
  <c r="AJ84" i="20" s="1"/>
  <c r="AK85" i="15"/>
  <c r="AL84" i="20" s="1"/>
  <c r="AF85" i="15"/>
  <c r="AB85" i="15"/>
  <c r="V85" i="15"/>
  <c r="X85" i="15"/>
  <c r="AD85" i="15"/>
  <c r="Z85" i="15"/>
  <c r="CS133" i="15"/>
  <c r="CT132" i="20" s="1"/>
  <c r="CQ133" i="15"/>
  <c r="CO133" i="15"/>
  <c r="CM133" i="15"/>
  <c r="CK133" i="15"/>
  <c r="CF133" i="15"/>
  <c r="CI133" i="15"/>
  <c r="CD133" i="15"/>
  <c r="CE132" i="20" s="1"/>
  <c r="CB133" i="15"/>
  <c r="BX133" i="15"/>
  <c r="BY132" i="20" s="1"/>
  <c r="BZ133" i="15"/>
  <c r="CA132" i="20" s="1"/>
  <c r="BQ133" i="15"/>
  <c r="BM133" i="15"/>
  <c r="BV133" i="15"/>
  <c r="BS133" i="15"/>
  <c r="BT132" i="20" s="1"/>
  <c r="BO133" i="15"/>
  <c r="BP132" i="20" s="1"/>
  <c r="BF133" i="15"/>
  <c r="BG132" i="20" s="1"/>
  <c r="BI133" i="15"/>
  <c r="BD133" i="15"/>
  <c r="BE132" i="20" s="1"/>
  <c r="BK133" i="15"/>
  <c r="BB133" i="15"/>
  <c r="BC132" i="20" s="1"/>
  <c r="AV133" i="15"/>
  <c r="AX133" i="15"/>
  <c r="AY132" i="20" s="1"/>
  <c r="AZ133" i="15"/>
  <c r="BA132" i="20" s="1"/>
  <c r="AS133" i="15"/>
  <c r="AT132" i="20" s="1"/>
  <c r="AO133" i="15"/>
  <c r="AP132" i="20" s="1"/>
  <c r="AQ133" i="15"/>
  <c r="AR132" i="20" s="1"/>
  <c r="AM133" i="15"/>
  <c r="AN132" i="20" s="1"/>
  <c r="AI133" i="15"/>
  <c r="AJ132" i="20" s="1"/>
  <c r="AK133" i="15"/>
  <c r="AL132" i="20" s="1"/>
  <c r="AB133" i="15"/>
  <c r="V133" i="15"/>
  <c r="AF133" i="15"/>
  <c r="X133" i="15"/>
  <c r="AD133" i="15"/>
  <c r="Z133" i="15"/>
  <c r="CS189" i="15"/>
  <c r="CT188" i="20" s="1"/>
  <c r="CQ189" i="15"/>
  <c r="CO189" i="15"/>
  <c r="CK189" i="15"/>
  <c r="CF189" i="15"/>
  <c r="CG188" i="20" s="1"/>
  <c r="CI189" i="15"/>
  <c r="CM189" i="15"/>
  <c r="CD189" i="15"/>
  <c r="CE188" i="20" s="1"/>
  <c r="CB189" i="15"/>
  <c r="BX189" i="15"/>
  <c r="BY188" i="20" s="1"/>
  <c r="BZ189" i="15"/>
  <c r="CA188" i="20" s="1"/>
  <c r="BQ189" i="15"/>
  <c r="BV189" i="15"/>
  <c r="BS189" i="15"/>
  <c r="BT188" i="20" s="1"/>
  <c r="BM189" i="15"/>
  <c r="BO189" i="15"/>
  <c r="BP188" i="20" s="1"/>
  <c r="BF189" i="15"/>
  <c r="BG188" i="20" s="1"/>
  <c r="BI189" i="15"/>
  <c r="BD189" i="15"/>
  <c r="BE188" i="20" s="1"/>
  <c r="AZ189" i="15"/>
  <c r="BA188" i="20" s="1"/>
  <c r="BB189" i="15"/>
  <c r="BC188" i="20" s="1"/>
  <c r="AV189" i="15"/>
  <c r="BK189" i="15"/>
  <c r="AX189" i="15"/>
  <c r="AY188" i="20" s="1"/>
  <c r="AS189" i="15"/>
  <c r="AT188" i="20" s="1"/>
  <c r="AO189" i="15"/>
  <c r="AP188" i="20" s="1"/>
  <c r="AQ189" i="15"/>
  <c r="AR188" i="20" s="1"/>
  <c r="AM189" i="15"/>
  <c r="AN188" i="20" s="1"/>
  <c r="AI189" i="15"/>
  <c r="AJ188" i="20" s="1"/>
  <c r="AK189" i="15"/>
  <c r="AL188" i="20" s="1"/>
  <c r="AF189" i="15"/>
  <c r="AB189" i="15"/>
  <c r="V189" i="15"/>
  <c r="X189" i="15"/>
  <c r="AD189" i="15"/>
  <c r="Z189" i="15"/>
  <c r="CS254" i="15"/>
  <c r="CT253" i="20" s="1"/>
  <c r="CO254" i="15"/>
  <c r="CQ254" i="15"/>
  <c r="CM254" i="15"/>
  <c r="CK254" i="15"/>
  <c r="CF254" i="15"/>
  <c r="CI254" i="15"/>
  <c r="CD254" i="15"/>
  <c r="CE253" i="20" s="1"/>
  <c r="CB254" i="15"/>
  <c r="BX254" i="15"/>
  <c r="BY253" i="20" s="1"/>
  <c r="BZ254" i="15"/>
  <c r="CA253" i="20" s="1"/>
  <c r="BS254" i="15"/>
  <c r="BQ254" i="15"/>
  <c r="BR253" i="20" s="1"/>
  <c r="BV254" i="15"/>
  <c r="BM254" i="15"/>
  <c r="BO254" i="15"/>
  <c r="BF254" i="15"/>
  <c r="BG253" i="20" s="1"/>
  <c r="BI254" i="15"/>
  <c r="BD254" i="15"/>
  <c r="BE253" i="20" s="1"/>
  <c r="AZ254" i="15"/>
  <c r="BA253" i="20" s="1"/>
  <c r="BK254" i="15"/>
  <c r="AV254" i="15"/>
  <c r="BB254" i="15"/>
  <c r="BC253" i="20" s="1"/>
  <c r="AX254" i="15"/>
  <c r="AY253" i="20" s="1"/>
  <c r="AS254" i="15"/>
  <c r="AT253" i="20" s="1"/>
  <c r="AO254" i="15"/>
  <c r="AP253" i="20" s="1"/>
  <c r="AQ254" i="15"/>
  <c r="AR253" i="20" s="1"/>
  <c r="AM254" i="15"/>
  <c r="AN253" i="20" s="1"/>
  <c r="AI254" i="15"/>
  <c r="AJ253" i="20" s="1"/>
  <c r="AK254" i="15"/>
  <c r="AL253" i="20" s="1"/>
  <c r="AF254" i="15"/>
  <c r="AD254" i="15"/>
  <c r="AB254" i="15"/>
  <c r="V254" i="15"/>
  <c r="X254" i="15"/>
  <c r="Z254" i="15"/>
  <c r="CS327" i="15"/>
  <c r="CT326" i="20" s="1"/>
  <c r="CQ327" i="15"/>
  <c r="CO327" i="15"/>
  <c r="CM327" i="15"/>
  <c r="CK327" i="15"/>
  <c r="CF327" i="15"/>
  <c r="CI327" i="15"/>
  <c r="CB327" i="15"/>
  <c r="CC326" i="20" s="1"/>
  <c r="CD327" i="15"/>
  <c r="BV327" i="15"/>
  <c r="BX327" i="15"/>
  <c r="BZ327" i="15"/>
  <c r="BS327" i="15"/>
  <c r="BM327" i="15"/>
  <c r="BO327" i="15"/>
  <c r="BP326" i="20" s="1"/>
  <c r="BK327" i="15"/>
  <c r="BI327" i="15"/>
  <c r="BQ327" i="15"/>
  <c r="BD327" i="15"/>
  <c r="BE326" i="20" s="1"/>
  <c r="BB327" i="15"/>
  <c r="BC326" i="20" s="1"/>
  <c r="AX327" i="15"/>
  <c r="AY326" i="20" s="1"/>
  <c r="AO327" i="15"/>
  <c r="AP326" i="20" s="1"/>
  <c r="AV327" i="15"/>
  <c r="BF327" i="15"/>
  <c r="BG326" i="20" s="1"/>
  <c r="AQ327" i="15"/>
  <c r="AR326" i="20" s="1"/>
  <c r="AM327" i="15"/>
  <c r="AN326" i="20" s="1"/>
  <c r="AZ327" i="15"/>
  <c r="BA326" i="20" s="1"/>
  <c r="AI327" i="15"/>
  <c r="AJ326" i="20" s="1"/>
  <c r="AS327" i="15"/>
  <c r="AT326" i="20" s="1"/>
  <c r="AK327" i="15"/>
  <c r="AL326" i="20" s="1"/>
  <c r="AD327" i="15"/>
  <c r="AF327" i="15"/>
  <c r="AB327" i="15"/>
  <c r="X327" i="15"/>
  <c r="V327" i="15"/>
  <c r="Z327" i="15"/>
  <c r="CS415" i="15"/>
  <c r="CT414" i="20" s="1"/>
  <c r="CQ415" i="15"/>
  <c r="CO415" i="15"/>
  <c r="CM415" i="15"/>
  <c r="CI415" i="15"/>
  <c r="CK415" i="15"/>
  <c r="CF415" i="15"/>
  <c r="CD415" i="15"/>
  <c r="CE414" i="20" s="1"/>
  <c r="CB415" i="15"/>
  <c r="BV415" i="15"/>
  <c r="BX415" i="15"/>
  <c r="BZ415" i="15"/>
  <c r="CA414" i="20" s="1"/>
  <c r="BS415" i="15"/>
  <c r="BM415" i="15"/>
  <c r="BO415" i="15"/>
  <c r="BK415" i="15"/>
  <c r="BI415" i="15"/>
  <c r="BD415" i="15"/>
  <c r="BE414" i="20" s="1"/>
  <c r="BB415" i="15"/>
  <c r="BC414" i="20" s="1"/>
  <c r="AX415" i="15"/>
  <c r="AY414" i="20" s="1"/>
  <c r="BQ415" i="15"/>
  <c r="BF415" i="15"/>
  <c r="BG414" i="20" s="1"/>
  <c r="AZ415" i="15"/>
  <c r="BA414" i="20" s="1"/>
  <c r="AO415" i="15"/>
  <c r="AP414" i="20" s="1"/>
  <c r="AV415" i="15"/>
  <c r="AQ415" i="15"/>
  <c r="AR414" i="20" s="1"/>
  <c r="AI415" i="15"/>
  <c r="AJ414" i="20" s="1"/>
  <c r="AM415" i="15"/>
  <c r="AN414" i="20" s="1"/>
  <c r="AK415" i="15"/>
  <c r="AL414" i="20" s="1"/>
  <c r="AF415" i="15"/>
  <c r="AS415" i="15"/>
  <c r="AT414" i="20" s="1"/>
  <c r="AD415" i="15"/>
  <c r="AB415" i="15"/>
  <c r="X415" i="15"/>
  <c r="V415" i="15"/>
  <c r="Z415" i="15"/>
  <c r="CS535" i="15"/>
  <c r="CT534" i="20" s="1"/>
  <c r="CQ535" i="15"/>
  <c r="CO535" i="15"/>
  <c r="CM535" i="15"/>
  <c r="CI535" i="15"/>
  <c r="CK535" i="15"/>
  <c r="CF535" i="15"/>
  <c r="CD535" i="15"/>
  <c r="CE534" i="20" s="1"/>
  <c r="CB535" i="15"/>
  <c r="BV535" i="15"/>
  <c r="BX535" i="15"/>
  <c r="BZ535" i="15"/>
  <c r="CA534" i="20" s="1"/>
  <c r="BS535" i="15"/>
  <c r="BM535" i="15"/>
  <c r="BO535" i="15"/>
  <c r="BK535" i="15"/>
  <c r="BB535" i="15"/>
  <c r="BC534" i="20" s="1"/>
  <c r="BI535" i="15"/>
  <c r="BQ535" i="15"/>
  <c r="BF535" i="15"/>
  <c r="BG534" i="20" s="1"/>
  <c r="BD535" i="15"/>
  <c r="BE534" i="20" s="1"/>
  <c r="AX535" i="15"/>
  <c r="AY534" i="20" s="1"/>
  <c r="AO535" i="15"/>
  <c r="AP534" i="20" s="1"/>
  <c r="AZ535" i="15"/>
  <c r="BA534" i="20" s="1"/>
  <c r="AQ535" i="15"/>
  <c r="AR534" i="20" s="1"/>
  <c r="AS535" i="15"/>
  <c r="AT534" i="20" s="1"/>
  <c r="AV535" i="15"/>
  <c r="AM535" i="15"/>
  <c r="AN534" i="20" s="1"/>
  <c r="AI535" i="15"/>
  <c r="AJ534" i="20" s="1"/>
  <c r="AK535" i="15"/>
  <c r="AL534" i="20" s="1"/>
  <c r="AD535" i="15"/>
  <c r="AF535" i="15"/>
  <c r="AB535" i="15"/>
  <c r="X535" i="15"/>
  <c r="V535" i="15"/>
  <c r="Z535" i="15"/>
  <c r="CS5" i="15"/>
  <c r="CT4" i="20" s="1"/>
  <c r="CQ5" i="15"/>
  <c r="CO5" i="15"/>
  <c r="CF5" i="15"/>
  <c r="CG4" i="20" s="1"/>
  <c r="CM5" i="15"/>
  <c r="CI5" i="15"/>
  <c r="CB5" i="15"/>
  <c r="BX5" i="15"/>
  <c r="BY4" i="20" s="1"/>
  <c r="BZ5" i="15"/>
  <c r="CD5" i="15"/>
  <c r="BV5" i="15"/>
  <c r="BT4" i="20" s="1"/>
  <c r="CS13" i="15"/>
  <c r="CT12" i="20" s="1"/>
  <c r="CQ13" i="15"/>
  <c r="CR12" i="20" s="1"/>
  <c r="CO13" i="15"/>
  <c r="CK13" i="15"/>
  <c r="CM13" i="15"/>
  <c r="CF13" i="15"/>
  <c r="CG12" i="20" s="1"/>
  <c r="CI13" i="15"/>
  <c r="CB13" i="15"/>
  <c r="BV13" i="15"/>
  <c r="BT12" i="20" s="1"/>
  <c r="BX13" i="15"/>
  <c r="BZ13" i="15"/>
  <c r="CD13" i="15"/>
  <c r="CS20" i="15"/>
  <c r="CT19" i="20" s="1"/>
  <c r="CO20" i="15"/>
  <c r="CP19" i="20" s="1"/>
  <c r="CQ20" i="15"/>
  <c r="CK20" i="15"/>
  <c r="CF20" i="15"/>
  <c r="CG19" i="20" s="1"/>
  <c r="CI20" i="15"/>
  <c r="CM20" i="15"/>
  <c r="CB20" i="15"/>
  <c r="BV20" i="15"/>
  <c r="BT19" i="20" s="1"/>
  <c r="BX20" i="15"/>
  <c r="CD20" i="15"/>
  <c r="BZ20" i="15"/>
  <c r="CS28" i="15"/>
  <c r="CT27" i="20" s="1"/>
  <c r="CQ28" i="15"/>
  <c r="CR27" i="20" s="1"/>
  <c r="CO28" i="15"/>
  <c r="CK28" i="15"/>
  <c r="CF28" i="15"/>
  <c r="CG27" i="20" s="1"/>
  <c r="CI28" i="15"/>
  <c r="CM28" i="15"/>
  <c r="CB28" i="15"/>
  <c r="BV28" i="15"/>
  <c r="BT27" i="20" s="1"/>
  <c r="BX28" i="15"/>
  <c r="CD28" i="15"/>
  <c r="BZ28" i="15"/>
  <c r="CS36" i="15"/>
  <c r="CT35" i="20" s="1"/>
  <c r="CQ36" i="15"/>
  <c r="CR35" i="20" s="1"/>
  <c r="CO36" i="15"/>
  <c r="CK36" i="15"/>
  <c r="CF36" i="15"/>
  <c r="CG35" i="20" s="1"/>
  <c r="CI36" i="15"/>
  <c r="CM36" i="15"/>
  <c r="CB36" i="15"/>
  <c r="BV36" i="15"/>
  <c r="BT35" i="20" s="1"/>
  <c r="BX36" i="15"/>
  <c r="CD36" i="15"/>
  <c r="BZ36" i="15"/>
  <c r="CS42" i="15"/>
  <c r="CT41" i="20" s="1"/>
  <c r="CQ42" i="15"/>
  <c r="CR41" i="20" s="1"/>
  <c r="CO42" i="15"/>
  <c r="CK42" i="15"/>
  <c r="CF42" i="15"/>
  <c r="CG41" i="20" s="1"/>
  <c r="CI42" i="15"/>
  <c r="CM42" i="15"/>
  <c r="CB42" i="15"/>
  <c r="BV42" i="15"/>
  <c r="BT41" i="20" s="1"/>
  <c r="CD42" i="15"/>
  <c r="BX42" i="15"/>
  <c r="BY41" i="20" s="1"/>
  <c r="BZ42" i="15"/>
  <c r="CS50" i="15"/>
  <c r="CT49" i="20" s="1"/>
  <c r="CQ50" i="15"/>
  <c r="CR49" i="20" s="1"/>
  <c r="CO50" i="15"/>
  <c r="CK50" i="15"/>
  <c r="CL49" i="20" s="1"/>
  <c r="CF50" i="15"/>
  <c r="CG49" i="20" s="1"/>
  <c r="CM50" i="15"/>
  <c r="CI50" i="15"/>
  <c r="CB50" i="15"/>
  <c r="CD50" i="15"/>
  <c r="CE49" i="20" s="1"/>
  <c r="BV50" i="15"/>
  <c r="BT49" i="20" s="1"/>
  <c r="BX50" i="15"/>
  <c r="BY49" i="20" s="1"/>
  <c r="BZ50" i="15"/>
  <c r="CS78" i="15"/>
  <c r="CT77" i="20" s="1"/>
  <c r="CQ78" i="15"/>
  <c r="CR77" i="20" s="1"/>
  <c r="CO78" i="15"/>
  <c r="CK78" i="15"/>
  <c r="CL77" i="20" s="1"/>
  <c r="CF78" i="15"/>
  <c r="CG77" i="20" s="1"/>
  <c r="CM78" i="15"/>
  <c r="CI78" i="15"/>
  <c r="CB78" i="15"/>
  <c r="BV78" i="15"/>
  <c r="BX78" i="15"/>
  <c r="BZ78" i="15"/>
  <c r="CA77" i="20" s="1"/>
  <c r="BS78" i="15"/>
  <c r="CD78" i="15"/>
  <c r="BM78" i="15"/>
  <c r="BN77" i="20" s="1"/>
  <c r="BO78" i="15"/>
  <c r="BP77" i="20" s="1"/>
  <c r="BI78" i="15"/>
  <c r="BK78" i="15"/>
  <c r="BQ78" i="15"/>
  <c r="BB78" i="15"/>
  <c r="BC77" i="20" s="1"/>
  <c r="BF78" i="15"/>
  <c r="BG77" i="20" s="1"/>
  <c r="AX78" i="15"/>
  <c r="AY77" i="20" s="1"/>
  <c r="AV78" i="15"/>
  <c r="AZ78" i="15"/>
  <c r="BA77" i="20" s="1"/>
  <c r="AQ78" i="15"/>
  <c r="AR77" i="20" s="1"/>
  <c r="AO78" i="15"/>
  <c r="AP77" i="20" s="1"/>
  <c r="AM78" i="15"/>
  <c r="AN77" i="20" s="1"/>
  <c r="AI78" i="15"/>
  <c r="AJ77" i="20" s="1"/>
  <c r="AS78" i="15"/>
  <c r="AT77" i="20" s="1"/>
  <c r="BD78" i="15"/>
  <c r="BE77" i="20" s="1"/>
  <c r="AK78" i="15"/>
  <c r="AL77" i="20" s="1"/>
  <c r="AB78" i="15"/>
  <c r="AF78" i="15"/>
  <c r="X78" i="15"/>
  <c r="AD78" i="15"/>
  <c r="V78" i="15"/>
  <c r="Z78" i="15"/>
  <c r="CS86" i="15"/>
  <c r="CT85" i="20" s="1"/>
  <c r="CQ86" i="15"/>
  <c r="CR85" i="20" s="1"/>
  <c r="CO86" i="15"/>
  <c r="CK86" i="15"/>
  <c r="CL85" i="20" s="1"/>
  <c r="CF86" i="15"/>
  <c r="CG85" i="20" s="1"/>
  <c r="CM86" i="15"/>
  <c r="CI86" i="15"/>
  <c r="CB86" i="15"/>
  <c r="BV86" i="15"/>
  <c r="BX86" i="15"/>
  <c r="BZ86" i="15"/>
  <c r="CA85" i="20" s="1"/>
  <c r="BS86" i="15"/>
  <c r="CD86" i="15"/>
  <c r="BM86" i="15"/>
  <c r="BN85" i="20" s="1"/>
  <c r="BO86" i="15"/>
  <c r="BI86" i="15"/>
  <c r="BQ86" i="15"/>
  <c r="BR85" i="20" s="1"/>
  <c r="BK86" i="15"/>
  <c r="BF86" i="15"/>
  <c r="BG85" i="20" s="1"/>
  <c r="BB86" i="15"/>
  <c r="BC85" i="20" s="1"/>
  <c r="BD86" i="15"/>
  <c r="BE85" i="20" s="1"/>
  <c r="AX86" i="15"/>
  <c r="AY85" i="20" s="1"/>
  <c r="AV86" i="15"/>
  <c r="AZ86" i="15"/>
  <c r="BA85" i="20" s="1"/>
  <c r="AQ86" i="15"/>
  <c r="AR85" i="20" s="1"/>
  <c r="AM86" i="15"/>
  <c r="AN85" i="20" s="1"/>
  <c r="AS86" i="15"/>
  <c r="AT85" i="20" s="1"/>
  <c r="AO86" i="15"/>
  <c r="AP85" i="20" s="1"/>
  <c r="AI86" i="15"/>
  <c r="AJ85" i="20" s="1"/>
  <c r="AK86" i="15"/>
  <c r="AL85" i="20" s="1"/>
  <c r="AF86" i="15"/>
  <c r="AB86" i="15"/>
  <c r="X86" i="15"/>
  <c r="AD86" i="15"/>
  <c r="V86" i="15"/>
  <c r="Z86" i="15"/>
  <c r="CS94" i="15"/>
  <c r="CT93" i="20" s="1"/>
  <c r="CQ94" i="15"/>
  <c r="CR93" i="20" s="1"/>
  <c r="CO94" i="15"/>
  <c r="CK94" i="15"/>
  <c r="CM94" i="15"/>
  <c r="CF94" i="15"/>
  <c r="CG93" i="20" s="1"/>
  <c r="CI94" i="15"/>
  <c r="CB94" i="15"/>
  <c r="BV94" i="15"/>
  <c r="BX94" i="15"/>
  <c r="BZ94" i="15"/>
  <c r="CA93" i="20" s="1"/>
  <c r="BS94" i="15"/>
  <c r="CD94" i="15"/>
  <c r="CE93" i="20" s="1"/>
  <c r="BM94" i="15"/>
  <c r="BN93" i="20" s="1"/>
  <c r="BO94" i="15"/>
  <c r="BP93" i="20" s="1"/>
  <c r="BI94" i="15"/>
  <c r="BK94" i="15"/>
  <c r="BQ94" i="15"/>
  <c r="BD94" i="15"/>
  <c r="BE93" i="20" s="1"/>
  <c r="BB94" i="15"/>
  <c r="BC93" i="20" s="1"/>
  <c r="AX94" i="15"/>
  <c r="AY93" i="20" s="1"/>
  <c r="AV94" i="15"/>
  <c r="BF94" i="15"/>
  <c r="BG93" i="20" s="1"/>
  <c r="AQ94" i="15"/>
  <c r="AR93" i="20" s="1"/>
  <c r="AZ94" i="15"/>
  <c r="BA93" i="20" s="1"/>
  <c r="AM94" i="15"/>
  <c r="AN93" i="20" s="1"/>
  <c r="AO94" i="15"/>
  <c r="AP93" i="20" s="1"/>
  <c r="AI94" i="15"/>
  <c r="AJ93" i="20" s="1"/>
  <c r="AK94" i="15"/>
  <c r="AL93" i="20" s="1"/>
  <c r="AF94" i="15"/>
  <c r="AS94" i="15"/>
  <c r="AT93" i="20" s="1"/>
  <c r="AB94" i="15"/>
  <c r="X94" i="15"/>
  <c r="AD94" i="15"/>
  <c r="V94" i="15"/>
  <c r="Z94" i="15"/>
  <c r="CS102" i="15"/>
  <c r="CT101" i="20" s="1"/>
  <c r="CQ102" i="15"/>
  <c r="CR101" i="20" s="1"/>
  <c r="CO102" i="15"/>
  <c r="CK102" i="15"/>
  <c r="CF102" i="15"/>
  <c r="CG101" i="20" s="1"/>
  <c r="CI102" i="15"/>
  <c r="CM102" i="15"/>
  <c r="CB102" i="15"/>
  <c r="BV102" i="15"/>
  <c r="BX102" i="15"/>
  <c r="CD102" i="15"/>
  <c r="BZ102" i="15"/>
  <c r="BS102" i="15"/>
  <c r="BM102" i="15"/>
  <c r="BN101" i="20" s="1"/>
  <c r="BO102" i="15"/>
  <c r="BI102" i="15"/>
  <c r="BQ102" i="15"/>
  <c r="BR101" i="20" s="1"/>
  <c r="BK102" i="15"/>
  <c r="BF102" i="15"/>
  <c r="BG101" i="20" s="1"/>
  <c r="BB102" i="15"/>
  <c r="BC101" i="20" s="1"/>
  <c r="AX102" i="15"/>
  <c r="AY101" i="20" s="1"/>
  <c r="AV102" i="15"/>
  <c r="BD102" i="15"/>
  <c r="BE101" i="20" s="1"/>
  <c r="AZ102" i="15"/>
  <c r="BA101" i="20" s="1"/>
  <c r="AQ102" i="15"/>
  <c r="AR101" i="20" s="1"/>
  <c r="AM102" i="15"/>
  <c r="AN101" i="20" s="1"/>
  <c r="AI102" i="15"/>
  <c r="AJ101" i="20" s="1"/>
  <c r="AO102" i="15"/>
  <c r="AP101" i="20" s="1"/>
  <c r="AS102" i="15"/>
  <c r="AT101" i="20" s="1"/>
  <c r="AK102" i="15"/>
  <c r="AL101" i="20" s="1"/>
  <c r="AF102" i="15"/>
  <c r="AB102" i="15"/>
  <c r="X102" i="15"/>
  <c r="AD102" i="15"/>
  <c r="V102" i="15"/>
  <c r="Z102" i="15"/>
  <c r="CS110" i="15"/>
  <c r="CT109" i="20" s="1"/>
  <c r="CQ110" i="15"/>
  <c r="CR109" i="20" s="1"/>
  <c r="CO110" i="15"/>
  <c r="CK110" i="15"/>
  <c r="CF110" i="15"/>
  <c r="CG109" i="20" s="1"/>
  <c r="CI110" i="15"/>
  <c r="CM110" i="15"/>
  <c r="CB110" i="15"/>
  <c r="BV110" i="15"/>
  <c r="BX110" i="15"/>
  <c r="CD110" i="15"/>
  <c r="BZ110" i="15"/>
  <c r="BS110" i="15"/>
  <c r="BM110" i="15"/>
  <c r="BN109" i="20" s="1"/>
  <c r="BO110" i="15"/>
  <c r="BQ110" i="15"/>
  <c r="BI110" i="15"/>
  <c r="BK110" i="15"/>
  <c r="BD110" i="15"/>
  <c r="BE109" i="20" s="1"/>
  <c r="BB110" i="15"/>
  <c r="BC109" i="20" s="1"/>
  <c r="AX110" i="15"/>
  <c r="AY109" i="20" s="1"/>
  <c r="AV110" i="15"/>
  <c r="AZ110" i="15"/>
  <c r="BA109" i="20" s="1"/>
  <c r="BF110" i="15"/>
  <c r="BG109" i="20" s="1"/>
  <c r="AQ110" i="15"/>
  <c r="AR109" i="20" s="1"/>
  <c r="AM110" i="15"/>
  <c r="AN109" i="20" s="1"/>
  <c r="AI110" i="15"/>
  <c r="AJ109" i="20" s="1"/>
  <c r="AS110" i="15"/>
  <c r="AT109" i="20" s="1"/>
  <c r="AO110" i="15"/>
  <c r="AP109" i="20" s="1"/>
  <c r="AK110" i="15"/>
  <c r="AL109" i="20" s="1"/>
  <c r="AF110" i="15"/>
  <c r="AB110" i="15"/>
  <c r="X110" i="15"/>
  <c r="AD110" i="15"/>
  <c r="V110" i="15"/>
  <c r="Z110" i="15"/>
  <c r="CS118" i="15"/>
  <c r="CT117" i="20" s="1"/>
  <c r="CQ118" i="15"/>
  <c r="CR117" i="20" s="1"/>
  <c r="CO118" i="15"/>
  <c r="CK118" i="15"/>
  <c r="CF118" i="15"/>
  <c r="CG117" i="20" s="1"/>
  <c r="CI118" i="15"/>
  <c r="CM118" i="15"/>
  <c r="CB118" i="15"/>
  <c r="BV118" i="15"/>
  <c r="BX118" i="15"/>
  <c r="CD118" i="15"/>
  <c r="BZ118" i="15"/>
  <c r="BS118" i="15"/>
  <c r="BT117" i="20" s="1"/>
  <c r="BM118" i="15"/>
  <c r="BN117" i="20" s="1"/>
  <c r="BO118" i="15"/>
  <c r="BQ118" i="15"/>
  <c r="BI118" i="15"/>
  <c r="BK118" i="15"/>
  <c r="BB118" i="15"/>
  <c r="BC117" i="20" s="1"/>
  <c r="BF118" i="15"/>
  <c r="BG117" i="20" s="1"/>
  <c r="AX118" i="15"/>
  <c r="AY117" i="20" s="1"/>
  <c r="AV118" i="15"/>
  <c r="BD118" i="15"/>
  <c r="BE117" i="20" s="1"/>
  <c r="AQ118" i="15"/>
  <c r="AR117" i="20" s="1"/>
  <c r="AZ118" i="15"/>
  <c r="BA117" i="20" s="1"/>
  <c r="AM118" i="15"/>
  <c r="AN117" i="20" s="1"/>
  <c r="AS118" i="15"/>
  <c r="AT117" i="20" s="1"/>
  <c r="AI118" i="15"/>
  <c r="AJ117" i="20" s="1"/>
  <c r="AO118" i="15"/>
  <c r="AP117" i="20" s="1"/>
  <c r="AK118" i="15"/>
  <c r="AL117" i="20" s="1"/>
  <c r="AF118" i="15"/>
  <c r="AB118" i="15"/>
  <c r="X118" i="15"/>
  <c r="AD118" i="15"/>
  <c r="V118" i="15"/>
  <c r="Z118" i="15"/>
  <c r="CS126" i="15"/>
  <c r="CT125" i="20" s="1"/>
  <c r="CQ126" i="15"/>
  <c r="CR125" i="20" s="1"/>
  <c r="CO126" i="15"/>
  <c r="CK126" i="15"/>
  <c r="CF126" i="15"/>
  <c r="CG125" i="20" s="1"/>
  <c r="CI126" i="15"/>
  <c r="CM126" i="15"/>
  <c r="CB126" i="15"/>
  <c r="BV126" i="15"/>
  <c r="CD126" i="15"/>
  <c r="BX126" i="15"/>
  <c r="BY125" i="20" s="1"/>
  <c r="BZ126" i="15"/>
  <c r="BS126" i="15"/>
  <c r="BT125" i="20" s="1"/>
  <c r="BM126" i="15"/>
  <c r="BN125" i="20" s="1"/>
  <c r="BO126" i="15"/>
  <c r="BQ126" i="15"/>
  <c r="BI126" i="15"/>
  <c r="BK126" i="15"/>
  <c r="BF126" i="15"/>
  <c r="BG125" i="20" s="1"/>
  <c r="BB126" i="15"/>
  <c r="BC125" i="20" s="1"/>
  <c r="BD126" i="15"/>
  <c r="BE125" i="20" s="1"/>
  <c r="AX126" i="15"/>
  <c r="AY125" i="20" s="1"/>
  <c r="AV126" i="15"/>
  <c r="AZ126" i="15"/>
  <c r="BA125" i="20" s="1"/>
  <c r="AQ126" i="15"/>
  <c r="AR125" i="20" s="1"/>
  <c r="AM126" i="15"/>
  <c r="AN125" i="20" s="1"/>
  <c r="AI126" i="15"/>
  <c r="AJ125" i="20" s="1"/>
  <c r="AK126" i="15"/>
  <c r="AL125" i="20" s="1"/>
  <c r="AO126" i="15"/>
  <c r="AP125" i="20" s="1"/>
  <c r="AS126" i="15"/>
  <c r="AT125" i="20" s="1"/>
  <c r="AF126" i="15"/>
  <c r="AB126" i="15"/>
  <c r="X126" i="15"/>
  <c r="AD126" i="15"/>
  <c r="V126" i="15"/>
  <c r="Z126" i="15"/>
  <c r="CS134" i="15"/>
  <c r="CT133" i="20" s="1"/>
  <c r="CQ134" i="15"/>
  <c r="CR133" i="20" s="1"/>
  <c r="CO134" i="15"/>
  <c r="CM134" i="15"/>
  <c r="CK134" i="15"/>
  <c r="CF134" i="15"/>
  <c r="CG133" i="20" s="1"/>
  <c r="CI134" i="15"/>
  <c r="CB134" i="15"/>
  <c r="CD134" i="15"/>
  <c r="CE133" i="20" s="1"/>
  <c r="BV134" i="15"/>
  <c r="BX134" i="15"/>
  <c r="BY133" i="20" s="1"/>
  <c r="BZ134" i="15"/>
  <c r="BS134" i="15"/>
  <c r="BT133" i="20" s="1"/>
  <c r="BM134" i="15"/>
  <c r="BN133" i="20" s="1"/>
  <c r="BO134" i="15"/>
  <c r="BP133" i="20" s="1"/>
  <c r="BI134" i="15"/>
  <c r="BK134" i="15"/>
  <c r="BD134" i="15"/>
  <c r="BE133" i="20" s="1"/>
  <c r="BB134" i="15"/>
  <c r="BC133" i="20" s="1"/>
  <c r="AX134" i="15"/>
  <c r="AY133" i="20" s="1"/>
  <c r="BF134" i="15"/>
  <c r="BG133" i="20" s="1"/>
  <c r="AV134" i="15"/>
  <c r="AQ134" i="15"/>
  <c r="AR133" i="20" s="1"/>
  <c r="BQ134" i="15"/>
  <c r="AM134" i="15"/>
  <c r="AN133" i="20" s="1"/>
  <c r="AI134" i="15"/>
  <c r="AJ133" i="20" s="1"/>
  <c r="AZ134" i="15"/>
  <c r="BA133" i="20" s="1"/>
  <c r="AS134" i="15"/>
  <c r="AT133" i="20" s="1"/>
  <c r="AK134" i="15"/>
  <c r="AL133" i="20" s="1"/>
  <c r="AO134" i="15"/>
  <c r="AP133" i="20" s="1"/>
  <c r="AF134" i="15"/>
  <c r="AB134" i="15"/>
  <c r="X134" i="15"/>
  <c r="AD134" i="15"/>
  <c r="V134" i="15"/>
  <c r="Z134" i="15"/>
  <c r="CS142" i="15"/>
  <c r="CT141" i="20" s="1"/>
  <c r="CQ142" i="15"/>
  <c r="CR141" i="20" s="1"/>
  <c r="CO142" i="15"/>
  <c r="CM142" i="15"/>
  <c r="CK142" i="15"/>
  <c r="CF142" i="15"/>
  <c r="CG141" i="20" s="1"/>
  <c r="CI142" i="15"/>
  <c r="CB142" i="15"/>
  <c r="BV142" i="15"/>
  <c r="BX142" i="15"/>
  <c r="BZ142" i="15"/>
  <c r="CA141" i="20" s="1"/>
  <c r="BS142" i="15"/>
  <c r="BT141" i="20" s="1"/>
  <c r="CD142" i="15"/>
  <c r="CE141" i="20" s="1"/>
  <c r="BM142" i="15"/>
  <c r="BN141" i="20" s="1"/>
  <c r="BO142" i="15"/>
  <c r="BP141" i="20" s="1"/>
  <c r="BI142" i="15"/>
  <c r="BK142" i="15"/>
  <c r="BQ142" i="15"/>
  <c r="BB142" i="15"/>
  <c r="BC141" i="20" s="1"/>
  <c r="BF142" i="15"/>
  <c r="BG141" i="20" s="1"/>
  <c r="AX142" i="15"/>
  <c r="AY141" i="20" s="1"/>
  <c r="BD142" i="15"/>
  <c r="BE141" i="20" s="1"/>
  <c r="AQ142" i="15"/>
  <c r="AR141" i="20" s="1"/>
  <c r="AZ142" i="15"/>
  <c r="BA141" i="20" s="1"/>
  <c r="AO142" i="15"/>
  <c r="AP141" i="20" s="1"/>
  <c r="AM142" i="15"/>
  <c r="AN141" i="20" s="1"/>
  <c r="AI142" i="15"/>
  <c r="AJ141" i="20" s="1"/>
  <c r="AS142" i="15"/>
  <c r="AT141" i="20" s="1"/>
  <c r="AV142" i="15"/>
  <c r="AK142" i="15"/>
  <c r="AL141" i="20" s="1"/>
  <c r="AB142" i="15"/>
  <c r="AF142" i="15"/>
  <c r="X142" i="15"/>
  <c r="AD142" i="15"/>
  <c r="V142" i="15"/>
  <c r="Z142" i="15"/>
  <c r="CS150" i="15"/>
  <c r="CT149" i="20" s="1"/>
  <c r="CQ150" i="15"/>
  <c r="CR149" i="20" s="1"/>
  <c r="CO150" i="15"/>
  <c r="CM150" i="15"/>
  <c r="CK150" i="15"/>
  <c r="CF150" i="15"/>
  <c r="CG149" i="20" s="1"/>
  <c r="CI150" i="15"/>
  <c r="CB150" i="15"/>
  <c r="BV150" i="15"/>
  <c r="BX150" i="15"/>
  <c r="BZ150" i="15"/>
  <c r="CA149" i="20" s="1"/>
  <c r="BS150" i="15"/>
  <c r="BT149" i="20" s="1"/>
  <c r="CD150" i="15"/>
  <c r="CE149" i="20" s="1"/>
  <c r="BM150" i="15"/>
  <c r="BN149" i="20" s="1"/>
  <c r="BO150" i="15"/>
  <c r="BI150" i="15"/>
  <c r="BQ150" i="15"/>
  <c r="BR149" i="20" s="1"/>
  <c r="BK150" i="15"/>
  <c r="BF150" i="15"/>
  <c r="BG149" i="20" s="1"/>
  <c r="BB150" i="15"/>
  <c r="BC149" i="20" s="1"/>
  <c r="BD150" i="15"/>
  <c r="BE149" i="20" s="1"/>
  <c r="AX150" i="15"/>
  <c r="AY149" i="20" s="1"/>
  <c r="AZ150" i="15"/>
  <c r="BA149" i="20" s="1"/>
  <c r="AV150" i="15"/>
  <c r="AQ150" i="15"/>
  <c r="AR149" i="20" s="1"/>
  <c r="AM150" i="15"/>
  <c r="AN149" i="20" s="1"/>
  <c r="AS150" i="15"/>
  <c r="AT149" i="20" s="1"/>
  <c r="AO150" i="15"/>
  <c r="AP149" i="20" s="1"/>
  <c r="AI150" i="15"/>
  <c r="AJ149" i="20" s="1"/>
  <c r="AK150" i="15"/>
  <c r="AL149" i="20" s="1"/>
  <c r="AF150" i="15"/>
  <c r="AB150" i="15"/>
  <c r="X150" i="15"/>
  <c r="AD150" i="15"/>
  <c r="V150" i="15"/>
  <c r="Z150" i="15"/>
  <c r="CS158" i="15"/>
  <c r="CT157" i="20" s="1"/>
  <c r="CQ158" i="15"/>
  <c r="CR157" i="20" s="1"/>
  <c r="CO158" i="15"/>
  <c r="CM158" i="15"/>
  <c r="CK158" i="15"/>
  <c r="CF158" i="15"/>
  <c r="CG157" i="20" s="1"/>
  <c r="CI158" i="15"/>
  <c r="CB158" i="15"/>
  <c r="BV158" i="15"/>
  <c r="BX158" i="15"/>
  <c r="BZ158" i="15"/>
  <c r="BS158" i="15"/>
  <c r="BT157" i="20" s="1"/>
  <c r="CD158" i="15"/>
  <c r="CE157" i="20" s="1"/>
  <c r="BM158" i="15"/>
  <c r="BN157" i="20" s="1"/>
  <c r="BO158" i="15"/>
  <c r="BI158" i="15"/>
  <c r="BK158" i="15"/>
  <c r="BD158" i="15"/>
  <c r="BE157" i="20" s="1"/>
  <c r="BB158" i="15"/>
  <c r="BC157" i="20" s="1"/>
  <c r="AX158" i="15"/>
  <c r="AY157" i="20" s="1"/>
  <c r="BQ158" i="15"/>
  <c r="BF158" i="15"/>
  <c r="BG157" i="20" s="1"/>
  <c r="AZ158" i="15"/>
  <c r="BA157" i="20" s="1"/>
  <c r="AQ158" i="15"/>
  <c r="AR157" i="20" s="1"/>
  <c r="AM158" i="15"/>
  <c r="AN157" i="20" s="1"/>
  <c r="AO158" i="15"/>
  <c r="AP157" i="20" s="1"/>
  <c r="AI158" i="15"/>
  <c r="AJ157" i="20" s="1"/>
  <c r="AK158" i="15"/>
  <c r="AL157" i="20" s="1"/>
  <c r="AV158" i="15"/>
  <c r="AF158" i="15"/>
  <c r="AS158" i="15"/>
  <c r="AT157" i="20" s="1"/>
  <c r="AB158" i="15"/>
  <c r="X158" i="15"/>
  <c r="AD158" i="15"/>
  <c r="V158" i="15"/>
  <c r="Z158" i="15"/>
  <c r="CS166" i="15"/>
  <c r="CT165" i="20" s="1"/>
  <c r="CQ166" i="15"/>
  <c r="CR165" i="20" s="1"/>
  <c r="CO166" i="15"/>
  <c r="CM166" i="15"/>
  <c r="CK166" i="15"/>
  <c r="CF166" i="15"/>
  <c r="CG165" i="20" s="1"/>
  <c r="CI166" i="15"/>
  <c r="CB166" i="15"/>
  <c r="BV166" i="15"/>
  <c r="BX166" i="15"/>
  <c r="CD166" i="15"/>
  <c r="CE165" i="20" s="1"/>
  <c r="BZ166" i="15"/>
  <c r="BS166" i="15"/>
  <c r="BT165" i="20" s="1"/>
  <c r="BM166" i="15"/>
  <c r="BN165" i="20" s="1"/>
  <c r="BO166" i="15"/>
  <c r="BI166" i="15"/>
  <c r="BQ166" i="15"/>
  <c r="BR165" i="20" s="1"/>
  <c r="BK166" i="15"/>
  <c r="BF166" i="15"/>
  <c r="BG165" i="20" s="1"/>
  <c r="BB166" i="15"/>
  <c r="BC165" i="20" s="1"/>
  <c r="AX166" i="15"/>
  <c r="AY165" i="20" s="1"/>
  <c r="BD166" i="15"/>
  <c r="BE165" i="20" s="1"/>
  <c r="AV166" i="15"/>
  <c r="AQ166" i="15"/>
  <c r="AR165" i="20" s="1"/>
  <c r="AM166" i="15"/>
  <c r="AN165" i="20" s="1"/>
  <c r="AI166" i="15"/>
  <c r="AJ165" i="20" s="1"/>
  <c r="AZ166" i="15"/>
  <c r="BA165" i="20" s="1"/>
  <c r="AO166" i="15"/>
  <c r="AP165" i="20" s="1"/>
  <c r="AS166" i="15"/>
  <c r="AT165" i="20" s="1"/>
  <c r="AK166" i="15"/>
  <c r="AL165" i="20" s="1"/>
  <c r="AF166" i="15"/>
  <c r="AB166" i="15"/>
  <c r="X166" i="15"/>
  <c r="AD166" i="15"/>
  <c r="V166" i="15"/>
  <c r="Z166" i="15"/>
  <c r="CS174" i="15"/>
  <c r="CT173" i="20" s="1"/>
  <c r="CQ174" i="15"/>
  <c r="CR173" i="20" s="1"/>
  <c r="CO174" i="15"/>
  <c r="CM174" i="15"/>
  <c r="CK174" i="15"/>
  <c r="CF174" i="15"/>
  <c r="CG173" i="20" s="1"/>
  <c r="CI174" i="15"/>
  <c r="CB174" i="15"/>
  <c r="BV174" i="15"/>
  <c r="BX174" i="15"/>
  <c r="CD174" i="15"/>
  <c r="CE173" i="20" s="1"/>
  <c r="BZ174" i="15"/>
  <c r="BS174" i="15"/>
  <c r="BT173" i="20" s="1"/>
  <c r="BM174" i="15"/>
  <c r="BN173" i="20" s="1"/>
  <c r="BO174" i="15"/>
  <c r="BQ174" i="15"/>
  <c r="BI174" i="15"/>
  <c r="BK174" i="15"/>
  <c r="BD174" i="15"/>
  <c r="BE173" i="20" s="1"/>
  <c r="BB174" i="15"/>
  <c r="BC173" i="20" s="1"/>
  <c r="AX174" i="15"/>
  <c r="AY173" i="20" s="1"/>
  <c r="AQ174" i="15"/>
  <c r="AR173" i="20" s="1"/>
  <c r="BF174" i="15"/>
  <c r="BG173" i="20" s="1"/>
  <c r="AZ174" i="15"/>
  <c r="BA173" i="20" s="1"/>
  <c r="AV174" i="15"/>
  <c r="AM174" i="15"/>
  <c r="AN173" i="20" s="1"/>
  <c r="AI174" i="15"/>
  <c r="AJ173" i="20" s="1"/>
  <c r="AS174" i="15"/>
  <c r="AT173" i="20" s="1"/>
  <c r="AO174" i="15"/>
  <c r="AP173" i="20" s="1"/>
  <c r="AK174" i="15"/>
  <c r="AL173" i="20" s="1"/>
  <c r="AF174" i="15"/>
  <c r="AB174" i="15"/>
  <c r="X174" i="15"/>
  <c r="AD174" i="15"/>
  <c r="V174" i="15"/>
  <c r="Z174" i="15"/>
  <c r="CS182" i="15"/>
  <c r="CT181" i="20" s="1"/>
  <c r="CQ182" i="15"/>
  <c r="CR181" i="20" s="1"/>
  <c r="CO182" i="15"/>
  <c r="CM182" i="15"/>
  <c r="CK182" i="15"/>
  <c r="CF182" i="15"/>
  <c r="CG181" i="20" s="1"/>
  <c r="CI182" i="15"/>
  <c r="CB182" i="15"/>
  <c r="BV182" i="15"/>
  <c r="BX182" i="15"/>
  <c r="CD182" i="15"/>
  <c r="CE181" i="20" s="1"/>
  <c r="BZ182" i="15"/>
  <c r="BS182" i="15"/>
  <c r="BT181" i="20" s="1"/>
  <c r="BM182" i="15"/>
  <c r="BN181" i="20" s="1"/>
  <c r="BO182" i="15"/>
  <c r="BQ182" i="15"/>
  <c r="BK182" i="15"/>
  <c r="BI182" i="15"/>
  <c r="BB182" i="15"/>
  <c r="BC181" i="20" s="1"/>
  <c r="BF182" i="15"/>
  <c r="BG181" i="20" s="1"/>
  <c r="AX182" i="15"/>
  <c r="AY181" i="20" s="1"/>
  <c r="AZ182" i="15"/>
  <c r="BA181" i="20" s="1"/>
  <c r="AV182" i="15"/>
  <c r="AQ182" i="15"/>
  <c r="AR181" i="20" s="1"/>
  <c r="BD182" i="15"/>
  <c r="BE181" i="20" s="1"/>
  <c r="AM182" i="15"/>
  <c r="AN181" i="20" s="1"/>
  <c r="AS182" i="15"/>
  <c r="AT181" i="20" s="1"/>
  <c r="AI182" i="15"/>
  <c r="AJ181" i="20" s="1"/>
  <c r="AK182" i="15"/>
  <c r="AL181" i="20" s="1"/>
  <c r="AF182" i="15"/>
  <c r="AB182" i="15"/>
  <c r="AO182" i="15"/>
  <c r="AP181" i="20" s="1"/>
  <c r="X182" i="15"/>
  <c r="AD182" i="15"/>
  <c r="V182" i="15"/>
  <c r="Z182" i="15"/>
  <c r="CS190" i="15"/>
  <c r="CT189" i="20" s="1"/>
  <c r="CQ190" i="15"/>
  <c r="CR189" i="20" s="1"/>
  <c r="CO190" i="15"/>
  <c r="CM190" i="15"/>
  <c r="CK190" i="15"/>
  <c r="CF190" i="15"/>
  <c r="CG189" i="20" s="1"/>
  <c r="CI190" i="15"/>
  <c r="CB190" i="15"/>
  <c r="BV190" i="15"/>
  <c r="CD190" i="15"/>
  <c r="BX190" i="15"/>
  <c r="BY189" i="20" s="1"/>
  <c r="BZ190" i="15"/>
  <c r="BS190" i="15"/>
  <c r="BT189" i="20" s="1"/>
  <c r="BM190" i="15"/>
  <c r="BN189" i="20" s="1"/>
  <c r="BO190" i="15"/>
  <c r="BQ190" i="15"/>
  <c r="BI190" i="15"/>
  <c r="BK190" i="15"/>
  <c r="BF190" i="15"/>
  <c r="BG189" i="20" s="1"/>
  <c r="BB190" i="15"/>
  <c r="BC189" i="20" s="1"/>
  <c r="BD190" i="15"/>
  <c r="BE189" i="20" s="1"/>
  <c r="AX190" i="15"/>
  <c r="AY189" i="20" s="1"/>
  <c r="AZ190" i="15"/>
  <c r="BA189" i="20" s="1"/>
  <c r="AQ190" i="15"/>
  <c r="AR189" i="20" s="1"/>
  <c r="AM190" i="15"/>
  <c r="AN189" i="20" s="1"/>
  <c r="AO190" i="15"/>
  <c r="AP189" i="20" s="1"/>
  <c r="AV190" i="15"/>
  <c r="AI190" i="15"/>
  <c r="AJ189" i="20" s="1"/>
  <c r="AK190" i="15"/>
  <c r="AL189" i="20" s="1"/>
  <c r="AS190" i="15"/>
  <c r="AT189" i="20" s="1"/>
  <c r="AF190" i="15"/>
  <c r="AB190" i="15"/>
  <c r="X190" i="15"/>
  <c r="AD190" i="15"/>
  <c r="V190" i="15"/>
  <c r="Z190" i="15"/>
  <c r="CS198" i="15"/>
  <c r="CT197" i="20" s="1"/>
  <c r="CQ198" i="15"/>
  <c r="CR197" i="20" s="1"/>
  <c r="CO198" i="15"/>
  <c r="CM198" i="15"/>
  <c r="CK198" i="15"/>
  <c r="CF198" i="15"/>
  <c r="CG197" i="20" s="1"/>
  <c r="CI198" i="15"/>
  <c r="CB198" i="15"/>
  <c r="CD198" i="15"/>
  <c r="CE197" i="20" s="1"/>
  <c r="BV198" i="15"/>
  <c r="BX198" i="15"/>
  <c r="BY197" i="20" s="1"/>
  <c r="BZ198" i="15"/>
  <c r="BS198" i="15"/>
  <c r="BT197" i="20" s="1"/>
  <c r="BM198" i="15"/>
  <c r="BN197" i="20" s="1"/>
  <c r="BO198" i="15"/>
  <c r="BI198" i="15"/>
  <c r="BK198" i="15"/>
  <c r="BD198" i="15"/>
  <c r="BE197" i="20" s="1"/>
  <c r="BB198" i="15"/>
  <c r="BC197" i="20" s="1"/>
  <c r="BQ198" i="15"/>
  <c r="AX198" i="15"/>
  <c r="AY197" i="20" s="1"/>
  <c r="BF198" i="15"/>
  <c r="BG197" i="20" s="1"/>
  <c r="AV198" i="15"/>
  <c r="AQ198" i="15"/>
  <c r="AR197" i="20" s="1"/>
  <c r="AM198" i="15"/>
  <c r="AN197" i="20" s="1"/>
  <c r="AZ198" i="15"/>
  <c r="BA197" i="20" s="1"/>
  <c r="AI198" i="15"/>
  <c r="AJ197" i="20" s="1"/>
  <c r="AO198" i="15"/>
  <c r="AP197" i="20" s="1"/>
  <c r="AS198" i="15"/>
  <c r="AT197" i="20" s="1"/>
  <c r="AK198" i="15"/>
  <c r="AL197" i="20" s="1"/>
  <c r="AF198" i="15"/>
  <c r="AB198" i="15"/>
  <c r="X198" i="15"/>
  <c r="AD198" i="15"/>
  <c r="V198" i="15"/>
  <c r="Z198" i="15"/>
  <c r="CS206" i="15"/>
  <c r="CT205" i="20" s="1"/>
  <c r="CQ206" i="15"/>
  <c r="CR205" i="20" s="1"/>
  <c r="CO206" i="15"/>
  <c r="CM206" i="15"/>
  <c r="CK206" i="15"/>
  <c r="CF206" i="15"/>
  <c r="CG205" i="20" s="1"/>
  <c r="CI206" i="15"/>
  <c r="CB206" i="15"/>
  <c r="BV206" i="15"/>
  <c r="BX206" i="15"/>
  <c r="BZ206" i="15"/>
  <c r="BS206" i="15"/>
  <c r="BT205" i="20" s="1"/>
  <c r="BM206" i="15"/>
  <c r="BO206" i="15"/>
  <c r="BP205" i="20" s="1"/>
  <c r="CD206" i="15"/>
  <c r="CE205" i="20" s="1"/>
  <c r="BI206" i="15"/>
  <c r="BQ206" i="15"/>
  <c r="BR205" i="20" s="1"/>
  <c r="BK206" i="15"/>
  <c r="BB206" i="15"/>
  <c r="BC205" i="20" s="1"/>
  <c r="BF206" i="15"/>
  <c r="BG205" i="20" s="1"/>
  <c r="AX206" i="15"/>
  <c r="AY205" i="20" s="1"/>
  <c r="BD206" i="15"/>
  <c r="BE205" i="20" s="1"/>
  <c r="AQ206" i="15"/>
  <c r="AR205" i="20" s="1"/>
  <c r="AZ206" i="15"/>
  <c r="BA205" i="20" s="1"/>
  <c r="AM206" i="15"/>
  <c r="AN205" i="20" s="1"/>
  <c r="AI206" i="15"/>
  <c r="AJ205" i="20" s="1"/>
  <c r="AS206" i="15"/>
  <c r="AT205" i="20" s="1"/>
  <c r="AV206" i="15"/>
  <c r="AO206" i="15"/>
  <c r="AP205" i="20" s="1"/>
  <c r="AK206" i="15"/>
  <c r="AL205" i="20" s="1"/>
  <c r="AB206" i="15"/>
  <c r="X206" i="15"/>
  <c r="AF206" i="15"/>
  <c r="AD206" i="15"/>
  <c r="V206" i="15"/>
  <c r="Z206" i="15"/>
  <c r="CS214" i="15"/>
  <c r="CT213" i="20" s="1"/>
  <c r="CQ214" i="15"/>
  <c r="CR213" i="20" s="1"/>
  <c r="CO214" i="15"/>
  <c r="CM214" i="15"/>
  <c r="CK214" i="15"/>
  <c r="CF214" i="15"/>
  <c r="CG213" i="20" s="1"/>
  <c r="CI214" i="15"/>
  <c r="CB214" i="15"/>
  <c r="BV214" i="15"/>
  <c r="BX214" i="15"/>
  <c r="BZ214" i="15"/>
  <c r="BS214" i="15"/>
  <c r="BT213" i="20" s="1"/>
  <c r="CD214" i="15"/>
  <c r="CE213" i="20" s="1"/>
  <c r="BM214" i="15"/>
  <c r="BN213" i="20" s="1"/>
  <c r="BO214" i="15"/>
  <c r="BK214" i="15"/>
  <c r="BI214" i="15"/>
  <c r="BQ214" i="15"/>
  <c r="BF214" i="15"/>
  <c r="BG213" i="20" s="1"/>
  <c r="BB214" i="15"/>
  <c r="BC213" i="20" s="1"/>
  <c r="BD214" i="15"/>
  <c r="BE213" i="20" s="1"/>
  <c r="AX214" i="15"/>
  <c r="AY213" i="20" s="1"/>
  <c r="AZ214" i="15"/>
  <c r="BA213" i="20" s="1"/>
  <c r="AV214" i="15"/>
  <c r="AQ214" i="15"/>
  <c r="AR213" i="20" s="1"/>
  <c r="AM214" i="15"/>
  <c r="AN213" i="20" s="1"/>
  <c r="AS214" i="15"/>
  <c r="AT213" i="20" s="1"/>
  <c r="AI214" i="15"/>
  <c r="AJ213" i="20" s="1"/>
  <c r="AK214" i="15"/>
  <c r="AL213" i="20" s="1"/>
  <c r="AO214" i="15"/>
  <c r="AP213" i="20" s="1"/>
  <c r="AF214" i="15"/>
  <c r="AB214" i="15"/>
  <c r="X214" i="15"/>
  <c r="V214" i="15"/>
  <c r="AD214" i="15"/>
  <c r="Z214" i="15"/>
  <c r="CS222" i="15"/>
  <c r="CT221" i="20" s="1"/>
  <c r="CQ222" i="15"/>
  <c r="CR221" i="20" s="1"/>
  <c r="CO222" i="15"/>
  <c r="CM222" i="15"/>
  <c r="CK222" i="15"/>
  <c r="CF222" i="15"/>
  <c r="CG221" i="20" s="1"/>
  <c r="CI222" i="15"/>
  <c r="CB222" i="15"/>
  <c r="BV222" i="15"/>
  <c r="BX222" i="15"/>
  <c r="BZ222" i="15"/>
  <c r="BS222" i="15"/>
  <c r="BT221" i="20" s="1"/>
  <c r="CD222" i="15"/>
  <c r="CE221" i="20" s="1"/>
  <c r="BM222" i="15"/>
  <c r="BN221" i="20" s="1"/>
  <c r="BO222" i="15"/>
  <c r="BI222" i="15"/>
  <c r="BK222" i="15"/>
  <c r="BD222" i="15"/>
  <c r="BE221" i="20" s="1"/>
  <c r="BB222" i="15"/>
  <c r="BC221" i="20" s="1"/>
  <c r="BQ222" i="15"/>
  <c r="AX222" i="15"/>
  <c r="AY221" i="20" s="1"/>
  <c r="BF222" i="15"/>
  <c r="BG221" i="20" s="1"/>
  <c r="AZ222" i="15"/>
  <c r="BA221" i="20" s="1"/>
  <c r="AQ222" i="15"/>
  <c r="AR221" i="20" s="1"/>
  <c r="AM222" i="15"/>
  <c r="AN221" i="20" s="1"/>
  <c r="AO222" i="15"/>
  <c r="AP221" i="20" s="1"/>
  <c r="AI222" i="15"/>
  <c r="AJ221" i="20" s="1"/>
  <c r="AK222" i="15"/>
  <c r="AL221" i="20" s="1"/>
  <c r="AV222" i="15"/>
  <c r="AF222" i="15"/>
  <c r="AS222" i="15"/>
  <c r="AT221" i="20" s="1"/>
  <c r="AB222" i="15"/>
  <c r="X222" i="15"/>
  <c r="V222" i="15"/>
  <c r="AD222" i="15"/>
  <c r="Z222" i="15"/>
  <c r="CS230" i="15"/>
  <c r="CT229" i="20" s="1"/>
  <c r="CQ230" i="15"/>
  <c r="CR229" i="20" s="1"/>
  <c r="CO230" i="15"/>
  <c r="CM230" i="15"/>
  <c r="CK230" i="15"/>
  <c r="CF230" i="15"/>
  <c r="CG229" i="20" s="1"/>
  <c r="CI230" i="15"/>
  <c r="CB230" i="15"/>
  <c r="BV230" i="15"/>
  <c r="BX230" i="15"/>
  <c r="CD230" i="15"/>
  <c r="CE229" i="20" s="1"/>
  <c r="BZ230" i="15"/>
  <c r="BS230" i="15"/>
  <c r="BT229" i="20" s="1"/>
  <c r="BM230" i="15"/>
  <c r="BN229" i="20" s="1"/>
  <c r="BO230" i="15"/>
  <c r="BI230" i="15"/>
  <c r="BQ230" i="15"/>
  <c r="BR229" i="20" s="1"/>
  <c r="BK230" i="15"/>
  <c r="BF230" i="15"/>
  <c r="BG229" i="20" s="1"/>
  <c r="BB230" i="15"/>
  <c r="BC229" i="20" s="1"/>
  <c r="AX230" i="15"/>
  <c r="AY229" i="20" s="1"/>
  <c r="BD230" i="15"/>
  <c r="BE229" i="20" s="1"/>
  <c r="AV230" i="15"/>
  <c r="AQ230" i="15"/>
  <c r="AR229" i="20" s="1"/>
  <c r="AM230" i="15"/>
  <c r="AN229" i="20" s="1"/>
  <c r="AI230" i="15"/>
  <c r="AJ229" i="20" s="1"/>
  <c r="AO230" i="15"/>
  <c r="AP229" i="20" s="1"/>
  <c r="AS230" i="15"/>
  <c r="AT229" i="20" s="1"/>
  <c r="AK230" i="15"/>
  <c r="AL229" i="20" s="1"/>
  <c r="AF230" i="15"/>
  <c r="AZ230" i="15"/>
  <c r="BA229" i="20" s="1"/>
  <c r="AD230" i="15"/>
  <c r="AB230" i="15"/>
  <c r="X230" i="15"/>
  <c r="V230" i="15"/>
  <c r="Z230" i="15"/>
  <c r="CS238" i="15"/>
  <c r="CT237" i="20" s="1"/>
  <c r="CQ238" i="15"/>
  <c r="CR237" i="20" s="1"/>
  <c r="CO238" i="15"/>
  <c r="CM238" i="15"/>
  <c r="CK238" i="15"/>
  <c r="CF238" i="15"/>
  <c r="CG237" i="20" s="1"/>
  <c r="CI238" i="15"/>
  <c r="CB238" i="15"/>
  <c r="BV238" i="15"/>
  <c r="BX238" i="15"/>
  <c r="CD238" i="15"/>
  <c r="CE237" i="20" s="1"/>
  <c r="BZ238" i="15"/>
  <c r="BS238" i="15"/>
  <c r="BT237" i="20" s="1"/>
  <c r="BM238" i="15"/>
  <c r="BN237" i="20" s="1"/>
  <c r="BO238" i="15"/>
  <c r="BQ238" i="15"/>
  <c r="BI238" i="15"/>
  <c r="BF238" i="15"/>
  <c r="BG237" i="20" s="1"/>
  <c r="BD238" i="15"/>
  <c r="BE237" i="20" s="1"/>
  <c r="BB238" i="15"/>
  <c r="BC237" i="20" s="1"/>
  <c r="BK238" i="15"/>
  <c r="AX238" i="15"/>
  <c r="AY237" i="20" s="1"/>
  <c r="AO238" i="15"/>
  <c r="AP237" i="20" s="1"/>
  <c r="AQ238" i="15"/>
  <c r="AR237" i="20" s="1"/>
  <c r="AZ238" i="15"/>
  <c r="BA237" i="20" s="1"/>
  <c r="AV238" i="15"/>
  <c r="AM238" i="15"/>
  <c r="AN237" i="20" s="1"/>
  <c r="AI238" i="15"/>
  <c r="AJ237" i="20" s="1"/>
  <c r="AS238" i="15"/>
  <c r="AT237" i="20" s="1"/>
  <c r="AK238" i="15"/>
  <c r="AL237" i="20" s="1"/>
  <c r="AF238" i="15"/>
  <c r="AD238" i="15"/>
  <c r="AB238" i="15"/>
  <c r="X238" i="15"/>
  <c r="V238" i="15"/>
  <c r="Z238" i="15"/>
  <c r="CS247" i="15"/>
  <c r="CT246" i="20" s="1"/>
  <c r="CQ247" i="15"/>
  <c r="CR246" i="20" s="1"/>
  <c r="CO247" i="15"/>
  <c r="CM247" i="15"/>
  <c r="CK247" i="15"/>
  <c r="CF247" i="15"/>
  <c r="CG246" i="20" s="1"/>
  <c r="CI247" i="15"/>
  <c r="CB247" i="15"/>
  <c r="BV247" i="15"/>
  <c r="BX247" i="15"/>
  <c r="CD247" i="15"/>
  <c r="CE246" i="20" s="1"/>
  <c r="BZ247" i="15"/>
  <c r="BS247" i="15"/>
  <c r="BT246" i="20" s="1"/>
  <c r="BM247" i="15"/>
  <c r="BN246" i="20" s="1"/>
  <c r="BO247" i="15"/>
  <c r="BQ247" i="15"/>
  <c r="BK247" i="15"/>
  <c r="BI247" i="15"/>
  <c r="BB247" i="15"/>
  <c r="BC246" i="20" s="1"/>
  <c r="BF247" i="15"/>
  <c r="BG246" i="20" s="1"/>
  <c r="AX247" i="15"/>
  <c r="AY246" i="20" s="1"/>
  <c r="AO247" i="15"/>
  <c r="AP246" i="20" s="1"/>
  <c r="AZ247" i="15"/>
  <c r="BA246" i="20" s="1"/>
  <c r="AV247" i="15"/>
  <c r="AQ247" i="15"/>
  <c r="AR246" i="20" s="1"/>
  <c r="AM247" i="15"/>
  <c r="AN246" i="20" s="1"/>
  <c r="AS247" i="15"/>
  <c r="AT246" i="20" s="1"/>
  <c r="BD247" i="15"/>
  <c r="BE246" i="20" s="1"/>
  <c r="AI247" i="15"/>
  <c r="AJ246" i="20" s="1"/>
  <c r="AK247" i="15"/>
  <c r="AL246" i="20" s="1"/>
  <c r="AF247" i="15"/>
  <c r="AD247" i="15"/>
  <c r="AB247" i="15"/>
  <c r="X247" i="15"/>
  <c r="V247" i="15"/>
  <c r="Z247" i="15"/>
  <c r="CS255" i="15"/>
  <c r="CT254" i="20" s="1"/>
  <c r="CQ255" i="15"/>
  <c r="CR254" i="20" s="1"/>
  <c r="CO255" i="15"/>
  <c r="CM255" i="15"/>
  <c r="CK255" i="15"/>
  <c r="CF255" i="15"/>
  <c r="CG254" i="20" s="1"/>
  <c r="CI255" i="15"/>
  <c r="CB255" i="15"/>
  <c r="CC254" i="20" s="1"/>
  <c r="BV255" i="15"/>
  <c r="CD255" i="15"/>
  <c r="BX255" i="15"/>
  <c r="BY254" i="20" s="1"/>
  <c r="BZ255" i="15"/>
  <c r="BS255" i="15"/>
  <c r="BT254" i="20" s="1"/>
  <c r="BM255" i="15"/>
  <c r="BN254" i="20" s="1"/>
  <c r="BO255" i="15"/>
  <c r="BQ255" i="15"/>
  <c r="BI255" i="15"/>
  <c r="BK255" i="15"/>
  <c r="BF255" i="15"/>
  <c r="BG254" i="20" s="1"/>
  <c r="BB255" i="15"/>
  <c r="BC254" i="20" s="1"/>
  <c r="BD255" i="15"/>
  <c r="BE254" i="20" s="1"/>
  <c r="AX255" i="15"/>
  <c r="AY254" i="20" s="1"/>
  <c r="AZ255" i="15"/>
  <c r="BA254" i="20" s="1"/>
  <c r="AO255" i="15"/>
  <c r="AP254" i="20" s="1"/>
  <c r="AQ255" i="15"/>
  <c r="AR254" i="20" s="1"/>
  <c r="AM255" i="15"/>
  <c r="AN254" i="20" s="1"/>
  <c r="AV255" i="15"/>
  <c r="AI255" i="15"/>
  <c r="AJ254" i="20" s="1"/>
  <c r="AK255" i="15"/>
  <c r="AL254" i="20" s="1"/>
  <c r="AS255" i="15"/>
  <c r="AT254" i="20" s="1"/>
  <c r="AD255" i="15"/>
  <c r="AF255" i="15"/>
  <c r="AB255" i="15"/>
  <c r="X255" i="15"/>
  <c r="V255" i="15"/>
  <c r="Z255" i="15"/>
  <c r="CS263" i="15"/>
  <c r="CT262" i="20" s="1"/>
  <c r="CQ263" i="15"/>
  <c r="CR262" i="20" s="1"/>
  <c r="CO263" i="15"/>
  <c r="CM263" i="15"/>
  <c r="CK263" i="15"/>
  <c r="CF263" i="15"/>
  <c r="CG262" i="20" s="1"/>
  <c r="CI263" i="15"/>
  <c r="CB263" i="15"/>
  <c r="CD263" i="15"/>
  <c r="CE262" i="20" s="1"/>
  <c r="BV263" i="15"/>
  <c r="BX263" i="15"/>
  <c r="BY262" i="20" s="1"/>
  <c r="BZ263" i="15"/>
  <c r="BS263" i="15"/>
  <c r="BT262" i="20" s="1"/>
  <c r="BM263" i="15"/>
  <c r="BN262" i="20" s="1"/>
  <c r="BO263" i="15"/>
  <c r="BP262" i="20" s="1"/>
  <c r="BI263" i="15"/>
  <c r="BK263" i="15"/>
  <c r="BD263" i="15"/>
  <c r="BE262" i="20" s="1"/>
  <c r="BQ263" i="15"/>
  <c r="BB263" i="15"/>
  <c r="BC262" i="20" s="1"/>
  <c r="AX263" i="15"/>
  <c r="AY262" i="20" s="1"/>
  <c r="AO263" i="15"/>
  <c r="AP262" i="20" s="1"/>
  <c r="AV263" i="15"/>
  <c r="AQ263" i="15"/>
  <c r="AR262" i="20" s="1"/>
  <c r="AM263" i="15"/>
  <c r="AN262" i="20" s="1"/>
  <c r="AI263" i="15"/>
  <c r="AJ262" i="20" s="1"/>
  <c r="BF263" i="15"/>
  <c r="BG262" i="20" s="1"/>
  <c r="AZ263" i="15"/>
  <c r="BA262" i="20" s="1"/>
  <c r="AS263" i="15"/>
  <c r="AT262" i="20" s="1"/>
  <c r="AK263" i="15"/>
  <c r="AL262" i="20" s="1"/>
  <c r="AD263" i="15"/>
  <c r="AF263" i="15"/>
  <c r="AB263" i="15"/>
  <c r="X263" i="15"/>
  <c r="V263" i="15"/>
  <c r="Z263" i="15"/>
  <c r="CS271" i="15"/>
  <c r="CT270" i="20" s="1"/>
  <c r="CQ271" i="15"/>
  <c r="CR270" i="20" s="1"/>
  <c r="CO271" i="15"/>
  <c r="CM271" i="15"/>
  <c r="CK271" i="15"/>
  <c r="CF271" i="15"/>
  <c r="CG270" i="20" s="1"/>
  <c r="CI271" i="15"/>
  <c r="CB271" i="15"/>
  <c r="BV271" i="15"/>
  <c r="BX271" i="15"/>
  <c r="BZ271" i="15"/>
  <c r="BS271" i="15"/>
  <c r="BT270" i="20" s="1"/>
  <c r="BM271" i="15"/>
  <c r="BO271" i="15"/>
  <c r="BP270" i="20" s="1"/>
  <c r="CD271" i="15"/>
  <c r="BI271" i="15"/>
  <c r="BQ271" i="15"/>
  <c r="BR270" i="20" s="1"/>
  <c r="BF271" i="15"/>
  <c r="BG270" i="20" s="1"/>
  <c r="AX271" i="15"/>
  <c r="AY270" i="20" s="1"/>
  <c r="BB271" i="15"/>
  <c r="BC270" i="20" s="1"/>
  <c r="BK271" i="15"/>
  <c r="AO271" i="15"/>
  <c r="AP270" i="20" s="1"/>
  <c r="BD271" i="15"/>
  <c r="BE270" i="20" s="1"/>
  <c r="AQ271" i="15"/>
  <c r="AR270" i="20" s="1"/>
  <c r="AZ271" i="15"/>
  <c r="BA270" i="20" s="1"/>
  <c r="AM271" i="15"/>
  <c r="AN270" i="20" s="1"/>
  <c r="AI271" i="15"/>
  <c r="AJ270" i="20" s="1"/>
  <c r="AS271" i="15"/>
  <c r="AT270" i="20" s="1"/>
  <c r="AV271" i="15"/>
  <c r="AK271" i="15"/>
  <c r="AL270" i="20" s="1"/>
  <c r="AD271" i="15"/>
  <c r="AB271" i="15"/>
  <c r="X271" i="15"/>
  <c r="V271" i="15"/>
  <c r="AF271" i="15"/>
  <c r="Z271" i="15"/>
  <c r="CS279" i="15"/>
  <c r="CT278" i="20" s="1"/>
  <c r="CQ279" i="15"/>
  <c r="CR278" i="20" s="1"/>
  <c r="CO279" i="15"/>
  <c r="CM279" i="15"/>
  <c r="CK279" i="15"/>
  <c r="CF279" i="15"/>
  <c r="CG278" i="20" s="1"/>
  <c r="CI279" i="15"/>
  <c r="CB279" i="15"/>
  <c r="BV279" i="15"/>
  <c r="BX279" i="15"/>
  <c r="BZ279" i="15"/>
  <c r="BS279" i="15"/>
  <c r="BT278" i="20" s="1"/>
  <c r="CD279" i="15"/>
  <c r="CE278" i="20" s="1"/>
  <c r="BM279" i="15"/>
  <c r="BN278" i="20" s="1"/>
  <c r="BO279" i="15"/>
  <c r="BK279" i="15"/>
  <c r="BI279" i="15"/>
  <c r="BQ279" i="15"/>
  <c r="BF279" i="15"/>
  <c r="BG278" i="20" s="1"/>
  <c r="BD279" i="15"/>
  <c r="BE278" i="20" s="1"/>
  <c r="AX279" i="15"/>
  <c r="AY278" i="20" s="1"/>
  <c r="AO279" i="15"/>
  <c r="AP278" i="20" s="1"/>
  <c r="BB279" i="15"/>
  <c r="BC278" i="20" s="1"/>
  <c r="AZ279" i="15"/>
  <c r="BA278" i="20" s="1"/>
  <c r="AV279" i="15"/>
  <c r="AQ279" i="15"/>
  <c r="AR278" i="20" s="1"/>
  <c r="AM279" i="15"/>
  <c r="AN278" i="20" s="1"/>
  <c r="AS279" i="15"/>
  <c r="AT278" i="20" s="1"/>
  <c r="AI279" i="15"/>
  <c r="AJ278" i="20" s="1"/>
  <c r="AK279" i="15"/>
  <c r="AL278" i="20" s="1"/>
  <c r="AD279" i="15"/>
  <c r="AF279" i="15"/>
  <c r="AB279" i="15"/>
  <c r="X279" i="15"/>
  <c r="V279" i="15"/>
  <c r="Z279" i="15"/>
  <c r="CS288" i="15"/>
  <c r="CT287" i="20" s="1"/>
  <c r="CQ288" i="15"/>
  <c r="CR287" i="20" s="1"/>
  <c r="CO288" i="15"/>
  <c r="CM288" i="15"/>
  <c r="CI288" i="15"/>
  <c r="CK288" i="15"/>
  <c r="CB288" i="15"/>
  <c r="CD288" i="15"/>
  <c r="BX288" i="15"/>
  <c r="BY287" i="20" s="1"/>
  <c r="BV288" i="15"/>
  <c r="BZ288" i="15"/>
  <c r="CA287" i="20" s="1"/>
  <c r="BS288" i="15"/>
  <c r="BT287" i="20" s="1"/>
  <c r="CF288" i="15"/>
  <c r="BM288" i="15"/>
  <c r="BN287" i="20" s="1"/>
  <c r="BO288" i="15"/>
  <c r="BK288" i="15"/>
  <c r="BQ288" i="15"/>
  <c r="BR287" i="20" s="1"/>
  <c r="BI288" i="15"/>
  <c r="BF288" i="15"/>
  <c r="BG287" i="20" s="1"/>
  <c r="AX288" i="15"/>
  <c r="AY287" i="20" s="1"/>
  <c r="AV288" i="15"/>
  <c r="AZ288" i="15"/>
  <c r="BA287" i="20" s="1"/>
  <c r="AO288" i="15"/>
  <c r="AP287" i="20" s="1"/>
  <c r="BB288" i="15"/>
  <c r="BC287" i="20" s="1"/>
  <c r="BD288" i="15"/>
  <c r="BE287" i="20" s="1"/>
  <c r="AQ288" i="15"/>
  <c r="AR287" i="20" s="1"/>
  <c r="AI288" i="15"/>
  <c r="AJ287" i="20" s="1"/>
  <c r="AS288" i="15"/>
  <c r="AT287" i="20" s="1"/>
  <c r="AK288" i="15"/>
  <c r="AL287" i="20" s="1"/>
  <c r="AD288" i="15"/>
  <c r="AF288" i="15"/>
  <c r="X288" i="15"/>
  <c r="AM288" i="15"/>
  <c r="AN287" i="20" s="1"/>
  <c r="Z288" i="15"/>
  <c r="V288" i="15"/>
  <c r="AB288" i="15"/>
  <c r="CS296" i="15"/>
  <c r="CT295" i="20" s="1"/>
  <c r="CQ296" i="15"/>
  <c r="CR295" i="20" s="1"/>
  <c r="CM296" i="15"/>
  <c r="CO296" i="15"/>
  <c r="CI296" i="15"/>
  <c r="CK296" i="15"/>
  <c r="CB296" i="15"/>
  <c r="CF296" i="15"/>
  <c r="CD296" i="15"/>
  <c r="CE295" i="20" s="1"/>
  <c r="BX296" i="15"/>
  <c r="BV296" i="15"/>
  <c r="BZ296" i="15"/>
  <c r="CA295" i="20" s="1"/>
  <c r="BS296" i="15"/>
  <c r="BM296" i="15"/>
  <c r="BN295" i="20" s="1"/>
  <c r="BO296" i="15"/>
  <c r="BK296" i="15"/>
  <c r="BQ296" i="15"/>
  <c r="BR295" i="20" s="1"/>
  <c r="BI296" i="15"/>
  <c r="BF296" i="15"/>
  <c r="BG295" i="20" s="1"/>
  <c r="AX296" i="15"/>
  <c r="AY295" i="20" s="1"/>
  <c r="BD296" i="15"/>
  <c r="BE295" i="20" s="1"/>
  <c r="AV296" i="15"/>
  <c r="BB296" i="15"/>
  <c r="BC295" i="20" s="1"/>
  <c r="AO296" i="15"/>
  <c r="AP295" i="20" s="1"/>
  <c r="AQ296" i="15"/>
  <c r="AR295" i="20" s="1"/>
  <c r="AI296" i="15"/>
  <c r="AJ295" i="20" s="1"/>
  <c r="AZ296" i="15"/>
  <c r="BA295" i="20" s="1"/>
  <c r="AS296" i="15"/>
  <c r="AT295" i="20" s="1"/>
  <c r="AF296" i="15"/>
  <c r="AD296" i="15"/>
  <c r="AM296" i="15"/>
  <c r="AN295" i="20" s="1"/>
  <c r="X296" i="15"/>
  <c r="AK296" i="15"/>
  <c r="AL295" i="20" s="1"/>
  <c r="Z296" i="15"/>
  <c r="V296" i="15"/>
  <c r="AB296" i="15"/>
  <c r="CS304" i="15"/>
  <c r="CT303" i="20" s="1"/>
  <c r="CQ304" i="15"/>
  <c r="CR303" i="20" s="1"/>
  <c r="CM304" i="15"/>
  <c r="CO304" i="15"/>
  <c r="CI304" i="15"/>
  <c r="CK304" i="15"/>
  <c r="CB304" i="15"/>
  <c r="CF304" i="15"/>
  <c r="CD304" i="15"/>
  <c r="CE303" i="20" s="1"/>
  <c r="BX304" i="15"/>
  <c r="BV304" i="15"/>
  <c r="BZ304" i="15"/>
  <c r="CA303" i="20" s="1"/>
  <c r="BS304" i="15"/>
  <c r="BM304" i="15"/>
  <c r="BN303" i="20" s="1"/>
  <c r="BO304" i="15"/>
  <c r="BK304" i="15"/>
  <c r="BQ304" i="15"/>
  <c r="BI304" i="15"/>
  <c r="BF304" i="15"/>
  <c r="BG303" i="20" s="1"/>
  <c r="BB304" i="15"/>
  <c r="BC303" i="20" s="1"/>
  <c r="BD304" i="15"/>
  <c r="BE303" i="20" s="1"/>
  <c r="AX304" i="15"/>
  <c r="AY303" i="20" s="1"/>
  <c r="AV304" i="15"/>
  <c r="AO304" i="15"/>
  <c r="AP303" i="20" s="1"/>
  <c r="AQ304" i="15"/>
  <c r="AR303" i="20" s="1"/>
  <c r="AZ304" i="15"/>
  <c r="BA303" i="20" s="1"/>
  <c r="AI304" i="15"/>
  <c r="AJ303" i="20" s="1"/>
  <c r="AS304" i="15"/>
  <c r="AT303" i="20" s="1"/>
  <c r="AF304" i="15"/>
  <c r="AD304" i="15"/>
  <c r="AM304" i="15"/>
  <c r="AN303" i="20" s="1"/>
  <c r="AK304" i="15"/>
  <c r="AL303" i="20" s="1"/>
  <c r="X304" i="15"/>
  <c r="Z304" i="15"/>
  <c r="V304" i="15"/>
  <c r="AB304" i="15"/>
  <c r="CS312" i="15"/>
  <c r="CT311" i="20" s="1"/>
  <c r="CQ312" i="15"/>
  <c r="CR311" i="20" s="1"/>
  <c r="CM312" i="15"/>
  <c r="CO312" i="15"/>
  <c r="CI312" i="15"/>
  <c r="CK312" i="15"/>
  <c r="CB312" i="15"/>
  <c r="CF312" i="15"/>
  <c r="CD312" i="15"/>
  <c r="CE311" i="20" s="1"/>
  <c r="BX312" i="15"/>
  <c r="BV312" i="15"/>
  <c r="BZ312" i="15"/>
  <c r="CA311" i="20" s="1"/>
  <c r="BS312" i="15"/>
  <c r="BM312" i="15"/>
  <c r="BN311" i="20" s="1"/>
  <c r="BO312" i="15"/>
  <c r="BK312" i="15"/>
  <c r="BQ312" i="15"/>
  <c r="BI312" i="15"/>
  <c r="BF312" i="15"/>
  <c r="BG311" i="20" s="1"/>
  <c r="BB312" i="15"/>
  <c r="BC311" i="20" s="1"/>
  <c r="AX312" i="15"/>
  <c r="AY311" i="20" s="1"/>
  <c r="AV312" i="15"/>
  <c r="BD312" i="15"/>
  <c r="BE311" i="20" s="1"/>
  <c r="AO312" i="15"/>
  <c r="AP311" i="20" s="1"/>
  <c r="AZ312" i="15"/>
  <c r="BA311" i="20" s="1"/>
  <c r="AQ312" i="15"/>
  <c r="AR311" i="20" s="1"/>
  <c r="AS312" i="15"/>
  <c r="AT311" i="20" s="1"/>
  <c r="AI312" i="15"/>
  <c r="AJ311" i="20" s="1"/>
  <c r="AK312" i="15"/>
  <c r="AL311" i="20" s="1"/>
  <c r="AF312" i="15"/>
  <c r="AD312" i="15"/>
  <c r="AM312" i="15"/>
  <c r="AN311" i="20" s="1"/>
  <c r="X312" i="15"/>
  <c r="Z312" i="15"/>
  <c r="V312" i="15"/>
  <c r="AB312" i="15"/>
  <c r="CS320" i="15"/>
  <c r="CT319" i="20" s="1"/>
  <c r="CQ320" i="15"/>
  <c r="CR319" i="20" s="1"/>
  <c r="CM320" i="15"/>
  <c r="CO320" i="15"/>
  <c r="CI320" i="15"/>
  <c r="CK320" i="15"/>
  <c r="CF320" i="15"/>
  <c r="CB320" i="15"/>
  <c r="CD320" i="15"/>
  <c r="CE319" i="20" s="1"/>
  <c r="BX320" i="15"/>
  <c r="BV320" i="15"/>
  <c r="BZ320" i="15"/>
  <c r="BS320" i="15"/>
  <c r="BM320" i="15"/>
  <c r="BN319" i="20" s="1"/>
  <c r="BO320" i="15"/>
  <c r="BK320" i="15"/>
  <c r="BQ320" i="15"/>
  <c r="BI320" i="15"/>
  <c r="BF320" i="15"/>
  <c r="BG319" i="20" s="1"/>
  <c r="BB320" i="15"/>
  <c r="BC319" i="20" s="1"/>
  <c r="BD320" i="15"/>
  <c r="BE319" i="20" s="1"/>
  <c r="AX320" i="15"/>
  <c r="AY319" i="20" s="1"/>
  <c r="AV320" i="15"/>
  <c r="AZ320" i="15"/>
  <c r="BA319" i="20" s="1"/>
  <c r="AO320" i="15"/>
  <c r="AP319" i="20" s="1"/>
  <c r="AQ320" i="15"/>
  <c r="AR319" i="20" s="1"/>
  <c r="AI320" i="15"/>
  <c r="AJ319" i="20" s="1"/>
  <c r="AS320" i="15"/>
  <c r="AT319" i="20" s="1"/>
  <c r="AK320" i="15"/>
  <c r="AL319" i="20" s="1"/>
  <c r="AM320" i="15"/>
  <c r="AN319" i="20" s="1"/>
  <c r="AD320" i="15"/>
  <c r="AF320" i="15"/>
  <c r="X320" i="15"/>
  <c r="Z320" i="15"/>
  <c r="V320" i="15"/>
  <c r="AB320" i="15"/>
  <c r="CS328" i="15"/>
  <c r="CT327" i="20" s="1"/>
  <c r="CQ328" i="15"/>
  <c r="CR327" i="20" s="1"/>
  <c r="CM328" i="15"/>
  <c r="CO328" i="15"/>
  <c r="CI328" i="15"/>
  <c r="CK328" i="15"/>
  <c r="CF328" i="15"/>
  <c r="CB328" i="15"/>
  <c r="CD328" i="15"/>
  <c r="CE327" i="20" s="1"/>
  <c r="BX328" i="15"/>
  <c r="BV328" i="15"/>
  <c r="BZ328" i="15"/>
  <c r="BS328" i="15"/>
  <c r="BM328" i="15"/>
  <c r="BN327" i="20" s="1"/>
  <c r="BO328" i="15"/>
  <c r="BK328" i="15"/>
  <c r="BQ328" i="15"/>
  <c r="BI328" i="15"/>
  <c r="BF328" i="15"/>
  <c r="BG327" i="20" s="1"/>
  <c r="BD328" i="15"/>
  <c r="BE327" i="20" s="1"/>
  <c r="BB328" i="15"/>
  <c r="BC327" i="20" s="1"/>
  <c r="AX328" i="15"/>
  <c r="AY327" i="20" s="1"/>
  <c r="AV328" i="15"/>
  <c r="AO328" i="15"/>
  <c r="AP327" i="20" s="1"/>
  <c r="AQ328" i="15"/>
  <c r="AR327" i="20" s="1"/>
  <c r="AZ328" i="15"/>
  <c r="BA327" i="20" s="1"/>
  <c r="AI328" i="15"/>
  <c r="AJ327" i="20" s="1"/>
  <c r="AS328" i="15"/>
  <c r="AT327" i="20" s="1"/>
  <c r="AM328" i="15"/>
  <c r="AN327" i="20" s="1"/>
  <c r="AD328" i="15"/>
  <c r="AF328" i="15"/>
  <c r="AK328" i="15"/>
  <c r="AL327" i="20" s="1"/>
  <c r="X328" i="15"/>
  <c r="Z328" i="15"/>
  <c r="V328" i="15"/>
  <c r="AB328" i="15"/>
  <c r="CS336" i="15"/>
  <c r="CT335" i="20" s="1"/>
  <c r="CQ336" i="15"/>
  <c r="CR335" i="20" s="1"/>
  <c r="CM336" i="15"/>
  <c r="CO336" i="15"/>
  <c r="CI336" i="15"/>
  <c r="CK336" i="15"/>
  <c r="CF336" i="15"/>
  <c r="CB336" i="15"/>
  <c r="CD336" i="15"/>
  <c r="CE335" i="20" s="1"/>
  <c r="BX336" i="15"/>
  <c r="BV336" i="15"/>
  <c r="BZ336" i="15"/>
  <c r="BS336" i="15"/>
  <c r="BM336" i="15"/>
  <c r="BN335" i="20" s="1"/>
  <c r="BO336" i="15"/>
  <c r="BK336" i="15"/>
  <c r="BQ336" i="15"/>
  <c r="BI336" i="15"/>
  <c r="BF336" i="15"/>
  <c r="BG335" i="20" s="1"/>
  <c r="AX336" i="15"/>
  <c r="AY335" i="20" s="1"/>
  <c r="BD336" i="15"/>
  <c r="BE335" i="20" s="1"/>
  <c r="BB336" i="15"/>
  <c r="BC335" i="20" s="1"/>
  <c r="AV336" i="15"/>
  <c r="AO336" i="15"/>
  <c r="AP335" i="20" s="1"/>
  <c r="AQ336" i="15"/>
  <c r="AR335" i="20" s="1"/>
  <c r="AZ336" i="15"/>
  <c r="BA335" i="20" s="1"/>
  <c r="AI336" i="15"/>
  <c r="AJ335" i="20" s="1"/>
  <c r="AS336" i="15"/>
  <c r="AT335" i="20" s="1"/>
  <c r="AM336" i="15"/>
  <c r="AN335" i="20" s="1"/>
  <c r="AD336" i="15"/>
  <c r="AK336" i="15"/>
  <c r="AL335" i="20" s="1"/>
  <c r="AF336" i="15"/>
  <c r="X336" i="15"/>
  <c r="Z336" i="15"/>
  <c r="V336" i="15"/>
  <c r="AB336" i="15"/>
  <c r="CS344" i="15"/>
  <c r="CT343" i="20" s="1"/>
  <c r="CQ344" i="15"/>
  <c r="CR343" i="20" s="1"/>
  <c r="CO344" i="15"/>
  <c r="CM344" i="15"/>
  <c r="CI344" i="15"/>
  <c r="CK344" i="15"/>
  <c r="CF344" i="15"/>
  <c r="CB344" i="15"/>
  <c r="CD344" i="15"/>
  <c r="CE343" i="20" s="1"/>
  <c r="BX344" i="15"/>
  <c r="BV344" i="15"/>
  <c r="BZ344" i="15"/>
  <c r="BS344" i="15"/>
  <c r="BM344" i="15"/>
  <c r="BN343" i="20" s="1"/>
  <c r="BO344" i="15"/>
  <c r="BK344" i="15"/>
  <c r="BQ344" i="15"/>
  <c r="BI344" i="15"/>
  <c r="BF344" i="15"/>
  <c r="BG343" i="20" s="1"/>
  <c r="BD344" i="15"/>
  <c r="BE343" i="20" s="1"/>
  <c r="AX344" i="15"/>
  <c r="AY343" i="20" s="1"/>
  <c r="AV344" i="15"/>
  <c r="AO344" i="15"/>
  <c r="AP343" i="20" s="1"/>
  <c r="AZ344" i="15"/>
  <c r="BA343" i="20" s="1"/>
  <c r="AQ344" i="15"/>
  <c r="AR343" i="20" s="1"/>
  <c r="AS344" i="15"/>
  <c r="AT343" i="20" s="1"/>
  <c r="AI344" i="15"/>
  <c r="AJ343" i="20" s="1"/>
  <c r="BB344" i="15"/>
  <c r="BC343" i="20" s="1"/>
  <c r="AK344" i="15"/>
  <c r="AL343" i="20" s="1"/>
  <c r="AD344" i="15"/>
  <c r="AM344" i="15"/>
  <c r="AN343" i="20" s="1"/>
  <c r="X344" i="15"/>
  <c r="AF344" i="15"/>
  <c r="Z344" i="15"/>
  <c r="V344" i="15"/>
  <c r="AB344" i="15"/>
  <c r="CS352" i="15"/>
  <c r="CT351" i="20" s="1"/>
  <c r="CQ352" i="15"/>
  <c r="CR351" i="20" s="1"/>
  <c r="CO352" i="15"/>
  <c r="CM352" i="15"/>
  <c r="CI352" i="15"/>
  <c r="CK352" i="15"/>
  <c r="CB352" i="15"/>
  <c r="CD352" i="15"/>
  <c r="BX352" i="15"/>
  <c r="BY351" i="20" s="1"/>
  <c r="BV352" i="15"/>
  <c r="BZ352" i="15"/>
  <c r="CA351" i="20" s="1"/>
  <c r="BS352" i="15"/>
  <c r="BT351" i="20" s="1"/>
  <c r="CF352" i="15"/>
  <c r="BM352" i="15"/>
  <c r="BN351" i="20" s="1"/>
  <c r="BO352" i="15"/>
  <c r="BK352" i="15"/>
  <c r="BQ352" i="15"/>
  <c r="BR351" i="20" s="1"/>
  <c r="BI352" i="15"/>
  <c r="BF352" i="15"/>
  <c r="BG351" i="20" s="1"/>
  <c r="BB352" i="15"/>
  <c r="BC351" i="20" s="1"/>
  <c r="AX352" i="15"/>
  <c r="AY351" i="20" s="1"/>
  <c r="AV352" i="15"/>
  <c r="AZ352" i="15"/>
  <c r="BA351" i="20" s="1"/>
  <c r="AO352" i="15"/>
  <c r="AP351" i="20" s="1"/>
  <c r="AQ352" i="15"/>
  <c r="AR351" i="20" s="1"/>
  <c r="BD352" i="15"/>
  <c r="BE351" i="20" s="1"/>
  <c r="AI352" i="15"/>
  <c r="AJ351" i="20" s="1"/>
  <c r="AS352" i="15"/>
  <c r="AT351" i="20" s="1"/>
  <c r="AK352" i="15"/>
  <c r="AL351" i="20" s="1"/>
  <c r="AD352" i="15"/>
  <c r="AF352" i="15"/>
  <c r="AM352" i="15"/>
  <c r="AN351" i="20" s="1"/>
  <c r="X352" i="15"/>
  <c r="Z352" i="15"/>
  <c r="V352" i="15"/>
  <c r="AB352" i="15"/>
  <c r="CS360" i="15"/>
  <c r="CT359" i="20" s="1"/>
  <c r="CQ360" i="15"/>
  <c r="CR359" i="20" s="1"/>
  <c r="CM360" i="15"/>
  <c r="CI360" i="15"/>
  <c r="CK360" i="15"/>
  <c r="CO360" i="15"/>
  <c r="CB360" i="15"/>
  <c r="CF360" i="15"/>
  <c r="CD360" i="15"/>
  <c r="CE359" i="20" s="1"/>
  <c r="BX360" i="15"/>
  <c r="BV360" i="15"/>
  <c r="BZ360" i="15"/>
  <c r="CA359" i="20" s="1"/>
  <c r="BS360" i="15"/>
  <c r="BM360" i="15"/>
  <c r="BN359" i="20" s="1"/>
  <c r="BO360" i="15"/>
  <c r="BK360" i="15"/>
  <c r="BQ360" i="15"/>
  <c r="BI360" i="15"/>
  <c r="BF360" i="15"/>
  <c r="BG359" i="20" s="1"/>
  <c r="BB360" i="15"/>
  <c r="BC359" i="20" s="1"/>
  <c r="AX360" i="15"/>
  <c r="AY359" i="20" s="1"/>
  <c r="BD360" i="15"/>
  <c r="BE359" i="20" s="1"/>
  <c r="AV360" i="15"/>
  <c r="AO360" i="15"/>
  <c r="AP359" i="20" s="1"/>
  <c r="AQ360" i="15"/>
  <c r="AR359" i="20" s="1"/>
  <c r="AI360" i="15"/>
  <c r="AJ359" i="20" s="1"/>
  <c r="AS360" i="15"/>
  <c r="AT359" i="20" s="1"/>
  <c r="AZ360" i="15"/>
  <c r="BA359" i="20" s="1"/>
  <c r="AF360" i="15"/>
  <c r="AD360" i="15"/>
  <c r="AM360" i="15"/>
  <c r="AN359" i="20" s="1"/>
  <c r="AK360" i="15"/>
  <c r="AL359" i="20" s="1"/>
  <c r="X360" i="15"/>
  <c r="Z360" i="15"/>
  <c r="V360" i="15"/>
  <c r="AB360" i="15"/>
  <c r="CS368" i="15"/>
  <c r="CT367" i="20" s="1"/>
  <c r="CQ368" i="15"/>
  <c r="CR367" i="20" s="1"/>
  <c r="CM368" i="15"/>
  <c r="CO368" i="15"/>
  <c r="CI368" i="15"/>
  <c r="CK368" i="15"/>
  <c r="CB368" i="15"/>
  <c r="CF368" i="15"/>
  <c r="CD368" i="15"/>
  <c r="CE367" i="20" s="1"/>
  <c r="BX368" i="15"/>
  <c r="BV368" i="15"/>
  <c r="BZ368" i="15"/>
  <c r="CA367" i="20" s="1"/>
  <c r="BS368" i="15"/>
  <c r="BM368" i="15"/>
  <c r="BN367" i="20" s="1"/>
  <c r="BO368" i="15"/>
  <c r="BK368" i="15"/>
  <c r="BQ368" i="15"/>
  <c r="BI368" i="15"/>
  <c r="BF368" i="15"/>
  <c r="BG367" i="20" s="1"/>
  <c r="BD368" i="15"/>
  <c r="BE367" i="20" s="1"/>
  <c r="AX368" i="15"/>
  <c r="AY367" i="20" s="1"/>
  <c r="BB368" i="15"/>
  <c r="BC367" i="20" s="1"/>
  <c r="AV368" i="15"/>
  <c r="AO368" i="15"/>
  <c r="AP367" i="20" s="1"/>
  <c r="AQ368" i="15"/>
  <c r="AR367" i="20" s="1"/>
  <c r="AZ368" i="15"/>
  <c r="BA367" i="20" s="1"/>
  <c r="AI368" i="15"/>
  <c r="AJ367" i="20" s="1"/>
  <c r="AS368" i="15"/>
  <c r="AT367" i="20" s="1"/>
  <c r="AF368" i="15"/>
  <c r="AD368" i="15"/>
  <c r="AM368" i="15"/>
  <c r="AN367" i="20" s="1"/>
  <c r="AK368" i="15"/>
  <c r="AL367" i="20" s="1"/>
  <c r="X368" i="15"/>
  <c r="Z368" i="15"/>
  <c r="V368" i="15"/>
  <c r="AB368" i="15"/>
  <c r="CS376" i="15"/>
  <c r="CT375" i="20" s="1"/>
  <c r="CQ376" i="15"/>
  <c r="CR375" i="20" s="1"/>
  <c r="CM376" i="15"/>
  <c r="CO376" i="15"/>
  <c r="CI376" i="15"/>
  <c r="CK376" i="15"/>
  <c r="CB376" i="15"/>
  <c r="CF376" i="15"/>
  <c r="CD376" i="15"/>
  <c r="CE375" i="20" s="1"/>
  <c r="BX376" i="15"/>
  <c r="BV376" i="15"/>
  <c r="BZ376" i="15"/>
  <c r="CA375" i="20" s="1"/>
  <c r="BS376" i="15"/>
  <c r="BM376" i="15"/>
  <c r="BN375" i="20" s="1"/>
  <c r="BO376" i="15"/>
  <c r="BK376" i="15"/>
  <c r="BQ376" i="15"/>
  <c r="BI376" i="15"/>
  <c r="BF376" i="15"/>
  <c r="BG375" i="20" s="1"/>
  <c r="AX376" i="15"/>
  <c r="AY375" i="20" s="1"/>
  <c r="AV376" i="15"/>
  <c r="BB376" i="15"/>
  <c r="BC375" i="20" s="1"/>
  <c r="AO376" i="15"/>
  <c r="AP375" i="20" s="1"/>
  <c r="BD376" i="15"/>
  <c r="BE375" i="20" s="1"/>
  <c r="AZ376" i="15"/>
  <c r="BA375" i="20" s="1"/>
  <c r="AQ376" i="15"/>
  <c r="AR375" i="20" s="1"/>
  <c r="AS376" i="15"/>
  <c r="AT375" i="20" s="1"/>
  <c r="AI376" i="15"/>
  <c r="AJ375" i="20" s="1"/>
  <c r="AK376" i="15"/>
  <c r="AL375" i="20" s="1"/>
  <c r="AF376" i="15"/>
  <c r="AD376" i="15"/>
  <c r="AM376" i="15"/>
  <c r="AN375" i="20" s="1"/>
  <c r="X376" i="15"/>
  <c r="Z376" i="15"/>
  <c r="V376" i="15"/>
  <c r="AB376" i="15"/>
  <c r="CS384" i="15"/>
  <c r="CT383" i="20" s="1"/>
  <c r="CQ384" i="15"/>
  <c r="CR383" i="20" s="1"/>
  <c r="CM384" i="15"/>
  <c r="CO384" i="15"/>
  <c r="CI384" i="15"/>
  <c r="CK384" i="15"/>
  <c r="CF384" i="15"/>
  <c r="CB384" i="15"/>
  <c r="CD384" i="15"/>
  <c r="CE383" i="20" s="1"/>
  <c r="BX384" i="15"/>
  <c r="BV384" i="15"/>
  <c r="BZ384" i="15"/>
  <c r="BS384" i="15"/>
  <c r="BM384" i="15"/>
  <c r="BN383" i="20" s="1"/>
  <c r="BO384" i="15"/>
  <c r="BK384" i="15"/>
  <c r="BQ384" i="15"/>
  <c r="BI384" i="15"/>
  <c r="BF384" i="15"/>
  <c r="BG383" i="20" s="1"/>
  <c r="BB384" i="15"/>
  <c r="BC383" i="20" s="1"/>
  <c r="BD384" i="15"/>
  <c r="BE383" i="20" s="1"/>
  <c r="AX384" i="15"/>
  <c r="AY383" i="20" s="1"/>
  <c r="AV384" i="15"/>
  <c r="AZ384" i="15"/>
  <c r="BA383" i="20" s="1"/>
  <c r="AO384" i="15"/>
  <c r="AP383" i="20" s="1"/>
  <c r="AQ384" i="15"/>
  <c r="AR383" i="20" s="1"/>
  <c r="AI384" i="15"/>
  <c r="AJ383" i="20" s="1"/>
  <c r="AS384" i="15"/>
  <c r="AT383" i="20" s="1"/>
  <c r="AK384" i="15"/>
  <c r="AL383" i="20" s="1"/>
  <c r="AM384" i="15"/>
  <c r="AN383" i="20" s="1"/>
  <c r="AD384" i="15"/>
  <c r="AF384" i="15"/>
  <c r="X384" i="15"/>
  <c r="Z384" i="15"/>
  <c r="V384" i="15"/>
  <c r="AB384" i="15"/>
  <c r="CS392" i="15"/>
  <c r="CT391" i="20" s="1"/>
  <c r="CQ392" i="15"/>
  <c r="CR391" i="20" s="1"/>
  <c r="CM392" i="15"/>
  <c r="CO392" i="15"/>
  <c r="CI392" i="15"/>
  <c r="CK392" i="15"/>
  <c r="CF392" i="15"/>
  <c r="CB392" i="15"/>
  <c r="CD392" i="15"/>
  <c r="CE391" i="20" s="1"/>
  <c r="BX392" i="15"/>
  <c r="BV392" i="15"/>
  <c r="BZ392" i="15"/>
  <c r="BS392" i="15"/>
  <c r="BM392" i="15"/>
  <c r="BN391" i="20" s="1"/>
  <c r="BO392" i="15"/>
  <c r="BK392" i="15"/>
  <c r="BQ392" i="15"/>
  <c r="BI392" i="15"/>
  <c r="BF392" i="15"/>
  <c r="BG391" i="20" s="1"/>
  <c r="BD392" i="15"/>
  <c r="BE391" i="20" s="1"/>
  <c r="BB392" i="15"/>
  <c r="BC391" i="20" s="1"/>
  <c r="AX392" i="15"/>
  <c r="AY391" i="20" s="1"/>
  <c r="AV392" i="15"/>
  <c r="AO392" i="15"/>
  <c r="AP391" i="20" s="1"/>
  <c r="AQ392" i="15"/>
  <c r="AR391" i="20" s="1"/>
  <c r="AI392" i="15"/>
  <c r="AJ391" i="20" s="1"/>
  <c r="AZ392" i="15"/>
  <c r="BA391" i="20" s="1"/>
  <c r="AS392" i="15"/>
  <c r="AT391" i="20" s="1"/>
  <c r="AM392" i="15"/>
  <c r="AN391" i="20" s="1"/>
  <c r="AD392" i="15"/>
  <c r="AF392" i="15"/>
  <c r="X392" i="15"/>
  <c r="Z392" i="15"/>
  <c r="V392" i="15"/>
  <c r="AK392" i="15"/>
  <c r="AL391" i="20" s="1"/>
  <c r="AB392" i="15"/>
  <c r="CS400" i="15"/>
  <c r="CT399" i="20" s="1"/>
  <c r="CQ400" i="15"/>
  <c r="CR399" i="20" s="1"/>
  <c r="CM400" i="15"/>
  <c r="CO400" i="15"/>
  <c r="CI400" i="15"/>
  <c r="CK400" i="15"/>
  <c r="CF400" i="15"/>
  <c r="CB400" i="15"/>
  <c r="CD400" i="15"/>
  <c r="CE399" i="20" s="1"/>
  <c r="BX400" i="15"/>
  <c r="BV400" i="15"/>
  <c r="BZ400" i="15"/>
  <c r="BS400" i="15"/>
  <c r="BM400" i="15"/>
  <c r="BN399" i="20" s="1"/>
  <c r="BO400" i="15"/>
  <c r="BK400" i="15"/>
  <c r="BQ400" i="15"/>
  <c r="BI400" i="15"/>
  <c r="BF400" i="15"/>
  <c r="BG399" i="20" s="1"/>
  <c r="AX400" i="15"/>
  <c r="AY399" i="20" s="1"/>
  <c r="BD400" i="15"/>
  <c r="BE399" i="20" s="1"/>
  <c r="BB400" i="15"/>
  <c r="BC399" i="20" s="1"/>
  <c r="AV400" i="15"/>
  <c r="AO400" i="15"/>
  <c r="AP399" i="20" s="1"/>
  <c r="AQ400" i="15"/>
  <c r="AR399" i="20" s="1"/>
  <c r="AZ400" i="15"/>
  <c r="BA399" i="20" s="1"/>
  <c r="AM400" i="15"/>
  <c r="AN399" i="20" s="1"/>
  <c r="AI400" i="15"/>
  <c r="AJ399" i="20" s="1"/>
  <c r="AS400" i="15"/>
  <c r="AT399" i="20" s="1"/>
  <c r="AD400" i="15"/>
  <c r="AK400" i="15"/>
  <c r="AL399" i="20" s="1"/>
  <c r="AF400" i="15"/>
  <c r="X400" i="15"/>
  <c r="Z400" i="15"/>
  <c r="V400" i="15"/>
  <c r="AB400" i="15"/>
  <c r="CS408" i="15"/>
  <c r="CT407" i="20" s="1"/>
  <c r="CQ408" i="15"/>
  <c r="CR407" i="20" s="1"/>
  <c r="CO408" i="15"/>
  <c r="CM408" i="15"/>
  <c r="CI408" i="15"/>
  <c r="CK408" i="15"/>
  <c r="CF408" i="15"/>
  <c r="CB408" i="15"/>
  <c r="BX408" i="15"/>
  <c r="BY407" i="20" s="1"/>
  <c r="BV408" i="15"/>
  <c r="BZ408" i="15"/>
  <c r="BS408" i="15"/>
  <c r="BT407" i="20" s="1"/>
  <c r="CD408" i="15"/>
  <c r="CE407" i="20" s="1"/>
  <c r="BM408" i="15"/>
  <c r="BN407" i="20" s="1"/>
  <c r="BO408" i="15"/>
  <c r="BK408" i="15"/>
  <c r="BQ408" i="15"/>
  <c r="BR407" i="20" s="1"/>
  <c r="BI408" i="15"/>
  <c r="BF408" i="15"/>
  <c r="BG407" i="20" s="1"/>
  <c r="BD408" i="15"/>
  <c r="BE407" i="20" s="1"/>
  <c r="AX408" i="15"/>
  <c r="AY407" i="20" s="1"/>
  <c r="AV408" i="15"/>
  <c r="AO408" i="15"/>
  <c r="AP407" i="20" s="1"/>
  <c r="BB408" i="15"/>
  <c r="BC407" i="20" s="1"/>
  <c r="AZ408" i="15"/>
  <c r="BA407" i="20" s="1"/>
  <c r="AQ408" i="15"/>
  <c r="AR407" i="20" s="1"/>
  <c r="AS408" i="15"/>
  <c r="AT407" i="20" s="1"/>
  <c r="AM408" i="15"/>
  <c r="AN407" i="20" s="1"/>
  <c r="AI408" i="15"/>
  <c r="AJ407" i="20" s="1"/>
  <c r="AK408" i="15"/>
  <c r="AL407" i="20" s="1"/>
  <c r="AD408" i="15"/>
  <c r="X408" i="15"/>
  <c r="Z408" i="15"/>
  <c r="V408" i="15"/>
  <c r="AF408" i="15"/>
  <c r="AB408" i="15"/>
  <c r="CS416" i="15"/>
  <c r="CT415" i="20" s="1"/>
  <c r="CQ416" i="15"/>
  <c r="CR415" i="20" s="1"/>
  <c r="CO416" i="15"/>
  <c r="CM416" i="15"/>
  <c r="CI416" i="15"/>
  <c r="CK416" i="15"/>
  <c r="CD416" i="15"/>
  <c r="CB416" i="15"/>
  <c r="CC415" i="20" s="1"/>
  <c r="BX416" i="15"/>
  <c r="BY415" i="20" s="1"/>
  <c r="BV416" i="15"/>
  <c r="CF416" i="15"/>
  <c r="BZ416" i="15"/>
  <c r="BS416" i="15"/>
  <c r="BT415" i="20" s="1"/>
  <c r="BM416" i="15"/>
  <c r="BN415" i="20" s="1"/>
  <c r="BO416" i="15"/>
  <c r="BK416" i="15"/>
  <c r="BQ416" i="15"/>
  <c r="BB416" i="15"/>
  <c r="BC415" i="20" s="1"/>
  <c r="BI416" i="15"/>
  <c r="BF416" i="15"/>
  <c r="BG415" i="20" s="1"/>
  <c r="AX416" i="15"/>
  <c r="AY415" i="20" s="1"/>
  <c r="AV416" i="15"/>
  <c r="AZ416" i="15"/>
  <c r="BA415" i="20" s="1"/>
  <c r="AO416" i="15"/>
  <c r="AP415" i="20" s="1"/>
  <c r="AQ416" i="15"/>
  <c r="AR415" i="20" s="1"/>
  <c r="AI416" i="15"/>
  <c r="AJ415" i="20" s="1"/>
  <c r="AM416" i="15"/>
  <c r="AN415" i="20" s="1"/>
  <c r="BD416" i="15"/>
  <c r="BE415" i="20" s="1"/>
  <c r="AS416" i="15"/>
  <c r="AT415" i="20" s="1"/>
  <c r="AK416" i="15"/>
  <c r="AL415" i="20" s="1"/>
  <c r="AD416" i="15"/>
  <c r="AF416" i="15"/>
  <c r="X416" i="15"/>
  <c r="Z416" i="15"/>
  <c r="V416" i="15"/>
  <c r="AB416" i="15"/>
  <c r="CS424" i="15"/>
  <c r="CT423" i="20" s="1"/>
  <c r="CQ424" i="15"/>
  <c r="CR423" i="20" s="1"/>
  <c r="CM424" i="15"/>
  <c r="CI424" i="15"/>
  <c r="CK424" i="15"/>
  <c r="CO424" i="15"/>
  <c r="CD424" i="15"/>
  <c r="CB424" i="15"/>
  <c r="CC423" i="20" s="1"/>
  <c r="CF424" i="15"/>
  <c r="CG423" i="20" s="1"/>
  <c r="BX424" i="15"/>
  <c r="BV424" i="15"/>
  <c r="BZ424" i="15"/>
  <c r="BS424" i="15"/>
  <c r="BT423" i="20" s="1"/>
  <c r="BM424" i="15"/>
  <c r="BN423" i="20" s="1"/>
  <c r="BO424" i="15"/>
  <c r="BK424" i="15"/>
  <c r="BQ424" i="15"/>
  <c r="BB424" i="15"/>
  <c r="BC423" i="20" s="1"/>
  <c r="BI424" i="15"/>
  <c r="BF424" i="15"/>
  <c r="BG423" i="20" s="1"/>
  <c r="AX424" i="15"/>
  <c r="AY423" i="20" s="1"/>
  <c r="BD424" i="15"/>
  <c r="BE423" i="20" s="1"/>
  <c r="AV424" i="15"/>
  <c r="AO424" i="15"/>
  <c r="AP423" i="20" s="1"/>
  <c r="AQ424" i="15"/>
  <c r="AR423" i="20" s="1"/>
  <c r="AI424" i="15"/>
  <c r="AJ423" i="20" s="1"/>
  <c r="AZ424" i="15"/>
  <c r="BA423" i="20" s="1"/>
  <c r="AM424" i="15"/>
  <c r="AN423" i="20" s="1"/>
  <c r="AS424" i="15"/>
  <c r="AT423" i="20" s="1"/>
  <c r="AF424" i="15"/>
  <c r="AD424" i="15"/>
  <c r="X424" i="15"/>
  <c r="Z424" i="15"/>
  <c r="V424" i="15"/>
  <c r="AB424" i="15"/>
  <c r="AK424" i="15"/>
  <c r="AL423" i="20" s="1"/>
  <c r="CS432" i="15"/>
  <c r="CT431" i="20" s="1"/>
  <c r="CQ432" i="15"/>
  <c r="CR431" i="20" s="1"/>
  <c r="CM432" i="15"/>
  <c r="CO432" i="15"/>
  <c r="CI432" i="15"/>
  <c r="CK432" i="15"/>
  <c r="CB432" i="15"/>
  <c r="CD432" i="15"/>
  <c r="CF432" i="15"/>
  <c r="BX432" i="15"/>
  <c r="BV432" i="15"/>
  <c r="BZ432" i="15"/>
  <c r="CA431" i="20" s="1"/>
  <c r="BS432" i="15"/>
  <c r="BT431" i="20" s="1"/>
  <c r="BM432" i="15"/>
  <c r="BN431" i="20" s="1"/>
  <c r="BO432" i="15"/>
  <c r="BK432" i="15"/>
  <c r="BQ432" i="15"/>
  <c r="BB432" i="15"/>
  <c r="BC431" i="20" s="1"/>
  <c r="BI432" i="15"/>
  <c r="BF432" i="15"/>
  <c r="BG431" i="20" s="1"/>
  <c r="BD432" i="15"/>
  <c r="BE431" i="20" s="1"/>
  <c r="AX432" i="15"/>
  <c r="AY431" i="20" s="1"/>
  <c r="AV432" i="15"/>
  <c r="AO432" i="15"/>
  <c r="AP431" i="20" s="1"/>
  <c r="AQ432" i="15"/>
  <c r="AR431" i="20" s="1"/>
  <c r="AZ432" i="15"/>
  <c r="BA431" i="20" s="1"/>
  <c r="AI432" i="15"/>
  <c r="AJ431" i="20" s="1"/>
  <c r="AS432" i="15"/>
  <c r="AT431" i="20" s="1"/>
  <c r="AM432" i="15"/>
  <c r="AN431" i="20" s="1"/>
  <c r="AF432" i="15"/>
  <c r="AD432" i="15"/>
  <c r="AK432" i="15"/>
  <c r="AL431" i="20" s="1"/>
  <c r="X432" i="15"/>
  <c r="Z432" i="15"/>
  <c r="V432" i="15"/>
  <c r="AB432" i="15"/>
  <c r="CS440" i="15"/>
  <c r="CT439" i="20" s="1"/>
  <c r="CQ440" i="15"/>
  <c r="CR439" i="20" s="1"/>
  <c r="CM440" i="15"/>
  <c r="CO440" i="15"/>
  <c r="CI440" i="15"/>
  <c r="CK440" i="15"/>
  <c r="CB440" i="15"/>
  <c r="CF440" i="15"/>
  <c r="CD440" i="15"/>
  <c r="CE439" i="20" s="1"/>
  <c r="BX440" i="15"/>
  <c r="BV440" i="15"/>
  <c r="BZ440" i="15"/>
  <c r="CA439" i="20" s="1"/>
  <c r="BS440" i="15"/>
  <c r="BT439" i="20" s="1"/>
  <c r="BM440" i="15"/>
  <c r="BN439" i="20" s="1"/>
  <c r="BO440" i="15"/>
  <c r="BK440" i="15"/>
  <c r="BQ440" i="15"/>
  <c r="BB440" i="15"/>
  <c r="BC439" i="20" s="1"/>
  <c r="BI440" i="15"/>
  <c r="BF440" i="15"/>
  <c r="BG439" i="20" s="1"/>
  <c r="AX440" i="15"/>
  <c r="AY439" i="20" s="1"/>
  <c r="AV440" i="15"/>
  <c r="AO440" i="15"/>
  <c r="AP439" i="20" s="1"/>
  <c r="AZ440" i="15"/>
  <c r="BA439" i="20" s="1"/>
  <c r="AQ440" i="15"/>
  <c r="AR439" i="20" s="1"/>
  <c r="BD440" i="15"/>
  <c r="BE439" i="20" s="1"/>
  <c r="AS440" i="15"/>
  <c r="AT439" i="20" s="1"/>
  <c r="AI440" i="15"/>
  <c r="AJ439" i="20" s="1"/>
  <c r="AM440" i="15"/>
  <c r="AN439" i="20" s="1"/>
  <c r="AK440" i="15"/>
  <c r="AL439" i="20" s="1"/>
  <c r="AF440" i="15"/>
  <c r="AD440" i="15"/>
  <c r="X440" i="15"/>
  <c r="Z440" i="15"/>
  <c r="V440" i="15"/>
  <c r="AB440" i="15"/>
  <c r="CS448" i="15"/>
  <c r="CT447" i="20" s="1"/>
  <c r="CQ448" i="15"/>
  <c r="CR447" i="20" s="1"/>
  <c r="CM448" i="15"/>
  <c r="CO448" i="15"/>
  <c r="CI448" i="15"/>
  <c r="CK448" i="15"/>
  <c r="CD448" i="15"/>
  <c r="CF448" i="15"/>
  <c r="CB448" i="15"/>
  <c r="CC447" i="20" s="1"/>
  <c r="BX448" i="15"/>
  <c r="BV448" i="15"/>
  <c r="BZ448" i="15"/>
  <c r="BS448" i="15"/>
  <c r="BT447" i="20" s="1"/>
  <c r="BM448" i="15"/>
  <c r="BN447" i="20" s="1"/>
  <c r="BO448" i="15"/>
  <c r="BK448" i="15"/>
  <c r="BQ448" i="15"/>
  <c r="BB448" i="15"/>
  <c r="BC447" i="20" s="1"/>
  <c r="BI448" i="15"/>
  <c r="BF448" i="15"/>
  <c r="BG447" i="20" s="1"/>
  <c r="BD448" i="15"/>
  <c r="BE447" i="20" s="1"/>
  <c r="AX448" i="15"/>
  <c r="AY447" i="20" s="1"/>
  <c r="AV448" i="15"/>
  <c r="AZ448" i="15"/>
  <c r="BA447" i="20" s="1"/>
  <c r="AO448" i="15"/>
  <c r="AP447" i="20" s="1"/>
  <c r="AQ448" i="15"/>
  <c r="AR447" i="20" s="1"/>
  <c r="AI448" i="15"/>
  <c r="AJ447" i="20" s="1"/>
  <c r="AS448" i="15"/>
  <c r="AT447" i="20" s="1"/>
  <c r="AM448" i="15"/>
  <c r="AN447" i="20" s="1"/>
  <c r="AK448" i="15"/>
  <c r="AL447" i="20" s="1"/>
  <c r="AD448" i="15"/>
  <c r="AF448" i="15"/>
  <c r="X448" i="15"/>
  <c r="Z448" i="15"/>
  <c r="V448" i="15"/>
  <c r="AB448" i="15"/>
  <c r="CS456" i="15"/>
  <c r="CT455" i="20" s="1"/>
  <c r="CQ456" i="15"/>
  <c r="CR455" i="20" s="1"/>
  <c r="CM456" i="15"/>
  <c r="CO456" i="15"/>
  <c r="CI456" i="15"/>
  <c r="CK456" i="15"/>
  <c r="CF456" i="15"/>
  <c r="CD456" i="15"/>
  <c r="CE455" i="20" s="1"/>
  <c r="CB456" i="15"/>
  <c r="CC455" i="20" s="1"/>
  <c r="BX456" i="15"/>
  <c r="BV456" i="15"/>
  <c r="BZ456" i="15"/>
  <c r="BS456" i="15"/>
  <c r="BT455" i="20" s="1"/>
  <c r="BM456" i="15"/>
  <c r="BN455" i="20" s="1"/>
  <c r="BO456" i="15"/>
  <c r="BK456" i="15"/>
  <c r="BQ456" i="15"/>
  <c r="BB456" i="15"/>
  <c r="BC455" i="20" s="1"/>
  <c r="BI456" i="15"/>
  <c r="BF456" i="15"/>
  <c r="BG455" i="20" s="1"/>
  <c r="BD456" i="15"/>
  <c r="BE455" i="20" s="1"/>
  <c r="AX456" i="15"/>
  <c r="AY455" i="20" s="1"/>
  <c r="AV456" i="15"/>
  <c r="AO456" i="15"/>
  <c r="AP455" i="20" s="1"/>
  <c r="AQ456" i="15"/>
  <c r="AR455" i="20" s="1"/>
  <c r="AZ456" i="15"/>
  <c r="BA455" i="20" s="1"/>
  <c r="AI456" i="15"/>
  <c r="AJ455" i="20" s="1"/>
  <c r="AS456" i="15"/>
  <c r="AT455" i="20" s="1"/>
  <c r="AM456" i="15"/>
  <c r="AN455" i="20" s="1"/>
  <c r="AD456" i="15"/>
  <c r="AF456" i="15"/>
  <c r="X456" i="15"/>
  <c r="Z456" i="15"/>
  <c r="V456" i="15"/>
  <c r="AK456" i="15"/>
  <c r="AL455" i="20" s="1"/>
  <c r="AB456" i="15"/>
  <c r="CS464" i="15"/>
  <c r="CT463" i="20" s="1"/>
  <c r="CQ464" i="15"/>
  <c r="CR463" i="20" s="1"/>
  <c r="CM464" i="15"/>
  <c r="CO464" i="15"/>
  <c r="CI464" i="15"/>
  <c r="CK464" i="15"/>
  <c r="CF464" i="15"/>
  <c r="CB464" i="15"/>
  <c r="CD464" i="15"/>
  <c r="CE463" i="20" s="1"/>
  <c r="BX464" i="15"/>
  <c r="BV464" i="15"/>
  <c r="BZ464" i="15"/>
  <c r="BS464" i="15"/>
  <c r="BT463" i="20" s="1"/>
  <c r="BM464" i="15"/>
  <c r="BN463" i="20" s="1"/>
  <c r="BO464" i="15"/>
  <c r="BK464" i="15"/>
  <c r="BQ464" i="15"/>
  <c r="BB464" i="15"/>
  <c r="BC463" i="20" s="1"/>
  <c r="BI464" i="15"/>
  <c r="BF464" i="15"/>
  <c r="BG463" i="20" s="1"/>
  <c r="AX464" i="15"/>
  <c r="AY463" i="20" s="1"/>
  <c r="BD464" i="15"/>
  <c r="BE463" i="20" s="1"/>
  <c r="AV464" i="15"/>
  <c r="AO464" i="15"/>
  <c r="AP463" i="20" s="1"/>
  <c r="AQ464" i="15"/>
  <c r="AR463" i="20" s="1"/>
  <c r="AZ464" i="15"/>
  <c r="BA463" i="20" s="1"/>
  <c r="AM464" i="15"/>
  <c r="AN463" i="20" s="1"/>
  <c r="AI464" i="15"/>
  <c r="AJ463" i="20" s="1"/>
  <c r="AS464" i="15"/>
  <c r="AT463" i="20" s="1"/>
  <c r="AD464" i="15"/>
  <c r="AK464" i="15"/>
  <c r="AL463" i="20" s="1"/>
  <c r="AF464" i="15"/>
  <c r="X464" i="15"/>
  <c r="Z464" i="15"/>
  <c r="V464" i="15"/>
  <c r="AB464" i="15"/>
  <c r="CS472" i="15"/>
  <c r="CT471" i="20" s="1"/>
  <c r="CQ472" i="15"/>
  <c r="CR471" i="20" s="1"/>
  <c r="CO472" i="15"/>
  <c r="CM472" i="15"/>
  <c r="CI472" i="15"/>
  <c r="CK472" i="15"/>
  <c r="CF472" i="15"/>
  <c r="CB472" i="15"/>
  <c r="CD472" i="15"/>
  <c r="CE471" i="20" s="1"/>
  <c r="BX472" i="15"/>
  <c r="BV472" i="15"/>
  <c r="BZ472" i="15"/>
  <c r="BS472" i="15"/>
  <c r="BT471" i="20" s="1"/>
  <c r="BM472" i="15"/>
  <c r="BN471" i="20" s="1"/>
  <c r="BO472" i="15"/>
  <c r="BK472" i="15"/>
  <c r="BQ472" i="15"/>
  <c r="BB472" i="15"/>
  <c r="BC471" i="20" s="1"/>
  <c r="BI472" i="15"/>
  <c r="BF472" i="15"/>
  <c r="BG471" i="20" s="1"/>
  <c r="BD472" i="15"/>
  <c r="BE471" i="20" s="1"/>
  <c r="AX472" i="15"/>
  <c r="AY471" i="20" s="1"/>
  <c r="AV472" i="15"/>
  <c r="AO472" i="15"/>
  <c r="AP471" i="20" s="1"/>
  <c r="AZ472" i="15"/>
  <c r="BA471" i="20" s="1"/>
  <c r="AQ472" i="15"/>
  <c r="AR471" i="20" s="1"/>
  <c r="AS472" i="15"/>
  <c r="AT471" i="20" s="1"/>
  <c r="AM472" i="15"/>
  <c r="AN471" i="20" s="1"/>
  <c r="AI472" i="15"/>
  <c r="AJ471" i="20" s="1"/>
  <c r="AK472" i="15"/>
  <c r="AL471" i="20" s="1"/>
  <c r="AD472" i="15"/>
  <c r="X472" i="15"/>
  <c r="Z472" i="15"/>
  <c r="V472" i="15"/>
  <c r="AB472" i="15"/>
  <c r="AF472" i="15"/>
  <c r="CS480" i="15"/>
  <c r="CT479" i="20" s="1"/>
  <c r="CQ480" i="15"/>
  <c r="CR479" i="20" s="1"/>
  <c r="CO480" i="15"/>
  <c r="CM480" i="15"/>
  <c r="CI480" i="15"/>
  <c r="CK480" i="15"/>
  <c r="CD480" i="15"/>
  <c r="CB480" i="15"/>
  <c r="CC479" i="20" s="1"/>
  <c r="BX480" i="15"/>
  <c r="BY479" i="20" s="1"/>
  <c r="BV480" i="15"/>
  <c r="CF480" i="15"/>
  <c r="BZ480" i="15"/>
  <c r="BS480" i="15"/>
  <c r="BT479" i="20" s="1"/>
  <c r="BM480" i="15"/>
  <c r="BN479" i="20" s="1"/>
  <c r="BO480" i="15"/>
  <c r="BK480" i="15"/>
  <c r="BQ480" i="15"/>
  <c r="BB480" i="15"/>
  <c r="BC479" i="20" s="1"/>
  <c r="BI480" i="15"/>
  <c r="BF480" i="15"/>
  <c r="BG479" i="20" s="1"/>
  <c r="AX480" i="15"/>
  <c r="AY479" i="20" s="1"/>
  <c r="AV480" i="15"/>
  <c r="AZ480" i="15"/>
  <c r="BA479" i="20" s="1"/>
  <c r="AO480" i="15"/>
  <c r="AP479" i="20" s="1"/>
  <c r="BD480" i="15"/>
  <c r="BE479" i="20" s="1"/>
  <c r="AQ480" i="15"/>
  <c r="AR479" i="20" s="1"/>
  <c r="AI480" i="15"/>
  <c r="AJ479" i="20" s="1"/>
  <c r="AM480" i="15"/>
  <c r="AN479" i="20" s="1"/>
  <c r="AS480" i="15"/>
  <c r="AT479" i="20" s="1"/>
  <c r="AK480" i="15"/>
  <c r="AL479" i="20" s="1"/>
  <c r="AD480" i="15"/>
  <c r="AF480" i="15"/>
  <c r="X480" i="15"/>
  <c r="Z480" i="15"/>
  <c r="V480" i="15"/>
  <c r="AB480" i="15"/>
  <c r="CS488" i="15"/>
  <c r="CT487" i="20" s="1"/>
  <c r="CQ488" i="15"/>
  <c r="CR487" i="20" s="1"/>
  <c r="CM488" i="15"/>
  <c r="CI488" i="15"/>
  <c r="CK488" i="15"/>
  <c r="CO488" i="15"/>
  <c r="CD488" i="15"/>
  <c r="CB488" i="15"/>
  <c r="CC487" i="20" s="1"/>
  <c r="CF488" i="15"/>
  <c r="BX488" i="15"/>
  <c r="BV488" i="15"/>
  <c r="BZ488" i="15"/>
  <c r="BS488" i="15"/>
  <c r="BT487" i="20" s="1"/>
  <c r="BM488" i="15"/>
  <c r="BN487" i="20" s="1"/>
  <c r="BO488" i="15"/>
  <c r="BK488" i="15"/>
  <c r="BQ488" i="15"/>
  <c r="BB488" i="15"/>
  <c r="BC487" i="20" s="1"/>
  <c r="BI488" i="15"/>
  <c r="BF488" i="15"/>
  <c r="BG487" i="20" s="1"/>
  <c r="AX488" i="15"/>
  <c r="AY487" i="20" s="1"/>
  <c r="BD488" i="15"/>
  <c r="BE487" i="20" s="1"/>
  <c r="AV488" i="15"/>
  <c r="AO488" i="15"/>
  <c r="AP487" i="20" s="1"/>
  <c r="AQ488" i="15"/>
  <c r="AR487" i="20" s="1"/>
  <c r="AI488" i="15"/>
  <c r="AJ487" i="20" s="1"/>
  <c r="AM488" i="15"/>
  <c r="AN487" i="20" s="1"/>
  <c r="AS488" i="15"/>
  <c r="AT487" i="20" s="1"/>
  <c r="AZ488" i="15"/>
  <c r="BA487" i="20" s="1"/>
  <c r="AF488" i="15"/>
  <c r="AD488" i="15"/>
  <c r="X488" i="15"/>
  <c r="AK488" i="15"/>
  <c r="AL487" i="20" s="1"/>
  <c r="Z488" i="15"/>
  <c r="V488" i="15"/>
  <c r="AB488" i="15"/>
  <c r="CS496" i="15"/>
  <c r="CT495" i="20" s="1"/>
  <c r="CQ496" i="15"/>
  <c r="CR495" i="20" s="1"/>
  <c r="CM496" i="15"/>
  <c r="CO496" i="15"/>
  <c r="CI496" i="15"/>
  <c r="CK496" i="15"/>
  <c r="CB496" i="15"/>
  <c r="CD496" i="15"/>
  <c r="CF496" i="15"/>
  <c r="BX496" i="15"/>
  <c r="BV496" i="15"/>
  <c r="BZ496" i="15"/>
  <c r="CA495" i="20" s="1"/>
  <c r="BS496" i="15"/>
  <c r="BT495" i="20" s="1"/>
  <c r="BM496" i="15"/>
  <c r="BN495" i="20" s="1"/>
  <c r="BO496" i="15"/>
  <c r="BK496" i="15"/>
  <c r="BQ496" i="15"/>
  <c r="BB496" i="15"/>
  <c r="BC495" i="20" s="1"/>
  <c r="BI496" i="15"/>
  <c r="BF496" i="15"/>
  <c r="BG495" i="20" s="1"/>
  <c r="BD496" i="15"/>
  <c r="BE495" i="20" s="1"/>
  <c r="AX496" i="15"/>
  <c r="AY495" i="20" s="1"/>
  <c r="AV496" i="15"/>
  <c r="AO496" i="15"/>
  <c r="AP495" i="20" s="1"/>
  <c r="AQ496" i="15"/>
  <c r="AR495" i="20" s="1"/>
  <c r="AZ496" i="15"/>
  <c r="BA495" i="20" s="1"/>
  <c r="AI496" i="15"/>
  <c r="AJ495" i="20" s="1"/>
  <c r="AS496" i="15"/>
  <c r="AT495" i="20" s="1"/>
  <c r="AM496" i="15"/>
  <c r="AN495" i="20" s="1"/>
  <c r="AF496" i="15"/>
  <c r="AD496" i="15"/>
  <c r="AK496" i="15"/>
  <c r="AL495" i="20" s="1"/>
  <c r="X496" i="15"/>
  <c r="Z496" i="15"/>
  <c r="V496" i="15"/>
  <c r="AB496" i="15"/>
  <c r="CS504" i="15"/>
  <c r="CT503" i="20" s="1"/>
  <c r="CQ504" i="15"/>
  <c r="CR503" i="20" s="1"/>
  <c r="CM504" i="15"/>
  <c r="CO504" i="15"/>
  <c r="CI504" i="15"/>
  <c r="CK504" i="15"/>
  <c r="CD504" i="15"/>
  <c r="CB504" i="15"/>
  <c r="CC503" i="20" s="1"/>
  <c r="CF504" i="15"/>
  <c r="BX504" i="15"/>
  <c r="BV504" i="15"/>
  <c r="BZ504" i="15"/>
  <c r="BS504" i="15"/>
  <c r="BT503" i="20" s="1"/>
  <c r="BM504" i="15"/>
  <c r="BN503" i="20" s="1"/>
  <c r="BO504" i="15"/>
  <c r="BK504" i="15"/>
  <c r="BQ504" i="15"/>
  <c r="BB504" i="15"/>
  <c r="BC503" i="20" s="1"/>
  <c r="BI504" i="15"/>
  <c r="BF504" i="15"/>
  <c r="BG503" i="20" s="1"/>
  <c r="AX504" i="15"/>
  <c r="AY503" i="20" s="1"/>
  <c r="AV504" i="15"/>
  <c r="AO504" i="15"/>
  <c r="AP503" i="20" s="1"/>
  <c r="AZ504" i="15"/>
  <c r="BA503" i="20" s="1"/>
  <c r="AQ504" i="15"/>
  <c r="AR503" i="20" s="1"/>
  <c r="AS504" i="15"/>
  <c r="AT503" i="20" s="1"/>
  <c r="AI504" i="15"/>
  <c r="AJ503" i="20" s="1"/>
  <c r="BD504" i="15"/>
  <c r="BE503" i="20" s="1"/>
  <c r="AM504" i="15"/>
  <c r="AN503" i="20" s="1"/>
  <c r="AK504" i="15"/>
  <c r="AL503" i="20" s="1"/>
  <c r="AF504" i="15"/>
  <c r="AD504" i="15"/>
  <c r="X504" i="15"/>
  <c r="Z504" i="15"/>
  <c r="V504" i="15"/>
  <c r="AB504" i="15"/>
  <c r="CS512" i="15"/>
  <c r="CT511" i="20" s="1"/>
  <c r="CQ512" i="15"/>
  <c r="CR511" i="20" s="1"/>
  <c r="CM512" i="15"/>
  <c r="CO512" i="15"/>
  <c r="CI512" i="15"/>
  <c r="CK512" i="15"/>
  <c r="CD512" i="15"/>
  <c r="CF512" i="15"/>
  <c r="CB512" i="15"/>
  <c r="CC511" i="20" s="1"/>
  <c r="BX512" i="15"/>
  <c r="BV512" i="15"/>
  <c r="BZ512" i="15"/>
  <c r="BS512" i="15"/>
  <c r="BT511" i="20" s="1"/>
  <c r="BM512" i="15"/>
  <c r="BN511" i="20" s="1"/>
  <c r="BO512" i="15"/>
  <c r="BK512" i="15"/>
  <c r="BQ512" i="15"/>
  <c r="BB512" i="15"/>
  <c r="BC511" i="20" s="1"/>
  <c r="BI512" i="15"/>
  <c r="BF512" i="15"/>
  <c r="BG511" i="20" s="1"/>
  <c r="BD512" i="15"/>
  <c r="BE511" i="20" s="1"/>
  <c r="AX512" i="15"/>
  <c r="AY511" i="20" s="1"/>
  <c r="AV512" i="15"/>
  <c r="AZ512" i="15"/>
  <c r="BA511" i="20" s="1"/>
  <c r="AO512" i="15"/>
  <c r="AP511" i="20" s="1"/>
  <c r="AQ512" i="15"/>
  <c r="AR511" i="20" s="1"/>
  <c r="AI512" i="15"/>
  <c r="AJ511" i="20" s="1"/>
  <c r="AS512" i="15"/>
  <c r="AT511" i="20" s="1"/>
  <c r="AM512" i="15"/>
  <c r="AN511" i="20" s="1"/>
  <c r="AK512" i="15"/>
  <c r="AL511" i="20" s="1"/>
  <c r="AD512" i="15"/>
  <c r="AF512" i="15"/>
  <c r="X512" i="15"/>
  <c r="Z512" i="15"/>
  <c r="V512" i="15"/>
  <c r="AB512" i="15"/>
  <c r="CS520" i="15"/>
  <c r="CT519" i="20" s="1"/>
  <c r="CQ520" i="15"/>
  <c r="CR519" i="20" s="1"/>
  <c r="CM520" i="15"/>
  <c r="CO520" i="15"/>
  <c r="CI520" i="15"/>
  <c r="CK520" i="15"/>
  <c r="CD520" i="15"/>
  <c r="CF520" i="15"/>
  <c r="CB520" i="15"/>
  <c r="CC519" i="20" s="1"/>
  <c r="BX520" i="15"/>
  <c r="BV520" i="15"/>
  <c r="BZ520" i="15"/>
  <c r="BS520" i="15"/>
  <c r="BT519" i="20" s="1"/>
  <c r="BM520" i="15"/>
  <c r="BN519" i="20" s="1"/>
  <c r="BO520" i="15"/>
  <c r="BK520" i="15"/>
  <c r="BQ520" i="15"/>
  <c r="BB520" i="15"/>
  <c r="BC519" i="20" s="1"/>
  <c r="BI520" i="15"/>
  <c r="BF520" i="15"/>
  <c r="BG519" i="20" s="1"/>
  <c r="BD520" i="15"/>
  <c r="BE519" i="20" s="1"/>
  <c r="AX520" i="15"/>
  <c r="AY519" i="20" s="1"/>
  <c r="AO520" i="15"/>
  <c r="AP519" i="20" s="1"/>
  <c r="AV520" i="15"/>
  <c r="AQ520" i="15"/>
  <c r="AR519" i="20" s="1"/>
  <c r="AI520" i="15"/>
  <c r="AJ519" i="20" s="1"/>
  <c r="AZ520" i="15"/>
  <c r="BA519" i="20" s="1"/>
  <c r="AS520" i="15"/>
  <c r="AT519" i="20" s="1"/>
  <c r="AD520" i="15"/>
  <c r="AM520" i="15"/>
  <c r="AN519" i="20" s="1"/>
  <c r="AF520" i="15"/>
  <c r="X520" i="15"/>
  <c r="AK520" i="15"/>
  <c r="AL519" i="20" s="1"/>
  <c r="Z520" i="15"/>
  <c r="V520" i="15"/>
  <c r="AB520" i="15"/>
  <c r="CS528" i="15"/>
  <c r="CT527" i="20" s="1"/>
  <c r="CQ528" i="15"/>
  <c r="CR527" i="20" s="1"/>
  <c r="CM528" i="15"/>
  <c r="CO528" i="15"/>
  <c r="CI528" i="15"/>
  <c r="CK528" i="15"/>
  <c r="CD528" i="15"/>
  <c r="CF528" i="15"/>
  <c r="CB528" i="15"/>
  <c r="CC527" i="20" s="1"/>
  <c r="BX528" i="15"/>
  <c r="BV528" i="15"/>
  <c r="BZ528" i="15"/>
  <c r="BS528" i="15"/>
  <c r="BT527" i="20" s="1"/>
  <c r="BM528" i="15"/>
  <c r="BN527" i="20" s="1"/>
  <c r="BO528" i="15"/>
  <c r="BK528" i="15"/>
  <c r="BQ528" i="15"/>
  <c r="BB528" i="15"/>
  <c r="BC527" i="20" s="1"/>
  <c r="BI528" i="15"/>
  <c r="BF528" i="15"/>
  <c r="BG527" i="20" s="1"/>
  <c r="AX528" i="15"/>
  <c r="AY527" i="20" s="1"/>
  <c r="BD528" i="15"/>
  <c r="BE527" i="20" s="1"/>
  <c r="AO528" i="15"/>
  <c r="AP527" i="20" s="1"/>
  <c r="AV528" i="15"/>
  <c r="AQ528" i="15"/>
  <c r="AR527" i="20" s="1"/>
  <c r="AZ528" i="15"/>
  <c r="BA527" i="20" s="1"/>
  <c r="AM528" i="15"/>
  <c r="AN527" i="20" s="1"/>
  <c r="AI528" i="15"/>
  <c r="AJ527" i="20" s="1"/>
  <c r="AS528" i="15"/>
  <c r="AT527" i="20" s="1"/>
  <c r="AD528" i="15"/>
  <c r="AK528" i="15"/>
  <c r="AL527" i="20" s="1"/>
  <c r="AF528" i="15"/>
  <c r="X528" i="15"/>
  <c r="Z528" i="15"/>
  <c r="V528" i="15"/>
  <c r="AB528" i="15"/>
  <c r="CS536" i="15"/>
  <c r="CT535" i="20" s="1"/>
  <c r="CQ536" i="15"/>
  <c r="CR535" i="20" s="1"/>
  <c r="CO536" i="15"/>
  <c r="CM536" i="15"/>
  <c r="CI536" i="15"/>
  <c r="CK536" i="15"/>
  <c r="CD536" i="15"/>
  <c r="CF536" i="15"/>
  <c r="CB536" i="15"/>
  <c r="CC535" i="20" s="1"/>
  <c r="BX536" i="15"/>
  <c r="BV536" i="15"/>
  <c r="BZ536" i="15"/>
  <c r="BS536" i="15"/>
  <c r="BT535" i="20" s="1"/>
  <c r="BM536" i="15"/>
  <c r="BN535" i="20" s="1"/>
  <c r="BO536" i="15"/>
  <c r="BK536" i="15"/>
  <c r="BQ536" i="15"/>
  <c r="BB536" i="15"/>
  <c r="BC535" i="20" s="1"/>
  <c r="BI536" i="15"/>
  <c r="BF536" i="15"/>
  <c r="BG535" i="20" s="1"/>
  <c r="BD536" i="15"/>
  <c r="BE535" i="20" s="1"/>
  <c r="AX536" i="15"/>
  <c r="AY535" i="20" s="1"/>
  <c r="AV536" i="15"/>
  <c r="AO536" i="15"/>
  <c r="AP535" i="20" s="1"/>
  <c r="AZ536" i="15"/>
  <c r="BA535" i="20" s="1"/>
  <c r="AQ536" i="15"/>
  <c r="AR535" i="20" s="1"/>
  <c r="AS536" i="15"/>
  <c r="AT535" i="20" s="1"/>
  <c r="AM536" i="15"/>
  <c r="AN535" i="20" s="1"/>
  <c r="AI536" i="15"/>
  <c r="AJ535" i="20" s="1"/>
  <c r="AK536" i="15"/>
  <c r="AL535" i="20" s="1"/>
  <c r="AD536" i="15"/>
  <c r="X536" i="15"/>
  <c r="Z536" i="15"/>
  <c r="V536" i="15"/>
  <c r="AF536" i="15"/>
  <c r="AB536" i="15"/>
  <c r="CS544" i="15"/>
  <c r="CT543" i="20" s="1"/>
  <c r="CQ544" i="15"/>
  <c r="CR543" i="20" s="1"/>
  <c r="CO544" i="15"/>
  <c r="CM544" i="15"/>
  <c r="CI544" i="15"/>
  <c r="CK544" i="15"/>
  <c r="CD544" i="15"/>
  <c r="CB544" i="15"/>
  <c r="CC543" i="20" s="1"/>
  <c r="BX544" i="15"/>
  <c r="BY543" i="20" s="1"/>
  <c r="CF544" i="15"/>
  <c r="BV544" i="15"/>
  <c r="BZ544" i="15"/>
  <c r="BS544" i="15"/>
  <c r="BT543" i="20" s="1"/>
  <c r="BM544" i="15"/>
  <c r="BN543" i="20" s="1"/>
  <c r="BO544" i="15"/>
  <c r="BK544" i="15"/>
  <c r="BQ544" i="15"/>
  <c r="BB544" i="15"/>
  <c r="BC543" i="20" s="1"/>
  <c r="BI544" i="15"/>
  <c r="BF544" i="15"/>
  <c r="BG543" i="20" s="1"/>
  <c r="AX544" i="15"/>
  <c r="AY543" i="20" s="1"/>
  <c r="AZ544" i="15"/>
  <c r="BA543" i="20" s="1"/>
  <c r="AO544" i="15"/>
  <c r="AP543" i="20" s="1"/>
  <c r="BD544" i="15"/>
  <c r="BE543" i="20" s="1"/>
  <c r="AQ544" i="15"/>
  <c r="AR543" i="20" s="1"/>
  <c r="AI544" i="15"/>
  <c r="AJ543" i="20" s="1"/>
  <c r="AM544" i="15"/>
  <c r="AN543" i="20" s="1"/>
  <c r="AV544" i="15"/>
  <c r="AK544" i="15"/>
  <c r="AL543" i="20" s="1"/>
  <c r="AD544" i="15"/>
  <c r="AS544" i="15"/>
  <c r="AT543" i="20" s="1"/>
  <c r="AF544" i="15"/>
  <c r="X544" i="15"/>
  <c r="Z544" i="15"/>
  <c r="V544" i="15"/>
  <c r="AB544" i="15"/>
  <c r="CS552" i="15"/>
  <c r="CT551" i="20" s="1"/>
  <c r="CQ552" i="15"/>
  <c r="CR551" i="20" s="1"/>
  <c r="CM552" i="15"/>
  <c r="CI552" i="15"/>
  <c r="CK552" i="15"/>
  <c r="CO552" i="15"/>
  <c r="CD552" i="15"/>
  <c r="CB552" i="15"/>
  <c r="CC551" i="20" s="1"/>
  <c r="CF552" i="15"/>
  <c r="BX552" i="15"/>
  <c r="BV552" i="15"/>
  <c r="BZ552" i="15"/>
  <c r="BS552" i="15"/>
  <c r="BT551" i="20" s="1"/>
  <c r="BM552" i="15"/>
  <c r="BN551" i="20" s="1"/>
  <c r="BO552" i="15"/>
  <c r="BK552" i="15"/>
  <c r="BQ552" i="15"/>
  <c r="BB552" i="15"/>
  <c r="BC551" i="20" s="1"/>
  <c r="BI552" i="15"/>
  <c r="BF552" i="15"/>
  <c r="BG551" i="20" s="1"/>
  <c r="AX552" i="15"/>
  <c r="AY551" i="20" s="1"/>
  <c r="BD552" i="15"/>
  <c r="BE551" i="20" s="1"/>
  <c r="AS552" i="15"/>
  <c r="AT551" i="20" s="1"/>
  <c r="AO552" i="15"/>
  <c r="AP551" i="20" s="1"/>
  <c r="AQ552" i="15"/>
  <c r="AR551" i="20" s="1"/>
  <c r="AI552" i="15"/>
  <c r="AJ551" i="20" s="1"/>
  <c r="AZ552" i="15"/>
  <c r="BA551" i="20" s="1"/>
  <c r="AM552" i="15"/>
  <c r="AN551" i="20" s="1"/>
  <c r="AV552" i="15"/>
  <c r="AF552" i="15"/>
  <c r="AD552" i="15"/>
  <c r="X552" i="15"/>
  <c r="AK552" i="15"/>
  <c r="AL551" i="20" s="1"/>
  <c r="Z552" i="15"/>
  <c r="V552" i="15"/>
  <c r="AB552" i="15"/>
  <c r="CS570" i="15"/>
  <c r="CT569" i="20" s="1"/>
  <c r="CQ570" i="15"/>
  <c r="CR569" i="20" s="1"/>
  <c r="CO570" i="15"/>
  <c r="CM570" i="15"/>
  <c r="CK570" i="15"/>
  <c r="CI570" i="15"/>
  <c r="CD570" i="15"/>
  <c r="CF570" i="15"/>
  <c r="CG569" i="20" s="1"/>
  <c r="CB570" i="15"/>
  <c r="CC569" i="20" s="1"/>
  <c r="BZ570" i="15"/>
  <c r="BS570" i="15"/>
  <c r="BX570" i="15"/>
  <c r="BY569" i="20" s="1"/>
  <c r="BV570" i="15"/>
  <c r="BO570" i="15"/>
  <c r="BK570" i="15"/>
  <c r="BQ570" i="15"/>
  <c r="BM570" i="15"/>
  <c r="BD570" i="15"/>
  <c r="BE569" i="20" s="1"/>
  <c r="BB570" i="15"/>
  <c r="BC569" i="20" s="1"/>
  <c r="AX570" i="15"/>
  <c r="AY569" i="20" s="1"/>
  <c r="BF570" i="15"/>
  <c r="BG569" i="20" s="1"/>
  <c r="AZ570" i="15"/>
  <c r="BA569" i="20" s="1"/>
  <c r="BI570" i="15"/>
  <c r="AS570" i="15"/>
  <c r="AT569" i="20" s="1"/>
  <c r="AQ570" i="15"/>
  <c r="AR569" i="20" s="1"/>
  <c r="AV570" i="15"/>
  <c r="AK570" i="15"/>
  <c r="AL569" i="20" s="1"/>
  <c r="AM570" i="15"/>
  <c r="AN569" i="20" s="1"/>
  <c r="AD570" i="15"/>
  <c r="AI570" i="15"/>
  <c r="AJ569" i="20" s="1"/>
  <c r="AF570" i="15"/>
  <c r="Z570" i="15"/>
  <c r="AB570" i="15"/>
  <c r="AO570" i="15"/>
  <c r="AP569" i="20" s="1"/>
  <c r="X570" i="15"/>
  <c r="V570" i="15"/>
  <c r="CS634" i="15"/>
  <c r="CT633" i="20" s="1"/>
  <c r="CQ634" i="15"/>
  <c r="CR633" i="20" s="1"/>
  <c r="CO634" i="15"/>
  <c r="CM634" i="15"/>
  <c r="CK634" i="15"/>
  <c r="CI634" i="15"/>
  <c r="CD634" i="15"/>
  <c r="CF634" i="15"/>
  <c r="CG633" i="20" s="1"/>
  <c r="CB634" i="15"/>
  <c r="CC633" i="20" s="1"/>
  <c r="BZ634" i="15"/>
  <c r="BS634" i="15"/>
  <c r="BX634" i="15"/>
  <c r="BY633" i="20" s="1"/>
  <c r="BV634" i="15"/>
  <c r="BQ634" i="15"/>
  <c r="BR633" i="20" s="1"/>
  <c r="BO634" i="15"/>
  <c r="BK634" i="15"/>
  <c r="BM634" i="15"/>
  <c r="BN633" i="20" s="1"/>
  <c r="BD634" i="15"/>
  <c r="BE633" i="20" s="1"/>
  <c r="BB634" i="15"/>
  <c r="BC633" i="20" s="1"/>
  <c r="AX634" i="15"/>
  <c r="AY633" i="20" s="1"/>
  <c r="BF634" i="15"/>
  <c r="BG633" i="20" s="1"/>
  <c r="AZ634" i="15"/>
  <c r="BA633" i="20" s="1"/>
  <c r="BI634" i="15"/>
  <c r="AS634" i="15"/>
  <c r="AT633" i="20" s="1"/>
  <c r="AQ634" i="15"/>
  <c r="AR633" i="20" s="1"/>
  <c r="AK634" i="15"/>
  <c r="AL633" i="20" s="1"/>
  <c r="AM634" i="15"/>
  <c r="AN633" i="20" s="1"/>
  <c r="AD634" i="15"/>
  <c r="AV634" i="15"/>
  <c r="AI634" i="15"/>
  <c r="AJ633" i="20" s="1"/>
  <c r="AF634" i="15"/>
  <c r="AO634" i="15"/>
  <c r="AP633" i="20" s="1"/>
  <c r="Z634" i="15"/>
  <c r="AB634" i="15"/>
  <c r="X634" i="15"/>
  <c r="V634" i="15"/>
  <c r="CS77" i="15"/>
  <c r="CT76" i="20" s="1"/>
  <c r="CQ77" i="15"/>
  <c r="CR76" i="20" s="1"/>
  <c r="CO77" i="15"/>
  <c r="CM77" i="15"/>
  <c r="CK77" i="15"/>
  <c r="CF77" i="15"/>
  <c r="CG76" i="20" s="1"/>
  <c r="CI77" i="15"/>
  <c r="CD77" i="15"/>
  <c r="CE76" i="20" s="1"/>
  <c r="CB77" i="15"/>
  <c r="CC76" i="20" s="1"/>
  <c r="BX77" i="15"/>
  <c r="BZ77" i="15"/>
  <c r="BS77" i="15"/>
  <c r="BT76" i="20" s="1"/>
  <c r="BQ77" i="15"/>
  <c r="BR76" i="20" s="1"/>
  <c r="BM77" i="15"/>
  <c r="BV77" i="15"/>
  <c r="BO77" i="15"/>
  <c r="BF77" i="15"/>
  <c r="BG76" i="20" s="1"/>
  <c r="BI77" i="15"/>
  <c r="BD77" i="15"/>
  <c r="BE76" i="20" s="1"/>
  <c r="BK77" i="15"/>
  <c r="BB77" i="15"/>
  <c r="BC76" i="20" s="1"/>
  <c r="AV77" i="15"/>
  <c r="AX77" i="15"/>
  <c r="AY76" i="20" s="1"/>
  <c r="AS77" i="15"/>
  <c r="AT76" i="20" s="1"/>
  <c r="AO77" i="15"/>
  <c r="AP76" i="20" s="1"/>
  <c r="AZ77" i="15"/>
  <c r="BA76" i="20" s="1"/>
  <c r="AQ77" i="15"/>
  <c r="AR76" i="20" s="1"/>
  <c r="AM77" i="15"/>
  <c r="AN76" i="20" s="1"/>
  <c r="AI77" i="15"/>
  <c r="AJ76" i="20" s="1"/>
  <c r="AK77" i="15"/>
  <c r="AL76" i="20" s="1"/>
  <c r="AF77" i="15"/>
  <c r="AB77" i="15"/>
  <c r="V77" i="15"/>
  <c r="X77" i="15"/>
  <c r="AD77" i="15"/>
  <c r="Z77" i="15"/>
  <c r="CS117" i="15"/>
  <c r="CT116" i="20" s="1"/>
  <c r="CQ117" i="15"/>
  <c r="CR116" i="20" s="1"/>
  <c r="CM117" i="15"/>
  <c r="CK117" i="15"/>
  <c r="CF117" i="15"/>
  <c r="CG116" i="20" s="1"/>
  <c r="CO117" i="15"/>
  <c r="CI117" i="15"/>
  <c r="CD117" i="15"/>
  <c r="CB117" i="15"/>
  <c r="CC116" i="20" s="1"/>
  <c r="BX117" i="15"/>
  <c r="BZ117" i="15"/>
  <c r="BQ117" i="15"/>
  <c r="BV117" i="15"/>
  <c r="BM117" i="15"/>
  <c r="BN116" i="20" s="1"/>
  <c r="BO117" i="15"/>
  <c r="BF117" i="15"/>
  <c r="BG116" i="20" s="1"/>
  <c r="BS117" i="15"/>
  <c r="BI117" i="15"/>
  <c r="BD117" i="15"/>
  <c r="BE116" i="20" s="1"/>
  <c r="BK117" i="15"/>
  <c r="BB117" i="15"/>
  <c r="BC116" i="20" s="1"/>
  <c r="AV117" i="15"/>
  <c r="AX117" i="15"/>
  <c r="AY116" i="20" s="1"/>
  <c r="AS117" i="15"/>
  <c r="AT116" i="20" s="1"/>
  <c r="AO117" i="15"/>
  <c r="AP116" i="20" s="1"/>
  <c r="AQ117" i="15"/>
  <c r="AR116" i="20" s="1"/>
  <c r="AM117" i="15"/>
  <c r="AN116" i="20" s="1"/>
  <c r="AI117" i="15"/>
  <c r="AJ116" i="20" s="1"/>
  <c r="AZ117" i="15"/>
  <c r="BA116" i="20" s="1"/>
  <c r="AK117" i="15"/>
  <c r="AL116" i="20" s="1"/>
  <c r="AF117" i="15"/>
  <c r="AB117" i="15"/>
  <c r="V117" i="15"/>
  <c r="X117" i="15"/>
  <c r="AD117" i="15"/>
  <c r="Z117" i="15"/>
  <c r="CS165" i="15"/>
  <c r="CT164" i="20" s="1"/>
  <c r="CQ165" i="15"/>
  <c r="CR164" i="20" s="1"/>
  <c r="CO165" i="15"/>
  <c r="CM165" i="15"/>
  <c r="CK165" i="15"/>
  <c r="CF165" i="15"/>
  <c r="CG164" i="20" s="1"/>
  <c r="CI165" i="15"/>
  <c r="CD165" i="15"/>
  <c r="CE164" i="20" s="1"/>
  <c r="CB165" i="15"/>
  <c r="CC164" i="20" s="1"/>
  <c r="BX165" i="15"/>
  <c r="BZ165" i="15"/>
  <c r="BQ165" i="15"/>
  <c r="BS165" i="15"/>
  <c r="BT164" i="20" s="1"/>
  <c r="BM165" i="15"/>
  <c r="BN164" i="20" s="1"/>
  <c r="BO165" i="15"/>
  <c r="BF165" i="15"/>
  <c r="BG164" i="20" s="1"/>
  <c r="BV165" i="15"/>
  <c r="BI165" i="15"/>
  <c r="BD165" i="15"/>
  <c r="BE164" i="20" s="1"/>
  <c r="BK165" i="15"/>
  <c r="AZ165" i="15"/>
  <c r="BA164" i="20" s="1"/>
  <c r="BB165" i="15"/>
  <c r="BC164" i="20" s="1"/>
  <c r="AV165" i="15"/>
  <c r="AX165" i="15"/>
  <c r="AY164" i="20" s="1"/>
  <c r="AS165" i="15"/>
  <c r="AT164" i="20" s="1"/>
  <c r="AO165" i="15"/>
  <c r="AP164" i="20" s="1"/>
  <c r="AQ165" i="15"/>
  <c r="AR164" i="20" s="1"/>
  <c r="AM165" i="15"/>
  <c r="AN164" i="20" s="1"/>
  <c r="AI165" i="15"/>
  <c r="AJ164" i="20" s="1"/>
  <c r="AK165" i="15"/>
  <c r="AL164" i="20" s="1"/>
  <c r="AF165" i="15"/>
  <c r="AB165" i="15"/>
  <c r="V165" i="15"/>
  <c r="X165" i="15"/>
  <c r="AD165" i="15"/>
  <c r="Z165" i="15"/>
  <c r="CS213" i="15"/>
  <c r="CT212" i="20" s="1"/>
  <c r="CO213" i="15"/>
  <c r="CP212" i="20" s="1"/>
  <c r="CQ213" i="15"/>
  <c r="CK213" i="15"/>
  <c r="CM213" i="15"/>
  <c r="CF213" i="15"/>
  <c r="CG212" i="20" s="1"/>
  <c r="CI213" i="15"/>
  <c r="CD213" i="15"/>
  <c r="CE212" i="20" s="1"/>
  <c r="CB213" i="15"/>
  <c r="CC212" i="20" s="1"/>
  <c r="BX213" i="15"/>
  <c r="BZ213" i="15"/>
  <c r="BQ213" i="15"/>
  <c r="BM213" i="15"/>
  <c r="BS213" i="15"/>
  <c r="BT212" i="20" s="1"/>
  <c r="BV213" i="15"/>
  <c r="BO213" i="15"/>
  <c r="BF213" i="15"/>
  <c r="BG212" i="20" s="1"/>
  <c r="BK213" i="15"/>
  <c r="BI213" i="15"/>
  <c r="BD213" i="15"/>
  <c r="BE212" i="20" s="1"/>
  <c r="AZ213" i="15"/>
  <c r="BA212" i="20" s="1"/>
  <c r="BB213" i="15"/>
  <c r="BC212" i="20" s="1"/>
  <c r="AV213" i="15"/>
  <c r="AX213" i="15"/>
  <c r="AY212" i="20" s="1"/>
  <c r="AS213" i="15"/>
  <c r="AT212" i="20" s="1"/>
  <c r="AO213" i="15"/>
  <c r="AP212" i="20" s="1"/>
  <c r="AQ213" i="15"/>
  <c r="AR212" i="20" s="1"/>
  <c r="AM213" i="15"/>
  <c r="AN212" i="20" s="1"/>
  <c r="AI213" i="15"/>
  <c r="AJ212" i="20" s="1"/>
  <c r="AK213" i="15"/>
  <c r="AL212" i="20" s="1"/>
  <c r="AF213" i="15"/>
  <c r="AB213" i="15"/>
  <c r="V213" i="15"/>
  <c r="X213" i="15"/>
  <c r="AD213" i="15"/>
  <c r="Z213" i="15"/>
  <c r="CS270" i="15"/>
  <c r="CT269" i="20" s="1"/>
  <c r="CO270" i="15"/>
  <c r="CP269" i="20" s="1"/>
  <c r="CQ270" i="15"/>
  <c r="CM270" i="15"/>
  <c r="CK270" i="15"/>
  <c r="CF270" i="15"/>
  <c r="CG269" i="20" s="1"/>
  <c r="CI270" i="15"/>
  <c r="CD270" i="15"/>
  <c r="CE269" i="20" s="1"/>
  <c r="CB270" i="15"/>
  <c r="CC269" i="20" s="1"/>
  <c r="BX270" i="15"/>
  <c r="BZ270" i="15"/>
  <c r="BS270" i="15"/>
  <c r="BT269" i="20" s="1"/>
  <c r="BQ270" i="15"/>
  <c r="BR269" i="20" s="1"/>
  <c r="BM270" i="15"/>
  <c r="BV270" i="15"/>
  <c r="BO270" i="15"/>
  <c r="BK270" i="15"/>
  <c r="BF270" i="15"/>
  <c r="BG269" i="20" s="1"/>
  <c r="BI270" i="15"/>
  <c r="BD270" i="15"/>
  <c r="BE269" i="20" s="1"/>
  <c r="AZ270" i="15"/>
  <c r="BA269" i="20" s="1"/>
  <c r="AV270" i="15"/>
  <c r="AX270" i="15"/>
  <c r="AY269" i="20" s="1"/>
  <c r="AS270" i="15"/>
  <c r="AT269" i="20" s="1"/>
  <c r="AO270" i="15"/>
  <c r="AP269" i="20" s="1"/>
  <c r="BB270" i="15"/>
  <c r="BC269" i="20" s="1"/>
  <c r="AQ270" i="15"/>
  <c r="AR269" i="20" s="1"/>
  <c r="AM270" i="15"/>
  <c r="AN269" i="20" s="1"/>
  <c r="AI270" i="15"/>
  <c r="AJ269" i="20" s="1"/>
  <c r="AK270" i="15"/>
  <c r="AL269" i="20" s="1"/>
  <c r="AF270" i="15"/>
  <c r="AD270" i="15"/>
  <c r="AB270" i="15"/>
  <c r="V270" i="15"/>
  <c r="X270" i="15"/>
  <c r="Z270" i="15"/>
  <c r="CS311" i="15"/>
  <c r="CT310" i="20" s="1"/>
  <c r="CQ311" i="15"/>
  <c r="CR310" i="20" s="1"/>
  <c r="CO311" i="15"/>
  <c r="CM311" i="15"/>
  <c r="CK311" i="15"/>
  <c r="CF311" i="15"/>
  <c r="CG310" i="20" s="1"/>
  <c r="CI311" i="15"/>
  <c r="CB311" i="15"/>
  <c r="CC310" i="20" s="1"/>
  <c r="BV311" i="15"/>
  <c r="BX311" i="15"/>
  <c r="CD311" i="15"/>
  <c r="CE310" i="20" s="1"/>
  <c r="BZ311" i="15"/>
  <c r="BS311" i="15"/>
  <c r="BT310" i="20" s="1"/>
  <c r="BM311" i="15"/>
  <c r="BN310" i="20" s="1"/>
  <c r="BO311" i="15"/>
  <c r="BQ311" i="15"/>
  <c r="BK311" i="15"/>
  <c r="BI311" i="15"/>
  <c r="BB311" i="15"/>
  <c r="BC310" i="20" s="1"/>
  <c r="BF311" i="15"/>
  <c r="BG310" i="20" s="1"/>
  <c r="AX311" i="15"/>
  <c r="AY310" i="20" s="1"/>
  <c r="AV311" i="15"/>
  <c r="BD311" i="15"/>
  <c r="BE310" i="20" s="1"/>
  <c r="AO311" i="15"/>
  <c r="AP310" i="20" s="1"/>
  <c r="AZ311" i="15"/>
  <c r="BA310" i="20" s="1"/>
  <c r="AQ311" i="15"/>
  <c r="AR310" i="20" s="1"/>
  <c r="AM311" i="15"/>
  <c r="AN310" i="20" s="1"/>
  <c r="AS311" i="15"/>
  <c r="AT310" i="20" s="1"/>
  <c r="AI311" i="15"/>
  <c r="AJ310" i="20" s="1"/>
  <c r="AK311" i="15"/>
  <c r="AL310" i="20" s="1"/>
  <c r="AF311" i="15"/>
  <c r="AD311" i="15"/>
  <c r="AB311" i="15"/>
  <c r="X311" i="15"/>
  <c r="V311" i="15"/>
  <c r="Z311" i="15"/>
  <c r="CS359" i="15"/>
  <c r="CT358" i="20" s="1"/>
  <c r="CQ359" i="15"/>
  <c r="CR358" i="20" s="1"/>
  <c r="CO359" i="15"/>
  <c r="CM359" i="15"/>
  <c r="CI359" i="15"/>
  <c r="CK359" i="15"/>
  <c r="CF359" i="15"/>
  <c r="CB359" i="15"/>
  <c r="CC358" i="20" s="1"/>
  <c r="BV359" i="15"/>
  <c r="BX359" i="15"/>
  <c r="CD359" i="15"/>
  <c r="CE358" i="20" s="1"/>
  <c r="BZ359" i="15"/>
  <c r="BS359" i="15"/>
  <c r="BT358" i="20" s="1"/>
  <c r="BM359" i="15"/>
  <c r="BN358" i="20" s="1"/>
  <c r="BO359" i="15"/>
  <c r="BK359" i="15"/>
  <c r="BI359" i="15"/>
  <c r="BQ359" i="15"/>
  <c r="BF359" i="15"/>
  <c r="BG358" i="20" s="1"/>
  <c r="BB359" i="15"/>
  <c r="BC358" i="20" s="1"/>
  <c r="AX359" i="15"/>
  <c r="AY358" i="20" s="1"/>
  <c r="BD359" i="15"/>
  <c r="BE358" i="20" s="1"/>
  <c r="AO359" i="15"/>
  <c r="AP358" i="20" s="1"/>
  <c r="AQ359" i="15"/>
  <c r="AR358" i="20" s="1"/>
  <c r="AM359" i="15"/>
  <c r="AN358" i="20" s="1"/>
  <c r="AV359" i="15"/>
  <c r="AI359" i="15"/>
  <c r="AJ358" i="20" s="1"/>
  <c r="AS359" i="15"/>
  <c r="AT358" i="20" s="1"/>
  <c r="AK359" i="15"/>
  <c r="AL358" i="20" s="1"/>
  <c r="AF359" i="15"/>
  <c r="AZ359" i="15"/>
  <c r="BA358" i="20" s="1"/>
  <c r="AD359" i="15"/>
  <c r="AB359" i="15"/>
  <c r="X359" i="15"/>
  <c r="V359" i="15"/>
  <c r="Z359" i="15"/>
  <c r="CS407" i="15"/>
  <c r="CT406" i="20" s="1"/>
  <c r="CQ407" i="15"/>
  <c r="CR406" i="20" s="1"/>
  <c r="CO407" i="15"/>
  <c r="CM407" i="15"/>
  <c r="CI407" i="15"/>
  <c r="CK407" i="15"/>
  <c r="CF407" i="15"/>
  <c r="CD407" i="15"/>
  <c r="CE406" i="20" s="1"/>
  <c r="CB407" i="15"/>
  <c r="CC406" i="20" s="1"/>
  <c r="BV407" i="15"/>
  <c r="BX407" i="15"/>
  <c r="BZ407" i="15"/>
  <c r="BS407" i="15"/>
  <c r="BT406" i="20" s="1"/>
  <c r="BM407" i="15"/>
  <c r="BN406" i="20" s="1"/>
  <c r="BO407" i="15"/>
  <c r="BK407" i="15"/>
  <c r="BI407" i="15"/>
  <c r="BQ407" i="15"/>
  <c r="BF407" i="15"/>
  <c r="BG406" i="20" s="1"/>
  <c r="BB407" i="15"/>
  <c r="BC406" i="20" s="1"/>
  <c r="BD407" i="15"/>
  <c r="BE406" i="20" s="1"/>
  <c r="AX407" i="15"/>
  <c r="AY406" i="20" s="1"/>
  <c r="AO407" i="15"/>
  <c r="AP406" i="20" s="1"/>
  <c r="AZ407" i="15"/>
  <c r="BA406" i="20" s="1"/>
  <c r="AQ407" i="15"/>
  <c r="AR406" i="20" s="1"/>
  <c r="AV407" i="15"/>
  <c r="AS407" i="15"/>
  <c r="AT406" i="20" s="1"/>
  <c r="AM407" i="15"/>
  <c r="AN406" i="20" s="1"/>
  <c r="AI407" i="15"/>
  <c r="AJ406" i="20" s="1"/>
  <c r="AK407" i="15"/>
  <c r="AL406" i="20" s="1"/>
  <c r="AD407" i="15"/>
  <c r="AF407" i="15"/>
  <c r="AB407" i="15"/>
  <c r="X407" i="15"/>
  <c r="V407" i="15"/>
  <c r="Z407" i="15"/>
  <c r="CS455" i="15"/>
  <c r="CT454" i="20" s="1"/>
  <c r="CQ455" i="15"/>
  <c r="CR454" i="20" s="1"/>
  <c r="CO455" i="15"/>
  <c r="CM455" i="15"/>
  <c r="CI455" i="15"/>
  <c r="CK455" i="15"/>
  <c r="CF455" i="15"/>
  <c r="CD455" i="15"/>
  <c r="CE454" i="20" s="1"/>
  <c r="CB455" i="15"/>
  <c r="CC454" i="20" s="1"/>
  <c r="BV455" i="15"/>
  <c r="BX455" i="15"/>
  <c r="BZ455" i="15"/>
  <c r="BS455" i="15"/>
  <c r="BT454" i="20" s="1"/>
  <c r="BM455" i="15"/>
  <c r="BN454" i="20" s="1"/>
  <c r="BO455" i="15"/>
  <c r="BK455" i="15"/>
  <c r="BI455" i="15"/>
  <c r="BD455" i="15"/>
  <c r="BE454" i="20" s="1"/>
  <c r="BB455" i="15"/>
  <c r="BC454" i="20" s="1"/>
  <c r="BQ455" i="15"/>
  <c r="AX455" i="15"/>
  <c r="AY454" i="20" s="1"/>
  <c r="AV455" i="15"/>
  <c r="AO455" i="15"/>
  <c r="AP454" i="20" s="1"/>
  <c r="AQ455" i="15"/>
  <c r="AR454" i="20" s="1"/>
  <c r="AM455" i="15"/>
  <c r="AN454" i="20" s="1"/>
  <c r="BF455" i="15"/>
  <c r="BG454" i="20" s="1"/>
  <c r="AZ455" i="15"/>
  <c r="BA454" i="20" s="1"/>
  <c r="AI455" i="15"/>
  <c r="AJ454" i="20" s="1"/>
  <c r="AS455" i="15"/>
  <c r="AT454" i="20" s="1"/>
  <c r="AK455" i="15"/>
  <c r="AL454" i="20" s="1"/>
  <c r="AD455" i="15"/>
  <c r="AF455" i="15"/>
  <c r="AB455" i="15"/>
  <c r="X455" i="15"/>
  <c r="V455" i="15"/>
  <c r="Z455" i="15"/>
  <c r="CS495" i="15"/>
  <c r="CT494" i="20" s="1"/>
  <c r="CQ495" i="15"/>
  <c r="CR494" i="20" s="1"/>
  <c r="CO495" i="15"/>
  <c r="CM495" i="15"/>
  <c r="CI495" i="15"/>
  <c r="CK495" i="15"/>
  <c r="CF495" i="15"/>
  <c r="CB495" i="15"/>
  <c r="CD495" i="15"/>
  <c r="CE494" i="20" s="1"/>
  <c r="BV495" i="15"/>
  <c r="BX495" i="15"/>
  <c r="BZ495" i="15"/>
  <c r="BS495" i="15"/>
  <c r="BT494" i="20" s="1"/>
  <c r="BM495" i="15"/>
  <c r="BN494" i="20" s="1"/>
  <c r="BO495" i="15"/>
  <c r="BK495" i="15"/>
  <c r="BQ495" i="15"/>
  <c r="BI495" i="15"/>
  <c r="BF495" i="15"/>
  <c r="BG494" i="20" s="1"/>
  <c r="BB495" i="15"/>
  <c r="BC494" i="20" s="1"/>
  <c r="BD495" i="15"/>
  <c r="BE494" i="20" s="1"/>
  <c r="AX495" i="15"/>
  <c r="AY494" i="20" s="1"/>
  <c r="AO495" i="15"/>
  <c r="AP494" i="20" s="1"/>
  <c r="AQ495" i="15"/>
  <c r="AR494" i="20" s="1"/>
  <c r="AZ495" i="15"/>
  <c r="BA494" i="20" s="1"/>
  <c r="AV495" i="15"/>
  <c r="AI495" i="15"/>
  <c r="AJ494" i="20" s="1"/>
  <c r="AS495" i="15"/>
  <c r="AT494" i="20" s="1"/>
  <c r="AM495" i="15"/>
  <c r="AN494" i="20" s="1"/>
  <c r="AK495" i="15"/>
  <c r="AL494" i="20" s="1"/>
  <c r="AF495" i="15"/>
  <c r="AD495" i="15"/>
  <c r="AB495" i="15"/>
  <c r="X495" i="15"/>
  <c r="V495" i="15"/>
  <c r="Z495" i="15"/>
  <c r="CS551" i="15"/>
  <c r="CT550" i="20" s="1"/>
  <c r="CQ551" i="15"/>
  <c r="CR550" i="20" s="1"/>
  <c r="CO551" i="15"/>
  <c r="CM551" i="15"/>
  <c r="CI551" i="15"/>
  <c r="CK551" i="15"/>
  <c r="CF551" i="15"/>
  <c r="CD551" i="15"/>
  <c r="CE550" i="20" s="1"/>
  <c r="CB551" i="15"/>
  <c r="CC550" i="20" s="1"/>
  <c r="BV551" i="15"/>
  <c r="BX551" i="15"/>
  <c r="BZ551" i="15"/>
  <c r="BS551" i="15"/>
  <c r="BT550" i="20" s="1"/>
  <c r="BM551" i="15"/>
  <c r="BN550" i="20" s="1"/>
  <c r="BO551" i="15"/>
  <c r="BP550" i="20" s="1"/>
  <c r="BK551" i="15"/>
  <c r="BB551" i="15"/>
  <c r="BC550" i="20" s="1"/>
  <c r="BI551" i="15"/>
  <c r="BQ551" i="15"/>
  <c r="BF551" i="15"/>
  <c r="BG550" i="20" s="1"/>
  <c r="AX551" i="15"/>
  <c r="AY550" i="20" s="1"/>
  <c r="BD551" i="15"/>
  <c r="BE550" i="20" s="1"/>
  <c r="AS551" i="15"/>
  <c r="AT550" i="20" s="1"/>
  <c r="AO551" i="15"/>
  <c r="AP550" i="20" s="1"/>
  <c r="AQ551" i="15"/>
  <c r="AR550" i="20" s="1"/>
  <c r="AV551" i="15"/>
  <c r="AI551" i="15"/>
  <c r="AJ550" i="20" s="1"/>
  <c r="AZ551" i="15"/>
  <c r="BA550" i="20" s="1"/>
  <c r="AM551" i="15"/>
  <c r="AN550" i="20" s="1"/>
  <c r="AK551" i="15"/>
  <c r="AL550" i="20" s="1"/>
  <c r="AF551" i="15"/>
  <c r="AD551" i="15"/>
  <c r="AB551" i="15"/>
  <c r="X551" i="15"/>
  <c r="V551" i="15"/>
  <c r="Z551" i="15"/>
  <c r="S653" i="15"/>
  <c r="CS6" i="15"/>
  <c r="CT5" i="20" s="1"/>
  <c r="CQ6" i="15"/>
  <c r="CO6" i="15"/>
  <c r="CK6" i="15"/>
  <c r="CM6" i="15"/>
  <c r="CI6" i="15"/>
  <c r="CF6" i="15"/>
  <c r="CG5" i="20" s="1"/>
  <c r="CB6" i="15"/>
  <c r="CC5" i="20" s="1"/>
  <c r="CD6" i="15"/>
  <c r="BX6" i="15"/>
  <c r="BV6" i="15"/>
  <c r="BT5" i="20" s="1"/>
  <c r="BZ6" i="15"/>
  <c r="CS14" i="15"/>
  <c r="CT13" i="20" s="1"/>
  <c r="CQ14" i="15"/>
  <c r="CO14" i="15"/>
  <c r="CK14" i="15"/>
  <c r="CM14" i="15"/>
  <c r="CI14" i="15"/>
  <c r="CB14" i="15"/>
  <c r="CD14" i="15"/>
  <c r="CE13" i="20" s="1"/>
  <c r="BX14" i="15"/>
  <c r="CF14" i="15"/>
  <c r="CG13" i="20" s="1"/>
  <c r="BV14" i="15"/>
  <c r="BT13" i="20" s="1"/>
  <c r="BZ14" i="15"/>
  <c r="CA13" i="20" s="1"/>
  <c r="CS21" i="15"/>
  <c r="CT20" i="20" s="1"/>
  <c r="CQ21" i="15"/>
  <c r="CO21" i="15"/>
  <c r="CK21" i="15"/>
  <c r="CM21" i="15"/>
  <c r="CI21" i="15"/>
  <c r="CB21" i="15"/>
  <c r="CC20" i="20" s="1"/>
  <c r="CF21" i="15"/>
  <c r="CG20" i="20" s="1"/>
  <c r="CD21" i="15"/>
  <c r="BX21" i="15"/>
  <c r="BV21" i="15"/>
  <c r="BT20" i="20" s="1"/>
  <c r="BZ21" i="15"/>
  <c r="CA20" i="20" s="1"/>
  <c r="CS29" i="15"/>
  <c r="CT28" i="20" s="1"/>
  <c r="CQ29" i="15"/>
  <c r="CO29" i="15"/>
  <c r="CK29" i="15"/>
  <c r="CM29" i="15"/>
  <c r="CI29" i="15"/>
  <c r="CB29" i="15"/>
  <c r="CC28" i="20" s="1"/>
  <c r="CF29" i="15"/>
  <c r="CG28" i="20" s="1"/>
  <c r="CD29" i="15"/>
  <c r="BX29" i="15"/>
  <c r="BV29" i="15"/>
  <c r="BT28" i="20" s="1"/>
  <c r="BZ29" i="15"/>
  <c r="CA28" i="20" s="1"/>
  <c r="CS43" i="15"/>
  <c r="CT42" i="20" s="1"/>
  <c r="CQ43" i="15"/>
  <c r="CO43" i="15"/>
  <c r="CK43" i="15"/>
  <c r="CM43" i="15"/>
  <c r="CI43" i="15"/>
  <c r="CF43" i="15"/>
  <c r="CG42" i="20" s="1"/>
  <c r="CB43" i="15"/>
  <c r="CC42" i="20" s="1"/>
  <c r="CD43" i="15"/>
  <c r="BX43" i="15"/>
  <c r="BV43" i="15"/>
  <c r="BT42" i="20" s="1"/>
  <c r="BZ43" i="15"/>
  <c r="CS71" i="15"/>
  <c r="CT70" i="20" s="1"/>
  <c r="CQ71" i="15"/>
  <c r="CO71" i="15"/>
  <c r="CK71" i="15"/>
  <c r="CM71" i="15"/>
  <c r="CI71" i="15"/>
  <c r="CF71" i="15"/>
  <c r="CG70" i="20" s="1"/>
  <c r="CB71" i="15"/>
  <c r="CC70" i="20" s="1"/>
  <c r="CD71" i="15"/>
  <c r="BX71" i="15"/>
  <c r="BV71" i="15"/>
  <c r="BZ71" i="15"/>
  <c r="BM71" i="15"/>
  <c r="BN70" i="20" s="1"/>
  <c r="BO71" i="15"/>
  <c r="BS71" i="15"/>
  <c r="BT70" i="20" s="1"/>
  <c r="BQ71" i="15"/>
  <c r="BI71" i="15"/>
  <c r="BF71" i="15"/>
  <c r="BG70" i="20" s="1"/>
  <c r="BD71" i="15"/>
  <c r="BE70" i="20" s="1"/>
  <c r="BK71" i="15"/>
  <c r="BB71" i="15"/>
  <c r="BC70" i="20" s="1"/>
  <c r="AX71" i="15"/>
  <c r="AY70" i="20" s="1"/>
  <c r="AV71" i="15"/>
  <c r="AQ71" i="15"/>
  <c r="AR70" i="20" s="1"/>
  <c r="AI71" i="15"/>
  <c r="AJ70" i="20" s="1"/>
  <c r="AZ71" i="15"/>
  <c r="BA70" i="20" s="1"/>
  <c r="AS71" i="15"/>
  <c r="AT70" i="20" s="1"/>
  <c r="AO71" i="15"/>
  <c r="AP70" i="20" s="1"/>
  <c r="AM71" i="15"/>
  <c r="AN70" i="20" s="1"/>
  <c r="AF71" i="15"/>
  <c r="AK71" i="15"/>
  <c r="AL70" i="20" s="1"/>
  <c r="X71" i="15"/>
  <c r="AD71" i="15"/>
  <c r="Z71" i="15"/>
  <c r="AB71" i="15"/>
  <c r="V71" i="15"/>
  <c r="CS79" i="15"/>
  <c r="CT78" i="20" s="1"/>
  <c r="CQ79" i="15"/>
  <c r="CO79" i="15"/>
  <c r="CK79" i="15"/>
  <c r="CM79" i="15"/>
  <c r="CI79" i="15"/>
  <c r="CF79" i="15"/>
  <c r="CG78" i="20" s="1"/>
  <c r="CB79" i="15"/>
  <c r="CC78" i="20" s="1"/>
  <c r="CD79" i="15"/>
  <c r="BX79" i="15"/>
  <c r="BV79" i="15"/>
  <c r="BZ79" i="15"/>
  <c r="BM79" i="15"/>
  <c r="BN78" i="20" s="1"/>
  <c r="BO79" i="15"/>
  <c r="BQ79" i="15"/>
  <c r="BR78" i="20" s="1"/>
  <c r="BI79" i="15"/>
  <c r="BF79" i="15"/>
  <c r="BG78" i="20" s="1"/>
  <c r="BK79" i="15"/>
  <c r="BB79" i="15"/>
  <c r="BC78" i="20" s="1"/>
  <c r="AX79" i="15"/>
  <c r="AY78" i="20" s="1"/>
  <c r="BS79" i="15"/>
  <c r="BD79" i="15"/>
  <c r="BE78" i="20" s="1"/>
  <c r="AV79" i="15"/>
  <c r="AZ79" i="15"/>
  <c r="BA78" i="20" s="1"/>
  <c r="AQ79" i="15"/>
  <c r="AR78" i="20" s="1"/>
  <c r="AI79" i="15"/>
  <c r="AJ78" i="20" s="1"/>
  <c r="AS79" i="15"/>
  <c r="AT78" i="20" s="1"/>
  <c r="AM79" i="15"/>
  <c r="AN78" i="20" s="1"/>
  <c r="AO79" i="15"/>
  <c r="AP78" i="20" s="1"/>
  <c r="AK79" i="15"/>
  <c r="AL78" i="20" s="1"/>
  <c r="AF79" i="15"/>
  <c r="X79" i="15"/>
  <c r="AD79" i="15"/>
  <c r="Z79" i="15"/>
  <c r="V79" i="15"/>
  <c r="AB79" i="15"/>
  <c r="CS87" i="15"/>
  <c r="CT86" i="20" s="1"/>
  <c r="CQ87" i="15"/>
  <c r="CO87" i="15"/>
  <c r="CK87" i="15"/>
  <c r="CM87" i="15"/>
  <c r="CI87" i="15"/>
  <c r="CF87" i="15"/>
  <c r="CG86" i="20" s="1"/>
  <c r="CB87" i="15"/>
  <c r="CC86" i="20" s="1"/>
  <c r="CD87" i="15"/>
  <c r="BX87" i="15"/>
  <c r="BV87" i="15"/>
  <c r="BZ87" i="15"/>
  <c r="BM87" i="15"/>
  <c r="BS87" i="15"/>
  <c r="BO87" i="15"/>
  <c r="BQ87" i="15"/>
  <c r="BR86" i="20" s="1"/>
  <c r="BI87" i="15"/>
  <c r="BF87" i="15"/>
  <c r="BG86" i="20" s="1"/>
  <c r="BB87" i="15"/>
  <c r="BC86" i="20" s="1"/>
  <c r="BD87" i="15"/>
  <c r="BE86" i="20" s="1"/>
  <c r="AX87" i="15"/>
  <c r="AY86" i="20" s="1"/>
  <c r="BK87" i="15"/>
  <c r="AV87" i="15"/>
  <c r="AZ87" i="15"/>
  <c r="BA86" i="20" s="1"/>
  <c r="AQ87" i="15"/>
  <c r="AR86" i="20" s="1"/>
  <c r="AS87" i="15"/>
  <c r="AT86" i="20" s="1"/>
  <c r="AO87" i="15"/>
  <c r="AP86" i="20" s="1"/>
  <c r="AI87" i="15"/>
  <c r="AJ86" i="20" s="1"/>
  <c r="AK87" i="15"/>
  <c r="AL86" i="20" s="1"/>
  <c r="AM87" i="15"/>
  <c r="AN86" i="20" s="1"/>
  <c r="AF87" i="15"/>
  <c r="X87" i="15"/>
  <c r="AD87" i="15"/>
  <c r="Z87" i="15"/>
  <c r="V87" i="15"/>
  <c r="AB87" i="15"/>
  <c r="CS95" i="15"/>
  <c r="CT94" i="20" s="1"/>
  <c r="CQ95" i="15"/>
  <c r="CO95" i="15"/>
  <c r="CK95" i="15"/>
  <c r="CM95" i="15"/>
  <c r="CI95" i="15"/>
  <c r="CB95" i="15"/>
  <c r="CD95" i="15"/>
  <c r="CE94" i="20" s="1"/>
  <c r="CF95" i="15"/>
  <c r="CG94" i="20" s="1"/>
  <c r="BX95" i="15"/>
  <c r="BV95" i="15"/>
  <c r="BZ95" i="15"/>
  <c r="CA94" i="20" s="1"/>
  <c r="BM95" i="15"/>
  <c r="BN94" i="20" s="1"/>
  <c r="BO95" i="15"/>
  <c r="BS95" i="15"/>
  <c r="BT94" i="20" s="1"/>
  <c r="BQ95" i="15"/>
  <c r="BI95" i="15"/>
  <c r="BF95" i="15"/>
  <c r="BG94" i="20" s="1"/>
  <c r="BB95" i="15"/>
  <c r="BC94" i="20" s="1"/>
  <c r="BK95" i="15"/>
  <c r="AX95" i="15"/>
  <c r="AY94" i="20" s="1"/>
  <c r="AV95" i="15"/>
  <c r="AQ95" i="15"/>
  <c r="AR94" i="20" s="1"/>
  <c r="BD95" i="15"/>
  <c r="BE94" i="20" s="1"/>
  <c r="AZ95" i="15"/>
  <c r="BA94" i="20" s="1"/>
  <c r="AO95" i="15"/>
  <c r="AP94" i="20" s="1"/>
  <c r="AI95" i="15"/>
  <c r="AJ94" i="20" s="1"/>
  <c r="AS95" i="15"/>
  <c r="AT94" i="20" s="1"/>
  <c r="AK95" i="15"/>
  <c r="AL94" i="20" s="1"/>
  <c r="AF95" i="15"/>
  <c r="X95" i="15"/>
  <c r="AD95" i="15"/>
  <c r="Z95" i="15"/>
  <c r="V95" i="15"/>
  <c r="AM95" i="15"/>
  <c r="AN94" i="20" s="1"/>
  <c r="AB95" i="15"/>
  <c r="CS103" i="15"/>
  <c r="CT102" i="20" s="1"/>
  <c r="CQ103" i="15"/>
  <c r="CO103" i="15"/>
  <c r="CK103" i="15"/>
  <c r="CM103" i="15"/>
  <c r="CI103" i="15"/>
  <c r="CB103" i="15"/>
  <c r="CC102" i="20" s="1"/>
  <c r="CF103" i="15"/>
  <c r="CG102" i="20" s="1"/>
  <c r="CD103" i="15"/>
  <c r="BX103" i="15"/>
  <c r="BV103" i="15"/>
  <c r="BZ103" i="15"/>
  <c r="CA102" i="20" s="1"/>
  <c r="BS103" i="15"/>
  <c r="BT102" i="20" s="1"/>
  <c r="BM103" i="15"/>
  <c r="BO103" i="15"/>
  <c r="BQ103" i="15"/>
  <c r="BI103" i="15"/>
  <c r="BF103" i="15"/>
  <c r="BG102" i="20" s="1"/>
  <c r="BK103" i="15"/>
  <c r="BL102" i="20" s="1"/>
  <c r="BB103" i="15"/>
  <c r="BC102" i="20" s="1"/>
  <c r="AX103" i="15"/>
  <c r="AY102" i="20" s="1"/>
  <c r="BD103" i="15"/>
  <c r="BE102" i="20" s="1"/>
  <c r="AV103" i="15"/>
  <c r="AZ103" i="15"/>
  <c r="BA102" i="20" s="1"/>
  <c r="AQ103" i="15"/>
  <c r="AR102" i="20" s="1"/>
  <c r="AI103" i="15"/>
  <c r="AJ102" i="20" s="1"/>
  <c r="AO103" i="15"/>
  <c r="AP102" i="20" s="1"/>
  <c r="AS103" i="15"/>
  <c r="AT102" i="20" s="1"/>
  <c r="AF103" i="15"/>
  <c r="AM103" i="15"/>
  <c r="AN102" i="20" s="1"/>
  <c r="AK103" i="15"/>
  <c r="AL102" i="20" s="1"/>
  <c r="X103" i="15"/>
  <c r="AD103" i="15"/>
  <c r="Z103" i="15"/>
  <c r="V103" i="15"/>
  <c r="AB103" i="15"/>
  <c r="CS111" i="15"/>
  <c r="CT110" i="20" s="1"/>
  <c r="CQ111" i="15"/>
  <c r="CO111" i="15"/>
  <c r="CK111" i="15"/>
  <c r="CM111" i="15"/>
  <c r="CI111" i="15"/>
  <c r="CB111" i="15"/>
  <c r="CC110" i="20" s="1"/>
  <c r="CF111" i="15"/>
  <c r="CG110" i="20" s="1"/>
  <c r="CD111" i="15"/>
  <c r="BX111" i="15"/>
  <c r="BV111" i="15"/>
  <c r="BZ111" i="15"/>
  <c r="CA110" i="20" s="1"/>
  <c r="BM111" i="15"/>
  <c r="BS111" i="15"/>
  <c r="BO111" i="15"/>
  <c r="BQ111" i="15"/>
  <c r="BR110" i="20" s="1"/>
  <c r="BI111" i="15"/>
  <c r="BF111" i="15"/>
  <c r="BG110" i="20" s="1"/>
  <c r="BK111" i="15"/>
  <c r="BD111" i="15"/>
  <c r="BE110" i="20" s="1"/>
  <c r="BB111" i="15"/>
  <c r="BC110" i="20" s="1"/>
  <c r="AX111" i="15"/>
  <c r="AY110" i="20" s="1"/>
  <c r="AV111" i="15"/>
  <c r="AQ111" i="15"/>
  <c r="AR110" i="20" s="1"/>
  <c r="AI111" i="15"/>
  <c r="AJ110" i="20" s="1"/>
  <c r="AS111" i="15"/>
  <c r="AT110" i="20" s="1"/>
  <c r="AO111" i="15"/>
  <c r="AP110" i="20" s="1"/>
  <c r="AF111" i="15"/>
  <c r="AZ111" i="15"/>
  <c r="BA110" i="20" s="1"/>
  <c r="AM111" i="15"/>
  <c r="AN110" i="20" s="1"/>
  <c r="AK111" i="15"/>
  <c r="AL110" i="20" s="1"/>
  <c r="X111" i="15"/>
  <c r="AD111" i="15"/>
  <c r="Z111" i="15"/>
  <c r="V111" i="15"/>
  <c r="AB111" i="15"/>
  <c r="CQ119" i="15"/>
  <c r="CR118" i="20" s="1"/>
  <c r="CS119" i="15"/>
  <c r="CT118" i="20" s="1"/>
  <c r="CO119" i="15"/>
  <c r="CK119" i="15"/>
  <c r="CM119" i="15"/>
  <c r="CI119" i="15"/>
  <c r="CB119" i="15"/>
  <c r="CC118" i="20" s="1"/>
  <c r="CF119" i="15"/>
  <c r="CG118" i="20" s="1"/>
  <c r="CD119" i="15"/>
  <c r="BX119" i="15"/>
  <c r="BV119" i="15"/>
  <c r="BZ119" i="15"/>
  <c r="CA118" i="20" s="1"/>
  <c r="BM119" i="15"/>
  <c r="BN118" i="20" s="1"/>
  <c r="BO119" i="15"/>
  <c r="BS119" i="15"/>
  <c r="BT118" i="20" s="1"/>
  <c r="BQ119" i="15"/>
  <c r="BI119" i="15"/>
  <c r="BF119" i="15"/>
  <c r="BG118" i="20" s="1"/>
  <c r="BB119" i="15"/>
  <c r="BC118" i="20" s="1"/>
  <c r="AX119" i="15"/>
  <c r="AY118" i="20" s="1"/>
  <c r="BK119" i="15"/>
  <c r="AV119" i="15"/>
  <c r="BD119" i="15"/>
  <c r="BE118" i="20" s="1"/>
  <c r="AQ119" i="15"/>
  <c r="AR118" i="20" s="1"/>
  <c r="AZ119" i="15"/>
  <c r="BA118" i="20" s="1"/>
  <c r="AS119" i="15"/>
  <c r="AT118" i="20" s="1"/>
  <c r="AI119" i="15"/>
  <c r="AJ118" i="20" s="1"/>
  <c r="AO119" i="15"/>
  <c r="AP118" i="20" s="1"/>
  <c r="AK119" i="15"/>
  <c r="AL118" i="20" s="1"/>
  <c r="AF119" i="15"/>
  <c r="AM119" i="15"/>
  <c r="AN118" i="20" s="1"/>
  <c r="X119" i="15"/>
  <c r="AD119" i="15"/>
  <c r="Z119" i="15"/>
  <c r="V119" i="15"/>
  <c r="AB119" i="15"/>
  <c r="CS127" i="15"/>
  <c r="CT126" i="20" s="1"/>
  <c r="CQ127" i="15"/>
  <c r="CO127" i="15"/>
  <c r="CK127" i="15"/>
  <c r="CM127" i="15"/>
  <c r="CI127" i="15"/>
  <c r="CF127" i="15"/>
  <c r="CG126" i="20" s="1"/>
  <c r="CB127" i="15"/>
  <c r="CC126" i="20" s="1"/>
  <c r="CD127" i="15"/>
  <c r="BX127" i="15"/>
  <c r="BV127" i="15"/>
  <c r="BZ127" i="15"/>
  <c r="BM127" i="15"/>
  <c r="BS127" i="15"/>
  <c r="BO127" i="15"/>
  <c r="BQ127" i="15"/>
  <c r="BR126" i="20" s="1"/>
  <c r="BI127" i="15"/>
  <c r="BF127" i="15"/>
  <c r="BG126" i="20" s="1"/>
  <c r="BB127" i="15"/>
  <c r="BC126" i="20" s="1"/>
  <c r="BK127" i="15"/>
  <c r="BD127" i="15"/>
  <c r="BE126" i="20" s="1"/>
  <c r="AX127" i="15"/>
  <c r="AY126" i="20" s="1"/>
  <c r="AV127" i="15"/>
  <c r="AZ127" i="15"/>
  <c r="BA126" i="20" s="1"/>
  <c r="AQ127" i="15"/>
  <c r="AR126" i="20" s="1"/>
  <c r="AI127" i="15"/>
  <c r="AJ126" i="20" s="1"/>
  <c r="AO127" i="15"/>
  <c r="AP126" i="20" s="1"/>
  <c r="AS127" i="15"/>
  <c r="AT126" i="20" s="1"/>
  <c r="AK127" i="15"/>
  <c r="AL126" i="20" s="1"/>
  <c r="AM127" i="15"/>
  <c r="AN126" i="20" s="1"/>
  <c r="AF127" i="15"/>
  <c r="X127" i="15"/>
  <c r="AD127" i="15"/>
  <c r="Z127" i="15"/>
  <c r="V127" i="15"/>
  <c r="AB127" i="15"/>
  <c r="CS135" i="15"/>
  <c r="CT134" i="20" s="1"/>
  <c r="CQ135" i="15"/>
  <c r="CO135" i="15"/>
  <c r="CM135" i="15"/>
  <c r="CK135" i="15"/>
  <c r="CI135" i="15"/>
  <c r="CF135" i="15"/>
  <c r="CG134" i="20" s="1"/>
  <c r="CB135" i="15"/>
  <c r="CC134" i="20" s="1"/>
  <c r="CD135" i="15"/>
  <c r="BX135" i="15"/>
  <c r="BV135" i="15"/>
  <c r="BZ135" i="15"/>
  <c r="BM135" i="15"/>
  <c r="BN134" i="20" s="1"/>
  <c r="BO135" i="15"/>
  <c r="BS135" i="15"/>
  <c r="BT134" i="20" s="1"/>
  <c r="BQ135" i="15"/>
  <c r="BI135" i="15"/>
  <c r="BF135" i="15"/>
  <c r="BG134" i="20" s="1"/>
  <c r="BD135" i="15"/>
  <c r="BE134" i="20" s="1"/>
  <c r="BK135" i="15"/>
  <c r="BB135" i="15"/>
  <c r="BC134" i="20" s="1"/>
  <c r="AX135" i="15"/>
  <c r="AY134" i="20" s="1"/>
  <c r="AV135" i="15"/>
  <c r="AQ135" i="15"/>
  <c r="AR134" i="20" s="1"/>
  <c r="AI135" i="15"/>
  <c r="AJ134" i="20" s="1"/>
  <c r="AZ135" i="15"/>
  <c r="BA134" i="20" s="1"/>
  <c r="AS135" i="15"/>
  <c r="AT134" i="20" s="1"/>
  <c r="AO135" i="15"/>
  <c r="AP134" i="20" s="1"/>
  <c r="AM135" i="15"/>
  <c r="AN134" i="20" s="1"/>
  <c r="AF135" i="15"/>
  <c r="X135" i="15"/>
  <c r="AD135" i="15"/>
  <c r="Z135" i="15"/>
  <c r="V135" i="15"/>
  <c r="AK135" i="15"/>
  <c r="AL134" i="20" s="1"/>
  <c r="AB135" i="15"/>
  <c r="CS143" i="15"/>
  <c r="CT142" i="20" s="1"/>
  <c r="CQ143" i="15"/>
  <c r="CO143" i="15"/>
  <c r="CM143" i="15"/>
  <c r="CK143" i="15"/>
  <c r="CI143" i="15"/>
  <c r="CF143" i="15"/>
  <c r="CG142" i="20" s="1"/>
  <c r="CB143" i="15"/>
  <c r="CC142" i="20" s="1"/>
  <c r="CD143" i="15"/>
  <c r="BX143" i="15"/>
  <c r="BV143" i="15"/>
  <c r="BZ143" i="15"/>
  <c r="BM143" i="15"/>
  <c r="BN142" i="20" s="1"/>
  <c r="BO143" i="15"/>
  <c r="BQ143" i="15"/>
  <c r="BR142" i="20" s="1"/>
  <c r="BI143" i="15"/>
  <c r="BF143" i="15"/>
  <c r="BG142" i="20" s="1"/>
  <c r="BK143" i="15"/>
  <c r="BB143" i="15"/>
  <c r="BC142" i="20" s="1"/>
  <c r="AX143" i="15"/>
  <c r="AY142" i="20" s="1"/>
  <c r="BS143" i="15"/>
  <c r="BD143" i="15"/>
  <c r="BE142" i="20" s="1"/>
  <c r="AV143" i="15"/>
  <c r="AQ143" i="15"/>
  <c r="AR142" i="20" s="1"/>
  <c r="AZ143" i="15"/>
  <c r="BA142" i="20" s="1"/>
  <c r="AI143" i="15"/>
  <c r="AJ142" i="20" s="1"/>
  <c r="AS143" i="15"/>
  <c r="AT142" i="20" s="1"/>
  <c r="AM143" i="15"/>
  <c r="AN142" i="20" s="1"/>
  <c r="AO143" i="15"/>
  <c r="AP142" i="20" s="1"/>
  <c r="AK143" i="15"/>
  <c r="AL142" i="20" s="1"/>
  <c r="AF143" i="15"/>
  <c r="X143" i="15"/>
  <c r="AD143" i="15"/>
  <c r="Z143" i="15"/>
  <c r="V143" i="15"/>
  <c r="AB143" i="15"/>
  <c r="CS151" i="15"/>
  <c r="CT150" i="20" s="1"/>
  <c r="CQ151" i="15"/>
  <c r="CK151" i="15"/>
  <c r="CL150" i="20" s="1"/>
  <c r="CO151" i="15"/>
  <c r="CM151" i="15"/>
  <c r="CI151" i="15"/>
  <c r="CF151" i="15"/>
  <c r="CG150" i="20" s="1"/>
  <c r="CB151" i="15"/>
  <c r="CC150" i="20" s="1"/>
  <c r="CD151" i="15"/>
  <c r="BX151" i="15"/>
  <c r="BV151" i="15"/>
  <c r="BZ151" i="15"/>
  <c r="BM151" i="15"/>
  <c r="BS151" i="15"/>
  <c r="BO151" i="15"/>
  <c r="BQ151" i="15"/>
  <c r="BR150" i="20" s="1"/>
  <c r="BI151" i="15"/>
  <c r="BF151" i="15"/>
  <c r="BG150" i="20" s="1"/>
  <c r="BB151" i="15"/>
  <c r="BC150" i="20" s="1"/>
  <c r="BD151" i="15"/>
  <c r="BE150" i="20" s="1"/>
  <c r="AX151" i="15"/>
  <c r="AY150" i="20" s="1"/>
  <c r="BK151" i="15"/>
  <c r="AV151" i="15"/>
  <c r="AZ151" i="15"/>
  <c r="BA150" i="20" s="1"/>
  <c r="AQ151" i="15"/>
  <c r="AR150" i="20" s="1"/>
  <c r="AS151" i="15"/>
  <c r="AT150" i="20" s="1"/>
  <c r="AO151" i="15"/>
  <c r="AP150" i="20" s="1"/>
  <c r="AI151" i="15"/>
  <c r="AJ150" i="20" s="1"/>
  <c r="AK151" i="15"/>
  <c r="AL150" i="20" s="1"/>
  <c r="AM151" i="15"/>
  <c r="AN150" i="20" s="1"/>
  <c r="AF151" i="15"/>
  <c r="X151" i="15"/>
  <c r="AD151" i="15"/>
  <c r="Z151" i="15"/>
  <c r="V151" i="15"/>
  <c r="AB151" i="15"/>
  <c r="CS159" i="15"/>
  <c r="CT158" i="20" s="1"/>
  <c r="CQ159" i="15"/>
  <c r="CO159" i="15"/>
  <c r="CK159" i="15"/>
  <c r="CM159" i="15"/>
  <c r="CI159" i="15"/>
  <c r="CB159" i="15"/>
  <c r="CD159" i="15"/>
  <c r="BX159" i="15"/>
  <c r="BV159" i="15"/>
  <c r="BZ159" i="15"/>
  <c r="BM159" i="15"/>
  <c r="BN158" i="20" s="1"/>
  <c r="CF159" i="15"/>
  <c r="CG158" i="20" s="1"/>
  <c r="BO159" i="15"/>
  <c r="BS159" i="15"/>
  <c r="BT158" i="20" s="1"/>
  <c r="BQ159" i="15"/>
  <c r="BI159" i="15"/>
  <c r="BF159" i="15"/>
  <c r="BG158" i="20" s="1"/>
  <c r="BB159" i="15"/>
  <c r="BC158" i="20" s="1"/>
  <c r="BK159" i="15"/>
  <c r="AX159" i="15"/>
  <c r="AY158" i="20" s="1"/>
  <c r="AV159" i="15"/>
  <c r="AZ159" i="15"/>
  <c r="BA158" i="20" s="1"/>
  <c r="AQ159" i="15"/>
  <c r="AR158" i="20" s="1"/>
  <c r="AO159" i="15"/>
  <c r="AP158" i="20" s="1"/>
  <c r="AI159" i="15"/>
  <c r="AJ158" i="20" s="1"/>
  <c r="BD159" i="15"/>
  <c r="BE158" i="20" s="1"/>
  <c r="AS159" i="15"/>
  <c r="AT158" i="20" s="1"/>
  <c r="AK159" i="15"/>
  <c r="AL158" i="20" s="1"/>
  <c r="AF159" i="15"/>
  <c r="X159" i="15"/>
  <c r="AD159" i="15"/>
  <c r="AM159" i="15"/>
  <c r="AN158" i="20" s="1"/>
  <c r="Z159" i="15"/>
  <c r="V159" i="15"/>
  <c r="AB159" i="15"/>
  <c r="CS167" i="15"/>
  <c r="CT166" i="20" s="1"/>
  <c r="CQ167" i="15"/>
  <c r="CM167" i="15"/>
  <c r="CN166" i="20" s="1"/>
  <c r="CO167" i="15"/>
  <c r="CK167" i="15"/>
  <c r="CI167" i="15"/>
  <c r="CB167" i="15"/>
  <c r="CC166" i="20" s="1"/>
  <c r="CF167" i="15"/>
  <c r="CG166" i="20" s="1"/>
  <c r="CD167" i="15"/>
  <c r="BX167" i="15"/>
  <c r="BV167" i="15"/>
  <c r="BZ167" i="15"/>
  <c r="CA166" i="20" s="1"/>
  <c r="BS167" i="15"/>
  <c r="BT166" i="20" s="1"/>
  <c r="BM167" i="15"/>
  <c r="BO167" i="15"/>
  <c r="BP166" i="20" s="1"/>
  <c r="BK167" i="15"/>
  <c r="BL166" i="20" s="1"/>
  <c r="BQ167" i="15"/>
  <c r="BI167" i="15"/>
  <c r="BF167" i="15"/>
  <c r="BG166" i="20" s="1"/>
  <c r="BB167" i="15"/>
  <c r="BC166" i="20" s="1"/>
  <c r="AX167" i="15"/>
  <c r="AY166" i="20" s="1"/>
  <c r="BD167" i="15"/>
  <c r="BE166" i="20" s="1"/>
  <c r="AV167" i="15"/>
  <c r="AO167" i="15"/>
  <c r="AP166" i="20" s="1"/>
  <c r="AQ167" i="15"/>
  <c r="AR166" i="20" s="1"/>
  <c r="AI167" i="15"/>
  <c r="AJ166" i="20" s="1"/>
  <c r="AZ167" i="15"/>
  <c r="BA166" i="20" s="1"/>
  <c r="AS167" i="15"/>
  <c r="AT166" i="20" s="1"/>
  <c r="AF167" i="15"/>
  <c r="AM167" i="15"/>
  <c r="AN166" i="20" s="1"/>
  <c r="X167" i="15"/>
  <c r="AD167" i="15"/>
  <c r="Z167" i="15"/>
  <c r="V167" i="15"/>
  <c r="AB167" i="15"/>
  <c r="AK167" i="15"/>
  <c r="AL166" i="20" s="1"/>
  <c r="CS175" i="15"/>
  <c r="CT174" i="20" s="1"/>
  <c r="CQ175" i="15"/>
  <c r="CO175" i="15"/>
  <c r="CM175" i="15"/>
  <c r="CK175" i="15"/>
  <c r="CI175" i="15"/>
  <c r="CB175" i="15"/>
  <c r="CC174" i="20" s="1"/>
  <c r="CF175" i="15"/>
  <c r="CG174" i="20" s="1"/>
  <c r="CD175" i="15"/>
  <c r="BX175" i="15"/>
  <c r="BV175" i="15"/>
  <c r="BZ175" i="15"/>
  <c r="CA174" i="20" s="1"/>
  <c r="BM175" i="15"/>
  <c r="BS175" i="15"/>
  <c r="BO175" i="15"/>
  <c r="BP174" i="20" s="1"/>
  <c r="BK175" i="15"/>
  <c r="BQ175" i="15"/>
  <c r="BI175" i="15"/>
  <c r="BF175" i="15"/>
  <c r="BG174" i="20" s="1"/>
  <c r="BD175" i="15"/>
  <c r="BE174" i="20" s="1"/>
  <c r="BB175" i="15"/>
  <c r="BC174" i="20" s="1"/>
  <c r="AX175" i="15"/>
  <c r="AY174" i="20" s="1"/>
  <c r="AV175" i="15"/>
  <c r="AO175" i="15"/>
  <c r="AP174" i="20" s="1"/>
  <c r="AQ175" i="15"/>
  <c r="AR174" i="20" s="1"/>
  <c r="AZ175" i="15"/>
  <c r="BA174" i="20" s="1"/>
  <c r="AI175" i="15"/>
  <c r="AJ174" i="20" s="1"/>
  <c r="AS175" i="15"/>
  <c r="AT174" i="20" s="1"/>
  <c r="AF175" i="15"/>
  <c r="AM175" i="15"/>
  <c r="AN174" i="20" s="1"/>
  <c r="AK175" i="15"/>
  <c r="AL174" i="20" s="1"/>
  <c r="X175" i="15"/>
  <c r="AD175" i="15"/>
  <c r="Z175" i="15"/>
  <c r="V175" i="15"/>
  <c r="AB175" i="15"/>
  <c r="CS183" i="15"/>
  <c r="CT182" i="20" s="1"/>
  <c r="CQ183" i="15"/>
  <c r="CO183" i="15"/>
  <c r="CK183" i="15"/>
  <c r="CM183" i="15"/>
  <c r="CI183" i="15"/>
  <c r="CB183" i="15"/>
  <c r="CC182" i="20" s="1"/>
  <c r="CF183" i="15"/>
  <c r="CG182" i="20" s="1"/>
  <c r="CD183" i="15"/>
  <c r="BX183" i="15"/>
  <c r="BV183" i="15"/>
  <c r="BZ183" i="15"/>
  <c r="CA182" i="20" s="1"/>
  <c r="BM183" i="15"/>
  <c r="BN182" i="20" s="1"/>
  <c r="BO183" i="15"/>
  <c r="BP182" i="20" s="1"/>
  <c r="BK183" i="15"/>
  <c r="BS183" i="15"/>
  <c r="BT182" i="20" s="1"/>
  <c r="BQ183" i="15"/>
  <c r="BI183" i="15"/>
  <c r="BF183" i="15"/>
  <c r="BG182" i="20" s="1"/>
  <c r="BB183" i="15"/>
  <c r="BC182" i="20" s="1"/>
  <c r="AX183" i="15"/>
  <c r="AY182" i="20" s="1"/>
  <c r="AV183" i="15"/>
  <c r="AO183" i="15"/>
  <c r="AP182" i="20" s="1"/>
  <c r="AZ183" i="15"/>
  <c r="BA182" i="20" s="1"/>
  <c r="AQ183" i="15"/>
  <c r="AR182" i="20" s="1"/>
  <c r="BD183" i="15"/>
  <c r="BE182" i="20" s="1"/>
  <c r="AS183" i="15"/>
  <c r="AT182" i="20" s="1"/>
  <c r="AI183" i="15"/>
  <c r="AJ182" i="20" s="1"/>
  <c r="AK183" i="15"/>
  <c r="AL182" i="20" s="1"/>
  <c r="AF183" i="15"/>
  <c r="AM183" i="15"/>
  <c r="AN182" i="20" s="1"/>
  <c r="X183" i="15"/>
  <c r="AD183" i="15"/>
  <c r="Z183" i="15"/>
  <c r="V183" i="15"/>
  <c r="AB183" i="15"/>
  <c r="CS191" i="15"/>
  <c r="CT190" i="20" s="1"/>
  <c r="CQ191" i="15"/>
  <c r="CO191" i="15"/>
  <c r="CK191" i="15"/>
  <c r="CM191" i="15"/>
  <c r="CI191" i="15"/>
  <c r="CF191" i="15"/>
  <c r="CG190" i="20" s="1"/>
  <c r="CB191" i="15"/>
  <c r="CC190" i="20" s="1"/>
  <c r="CD191" i="15"/>
  <c r="BX191" i="15"/>
  <c r="BV191" i="15"/>
  <c r="BZ191" i="15"/>
  <c r="BM191" i="15"/>
  <c r="BS191" i="15"/>
  <c r="BO191" i="15"/>
  <c r="BP190" i="20" s="1"/>
  <c r="BK191" i="15"/>
  <c r="BQ191" i="15"/>
  <c r="BI191" i="15"/>
  <c r="BF191" i="15"/>
  <c r="BG190" i="20" s="1"/>
  <c r="BB191" i="15"/>
  <c r="BC190" i="20" s="1"/>
  <c r="BD191" i="15"/>
  <c r="BE190" i="20" s="1"/>
  <c r="AX191" i="15"/>
  <c r="AY190" i="20" s="1"/>
  <c r="AV191" i="15"/>
  <c r="AZ191" i="15"/>
  <c r="BA190" i="20" s="1"/>
  <c r="AO191" i="15"/>
  <c r="AP190" i="20" s="1"/>
  <c r="AQ191" i="15"/>
  <c r="AR190" i="20" s="1"/>
  <c r="AI191" i="15"/>
  <c r="AJ190" i="20" s="1"/>
  <c r="AS191" i="15"/>
  <c r="AT190" i="20" s="1"/>
  <c r="AK191" i="15"/>
  <c r="AL190" i="20" s="1"/>
  <c r="AM191" i="15"/>
  <c r="AN190" i="20" s="1"/>
  <c r="AF191" i="15"/>
  <c r="X191" i="15"/>
  <c r="AD191" i="15"/>
  <c r="Z191" i="15"/>
  <c r="V191" i="15"/>
  <c r="AB191" i="15"/>
  <c r="CS199" i="15"/>
  <c r="CT198" i="20" s="1"/>
  <c r="CQ199" i="15"/>
  <c r="CO199" i="15"/>
  <c r="CM199" i="15"/>
  <c r="CK199" i="15"/>
  <c r="CI199" i="15"/>
  <c r="CF199" i="15"/>
  <c r="CG198" i="20" s="1"/>
  <c r="CB199" i="15"/>
  <c r="CC198" i="20" s="1"/>
  <c r="CD199" i="15"/>
  <c r="BX199" i="15"/>
  <c r="BV199" i="15"/>
  <c r="BZ199" i="15"/>
  <c r="BM199" i="15"/>
  <c r="BN198" i="20" s="1"/>
  <c r="BO199" i="15"/>
  <c r="BP198" i="20" s="1"/>
  <c r="BS199" i="15"/>
  <c r="BT198" i="20" s="1"/>
  <c r="BK199" i="15"/>
  <c r="BQ199" i="15"/>
  <c r="BI199" i="15"/>
  <c r="BF199" i="15"/>
  <c r="BG198" i="20" s="1"/>
  <c r="BD199" i="15"/>
  <c r="BE198" i="20" s="1"/>
  <c r="BB199" i="15"/>
  <c r="BC198" i="20" s="1"/>
  <c r="AX199" i="15"/>
  <c r="AY198" i="20" s="1"/>
  <c r="AV199" i="15"/>
  <c r="AO199" i="15"/>
  <c r="AP198" i="20" s="1"/>
  <c r="AQ199" i="15"/>
  <c r="AR198" i="20" s="1"/>
  <c r="AZ199" i="15"/>
  <c r="BA198" i="20" s="1"/>
  <c r="AI199" i="15"/>
  <c r="AJ198" i="20" s="1"/>
  <c r="AS199" i="15"/>
  <c r="AT198" i="20" s="1"/>
  <c r="AM199" i="15"/>
  <c r="AN198" i="20" s="1"/>
  <c r="AF199" i="15"/>
  <c r="X199" i="15"/>
  <c r="AD199" i="15"/>
  <c r="Z199" i="15"/>
  <c r="V199" i="15"/>
  <c r="AK199" i="15"/>
  <c r="AL198" i="20" s="1"/>
  <c r="AB199" i="15"/>
  <c r="CS207" i="15"/>
  <c r="CT206" i="20" s="1"/>
  <c r="CQ207" i="15"/>
  <c r="CO207" i="15"/>
  <c r="CM207" i="15"/>
  <c r="CK207" i="15"/>
  <c r="CI207" i="15"/>
  <c r="CF207" i="15"/>
  <c r="CG206" i="20" s="1"/>
  <c r="CB207" i="15"/>
  <c r="CC206" i="20" s="1"/>
  <c r="CD207" i="15"/>
  <c r="BX207" i="15"/>
  <c r="BV207" i="15"/>
  <c r="BZ207" i="15"/>
  <c r="BM207" i="15"/>
  <c r="BN206" i="20" s="1"/>
  <c r="BO207" i="15"/>
  <c r="BK207" i="15"/>
  <c r="BQ207" i="15"/>
  <c r="BR206" i="20" s="1"/>
  <c r="BI207" i="15"/>
  <c r="BS207" i="15"/>
  <c r="BT206" i="20" s="1"/>
  <c r="BF207" i="15"/>
  <c r="BG206" i="20" s="1"/>
  <c r="BB207" i="15"/>
  <c r="BC206" i="20" s="1"/>
  <c r="AX207" i="15"/>
  <c r="AY206" i="20" s="1"/>
  <c r="BD207" i="15"/>
  <c r="BE206" i="20" s="1"/>
  <c r="AV207" i="15"/>
  <c r="AO207" i="15"/>
  <c r="AP206" i="20" s="1"/>
  <c r="AQ207" i="15"/>
  <c r="AR206" i="20" s="1"/>
  <c r="AZ207" i="15"/>
  <c r="BA206" i="20" s="1"/>
  <c r="AI207" i="15"/>
  <c r="AJ206" i="20" s="1"/>
  <c r="AS207" i="15"/>
  <c r="AT206" i="20" s="1"/>
  <c r="AM207" i="15"/>
  <c r="AN206" i="20" s="1"/>
  <c r="AD207" i="15"/>
  <c r="AK207" i="15"/>
  <c r="AL206" i="20" s="1"/>
  <c r="AF207" i="15"/>
  <c r="X207" i="15"/>
  <c r="Z207" i="15"/>
  <c r="V207" i="15"/>
  <c r="AB207" i="15"/>
  <c r="CS215" i="15"/>
  <c r="CT214" i="20" s="1"/>
  <c r="CQ215" i="15"/>
  <c r="CO215" i="15"/>
  <c r="CK215" i="15"/>
  <c r="CM215" i="15"/>
  <c r="CI215" i="15"/>
  <c r="CF215" i="15"/>
  <c r="CG214" i="20" s="1"/>
  <c r="CB215" i="15"/>
  <c r="CC214" i="20" s="1"/>
  <c r="CD215" i="15"/>
  <c r="BX215" i="15"/>
  <c r="BV215" i="15"/>
  <c r="BZ215" i="15"/>
  <c r="BM215" i="15"/>
  <c r="BS215" i="15"/>
  <c r="BO215" i="15"/>
  <c r="BP214" i="20" s="1"/>
  <c r="BK215" i="15"/>
  <c r="BQ215" i="15"/>
  <c r="BI215" i="15"/>
  <c r="BF215" i="15"/>
  <c r="BG214" i="20" s="1"/>
  <c r="BB215" i="15"/>
  <c r="BC214" i="20" s="1"/>
  <c r="BD215" i="15"/>
  <c r="BE214" i="20" s="1"/>
  <c r="AX215" i="15"/>
  <c r="AY214" i="20" s="1"/>
  <c r="AV215" i="15"/>
  <c r="AO215" i="15"/>
  <c r="AP214" i="20" s="1"/>
  <c r="AZ215" i="15"/>
  <c r="BA214" i="20" s="1"/>
  <c r="AQ215" i="15"/>
  <c r="AR214" i="20" s="1"/>
  <c r="AS215" i="15"/>
  <c r="AT214" i="20" s="1"/>
  <c r="AI215" i="15"/>
  <c r="AJ214" i="20" s="1"/>
  <c r="AK215" i="15"/>
  <c r="AL214" i="20" s="1"/>
  <c r="AD215" i="15"/>
  <c r="AM215" i="15"/>
  <c r="AN214" i="20" s="1"/>
  <c r="X215" i="15"/>
  <c r="AF215" i="15"/>
  <c r="Z215" i="15"/>
  <c r="V215" i="15"/>
  <c r="AB215" i="15"/>
  <c r="CS223" i="15"/>
  <c r="CT222" i="20" s="1"/>
  <c r="CQ223" i="15"/>
  <c r="CO223" i="15"/>
  <c r="CM223" i="15"/>
  <c r="CK223" i="15"/>
  <c r="CI223" i="15"/>
  <c r="CB223" i="15"/>
  <c r="CD223" i="15"/>
  <c r="BX223" i="15"/>
  <c r="BV223" i="15"/>
  <c r="BZ223" i="15"/>
  <c r="CF223" i="15"/>
  <c r="CG222" i="20" s="1"/>
  <c r="BM223" i="15"/>
  <c r="BN222" i="20" s="1"/>
  <c r="BO223" i="15"/>
  <c r="BP222" i="20" s="1"/>
  <c r="BS223" i="15"/>
  <c r="BT222" i="20" s="1"/>
  <c r="BK223" i="15"/>
  <c r="BQ223" i="15"/>
  <c r="BI223" i="15"/>
  <c r="BF223" i="15"/>
  <c r="BG222" i="20" s="1"/>
  <c r="BB223" i="15"/>
  <c r="BC222" i="20" s="1"/>
  <c r="AX223" i="15"/>
  <c r="AY222" i="20" s="1"/>
  <c r="AV223" i="15"/>
  <c r="AZ223" i="15"/>
  <c r="BA222" i="20" s="1"/>
  <c r="AO223" i="15"/>
  <c r="AP222" i="20" s="1"/>
  <c r="BD223" i="15"/>
  <c r="BE222" i="20" s="1"/>
  <c r="AQ223" i="15"/>
  <c r="AR222" i="20" s="1"/>
  <c r="AI223" i="15"/>
  <c r="AJ222" i="20" s="1"/>
  <c r="AS223" i="15"/>
  <c r="AT222" i="20" s="1"/>
  <c r="AK223" i="15"/>
  <c r="AL222" i="20" s="1"/>
  <c r="AD223" i="15"/>
  <c r="AF223" i="15"/>
  <c r="X223" i="15"/>
  <c r="AM223" i="15"/>
  <c r="AN222" i="20" s="1"/>
  <c r="Z223" i="15"/>
  <c r="V223" i="15"/>
  <c r="AB223" i="15"/>
  <c r="CS231" i="15"/>
  <c r="CT230" i="20" s="1"/>
  <c r="CQ231" i="15"/>
  <c r="CI231" i="15"/>
  <c r="CO231" i="15"/>
  <c r="CM231" i="15"/>
  <c r="CK231" i="15"/>
  <c r="CB231" i="15"/>
  <c r="CC230" i="20" s="1"/>
  <c r="CF231" i="15"/>
  <c r="CD231" i="15"/>
  <c r="BX231" i="15"/>
  <c r="BV231" i="15"/>
  <c r="BZ231" i="15"/>
  <c r="CA230" i="20" s="1"/>
  <c r="BM231" i="15"/>
  <c r="BS231" i="15"/>
  <c r="BO231" i="15"/>
  <c r="BP230" i="20" s="1"/>
  <c r="BK231" i="15"/>
  <c r="BQ231" i="15"/>
  <c r="BI231" i="15"/>
  <c r="BF231" i="15"/>
  <c r="BG230" i="20" s="1"/>
  <c r="BB231" i="15"/>
  <c r="BC230" i="20" s="1"/>
  <c r="AX231" i="15"/>
  <c r="AY230" i="20" s="1"/>
  <c r="BD231" i="15"/>
  <c r="BE230" i="20" s="1"/>
  <c r="AV231" i="15"/>
  <c r="AO231" i="15"/>
  <c r="AP230" i="20" s="1"/>
  <c r="AQ231" i="15"/>
  <c r="AR230" i="20" s="1"/>
  <c r="AI231" i="15"/>
  <c r="AJ230" i="20" s="1"/>
  <c r="AS231" i="15"/>
  <c r="AT230" i="20" s="1"/>
  <c r="AZ231" i="15"/>
  <c r="BA230" i="20" s="1"/>
  <c r="AF231" i="15"/>
  <c r="AD231" i="15"/>
  <c r="AM231" i="15"/>
  <c r="AN230" i="20" s="1"/>
  <c r="X231" i="15"/>
  <c r="AK231" i="15"/>
  <c r="AL230" i="20" s="1"/>
  <c r="Z231" i="15"/>
  <c r="V231" i="15"/>
  <c r="AB231" i="15"/>
  <c r="CS239" i="15"/>
  <c r="CT238" i="20" s="1"/>
  <c r="CQ239" i="15"/>
  <c r="CM239" i="15"/>
  <c r="CN238" i="20" s="1"/>
  <c r="CO239" i="15"/>
  <c r="CI239" i="15"/>
  <c r="CK239" i="15"/>
  <c r="CB239" i="15"/>
  <c r="CC238" i="20" s="1"/>
  <c r="CF239" i="15"/>
  <c r="CG238" i="20" s="1"/>
  <c r="CD239" i="15"/>
  <c r="BX239" i="15"/>
  <c r="BV239" i="15"/>
  <c r="BZ239" i="15"/>
  <c r="CA238" i="20" s="1"/>
  <c r="BS239" i="15"/>
  <c r="BT238" i="20" s="1"/>
  <c r="BM239" i="15"/>
  <c r="BO239" i="15"/>
  <c r="BP238" i="20" s="1"/>
  <c r="BK239" i="15"/>
  <c r="BL238" i="20" s="1"/>
  <c r="BQ239" i="15"/>
  <c r="BI239" i="15"/>
  <c r="BF239" i="15"/>
  <c r="BG238" i="20" s="1"/>
  <c r="BD239" i="15"/>
  <c r="BE238" i="20" s="1"/>
  <c r="BB239" i="15"/>
  <c r="BC238" i="20" s="1"/>
  <c r="AX239" i="15"/>
  <c r="AY238" i="20" s="1"/>
  <c r="AV239" i="15"/>
  <c r="AO239" i="15"/>
  <c r="AP238" i="20" s="1"/>
  <c r="AQ239" i="15"/>
  <c r="AR238" i="20" s="1"/>
  <c r="AZ239" i="15"/>
  <c r="BA238" i="20" s="1"/>
  <c r="AI239" i="15"/>
  <c r="AJ238" i="20" s="1"/>
  <c r="AS239" i="15"/>
  <c r="AT238" i="20" s="1"/>
  <c r="AF239" i="15"/>
  <c r="AD239" i="15"/>
  <c r="AM239" i="15"/>
  <c r="AN238" i="20" s="1"/>
  <c r="AK239" i="15"/>
  <c r="AL238" i="20" s="1"/>
  <c r="X239" i="15"/>
  <c r="Z239" i="15"/>
  <c r="V239" i="15"/>
  <c r="AB239" i="15"/>
  <c r="CS248" i="15"/>
  <c r="CT247" i="20" s="1"/>
  <c r="CQ248" i="15"/>
  <c r="CM248" i="15"/>
  <c r="CN247" i="20" s="1"/>
  <c r="CO248" i="15"/>
  <c r="CI248" i="15"/>
  <c r="CK248" i="15"/>
  <c r="CB248" i="15"/>
  <c r="CC247" i="20" s="1"/>
  <c r="CF248" i="15"/>
  <c r="CG247" i="20" s="1"/>
  <c r="CD248" i="15"/>
  <c r="BX248" i="15"/>
  <c r="BV248" i="15"/>
  <c r="BZ248" i="15"/>
  <c r="CA247" i="20" s="1"/>
  <c r="BS248" i="15"/>
  <c r="BT247" i="20" s="1"/>
  <c r="BM248" i="15"/>
  <c r="BO248" i="15"/>
  <c r="BP247" i="20" s="1"/>
  <c r="BK248" i="15"/>
  <c r="BL247" i="20" s="1"/>
  <c r="BQ248" i="15"/>
  <c r="BI248" i="15"/>
  <c r="BF248" i="15"/>
  <c r="BG247" i="20" s="1"/>
  <c r="BB248" i="15"/>
  <c r="BC247" i="20" s="1"/>
  <c r="AX248" i="15"/>
  <c r="AY247" i="20" s="1"/>
  <c r="AV248" i="15"/>
  <c r="AO248" i="15"/>
  <c r="AP247" i="20" s="1"/>
  <c r="AZ248" i="15"/>
  <c r="BA247" i="20" s="1"/>
  <c r="AQ248" i="15"/>
  <c r="AR247" i="20" s="1"/>
  <c r="AS248" i="15"/>
  <c r="AT247" i="20" s="1"/>
  <c r="BD248" i="15"/>
  <c r="BE247" i="20" s="1"/>
  <c r="AI248" i="15"/>
  <c r="AJ247" i="20" s="1"/>
  <c r="AK248" i="15"/>
  <c r="AL247" i="20" s="1"/>
  <c r="AF248" i="15"/>
  <c r="AD248" i="15"/>
  <c r="AM248" i="15"/>
  <c r="AN247" i="20" s="1"/>
  <c r="X248" i="15"/>
  <c r="Z248" i="15"/>
  <c r="V248" i="15"/>
  <c r="AB248" i="15"/>
  <c r="CS256" i="15"/>
  <c r="CT255" i="20" s="1"/>
  <c r="CQ256" i="15"/>
  <c r="CM256" i="15"/>
  <c r="CN255" i="20" s="1"/>
  <c r="CO256" i="15"/>
  <c r="CI256" i="15"/>
  <c r="CK256" i="15"/>
  <c r="CF256" i="15"/>
  <c r="CG255" i="20" s="1"/>
  <c r="CB256" i="15"/>
  <c r="CC255" i="20" s="1"/>
  <c r="CD256" i="15"/>
  <c r="BX256" i="15"/>
  <c r="BV256" i="15"/>
  <c r="BZ256" i="15"/>
  <c r="BS256" i="15"/>
  <c r="BT255" i="20" s="1"/>
  <c r="BM256" i="15"/>
  <c r="BO256" i="15"/>
  <c r="BP255" i="20" s="1"/>
  <c r="BK256" i="15"/>
  <c r="BL255" i="20" s="1"/>
  <c r="BQ256" i="15"/>
  <c r="BI256" i="15"/>
  <c r="BF256" i="15"/>
  <c r="BG255" i="20" s="1"/>
  <c r="BB256" i="15"/>
  <c r="BC255" i="20" s="1"/>
  <c r="BD256" i="15"/>
  <c r="BE255" i="20" s="1"/>
  <c r="AX256" i="15"/>
  <c r="AY255" i="20" s="1"/>
  <c r="AV256" i="15"/>
  <c r="AZ256" i="15"/>
  <c r="BA255" i="20" s="1"/>
  <c r="AO256" i="15"/>
  <c r="AP255" i="20" s="1"/>
  <c r="AQ256" i="15"/>
  <c r="AR255" i="20" s="1"/>
  <c r="AI256" i="15"/>
  <c r="AJ255" i="20" s="1"/>
  <c r="AS256" i="15"/>
  <c r="AT255" i="20" s="1"/>
  <c r="AK256" i="15"/>
  <c r="AL255" i="20" s="1"/>
  <c r="AM256" i="15"/>
  <c r="AN255" i="20" s="1"/>
  <c r="AD256" i="15"/>
  <c r="AF256" i="15"/>
  <c r="X256" i="15"/>
  <c r="Z256" i="15"/>
  <c r="V256" i="15"/>
  <c r="AB256" i="15"/>
  <c r="CS264" i="15"/>
  <c r="CT263" i="20" s="1"/>
  <c r="CQ264" i="15"/>
  <c r="CM264" i="15"/>
  <c r="CN263" i="20" s="1"/>
  <c r="CO264" i="15"/>
  <c r="CI264" i="15"/>
  <c r="CK264" i="15"/>
  <c r="CF264" i="15"/>
  <c r="CG263" i="20" s="1"/>
  <c r="CB264" i="15"/>
  <c r="CC263" i="20" s="1"/>
  <c r="CD264" i="15"/>
  <c r="BX264" i="15"/>
  <c r="BV264" i="15"/>
  <c r="BZ264" i="15"/>
  <c r="BS264" i="15"/>
  <c r="BT263" i="20" s="1"/>
  <c r="BM264" i="15"/>
  <c r="BO264" i="15"/>
  <c r="BP263" i="20" s="1"/>
  <c r="BK264" i="15"/>
  <c r="BL263" i="20" s="1"/>
  <c r="BQ264" i="15"/>
  <c r="BI264" i="15"/>
  <c r="BF264" i="15"/>
  <c r="BG263" i="20" s="1"/>
  <c r="BD264" i="15"/>
  <c r="BE263" i="20" s="1"/>
  <c r="BB264" i="15"/>
  <c r="BC263" i="20" s="1"/>
  <c r="AX264" i="15"/>
  <c r="AY263" i="20" s="1"/>
  <c r="AV264" i="15"/>
  <c r="AO264" i="15"/>
  <c r="AP263" i="20" s="1"/>
  <c r="AQ264" i="15"/>
  <c r="AR263" i="20" s="1"/>
  <c r="AI264" i="15"/>
  <c r="AJ263" i="20" s="1"/>
  <c r="AZ264" i="15"/>
  <c r="BA263" i="20" s="1"/>
  <c r="AS264" i="15"/>
  <c r="AT263" i="20" s="1"/>
  <c r="AM264" i="15"/>
  <c r="AN263" i="20" s="1"/>
  <c r="AD264" i="15"/>
  <c r="AF264" i="15"/>
  <c r="X264" i="15"/>
  <c r="AK264" i="15"/>
  <c r="AL263" i="20" s="1"/>
  <c r="Z264" i="15"/>
  <c r="V264" i="15"/>
  <c r="AB264" i="15"/>
  <c r="CS272" i="15"/>
  <c r="CT271" i="20" s="1"/>
  <c r="CQ272" i="15"/>
  <c r="CM272" i="15"/>
  <c r="CN271" i="20" s="1"/>
  <c r="CO272" i="15"/>
  <c r="CI272" i="15"/>
  <c r="CK272" i="15"/>
  <c r="CF272" i="15"/>
  <c r="CG271" i="20" s="1"/>
  <c r="CB272" i="15"/>
  <c r="CC271" i="20" s="1"/>
  <c r="CD272" i="15"/>
  <c r="BX272" i="15"/>
  <c r="BV272" i="15"/>
  <c r="BZ272" i="15"/>
  <c r="BS272" i="15"/>
  <c r="BT271" i="20" s="1"/>
  <c r="BM272" i="15"/>
  <c r="BO272" i="15"/>
  <c r="BP271" i="20" s="1"/>
  <c r="BK272" i="15"/>
  <c r="BL271" i="20" s="1"/>
  <c r="BQ272" i="15"/>
  <c r="BI272" i="15"/>
  <c r="BF272" i="15"/>
  <c r="BG271" i="20" s="1"/>
  <c r="AX272" i="15"/>
  <c r="AY271" i="20" s="1"/>
  <c r="BB272" i="15"/>
  <c r="BC271" i="20" s="1"/>
  <c r="BD272" i="15"/>
  <c r="BE271" i="20" s="1"/>
  <c r="AV272" i="15"/>
  <c r="AO272" i="15"/>
  <c r="AP271" i="20" s="1"/>
  <c r="AQ272" i="15"/>
  <c r="AR271" i="20" s="1"/>
  <c r="AZ272" i="15"/>
  <c r="BA271" i="20" s="1"/>
  <c r="AI272" i="15"/>
  <c r="AJ271" i="20" s="1"/>
  <c r="AS272" i="15"/>
  <c r="AT271" i="20" s="1"/>
  <c r="AM272" i="15"/>
  <c r="AN271" i="20" s="1"/>
  <c r="AD272" i="15"/>
  <c r="AK272" i="15"/>
  <c r="AL271" i="20" s="1"/>
  <c r="AF272" i="15"/>
  <c r="X272" i="15"/>
  <c r="Z272" i="15"/>
  <c r="V272" i="15"/>
  <c r="AB272" i="15"/>
  <c r="CS280" i="15"/>
  <c r="CT279" i="20" s="1"/>
  <c r="CQ280" i="15"/>
  <c r="CO280" i="15"/>
  <c r="CM280" i="15"/>
  <c r="CI280" i="15"/>
  <c r="CK280" i="15"/>
  <c r="CF280" i="15"/>
  <c r="CG279" i="20" s="1"/>
  <c r="CB280" i="15"/>
  <c r="CC279" i="20" s="1"/>
  <c r="CD280" i="15"/>
  <c r="BX280" i="15"/>
  <c r="BV280" i="15"/>
  <c r="BZ280" i="15"/>
  <c r="BS280" i="15"/>
  <c r="BT279" i="20" s="1"/>
  <c r="BM280" i="15"/>
  <c r="BO280" i="15"/>
  <c r="BP279" i="20" s="1"/>
  <c r="BK280" i="15"/>
  <c r="BL279" i="20" s="1"/>
  <c r="BQ280" i="15"/>
  <c r="BI280" i="15"/>
  <c r="BF280" i="15"/>
  <c r="BG279" i="20" s="1"/>
  <c r="BD280" i="15"/>
  <c r="BE279" i="20" s="1"/>
  <c r="AX280" i="15"/>
  <c r="AY279" i="20" s="1"/>
  <c r="BB280" i="15"/>
  <c r="BC279" i="20" s="1"/>
  <c r="AV280" i="15"/>
  <c r="AO280" i="15"/>
  <c r="AP279" i="20" s="1"/>
  <c r="AZ280" i="15"/>
  <c r="BA279" i="20" s="1"/>
  <c r="AQ280" i="15"/>
  <c r="AR279" i="20" s="1"/>
  <c r="AS280" i="15"/>
  <c r="AT279" i="20" s="1"/>
  <c r="AI280" i="15"/>
  <c r="AJ279" i="20" s="1"/>
  <c r="AK280" i="15"/>
  <c r="AL279" i="20" s="1"/>
  <c r="AD280" i="15"/>
  <c r="AM280" i="15"/>
  <c r="AN279" i="20" s="1"/>
  <c r="X280" i="15"/>
  <c r="AF280" i="15"/>
  <c r="Z280" i="15"/>
  <c r="V280" i="15"/>
  <c r="AB280" i="15"/>
  <c r="CS289" i="15"/>
  <c r="CT288" i="20" s="1"/>
  <c r="CQ289" i="15"/>
  <c r="CO289" i="15"/>
  <c r="CM289" i="15"/>
  <c r="CK289" i="15"/>
  <c r="CI289" i="15"/>
  <c r="CF289" i="15"/>
  <c r="CG288" i="20" s="1"/>
  <c r="CB289" i="15"/>
  <c r="CC288" i="20" s="1"/>
  <c r="CD289" i="15"/>
  <c r="BZ289" i="15"/>
  <c r="BV289" i="15"/>
  <c r="BS289" i="15"/>
  <c r="BT288" i="20" s="1"/>
  <c r="BO289" i="15"/>
  <c r="BX289" i="15"/>
  <c r="BY288" i="20" s="1"/>
  <c r="BQ289" i="15"/>
  <c r="BI289" i="15"/>
  <c r="BK289" i="15"/>
  <c r="BD289" i="15"/>
  <c r="BE288" i="20" s="1"/>
  <c r="BF289" i="15"/>
  <c r="BG288" i="20" s="1"/>
  <c r="BM289" i="15"/>
  <c r="AX289" i="15"/>
  <c r="AY288" i="20" s="1"/>
  <c r="BB289" i="15"/>
  <c r="BC288" i="20" s="1"/>
  <c r="AZ289" i="15"/>
  <c r="BA288" i="20" s="1"/>
  <c r="AV289" i="15"/>
  <c r="AQ289" i="15"/>
  <c r="AR288" i="20" s="1"/>
  <c r="AS289" i="15"/>
  <c r="AT288" i="20" s="1"/>
  <c r="AO289" i="15"/>
  <c r="AP288" i="20" s="1"/>
  <c r="AI289" i="15"/>
  <c r="AJ288" i="20" s="1"/>
  <c r="AK289" i="15"/>
  <c r="AL288" i="20" s="1"/>
  <c r="AM289" i="15"/>
  <c r="AN288" i="20" s="1"/>
  <c r="X289" i="15"/>
  <c r="AF289" i="15"/>
  <c r="Z289" i="15"/>
  <c r="AD289" i="15"/>
  <c r="V289" i="15"/>
  <c r="AB289" i="15"/>
  <c r="CS297" i="15"/>
  <c r="CT296" i="20" s="1"/>
  <c r="CQ297" i="15"/>
  <c r="CO297" i="15"/>
  <c r="CM297" i="15"/>
  <c r="CK297" i="15"/>
  <c r="CI297" i="15"/>
  <c r="CF297" i="15"/>
  <c r="CG296" i="20" s="1"/>
  <c r="CB297" i="15"/>
  <c r="CC296" i="20" s="1"/>
  <c r="CD297" i="15"/>
  <c r="BZ297" i="15"/>
  <c r="BV297" i="15"/>
  <c r="BS297" i="15"/>
  <c r="BT296" i="20" s="1"/>
  <c r="BO297" i="15"/>
  <c r="BX297" i="15"/>
  <c r="BY296" i="20" s="1"/>
  <c r="BQ297" i="15"/>
  <c r="BI297" i="15"/>
  <c r="BD297" i="15"/>
  <c r="BE296" i="20" s="1"/>
  <c r="BM297" i="15"/>
  <c r="BF297" i="15"/>
  <c r="BG296" i="20" s="1"/>
  <c r="BK297" i="15"/>
  <c r="BL296" i="20" s="1"/>
  <c r="AX297" i="15"/>
  <c r="AY296" i="20" s="1"/>
  <c r="AZ297" i="15"/>
  <c r="BA296" i="20" s="1"/>
  <c r="AQ297" i="15"/>
  <c r="AR296" i="20" s="1"/>
  <c r="AS297" i="15"/>
  <c r="AT296" i="20" s="1"/>
  <c r="AV297" i="15"/>
  <c r="AI297" i="15"/>
  <c r="AJ296" i="20" s="1"/>
  <c r="AK297" i="15"/>
  <c r="AL296" i="20" s="1"/>
  <c r="AO297" i="15"/>
  <c r="AP296" i="20" s="1"/>
  <c r="BB297" i="15"/>
  <c r="BC296" i="20" s="1"/>
  <c r="AM297" i="15"/>
  <c r="AN296" i="20" s="1"/>
  <c r="AF297" i="15"/>
  <c r="X297" i="15"/>
  <c r="AD297" i="15"/>
  <c r="Z297" i="15"/>
  <c r="AB297" i="15"/>
  <c r="V297" i="15"/>
  <c r="CQ305" i="15"/>
  <c r="CR304" i="20" s="1"/>
  <c r="CS305" i="15"/>
  <c r="CT304" i="20" s="1"/>
  <c r="CO305" i="15"/>
  <c r="CM305" i="15"/>
  <c r="CK305" i="15"/>
  <c r="CI305" i="15"/>
  <c r="CF305" i="15"/>
  <c r="CG304" i="20" s="1"/>
  <c r="CB305" i="15"/>
  <c r="CC304" i="20" s="1"/>
  <c r="CD305" i="15"/>
  <c r="BZ305" i="15"/>
  <c r="BV305" i="15"/>
  <c r="BS305" i="15"/>
  <c r="BT304" i="20" s="1"/>
  <c r="BO305" i="15"/>
  <c r="BX305" i="15"/>
  <c r="BY304" i="20" s="1"/>
  <c r="BQ305" i="15"/>
  <c r="BI305" i="15"/>
  <c r="BM305" i="15"/>
  <c r="BD305" i="15"/>
  <c r="BE304" i="20" s="1"/>
  <c r="BF305" i="15"/>
  <c r="BG304" i="20" s="1"/>
  <c r="BK305" i="15"/>
  <c r="BL304" i="20" s="1"/>
  <c r="AX305" i="15"/>
  <c r="AY304" i="20" s="1"/>
  <c r="AZ305" i="15"/>
  <c r="BA304" i="20" s="1"/>
  <c r="AQ305" i="15"/>
  <c r="AR304" i="20" s="1"/>
  <c r="AV305" i="15"/>
  <c r="AS305" i="15"/>
  <c r="AT304" i="20" s="1"/>
  <c r="AO305" i="15"/>
  <c r="AP304" i="20" s="1"/>
  <c r="AI305" i="15"/>
  <c r="AJ304" i="20" s="1"/>
  <c r="AK305" i="15"/>
  <c r="AL304" i="20" s="1"/>
  <c r="BB305" i="15"/>
  <c r="BC304" i="20" s="1"/>
  <c r="AM305" i="15"/>
  <c r="AN304" i="20" s="1"/>
  <c r="AF305" i="15"/>
  <c r="X305" i="15"/>
  <c r="Z305" i="15"/>
  <c r="AD305" i="15"/>
  <c r="AB305" i="15"/>
  <c r="V305" i="15"/>
  <c r="CQ313" i="15"/>
  <c r="CR312" i="20" s="1"/>
  <c r="CS313" i="15"/>
  <c r="CT312" i="20" s="1"/>
  <c r="CO313" i="15"/>
  <c r="CM313" i="15"/>
  <c r="CK313" i="15"/>
  <c r="CI313" i="15"/>
  <c r="CF313" i="15"/>
  <c r="CG312" i="20" s="1"/>
  <c r="CB313" i="15"/>
  <c r="CC312" i="20" s="1"/>
  <c r="CD313" i="15"/>
  <c r="BZ313" i="15"/>
  <c r="BV313" i="15"/>
  <c r="BS313" i="15"/>
  <c r="BT312" i="20" s="1"/>
  <c r="BX313" i="15"/>
  <c r="BY312" i="20" s="1"/>
  <c r="BO313" i="15"/>
  <c r="BQ313" i="15"/>
  <c r="BK313" i="15"/>
  <c r="BL312" i="20" s="1"/>
  <c r="BI313" i="15"/>
  <c r="BM313" i="15"/>
  <c r="BD313" i="15"/>
  <c r="BE312" i="20" s="1"/>
  <c r="BF313" i="15"/>
  <c r="BG312" i="20" s="1"/>
  <c r="BB313" i="15"/>
  <c r="BC312" i="20" s="1"/>
  <c r="AX313" i="15"/>
  <c r="AY312" i="20" s="1"/>
  <c r="AZ313" i="15"/>
  <c r="BA312" i="20" s="1"/>
  <c r="AV313" i="15"/>
  <c r="AQ313" i="15"/>
  <c r="AR312" i="20" s="1"/>
  <c r="AS313" i="15"/>
  <c r="AT312" i="20" s="1"/>
  <c r="AI313" i="15"/>
  <c r="AJ312" i="20" s="1"/>
  <c r="AK313" i="15"/>
  <c r="AL312" i="20" s="1"/>
  <c r="AO313" i="15"/>
  <c r="AP312" i="20" s="1"/>
  <c r="AM313" i="15"/>
  <c r="AN312" i="20" s="1"/>
  <c r="AF313" i="15"/>
  <c r="X313" i="15"/>
  <c r="AD313" i="15"/>
  <c r="Z313" i="15"/>
  <c r="V313" i="15"/>
  <c r="AB313" i="15"/>
  <c r="CQ321" i="15"/>
  <c r="CR320" i="20" s="1"/>
  <c r="CS321" i="15"/>
  <c r="CT320" i="20" s="1"/>
  <c r="CO321" i="15"/>
  <c r="CM321" i="15"/>
  <c r="CK321" i="15"/>
  <c r="CI321" i="15"/>
  <c r="CF321" i="15"/>
  <c r="CG320" i="20" s="1"/>
  <c r="CB321" i="15"/>
  <c r="CC320" i="20" s="1"/>
  <c r="CD321" i="15"/>
  <c r="BZ321" i="15"/>
  <c r="BV321" i="15"/>
  <c r="BS321" i="15"/>
  <c r="BT320" i="20" s="1"/>
  <c r="BX321" i="15"/>
  <c r="BY320" i="20" s="1"/>
  <c r="BO321" i="15"/>
  <c r="BQ321" i="15"/>
  <c r="BM321" i="15"/>
  <c r="BN320" i="20" s="1"/>
  <c r="BI321" i="15"/>
  <c r="BD321" i="15"/>
  <c r="BE320" i="20" s="1"/>
  <c r="BK321" i="15"/>
  <c r="BF321" i="15"/>
  <c r="BG320" i="20" s="1"/>
  <c r="BB321" i="15"/>
  <c r="BC320" i="20" s="1"/>
  <c r="AX321" i="15"/>
  <c r="AY320" i="20" s="1"/>
  <c r="AZ321" i="15"/>
  <c r="BA320" i="20" s="1"/>
  <c r="AQ321" i="15"/>
  <c r="AR320" i="20" s="1"/>
  <c r="AS321" i="15"/>
  <c r="AT320" i="20" s="1"/>
  <c r="AO321" i="15"/>
  <c r="AP320" i="20" s="1"/>
  <c r="AI321" i="15"/>
  <c r="AJ320" i="20" s="1"/>
  <c r="AV321" i="15"/>
  <c r="AK321" i="15"/>
  <c r="AL320" i="20" s="1"/>
  <c r="AM321" i="15"/>
  <c r="AN320" i="20" s="1"/>
  <c r="AF321" i="15"/>
  <c r="X321" i="15"/>
  <c r="Z321" i="15"/>
  <c r="AD321" i="15"/>
  <c r="V321" i="15"/>
  <c r="AB321" i="15"/>
  <c r="CQ329" i="15"/>
  <c r="CR328" i="20" s="1"/>
  <c r="CS329" i="15"/>
  <c r="CT328" i="20" s="1"/>
  <c r="CO329" i="15"/>
  <c r="CM329" i="15"/>
  <c r="CK329" i="15"/>
  <c r="CI329" i="15"/>
  <c r="CF329" i="15"/>
  <c r="CG328" i="20" s="1"/>
  <c r="CB329" i="15"/>
  <c r="CC328" i="20" s="1"/>
  <c r="CD329" i="15"/>
  <c r="BZ329" i="15"/>
  <c r="BV329" i="15"/>
  <c r="BS329" i="15"/>
  <c r="BT328" i="20" s="1"/>
  <c r="BX329" i="15"/>
  <c r="BY328" i="20" s="1"/>
  <c r="BO329" i="15"/>
  <c r="BQ329" i="15"/>
  <c r="BI329" i="15"/>
  <c r="BD329" i="15"/>
  <c r="BE328" i="20" s="1"/>
  <c r="BF329" i="15"/>
  <c r="BG328" i="20" s="1"/>
  <c r="BM329" i="15"/>
  <c r="BN328" i="20" s="1"/>
  <c r="BB329" i="15"/>
  <c r="BC328" i="20" s="1"/>
  <c r="AX329" i="15"/>
  <c r="AY328" i="20" s="1"/>
  <c r="BK329" i="15"/>
  <c r="AZ329" i="15"/>
  <c r="BA328" i="20" s="1"/>
  <c r="AQ329" i="15"/>
  <c r="AR328" i="20" s="1"/>
  <c r="AV329" i="15"/>
  <c r="AS329" i="15"/>
  <c r="AT328" i="20" s="1"/>
  <c r="AI329" i="15"/>
  <c r="AJ328" i="20" s="1"/>
  <c r="AK329" i="15"/>
  <c r="AL328" i="20" s="1"/>
  <c r="AO329" i="15"/>
  <c r="AP328" i="20" s="1"/>
  <c r="AM329" i="15"/>
  <c r="AN328" i="20" s="1"/>
  <c r="AF329" i="15"/>
  <c r="X329" i="15"/>
  <c r="AD329" i="15"/>
  <c r="Z329" i="15"/>
  <c r="AB329" i="15"/>
  <c r="V329" i="15"/>
  <c r="CS337" i="15"/>
  <c r="CT336" i="20" s="1"/>
  <c r="CQ337" i="15"/>
  <c r="CO337" i="15"/>
  <c r="CM337" i="15"/>
  <c r="CK337" i="15"/>
  <c r="CI337" i="15"/>
  <c r="CF337" i="15"/>
  <c r="CG336" i="20" s="1"/>
  <c r="CB337" i="15"/>
  <c r="CC336" i="20" s="1"/>
  <c r="CD337" i="15"/>
  <c r="BZ337" i="15"/>
  <c r="BV337" i="15"/>
  <c r="BS337" i="15"/>
  <c r="BT336" i="20" s="1"/>
  <c r="BO337" i="15"/>
  <c r="BP336" i="20" s="1"/>
  <c r="BQ337" i="15"/>
  <c r="BI337" i="15"/>
  <c r="BX337" i="15"/>
  <c r="BY336" i="20" s="1"/>
  <c r="BD337" i="15"/>
  <c r="BE336" i="20" s="1"/>
  <c r="BK337" i="15"/>
  <c r="BF337" i="15"/>
  <c r="BG336" i="20" s="1"/>
  <c r="BM337" i="15"/>
  <c r="AX337" i="15"/>
  <c r="AY336" i="20" s="1"/>
  <c r="BB337" i="15"/>
  <c r="BC336" i="20" s="1"/>
  <c r="AZ337" i="15"/>
  <c r="BA336" i="20" s="1"/>
  <c r="AV337" i="15"/>
  <c r="AQ337" i="15"/>
  <c r="AR336" i="20" s="1"/>
  <c r="AS337" i="15"/>
  <c r="AT336" i="20" s="1"/>
  <c r="AO337" i="15"/>
  <c r="AP336" i="20" s="1"/>
  <c r="AI337" i="15"/>
  <c r="AJ336" i="20" s="1"/>
  <c r="AK337" i="15"/>
  <c r="AL336" i="20" s="1"/>
  <c r="AM337" i="15"/>
  <c r="AN336" i="20" s="1"/>
  <c r="AF337" i="15"/>
  <c r="X337" i="15"/>
  <c r="Z337" i="15"/>
  <c r="AD337" i="15"/>
  <c r="AB337" i="15"/>
  <c r="V337" i="15"/>
  <c r="CS345" i="15"/>
  <c r="CT344" i="20" s="1"/>
  <c r="CQ345" i="15"/>
  <c r="CO345" i="15"/>
  <c r="CM345" i="15"/>
  <c r="CK345" i="15"/>
  <c r="CI345" i="15"/>
  <c r="CF345" i="15"/>
  <c r="CG344" i="20" s="1"/>
  <c r="CB345" i="15"/>
  <c r="CC344" i="20" s="1"/>
  <c r="CD345" i="15"/>
  <c r="BZ345" i="15"/>
  <c r="BV345" i="15"/>
  <c r="BS345" i="15"/>
  <c r="BT344" i="20" s="1"/>
  <c r="BO345" i="15"/>
  <c r="BP344" i="20" s="1"/>
  <c r="BQ345" i="15"/>
  <c r="BX345" i="15"/>
  <c r="BY344" i="20" s="1"/>
  <c r="BI345" i="15"/>
  <c r="BD345" i="15"/>
  <c r="BE344" i="20" s="1"/>
  <c r="BM345" i="15"/>
  <c r="BF345" i="15"/>
  <c r="BG344" i="20" s="1"/>
  <c r="BK345" i="15"/>
  <c r="BL344" i="20" s="1"/>
  <c r="AX345" i="15"/>
  <c r="AY344" i="20" s="1"/>
  <c r="AZ345" i="15"/>
  <c r="BA344" i="20" s="1"/>
  <c r="AQ345" i="15"/>
  <c r="AR344" i="20" s="1"/>
  <c r="BB345" i="15"/>
  <c r="BC344" i="20" s="1"/>
  <c r="AV345" i="15"/>
  <c r="AS345" i="15"/>
  <c r="AT344" i="20" s="1"/>
  <c r="AI345" i="15"/>
  <c r="AJ344" i="20" s="1"/>
  <c r="AK345" i="15"/>
  <c r="AL344" i="20" s="1"/>
  <c r="AO345" i="15"/>
  <c r="AP344" i="20" s="1"/>
  <c r="AM345" i="15"/>
  <c r="AN344" i="20" s="1"/>
  <c r="AF345" i="15"/>
  <c r="X345" i="15"/>
  <c r="AD345" i="15"/>
  <c r="Z345" i="15"/>
  <c r="V345" i="15"/>
  <c r="AB345" i="15"/>
  <c r="CS353" i="15"/>
  <c r="CT352" i="20" s="1"/>
  <c r="CQ353" i="15"/>
  <c r="CO353" i="15"/>
  <c r="CM353" i="15"/>
  <c r="CK353" i="15"/>
  <c r="CI353" i="15"/>
  <c r="CF353" i="15"/>
  <c r="CG352" i="20" s="1"/>
  <c r="CB353" i="15"/>
  <c r="CC352" i="20" s="1"/>
  <c r="CD353" i="15"/>
  <c r="BZ353" i="15"/>
  <c r="BV353" i="15"/>
  <c r="BS353" i="15"/>
  <c r="BT352" i="20" s="1"/>
  <c r="BO353" i="15"/>
  <c r="BX353" i="15"/>
  <c r="BY352" i="20" s="1"/>
  <c r="BQ353" i="15"/>
  <c r="BI353" i="15"/>
  <c r="BD353" i="15"/>
  <c r="BE352" i="20" s="1"/>
  <c r="BK353" i="15"/>
  <c r="BF353" i="15"/>
  <c r="BG352" i="20" s="1"/>
  <c r="BB353" i="15"/>
  <c r="BC352" i="20" s="1"/>
  <c r="AX353" i="15"/>
  <c r="AY352" i="20" s="1"/>
  <c r="AZ353" i="15"/>
  <c r="BA352" i="20" s="1"/>
  <c r="AV353" i="15"/>
  <c r="AQ353" i="15"/>
  <c r="AR352" i="20" s="1"/>
  <c r="BM353" i="15"/>
  <c r="BN352" i="20" s="1"/>
  <c r="AS353" i="15"/>
  <c r="AT352" i="20" s="1"/>
  <c r="AO353" i="15"/>
  <c r="AP352" i="20" s="1"/>
  <c r="AI353" i="15"/>
  <c r="AJ352" i="20" s="1"/>
  <c r="AK353" i="15"/>
  <c r="AL352" i="20" s="1"/>
  <c r="AM353" i="15"/>
  <c r="AN352" i="20" s="1"/>
  <c r="X353" i="15"/>
  <c r="AF353" i="15"/>
  <c r="Z353" i="15"/>
  <c r="AD353" i="15"/>
  <c r="V353" i="15"/>
  <c r="AB353" i="15"/>
  <c r="CS361" i="15"/>
  <c r="CT360" i="20" s="1"/>
  <c r="CQ361" i="15"/>
  <c r="CO361" i="15"/>
  <c r="CM361" i="15"/>
  <c r="CK361" i="15"/>
  <c r="CI361" i="15"/>
  <c r="CF361" i="15"/>
  <c r="CG360" i="20" s="1"/>
  <c r="CB361" i="15"/>
  <c r="CC360" i="20" s="1"/>
  <c r="CD361" i="15"/>
  <c r="BZ361" i="15"/>
  <c r="BV361" i="15"/>
  <c r="BS361" i="15"/>
  <c r="BT360" i="20" s="1"/>
  <c r="BO361" i="15"/>
  <c r="BX361" i="15"/>
  <c r="BY360" i="20" s="1"/>
  <c r="BQ361" i="15"/>
  <c r="BI361" i="15"/>
  <c r="BD361" i="15"/>
  <c r="BE360" i="20" s="1"/>
  <c r="BM361" i="15"/>
  <c r="BF361" i="15"/>
  <c r="BG360" i="20" s="1"/>
  <c r="BK361" i="15"/>
  <c r="BL360" i="20" s="1"/>
  <c r="BB361" i="15"/>
  <c r="BC360" i="20" s="1"/>
  <c r="AX361" i="15"/>
  <c r="AY360" i="20" s="1"/>
  <c r="AZ361" i="15"/>
  <c r="BA360" i="20" s="1"/>
  <c r="AQ361" i="15"/>
  <c r="AR360" i="20" s="1"/>
  <c r="AS361" i="15"/>
  <c r="AT360" i="20" s="1"/>
  <c r="AI361" i="15"/>
  <c r="AJ360" i="20" s="1"/>
  <c r="AV361" i="15"/>
  <c r="AK361" i="15"/>
  <c r="AL360" i="20" s="1"/>
  <c r="AO361" i="15"/>
  <c r="AP360" i="20" s="1"/>
  <c r="AM361" i="15"/>
  <c r="AN360" i="20" s="1"/>
  <c r="AF361" i="15"/>
  <c r="X361" i="15"/>
  <c r="Z361" i="15"/>
  <c r="AD361" i="15"/>
  <c r="AB361" i="15"/>
  <c r="V361" i="15"/>
  <c r="CQ369" i="15"/>
  <c r="CR368" i="20" s="1"/>
  <c r="CS369" i="15"/>
  <c r="CT368" i="20" s="1"/>
  <c r="CO369" i="15"/>
  <c r="CM369" i="15"/>
  <c r="CK369" i="15"/>
  <c r="CI369" i="15"/>
  <c r="CF369" i="15"/>
  <c r="CG368" i="20" s="1"/>
  <c r="CB369" i="15"/>
  <c r="CC368" i="20" s="1"/>
  <c r="CD369" i="15"/>
  <c r="BZ369" i="15"/>
  <c r="BV369" i="15"/>
  <c r="BS369" i="15"/>
  <c r="BT368" i="20" s="1"/>
  <c r="BO369" i="15"/>
  <c r="BX369" i="15"/>
  <c r="BY368" i="20" s="1"/>
  <c r="BQ369" i="15"/>
  <c r="BI369" i="15"/>
  <c r="BM369" i="15"/>
  <c r="BD369" i="15"/>
  <c r="BE368" i="20" s="1"/>
  <c r="BK369" i="15"/>
  <c r="BL368" i="20" s="1"/>
  <c r="BF369" i="15"/>
  <c r="BG368" i="20" s="1"/>
  <c r="AX369" i="15"/>
  <c r="AY368" i="20" s="1"/>
  <c r="BB369" i="15"/>
  <c r="BC368" i="20" s="1"/>
  <c r="AZ369" i="15"/>
  <c r="BA368" i="20" s="1"/>
  <c r="AQ369" i="15"/>
  <c r="AR368" i="20" s="1"/>
  <c r="AV369" i="15"/>
  <c r="AS369" i="15"/>
  <c r="AT368" i="20" s="1"/>
  <c r="AO369" i="15"/>
  <c r="AP368" i="20" s="1"/>
  <c r="AI369" i="15"/>
  <c r="AJ368" i="20" s="1"/>
  <c r="AK369" i="15"/>
  <c r="AL368" i="20" s="1"/>
  <c r="AM369" i="15"/>
  <c r="AN368" i="20" s="1"/>
  <c r="AF369" i="15"/>
  <c r="X369" i="15"/>
  <c r="AD369" i="15"/>
  <c r="Z369" i="15"/>
  <c r="AB369" i="15"/>
  <c r="V369" i="15"/>
  <c r="CQ377" i="15"/>
  <c r="CR376" i="20" s="1"/>
  <c r="CS377" i="15"/>
  <c r="CT376" i="20" s="1"/>
  <c r="CO377" i="15"/>
  <c r="CM377" i="15"/>
  <c r="CK377" i="15"/>
  <c r="CI377" i="15"/>
  <c r="CF377" i="15"/>
  <c r="CG376" i="20" s="1"/>
  <c r="CB377" i="15"/>
  <c r="CC376" i="20" s="1"/>
  <c r="CD377" i="15"/>
  <c r="BZ377" i="15"/>
  <c r="BV377" i="15"/>
  <c r="BS377" i="15"/>
  <c r="BT376" i="20" s="1"/>
  <c r="BX377" i="15"/>
  <c r="BY376" i="20" s="1"/>
  <c r="BO377" i="15"/>
  <c r="BQ377" i="15"/>
  <c r="BI377" i="15"/>
  <c r="BM377" i="15"/>
  <c r="BD377" i="15"/>
  <c r="BE376" i="20" s="1"/>
  <c r="BF377" i="15"/>
  <c r="BG376" i="20" s="1"/>
  <c r="AX377" i="15"/>
  <c r="AY376" i="20" s="1"/>
  <c r="AZ377" i="15"/>
  <c r="BA376" i="20" s="1"/>
  <c r="AV377" i="15"/>
  <c r="AQ377" i="15"/>
  <c r="AR376" i="20" s="1"/>
  <c r="AS377" i="15"/>
  <c r="AT376" i="20" s="1"/>
  <c r="AI377" i="15"/>
  <c r="AJ376" i="20" s="1"/>
  <c r="BB377" i="15"/>
  <c r="BC376" i="20" s="1"/>
  <c r="AK377" i="15"/>
  <c r="AL376" i="20" s="1"/>
  <c r="AO377" i="15"/>
  <c r="AP376" i="20" s="1"/>
  <c r="AM377" i="15"/>
  <c r="AN376" i="20" s="1"/>
  <c r="AF377" i="15"/>
  <c r="BK377" i="15"/>
  <c r="BL376" i="20" s="1"/>
  <c r="X377" i="15"/>
  <c r="AD377" i="15"/>
  <c r="Z377" i="15"/>
  <c r="V377" i="15"/>
  <c r="AB377" i="15"/>
  <c r="CQ385" i="15"/>
  <c r="CR384" i="20" s="1"/>
  <c r="CS385" i="15"/>
  <c r="CT384" i="20" s="1"/>
  <c r="CO385" i="15"/>
  <c r="CM385" i="15"/>
  <c r="CK385" i="15"/>
  <c r="CF385" i="15"/>
  <c r="CB385" i="15"/>
  <c r="CC384" i="20" s="1"/>
  <c r="CI385" i="15"/>
  <c r="CD385" i="15"/>
  <c r="CE384" i="20" s="1"/>
  <c r="BZ385" i="15"/>
  <c r="BV385" i="15"/>
  <c r="BS385" i="15"/>
  <c r="BT384" i="20" s="1"/>
  <c r="BX385" i="15"/>
  <c r="BY384" i="20" s="1"/>
  <c r="BO385" i="15"/>
  <c r="BQ385" i="15"/>
  <c r="BM385" i="15"/>
  <c r="BN384" i="20" s="1"/>
  <c r="BI385" i="15"/>
  <c r="BD385" i="15"/>
  <c r="BE384" i="20" s="1"/>
  <c r="BK385" i="15"/>
  <c r="BF385" i="15"/>
  <c r="BG384" i="20" s="1"/>
  <c r="BB385" i="15"/>
  <c r="BC384" i="20" s="1"/>
  <c r="AX385" i="15"/>
  <c r="AY384" i="20" s="1"/>
  <c r="AZ385" i="15"/>
  <c r="BA384" i="20" s="1"/>
  <c r="AQ385" i="15"/>
  <c r="AR384" i="20" s="1"/>
  <c r="AS385" i="15"/>
  <c r="AT384" i="20" s="1"/>
  <c r="AO385" i="15"/>
  <c r="AP384" i="20" s="1"/>
  <c r="AI385" i="15"/>
  <c r="AJ384" i="20" s="1"/>
  <c r="AK385" i="15"/>
  <c r="AL384" i="20" s="1"/>
  <c r="AV385" i="15"/>
  <c r="AM385" i="15"/>
  <c r="AN384" i="20" s="1"/>
  <c r="AF385" i="15"/>
  <c r="X385" i="15"/>
  <c r="Z385" i="15"/>
  <c r="AD385" i="15"/>
  <c r="V385" i="15"/>
  <c r="AB385" i="15"/>
  <c r="CQ393" i="15"/>
  <c r="CR392" i="20" s="1"/>
  <c r="CS393" i="15"/>
  <c r="CT392" i="20" s="1"/>
  <c r="CO393" i="15"/>
  <c r="CM393" i="15"/>
  <c r="CK393" i="15"/>
  <c r="CI393" i="15"/>
  <c r="CF393" i="15"/>
  <c r="CG392" i="20" s="1"/>
  <c r="CB393" i="15"/>
  <c r="CC392" i="20" s="1"/>
  <c r="CD393" i="15"/>
  <c r="BZ393" i="15"/>
  <c r="BV393" i="15"/>
  <c r="BS393" i="15"/>
  <c r="BT392" i="20" s="1"/>
  <c r="BX393" i="15"/>
  <c r="BY392" i="20" s="1"/>
  <c r="BO393" i="15"/>
  <c r="BQ393" i="15"/>
  <c r="BI393" i="15"/>
  <c r="BD393" i="15"/>
  <c r="BE392" i="20" s="1"/>
  <c r="BF393" i="15"/>
  <c r="BG392" i="20" s="1"/>
  <c r="BB393" i="15"/>
  <c r="BC392" i="20" s="1"/>
  <c r="AX393" i="15"/>
  <c r="AY392" i="20" s="1"/>
  <c r="BK393" i="15"/>
  <c r="BM393" i="15"/>
  <c r="AZ393" i="15"/>
  <c r="BA392" i="20" s="1"/>
  <c r="AQ393" i="15"/>
  <c r="AR392" i="20" s="1"/>
  <c r="AV393" i="15"/>
  <c r="AS393" i="15"/>
  <c r="AT392" i="20" s="1"/>
  <c r="AI393" i="15"/>
  <c r="AJ392" i="20" s="1"/>
  <c r="AK393" i="15"/>
  <c r="AL392" i="20" s="1"/>
  <c r="AO393" i="15"/>
  <c r="AP392" i="20" s="1"/>
  <c r="AM393" i="15"/>
  <c r="AN392" i="20" s="1"/>
  <c r="AF393" i="15"/>
  <c r="X393" i="15"/>
  <c r="Z393" i="15"/>
  <c r="AD393" i="15"/>
  <c r="AB393" i="15"/>
  <c r="V393" i="15"/>
  <c r="CS401" i="15"/>
  <c r="CT400" i="20" s="1"/>
  <c r="CQ401" i="15"/>
  <c r="CO401" i="15"/>
  <c r="CM401" i="15"/>
  <c r="CK401" i="15"/>
  <c r="CI401" i="15"/>
  <c r="CF401" i="15"/>
  <c r="CG400" i="20" s="1"/>
  <c r="CB401" i="15"/>
  <c r="CC400" i="20" s="1"/>
  <c r="CD401" i="15"/>
  <c r="BZ401" i="15"/>
  <c r="BV401" i="15"/>
  <c r="BS401" i="15"/>
  <c r="BT400" i="20" s="1"/>
  <c r="BO401" i="15"/>
  <c r="BP400" i="20" s="1"/>
  <c r="BQ401" i="15"/>
  <c r="BX401" i="15"/>
  <c r="BY400" i="20" s="1"/>
  <c r="BI401" i="15"/>
  <c r="BD401" i="15"/>
  <c r="BE400" i="20" s="1"/>
  <c r="BK401" i="15"/>
  <c r="BF401" i="15"/>
  <c r="BG400" i="20" s="1"/>
  <c r="BM401" i="15"/>
  <c r="AX401" i="15"/>
  <c r="AY400" i="20" s="1"/>
  <c r="BB401" i="15"/>
  <c r="BC400" i="20" s="1"/>
  <c r="AZ401" i="15"/>
  <c r="BA400" i="20" s="1"/>
  <c r="AV401" i="15"/>
  <c r="AQ401" i="15"/>
  <c r="AR400" i="20" s="1"/>
  <c r="AS401" i="15"/>
  <c r="AT400" i="20" s="1"/>
  <c r="AO401" i="15"/>
  <c r="AP400" i="20" s="1"/>
  <c r="AI401" i="15"/>
  <c r="AJ400" i="20" s="1"/>
  <c r="AK401" i="15"/>
  <c r="AL400" i="20" s="1"/>
  <c r="AM401" i="15"/>
  <c r="AN400" i="20" s="1"/>
  <c r="AF401" i="15"/>
  <c r="X401" i="15"/>
  <c r="AD401" i="15"/>
  <c r="Z401" i="15"/>
  <c r="AB401" i="15"/>
  <c r="V401" i="15"/>
  <c r="CS409" i="15"/>
  <c r="CT408" i="20" s="1"/>
  <c r="CQ409" i="15"/>
  <c r="CO409" i="15"/>
  <c r="CM409" i="15"/>
  <c r="CK409" i="15"/>
  <c r="CI409" i="15"/>
  <c r="CF409" i="15"/>
  <c r="CG408" i="20" s="1"/>
  <c r="CB409" i="15"/>
  <c r="CC408" i="20" s="1"/>
  <c r="CD409" i="15"/>
  <c r="BZ409" i="15"/>
  <c r="BV409" i="15"/>
  <c r="BS409" i="15"/>
  <c r="BT408" i="20" s="1"/>
  <c r="BO409" i="15"/>
  <c r="BP408" i="20" s="1"/>
  <c r="BQ409" i="15"/>
  <c r="BX409" i="15"/>
  <c r="BY408" i="20" s="1"/>
  <c r="BI409" i="15"/>
  <c r="BD409" i="15"/>
  <c r="BE408" i="20" s="1"/>
  <c r="BM409" i="15"/>
  <c r="BF409" i="15"/>
  <c r="BG408" i="20" s="1"/>
  <c r="BK409" i="15"/>
  <c r="BL408" i="20" s="1"/>
  <c r="AX409" i="15"/>
  <c r="AY408" i="20" s="1"/>
  <c r="AZ409" i="15"/>
  <c r="BA408" i="20" s="1"/>
  <c r="BB409" i="15"/>
  <c r="BC408" i="20" s="1"/>
  <c r="AQ409" i="15"/>
  <c r="AR408" i="20" s="1"/>
  <c r="AS409" i="15"/>
  <c r="AT408" i="20" s="1"/>
  <c r="AM409" i="15"/>
  <c r="AN408" i="20" s="1"/>
  <c r="AI409" i="15"/>
  <c r="AJ408" i="20" s="1"/>
  <c r="AV409" i="15"/>
  <c r="AK409" i="15"/>
  <c r="AL408" i="20" s="1"/>
  <c r="AO409" i="15"/>
  <c r="AP408" i="20" s="1"/>
  <c r="AF409" i="15"/>
  <c r="X409" i="15"/>
  <c r="AD409" i="15"/>
  <c r="Z409" i="15"/>
  <c r="V409" i="15"/>
  <c r="AB409" i="15"/>
  <c r="CS417" i="15"/>
  <c r="CT416" i="20" s="1"/>
  <c r="CQ417" i="15"/>
  <c r="CO417" i="15"/>
  <c r="CM417" i="15"/>
  <c r="CK417" i="15"/>
  <c r="CI417" i="15"/>
  <c r="CF417" i="15"/>
  <c r="CG416" i="20" s="1"/>
  <c r="CB417" i="15"/>
  <c r="BZ417" i="15"/>
  <c r="BV417" i="15"/>
  <c r="BS417" i="15"/>
  <c r="BT416" i="20" s="1"/>
  <c r="CD417" i="15"/>
  <c r="CE416" i="20" s="1"/>
  <c r="BO417" i="15"/>
  <c r="BK417" i="15"/>
  <c r="BL416" i="20" s="1"/>
  <c r="BX417" i="15"/>
  <c r="BY416" i="20" s="1"/>
  <c r="BQ417" i="15"/>
  <c r="BR416" i="20" s="1"/>
  <c r="BI417" i="15"/>
  <c r="BD417" i="15"/>
  <c r="BE416" i="20" s="1"/>
  <c r="BF417" i="15"/>
  <c r="BG416" i="20" s="1"/>
  <c r="BB417" i="15"/>
  <c r="BC416" i="20" s="1"/>
  <c r="AX417" i="15"/>
  <c r="AY416" i="20" s="1"/>
  <c r="BM417" i="15"/>
  <c r="AZ417" i="15"/>
  <c r="BA416" i="20" s="1"/>
  <c r="AQ417" i="15"/>
  <c r="AR416" i="20" s="1"/>
  <c r="AV417" i="15"/>
  <c r="AS417" i="15"/>
  <c r="AT416" i="20" s="1"/>
  <c r="AO417" i="15"/>
  <c r="AP416" i="20" s="1"/>
  <c r="AI417" i="15"/>
  <c r="AJ416" i="20" s="1"/>
  <c r="AM417" i="15"/>
  <c r="AN416" i="20" s="1"/>
  <c r="AK417" i="15"/>
  <c r="AL416" i="20" s="1"/>
  <c r="X417" i="15"/>
  <c r="Z417" i="15"/>
  <c r="AF417" i="15"/>
  <c r="AD417" i="15"/>
  <c r="V417" i="15"/>
  <c r="AB417" i="15"/>
  <c r="CS425" i="15"/>
  <c r="CT424" i="20" s="1"/>
  <c r="CQ425" i="15"/>
  <c r="CO425" i="15"/>
  <c r="CM425" i="15"/>
  <c r="CK425" i="15"/>
  <c r="CI425" i="15"/>
  <c r="CF425" i="15"/>
  <c r="CG424" i="20" s="1"/>
  <c r="CD425" i="15"/>
  <c r="CE424" i="20" s="1"/>
  <c r="CB425" i="15"/>
  <c r="BZ425" i="15"/>
  <c r="BV425" i="15"/>
  <c r="BS425" i="15"/>
  <c r="BT424" i="20" s="1"/>
  <c r="BO425" i="15"/>
  <c r="BX425" i="15"/>
  <c r="BY424" i="20" s="1"/>
  <c r="BK425" i="15"/>
  <c r="BQ425" i="15"/>
  <c r="BI425" i="15"/>
  <c r="BD425" i="15"/>
  <c r="BE424" i="20" s="1"/>
  <c r="BM425" i="15"/>
  <c r="BF425" i="15"/>
  <c r="BG424" i="20" s="1"/>
  <c r="AX425" i="15"/>
  <c r="AY424" i="20" s="1"/>
  <c r="BB425" i="15"/>
  <c r="BC424" i="20" s="1"/>
  <c r="AZ425" i="15"/>
  <c r="BA424" i="20" s="1"/>
  <c r="AV425" i="15"/>
  <c r="AQ425" i="15"/>
  <c r="AR424" i="20" s="1"/>
  <c r="AS425" i="15"/>
  <c r="AT424" i="20" s="1"/>
  <c r="AI425" i="15"/>
  <c r="AJ424" i="20" s="1"/>
  <c r="AM425" i="15"/>
  <c r="AN424" i="20" s="1"/>
  <c r="AK425" i="15"/>
  <c r="AL424" i="20" s="1"/>
  <c r="AO425" i="15"/>
  <c r="AP424" i="20" s="1"/>
  <c r="AF425" i="15"/>
  <c r="X425" i="15"/>
  <c r="Z425" i="15"/>
  <c r="AD425" i="15"/>
  <c r="AB425" i="15"/>
  <c r="V425" i="15"/>
  <c r="CQ433" i="15"/>
  <c r="CR432" i="20" s="1"/>
  <c r="CS433" i="15"/>
  <c r="CT432" i="20" s="1"/>
  <c r="CO433" i="15"/>
  <c r="CM433" i="15"/>
  <c r="CK433" i="15"/>
  <c r="CI433" i="15"/>
  <c r="CF433" i="15"/>
  <c r="CG432" i="20" s="1"/>
  <c r="CB433" i="15"/>
  <c r="CC432" i="20" s="1"/>
  <c r="CD433" i="15"/>
  <c r="BZ433" i="15"/>
  <c r="BV433" i="15"/>
  <c r="BS433" i="15"/>
  <c r="BT432" i="20" s="1"/>
  <c r="BO433" i="15"/>
  <c r="BX433" i="15"/>
  <c r="BY432" i="20" s="1"/>
  <c r="BK433" i="15"/>
  <c r="BL432" i="20" s="1"/>
  <c r="BQ433" i="15"/>
  <c r="BI433" i="15"/>
  <c r="BM433" i="15"/>
  <c r="BD433" i="15"/>
  <c r="BE432" i="20" s="1"/>
  <c r="BF433" i="15"/>
  <c r="BG432" i="20" s="1"/>
  <c r="AX433" i="15"/>
  <c r="AY432" i="20" s="1"/>
  <c r="AZ433" i="15"/>
  <c r="BA432" i="20" s="1"/>
  <c r="AV433" i="15"/>
  <c r="AQ433" i="15"/>
  <c r="AR432" i="20" s="1"/>
  <c r="AS433" i="15"/>
  <c r="AT432" i="20" s="1"/>
  <c r="AO433" i="15"/>
  <c r="AP432" i="20" s="1"/>
  <c r="AI433" i="15"/>
  <c r="AJ432" i="20" s="1"/>
  <c r="AM433" i="15"/>
  <c r="AN432" i="20" s="1"/>
  <c r="AK433" i="15"/>
  <c r="AL432" i="20" s="1"/>
  <c r="BB433" i="15"/>
  <c r="BC432" i="20" s="1"/>
  <c r="AF433" i="15"/>
  <c r="X433" i="15"/>
  <c r="AD433" i="15"/>
  <c r="Z433" i="15"/>
  <c r="AB433" i="15"/>
  <c r="V433" i="15"/>
  <c r="CQ441" i="15"/>
  <c r="CR440" i="20" s="1"/>
  <c r="CS441" i="15"/>
  <c r="CT440" i="20" s="1"/>
  <c r="CO441" i="15"/>
  <c r="CM441" i="15"/>
  <c r="CK441" i="15"/>
  <c r="CI441" i="15"/>
  <c r="CF441" i="15"/>
  <c r="CG440" i="20" s="1"/>
  <c r="CB441" i="15"/>
  <c r="CC440" i="20" s="1"/>
  <c r="CD441" i="15"/>
  <c r="BZ441" i="15"/>
  <c r="BV441" i="15"/>
  <c r="BS441" i="15"/>
  <c r="BT440" i="20" s="1"/>
  <c r="BX441" i="15"/>
  <c r="BY440" i="20" s="1"/>
  <c r="BO441" i="15"/>
  <c r="BK441" i="15"/>
  <c r="BL440" i="20" s="1"/>
  <c r="BQ441" i="15"/>
  <c r="BI441" i="15"/>
  <c r="BM441" i="15"/>
  <c r="BD441" i="15"/>
  <c r="BE440" i="20" s="1"/>
  <c r="BF441" i="15"/>
  <c r="BG440" i="20" s="1"/>
  <c r="BB441" i="15"/>
  <c r="BC440" i="20" s="1"/>
  <c r="AX441" i="15"/>
  <c r="AY440" i="20" s="1"/>
  <c r="AZ441" i="15"/>
  <c r="BA440" i="20" s="1"/>
  <c r="AQ441" i="15"/>
  <c r="AR440" i="20" s="1"/>
  <c r="AS441" i="15"/>
  <c r="AT440" i="20" s="1"/>
  <c r="AI441" i="15"/>
  <c r="AJ440" i="20" s="1"/>
  <c r="AK441" i="15"/>
  <c r="AL440" i="20" s="1"/>
  <c r="AO441" i="15"/>
  <c r="AP440" i="20" s="1"/>
  <c r="AM441" i="15"/>
  <c r="AN440" i="20" s="1"/>
  <c r="AF441" i="15"/>
  <c r="AV441" i="15"/>
  <c r="X441" i="15"/>
  <c r="AD441" i="15"/>
  <c r="Z441" i="15"/>
  <c r="V441" i="15"/>
  <c r="AB441" i="15"/>
  <c r="CQ449" i="15"/>
  <c r="CR448" i="20" s="1"/>
  <c r="CS449" i="15"/>
  <c r="CT448" i="20" s="1"/>
  <c r="CO449" i="15"/>
  <c r="CM449" i="15"/>
  <c r="CK449" i="15"/>
  <c r="CF449" i="15"/>
  <c r="CI449" i="15"/>
  <c r="CB449" i="15"/>
  <c r="CC448" i="20" s="1"/>
  <c r="CD449" i="15"/>
  <c r="CE448" i="20" s="1"/>
  <c r="BZ449" i="15"/>
  <c r="BV449" i="15"/>
  <c r="BS449" i="15"/>
  <c r="BT448" i="20" s="1"/>
  <c r="BX449" i="15"/>
  <c r="BY448" i="20" s="1"/>
  <c r="BO449" i="15"/>
  <c r="BK449" i="15"/>
  <c r="BL448" i="20" s="1"/>
  <c r="BQ449" i="15"/>
  <c r="BM449" i="15"/>
  <c r="BI449" i="15"/>
  <c r="BD449" i="15"/>
  <c r="BE448" i="20" s="1"/>
  <c r="BF449" i="15"/>
  <c r="BG448" i="20" s="1"/>
  <c r="AX449" i="15"/>
  <c r="AY448" i="20" s="1"/>
  <c r="BB449" i="15"/>
  <c r="BC448" i="20" s="1"/>
  <c r="AZ449" i="15"/>
  <c r="BA448" i="20" s="1"/>
  <c r="AQ449" i="15"/>
  <c r="AR448" i="20" s="1"/>
  <c r="AV449" i="15"/>
  <c r="AS449" i="15"/>
  <c r="AT448" i="20" s="1"/>
  <c r="AO449" i="15"/>
  <c r="AP448" i="20" s="1"/>
  <c r="AI449" i="15"/>
  <c r="AJ448" i="20" s="1"/>
  <c r="AK449" i="15"/>
  <c r="AL448" i="20" s="1"/>
  <c r="AM449" i="15"/>
  <c r="AN448" i="20" s="1"/>
  <c r="AF449" i="15"/>
  <c r="X449" i="15"/>
  <c r="Z449" i="15"/>
  <c r="AD449" i="15"/>
  <c r="V449" i="15"/>
  <c r="AB449" i="15"/>
  <c r="CQ457" i="15"/>
  <c r="CR456" i="20" s="1"/>
  <c r="CS457" i="15"/>
  <c r="CT456" i="20" s="1"/>
  <c r="CO457" i="15"/>
  <c r="CM457" i="15"/>
  <c r="CK457" i="15"/>
  <c r="CI457" i="15"/>
  <c r="CF457" i="15"/>
  <c r="CG456" i="20" s="1"/>
  <c r="CD457" i="15"/>
  <c r="CE456" i="20" s="1"/>
  <c r="CB457" i="15"/>
  <c r="BZ457" i="15"/>
  <c r="BV457" i="15"/>
  <c r="BS457" i="15"/>
  <c r="BT456" i="20" s="1"/>
  <c r="BX457" i="15"/>
  <c r="BY456" i="20" s="1"/>
  <c r="BO457" i="15"/>
  <c r="BK457" i="15"/>
  <c r="BL456" i="20" s="1"/>
  <c r="BQ457" i="15"/>
  <c r="BI457" i="15"/>
  <c r="BD457" i="15"/>
  <c r="BE456" i="20" s="1"/>
  <c r="BF457" i="15"/>
  <c r="BG456" i="20" s="1"/>
  <c r="BB457" i="15"/>
  <c r="BC456" i="20" s="1"/>
  <c r="AX457" i="15"/>
  <c r="AY456" i="20" s="1"/>
  <c r="BM457" i="15"/>
  <c r="AZ457" i="15"/>
  <c r="BA456" i="20" s="1"/>
  <c r="AV457" i="15"/>
  <c r="AQ457" i="15"/>
  <c r="AR456" i="20" s="1"/>
  <c r="AS457" i="15"/>
  <c r="AT456" i="20" s="1"/>
  <c r="AI457" i="15"/>
  <c r="AJ456" i="20" s="1"/>
  <c r="AK457" i="15"/>
  <c r="AL456" i="20" s="1"/>
  <c r="AO457" i="15"/>
  <c r="AP456" i="20" s="1"/>
  <c r="AM457" i="15"/>
  <c r="AN456" i="20" s="1"/>
  <c r="AD457" i="15"/>
  <c r="AF457" i="15"/>
  <c r="X457" i="15"/>
  <c r="Z457" i="15"/>
  <c r="AB457" i="15"/>
  <c r="V457" i="15"/>
  <c r="CS465" i="15"/>
  <c r="CT464" i="20" s="1"/>
  <c r="CQ465" i="15"/>
  <c r="CO465" i="15"/>
  <c r="CM465" i="15"/>
  <c r="CK465" i="15"/>
  <c r="CI465" i="15"/>
  <c r="CF465" i="15"/>
  <c r="CG464" i="20" s="1"/>
  <c r="CB465" i="15"/>
  <c r="CC464" i="20" s="1"/>
  <c r="CD465" i="15"/>
  <c r="BZ465" i="15"/>
  <c r="BV465" i="15"/>
  <c r="BS465" i="15"/>
  <c r="BT464" i="20" s="1"/>
  <c r="BO465" i="15"/>
  <c r="BK465" i="15"/>
  <c r="BQ465" i="15"/>
  <c r="BI465" i="15"/>
  <c r="BD465" i="15"/>
  <c r="BE464" i="20" s="1"/>
  <c r="BF465" i="15"/>
  <c r="BG464" i="20" s="1"/>
  <c r="BM465" i="15"/>
  <c r="AX465" i="15"/>
  <c r="AY464" i="20" s="1"/>
  <c r="BX465" i="15"/>
  <c r="BB465" i="15"/>
  <c r="BC464" i="20" s="1"/>
  <c r="AZ465" i="15"/>
  <c r="BA464" i="20" s="1"/>
  <c r="AV465" i="15"/>
  <c r="AQ465" i="15"/>
  <c r="AR464" i="20" s="1"/>
  <c r="AS465" i="15"/>
  <c r="AT464" i="20" s="1"/>
  <c r="AO465" i="15"/>
  <c r="AP464" i="20" s="1"/>
  <c r="AI465" i="15"/>
  <c r="AJ464" i="20" s="1"/>
  <c r="AK465" i="15"/>
  <c r="AL464" i="20" s="1"/>
  <c r="AM465" i="15"/>
  <c r="AN464" i="20" s="1"/>
  <c r="AD465" i="15"/>
  <c r="AF465" i="15"/>
  <c r="X465" i="15"/>
  <c r="Z465" i="15"/>
  <c r="AB465" i="15"/>
  <c r="V465" i="15"/>
  <c r="CS473" i="15"/>
  <c r="CT472" i="20" s="1"/>
  <c r="CQ473" i="15"/>
  <c r="CO473" i="15"/>
  <c r="CM473" i="15"/>
  <c r="CK473" i="15"/>
  <c r="CI473" i="15"/>
  <c r="CF473" i="15"/>
  <c r="CG472" i="20" s="1"/>
  <c r="CB473" i="15"/>
  <c r="CC472" i="20" s="1"/>
  <c r="CD473" i="15"/>
  <c r="BZ473" i="15"/>
  <c r="BV473" i="15"/>
  <c r="BS473" i="15"/>
  <c r="BT472" i="20" s="1"/>
  <c r="BO473" i="15"/>
  <c r="BK473" i="15"/>
  <c r="BQ473" i="15"/>
  <c r="BX473" i="15"/>
  <c r="BY472" i="20" s="1"/>
  <c r="BI473" i="15"/>
  <c r="BD473" i="15"/>
  <c r="BE472" i="20" s="1"/>
  <c r="BM473" i="15"/>
  <c r="BF473" i="15"/>
  <c r="BG472" i="20" s="1"/>
  <c r="AX473" i="15"/>
  <c r="AY472" i="20" s="1"/>
  <c r="AZ473" i="15"/>
  <c r="BA472" i="20" s="1"/>
  <c r="AQ473" i="15"/>
  <c r="AR472" i="20" s="1"/>
  <c r="AS473" i="15"/>
  <c r="AT472" i="20" s="1"/>
  <c r="AM473" i="15"/>
  <c r="AN472" i="20" s="1"/>
  <c r="AI473" i="15"/>
  <c r="AJ472" i="20" s="1"/>
  <c r="AK473" i="15"/>
  <c r="AL472" i="20" s="1"/>
  <c r="AO473" i="15"/>
  <c r="AP472" i="20" s="1"/>
  <c r="BB473" i="15"/>
  <c r="BC472" i="20" s="1"/>
  <c r="AV473" i="15"/>
  <c r="AD473" i="15"/>
  <c r="AF473" i="15"/>
  <c r="X473" i="15"/>
  <c r="Z473" i="15"/>
  <c r="V473" i="15"/>
  <c r="AB473" i="15"/>
  <c r="CS481" i="15"/>
  <c r="CT480" i="20" s="1"/>
  <c r="CQ481" i="15"/>
  <c r="CO481" i="15"/>
  <c r="CM481" i="15"/>
  <c r="CK481" i="15"/>
  <c r="CI481" i="15"/>
  <c r="CF481" i="15"/>
  <c r="CG480" i="20" s="1"/>
  <c r="CB481" i="15"/>
  <c r="BZ481" i="15"/>
  <c r="BV481" i="15"/>
  <c r="BS481" i="15"/>
  <c r="BT480" i="20" s="1"/>
  <c r="BO481" i="15"/>
  <c r="CD481" i="15"/>
  <c r="CE480" i="20" s="1"/>
  <c r="BK481" i="15"/>
  <c r="BL480" i="20" s="1"/>
  <c r="BX481" i="15"/>
  <c r="BY480" i="20" s="1"/>
  <c r="BQ481" i="15"/>
  <c r="BR480" i="20" s="1"/>
  <c r="BI481" i="15"/>
  <c r="BD481" i="15"/>
  <c r="BE480" i="20" s="1"/>
  <c r="BF481" i="15"/>
  <c r="BG480" i="20" s="1"/>
  <c r="BB481" i="15"/>
  <c r="BC480" i="20" s="1"/>
  <c r="BM481" i="15"/>
  <c r="AX481" i="15"/>
  <c r="AY480" i="20" s="1"/>
  <c r="AZ481" i="15"/>
  <c r="BA480" i="20" s="1"/>
  <c r="AQ481" i="15"/>
  <c r="AR480" i="20" s="1"/>
  <c r="AV481" i="15"/>
  <c r="AS481" i="15"/>
  <c r="AT480" i="20" s="1"/>
  <c r="AO481" i="15"/>
  <c r="AP480" i="20" s="1"/>
  <c r="AI481" i="15"/>
  <c r="AJ480" i="20" s="1"/>
  <c r="AM481" i="15"/>
  <c r="AN480" i="20" s="1"/>
  <c r="AK481" i="15"/>
  <c r="AL480" i="20" s="1"/>
  <c r="AD481" i="15"/>
  <c r="X481" i="15"/>
  <c r="Z481" i="15"/>
  <c r="AF481" i="15"/>
  <c r="V481" i="15"/>
  <c r="AB481" i="15"/>
  <c r="CS489" i="15"/>
  <c r="CT488" i="20" s="1"/>
  <c r="CQ489" i="15"/>
  <c r="CO489" i="15"/>
  <c r="CM489" i="15"/>
  <c r="CK489" i="15"/>
  <c r="CI489" i="15"/>
  <c r="CF489" i="15"/>
  <c r="CG488" i="20" s="1"/>
  <c r="CD489" i="15"/>
  <c r="CE488" i="20" s="1"/>
  <c r="CB489" i="15"/>
  <c r="BZ489" i="15"/>
  <c r="BV489" i="15"/>
  <c r="BS489" i="15"/>
  <c r="BT488" i="20" s="1"/>
  <c r="BO489" i="15"/>
  <c r="BX489" i="15"/>
  <c r="BY488" i="20" s="1"/>
  <c r="BK489" i="15"/>
  <c r="BQ489" i="15"/>
  <c r="BI489" i="15"/>
  <c r="BD489" i="15"/>
  <c r="BE488" i="20" s="1"/>
  <c r="BM489" i="15"/>
  <c r="BF489" i="15"/>
  <c r="BG488" i="20" s="1"/>
  <c r="AX489" i="15"/>
  <c r="AY488" i="20" s="1"/>
  <c r="BB489" i="15"/>
  <c r="BC488" i="20" s="1"/>
  <c r="AZ489" i="15"/>
  <c r="BA488" i="20" s="1"/>
  <c r="AV489" i="15"/>
  <c r="AQ489" i="15"/>
  <c r="AR488" i="20" s="1"/>
  <c r="AS489" i="15"/>
  <c r="AT488" i="20" s="1"/>
  <c r="AI489" i="15"/>
  <c r="AJ488" i="20" s="1"/>
  <c r="AM489" i="15"/>
  <c r="AN488" i="20" s="1"/>
  <c r="AK489" i="15"/>
  <c r="AL488" i="20" s="1"/>
  <c r="AO489" i="15"/>
  <c r="AP488" i="20" s="1"/>
  <c r="AD489" i="15"/>
  <c r="AF489" i="15"/>
  <c r="X489" i="15"/>
  <c r="Z489" i="15"/>
  <c r="AB489" i="15"/>
  <c r="V489" i="15"/>
  <c r="CQ497" i="15"/>
  <c r="CR496" i="20" s="1"/>
  <c r="CS497" i="15"/>
  <c r="CT496" i="20" s="1"/>
  <c r="CO497" i="15"/>
  <c r="CM497" i="15"/>
  <c r="CK497" i="15"/>
  <c r="CI497" i="15"/>
  <c r="CF497" i="15"/>
  <c r="CG496" i="20" s="1"/>
  <c r="CB497" i="15"/>
  <c r="CC496" i="20" s="1"/>
  <c r="CD497" i="15"/>
  <c r="BZ497" i="15"/>
  <c r="BV497" i="15"/>
  <c r="BS497" i="15"/>
  <c r="BT496" i="20" s="1"/>
  <c r="BO497" i="15"/>
  <c r="BX497" i="15"/>
  <c r="BY496" i="20" s="1"/>
  <c r="BK497" i="15"/>
  <c r="BL496" i="20" s="1"/>
  <c r="BQ497" i="15"/>
  <c r="BI497" i="15"/>
  <c r="BM497" i="15"/>
  <c r="BD497" i="15"/>
  <c r="BE496" i="20" s="1"/>
  <c r="BF497" i="15"/>
  <c r="BG496" i="20" s="1"/>
  <c r="AX497" i="15"/>
  <c r="AY496" i="20" s="1"/>
  <c r="AZ497" i="15"/>
  <c r="BA496" i="20" s="1"/>
  <c r="AV497" i="15"/>
  <c r="AQ497" i="15"/>
  <c r="AR496" i="20" s="1"/>
  <c r="BB497" i="15"/>
  <c r="BC496" i="20" s="1"/>
  <c r="AS497" i="15"/>
  <c r="AT496" i="20" s="1"/>
  <c r="AI497" i="15"/>
  <c r="AJ496" i="20" s="1"/>
  <c r="AO497" i="15"/>
  <c r="AP496" i="20" s="1"/>
  <c r="AM497" i="15"/>
  <c r="AN496" i="20" s="1"/>
  <c r="AK497" i="15"/>
  <c r="AL496" i="20" s="1"/>
  <c r="AF497" i="15"/>
  <c r="AD497" i="15"/>
  <c r="X497" i="15"/>
  <c r="Z497" i="15"/>
  <c r="AB497" i="15"/>
  <c r="V497" i="15"/>
  <c r="CQ505" i="15"/>
  <c r="CR504" i="20" s="1"/>
  <c r="CS505" i="15"/>
  <c r="CT504" i="20" s="1"/>
  <c r="CO505" i="15"/>
  <c r="CM505" i="15"/>
  <c r="CK505" i="15"/>
  <c r="CI505" i="15"/>
  <c r="CF505" i="15"/>
  <c r="CG504" i="20" s="1"/>
  <c r="CB505" i="15"/>
  <c r="CC504" i="20" s="1"/>
  <c r="BZ505" i="15"/>
  <c r="BV505" i="15"/>
  <c r="BS505" i="15"/>
  <c r="CD505" i="15"/>
  <c r="CE504" i="20" s="1"/>
  <c r="BX505" i="15"/>
  <c r="BY504" i="20" s="1"/>
  <c r="BO505" i="15"/>
  <c r="BK505" i="15"/>
  <c r="BL504" i="20" s="1"/>
  <c r="BQ505" i="15"/>
  <c r="BR504" i="20" s="1"/>
  <c r="BI505" i="15"/>
  <c r="BM505" i="15"/>
  <c r="BD505" i="15"/>
  <c r="BE504" i="20" s="1"/>
  <c r="BF505" i="15"/>
  <c r="BG504" i="20" s="1"/>
  <c r="BB505" i="15"/>
  <c r="BC504" i="20" s="1"/>
  <c r="AX505" i="15"/>
  <c r="AY504" i="20" s="1"/>
  <c r="AZ505" i="15"/>
  <c r="BA504" i="20" s="1"/>
  <c r="AQ505" i="15"/>
  <c r="AR504" i="20" s="1"/>
  <c r="AS505" i="15"/>
  <c r="AT504" i="20" s="1"/>
  <c r="AO505" i="15"/>
  <c r="AP504" i="20" s="1"/>
  <c r="AI505" i="15"/>
  <c r="AJ504" i="20" s="1"/>
  <c r="AV505" i="15"/>
  <c r="AK505" i="15"/>
  <c r="AL504" i="20" s="1"/>
  <c r="AM505" i="15"/>
  <c r="AN504" i="20" s="1"/>
  <c r="AF505" i="15"/>
  <c r="AD505" i="15"/>
  <c r="X505" i="15"/>
  <c r="Z505" i="15"/>
  <c r="V505" i="15"/>
  <c r="AB505" i="15"/>
  <c r="CQ513" i="15"/>
  <c r="CR512" i="20" s="1"/>
  <c r="CS513" i="15"/>
  <c r="CT512" i="20" s="1"/>
  <c r="CO513" i="15"/>
  <c r="CM513" i="15"/>
  <c r="CK513" i="15"/>
  <c r="CF513" i="15"/>
  <c r="CI513" i="15"/>
  <c r="CB513" i="15"/>
  <c r="CC512" i="20" s="1"/>
  <c r="CD513" i="15"/>
  <c r="CE512" i="20" s="1"/>
  <c r="BZ513" i="15"/>
  <c r="BV513" i="15"/>
  <c r="BS513" i="15"/>
  <c r="BT512" i="20" s="1"/>
  <c r="BX513" i="15"/>
  <c r="BY512" i="20" s="1"/>
  <c r="BO513" i="15"/>
  <c r="BK513" i="15"/>
  <c r="BL512" i="20" s="1"/>
  <c r="BQ513" i="15"/>
  <c r="BM513" i="15"/>
  <c r="BI513" i="15"/>
  <c r="BD513" i="15"/>
  <c r="BE512" i="20" s="1"/>
  <c r="BF513" i="15"/>
  <c r="BG512" i="20" s="1"/>
  <c r="AX513" i="15"/>
  <c r="AY512" i="20" s="1"/>
  <c r="BB513" i="15"/>
  <c r="BC512" i="20" s="1"/>
  <c r="AZ513" i="15"/>
  <c r="BA512" i="20" s="1"/>
  <c r="AQ513" i="15"/>
  <c r="AR512" i="20" s="1"/>
  <c r="AV513" i="15"/>
  <c r="AS513" i="15"/>
  <c r="AT512" i="20" s="1"/>
  <c r="AI513" i="15"/>
  <c r="AJ512" i="20" s="1"/>
  <c r="AK513" i="15"/>
  <c r="AL512" i="20" s="1"/>
  <c r="AM513" i="15"/>
  <c r="AN512" i="20" s="1"/>
  <c r="AO513" i="15"/>
  <c r="AP512" i="20" s="1"/>
  <c r="AD513" i="15"/>
  <c r="AF513" i="15"/>
  <c r="X513" i="15"/>
  <c r="Z513" i="15"/>
  <c r="V513" i="15"/>
  <c r="AB513" i="15"/>
  <c r="CQ521" i="15"/>
  <c r="CR520" i="20" s="1"/>
  <c r="CS521" i="15"/>
  <c r="CT520" i="20" s="1"/>
  <c r="CO521" i="15"/>
  <c r="CM521" i="15"/>
  <c r="CK521" i="15"/>
  <c r="CD521" i="15"/>
  <c r="CI521" i="15"/>
  <c r="CF521" i="15"/>
  <c r="CG520" i="20" s="1"/>
  <c r="CB521" i="15"/>
  <c r="CC520" i="20" s="1"/>
  <c r="BZ521" i="15"/>
  <c r="BV521" i="15"/>
  <c r="BS521" i="15"/>
  <c r="BT520" i="20" s="1"/>
  <c r="BX521" i="15"/>
  <c r="BY520" i="20" s="1"/>
  <c r="BO521" i="15"/>
  <c r="BK521" i="15"/>
  <c r="BL520" i="20" s="1"/>
  <c r="BQ521" i="15"/>
  <c r="BI521" i="15"/>
  <c r="BD521" i="15"/>
  <c r="BE520" i="20" s="1"/>
  <c r="BF521" i="15"/>
  <c r="BG520" i="20" s="1"/>
  <c r="BB521" i="15"/>
  <c r="BC520" i="20" s="1"/>
  <c r="BM521" i="15"/>
  <c r="AX521" i="15"/>
  <c r="AY520" i="20" s="1"/>
  <c r="AZ521" i="15"/>
  <c r="BA520" i="20" s="1"/>
  <c r="AQ521" i="15"/>
  <c r="AR520" i="20" s="1"/>
  <c r="AV521" i="15"/>
  <c r="AS521" i="15"/>
  <c r="AT520" i="20" s="1"/>
  <c r="AI521" i="15"/>
  <c r="AJ520" i="20" s="1"/>
  <c r="AK521" i="15"/>
  <c r="AL520" i="20" s="1"/>
  <c r="AO521" i="15"/>
  <c r="AP520" i="20" s="1"/>
  <c r="AM521" i="15"/>
  <c r="AN520" i="20" s="1"/>
  <c r="AD521" i="15"/>
  <c r="AF521" i="15"/>
  <c r="X521" i="15"/>
  <c r="Z521" i="15"/>
  <c r="AB521" i="15"/>
  <c r="V521" i="15"/>
  <c r="CS529" i="15"/>
  <c r="CT528" i="20" s="1"/>
  <c r="CQ529" i="15"/>
  <c r="CO529" i="15"/>
  <c r="CM529" i="15"/>
  <c r="CK529" i="15"/>
  <c r="CD529" i="15"/>
  <c r="CI529" i="15"/>
  <c r="CF529" i="15"/>
  <c r="CG528" i="20" s="1"/>
  <c r="CB529" i="15"/>
  <c r="CC528" i="20" s="1"/>
  <c r="BZ529" i="15"/>
  <c r="BV529" i="15"/>
  <c r="BS529" i="15"/>
  <c r="BT528" i="20" s="1"/>
  <c r="BO529" i="15"/>
  <c r="BK529" i="15"/>
  <c r="BQ529" i="15"/>
  <c r="BI529" i="15"/>
  <c r="BD529" i="15"/>
  <c r="BE528" i="20" s="1"/>
  <c r="BF529" i="15"/>
  <c r="BG528" i="20" s="1"/>
  <c r="BX529" i="15"/>
  <c r="BY528" i="20" s="1"/>
  <c r="BM529" i="15"/>
  <c r="AX529" i="15"/>
  <c r="AY528" i="20" s="1"/>
  <c r="BB529" i="15"/>
  <c r="BC528" i="20" s="1"/>
  <c r="AZ529" i="15"/>
  <c r="BA528" i="20" s="1"/>
  <c r="AV529" i="15"/>
  <c r="AQ529" i="15"/>
  <c r="AR528" i="20" s="1"/>
  <c r="AS529" i="15"/>
  <c r="AT528" i="20" s="1"/>
  <c r="AI529" i="15"/>
  <c r="AJ528" i="20" s="1"/>
  <c r="AO529" i="15"/>
  <c r="AP528" i="20" s="1"/>
  <c r="AK529" i="15"/>
  <c r="AL528" i="20" s="1"/>
  <c r="AD529" i="15"/>
  <c r="AM529" i="15"/>
  <c r="AN528" i="20" s="1"/>
  <c r="AF529" i="15"/>
  <c r="X529" i="15"/>
  <c r="Z529" i="15"/>
  <c r="AB529" i="15"/>
  <c r="V529" i="15"/>
  <c r="CS537" i="15"/>
  <c r="CT536" i="20" s="1"/>
  <c r="CQ537" i="15"/>
  <c r="CO537" i="15"/>
  <c r="CM537" i="15"/>
  <c r="CK537" i="15"/>
  <c r="CD537" i="15"/>
  <c r="CI537" i="15"/>
  <c r="CF537" i="15"/>
  <c r="CG536" i="20" s="1"/>
  <c r="CB537" i="15"/>
  <c r="CC536" i="20" s="1"/>
  <c r="BZ537" i="15"/>
  <c r="BV537" i="15"/>
  <c r="BS537" i="15"/>
  <c r="BT536" i="20" s="1"/>
  <c r="BO537" i="15"/>
  <c r="BK537" i="15"/>
  <c r="BQ537" i="15"/>
  <c r="BX537" i="15"/>
  <c r="BY536" i="20" s="1"/>
  <c r="BI537" i="15"/>
  <c r="BD537" i="15"/>
  <c r="BE536" i="20" s="1"/>
  <c r="BM537" i="15"/>
  <c r="BF537" i="15"/>
  <c r="BG536" i="20" s="1"/>
  <c r="BB537" i="15"/>
  <c r="BC536" i="20" s="1"/>
  <c r="AX537" i="15"/>
  <c r="AY536" i="20" s="1"/>
  <c r="AZ537" i="15"/>
  <c r="BA536" i="20" s="1"/>
  <c r="AV537" i="15"/>
  <c r="AQ537" i="15"/>
  <c r="AR536" i="20" s="1"/>
  <c r="AS537" i="15"/>
  <c r="AT536" i="20" s="1"/>
  <c r="AO537" i="15"/>
  <c r="AP536" i="20" s="1"/>
  <c r="AM537" i="15"/>
  <c r="AN536" i="20" s="1"/>
  <c r="AI537" i="15"/>
  <c r="AJ536" i="20" s="1"/>
  <c r="AK537" i="15"/>
  <c r="AL536" i="20" s="1"/>
  <c r="AD537" i="15"/>
  <c r="AF537" i="15"/>
  <c r="X537" i="15"/>
  <c r="Z537" i="15"/>
  <c r="V537" i="15"/>
  <c r="AB537" i="15"/>
  <c r="CS545" i="15"/>
  <c r="CT544" i="20" s="1"/>
  <c r="CQ545" i="15"/>
  <c r="CO545" i="15"/>
  <c r="CM545" i="15"/>
  <c r="CK545" i="15"/>
  <c r="CI545" i="15"/>
  <c r="CD545" i="15"/>
  <c r="CF545" i="15"/>
  <c r="CG544" i="20" s="1"/>
  <c r="CB545" i="15"/>
  <c r="BZ545" i="15"/>
  <c r="BV545" i="15"/>
  <c r="BS545" i="15"/>
  <c r="BT544" i="20" s="1"/>
  <c r="BO545" i="15"/>
  <c r="BK545" i="15"/>
  <c r="BX545" i="15"/>
  <c r="BY544" i="20" s="1"/>
  <c r="BQ545" i="15"/>
  <c r="BI545" i="15"/>
  <c r="BD545" i="15"/>
  <c r="BE544" i="20" s="1"/>
  <c r="BF545" i="15"/>
  <c r="BG544" i="20" s="1"/>
  <c r="BM545" i="15"/>
  <c r="AX545" i="15"/>
  <c r="AY544" i="20" s="1"/>
  <c r="BB545" i="15"/>
  <c r="BC544" i="20" s="1"/>
  <c r="AZ545" i="15"/>
  <c r="BA544" i="20" s="1"/>
  <c r="AV545" i="15"/>
  <c r="AQ545" i="15"/>
  <c r="AR544" i="20" s="1"/>
  <c r="AI545" i="15"/>
  <c r="AJ544" i="20" s="1"/>
  <c r="AM545" i="15"/>
  <c r="AN544" i="20" s="1"/>
  <c r="AK545" i="15"/>
  <c r="AL544" i="20" s="1"/>
  <c r="AS545" i="15"/>
  <c r="AT544" i="20" s="1"/>
  <c r="AO545" i="15"/>
  <c r="AP544" i="20" s="1"/>
  <c r="AD545" i="15"/>
  <c r="X545" i="15"/>
  <c r="Z545" i="15"/>
  <c r="AF545" i="15"/>
  <c r="V545" i="15"/>
  <c r="AB545" i="15"/>
  <c r="CS553" i="15"/>
  <c r="CT552" i="20" s="1"/>
  <c r="CQ553" i="15"/>
  <c r="CO553" i="15"/>
  <c r="CM553" i="15"/>
  <c r="CK553" i="15"/>
  <c r="CI553" i="15"/>
  <c r="CD553" i="15"/>
  <c r="CF553" i="15"/>
  <c r="CG552" i="20" s="1"/>
  <c r="CB553" i="15"/>
  <c r="BZ553" i="15"/>
  <c r="BV553" i="15"/>
  <c r="BS553" i="15"/>
  <c r="BT552" i="20" s="1"/>
  <c r="BO553" i="15"/>
  <c r="BX553" i="15"/>
  <c r="BY552" i="20" s="1"/>
  <c r="BK553" i="15"/>
  <c r="BQ553" i="15"/>
  <c r="BI553" i="15"/>
  <c r="BD553" i="15"/>
  <c r="BE552" i="20" s="1"/>
  <c r="BM553" i="15"/>
  <c r="BF553" i="15"/>
  <c r="BG552" i="20" s="1"/>
  <c r="BB553" i="15"/>
  <c r="BC552" i="20" s="1"/>
  <c r="AX553" i="15"/>
  <c r="AY552" i="20" s="1"/>
  <c r="AZ553" i="15"/>
  <c r="BA552" i="20" s="1"/>
  <c r="AQ553" i="15"/>
  <c r="AR552" i="20" s="1"/>
  <c r="AI553" i="15"/>
  <c r="AJ552" i="20" s="1"/>
  <c r="AM553" i="15"/>
  <c r="AN552" i="20" s="1"/>
  <c r="AK553" i="15"/>
  <c r="AL552" i="20" s="1"/>
  <c r="AO553" i="15"/>
  <c r="AP552" i="20" s="1"/>
  <c r="AS553" i="15"/>
  <c r="AT552" i="20" s="1"/>
  <c r="AV553" i="15"/>
  <c r="AD553" i="15"/>
  <c r="AF553" i="15"/>
  <c r="X553" i="15"/>
  <c r="Z553" i="15"/>
  <c r="AB553" i="15"/>
  <c r="V553" i="15"/>
  <c r="CS578" i="15"/>
  <c r="CT577" i="20" s="1"/>
  <c r="CQ578" i="15"/>
  <c r="CO578" i="15"/>
  <c r="CK578" i="15"/>
  <c r="CI578" i="15"/>
  <c r="CD578" i="15"/>
  <c r="CM578" i="15"/>
  <c r="CF578" i="15"/>
  <c r="CG577" i="20" s="1"/>
  <c r="CB578" i="15"/>
  <c r="CC577" i="20" s="1"/>
  <c r="BZ578" i="15"/>
  <c r="BS578" i="15"/>
  <c r="BX578" i="15"/>
  <c r="BY577" i="20" s="1"/>
  <c r="BV578" i="15"/>
  <c r="BO578" i="15"/>
  <c r="BK578" i="15"/>
  <c r="BL577" i="20" s="1"/>
  <c r="BQ578" i="15"/>
  <c r="BR577" i="20" s="1"/>
  <c r="BM578" i="15"/>
  <c r="BD578" i="15"/>
  <c r="BE577" i="20" s="1"/>
  <c r="BB578" i="15"/>
  <c r="BC577" i="20" s="1"/>
  <c r="BF578" i="15"/>
  <c r="BG577" i="20" s="1"/>
  <c r="AX578" i="15"/>
  <c r="AY577" i="20" s="1"/>
  <c r="BI578" i="15"/>
  <c r="AZ578" i="15"/>
  <c r="BA577" i="20" s="1"/>
  <c r="AS578" i="15"/>
  <c r="AT577" i="20" s="1"/>
  <c r="AQ578" i="15"/>
  <c r="AR577" i="20" s="1"/>
  <c r="AV578" i="15"/>
  <c r="AK578" i="15"/>
  <c r="AL577" i="20" s="1"/>
  <c r="AM578" i="15"/>
  <c r="AN577" i="20" s="1"/>
  <c r="AO578" i="15"/>
  <c r="AP577" i="20" s="1"/>
  <c r="AI578" i="15"/>
  <c r="AJ577" i="20" s="1"/>
  <c r="AD578" i="15"/>
  <c r="AF578" i="15"/>
  <c r="Z578" i="15"/>
  <c r="AB578" i="15"/>
  <c r="X578" i="15"/>
  <c r="V578" i="15"/>
  <c r="CS642" i="15"/>
  <c r="CT641" i="20" s="1"/>
  <c r="CQ642" i="15"/>
  <c r="CO642" i="15"/>
  <c r="CK642" i="15"/>
  <c r="CI642" i="15"/>
  <c r="CD642" i="15"/>
  <c r="CM642" i="15"/>
  <c r="CF642" i="15"/>
  <c r="CG641" i="20" s="1"/>
  <c r="CB642" i="15"/>
  <c r="BZ642" i="15"/>
  <c r="BS642" i="15"/>
  <c r="BX642" i="15"/>
  <c r="BY641" i="20" s="1"/>
  <c r="BV642" i="15"/>
  <c r="BO642" i="15"/>
  <c r="BQ642" i="15"/>
  <c r="BR641" i="20" s="1"/>
  <c r="BK642" i="15"/>
  <c r="BL641" i="20" s="1"/>
  <c r="BM642" i="15"/>
  <c r="BD642" i="15"/>
  <c r="BE641" i="20" s="1"/>
  <c r="BB642" i="15"/>
  <c r="BC641" i="20" s="1"/>
  <c r="BF642" i="15"/>
  <c r="BG641" i="20" s="1"/>
  <c r="AX642" i="15"/>
  <c r="AY641" i="20" s="1"/>
  <c r="BI642" i="15"/>
  <c r="AZ642" i="15"/>
  <c r="BA641" i="20" s="1"/>
  <c r="AS642" i="15"/>
  <c r="AT641" i="20" s="1"/>
  <c r="AQ642" i="15"/>
  <c r="AR641" i="20" s="1"/>
  <c r="AV642" i="15"/>
  <c r="AK642" i="15"/>
  <c r="AL641" i="20" s="1"/>
  <c r="AM642" i="15"/>
  <c r="AN641" i="20" s="1"/>
  <c r="AO642" i="15"/>
  <c r="AP641" i="20" s="1"/>
  <c r="AI642" i="15"/>
  <c r="AJ641" i="20" s="1"/>
  <c r="AF642" i="15"/>
  <c r="AD642" i="15"/>
  <c r="Z642" i="15"/>
  <c r="AB642" i="15"/>
  <c r="X642" i="15"/>
  <c r="V642" i="15"/>
  <c r="CS27" i="15"/>
  <c r="CT26" i="20" s="1"/>
  <c r="CQ27" i="15"/>
  <c r="CO27" i="15"/>
  <c r="CM27" i="15"/>
  <c r="CK27" i="15"/>
  <c r="CF27" i="15"/>
  <c r="CI27" i="15"/>
  <c r="CD27" i="15"/>
  <c r="CE26" i="20" s="1"/>
  <c r="CB27" i="15"/>
  <c r="BX27" i="15"/>
  <c r="BZ27" i="15"/>
  <c r="BV27" i="15"/>
  <c r="BT26" i="20" s="1"/>
  <c r="CS125" i="15"/>
  <c r="CT124" i="20" s="1"/>
  <c r="CO125" i="15"/>
  <c r="CQ125" i="15"/>
  <c r="CM125" i="15"/>
  <c r="CK125" i="15"/>
  <c r="CF125" i="15"/>
  <c r="CI125" i="15"/>
  <c r="CD125" i="15"/>
  <c r="CE124" i="20" s="1"/>
  <c r="CB125" i="15"/>
  <c r="BX125" i="15"/>
  <c r="BZ125" i="15"/>
  <c r="BQ125" i="15"/>
  <c r="BV125" i="15"/>
  <c r="BS125" i="15"/>
  <c r="BM125" i="15"/>
  <c r="BO125" i="15"/>
  <c r="BF125" i="15"/>
  <c r="BG124" i="20" s="1"/>
  <c r="BI125" i="15"/>
  <c r="BD125" i="15"/>
  <c r="BE124" i="20" s="1"/>
  <c r="BK125" i="15"/>
  <c r="BB125" i="15"/>
  <c r="BC124" i="20" s="1"/>
  <c r="AV125" i="15"/>
  <c r="AX125" i="15"/>
  <c r="AY124" i="20" s="1"/>
  <c r="AS125" i="15"/>
  <c r="AT124" i="20" s="1"/>
  <c r="AO125" i="15"/>
  <c r="AP124" i="20" s="1"/>
  <c r="AZ125" i="15"/>
  <c r="BA124" i="20" s="1"/>
  <c r="AQ125" i="15"/>
  <c r="AR124" i="20" s="1"/>
  <c r="AM125" i="15"/>
  <c r="AN124" i="20" s="1"/>
  <c r="AI125" i="15"/>
  <c r="AJ124" i="20" s="1"/>
  <c r="AK125" i="15"/>
  <c r="AL124" i="20" s="1"/>
  <c r="AF125" i="15"/>
  <c r="AB125" i="15"/>
  <c r="V125" i="15"/>
  <c r="X125" i="15"/>
  <c r="AD125" i="15"/>
  <c r="Z125" i="15"/>
  <c r="CS262" i="15"/>
  <c r="CT261" i="20" s="1"/>
  <c r="CO262" i="15"/>
  <c r="CQ262" i="15"/>
  <c r="CM262" i="15"/>
  <c r="CK262" i="15"/>
  <c r="CF262" i="15"/>
  <c r="CI262" i="15"/>
  <c r="CD262" i="15"/>
  <c r="CE261" i="20" s="1"/>
  <c r="CB262" i="15"/>
  <c r="BX262" i="15"/>
  <c r="BZ262" i="15"/>
  <c r="BS262" i="15"/>
  <c r="BQ262" i="15"/>
  <c r="BR261" i="20" s="1"/>
  <c r="BM262" i="15"/>
  <c r="BV262" i="15"/>
  <c r="BO262" i="15"/>
  <c r="BF262" i="15"/>
  <c r="BG261" i="20" s="1"/>
  <c r="BI262" i="15"/>
  <c r="BD262" i="15"/>
  <c r="BE261" i="20" s="1"/>
  <c r="BK262" i="15"/>
  <c r="AZ262" i="15"/>
  <c r="BA261" i="20" s="1"/>
  <c r="AV262" i="15"/>
  <c r="BB262" i="15"/>
  <c r="BC261" i="20" s="1"/>
  <c r="AX262" i="15"/>
  <c r="AY261" i="20" s="1"/>
  <c r="AS262" i="15"/>
  <c r="AT261" i="20" s="1"/>
  <c r="AO262" i="15"/>
  <c r="AP261" i="20" s="1"/>
  <c r="AQ262" i="15"/>
  <c r="AR261" i="20" s="1"/>
  <c r="AM262" i="15"/>
  <c r="AN261" i="20" s="1"/>
  <c r="AI262" i="15"/>
  <c r="AJ261" i="20" s="1"/>
  <c r="AK262" i="15"/>
  <c r="AL261" i="20" s="1"/>
  <c r="AB262" i="15"/>
  <c r="V262" i="15"/>
  <c r="X262" i="15"/>
  <c r="AD262" i="15"/>
  <c r="AF262" i="15"/>
  <c r="Z262" i="15"/>
  <c r="CS319" i="15"/>
  <c r="CT318" i="20" s="1"/>
  <c r="CQ319" i="15"/>
  <c r="CO319" i="15"/>
  <c r="CM319" i="15"/>
  <c r="CK319" i="15"/>
  <c r="CF319" i="15"/>
  <c r="CI319" i="15"/>
  <c r="CB319" i="15"/>
  <c r="CC318" i="20" s="1"/>
  <c r="BV319" i="15"/>
  <c r="CD319" i="15"/>
  <c r="CE318" i="20" s="1"/>
  <c r="BX319" i="15"/>
  <c r="BZ319" i="15"/>
  <c r="BS319" i="15"/>
  <c r="BT318" i="20" s="1"/>
  <c r="BM319" i="15"/>
  <c r="BO319" i="15"/>
  <c r="BP318" i="20" s="1"/>
  <c r="BK319" i="15"/>
  <c r="BQ319" i="15"/>
  <c r="BI319" i="15"/>
  <c r="BF319" i="15"/>
  <c r="BG318" i="20" s="1"/>
  <c r="BB319" i="15"/>
  <c r="BC318" i="20" s="1"/>
  <c r="BD319" i="15"/>
  <c r="BE318" i="20" s="1"/>
  <c r="AX319" i="15"/>
  <c r="AY318" i="20" s="1"/>
  <c r="AZ319" i="15"/>
  <c r="BA318" i="20" s="1"/>
  <c r="AO319" i="15"/>
  <c r="AP318" i="20" s="1"/>
  <c r="AQ319" i="15"/>
  <c r="AR318" i="20" s="1"/>
  <c r="AV319" i="15"/>
  <c r="AM319" i="15"/>
  <c r="AN318" i="20" s="1"/>
  <c r="AI319" i="15"/>
  <c r="AJ318" i="20" s="1"/>
  <c r="AK319" i="15"/>
  <c r="AL318" i="20" s="1"/>
  <c r="AD319" i="15"/>
  <c r="AF319" i="15"/>
  <c r="AB319" i="15"/>
  <c r="AS319" i="15"/>
  <c r="AT318" i="20" s="1"/>
  <c r="X319" i="15"/>
  <c r="V319" i="15"/>
  <c r="Z319" i="15"/>
  <c r="CS375" i="15"/>
  <c r="CT374" i="20" s="1"/>
  <c r="CQ375" i="15"/>
  <c r="CO375" i="15"/>
  <c r="CM375" i="15"/>
  <c r="CI375" i="15"/>
  <c r="CK375" i="15"/>
  <c r="CF375" i="15"/>
  <c r="CG374" i="20" s="1"/>
  <c r="CB375" i="15"/>
  <c r="CC374" i="20" s="1"/>
  <c r="BV375" i="15"/>
  <c r="BX375" i="15"/>
  <c r="CD375" i="15"/>
  <c r="BZ375" i="15"/>
  <c r="BS375" i="15"/>
  <c r="BT374" i="20" s="1"/>
  <c r="BM375" i="15"/>
  <c r="BO375" i="15"/>
  <c r="BP374" i="20" s="1"/>
  <c r="BK375" i="15"/>
  <c r="BQ375" i="15"/>
  <c r="BI375" i="15"/>
  <c r="BB375" i="15"/>
  <c r="BC374" i="20" s="1"/>
  <c r="BF375" i="15"/>
  <c r="BG374" i="20" s="1"/>
  <c r="AX375" i="15"/>
  <c r="AY374" i="20" s="1"/>
  <c r="AV375" i="15"/>
  <c r="AO375" i="15"/>
  <c r="AP374" i="20" s="1"/>
  <c r="BD375" i="15"/>
  <c r="BE374" i="20" s="1"/>
  <c r="AZ375" i="15"/>
  <c r="BA374" i="20" s="1"/>
  <c r="AQ375" i="15"/>
  <c r="AR374" i="20" s="1"/>
  <c r="AM375" i="15"/>
  <c r="AN374" i="20" s="1"/>
  <c r="AS375" i="15"/>
  <c r="AT374" i="20" s="1"/>
  <c r="AI375" i="15"/>
  <c r="AJ374" i="20" s="1"/>
  <c r="AK375" i="15"/>
  <c r="AL374" i="20" s="1"/>
  <c r="AF375" i="15"/>
  <c r="AD375" i="15"/>
  <c r="AB375" i="15"/>
  <c r="X375" i="15"/>
  <c r="V375" i="15"/>
  <c r="Z375" i="15"/>
  <c r="CS431" i="15"/>
  <c r="CT430" i="20" s="1"/>
  <c r="CQ431" i="15"/>
  <c r="CO431" i="15"/>
  <c r="CM431" i="15"/>
  <c r="CI431" i="15"/>
  <c r="CK431" i="15"/>
  <c r="CF431" i="15"/>
  <c r="CG430" i="20" s="1"/>
  <c r="CB431" i="15"/>
  <c r="CC430" i="20" s="1"/>
  <c r="CD431" i="15"/>
  <c r="BV431" i="15"/>
  <c r="BX431" i="15"/>
  <c r="BZ431" i="15"/>
  <c r="BS431" i="15"/>
  <c r="BT430" i="20" s="1"/>
  <c r="BM431" i="15"/>
  <c r="BO431" i="15"/>
  <c r="BP430" i="20" s="1"/>
  <c r="BK431" i="15"/>
  <c r="BQ431" i="15"/>
  <c r="BI431" i="15"/>
  <c r="BF431" i="15"/>
  <c r="BG430" i="20" s="1"/>
  <c r="BB431" i="15"/>
  <c r="BC430" i="20" s="1"/>
  <c r="BD431" i="15"/>
  <c r="BE430" i="20" s="1"/>
  <c r="AX431" i="15"/>
  <c r="AY430" i="20" s="1"/>
  <c r="AO431" i="15"/>
  <c r="AP430" i="20" s="1"/>
  <c r="AQ431" i="15"/>
  <c r="AR430" i="20" s="1"/>
  <c r="AZ431" i="15"/>
  <c r="BA430" i="20" s="1"/>
  <c r="AI431" i="15"/>
  <c r="AJ430" i="20" s="1"/>
  <c r="AS431" i="15"/>
  <c r="AT430" i="20" s="1"/>
  <c r="AM431" i="15"/>
  <c r="AN430" i="20" s="1"/>
  <c r="AK431" i="15"/>
  <c r="AL430" i="20" s="1"/>
  <c r="AV431" i="15"/>
  <c r="AF431" i="15"/>
  <c r="AD431" i="15"/>
  <c r="AB431" i="15"/>
  <c r="X431" i="15"/>
  <c r="V431" i="15"/>
  <c r="Z431" i="15"/>
  <c r="CS479" i="15"/>
  <c r="CT478" i="20" s="1"/>
  <c r="CQ479" i="15"/>
  <c r="CO479" i="15"/>
  <c r="CM479" i="15"/>
  <c r="CI479" i="15"/>
  <c r="CK479" i="15"/>
  <c r="CF479" i="15"/>
  <c r="CG478" i="20" s="1"/>
  <c r="CD479" i="15"/>
  <c r="CE478" i="20" s="1"/>
  <c r="CB479" i="15"/>
  <c r="BV479" i="15"/>
  <c r="BX479" i="15"/>
  <c r="BZ479" i="15"/>
  <c r="CA478" i="20" s="1"/>
  <c r="BS479" i="15"/>
  <c r="BT478" i="20" s="1"/>
  <c r="BM479" i="15"/>
  <c r="BO479" i="15"/>
  <c r="BK479" i="15"/>
  <c r="BI479" i="15"/>
  <c r="BD479" i="15"/>
  <c r="BE478" i="20" s="1"/>
  <c r="BB479" i="15"/>
  <c r="BC478" i="20" s="1"/>
  <c r="BQ479" i="15"/>
  <c r="AX479" i="15"/>
  <c r="AY478" i="20" s="1"/>
  <c r="BF479" i="15"/>
  <c r="BG478" i="20" s="1"/>
  <c r="AZ479" i="15"/>
  <c r="BA478" i="20" s="1"/>
  <c r="AO479" i="15"/>
  <c r="AP478" i="20" s="1"/>
  <c r="AV479" i="15"/>
  <c r="AQ479" i="15"/>
  <c r="AR478" i="20" s="1"/>
  <c r="AI479" i="15"/>
  <c r="AJ478" i="20" s="1"/>
  <c r="AM479" i="15"/>
  <c r="AN478" i="20" s="1"/>
  <c r="AK479" i="15"/>
  <c r="AL478" i="20" s="1"/>
  <c r="AF479" i="15"/>
  <c r="AS479" i="15"/>
  <c r="AT478" i="20" s="1"/>
  <c r="AD479" i="15"/>
  <c r="AB479" i="15"/>
  <c r="X479" i="15"/>
  <c r="V479" i="15"/>
  <c r="Z479" i="15"/>
  <c r="CS519" i="15"/>
  <c r="CT518" i="20" s="1"/>
  <c r="CQ519" i="15"/>
  <c r="CO519" i="15"/>
  <c r="CM519" i="15"/>
  <c r="CI519" i="15"/>
  <c r="CK519" i="15"/>
  <c r="CF519" i="15"/>
  <c r="CG518" i="20" s="1"/>
  <c r="CD519" i="15"/>
  <c r="CE518" i="20" s="1"/>
  <c r="CB519" i="15"/>
  <c r="BV519" i="15"/>
  <c r="BX519" i="15"/>
  <c r="BZ519" i="15"/>
  <c r="CA518" i="20" s="1"/>
  <c r="BS519" i="15"/>
  <c r="BT518" i="20" s="1"/>
  <c r="BM519" i="15"/>
  <c r="BO519" i="15"/>
  <c r="BK519" i="15"/>
  <c r="BI519" i="15"/>
  <c r="BD519" i="15"/>
  <c r="BE518" i="20" s="1"/>
  <c r="BB519" i="15"/>
  <c r="BC518" i="20" s="1"/>
  <c r="BQ519" i="15"/>
  <c r="AX519" i="15"/>
  <c r="AY518" i="20" s="1"/>
  <c r="AV519" i="15"/>
  <c r="AO519" i="15"/>
  <c r="AP518" i="20" s="1"/>
  <c r="BF519" i="15"/>
  <c r="BG518" i="20" s="1"/>
  <c r="AQ519" i="15"/>
  <c r="AR518" i="20" s="1"/>
  <c r="AM519" i="15"/>
  <c r="AN518" i="20" s="1"/>
  <c r="AI519" i="15"/>
  <c r="AJ518" i="20" s="1"/>
  <c r="AZ519" i="15"/>
  <c r="BA518" i="20" s="1"/>
  <c r="AS519" i="15"/>
  <c r="AT518" i="20" s="1"/>
  <c r="AK519" i="15"/>
  <c r="AL518" i="20" s="1"/>
  <c r="AD519" i="15"/>
  <c r="AF519" i="15"/>
  <c r="AB519" i="15"/>
  <c r="X519" i="15"/>
  <c r="V519" i="15"/>
  <c r="Z519" i="15"/>
  <c r="CS7" i="15"/>
  <c r="CT6" i="20" s="1"/>
  <c r="CQ7" i="15"/>
  <c r="CO7" i="15"/>
  <c r="CK7" i="15"/>
  <c r="CM7" i="15"/>
  <c r="CI7" i="15"/>
  <c r="CF7" i="15"/>
  <c r="CG6" i="20" s="1"/>
  <c r="CB7" i="15"/>
  <c r="CC6" i="20" s="1"/>
  <c r="CD7" i="15"/>
  <c r="BZ7" i="15"/>
  <c r="BV7" i="15"/>
  <c r="BT6" i="20" s="1"/>
  <c r="BX7" i="15"/>
  <c r="BY6" i="20" s="1"/>
  <c r="CS15" i="15"/>
  <c r="CT14" i="20" s="1"/>
  <c r="CQ15" i="15"/>
  <c r="CO15" i="15"/>
  <c r="CK15" i="15"/>
  <c r="CM15" i="15"/>
  <c r="CI15" i="15"/>
  <c r="CF15" i="15"/>
  <c r="CG14" i="20" s="1"/>
  <c r="CB15" i="15"/>
  <c r="CC14" i="20" s="1"/>
  <c r="CD15" i="15"/>
  <c r="BZ15" i="15"/>
  <c r="BV15" i="15"/>
  <c r="BT14" i="20" s="1"/>
  <c r="BX15" i="15"/>
  <c r="BY14" i="20" s="1"/>
  <c r="CS22" i="15"/>
  <c r="CT21" i="20" s="1"/>
  <c r="CQ22" i="15"/>
  <c r="CO22" i="15"/>
  <c r="CK22" i="15"/>
  <c r="CM22" i="15"/>
  <c r="CI22" i="15"/>
  <c r="CF22" i="15"/>
  <c r="CG21" i="20" s="1"/>
  <c r="CB22" i="15"/>
  <c r="CC21" i="20" s="1"/>
  <c r="CD22" i="15"/>
  <c r="BZ22" i="15"/>
  <c r="BV22" i="15"/>
  <c r="BT21" i="20" s="1"/>
  <c r="BX22" i="15"/>
  <c r="BY21" i="20" s="1"/>
  <c r="CS30" i="15"/>
  <c r="CT29" i="20" s="1"/>
  <c r="CQ30" i="15"/>
  <c r="CO30" i="15"/>
  <c r="CK30" i="15"/>
  <c r="CM30" i="15"/>
  <c r="CI30" i="15"/>
  <c r="CF30" i="15"/>
  <c r="CG29" i="20" s="1"/>
  <c r="CB30" i="15"/>
  <c r="CC29" i="20" s="1"/>
  <c r="CD30" i="15"/>
  <c r="BZ30" i="15"/>
  <c r="BV30" i="15"/>
  <c r="BT29" i="20" s="1"/>
  <c r="BX30" i="15"/>
  <c r="BY29" i="20" s="1"/>
  <c r="CS37" i="15"/>
  <c r="CT36" i="20" s="1"/>
  <c r="CQ37" i="15"/>
  <c r="CO37" i="15"/>
  <c r="CK37" i="15"/>
  <c r="CM37" i="15"/>
  <c r="CI37" i="15"/>
  <c r="CF37" i="15"/>
  <c r="CG36" i="20" s="1"/>
  <c r="CB37" i="15"/>
  <c r="CC36" i="20" s="1"/>
  <c r="CD37" i="15"/>
  <c r="BZ37" i="15"/>
  <c r="BV37" i="15"/>
  <c r="BT36" i="20" s="1"/>
  <c r="BX37" i="15"/>
  <c r="BY36" i="20" s="1"/>
  <c r="CS44" i="15"/>
  <c r="CT43" i="20" s="1"/>
  <c r="CQ44" i="15"/>
  <c r="CO44" i="15"/>
  <c r="CK44" i="15"/>
  <c r="CM44" i="15"/>
  <c r="CI44" i="15"/>
  <c r="CF44" i="15"/>
  <c r="CG43" i="20" s="1"/>
  <c r="CB44" i="15"/>
  <c r="CC43" i="20" s="1"/>
  <c r="CD44" i="15"/>
  <c r="BZ44" i="15"/>
  <c r="BV44" i="15"/>
  <c r="BT43" i="20" s="1"/>
  <c r="BX44" i="15"/>
  <c r="BY43" i="20" s="1"/>
  <c r="CS72" i="15"/>
  <c r="CT71" i="20" s="1"/>
  <c r="CQ72" i="15"/>
  <c r="CO72" i="15"/>
  <c r="CK72" i="15"/>
  <c r="CM72" i="15"/>
  <c r="CI72" i="15"/>
  <c r="CF72" i="15"/>
  <c r="CG71" i="20" s="1"/>
  <c r="CB72" i="15"/>
  <c r="CC71" i="20" s="1"/>
  <c r="CD72" i="15"/>
  <c r="BZ72" i="15"/>
  <c r="BV72" i="15"/>
  <c r="BX72" i="15"/>
  <c r="BY71" i="20" s="1"/>
  <c r="BO72" i="15"/>
  <c r="BS72" i="15"/>
  <c r="BT71" i="20" s="1"/>
  <c r="BQ72" i="15"/>
  <c r="BI72" i="15"/>
  <c r="BD72" i="15"/>
  <c r="BE71" i="20" s="1"/>
  <c r="BK72" i="15"/>
  <c r="BF72" i="15"/>
  <c r="BG71" i="20" s="1"/>
  <c r="BM72" i="15"/>
  <c r="BB72" i="15"/>
  <c r="BC71" i="20" s="1"/>
  <c r="AX72" i="15"/>
  <c r="AY71" i="20" s="1"/>
  <c r="AZ72" i="15"/>
  <c r="BA71" i="20" s="1"/>
  <c r="AQ72" i="15"/>
  <c r="AR71" i="20" s="1"/>
  <c r="AV72" i="15"/>
  <c r="AS72" i="15"/>
  <c r="AT71" i="20" s="1"/>
  <c r="AI72" i="15"/>
  <c r="AJ71" i="20" s="1"/>
  <c r="AK72" i="15"/>
  <c r="AL71" i="20" s="1"/>
  <c r="AO72" i="15"/>
  <c r="AP71" i="20" s="1"/>
  <c r="AM72" i="15"/>
  <c r="AN71" i="20" s="1"/>
  <c r="AF72" i="15"/>
  <c r="X72" i="15"/>
  <c r="AD72" i="15"/>
  <c r="Z72" i="15"/>
  <c r="AB72" i="15"/>
  <c r="V72" i="15"/>
  <c r="CS80" i="15"/>
  <c r="CT79" i="20" s="1"/>
  <c r="CQ80" i="15"/>
  <c r="CO80" i="15"/>
  <c r="CK80" i="15"/>
  <c r="CM80" i="15"/>
  <c r="CI80" i="15"/>
  <c r="CF80" i="15"/>
  <c r="CG79" i="20" s="1"/>
  <c r="CB80" i="15"/>
  <c r="CC79" i="20" s="1"/>
  <c r="CD80" i="15"/>
  <c r="BZ80" i="15"/>
  <c r="BV80" i="15"/>
  <c r="BO80" i="15"/>
  <c r="BQ80" i="15"/>
  <c r="BR79" i="20" s="1"/>
  <c r="BS80" i="15"/>
  <c r="BT79" i="20" s="1"/>
  <c r="BI80" i="15"/>
  <c r="BD80" i="15"/>
  <c r="BE79" i="20" s="1"/>
  <c r="BK80" i="15"/>
  <c r="BX80" i="15"/>
  <c r="BF80" i="15"/>
  <c r="BG79" i="20" s="1"/>
  <c r="BM80" i="15"/>
  <c r="BN79" i="20" s="1"/>
  <c r="BB80" i="15"/>
  <c r="BC79" i="20" s="1"/>
  <c r="AX80" i="15"/>
  <c r="AY79" i="20" s="1"/>
  <c r="AZ80" i="15"/>
  <c r="BA79" i="20" s="1"/>
  <c r="AQ80" i="15"/>
  <c r="AR79" i="20" s="1"/>
  <c r="AS80" i="15"/>
  <c r="AT79" i="20" s="1"/>
  <c r="AI80" i="15"/>
  <c r="AJ79" i="20" s="1"/>
  <c r="AK80" i="15"/>
  <c r="AL79" i="20" s="1"/>
  <c r="AV80" i="15"/>
  <c r="AO80" i="15"/>
  <c r="AP79" i="20" s="1"/>
  <c r="AM80" i="15"/>
  <c r="AN79" i="20" s="1"/>
  <c r="AF80" i="15"/>
  <c r="X80" i="15"/>
  <c r="AD80" i="15"/>
  <c r="Z80" i="15"/>
  <c r="AB80" i="15"/>
  <c r="V80" i="15"/>
  <c r="CS88" i="15"/>
  <c r="CT87" i="20" s="1"/>
  <c r="CQ88" i="15"/>
  <c r="CO88" i="15"/>
  <c r="CK88" i="15"/>
  <c r="CM88" i="15"/>
  <c r="CI88" i="15"/>
  <c r="CF88" i="15"/>
  <c r="CG87" i="20" s="1"/>
  <c r="CB88" i="15"/>
  <c r="CC87" i="20" s="1"/>
  <c r="CD88" i="15"/>
  <c r="BZ88" i="15"/>
  <c r="BV88" i="15"/>
  <c r="BS88" i="15"/>
  <c r="BT87" i="20" s="1"/>
  <c r="BO88" i="15"/>
  <c r="BP87" i="20" s="1"/>
  <c r="BQ88" i="15"/>
  <c r="BX88" i="15"/>
  <c r="BY87" i="20" s="1"/>
  <c r="BI88" i="15"/>
  <c r="BD88" i="15"/>
  <c r="BE87" i="20" s="1"/>
  <c r="BK88" i="15"/>
  <c r="BM88" i="15"/>
  <c r="BF88" i="15"/>
  <c r="BG87" i="20" s="1"/>
  <c r="BB88" i="15"/>
  <c r="BC87" i="20" s="1"/>
  <c r="AX88" i="15"/>
  <c r="AY87" i="20" s="1"/>
  <c r="AZ88" i="15"/>
  <c r="BA87" i="20" s="1"/>
  <c r="AV88" i="15"/>
  <c r="AQ88" i="15"/>
  <c r="AR87" i="20" s="1"/>
  <c r="AS88" i="15"/>
  <c r="AT87" i="20" s="1"/>
  <c r="AI88" i="15"/>
  <c r="AJ87" i="20" s="1"/>
  <c r="AK88" i="15"/>
  <c r="AL87" i="20" s="1"/>
  <c r="AM88" i="15"/>
  <c r="AN87" i="20" s="1"/>
  <c r="AO88" i="15"/>
  <c r="AP87" i="20" s="1"/>
  <c r="AF88" i="15"/>
  <c r="X88" i="15"/>
  <c r="AD88" i="15"/>
  <c r="Z88" i="15"/>
  <c r="V88" i="15"/>
  <c r="AB88" i="15"/>
  <c r="CS96" i="15"/>
  <c r="CT95" i="20" s="1"/>
  <c r="CQ96" i="15"/>
  <c r="CO96" i="15"/>
  <c r="CK96" i="15"/>
  <c r="CM96" i="15"/>
  <c r="CI96" i="15"/>
  <c r="CF96" i="15"/>
  <c r="CG95" i="20" s="1"/>
  <c r="CB96" i="15"/>
  <c r="CC95" i="20" s="1"/>
  <c r="CD96" i="15"/>
  <c r="BZ96" i="15"/>
  <c r="BV96" i="15"/>
  <c r="BO96" i="15"/>
  <c r="BS96" i="15"/>
  <c r="BT95" i="20" s="1"/>
  <c r="BX96" i="15"/>
  <c r="BY95" i="20" s="1"/>
  <c r="BQ96" i="15"/>
  <c r="BI96" i="15"/>
  <c r="BD96" i="15"/>
  <c r="BE95" i="20" s="1"/>
  <c r="BK96" i="15"/>
  <c r="BF96" i="15"/>
  <c r="BG95" i="20" s="1"/>
  <c r="BB96" i="15"/>
  <c r="BC95" i="20" s="1"/>
  <c r="AX96" i="15"/>
  <c r="AY95" i="20" s="1"/>
  <c r="AZ96" i="15"/>
  <c r="BA95" i="20" s="1"/>
  <c r="AQ96" i="15"/>
  <c r="AR95" i="20" s="1"/>
  <c r="BM96" i="15"/>
  <c r="BN95" i="20" s="1"/>
  <c r="AV96" i="15"/>
  <c r="AS96" i="15"/>
  <c r="AT95" i="20" s="1"/>
  <c r="AO96" i="15"/>
  <c r="AP95" i="20" s="1"/>
  <c r="AI96" i="15"/>
  <c r="AJ95" i="20" s="1"/>
  <c r="AK96" i="15"/>
  <c r="AL95" i="20" s="1"/>
  <c r="AM96" i="15"/>
  <c r="AN95" i="20" s="1"/>
  <c r="X96" i="15"/>
  <c r="AD96" i="15"/>
  <c r="Z96" i="15"/>
  <c r="AF96" i="15"/>
  <c r="V96" i="15"/>
  <c r="AB96" i="15"/>
  <c r="CS104" i="15"/>
  <c r="CT103" i="20" s="1"/>
  <c r="CQ104" i="15"/>
  <c r="CO104" i="15"/>
  <c r="CK104" i="15"/>
  <c r="CM104" i="15"/>
  <c r="CI104" i="15"/>
  <c r="CF104" i="15"/>
  <c r="CG103" i="20" s="1"/>
  <c r="CB104" i="15"/>
  <c r="CC103" i="20" s="1"/>
  <c r="CD104" i="15"/>
  <c r="BZ104" i="15"/>
  <c r="BV104" i="15"/>
  <c r="BO104" i="15"/>
  <c r="BX104" i="15"/>
  <c r="BY103" i="20" s="1"/>
  <c r="BQ104" i="15"/>
  <c r="BI104" i="15"/>
  <c r="BS104" i="15"/>
  <c r="BT103" i="20" s="1"/>
  <c r="BD104" i="15"/>
  <c r="BE103" i="20" s="1"/>
  <c r="BM104" i="15"/>
  <c r="BK104" i="15"/>
  <c r="BL103" i="20" s="1"/>
  <c r="BF104" i="15"/>
  <c r="BG103" i="20" s="1"/>
  <c r="BB104" i="15"/>
  <c r="BC103" i="20" s="1"/>
  <c r="AX104" i="15"/>
  <c r="AY103" i="20" s="1"/>
  <c r="AZ104" i="15"/>
  <c r="BA103" i="20" s="1"/>
  <c r="AQ104" i="15"/>
  <c r="AR103" i="20" s="1"/>
  <c r="AS104" i="15"/>
  <c r="AT103" i="20" s="1"/>
  <c r="AV104" i="15"/>
  <c r="AI104" i="15"/>
  <c r="AJ103" i="20" s="1"/>
  <c r="AO104" i="15"/>
  <c r="AP103" i="20" s="1"/>
  <c r="AK104" i="15"/>
  <c r="AL103" i="20" s="1"/>
  <c r="AM104" i="15"/>
  <c r="AN103" i="20" s="1"/>
  <c r="AF104" i="15"/>
  <c r="X104" i="15"/>
  <c r="AD104" i="15"/>
  <c r="Z104" i="15"/>
  <c r="AB104" i="15"/>
  <c r="V104" i="15"/>
  <c r="CS112" i="15"/>
  <c r="CT111" i="20" s="1"/>
  <c r="CQ112" i="15"/>
  <c r="CO112" i="15"/>
  <c r="CK112" i="15"/>
  <c r="CM112" i="15"/>
  <c r="CI112" i="15"/>
  <c r="CF112" i="15"/>
  <c r="CG111" i="20" s="1"/>
  <c r="CB112" i="15"/>
  <c r="CC111" i="20" s="1"/>
  <c r="CD112" i="15"/>
  <c r="BZ112" i="15"/>
  <c r="BV112" i="15"/>
  <c r="BS112" i="15"/>
  <c r="BT111" i="20" s="1"/>
  <c r="BO112" i="15"/>
  <c r="BX112" i="15"/>
  <c r="BY111" i="20" s="1"/>
  <c r="BQ112" i="15"/>
  <c r="BI112" i="15"/>
  <c r="BM112" i="15"/>
  <c r="BD112" i="15"/>
  <c r="BE111" i="20" s="1"/>
  <c r="BK112" i="15"/>
  <c r="BL111" i="20" s="1"/>
  <c r="BF112" i="15"/>
  <c r="BG111" i="20" s="1"/>
  <c r="BB112" i="15"/>
  <c r="BC111" i="20" s="1"/>
  <c r="AX112" i="15"/>
  <c r="AY111" i="20" s="1"/>
  <c r="AZ112" i="15"/>
  <c r="BA111" i="20" s="1"/>
  <c r="AV112" i="15"/>
  <c r="AQ112" i="15"/>
  <c r="AR111" i="20" s="1"/>
  <c r="AS112" i="15"/>
  <c r="AT111" i="20" s="1"/>
  <c r="AI112" i="15"/>
  <c r="AJ111" i="20" s="1"/>
  <c r="AO112" i="15"/>
  <c r="AP111" i="20" s="1"/>
  <c r="AK112" i="15"/>
  <c r="AL111" i="20" s="1"/>
  <c r="AM112" i="15"/>
  <c r="AN111" i="20" s="1"/>
  <c r="AF112" i="15"/>
  <c r="X112" i="15"/>
  <c r="AD112" i="15"/>
  <c r="Z112" i="15"/>
  <c r="AB112" i="15"/>
  <c r="V112" i="15"/>
  <c r="CS120" i="15"/>
  <c r="CT119" i="20" s="1"/>
  <c r="CQ120" i="15"/>
  <c r="CO120" i="15"/>
  <c r="CK120" i="15"/>
  <c r="CM120" i="15"/>
  <c r="CI120" i="15"/>
  <c r="CF120" i="15"/>
  <c r="CG119" i="20" s="1"/>
  <c r="CB120" i="15"/>
  <c r="CC119" i="20" s="1"/>
  <c r="CD120" i="15"/>
  <c r="BZ120" i="15"/>
  <c r="BV120" i="15"/>
  <c r="BX120" i="15"/>
  <c r="BY119" i="20" s="1"/>
  <c r="BO120" i="15"/>
  <c r="BS120" i="15"/>
  <c r="BT119" i="20" s="1"/>
  <c r="BQ120" i="15"/>
  <c r="BI120" i="15"/>
  <c r="BM120" i="15"/>
  <c r="BD120" i="15"/>
  <c r="BE119" i="20" s="1"/>
  <c r="BK120" i="15"/>
  <c r="BL119" i="20" s="1"/>
  <c r="BF120" i="15"/>
  <c r="BG119" i="20" s="1"/>
  <c r="BB120" i="15"/>
  <c r="BC119" i="20" s="1"/>
  <c r="AX120" i="15"/>
  <c r="AY119" i="20" s="1"/>
  <c r="AZ120" i="15"/>
  <c r="BA119" i="20" s="1"/>
  <c r="AQ120" i="15"/>
  <c r="AR119" i="20" s="1"/>
  <c r="AV120" i="15"/>
  <c r="AS120" i="15"/>
  <c r="AT119" i="20" s="1"/>
  <c r="AI120" i="15"/>
  <c r="AJ119" i="20" s="1"/>
  <c r="AO120" i="15"/>
  <c r="AP119" i="20" s="1"/>
  <c r="AK120" i="15"/>
  <c r="AL119" i="20" s="1"/>
  <c r="AM120" i="15"/>
  <c r="AN119" i="20" s="1"/>
  <c r="AF120" i="15"/>
  <c r="X120" i="15"/>
  <c r="AD120" i="15"/>
  <c r="Z120" i="15"/>
  <c r="V120" i="15"/>
  <c r="AB120" i="15"/>
  <c r="CQ128" i="15"/>
  <c r="CR127" i="20" s="1"/>
  <c r="CS128" i="15"/>
  <c r="CT127" i="20" s="1"/>
  <c r="CK128" i="15"/>
  <c r="CL127" i="20" s="1"/>
  <c r="CM128" i="15"/>
  <c r="CN127" i="20" s="1"/>
  <c r="CO128" i="15"/>
  <c r="CI128" i="15"/>
  <c r="CF128" i="15"/>
  <c r="CG127" i="20" s="1"/>
  <c r="CB128" i="15"/>
  <c r="CC127" i="20" s="1"/>
  <c r="CD128" i="15"/>
  <c r="BZ128" i="15"/>
  <c r="BV128" i="15"/>
  <c r="BS128" i="15"/>
  <c r="BT127" i="20" s="1"/>
  <c r="BX128" i="15"/>
  <c r="BY127" i="20" s="1"/>
  <c r="BO128" i="15"/>
  <c r="BQ128" i="15"/>
  <c r="BM128" i="15"/>
  <c r="BI128" i="15"/>
  <c r="BD128" i="15"/>
  <c r="BE127" i="20" s="1"/>
  <c r="BK128" i="15"/>
  <c r="BF128" i="15"/>
  <c r="BG127" i="20" s="1"/>
  <c r="BB128" i="15"/>
  <c r="BC127" i="20" s="1"/>
  <c r="AX128" i="15"/>
  <c r="AY127" i="20" s="1"/>
  <c r="AZ128" i="15"/>
  <c r="BA127" i="20" s="1"/>
  <c r="AV128" i="15"/>
  <c r="AQ128" i="15"/>
  <c r="AR127" i="20" s="1"/>
  <c r="AS128" i="15"/>
  <c r="AT127" i="20" s="1"/>
  <c r="AI128" i="15"/>
  <c r="AJ127" i="20" s="1"/>
  <c r="AK128" i="15"/>
  <c r="AL127" i="20" s="1"/>
  <c r="AO128" i="15"/>
  <c r="AP127" i="20" s="1"/>
  <c r="AM128" i="15"/>
  <c r="AN127" i="20" s="1"/>
  <c r="AF128" i="15"/>
  <c r="X128" i="15"/>
  <c r="AD128" i="15"/>
  <c r="Z128" i="15"/>
  <c r="V128" i="15"/>
  <c r="AB128" i="15"/>
  <c r="CQ136" i="15"/>
  <c r="CR135" i="20" s="1"/>
  <c r="CS136" i="15"/>
  <c r="CT135" i="20" s="1"/>
  <c r="CO136" i="15"/>
  <c r="CK136" i="15"/>
  <c r="CI136" i="15"/>
  <c r="CM136" i="15"/>
  <c r="CF136" i="15"/>
  <c r="CG135" i="20" s="1"/>
  <c r="CB136" i="15"/>
  <c r="CC135" i="20" s="1"/>
  <c r="CD136" i="15"/>
  <c r="BZ136" i="15"/>
  <c r="BV136" i="15"/>
  <c r="BX136" i="15"/>
  <c r="BY135" i="20" s="1"/>
  <c r="BO136" i="15"/>
  <c r="BS136" i="15"/>
  <c r="BT135" i="20" s="1"/>
  <c r="BQ136" i="15"/>
  <c r="BI136" i="15"/>
  <c r="BD136" i="15"/>
  <c r="BE135" i="20" s="1"/>
  <c r="BK136" i="15"/>
  <c r="BF136" i="15"/>
  <c r="BG135" i="20" s="1"/>
  <c r="BB136" i="15"/>
  <c r="BC135" i="20" s="1"/>
  <c r="AX136" i="15"/>
  <c r="AY135" i="20" s="1"/>
  <c r="BM136" i="15"/>
  <c r="AZ136" i="15"/>
  <c r="BA135" i="20" s="1"/>
  <c r="AQ136" i="15"/>
  <c r="AR135" i="20" s="1"/>
  <c r="AV136" i="15"/>
  <c r="AS136" i="15"/>
  <c r="AT135" i="20" s="1"/>
  <c r="AI136" i="15"/>
  <c r="AJ135" i="20" s="1"/>
  <c r="AK136" i="15"/>
  <c r="AL135" i="20" s="1"/>
  <c r="AO136" i="15"/>
  <c r="AP135" i="20" s="1"/>
  <c r="AM136" i="15"/>
  <c r="AN135" i="20" s="1"/>
  <c r="AF136" i="15"/>
  <c r="X136" i="15"/>
  <c r="AD136" i="15"/>
  <c r="Z136" i="15"/>
  <c r="AB136" i="15"/>
  <c r="V136" i="15"/>
  <c r="CS144" i="15"/>
  <c r="CT143" i="20" s="1"/>
  <c r="CQ144" i="15"/>
  <c r="CO144" i="15"/>
  <c r="CM144" i="15"/>
  <c r="CK144" i="15"/>
  <c r="CI144" i="15"/>
  <c r="CF144" i="15"/>
  <c r="CG143" i="20" s="1"/>
  <c r="CB144" i="15"/>
  <c r="CC143" i="20" s="1"/>
  <c r="CD144" i="15"/>
  <c r="BZ144" i="15"/>
  <c r="BV144" i="15"/>
  <c r="BO144" i="15"/>
  <c r="BQ144" i="15"/>
  <c r="BR143" i="20" s="1"/>
  <c r="BS144" i="15"/>
  <c r="BT143" i="20" s="1"/>
  <c r="BI144" i="15"/>
  <c r="BD144" i="15"/>
  <c r="BE143" i="20" s="1"/>
  <c r="BK144" i="15"/>
  <c r="BF144" i="15"/>
  <c r="BG143" i="20" s="1"/>
  <c r="BM144" i="15"/>
  <c r="BB144" i="15"/>
  <c r="BC143" i="20" s="1"/>
  <c r="AX144" i="15"/>
  <c r="AY143" i="20" s="1"/>
  <c r="BX144" i="15"/>
  <c r="BY143" i="20" s="1"/>
  <c r="AZ144" i="15"/>
  <c r="BA143" i="20" s="1"/>
  <c r="AV144" i="15"/>
  <c r="AQ144" i="15"/>
  <c r="AR143" i="20" s="1"/>
  <c r="AS144" i="15"/>
  <c r="AT143" i="20" s="1"/>
  <c r="AI144" i="15"/>
  <c r="AJ143" i="20" s="1"/>
  <c r="AK144" i="15"/>
  <c r="AL143" i="20" s="1"/>
  <c r="AO144" i="15"/>
  <c r="AP143" i="20" s="1"/>
  <c r="AM144" i="15"/>
  <c r="AN143" i="20" s="1"/>
  <c r="AF144" i="15"/>
  <c r="X144" i="15"/>
  <c r="AD144" i="15"/>
  <c r="Z144" i="15"/>
  <c r="AB144" i="15"/>
  <c r="V144" i="15"/>
  <c r="CS152" i="15"/>
  <c r="CT151" i="20" s="1"/>
  <c r="CQ152" i="15"/>
  <c r="CO152" i="15"/>
  <c r="CK152" i="15"/>
  <c r="CM152" i="15"/>
  <c r="CI152" i="15"/>
  <c r="CF152" i="15"/>
  <c r="CG151" i="20" s="1"/>
  <c r="CB152" i="15"/>
  <c r="CC151" i="20" s="1"/>
  <c r="CD152" i="15"/>
  <c r="BZ152" i="15"/>
  <c r="BV152" i="15"/>
  <c r="BS152" i="15"/>
  <c r="BT151" i="20" s="1"/>
  <c r="BO152" i="15"/>
  <c r="BP151" i="20" s="1"/>
  <c r="BQ152" i="15"/>
  <c r="BX152" i="15"/>
  <c r="BY151" i="20" s="1"/>
  <c r="BI152" i="15"/>
  <c r="BD152" i="15"/>
  <c r="BE151" i="20" s="1"/>
  <c r="BK152" i="15"/>
  <c r="BM152" i="15"/>
  <c r="BF152" i="15"/>
  <c r="BG151" i="20" s="1"/>
  <c r="BB152" i="15"/>
  <c r="BC151" i="20" s="1"/>
  <c r="AX152" i="15"/>
  <c r="AY151" i="20" s="1"/>
  <c r="AZ152" i="15"/>
  <c r="BA151" i="20" s="1"/>
  <c r="AQ152" i="15"/>
  <c r="AR151" i="20" s="1"/>
  <c r="AV152" i="15"/>
  <c r="AS152" i="15"/>
  <c r="AT151" i="20" s="1"/>
  <c r="AI152" i="15"/>
  <c r="AJ151" i="20" s="1"/>
  <c r="AK152" i="15"/>
  <c r="AL151" i="20" s="1"/>
  <c r="AM152" i="15"/>
  <c r="AN151" i="20" s="1"/>
  <c r="AO152" i="15"/>
  <c r="AP151" i="20" s="1"/>
  <c r="AF152" i="15"/>
  <c r="X152" i="15"/>
  <c r="AD152" i="15"/>
  <c r="Z152" i="15"/>
  <c r="V152" i="15"/>
  <c r="AB152" i="15"/>
  <c r="CS160" i="15"/>
  <c r="CT159" i="20" s="1"/>
  <c r="CQ160" i="15"/>
  <c r="CO160" i="15"/>
  <c r="CK160" i="15"/>
  <c r="CM160" i="15"/>
  <c r="CI160" i="15"/>
  <c r="CF160" i="15"/>
  <c r="CG159" i="20" s="1"/>
  <c r="CB160" i="15"/>
  <c r="CC159" i="20" s="1"/>
  <c r="CD160" i="15"/>
  <c r="BZ160" i="15"/>
  <c r="BV160" i="15"/>
  <c r="BO160" i="15"/>
  <c r="BS160" i="15"/>
  <c r="BT159" i="20" s="1"/>
  <c r="BX160" i="15"/>
  <c r="BY159" i="20" s="1"/>
  <c r="BQ160" i="15"/>
  <c r="BI160" i="15"/>
  <c r="BD160" i="15"/>
  <c r="BE159" i="20" s="1"/>
  <c r="BK160" i="15"/>
  <c r="BF160" i="15"/>
  <c r="BG159" i="20" s="1"/>
  <c r="BB160" i="15"/>
  <c r="BC159" i="20" s="1"/>
  <c r="AX160" i="15"/>
  <c r="AY159" i="20" s="1"/>
  <c r="BM160" i="15"/>
  <c r="AZ160" i="15"/>
  <c r="BA159" i="20" s="1"/>
  <c r="AV160" i="15"/>
  <c r="AQ160" i="15"/>
  <c r="AR159" i="20" s="1"/>
  <c r="AS160" i="15"/>
  <c r="AT159" i="20" s="1"/>
  <c r="AO160" i="15"/>
  <c r="AP159" i="20" s="1"/>
  <c r="AI160" i="15"/>
  <c r="AJ159" i="20" s="1"/>
  <c r="AK160" i="15"/>
  <c r="AL159" i="20" s="1"/>
  <c r="AM160" i="15"/>
  <c r="AN159" i="20" s="1"/>
  <c r="AF160" i="15"/>
  <c r="X160" i="15"/>
  <c r="AD160" i="15"/>
  <c r="Z160" i="15"/>
  <c r="V160" i="15"/>
  <c r="AB160" i="15"/>
  <c r="CS168" i="15"/>
  <c r="CT167" i="20" s="1"/>
  <c r="CQ168" i="15"/>
  <c r="CO168" i="15"/>
  <c r="CK168" i="15"/>
  <c r="CM168" i="15"/>
  <c r="CI168" i="15"/>
  <c r="CF168" i="15"/>
  <c r="CG167" i="20" s="1"/>
  <c r="CB168" i="15"/>
  <c r="CC167" i="20" s="1"/>
  <c r="CD168" i="15"/>
  <c r="BZ168" i="15"/>
  <c r="BV168" i="15"/>
  <c r="BO168" i="15"/>
  <c r="BX168" i="15"/>
  <c r="BY167" i="20" s="1"/>
  <c r="BQ168" i="15"/>
  <c r="BR167" i="20" s="1"/>
  <c r="BI168" i="15"/>
  <c r="BD168" i="15"/>
  <c r="BE167" i="20" s="1"/>
  <c r="BM168" i="15"/>
  <c r="BS168" i="15"/>
  <c r="BT167" i="20" s="1"/>
  <c r="BF168" i="15"/>
  <c r="BG167" i="20" s="1"/>
  <c r="BB168" i="15"/>
  <c r="BC167" i="20" s="1"/>
  <c r="BK168" i="15"/>
  <c r="AX168" i="15"/>
  <c r="AY167" i="20" s="1"/>
  <c r="AZ168" i="15"/>
  <c r="BA167" i="20" s="1"/>
  <c r="AQ168" i="15"/>
  <c r="AR167" i="20" s="1"/>
  <c r="AV168" i="15"/>
  <c r="AS168" i="15"/>
  <c r="AT167" i="20" s="1"/>
  <c r="AI168" i="15"/>
  <c r="AJ167" i="20" s="1"/>
  <c r="AO168" i="15"/>
  <c r="AP167" i="20" s="1"/>
  <c r="AK168" i="15"/>
  <c r="AL167" i="20" s="1"/>
  <c r="AM168" i="15"/>
  <c r="AN167" i="20" s="1"/>
  <c r="AF168" i="15"/>
  <c r="X168" i="15"/>
  <c r="AD168" i="15"/>
  <c r="Z168" i="15"/>
  <c r="AB168" i="15"/>
  <c r="V168" i="15"/>
  <c r="CQ176" i="15"/>
  <c r="CR175" i="20" s="1"/>
  <c r="CS176" i="15"/>
  <c r="CT175" i="20" s="1"/>
  <c r="CO176" i="15"/>
  <c r="CM176" i="15"/>
  <c r="CK176" i="15"/>
  <c r="CI176" i="15"/>
  <c r="CF176" i="15"/>
  <c r="CG175" i="20" s="1"/>
  <c r="CB176" i="15"/>
  <c r="CC175" i="20" s="1"/>
  <c r="CD176" i="15"/>
  <c r="BZ176" i="15"/>
  <c r="BV176" i="15"/>
  <c r="BS176" i="15"/>
  <c r="BT175" i="20" s="1"/>
  <c r="BO176" i="15"/>
  <c r="BX176" i="15"/>
  <c r="BY175" i="20" s="1"/>
  <c r="BQ176" i="15"/>
  <c r="BI176" i="15"/>
  <c r="BM176" i="15"/>
  <c r="BD176" i="15"/>
  <c r="BE175" i="20" s="1"/>
  <c r="BF176" i="15"/>
  <c r="BG175" i="20" s="1"/>
  <c r="BK176" i="15"/>
  <c r="BL175" i="20" s="1"/>
  <c r="BB176" i="15"/>
  <c r="BC175" i="20" s="1"/>
  <c r="AX176" i="15"/>
  <c r="AY175" i="20" s="1"/>
  <c r="AZ176" i="15"/>
  <c r="BA175" i="20" s="1"/>
  <c r="AV176" i="15"/>
  <c r="AQ176" i="15"/>
  <c r="AR175" i="20" s="1"/>
  <c r="AS176" i="15"/>
  <c r="AT175" i="20" s="1"/>
  <c r="AI176" i="15"/>
  <c r="AJ175" i="20" s="1"/>
  <c r="AK176" i="15"/>
  <c r="AL175" i="20" s="1"/>
  <c r="AO176" i="15"/>
  <c r="AP175" i="20" s="1"/>
  <c r="AM176" i="15"/>
  <c r="AN175" i="20" s="1"/>
  <c r="AF176" i="15"/>
  <c r="X176" i="15"/>
  <c r="AD176" i="15"/>
  <c r="Z176" i="15"/>
  <c r="AB176" i="15"/>
  <c r="V176" i="15"/>
  <c r="CQ184" i="15"/>
  <c r="CR183" i="20" s="1"/>
  <c r="CS184" i="15"/>
  <c r="CT183" i="20" s="1"/>
  <c r="CO184" i="15"/>
  <c r="CK184" i="15"/>
  <c r="CM184" i="15"/>
  <c r="CI184" i="15"/>
  <c r="CF184" i="15"/>
  <c r="CG183" i="20" s="1"/>
  <c r="CB184" i="15"/>
  <c r="CC183" i="20" s="1"/>
  <c r="CD184" i="15"/>
  <c r="BZ184" i="15"/>
  <c r="BV184" i="15"/>
  <c r="BX184" i="15"/>
  <c r="BY183" i="20" s="1"/>
  <c r="BO184" i="15"/>
  <c r="BS184" i="15"/>
  <c r="BT183" i="20" s="1"/>
  <c r="BQ184" i="15"/>
  <c r="BK184" i="15"/>
  <c r="BL183" i="20" s="1"/>
  <c r="BI184" i="15"/>
  <c r="BM184" i="15"/>
  <c r="BD184" i="15"/>
  <c r="BE183" i="20" s="1"/>
  <c r="BF184" i="15"/>
  <c r="BG183" i="20" s="1"/>
  <c r="BB184" i="15"/>
  <c r="BC183" i="20" s="1"/>
  <c r="AX184" i="15"/>
  <c r="AY183" i="20" s="1"/>
  <c r="AZ184" i="15"/>
  <c r="BA183" i="20" s="1"/>
  <c r="AQ184" i="15"/>
  <c r="AR183" i="20" s="1"/>
  <c r="AV184" i="15"/>
  <c r="AS184" i="15"/>
  <c r="AT183" i="20" s="1"/>
  <c r="AI184" i="15"/>
  <c r="AJ183" i="20" s="1"/>
  <c r="AK184" i="15"/>
  <c r="AL183" i="20" s="1"/>
  <c r="AO184" i="15"/>
  <c r="AP183" i="20" s="1"/>
  <c r="AM184" i="15"/>
  <c r="AN183" i="20" s="1"/>
  <c r="AF184" i="15"/>
  <c r="X184" i="15"/>
  <c r="AD184" i="15"/>
  <c r="Z184" i="15"/>
  <c r="V184" i="15"/>
  <c r="AB184" i="15"/>
  <c r="CQ192" i="15"/>
  <c r="CR191" i="20" s="1"/>
  <c r="CS192" i="15"/>
  <c r="CT191" i="20" s="1"/>
  <c r="CO192" i="15"/>
  <c r="CK192" i="15"/>
  <c r="CM192" i="15"/>
  <c r="CI192" i="15"/>
  <c r="CF192" i="15"/>
  <c r="CG191" i="20" s="1"/>
  <c r="CB192" i="15"/>
  <c r="CC191" i="20" s="1"/>
  <c r="CD192" i="15"/>
  <c r="BZ192" i="15"/>
  <c r="BV192" i="15"/>
  <c r="BS192" i="15"/>
  <c r="BT191" i="20" s="1"/>
  <c r="BX192" i="15"/>
  <c r="BY191" i="20" s="1"/>
  <c r="BO192" i="15"/>
  <c r="BQ192" i="15"/>
  <c r="BM192" i="15"/>
  <c r="BI192" i="15"/>
  <c r="BK192" i="15"/>
  <c r="BD192" i="15"/>
  <c r="BE191" i="20" s="1"/>
  <c r="BF192" i="15"/>
  <c r="BG191" i="20" s="1"/>
  <c r="BB192" i="15"/>
  <c r="BC191" i="20" s="1"/>
  <c r="AX192" i="15"/>
  <c r="AY191" i="20" s="1"/>
  <c r="AZ192" i="15"/>
  <c r="BA191" i="20" s="1"/>
  <c r="AV192" i="15"/>
  <c r="AQ192" i="15"/>
  <c r="AR191" i="20" s="1"/>
  <c r="AS192" i="15"/>
  <c r="AT191" i="20" s="1"/>
  <c r="AO192" i="15"/>
  <c r="AP191" i="20" s="1"/>
  <c r="AI192" i="15"/>
  <c r="AJ191" i="20" s="1"/>
  <c r="AK192" i="15"/>
  <c r="AL191" i="20" s="1"/>
  <c r="AM192" i="15"/>
  <c r="AN191" i="20" s="1"/>
  <c r="AF192" i="15"/>
  <c r="X192" i="15"/>
  <c r="AD192" i="15"/>
  <c r="Z192" i="15"/>
  <c r="V192" i="15"/>
  <c r="AB192" i="15"/>
  <c r="CQ200" i="15"/>
  <c r="CR199" i="20" s="1"/>
  <c r="CS200" i="15"/>
  <c r="CT199" i="20" s="1"/>
  <c r="CO200" i="15"/>
  <c r="CK200" i="15"/>
  <c r="CI200" i="15"/>
  <c r="CM200" i="15"/>
  <c r="CF200" i="15"/>
  <c r="CG199" i="20" s="1"/>
  <c r="CB200" i="15"/>
  <c r="CC199" i="20" s="1"/>
  <c r="CD200" i="15"/>
  <c r="BZ200" i="15"/>
  <c r="BV200" i="15"/>
  <c r="BX200" i="15"/>
  <c r="BY199" i="20" s="1"/>
  <c r="BO200" i="15"/>
  <c r="BS200" i="15"/>
  <c r="BT199" i="20" s="1"/>
  <c r="BQ200" i="15"/>
  <c r="BI200" i="15"/>
  <c r="BD200" i="15"/>
  <c r="BE199" i="20" s="1"/>
  <c r="BF200" i="15"/>
  <c r="BG199" i="20" s="1"/>
  <c r="BB200" i="15"/>
  <c r="BC199" i="20" s="1"/>
  <c r="AX200" i="15"/>
  <c r="AY199" i="20" s="1"/>
  <c r="BM200" i="15"/>
  <c r="BK200" i="15"/>
  <c r="AZ200" i="15"/>
  <c r="BA199" i="20" s="1"/>
  <c r="AQ200" i="15"/>
  <c r="AR199" i="20" s="1"/>
  <c r="AV200" i="15"/>
  <c r="AS200" i="15"/>
  <c r="AT199" i="20" s="1"/>
  <c r="AI200" i="15"/>
  <c r="AJ199" i="20" s="1"/>
  <c r="AO200" i="15"/>
  <c r="AP199" i="20" s="1"/>
  <c r="AK200" i="15"/>
  <c r="AL199" i="20" s="1"/>
  <c r="AM200" i="15"/>
  <c r="AN199" i="20" s="1"/>
  <c r="AF200" i="15"/>
  <c r="X200" i="15"/>
  <c r="AD200" i="15"/>
  <c r="Z200" i="15"/>
  <c r="AB200" i="15"/>
  <c r="V200" i="15"/>
  <c r="CS208" i="15"/>
  <c r="CT207" i="20" s="1"/>
  <c r="CQ208" i="15"/>
  <c r="CO208" i="15"/>
  <c r="CM208" i="15"/>
  <c r="CK208" i="15"/>
  <c r="CI208" i="15"/>
  <c r="CF208" i="15"/>
  <c r="CG207" i="20" s="1"/>
  <c r="CB208" i="15"/>
  <c r="CC207" i="20" s="1"/>
  <c r="CD208" i="15"/>
  <c r="BZ208" i="15"/>
  <c r="BV208" i="15"/>
  <c r="BO208" i="15"/>
  <c r="BQ208" i="15"/>
  <c r="BR207" i="20" s="1"/>
  <c r="BS208" i="15"/>
  <c r="BT207" i="20" s="1"/>
  <c r="BI208" i="15"/>
  <c r="BD208" i="15"/>
  <c r="BE207" i="20" s="1"/>
  <c r="BX208" i="15"/>
  <c r="BF208" i="15"/>
  <c r="BG207" i="20" s="1"/>
  <c r="BM208" i="15"/>
  <c r="BK208" i="15"/>
  <c r="BB208" i="15"/>
  <c r="BC207" i="20" s="1"/>
  <c r="AX208" i="15"/>
  <c r="AY207" i="20" s="1"/>
  <c r="AZ208" i="15"/>
  <c r="BA207" i="20" s="1"/>
  <c r="AV208" i="15"/>
  <c r="AQ208" i="15"/>
  <c r="AR207" i="20" s="1"/>
  <c r="AS208" i="15"/>
  <c r="AT207" i="20" s="1"/>
  <c r="AI208" i="15"/>
  <c r="AJ207" i="20" s="1"/>
  <c r="AK208" i="15"/>
  <c r="AL207" i="20" s="1"/>
  <c r="AO208" i="15"/>
  <c r="AP207" i="20" s="1"/>
  <c r="AM208" i="15"/>
  <c r="AN207" i="20" s="1"/>
  <c r="AF208" i="15"/>
  <c r="X208" i="15"/>
  <c r="AD208" i="15"/>
  <c r="Z208" i="15"/>
  <c r="AB208" i="15"/>
  <c r="V208" i="15"/>
  <c r="CS216" i="15"/>
  <c r="CT215" i="20" s="1"/>
  <c r="CQ216" i="15"/>
  <c r="CO216" i="15"/>
  <c r="CK216" i="15"/>
  <c r="CM216" i="15"/>
  <c r="CI216" i="15"/>
  <c r="CF216" i="15"/>
  <c r="CG215" i="20" s="1"/>
  <c r="CB216" i="15"/>
  <c r="CC215" i="20" s="1"/>
  <c r="CD216" i="15"/>
  <c r="BZ216" i="15"/>
  <c r="BV216" i="15"/>
  <c r="BS216" i="15"/>
  <c r="BT215" i="20" s="1"/>
  <c r="BO216" i="15"/>
  <c r="BP215" i="20" s="1"/>
  <c r="BQ216" i="15"/>
  <c r="BR215" i="20" s="1"/>
  <c r="BX216" i="15"/>
  <c r="BY215" i="20" s="1"/>
  <c r="BK216" i="15"/>
  <c r="BI216" i="15"/>
  <c r="BD216" i="15"/>
  <c r="BE215" i="20" s="1"/>
  <c r="BM216" i="15"/>
  <c r="BF216" i="15"/>
  <c r="BG215" i="20" s="1"/>
  <c r="BB216" i="15"/>
  <c r="BC215" i="20" s="1"/>
  <c r="AX216" i="15"/>
  <c r="AY215" i="20" s="1"/>
  <c r="AZ216" i="15"/>
  <c r="BA215" i="20" s="1"/>
  <c r="AQ216" i="15"/>
  <c r="AR215" i="20" s="1"/>
  <c r="AV216" i="15"/>
  <c r="AS216" i="15"/>
  <c r="AT215" i="20" s="1"/>
  <c r="AI216" i="15"/>
  <c r="AJ215" i="20" s="1"/>
  <c r="AK216" i="15"/>
  <c r="AL215" i="20" s="1"/>
  <c r="AO216" i="15"/>
  <c r="AP215" i="20" s="1"/>
  <c r="AM216" i="15"/>
  <c r="AN215" i="20" s="1"/>
  <c r="AF216" i="15"/>
  <c r="X216" i="15"/>
  <c r="AD216" i="15"/>
  <c r="Z216" i="15"/>
  <c r="V216" i="15"/>
  <c r="AB216" i="15"/>
  <c r="CS224" i="15"/>
  <c r="CT223" i="20" s="1"/>
  <c r="CQ224" i="15"/>
  <c r="CO224" i="15"/>
  <c r="CK224" i="15"/>
  <c r="CI224" i="15"/>
  <c r="CM224" i="15"/>
  <c r="CF224" i="15"/>
  <c r="CG223" i="20" s="1"/>
  <c r="CB224" i="15"/>
  <c r="CC223" i="20" s="1"/>
  <c r="CD224" i="15"/>
  <c r="BZ224" i="15"/>
  <c r="BV224" i="15"/>
  <c r="BO224" i="15"/>
  <c r="BS224" i="15"/>
  <c r="BT223" i="20" s="1"/>
  <c r="BX224" i="15"/>
  <c r="BY223" i="20" s="1"/>
  <c r="BQ224" i="15"/>
  <c r="BI224" i="15"/>
  <c r="BK224" i="15"/>
  <c r="BD224" i="15"/>
  <c r="BE223" i="20" s="1"/>
  <c r="BF224" i="15"/>
  <c r="BG223" i="20" s="1"/>
  <c r="BB224" i="15"/>
  <c r="BC223" i="20" s="1"/>
  <c r="BM224" i="15"/>
  <c r="AX224" i="15"/>
  <c r="AY223" i="20" s="1"/>
  <c r="AZ224" i="15"/>
  <c r="BA223" i="20" s="1"/>
  <c r="AV224" i="15"/>
  <c r="AQ224" i="15"/>
  <c r="AR223" i="20" s="1"/>
  <c r="AS224" i="15"/>
  <c r="AT223" i="20" s="1"/>
  <c r="AO224" i="15"/>
  <c r="AP223" i="20" s="1"/>
  <c r="AI224" i="15"/>
  <c r="AJ223" i="20" s="1"/>
  <c r="AK224" i="15"/>
  <c r="AL223" i="20" s="1"/>
  <c r="AM224" i="15"/>
  <c r="AN223" i="20" s="1"/>
  <c r="X224" i="15"/>
  <c r="AF224" i="15"/>
  <c r="Z224" i="15"/>
  <c r="AD224" i="15"/>
  <c r="V224" i="15"/>
  <c r="AB224" i="15"/>
  <c r="CS232" i="15"/>
  <c r="CT231" i="20" s="1"/>
  <c r="CQ232" i="15"/>
  <c r="CO232" i="15"/>
  <c r="CM232" i="15"/>
  <c r="CK232" i="15"/>
  <c r="CI232" i="15"/>
  <c r="CF232" i="15"/>
  <c r="CG231" i="20" s="1"/>
  <c r="CB232" i="15"/>
  <c r="CC231" i="20" s="1"/>
  <c r="CD232" i="15"/>
  <c r="BZ232" i="15"/>
  <c r="BV232" i="15"/>
  <c r="BS232" i="15"/>
  <c r="BT231" i="20" s="1"/>
  <c r="BO232" i="15"/>
  <c r="BX232" i="15"/>
  <c r="BY231" i="20" s="1"/>
  <c r="BQ232" i="15"/>
  <c r="BI232" i="15"/>
  <c r="BD232" i="15"/>
  <c r="BE231" i="20" s="1"/>
  <c r="BM232" i="15"/>
  <c r="BF232" i="15"/>
  <c r="BG231" i="20" s="1"/>
  <c r="BB232" i="15"/>
  <c r="BC231" i="20" s="1"/>
  <c r="AX232" i="15"/>
  <c r="AY231" i="20" s="1"/>
  <c r="BK232" i="15"/>
  <c r="AZ232" i="15"/>
  <c r="BA231" i="20" s="1"/>
  <c r="AQ232" i="15"/>
  <c r="AR231" i="20" s="1"/>
  <c r="AV232" i="15"/>
  <c r="AS232" i="15"/>
  <c r="AT231" i="20" s="1"/>
  <c r="AI232" i="15"/>
  <c r="AJ231" i="20" s="1"/>
  <c r="AO232" i="15"/>
  <c r="AP231" i="20" s="1"/>
  <c r="AK232" i="15"/>
  <c r="AL231" i="20" s="1"/>
  <c r="AM232" i="15"/>
  <c r="AN231" i="20" s="1"/>
  <c r="AF232" i="15"/>
  <c r="X232" i="15"/>
  <c r="Z232" i="15"/>
  <c r="AB232" i="15"/>
  <c r="AD232" i="15"/>
  <c r="V232" i="15"/>
  <c r="CQ240" i="15"/>
  <c r="CR239" i="20" s="1"/>
  <c r="CS240" i="15"/>
  <c r="CT239" i="20" s="1"/>
  <c r="CO240" i="15"/>
  <c r="CM240" i="15"/>
  <c r="CK240" i="15"/>
  <c r="CI240" i="15"/>
  <c r="CF240" i="15"/>
  <c r="CG239" i="20" s="1"/>
  <c r="CB240" i="15"/>
  <c r="CC239" i="20" s="1"/>
  <c r="CD240" i="15"/>
  <c r="BZ240" i="15"/>
  <c r="BV240" i="15"/>
  <c r="BS240" i="15"/>
  <c r="BT239" i="20" s="1"/>
  <c r="BO240" i="15"/>
  <c r="BX240" i="15"/>
  <c r="BY239" i="20" s="1"/>
  <c r="BQ240" i="15"/>
  <c r="BI240" i="15"/>
  <c r="BM240" i="15"/>
  <c r="BD240" i="15"/>
  <c r="BE239" i="20" s="1"/>
  <c r="BF240" i="15"/>
  <c r="BG239" i="20" s="1"/>
  <c r="BK240" i="15"/>
  <c r="BL239" i="20" s="1"/>
  <c r="BB240" i="15"/>
  <c r="BC239" i="20" s="1"/>
  <c r="AX240" i="15"/>
  <c r="AY239" i="20" s="1"/>
  <c r="AZ240" i="15"/>
  <c r="BA239" i="20" s="1"/>
  <c r="AV240" i="15"/>
  <c r="AQ240" i="15"/>
  <c r="AR239" i="20" s="1"/>
  <c r="AS240" i="15"/>
  <c r="AT239" i="20" s="1"/>
  <c r="AI240" i="15"/>
  <c r="AJ239" i="20" s="1"/>
  <c r="AK240" i="15"/>
  <c r="AL239" i="20" s="1"/>
  <c r="AO240" i="15"/>
  <c r="AP239" i="20" s="1"/>
  <c r="AM240" i="15"/>
  <c r="AN239" i="20" s="1"/>
  <c r="AF240" i="15"/>
  <c r="X240" i="15"/>
  <c r="AD240" i="15"/>
  <c r="Z240" i="15"/>
  <c r="AB240" i="15"/>
  <c r="V240" i="15"/>
  <c r="CQ249" i="15"/>
  <c r="CR248" i="20" s="1"/>
  <c r="CO249" i="15"/>
  <c r="CM249" i="15"/>
  <c r="CS249" i="15"/>
  <c r="CT248" i="20" s="1"/>
  <c r="CK249" i="15"/>
  <c r="CI249" i="15"/>
  <c r="CF249" i="15"/>
  <c r="CG248" i="20" s="1"/>
  <c r="CB249" i="15"/>
  <c r="CC248" i="20" s="1"/>
  <c r="CD249" i="15"/>
  <c r="BZ249" i="15"/>
  <c r="BV249" i="15"/>
  <c r="BS249" i="15"/>
  <c r="BT248" i="20" s="1"/>
  <c r="BX249" i="15"/>
  <c r="BY248" i="20" s="1"/>
  <c r="BO249" i="15"/>
  <c r="BQ249" i="15"/>
  <c r="BK249" i="15"/>
  <c r="BL248" i="20" s="1"/>
  <c r="BI249" i="15"/>
  <c r="BM249" i="15"/>
  <c r="BD249" i="15"/>
  <c r="BE248" i="20" s="1"/>
  <c r="BF249" i="15"/>
  <c r="BG248" i="20" s="1"/>
  <c r="BB249" i="15"/>
  <c r="BC248" i="20" s="1"/>
  <c r="AX249" i="15"/>
  <c r="AY248" i="20" s="1"/>
  <c r="AZ249" i="15"/>
  <c r="BA248" i="20" s="1"/>
  <c r="AQ249" i="15"/>
  <c r="AR248" i="20" s="1"/>
  <c r="AV249" i="15"/>
  <c r="AS249" i="15"/>
  <c r="AT248" i="20" s="1"/>
  <c r="AO249" i="15"/>
  <c r="AP248" i="20" s="1"/>
  <c r="AI249" i="15"/>
  <c r="AJ248" i="20" s="1"/>
  <c r="AK249" i="15"/>
  <c r="AL248" i="20" s="1"/>
  <c r="AM249" i="15"/>
  <c r="AN248" i="20" s="1"/>
  <c r="AF249" i="15"/>
  <c r="X249" i="15"/>
  <c r="Z249" i="15"/>
  <c r="AD249" i="15"/>
  <c r="V249" i="15"/>
  <c r="AB249" i="15"/>
  <c r="CQ257" i="15"/>
  <c r="CR256" i="20" s="1"/>
  <c r="CS257" i="15"/>
  <c r="CT256" i="20" s="1"/>
  <c r="CO257" i="15"/>
  <c r="CM257" i="15"/>
  <c r="CK257" i="15"/>
  <c r="CI257" i="15"/>
  <c r="CF257" i="15"/>
  <c r="CG256" i="20" s="1"/>
  <c r="CB257" i="15"/>
  <c r="CC256" i="20" s="1"/>
  <c r="CD257" i="15"/>
  <c r="BZ257" i="15"/>
  <c r="BV257" i="15"/>
  <c r="BS257" i="15"/>
  <c r="BT256" i="20" s="1"/>
  <c r="BX257" i="15"/>
  <c r="BY256" i="20" s="1"/>
  <c r="BO257" i="15"/>
  <c r="BQ257" i="15"/>
  <c r="BM257" i="15"/>
  <c r="BI257" i="15"/>
  <c r="BK257" i="15"/>
  <c r="BD257" i="15"/>
  <c r="BE256" i="20" s="1"/>
  <c r="BF257" i="15"/>
  <c r="BG256" i="20" s="1"/>
  <c r="BB257" i="15"/>
  <c r="BC256" i="20" s="1"/>
  <c r="AX257" i="15"/>
  <c r="AY256" i="20" s="1"/>
  <c r="AZ257" i="15"/>
  <c r="BA256" i="20" s="1"/>
  <c r="AV257" i="15"/>
  <c r="AQ257" i="15"/>
  <c r="AR256" i="20" s="1"/>
  <c r="AS257" i="15"/>
  <c r="AT256" i="20" s="1"/>
  <c r="AI257" i="15"/>
  <c r="AJ256" i="20" s="1"/>
  <c r="AO257" i="15"/>
  <c r="AP256" i="20" s="1"/>
  <c r="AK257" i="15"/>
  <c r="AL256" i="20" s="1"/>
  <c r="AM257" i="15"/>
  <c r="AN256" i="20" s="1"/>
  <c r="AF257" i="15"/>
  <c r="X257" i="15"/>
  <c r="Z257" i="15"/>
  <c r="AD257" i="15"/>
  <c r="V257" i="15"/>
  <c r="AB257" i="15"/>
  <c r="CQ265" i="15"/>
  <c r="CR264" i="20" s="1"/>
  <c r="CS265" i="15"/>
  <c r="CT264" i="20" s="1"/>
  <c r="CO265" i="15"/>
  <c r="CM265" i="15"/>
  <c r="CK265" i="15"/>
  <c r="CI265" i="15"/>
  <c r="CF265" i="15"/>
  <c r="CG264" i="20" s="1"/>
  <c r="CB265" i="15"/>
  <c r="CC264" i="20" s="1"/>
  <c r="CD265" i="15"/>
  <c r="BZ265" i="15"/>
  <c r="BV265" i="15"/>
  <c r="BS265" i="15"/>
  <c r="BT264" i="20" s="1"/>
  <c r="BX265" i="15"/>
  <c r="BY264" i="20" s="1"/>
  <c r="BO265" i="15"/>
  <c r="BQ265" i="15"/>
  <c r="BI265" i="15"/>
  <c r="BD265" i="15"/>
  <c r="BE264" i="20" s="1"/>
  <c r="BF265" i="15"/>
  <c r="BG264" i="20" s="1"/>
  <c r="BK265" i="15"/>
  <c r="BM265" i="15"/>
  <c r="BB265" i="15"/>
  <c r="BC264" i="20" s="1"/>
  <c r="AX265" i="15"/>
  <c r="AY264" i="20" s="1"/>
  <c r="AZ265" i="15"/>
  <c r="BA264" i="20" s="1"/>
  <c r="AQ265" i="15"/>
  <c r="AR264" i="20" s="1"/>
  <c r="AV265" i="15"/>
  <c r="AS265" i="15"/>
  <c r="AT264" i="20" s="1"/>
  <c r="AI265" i="15"/>
  <c r="AJ264" i="20" s="1"/>
  <c r="AK265" i="15"/>
  <c r="AL264" i="20" s="1"/>
  <c r="AO265" i="15"/>
  <c r="AP264" i="20" s="1"/>
  <c r="AM265" i="15"/>
  <c r="AN264" i="20" s="1"/>
  <c r="AF265" i="15"/>
  <c r="X265" i="15"/>
  <c r="AD265" i="15"/>
  <c r="Z265" i="15"/>
  <c r="AB265" i="15"/>
  <c r="V265" i="15"/>
  <c r="CS273" i="15"/>
  <c r="CT272" i="20" s="1"/>
  <c r="CQ273" i="15"/>
  <c r="CO273" i="15"/>
  <c r="CM273" i="15"/>
  <c r="CK273" i="15"/>
  <c r="CI273" i="15"/>
  <c r="CF273" i="15"/>
  <c r="CG272" i="20" s="1"/>
  <c r="CB273" i="15"/>
  <c r="CC272" i="20" s="1"/>
  <c r="CD273" i="15"/>
  <c r="BZ273" i="15"/>
  <c r="BV273" i="15"/>
  <c r="BS273" i="15"/>
  <c r="BT272" i="20" s="1"/>
  <c r="BO273" i="15"/>
  <c r="BP272" i="20" s="1"/>
  <c r="BQ273" i="15"/>
  <c r="BR272" i="20" s="1"/>
  <c r="BI273" i="15"/>
  <c r="BX273" i="15"/>
  <c r="BY272" i="20" s="1"/>
  <c r="BD273" i="15"/>
  <c r="BE272" i="20" s="1"/>
  <c r="BF273" i="15"/>
  <c r="BG272" i="20" s="1"/>
  <c r="BM273" i="15"/>
  <c r="BK273" i="15"/>
  <c r="AX273" i="15"/>
  <c r="AY272" i="20" s="1"/>
  <c r="BB273" i="15"/>
  <c r="BC272" i="20" s="1"/>
  <c r="AZ273" i="15"/>
  <c r="BA272" i="20" s="1"/>
  <c r="AV273" i="15"/>
  <c r="AQ273" i="15"/>
  <c r="AR272" i="20" s="1"/>
  <c r="AS273" i="15"/>
  <c r="AT272" i="20" s="1"/>
  <c r="AI273" i="15"/>
  <c r="AJ272" i="20" s="1"/>
  <c r="AO273" i="15"/>
  <c r="AP272" i="20" s="1"/>
  <c r="AK273" i="15"/>
  <c r="AL272" i="20" s="1"/>
  <c r="AM273" i="15"/>
  <c r="AN272" i="20" s="1"/>
  <c r="AF273" i="15"/>
  <c r="X273" i="15"/>
  <c r="Z273" i="15"/>
  <c r="AD273" i="15"/>
  <c r="AB273" i="15"/>
  <c r="V273" i="15"/>
  <c r="CS281" i="15"/>
  <c r="CT280" i="20" s="1"/>
  <c r="CQ281" i="15"/>
  <c r="CO281" i="15"/>
  <c r="CM281" i="15"/>
  <c r="CK281" i="15"/>
  <c r="CI281" i="15"/>
  <c r="CF281" i="15"/>
  <c r="CG280" i="20" s="1"/>
  <c r="CB281" i="15"/>
  <c r="CC280" i="20" s="1"/>
  <c r="CD281" i="15"/>
  <c r="BZ281" i="15"/>
  <c r="BV281" i="15"/>
  <c r="BS281" i="15"/>
  <c r="BT280" i="20" s="1"/>
  <c r="BO281" i="15"/>
  <c r="BP280" i="20" s="1"/>
  <c r="BQ281" i="15"/>
  <c r="BR280" i="20" s="1"/>
  <c r="BX281" i="15"/>
  <c r="BY280" i="20" s="1"/>
  <c r="BK281" i="15"/>
  <c r="BI281" i="15"/>
  <c r="BD281" i="15"/>
  <c r="BE280" i="20" s="1"/>
  <c r="BM281" i="15"/>
  <c r="BF281" i="15"/>
  <c r="BG280" i="20" s="1"/>
  <c r="AX281" i="15"/>
  <c r="AY280" i="20" s="1"/>
  <c r="BB281" i="15"/>
  <c r="BC280" i="20" s="1"/>
  <c r="AZ281" i="15"/>
  <c r="BA280" i="20" s="1"/>
  <c r="AQ281" i="15"/>
  <c r="AR280" i="20" s="1"/>
  <c r="AV281" i="15"/>
  <c r="AS281" i="15"/>
  <c r="AT280" i="20" s="1"/>
  <c r="AI281" i="15"/>
  <c r="AJ280" i="20" s="1"/>
  <c r="AK281" i="15"/>
  <c r="AL280" i="20" s="1"/>
  <c r="AO281" i="15"/>
  <c r="AP280" i="20" s="1"/>
  <c r="AM281" i="15"/>
  <c r="AN280" i="20" s="1"/>
  <c r="AF281" i="15"/>
  <c r="X281" i="15"/>
  <c r="AD281" i="15"/>
  <c r="Z281" i="15"/>
  <c r="V281" i="15"/>
  <c r="AB281" i="15"/>
  <c r="CS290" i="15"/>
  <c r="CT289" i="20" s="1"/>
  <c r="CQ290" i="15"/>
  <c r="CO290" i="15"/>
  <c r="CK290" i="15"/>
  <c r="CM290" i="15"/>
  <c r="CF290" i="15"/>
  <c r="CB290" i="15"/>
  <c r="CD290" i="15"/>
  <c r="CE289" i="20" s="1"/>
  <c r="BZ290" i="15"/>
  <c r="BS290" i="15"/>
  <c r="CI290" i="15"/>
  <c r="BV290" i="15"/>
  <c r="BX290" i="15"/>
  <c r="BY289" i="20" s="1"/>
  <c r="BO290" i="15"/>
  <c r="BQ290" i="15"/>
  <c r="BR289" i="20" s="1"/>
  <c r="BM290" i="15"/>
  <c r="BK290" i="15"/>
  <c r="BD290" i="15"/>
  <c r="BE289" i="20" s="1"/>
  <c r="BB290" i="15"/>
  <c r="BC289" i="20" s="1"/>
  <c r="AX290" i="15"/>
  <c r="AY289" i="20" s="1"/>
  <c r="BI290" i="15"/>
  <c r="BF290" i="15"/>
  <c r="BG289" i="20" s="1"/>
  <c r="AZ290" i="15"/>
  <c r="BA289" i="20" s="1"/>
  <c r="AQ290" i="15"/>
  <c r="AR289" i="20" s="1"/>
  <c r="AV290" i="15"/>
  <c r="AS290" i="15"/>
  <c r="AT289" i="20" s="1"/>
  <c r="AK290" i="15"/>
  <c r="AL289" i="20" s="1"/>
  <c r="AM290" i="15"/>
  <c r="AN289" i="20" s="1"/>
  <c r="AI290" i="15"/>
  <c r="AJ289" i="20" s="1"/>
  <c r="AD290" i="15"/>
  <c r="AO290" i="15"/>
  <c r="AP289" i="20" s="1"/>
  <c r="AF290" i="15"/>
  <c r="Z290" i="15"/>
  <c r="X290" i="15"/>
  <c r="AB290" i="15"/>
  <c r="V290" i="15"/>
  <c r="CS298" i="15"/>
  <c r="CT297" i="20" s="1"/>
  <c r="CQ298" i="15"/>
  <c r="CO298" i="15"/>
  <c r="CK298" i="15"/>
  <c r="CM298" i="15"/>
  <c r="CI298" i="15"/>
  <c r="CF298" i="15"/>
  <c r="CG297" i="20" s="1"/>
  <c r="CB298" i="15"/>
  <c r="CC297" i="20" s="1"/>
  <c r="CD298" i="15"/>
  <c r="BZ298" i="15"/>
  <c r="BS298" i="15"/>
  <c r="BV298" i="15"/>
  <c r="BX298" i="15"/>
  <c r="BY297" i="20" s="1"/>
  <c r="BO298" i="15"/>
  <c r="BQ298" i="15"/>
  <c r="BR297" i="20" s="1"/>
  <c r="BM298" i="15"/>
  <c r="BD298" i="15"/>
  <c r="BE297" i="20" s="1"/>
  <c r="BK298" i="15"/>
  <c r="BB298" i="15"/>
  <c r="BC297" i="20" s="1"/>
  <c r="BI298" i="15"/>
  <c r="BF298" i="15"/>
  <c r="BG297" i="20" s="1"/>
  <c r="AX298" i="15"/>
  <c r="AY297" i="20" s="1"/>
  <c r="AZ298" i="15"/>
  <c r="BA297" i="20" s="1"/>
  <c r="AV298" i="15"/>
  <c r="AQ298" i="15"/>
  <c r="AR297" i="20" s="1"/>
  <c r="AS298" i="15"/>
  <c r="AT297" i="20" s="1"/>
  <c r="AK298" i="15"/>
  <c r="AL297" i="20" s="1"/>
  <c r="AO298" i="15"/>
  <c r="AP297" i="20" s="1"/>
  <c r="AM298" i="15"/>
  <c r="AN297" i="20" s="1"/>
  <c r="AD298" i="15"/>
  <c r="AF298" i="15"/>
  <c r="Z298" i="15"/>
  <c r="X298" i="15"/>
  <c r="V298" i="15"/>
  <c r="AB298" i="15"/>
  <c r="AI298" i="15"/>
  <c r="AJ297" i="20" s="1"/>
  <c r="CS306" i="15"/>
  <c r="CT305" i="20" s="1"/>
  <c r="CQ306" i="15"/>
  <c r="CO306" i="15"/>
  <c r="CM306" i="15"/>
  <c r="CK306" i="15"/>
  <c r="CI306" i="15"/>
  <c r="CF306" i="15"/>
  <c r="CG305" i="20" s="1"/>
  <c r="CB306" i="15"/>
  <c r="CC305" i="20" s="1"/>
  <c r="CD306" i="15"/>
  <c r="BZ306" i="15"/>
  <c r="BS306" i="15"/>
  <c r="BV306" i="15"/>
  <c r="BX306" i="15"/>
  <c r="BY305" i="20" s="1"/>
  <c r="BO306" i="15"/>
  <c r="BQ306" i="15"/>
  <c r="BR305" i="20" s="1"/>
  <c r="BM306" i="15"/>
  <c r="BD306" i="15"/>
  <c r="BE305" i="20" s="1"/>
  <c r="BK306" i="15"/>
  <c r="BB306" i="15"/>
  <c r="BC305" i="20" s="1"/>
  <c r="BI306" i="15"/>
  <c r="AX306" i="15"/>
  <c r="AY305" i="20" s="1"/>
  <c r="AZ306" i="15"/>
  <c r="BA305" i="20" s="1"/>
  <c r="AQ306" i="15"/>
  <c r="AR305" i="20" s="1"/>
  <c r="AS306" i="15"/>
  <c r="AT305" i="20" s="1"/>
  <c r="BF306" i="15"/>
  <c r="BG305" i="20" s="1"/>
  <c r="AV306" i="15"/>
  <c r="AK306" i="15"/>
  <c r="AL305" i="20" s="1"/>
  <c r="AM306" i="15"/>
  <c r="AN305" i="20" s="1"/>
  <c r="AD306" i="15"/>
  <c r="AO306" i="15"/>
  <c r="AP305" i="20" s="1"/>
  <c r="AI306" i="15"/>
  <c r="AJ305" i="20" s="1"/>
  <c r="AF306" i="15"/>
  <c r="Z306" i="15"/>
  <c r="X306" i="15"/>
  <c r="AB306" i="15"/>
  <c r="V306" i="15"/>
  <c r="CS314" i="15"/>
  <c r="CT313" i="20" s="1"/>
  <c r="CQ314" i="15"/>
  <c r="CO314" i="15"/>
  <c r="CM314" i="15"/>
  <c r="CK314" i="15"/>
  <c r="CI314" i="15"/>
  <c r="CF314" i="15"/>
  <c r="CG313" i="20" s="1"/>
  <c r="CB314" i="15"/>
  <c r="CC313" i="20" s="1"/>
  <c r="CD314" i="15"/>
  <c r="BZ314" i="15"/>
  <c r="BS314" i="15"/>
  <c r="BV314" i="15"/>
  <c r="BX314" i="15"/>
  <c r="BY313" i="20" s="1"/>
  <c r="BO314" i="15"/>
  <c r="BQ314" i="15"/>
  <c r="BR313" i="20" s="1"/>
  <c r="BM314" i="15"/>
  <c r="BD314" i="15"/>
  <c r="BE313" i="20" s="1"/>
  <c r="BB314" i="15"/>
  <c r="BC313" i="20" s="1"/>
  <c r="AX314" i="15"/>
  <c r="AY313" i="20" s="1"/>
  <c r="BF314" i="15"/>
  <c r="BG313" i="20" s="1"/>
  <c r="AZ314" i="15"/>
  <c r="BA313" i="20" s="1"/>
  <c r="BI314" i="15"/>
  <c r="BK314" i="15"/>
  <c r="AQ314" i="15"/>
  <c r="AR313" i="20" s="1"/>
  <c r="AV314" i="15"/>
  <c r="AS314" i="15"/>
  <c r="AT313" i="20" s="1"/>
  <c r="AK314" i="15"/>
  <c r="AL313" i="20" s="1"/>
  <c r="AO314" i="15"/>
  <c r="AP313" i="20" s="1"/>
  <c r="AM314" i="15"/>
  <c r="AN313" i="20" s="1"/>
  <c r="AF314" i="15"/>
  <c r="AD314" i="15"/>
  <c r="AI314" i="15"/>
  <c r="AJ313" i="20" s="1"/>
  <c r="Z314" i="15"/>
  <c r="X314" i="15"/>
  <c r="AB314" i="15"/>
  <c r="V314" i="15"/>
  <c r="CS322" i="15"/>
  <c r="CT321" i="20" s="1"/>
  <c r="CQ322" i="15"/>
  <c r="CO322" i="15"/>
  <c r="CK322" i="15"/>
  <c r="CI322" i="15"/>
  <c r="CM322" i="15"/>
  <c r="CF322" i="15"/>
  <c r="CG321" i="20" s="1"/>
  <c r="CB322" i="15"/>
  <c r="CC321" i="20" s="1"/>
  <c r="CD322" i="15"/>
  <c r="BZ322" i="15"/>
  <c r="BS322" i="15"/>
  <c r="BV322" i="15"/>
  <c r="BX322" i="15"/>
  <c r="BY321" i="20" s="1"/>
  <c r="BO322" i="15"/>
  <c r="BQ322" i="15"/>
  <c r="BR321" i="20" s="1"/>
  <c r="BM322" i="15"/>
  <c r="BD322" i="15"/>
  <c r="BE321" i="20" s="1"/>
  <c r="BK322" i="15"/>
  <c r="BB322" i="15"/>
  <c r="BC321" i="20" s="1"/>
  <c r="BF322" i="15"/>
  <c r="BG321" i="20" s="1"/>
  <c r="AX322" i="15"/>
  <c r="AY321" i="20" s="1"/>
  <c r="BI322" i="15"/>
  <c r="AZ322" i="15"/>
  <c r="BA321" i="20" s="1"/>
  <c r="AQ322" i="15"/>
  <c r="AR321" i="20" s="1"/>
  <c r="AS322" i="15"/>
  <c r="AT321" i="20" s="1"/>
  <c r="AK322" i="15"/>
  <c r="AL321" i="20" s="1"/>
  <c r="AV322" i="15"/>
  <c r="AM322" i="15"/>
  <c r="AN321" i="20" s="1"/>
  <c r="AI322" i="15"/>
  <c r="AJ321" i="20" s="1"/>
  <c r="AD322" i="15"/>
  <c r="AF322" i="15"/>
  <c r="AO322" i="15"/>
  <c r="AP321" i="20" s="1"/>
  <c r="Z322" i="15"/>
  <c r="X322" i="15"/>
  <c r="V322" i="15"/>
  <c r="AB322" i="15"/>
  <c r="CS330" i="15"/>
  <c r="CT329" i="20" s="1"/>
  <c r="CQ330" i="15"/>
  <c r="CO330" i="15"/>
  <c r="CK330" i="15"/>
  <c r="CM330" i="15"/>
  <c r="CI330" i="15"/>
  <c r="CF330" i="15"/>
  <c r="CG329" i="20" s="1"/>
  <c r="CB330" i="15"/>
  <c r="CC329" i="20" s="1"/>
  <c r="CD330" i="15"/>
  <c r="BZ330" i="15"/>
  <c r="BS330" i="15"/>
  <c r="BV330" i="15"/>
  <c r="BX330" i="15"/>
  <c r="BY329" i="20" s="1"/>
  <c r="BO330" i="15"/>
  <c r="BQ330" i="15"/>
  <c r="BR329" i="20" s="1"/>
  <c r="BM330" i="15"/>
  <c r="BD330" i="15"/>
  <c r="BE329" i="20" s="1"/>
  <c r="BK330" i="15"/>
  <c r="BB330" i="15"/>
  <c r="BC329" i="20" s="1"/>
  <c r="BI330" i="15"/>
  <c r="AX330" i="15"/>
  <c r="AY329" i="20" s="1"/>
  <c r="AZ330" i="15"/>
  <c r="BA329" i="20" s="1"/>
  <c r="BF330" i="15"/>
  <c r="BG329" i="20" s="1"/>
  <c r="AQ330" i="15"/>
  <c r="AR329" i="20" s="1"/>
  <c r="AV330" i="15"/>
  <c r="AS330" i="15"/>
  <c r="AT329" i="20" s="1"/>
  <c r="AK330" i="15"/>
  <c r="AL329" i="20" s="1"/>
  <c r="AO330" i="15"/>
  <c r="AP329" i="20" s="1"/>
  <c r="AM330" i="15"/>
  <c r="AN329" i="20" s="1"/>
  <c r="AD330" i="15"/>
  <c r="AF330" i="15"/>
  <c r="Z330" i="15"/>
  <c r="AI330" i="15"/>
  <c r="AJ329" i="20" s="1"/>
  <c r="X330" i="15"/>
  <c r="AB330" i="15"/>
  <c r="V330" i="15"/>
  <c r="CS338" i="15"/>
  <c r="CT337" i="20" s="1"/>
  <c r="CQ338" i="15"/>
  <c r="CO338" i="15"/>
  <c r="CK338" i="15"/>
  <c r="CM338" i="15"/>
  <c r="CI338" i="15"/>
  <c r="CF338" i="15"/>
  <c r="CG337" i="20" s="1"/>
  <c r="CB338" i="15"/>
  <c r="CC337" i="20" s="1"/>
  <c r="CD338" i="15"/>
  <c r="BZ338" i="15"/>
  <c r="BS338" i="15"/>
  <c r="BV338" i="15"/>
  <c r="BX338" i="15"/>
  <c r="BY337" i="20" s="1"/>
  <c r="BO338" i="15"/>
  <c r="BQ338" i="15"/>
  <c r="BR337" i="20" s="1"/>
  <c r="BM338" i="15"/>
  <c r="BD338" i="15"/>
  <c r="BE337" i="20" s="1"/>
  <c r="BK338" i="15"/>
  <c r="BB338" i="15"/>
  <c r="BC337" i="20" s="1"/>
  <c r="BI338" i="15"/>
  <c r="AX338" i="15"/>
  <c r="AY337" i="20" s="1"/>
  <c r="BF338" i="15"/>
  <c r="BG337" i="20" s="1"/>
  <c r="AZ338" i="15"/>
  <c r="BA337" i="20" s="1"/>
  <c r="AV338" i="15"/>
  <c r="AQ338" i="15"/>
  <c r="AR337" i="20" s="1"/>
  <c r="AS338" i="15"/>
  <c r="AT337" i="20" s="1"/>
  <c r="AK338" i="15"/>
  <c r="AL337" i="20" s="1"/>
  <c r="AM338" i="15"/>
  <c r="AN337" i="20" s="1"/>
  <c r="AD338" i="15"/>
  <c r="AO338" i="15"/>
  <c r="AP337" i="20" s="1"/>
  <c r="AF338" i="15"/>
  <c r="AI338" i="15"/>
  <c r="AJ337" i="20" s="1"/>
  <c r="Z338" i="15"/>
  <c r="X338" i="15"/>
  <c r="AB338" i="15"/>
  <c r="V338" i="15"/>
  <c r="CS346" i="15"/>
  <c r="CT345" i="20" s="1"/>
  <c r="CQ346" i="15"/>
  <c r="CO346" i="15"/>
  <c r="CK346" i="15"/>
  <c r="CM346" i="15"/>
  <c r="CI346" i="15"/>
  <c r="CF346" i="15"/>
  <c r="CG345" i="20" s="1"/>
  <c r="CB346" i="15"/>
  <c r="CC345" i="20" s="1"/>
  <c r="CD346" i="15"/>
  <c r="BZ346" i="15"/>
  <c r="BS346" i="15"/>
  <c r="BV346" i="15"/>
  <c r="BX346" i="15"/>
  <c r="BY345" i="20" s="1"/>
  <c r="BO346" i="15"/>
  <c r="BQ346" i="15"/>
  <c r="BR345" i="20" s="1"/>
  <c r="BM346" i="15"/>
  <c r="BD346" i="15"/>
  <c r="BE345" i="20" s="1"/>
  <c r="BK346" i="15"/>
  <c r="BB346" i="15"/>
  <c r="BC345" i="20" s="1"/>
  <c r="BF346" i="15"/>
  <c r="BG345" i="20" s="1"/>
  <c r="AX346" i="15"/>
  <c r="AY345" i="20" s="1"/>
  <c r="AZ346" i="15"/>
  <c r="BA345" i="20" s="1"/>
  <c r="BI346" i="15"/>
  <c r="AQ346" i="15"/>
  <c r="AR345" i="20" s="1"/>
  <c r="AS346" i="15"/>
  <c r="AT345" i="20" s="1"/>
  <c r="AK346" i="15"/>
  <c r="AL345" i="20" s="1"/>
  <c r="AO346" i="15"/>
  <c r="AP345" i="20" s="1"/>
  <c r="AM346" i="15"/>
  <c r="AN345" i="20" s="1"/>
  <c r="AD346" i="15"/>
  <c r="AV346" i="15"/>
  <c r="AI346" i="15"/>
  <c r="AJ345" i="20" s="1"/>
  <c r="AF346" i="15"/>
  <c r="Z346" i="15"/>
  <c r="X346" i="15"/>
  <c r="V346" i="15"/>
  <c r="AB346" i="15"/>
  <c r="CS354" i="15"/>
  <c r="CT353" i="20" s="1"/>
  <c r="CQ354" i="15"/>
  <c r="CO354" i="15"/>
  <c r="CK354" i="15"/>
  <c r="CM354" i="15"/>
  <c r="CI354" i="15"/>
  <c r="CF354" i="15"/>
  <c r="CG353" i="20" s="1"/>
  <c r="CB354" i="15"/>
  <c r="CC353" i="20" s="1"/>
  <c r="CD354" i="15"/>
  <c r="BZ354" i="15"/>
  <c r="BS354" i="15"/>
  <c r="BV354" i="15"/>
  <c r="BX354" i="15"/>
  <c r="BY353" i="20" s="1"/>
  <c r="BO354" i="15"/>
  <c r="BQ354" i="15"/>
  <c r="BR353" i="20" s="1"/>
  <c r="BM354" i="15"/>
  <c r="BD354" i="15"/>
  <c r="BE353" i="20" s="1"/>
  <c r="BK354" i="15"/>
  <c r="BB354" i="15"/>
  <c r="BC353" i="20" s="1"/>
  <c r="AX354" i="15"/>
  <c r="AY353" i="20" s="1"/>
  <c r="BI354" i="15"/>
  <c r="BF354" i="15"/>
  <c r="BG353" i="20" s="1"/>
  <c r="AZ354" i="15"/>
  <c r="BA353" i="20" s="1"/>
  <c r="AQ354" i="15"/>
  <c r="AR353" i="20" s="1"/>
  <c r="AV354" i="15"/>
  <c r="AS354" i="15"/>
  <c r="AT353" i="20" s="1"/>
  <c r="AK354" i="15"/>
  <c r="AL353" i="20" s="1"/>
  <c r="AM354" i="15"/>
  <c r="AN353" i="20" s="1"/>
  <c r="AI354" i="15"/>
  <c r="AJ353" i="20" s="1"/>
  <c r="AD354" i="15"/>
  <c r="AO354" i="15"/>
  <c r="AP353" i="20" s="1"/>
  <c r="AF354" i="15"/>
  <c r="Z354" i="15"/>
  <c r="X354" i="15"/>
  <c r="AB354" i="15"/>
  <c r="V354" i="15"/>
  <c r="CS362" i="15"/>
  <c r="CT361" i="20" s="1"/>
  <c r="CQ362" i="15"/>
  <c r="CO362" i="15"/>
  <c r="CK362" i="15"/>
  <c r="CM362" i="15"/>
  <c r="CI362" i="15"/>
  <c r="CF362" i="15"/>
  <c r="CG361" i="20" s="1"/>
  <c r="CB362" i="15"/>
  <c r="CC361" i="20" s="1"/>
  <c r="CD362" i="15"/>
  <c r="BZ362" i="15"/>
  <c r="BS362" i="15"/>
  <c r="BV362" i="15"/>
  <c r="BX362" i="15"/>
  <c r="BY361" i="20" s="1"/>
  <c r="BO362" i="15"/>
  <c r="BQ362" i="15"/>
  <c r="BR361" i="20" s="1"/>
  <c r="BM362" i="15"/>
  <c r="BD362" i="15"/>
  <c r="BE361" i="20" s="1"/>
  <c r="BK362" i="15"/>
  <c r="BB362" i="15"/>
  <c r="BC361" i="20" s="1"/>
  <c r="BI362" i="15"/>
  <c r="BF362" i="15"/>
  <c r="BG361" i="20" s="1"/>
  <c r="AX362" i="15"/>
  <c r="AY361" i="20" s="1"/>
  <c r="AZ362" i="15"/>
  <c r="BA361" i="20" s="1"/>
  <c r="AV362" i="15"/>
  <c r="AQ362" i="15"/>
  <c r="AR361" i="20" s="1"/>
  <c r="AS362" i="15"/>
  <c r="AT361" i="20" s="1"/>
  <c r="AK362" i="15"/>
  <c r="AL361" i="20" s="1"/>
  <c r="AO362" i="15"/>
  <c r="AP361" i="20" s="1"/>
  <c r="AM362" i="15"/>
  <c r="AN361" i="20" s="1"/>
  <c r="AD362" i="15"/>
  <c r="AF362" i="15"/>
  <c r="Z362" i="15"/>
  <c r="AI362" i="15"/>
  <c r="AJ361" i="20" s="1"/>
  <c r="X362" i="15"/>
  <c r="V362" i="15"/>
  <c r="AB362" i="15"/>
  <c r="CS370" i="15"/>
  <c r="CT369" i="20" s="1"/>
  <c r="CQ370" i="15"/>
  <c r="CO370" i="15"/>
  <c r="CM370" i="15"/>
  <c r="CK370" i="15"/>
  <c r="CI370" i="15"/>
  <c r="CF370" i="15"/>
  <c r="CG369" i="20" s="1"/>
  <c r="CB370" i="15"/>
  <c r="CC369" i="20" s="1"/>
  <c r="CD370" i="15"/>
  <c r="BZ370" i="15"/>
  <c r="BS370" i="15"/>
  <c r="BV370" i="15"/>
  <c r="BX370" i="15"/>
  <c r="BY369" i="20" s="1"/>
  <c r="BO370" i="15"/>
  <c r="BQ370" i="15"/>
  <c r="BR369" i="20" s="1"/>
  <c r="BM370" i="15"/>
  <c r="BD370" i="15"/>
  <c r="BE369" i="20" s="1"/>
  <c r="BK370" i="15"/>
  <c r="BB370" i="15"/>
  <c r="BC369" i="20" s="1"/>
  <c r="BI370" i="15"/>
  <c r="AX370" i="15"/>
  <c r="AY369" i="20" s="1"/>
  <c r="AZ370" i="15"/>
  <c r="BA369" i="20" s="1"/>
  <c r="AQ370" i="15"/>
  <c r="AR369" i="20" s="1"/>
  <c r="BF370" i="15"/>
  <c r="BG369" i="20" s="1"/>
  <c r="AS370" i="15"/>
  <c r="AT369" i="20" s="1"/>
  <c r="AV370" i="15"/>
  <c r="AK370" i="15"/>
  <c r="AL369" i="20" s="1"/>
  <c r="AM370" i="15"/>
  <c r="AN369" i="20" s="1"/>
  <c r="AO370" i="15"/>
  <c r="AP369" i="20" s="1"/>
  <c r="AD370" i="15"/>
  <c r="AI370" i="15"/>
  <c r="AJ369" i="20" s="1"/>
  <c r="AF370" i="15"/>
  <c r="Z370" i="15"/>
  <c r="X370" i="15"/>
  <c r="AB370" i="15"/>
  <c r="V370" i="15"/>
  <c r="CS378" i="15"/>
  <c r="CT377" i="20" s="1"/>
  <c r="CQ378" i="15"/>
  <c r="CO378" i="15"/>
  <c r="CM378" i="15"/>
  <c r="CK378" i="15"/>
  <c r="CI378" i="15"/>
  <c r="CF378" i="15"/>
  <c r="CG377" i="20" s="1"/>
  <c r="CB378" i="15"/>
  <c r="CC377" i="20" s="1"/>
  <c r="CD378" i="15"/>
  <c r="BZ378" i="15"/>
  <c r="BS378" i="15"/>
  <c r="BV378" i="15"/>
  <c r="BX378" i="15"/>
  <c r="BY377" i="20" s="1"/>
  <c r="BO378" i="15"/>
  <c r="BQ378" i="15"/>
  <c r="BR377" i="20" s="1"/>
  <c r="BM378" i="15"/>
  <c r="BD378" i="15"/>
  <c r="BE377" i="20" s="1"/>
  <c r="BK378" i="15"/>
  <c r="BB378" i="15"/>
  <c r="BC377" i="20" s="1"/>
  <c r="AX378" i="15"/>
  <c r="AY377" i="20" s="1"/>
  <c r="BF378" i="15"/>
  <c r="BG377" i="20" s="1"/>
  <c r="AZ378" i="15"/>
  <c r="BA377" i="20" s="1"/>
  <c r="BI378" i="15"/>
  <c r="AQ378" i="15"/>
  <c r="AR377" i="20" s="1"/>
  <c r="AV378" i="15"/>
  <c r="AS378" i="15"/>
  <c r="AT377" i="20" s="1"/>
  <c r="AK378" i="15"/>
  <c r="AL377" i="20" s="1"/>
  <c r="AO378" i="15"/>
  <c r="AP377" i="20" s="1"/>
  <c r="AM378" i="15"/>
  <c r="AN377" i="20" s="1"/>
  <c r="AF378" i="15"/>
  <c r="AD378" i="15"/>
  <c r="AI378" i="15"/>
  <c r="AJ377" i="20" s="1"/>
  <c r="Z378" i="15"/>
  <c r="X378" i="15"/>
  <c r="AB378" i="15"/>
  <c r="V378" i="15"/>
  <c r="CS386" i="15"/>
  <c r="CT385" i="20" s="1"/>
  <c r="CQ386" i="15"/>
  <c r="CO386" i="15"/>
  <c r="CK386" i="15"/>
  <c r="CI386" i="15"/>
  <c r="CM386" i="15"/>
  <c r="CF386" i="15"/>
  <c r="CG385" i="20" s="1"/>
  <c r="CB386" i="15"/>
  <c r="CC385" i="20" s="1"/>
  <c r="CD386" i="15"/>
  <c r="BZ386" i="15"/>
  <c r="BS386" i="15"/>
  <c r="BV386" i="15"/>
  <c r="BX386" i="15"/>
  <c r="BY385" i="20" s="1"/>
  <c r="BO386" i="15"/>
  <c r="BQ386" i="15"/>
  <c r="BR385" i="20" s="1"/>
  <c r="BM386" i="15"/>
  <c r="BD386" i="15"/>
  <c r="BE385" i="20" s="1"/>
  <c r="BK386" i="15"/>
  <c r="BB386" i="15"/>
  <c r="BC385" i="20" s="1"/>
  <c r="BF386" i="15"/>
  <c r="BG385" i="20" s="1"/>
  <c r="AX386" i="15"/>
  <c r="AY385" i="20" s="1"/>
  <c r="BI386" i="15"/>
  <c r="AZ386" i="15"/>
  <c r="BA385" i="20" s="1"/>
  <c r="AQ386" i="15"/>
  <c r="AR385" i="20" s="1"/>
  <c r="AS386" i="15"/>
  <c r="AT385" i="20" s="1"/>
  <c r="AK386" i="15"/>
  <c r="AL385" i="20" s="1"/>
  <c r="AM386" i="15"/>
  <c r="AN385" i="20" s="1"/>
  <c r="AV386" i="15"/>
  <c r="AI386" i="15"/>
  <c r="AJ385" i="20" s="1"/>
  <c r="AD386" i="15"/>
  <c r="AF386" i="15"/>
  <c r="AO386" i="15"/>
  <c r="AP385" i="20" s="1"/>
  <c r="Z386" i="15"/>
  <c r="X386" i="15"/>
  <c r="V386" i="15"/>
  <c r="AB386" i="15"/>
  <c r="CS394" i="15"/>
  <c r="CT393" i="20" s="1"/>
  <c r="CQ394" i="15"/>
  <c r="CO394" i="15"/>
  <c r="CK394" i="15"/>
  <c r="CM394" i="15"/>
  <c r="CI394" i="15"/>
  <c r="CF394" i="15"/>
  <c r="CG393" i="20" s="1"/>
  <c r="CB394" i="15"/>
  <c r="CC393" i="20" s="1"/>
  <c r="CD394" i="15"/>
  <c r="BZ394" i="15"/>
  <c r="BS394" i="15"/>
  <c r="BV394" i="15"/>
  <c r="BX394" i="15"/>
  <c r="BY393" i="20" s="1"/>
  <c r="BO394" i="15"/>
  <c r="BQ394" i="15"/>
  <c r="BR393" i="20" s="1"/>
  <c r="BM394" i="15"/>
  <c r="BD394" i="15"/>
  <c r="BE393" i="20" s="1"/>
  <c r="BK394" i="15"/>
  <c r="BB394" i="15"/>
  <c r="BC393" i="20" s="1"/>
  <c r="BI394" i="15"/>
  <c r="AX394" i="15"/>
  <c r="AY393" i="20" s="1"/>
  <c r="AZ394" i="15"/>
  <c r="BA393" i="20" s="1"/>
  <c r="BF394" i="15"/>
  <c r="BG393" i="20" s="1"/>
  <c r="AQ394" i="15"/>
  <c r="AR393" i="20" s="1"/>
  <c r="AV394" i="15"/>
  <c r="AS394" i="15"/>
  <c r="AT393" i="20" s="1"/>
  <c r="AK394" i="15"/>
  <c r="AL393" i="20" s="1"/>
  <c r="AO394" i="15"/>
  <c r="AP393" i="20" s="1"/>
  <c r="AM394" i="15"/>
  <c r="AN393" i="20" s="1"/>
  <c r="AD394" i="15"/>
  <c r="AF394" i="15"/>
  <c r="Z394" i="15"/>
  <c r="AI394" i="15"/>
  <c r="AJ393" i="20" s="1"/>
  <c r="X394" i="15"/>
  <c r="AB394" i="15"/>
  <c r="V394" i="15"/>
  <c r="CS402" i="15"/>
  <c r="CT401" i="20" s="1"/>
  <c r="CQ402" i="15"/>
  <c r="CO402" i="15"/>
  <c r="CK402" i="15"/>
  <c r="CM402" i="15"/>
  <c r="CI402" i="15"/>
  <c r="CF402" i="15"/>
  <c r="CG401" i="20" s="1"/>
  <c r="CB402" i="15"/>
  <c r="CC401" i="20" s="1"/>
  <c r="CD402" i="15"/>
  <c r="BZ402" i="15"/>
  <c r="BS402" i="15"/>
  <c r="BV402" i="15"/>
  <c r="BX402" i="15"/>
  <c r="BY401" i="20" s="1"/>
  <c r="BO402" i="15"/>
  <c r="BQ402" i="15"/>
  <c r="BR401" i="20" s="1"/>
  <c r="BM402" i="15"/>
  <c r="BD402" i="15"/>
  <c r="BE401" i="20" s="1"/>
  <c r="BK402" i="15"/>
  <c r="BB402" i="15"/>
  <c r="BC401" i="20" s="1"/>
  <c r="BI402" i="15"/>
  <c r="AX402" i="15"/>
  <c r="AY401" i="20" s="1"/>
  <c r="BF402" i="15"/>
  <c r="BG401" i="20" s="1"/>
  <c r="AZ402" i="15"/>
  <c r="BA401" i="20" s="1"/>
  <c r="AV402" i="15"/>
  <c r="AQ402" i="15"/>
  <c r="AR401" i="20" s="1"/>
  <c r="AS402" i="15"/>
  <c r="AT401" i="20" s="1"/>
  <c r="AK402" i="15"/>
  <c r="AL401" i="20" s="1"/>
  <c r="AM402" i="15"/>
  <c r="AN401" i="20" s="1"/>
  <c r="AD402" i="15"/>
  <c r="AF402" i="15"/>
  <c r="AI402" i="15"/>
  <c r="AJ401" i="20" s="1"/>
  <c r="AO402" i="15"/>
  <c r="AP401" i="20" s="1"/>
  <c r="Z402" i="15"/>
  <c r="X402" i="15"/>
  <c r="AB402" i="15"/>
  <c r="V402" i="15"/>
  <c r="CS410" i="15"/>
  <c r="CT409" i="20" s="1"/>
  <c r="CQ410" i="15"/>
  <c r="CO410" i="15"/>
  <c r="CK410" i="15"/>
  <c r="CM410" i="15"/>
  <c r="CI410" i="15"/>
  <c r="CF410" i="15"/>
  <c r="CG409" i="20" s="1"/>
  <c r="CB410" i="15"/>
  <c r="CC409" i="20" s="1"/>
  <c r="CD410" i="15"/>
  <c r="BZ410" i="15"/>
  <c r="BS410" i="15"/>
  <c r="BV410" i="15"/>
  <c r="BX410" i="15"/>
  <c r="BY409" i="20" s="1"/>
  <c r="BO410" i="15"/>
  <c r="BQ410" i="15"/>
  <c r="BR409" i="20" s="1"/>
  <c r="BM410" i="15"/>
  <c r="BD410" i="15"/>
  <c r="BE409" i="20" s="1"/>
  <c r="BK410" i="15"/>
  <c r="BB410" i="15"/>
  <c r="BC409" i="20" s="1"/>
  <c r="BF410" i="15"/>
  <c r="BG409" i="20" s="1"/>
  <c r="AX410" i="15"/>
  <c r="AY409" i="20" s="1"/>
  <c r="AZ410" i="15"/>
  <c r="BA409" i="20" s="1"/>
  <c r="BI410" i="15"/>
  <c r="AQ410" i="15"/>
  <c r="AR409" i="20" s="1"/>
  <c r="AS410" i="15"/>
  <c r="AT409" i="20" s="1"/>
  <c r="AV410" i="15"/>
  <c r="AK410" i="15"/>
  <c r="AL409" i="20" s="1"/>
  <c r="AO410" i="15"/>
  <c r="AP409" i="20" s="1"/>
  <c r="AD410" i="15"/>
  <c r="AI410" i="15"/>
  <c r="AJ409" i="20" s="1"/>
  <c r="AF410" i="15"/>
  <c r="AM410" i="15"/>
  <c r="AN409" i="20" s="1"/>
  <c r="Z410" i="15"/>
  <c r="X410" i="15"/>
  <c r="V410" i="15"/>
  <c r="AB410" i="15"/>
  <c r="CS418" i="15"/>
  <c r="CT417" i="20" s="1"/>
  <c r="CQ418" i="15"/>
  <c r="CO418" i="15"/>
  <c r="CK418" i="15"/>
  <c r="CM418" i="15"/>
  <c r="CI418" i="15"/>
  <c r="CD418" i="15"/>
  <c r="CF418" i="15"/>
  <c r="CG417" i="20" s="1"/>
  <c r="CB418" i="15"/>
  <c r="BZ418" i="15"/>
  <c r="BS418" i="15"/>
  <c r="BV418" i="15"/>
  <c r="BX418" i="15"/>
  <c r="BY417" i="20" s="1"/>
  <c r="BO418" i="15"/>
  <c r="BQ418" i="15"/>
  <c r="BR417" i="20" s="1"/>
  <c r="BM418" i="15"/>
  <c r="BD418" i="15"/>
  <c r="BE417" i="20" s="1"/>
  <c r="BK418" i="15"/>
  <c r="BB418" i="15"/>
  <c r="BC417" i="20" s="1"/>
  <c r="AX418" i="15"/>
  <c r="AY417" i="20" s="1"/>
  <c r="BI418" i="15"/>
  <c r="BF418" i="15"/>
  <c r="BG417" i="20" s="1"/>
  <c r="AZ418" i="15"/>
  <c r="BA417" i="20" s="1"/>
  <c r="AQ418" i="15"/>
  <c r="AR417" i="20" s="1"/>
  <c r="AS418" i="15"/>
  <c r="AT417" i="20" s="1"/>
  <c r="AV418" i="15"/>
  <c r="AM418" i="15"/>
  <c r="AN417" i="20" s="1"/>
  <c r="AK418" i="15"/>
  <c r="AL417" i="20" s="1"/>
  <c r="AI418" i="15"/>
  <c r="AJ417" i="20" s="1"/>
  <c r="AD418" i="15"/>
  <c r="AO418" i="15"/>
  <c r="AP417" i="20" s="1"/>
  <c r="AF418" i="15"/>
  <c r="Z418" i="15"/>
  <c r="X418" i="15"/>
  <c r="AB418" i="15"/>
  <c r="V418" i="15"/>
  <c r="CS426" i="15"/>
  <c r="CT425" i="20" s="1"/>
  <c r="CQ426" i="15"/>
  <c r="CO426" i="15"/>
  <c r="CK426" i="15"/>
  <c r="CM426" i="15"/>
  <c r="CI426" i="15"/>
  <c r="CD426" i="15"/>
  <c r="CF426" i="15"/>
  <c r="CG425" i="20" s="1"/>
  <c r="CB426" i="15"/>
  <c r="BZ426" i="15"/>
  <c r="BS426" i="15"/>
  <c r="BV426" i="15"/>
  <c r="BX426" i="15"/>
  <c r="BY425" i="20" s="1"/>
  <c r="BO426" i="15"/>
  <c r="BQ426" i="15"/>
  <c r="BR425" i="20" s="1"/>
  <c r="BM426" i="15"/>
  <c r="BK426" i="15"/>
  <c r="BD426" i="15"/>
  <c r="BE425" i="20" s="1"/>
  <c r="BB426" i="15"/>
  <c r="BC425" i="20" s="1"/>
  <c r="BI426" i="15"/>
  <c r="BF426" i="15"/>
  <c r="BG425" i="20" s="1"/>
  <c r="AX426" i="15"/>
  <c r="AY425" i="20" s="1"/>
  <c r="AZ426" i="15"/>
  <c r="BA425" i="20" s="1"/>
  <c r="AQ426" i="15"/>
  <c r="AR425" i="20" s="1"/>
  <c r="AV426" i="15"/>
  <c r="AS426" i="15"/>
  <c r="AT425" i="20" s="1"/>
  <c r="AM426" i="15"/>
  <c r="AN425" i="20" s="1"/>
  <c r="AK426" i="15"/>
  <c r="AL425" i="20" s="1"/>
  <c r="AO426" i="15"/>
  <c r="AP425" i="20" s="1"/>
  <c r="AD426" i="15"/>
  <c r="AI426" i="15"/>
  <c r="AJ425" i="20" s="1"/>
  <c r="Z426" i="15"/>
  <c r="AF426" i="15"/>
  <c r="X426" i="15"/>
  <c r="V426" i="15"/>
  <c r="AB426" i="15"/>
  <c r="CS434" i="15"/>
  <c r="CT433" i="20" s="1"/>
  <c r="CQ434" i="15"/>
  <c r="CO434" i="15"/>
  <c r="CM434" i="15"/>
  <c r="CK434" i="15"/>
  <c r="CI434" i="15"/>
  <c r="CD434" i="15"/>
  <c r="CF434" i="15"/>
  <c r="CG433" i="20" s="1"/>
  <c r="CB434" i="15"/>
  <c r="BZ434" i="15"/>
  <c r="BS434" i="15"/>
  <c r="BV434" i="15"/>
  <c r="BX434" i="15"/>
  <c r="BY433" i="20" s="1"/>
  <c r="BO434" i="15"/>
  <c r="BQ434" i="15"/>
  <c r="BR433" i="20" s="1"/>
  <c r="BM434" i="15"/>
  <c r="BD434" i="15"/>
  <c r="BE433" i="20" s="1"/>
  <c r="BB434" i="15"/>
  <c r="BC433" i="20" s="1"/>
  <c r="BI434" i="15"/>
  <c r="BK434" i="15"/>
  <c r="AX434" i="15"/>
  <c r="AY433" i="20" s="1"/>
  <c r="AZ434" i="15"/>
  <c r="BA433" i="20" s="1"/>
  <c r="AV434" i="15"/>
  <c r="AQ434" i="15"/>
  <c r="AR433" i="20" s="1"/>
  <c r="AS434" i="15"/>
  <c r="AT433" i="20" s="1"/>
  <c r="BF434" i="15"/>
  <c r="BG433" i="20" s="1"/>
  <c r="AM434" i="15"/>
  <c r="AN433" i="20" s="1"/>
  <c r="AK434" i="15"/>
  <c r="AL433" i="20" s="1"/>
  <c r="AD434" i="15"/>
  <c r="AO434" i="15"/>
  <c r="AP433" i="20" s="1"/>
  <c r="AI434" i="15"/>
  <c r="AJ433" i="20" s="1"/>
  <c r="AF434" i="15"/>
  <c r="Z434" i="15"/>
  <c r="X434" i="15"/>
  <c r="AB434" i="15"/>
  <c r="V434" i="15"/>
  <c r="CS442" i="15"/>
  <c r="CT441" i="20" s="1"/>
  <c r="CQ442" i="15"/>
  <c r="CO442" i="15"/>
  <c r="CM442" i="15"/>
  <c r="CK442" i="15"/>
  <c r="CI442" i="15"/>
  <c r="CD442" i="15"/>
  <c r="CF442" i="15"/>
  <c r="CG441" i="20" s="1"/>
  <c r="CB442" i="15"/>
  <c r="BZ442" i="15"/>
  <c r="BS442" i="15"/>
  <c r="BV442" i="15"/>
  <c r="BX442" i="15"/>
  <c r="BY441" i="20" s="1"/>
  <c r="BO442" i="15"/>
  <c r="BK442" i="15"/>
  <c r="BL441" i="20" s="1"/>
  <c r="BQ442" i="15"/>
  <c r="BR441" i="20" s="1"/>
  <c r="BM442" i="15"/>
  <c r="BD442" i="15"/>
  <c r="BE441" i="20" s="1"/>
  <c r="BB442" i="15"/>
  <c r="BC441" i="20" s="1"/>
  <c r="AX442" i="15"/>
  <c r="AY441" i="20" s="1"/>
  <c r="BF442" i="15"/>
  <c r="BG441" i="20" s="1"/>
  <c r="AZ442" i="15"/>
  <c r="BA441" i="20" s="1"/>
  <c r="BI442" i="15"/>
  <c r="AQ442" i="15"/>
  <c r="AR441" i="20" s="1"/>
  <c r="AS442" i="15"/>
  <c r="AT441" i="20" s="1"/>
  <c r="AV442" i="15"/>
  <c r="AK442" i="15"/>
  <c r="AL441" i="20" s="1"/>
  <c r="AO442" i="15"/>
  <c r="AP441" i="20" s="1"/>
  <c r="AM442" i="15"/>
  <c r="AN441" i="20" s="1"/>
  <c r="AF442" i="15"/>
  <c r="AD442" i="15"/>
  <c r="AI442" i="15"/>
  <c r="AJ441" i="20" s="1"/>
  <c r="Z442" i="15"/>
  <c r="X442" i="15"/>
  <c r="AB442" i="15"/>
  <c r="V442" i="15"/>
  <c r="CS450" i="15"/>
  <c r="CT449" i="20" s="1"/>
  <c r="CQ450" i="15"/>
  <c r="CO450" i="15"/>
  <c r="CK450" i="15"/>
  <c r="CI450" i="15"/>
  <c r="CD450" i="15"/>
  <c r="CF450" i="15"/>
  <c r="CG449" i="20" s="1"/>
  <c r="CM450" i="15"/>
  <c r="CB450" i="15"/>
  <c r="BZ450" i="15"/>
  <c r="BS450" i="15"/>
  <c r="BV450" i="15"/>
  <c r="BX450" i="15"/>
  <c r="BY449" i="20" s="1"/>
  <c r="BO450" i="15"/>
  <c r="BK450" i="15"/>
  <c r="BL449" i="20" s="1"/>
  <c r="BQ450" i="15"/>
  <c r="BR449" i="20" s="1"/>
  <c r="BM450" i="15"/>
  <c r="BD450" i="15"/>
  <c r="BE449" i="20" s="1"/>
  <c r="BB450" i="15"/>
  <c r="BC449" i="20" s="1"/>
  <c r="BF450" i="15"/>
  <c r="BG449" i="20" s="1"/>
  <c r="AX450" i="15"/>
  <c r="AY449" i="20" s="1"/>
  <c r="BI450" i="15"/>
  <c r="AZ450" i="15"/>
  <c r="BA449" i="20" s="1"/>
  <c r="AQ450" i="15"/>
  <c r="AR449" i="20" s="1"/>
  <c r="AS450" i="15"/>
  <c r="AT449" i="20" s="1"/>
  <c r="AV450" i="15"/>
  <c r="AK450" i="15"/>
  <c r="AL449" i="20" s="1"/>
  <c r="AM450" i="15"/>
  <c r="AN449" i="20" s="1"/>
  <c r="AI450" i="15"/>
  <c r="AJ449" i="20" s="1"/>
  <c r="AD450" i="15"/>
  <c r="AF450" i="15"/>
  <c r="AO450" i="15"/>
  <c r="AP449" i="20" s="1"/>
  <c r="Z450" i="15"/>
  <c r="X450" i="15"/>
  <c r="V450" i="15"/>
  <c r="AB450" i="15"/>
  <c r="CS458" i="15"/>
  <c r="CT457" i="20" s="1"/>
  <c r="CQ458" i="15"/>
  <c r="CO458" i="15"/>
  <c r="CK458" i="15"/>
  <c r="CM458" i="15"/>
  <c r="CI458" i="15"/>
  <c r="CD458" i="15"/>
  <c r="CF458" i="15"/>
  <c r="CG457" i="20" s="1"/>
  <c r="CB458" i="15"/>
  <c r="BZ458" i="15"/>
  <c r="BS458" i="15"/>
  <c r="BV458" i="15"/>
  <c r="BX458" i="15"/>
  <c r="BY457" i="20" s="1"/>
  <c r="BO458" i="15"/>
  <c r="BK458" i="15"/>
  <c r="BL457" i="20" s="1"/>
  <c r="BQ458" i="15"/>
  <c r="BR457" i="20" s="1"/>
  <c r="BM458" i="15"/>
  <c r="BD458" i="15"/>
  <c r="BE457" i="20" s="1"/>
  <c r="BB458" i="15"/>
  <c r="BC457" i="20" s="1"/>
  <c r="BI458" i="15"/>
  <c r="AX458" i="15"/>
  <c r="AY457" i="20" s="1"/>
  <c r="AZ458" i="15"/>
  <c r="BA457" i="20" s="1"/>
  <c r="BF458" i="15"/>
  <c r="BG457" i="20" s="1"/>
  <c r="AQ458" i="15"/>
  <c r="AR457" i="20" s="1"/>
  <c r="AV458" i="15"/>
  <c r="AS458" i="15"/>
  <c r="AT457" i="20" s="1"/>
  <c r="AK458" i="15"/>
  <c r="AL457" i="20" s="1"/>
  <c r="AO458" i="15"/>
  <c r="AP457" i="20" s="1"/>
  <c r="AM458" i="15"/>
  <c r="AN457" i="20" s="1"/>
  <c r="AD458" i="15"/>
  <c r="AF458" i="15"/>
  <c r="AI458" i="15"/>
  <c r="AJ457" i="20" s="1"/>
  <c r="Z458" i="15"/>
  <c r="X458" i="15"/>
  <c r="AB458" i="15"/>
  <c r="V458" i="15"/>
  <c r="CS466" i="15"/>
  <c r="CT465" i="20" s="1"/>
  <c r="CQ466" i="15"/>
  <c r="CO466" i="15"/>
  <c r="CK466" i="15"/>
  <c r="CM466" i="15"/>
  <c r="CI466" i="15"/>
  <c r="CD466" i="15"/>
  <c r="CF466" i="15"/>
  <c r="CG465" i="20" s="1"/>
  <c r="CB466" i="15"/>
  <c r="BZ466" i="15"/>
  <c r="BS466" i="15"/>
  <c r="BV466" i="15"/>
  <c r="BX466" i="15"/>
  <c r="BY465" i="20" s="1"/>
  <c r="BO466" i="15"/>
  <c r="BK466" i="15"/>
  <c r="BL465" i="20" s="1"/>
  <c r="BQ466" i="15"/>
  <c r="BR465" i="20" s="1"/>
  <c r="BM466" i="15"/>
  <c r="BD466" i="15"/>
  <c r="BE465" i="20" s="1"/>
  <c r="BB466" i="15"/>
  <c r="BC465" i="20" s="1"/>
  <c r="BI466" i="15"/>
  <c r="AX466" i="15"/>
  <c r="AY465" i="20" s="1"/>
  <c r="BF466" i="15"/>
  <c r="BG465" i="20" s="1"/>
  <c r="AZ466" i="15"/>
  <c r="BA465" i="20" s="1"/>
  <c r="AV466" i="15"/>
  <c r="AQ466" i="15"/>
  <c r="AR465" i="20" s="1"/>
  <c r="AS466" i="15"/>
  <c r="AT465" i="20" s="1"/>
  <c r="AK466" i="15"/>
  <c r="AL465" i="20" s="1"/>
  <c r="AM466" i="15"/>
  <c r="AN465" i="20" s="1"/>
  <c r="AD466" i="15"/>
  <c r="AO466" i="15"/>
  <c r="AP465" i="20" s="1"/>
  <c r="AF466" i="15"/>
  <c r="AI466" i="15"/>
  <c r="AJ465" i="20" s="1"/>
  <c r="Z466" i="15"/>
  <c r="X466" i="15"/>
  <c r="AB466" i="15"/>
  <c r="V466" i="15"/>
  <c r="CS474" i="15"/>
  <c r="CT473" i="20" s="1"/>
  <c r="CQ474" i="15"/>
  <c r="CO474" i="15"/>
  <c r="CK474" i="15"/>
  <c r="CM474" i="15"/>
  <c r="CI474" i="15"/>
  <c r="CD474" i="15"/>
  <c r="CF474" i="15"/>
  <c r="CG473" i="20" s="1"/>
  <c r="CB474" i="15"/>
  <c r="BZ474" i="15"/>
  <c r="BS474" i="15"/>
  <c r="BV474" i="15"/>
  <c r="BX474" i="15"/>
  <c r="BY473" i="20" s="1"/>
  <c r="BO474" i="15"/>
  <c r="BK474" i="15"/>
  <c r="BL473" i="20" s="1"/>
  <c r="BQ474" i="15"/>
  <c r="BR473" i="20" s="1"/>
  <c r="BM474" i="15"/>
  <c r="BD474" i="15"/>
  <c r="BE473" i="20" s="1"/>
  <c r="BB474" i="15"/>
  <c r="BC473" i="20" s="1"/>
  <c r="BF474" i="15"/>
  <c r="BG473" i="20" s="1"/>
  <c r="AX474" i="15"/>
  <c r="AY473" i="20" s="1"/>
  <c r="AZ474" i="15"/>
  <c r="BA473" i="20" s="1"/>
  <c r="BI474" i="15"/>
  <c r="AQ474" i="15"/>
  <c r="AR473" i="20" s="1"/>
  <c r="AS474" i="15"/>
  <c r="AT473" i="20" s="1"/>
  <c r="AK474" i="15"/>
  <c r="AL473" i="20" s="1"/>
  <c r="AO474" i="15"/>
  <c r="AP473" i="20" s="1"/>
  <c r="AV474" i="15"/>
  <c r="AM474" i="15"/>
  <c r="AN473" i="20" s="1"/>
  <c r="AD474" i="15"/>
  <c r="AI474" i="15"/>
  <c r="AJ473" i="20" s="1"/>
  <c r="AF474" i="15"/>
  <c r="Z474" i="15"/>
  <c r="X474" i="15"/>
  <c r="V474" i="15"/>
  <c r="AB474" i="15"/>
  <c r="CS482" i="15"/>
  <c r="CT481" i="20" s="1"/>
  <c r="CQ482" i="15"/>
  <c r="CO482" i="15"/>
  <c r="CK482" i="15"/>
  <c r="CM482" i="15"/>
  <c r="CI482" i="15"/>
  <c r="CD482" i="15"/>
  <c r="CF482" i="15"/>
  <c r="CG481" i="20" s="1"/>
  <c r="CB482" i="15"/>
  <c r="BZ482" i="15"/>
  <c r="BS482" i="15"/>
  <c r="BV482" i="15"/>
  <c r="BX482" i="15"/>
  <c r="BY481" i="20" s="1"/>
  <c r="BO482" i="15"/>
  <c r="BK482" i="15"/>
  <c r="BL481" i="20" s="1"/>
  <c r="BQ482" i="15"/>
  <c r="BR481" i="20" s="1"/>
  <c r="BM482" i="15"/>
  <c r="BD482" i="15"/>
  <c r="BE481" i="20" s="1"/>
  <c r="BB482" i="15"/>
  <c r="BC481" i="20" s="1"/>
  <c r="AX482" i="15"/>
  <c r="AY481" i="20" s="1"/>
  <c r="BI482" i="15"/>
  <c r="BF482" i="15"/>
  <c r="BG481" i="20" s="1"/>
  <c r="AZ482" i="15"/>
  <c r="BA481" i="20" s="1"/>
  <c r="AQ482" i="15"/>
  <c r="AR481" i="20" s="1"/>
  <c r="AS482" i="15"/>
  <c r="AT481" i="20" s="1"/>
  <c r="AV482" i="15"/>
  <c r="AM482" i="15"/>
  <c r="AN481" i="20" s="1"/>
  <c r="AK482" i="15"/>
  <c r="AL481" i="20" s="1"/>
  <c r="AI482" i="15"/>
  <c r="AJ481" i="20" s="1"/>
  <c r="AD482" i="15"/>
  <c r="AO482" i="15"/>
  <c r="AP481" i="20" s="1"/>
  <c r="AF482" i="15"/>
  <c r="Z482" i="15"/>
  <c r="X482" i="15"/>
  <c r="AB482" i="15"/>
  <c r="V482" i="15"/>
  <c r="CS490" i="15"/>
  <c r="CT489" i="20" s="1"/>
  <c r="CQ490" i="15"/>
  <c r="CO490" i="15"/>
  <c r="CK490" i="15"/>
  <c r="CM490" i="15"/>
  <c r="CI490" i="15"/>
  <c r="CD490" i="15"/>
  <c r="CF490" i="15"/>
  <c r="CG489" i="20" s="1"/>
  <c r="CB490" i="15"/>
  <c r="BZ490" i="15"/>
  <c r="BS490" i="15"/>
  <c r="BV490" i="15"/>
  <c r="BX490" i="15"/>
  <c r="BY489" i="20" s="1"/>
  <c r="BO490" i="15"/>
  <c r="BK490" i="15"/>
  <c r="BL489" i="20" s="1"/>
  <c r="BQ490" i="15"/>
  <c r="BR489" i="20" s="1"/>
  <c r="BM490" i="15"/>
  <c r="BD490" i="15"/>
  <c r="BE489" i="20" s="1"/>
  <c r="BB490" i="15"/>
  <c r="BC489" i="20" s="1"/>
  <c r="BI490" i="15"/>
  <c r="BF490" i="15"/>
  <c r="BG489" i="20" s="1"/>
  <c r="AX490" i="15"/>
  <c r="AY489" i="20" s="1"/>
  <c r="AZ490" i="15"/>
  <c r="BA489" i="20" s="1"/>
  <c r="AQ490" i="15"/>
  <c r="AR489" i="20" s="1"/>
  <c r="AV490" i="15"/>
  <c r="AS490" i="15"/>
  <c r="AT489" i="20" s="1"/>
  <c r="AM490" i="15"/>
  <c r="AN489" i="20" s="1"/>
  <c r="AK490" i="15"/>
  <c r="AL489" i="20" s="1"/>
  <c r="AO490" i="15"/>
  <c r="AP489" i="20" s="1"/>
  <c r="AD490" i="15"/>
  <c r="AI490" i="15"/>
  <c r="AJ489" i="20" s="1"/>
  <c r="Z490" i="15"/>
  <c r="AF490" i="15"/>
  <c r="X490" i="15"/>
  <c r="V490" i="15"/>
  <c r="AB490" i="15"/>
  <c r="CS498" i="15"/>
  <c r="CT497" i="20" s="1"/>
  <c r="CQ498" i="15"/>
  <c r="CO498" i="15"/>
  <c r="CM498" i="15"/>
  <c r="CK498" i="15"/>
  <c r="CI498" i="15"/>
  <c r="CD498" i="15"/>
  <c r="CF498" i="15"/>
  <c r="CG497" i="20" s="1"/>
  <c r="CB498" i="15"/>
  <c r="BZ498" i="15"/>
  <c r="BS498" i="15"/>
  <c r="BV498" i="15"/>
  <c r="BX498" i="15"/>
  <c r="BY497" i="20" s="1"/>
  <c r="BO498" i="15"/>
  <c r="BK498" i="15"/>
  <c r="BL497" i="20" s="1"/>
  <c r="BQ498" i="15"/>
  <c r="BR497" i="20" s="1"/>
  <c r="BM498" i="15"/>
  <c r="BD498" i="15"/>
  <c r="BE497" i="20" s="1"/>
  <c r="BB498" i="15"/>
  <c r="BC497" i="20" s="1"/>
  <c r="BI498" i="15"/>
  <c r="AX498" i="15"/>
  <c r="AY497" i="20" s="1"/>
  <c r="AZ498" i="15"/>
  <c r="BA497" i="20" s="1"/>
  <c r="AV498" i="15"/>
  <c r="AQ498" i="15"/>
  <c r="AR497" i="20" s="1"/>
  <c r="BF498" i="15"/>
  <c r="BG497" i="20" s="1"/>
  <c r="AS498" i="15"/>
  <c r="AT497" i="20" s="1"/>
  <c r="AO498" i="15"/>
  <c r="AP497" i="20" s="1"/>
  <c r="AM498" i="15"/>
  <c r="AN497" i="20" s="1"/>
  <c r="AK498" i="15"/>
  <c r="AL497" i="20" s="1"/>
  <c r="AD498" i="15"/>
  <c r="AI498" i="15"/>
  <c r="AJ497" i="20" s="1"/>
  <c r="AF498" i="15"/>
  <c r="Z498" i="15"/>
  <c r="X498" i="15"/>
  <c r="AB498" i="15"/>
  <c r="V498" i="15"/>
  <c r="CS506" i="15"/>
  <c r="CT505" i="20" s="1"/>
  <c r="CQ506" i="15"/>
  <c r="CO506" i="15"/>
  <c r="CM506" i="15"/>
  <c r="CK506" i="15"/>
  <c r="CI506" i="15"/>
  <c r="CD506" i="15"/>
  <c r="CF506" i="15"/>
  <c r="CG505" i="20" s="1"/>
  <c r="CB506" i="15"/>
  <c r="BZ506" i="15"/>
  <c r="BS506" i="15"/>
  <c r="BV506" i="15"/>
  <c r="BX506" i="15"/>
  <c r="BY505" i="20" s="1"/>
  <c r="BO506" i="15"/>
  <c r="BK506" i="15"/>
  <c r="BL505" i="20" s="1"/>
  <c r="BQ506" i="15"/>
  <c r="BR505" i="20" s="1"/>
  <c r="BM506" i="15"/>
  <c r="BD506" i="15"/>
  <c r="BE505" i="20" s="1"/>
  <c r="BB506" i="15"/>
  <c r="BC505" i="20" s="1"/>
  <c r="AX506" i="15"/>
  <c r="AY505" i="20" s="1"/>
  <c r="BF506" i="15"/>
  <c r="BG505" i="20" s="1"/>
  <c r="AZ506" i="15"/>
  <c r="BA505" i="20" s="1"/>
  <c r="BI506" i="15"/>
  <c r="AQ506" i="15"/>
  <c r="AR505" i="20" s="1"/>
  <c r="AS506" i="15"/>
  <c r="AT505" i="20" s="1"/>
  <c r="AK506" i="15"/>
  <c r="AL505" i="20" s="1"/>
  <c r="AM506" i="15"/>
  <c r="AN505" i="20" s="1"/>
  <c r="AV506" i="15"/>
  <c r="AO506" i="15"/>
  <c r="AP505" i="20" s="1"/>
  <c r="AF506" i="15"/>
  <c r="AD506" i="15"/>
  <c r="AI506" i="15"/>
  <c r="AJ505" i="20" s="1"/>
  <c r="Z506" i="15"/>
  <c r="X506" i="15"/>
  <c r="V506" i="15"/>
  <c r="AB506" i="15"/>
  <c r="CS514" i="15"/>
  <c r="CT513" i="20" s="1"/>
  <c r="CQ514" i="15"/>
  <c r="CO514" i="15"/>
  <c r="CK514" i="15"/>
  <c r="CI514" i="15"/>
  <c r="CD514" i="15"/>
  <c r="CF514" i="15"/>
  <c r="CG513" i="20" s="1"/>
  <c r="CM514" i="15"/>
  <c r="CB514" i="15"/>
  <c r="BZ514" i="15"/>
  <c r="BS514" i="15"/>
  <c r="BV514" i="15"/>
  <c r="BX514" i="15"/>
  <c r="BY513" i="20" s="1"/>
  <c r="BO514" i="15"/>
  <c r="BK514" i="15"/>
  <c r="BL513" i="20" s="1"/>
  <c r="BQ514" i="15"/>
  <c r="BR513" i="20" s="1"/>
  <c r="BM514" i="15"/>
  <c r="BD514" i="15"/>
  <c r="BE513" i="20" s="1"/>
  <c r="BB514" i="15"/>
  <c r="BC513" i="20" s="1"/>
  <c r="BF514" i="15"/>
  <c r="BG513" i="20" s="1"/>
  <c r="AX514" i="15"/>
  <c r="AY513" i="20" s="1"/>
  <c r="BI514" i="15"/>
  <c r="AZ514" i="15"/>
  <c r="BA513" i="20" s="1"/>
  <c r="AQ514" i="15"/>
  <c r="AR513" i="20" s="1"/>
  <c r="AS514" i="15"/>
  <c r="AT513" i="20" s="1"/>
  <c r="AV514" i="15"/>
  <c r="AK514" i="15"/>
  <c r="AL513" i="20" s="1"/>
  <c r="AM514" i="15"/>
  <c r="AN513" i="20" s="1"/>
  <c r="AO514" i="15"/>
  <c r="AP513" i="20" s="1"/>
  <c r="AI514" i="15"/>
  <c r="AJ513" i="20" s="1"/>
  <c r="AD514" i="15"/>
  <c r="AF514" i="15"/>
  <c r="Z514" i="15"/>
  <c r="X514" i="15"/>
  <c r="V514" i="15"/>
  <c r="AB514" i="15"/>
  <c r="CS522" i="15"/>
  <c r="CT521" i="20" s="1"/>
  <c r="CQ522" i="15"/>
  <c r="CO522" i="15"/>
  <c r="CK522" i="15"/>
  <c r="CM522" i="15"/>
  <c r="CI522" i="15"/>
  <c r="CD522" i="15"/>
  <c r="CF522" i="15"/>
  <c r="CG521" i="20" s="1"/>
  <c r="CB522" i="15"/>
  <c r="BZ522" i="15"/>
  <c r="BS522" i="15"/>
  <c r="BV522" i="15"/>
  <c r="BX522" i="15"/>
  <c r="BY521" i="20" s="1"/>
  <c r="BO522" i="15"/>
  <c r="BK522" i="15"/>
  <c r="BL521" i="20" s="1"/>
  <c r="BQ522" i="15"/>
  <c r="BR521" i="20" s="1"/>
  <c r="BM522" i="15"/>
  <c r="BD522" i="15"/>
  <c r="BE521" i="20" s="1"/>
  <c r="BB522" i="15"/>
  <c r="BC521" i="20" s="1"/>
  <c r="BI522" i="15"/>
  <c r="AX522" i="15"/>
  <c r="AY521" i="20" s="1"/>
  <c r="AZ522" i="15"/>
  <c r="BA521" i="20" s="1"/>
  <c r="BF522" i="15"/>
  <c r="BG521" i="20" s="1"/>
  <c r="AQ522" i="15"/>
  <c r="AR521" i="20" s="1"/>
  <c r="AV522" i="15"/>
  <c r="AS522" i="15"/>
  <c r="AT521" i="20" s="1"/>
  <c r="AK522" i="15"/>
  <c r="AL521" i="20" s="1"/>
  <c r="AO522" i="15"/>
  <c r="AP521" i="20" s="1"/>
  <c r="AM522" i="15"/>
  <c r="AN521" i="20" s="1"/>
  <c r="AD522" i="15"/>
  <c r="AF522" i="15"/>
  <c r="Z522" i="15"/>
  <c r="AI522" i="15"/>
  <c r="AJ521" i="20" s="1"/>
  <c r="X522" i="15"/>
  <c r="AB522" i="15"/>
  <c r="V522" i="15"/>
  <c r="CS530" i="15"/>
  <c r="CT529" i="20" s="1"/>
  <c r="CQ530" i="15"/>
  <c r="CO530" i="15"/>
  <c r="CK530" i="15"/>
  <c r="CM530" i="15"/>
  <c r="CI530" i="15"/>
  <c r="CD530" i="15"/>
  <c r="CF530" i="15"/>
  <c r="CG529" i="20" s="1"/>
  <c r="CB530" i="15"/>
  <c r="BZ530" i="15"/>
  <c r="BS530" i="15"/>
  <c r="BV530" i="15"/>
  <c r="BX530" i="15"/>
  <c r="BY529" i="20" s="1"/>
  <c r="BO530" i="15"/>
  <c r="BK530" i="15"/>
  <c r="BL529" i="20" s="1"/>
  <c r="BQ530" i="15"/>
  <c r="BR529" i="20" s="1"/>
  <c r="BM530" i="15"/>
  <c r="BD530" i="15"/>
  <c r="BE529" i="20" s="1"/>
  <c r="BB530" i="15"/>
  <c r="BC529" i="20" s="1"/>
  <c r="BI530" i="15"/>
  <c r="AX530" i="15"/>
  <c r="AY529" i="20" s="1"/>
  <c r="BF530" i="15"/>
  <c r="BG529" i="20" s="1"/>
  <c r="AZ530" i="15"/>
  <c r="BA529" i="20" s="1"/>
  <c r="AQ530" i="15"/>
  <c r="AR529" i="20" s="1"/>
  <c r="AV530" i="15"/>
  <c r="AS530" i="15"/>
  <c r="AT529" i="20" s="1"/>
  <c r="AO530" i="15"/>
  <c r="AP529" i="20" s="1"/>
  <c r="AK530" i="15"/>
  <c r="AL529" i="20" s="1"/>
  <c r="AM530" i="15"/>
  <c r="AN529" i="20" s="1"/>
  <c r="AD530" i="15"/>
  <c r="AF530" i="15"/>
  <c r="AI530" i="15"/>
  <c r="AJ529" i="20" s="1"/>
  <c r="Z530" i="15"/>
  <c r="X530" i="15"/>
  <c r="AB530" i="15"/>
  <c r="V530" i="15"/>
  <c r="CS538" i="15"/>
  <c r="CT537" i="20" s="1"/>
  <c r="CQ538" i="15"/>
  <c r="CO538" i="15"/>
  <c r="CK538" i="15"/>
  <c r="CM538" i="15"/>
  <c r="CI538" i="15"/>
  <c r="CD538" i="15"/>
  <c r="CF538" i="15"/>
  <c r="CG537" i="20" s="1"/>
  <c r="CB538" i="15"/>
  <c r="BZ538" i="15"/>
  <c r="BS538" i="15"/>
  <c r="BV538" i="15"/>
  <c r="BX538" i="15"/>
  <c r="BY537" i="20" s="1"/>
  <c r="BO538" i="15"/>
  <c r="BK538" i="15"/>
  <c r="BL537" i="20" s="1"/>
  <c r="BQ538" i="15"/>
  <c r="BR537" i="20" s="1"/>
  <c r="BM538" i="15"/>
  <c r="BD538" i="15"/>
  <c r="BE537" i="20" s="1"/>
  <c r="BB538" i="15"/>
  <c r="BC537" i="20" s="1"/>
  <c r="BF538" i="15"/>
  <c r="BG537" i="20" s="1"/>
  <c r="AX538" i="15"/>
  <c r="AY537" i="20" s="1"/>
  <c r="AZ538" i="15"/>
  <c r="BA537" i="20" s="1"/>
  <c r="BI538" i="15"/>
  <c r="AQ538" i="15"/>
  <c r="AR537" i="20" s="1"/>
  <c r="AV538" i="15"/>
  <c r="AS538" i="15"/>
  <c r="AT537" i="20" s="1"/>
  <c r="AK538" i="15"/>
  <c r="AL537" i="20" s="1"/>
  <c r="AD538" i="15"/>
  <c r="AM538" i="15"/>
  <c r="AN537" i="20" s="1"/>
  <c r="AI538" i="15"/>
  <c r="AJ537" i="20" s="1"/>
  <c r="AF538" i="15"/>
  <c r="AO538" i="15"/>
  <c r="AP537" i="20" s="1"/>
  <c r="Z538" i="15"/>
  <c r="X538" i="15"/>
  <c r="V538" i="15"/>
  <c r="AB538" i="15"/>
  <c r="CS546" i="15"/>
  <c r="CT545" i="20" s="1"/>
  <c r="CQ546" i="15"/>
  <c r="CO546" i="15"/>
  <c r="CK546" i="15"/>
  <c r="CM546" i="15"/>
  <c r="CI546" i="15"/>
  <c r="CD546" i="15"/>
  <c r="CF546" i="15"/>
  <c r="CG545" i="20" s="1"/>
  <c r="CB546" i="15"/>
  <c r="BZ546" i="15"/>
  <c r="BS546" i="15"/>
  <c r="BV546" i="15"/>
  <c r="BX546" i="15"/>
  <c r="BY545" i="20" s="1"/>
  <c r="BO546" i="15"/>
  <c r="BK546" i="15"/>
  <c r="BL545" i="20" s="1"/>
  <c r="BQ546" i="15"/>
  <c r="BR545" i="20" s="1"/>
  <c r="BM546" i="15"/>
  <c r="BD546" i="15"/>
  <c r="BE545" i="20" s="1"/>
  <c r="BB546" i="15"/>
  <c r="BC545" i="20" s="1"/>
  <c r="AX546" i="15"/>
  <c r="AY545" i="20" s="1"/>
  <c r="BI546" i="15"/>
  <c r="BF546" i="15"/>
  <c r="BG545" i="20" s="1"/>
  <c r="AZ546" i="15"/>
  <c r="BA545" i="20" s="1"/>
  <c r="AV546" i="15"/>
  <c r="AQ546" i="15"/>
  <c r="AR545" i="20" s="1"/>
  <c r="AS546" i="15"/>
  <c r="AT545" i="20" s="1"/>
  <c r="AM546" i="15"/>
  <c r="AN545" i="20" s="1"/>
  <c r="AK546" i="15"/>
  <c r="AL545" i="20" s="1"/>
  <c r="AO546" i="15"/>
  <c r="AP545" i="20" s="1"/>
  <c r="AI546" i="15"/>
  <c r="AJ545" i="20" s="1"/>
  <c r="AD546" i="15"/>
  <c r="AF546" i="15"/>
  <c r="Z546" i="15"/>
  <c r="X546" i="15"/>
  <c r="AB546" i="15"/>
  <c r="V546" i="15"/>
  <c r="CS554" i="15"/>
  <c r="CT553" i="20" s="1"/>
  <c r="CQ554" i="15"/>
  <c r="CO554" i="15"/>
  <c r="CK554" i="15"/>
  <c r="CM554" i="15"/>
  <c r="CI554" i="15"/>
  <c r="CD554" i="15"/>
  <c r="CF554" i="15"/>
  <c r="CG553" i="20" s="1"/>
  <c r="CB554" i="15"/>
  <c r="BZ554" i="15"/>
  <c r="BS554" i="15"/>
  <c r="BV554" i="15"/>
  <c r="BX554" i="15"/>
  <c r="BY553" i="20" s="1"/>
  <c r="BO554" i="15"/>
  <c r="BK554" i="15"/>
  <c r="BL553" i="20" s="1"/>
  <c r="BQ554" i="15"/>
  <c r="BR553" i="20" s="1"/>
  <c r="BM554" i="15"/>
  <c r="BD554" i="15"/>
  <c r="BE553" i="20" s="1"/>
  <c r="BB554" i="15"/>
  <c r="BC553" i="20" s="1"/>
  <c r="BI554" i="15"/>
  <c r="BF554" i="15"/>
  <c r="BG553" i="20" s="1"/>
  <c r="AX554" i="15"/>
  <c r="AY553" i="20" s="1"/>
  <c r="AZ554" i="15"/>
  <c r="BA553" i="20" s="1"/>
  <c r="AV554" i="15"/>
  <c r="AQ554" i="15"/>
  <c r="AR553" i="20" s="1"/>
  <c r="AM554" i="15"/>
  <c r="AN553" i="20" s="1"/>
  <c r="AK554" i="15"/>
  <c r="AL553" i="20" s="1"/>
  <c r="AO554" i="15"/>
  <c r="AP553" i="20" s="1"/>
  <c r="AS554" i="15"/>
  <c r="AT553" i="20" s="1"/>
  <c r="AD554" i="15"/>
  <c r="Z554" i="15"/>
  <c r="AF554" i="15"/>
  <c r="AB554" i="15"/>
  <c r="X554" i="15"/>
  <c r="V554" i="15"/>
  <c r="AI554" i="15"/>
  <c r="AJ553" i="20" s="1"/>
  <c r="CS586" i="15"/>
  <c r="CT585" i="20" s="1"/>
  <c r="CQ586" i="15"/>
  <c r="CO586" i="15"/>
  <c r="CK586" i="15"/>
  <c r="CM586" i="15"/>
  <c r="CI586" i="15"/>
  <c r="CD586" i="15"/>
  <c r="CF586" i="15"/>
  <c r="CG585" i="20" s="1"/>
  <c r="CB586" i="15"/>
  <c r="BZ586" i="15"/>
  <c r="BS586" i="15"/>
  <c r="BX586" i="15"/>
  <c r="BY585" i="20" s="1"/>
  <c r="BO586" i="15"/>
  <c r="BP585" i="20" s="1"/>
  <c r="BV586" i="15"/>
  <c r="BK586" i="15"/>
  <c r="BL585" i="20" s="1"/>
  <c r="BQ586" i="15"/>
  <c r="BR585" i="20" s="1"/>
  <c r="BM586" i="15"/>
  <c r="BD586" i="15"/>
  <c r="BE585" i="20" s="1"/>
  <c r="BB586" i="15"/>
  <c r="BC585" i="20" s="1"/>
  <c r="BI586" i="15"/>
  <c r="AX586" i="15"/>
  <c r="AY585" i="20" s="1"/>
  <c r="AZ586" i="15"/>
  <c r="BA585" i="20" s="1"/>
  <c r="BF586" i="15"/>
  <c r="BG585" i="20" s="1"/>
  <c r="AQ586" i="15"/>
  <c r="AR585" i="20" s="1"/>
  <c r="AS586" i="15"/>
  <c r="AT585" i="20" s="1"/>
  <c r="AV586" i="15"/>
  <c r="AK586" i="15"/>
  <c r="AL585" i="20" s="1"/>
  <c r="AO586" i="15"/>
  <c r="AP585" i="20" s="1"/>
  <c r="AM586" i="15"/>
  <c r="AN585" i="20" s="1"/>
  <c r="AD586" i="15"/>
  <c r="AF586" i="15"/>
  <c r="Z586" i="15"/>
  <c r="AI586" i="15"/>
  <c r="AJ585" i="20" s="1"/>
  <c r="AB586" i="15"/>
  <c r="X586" i="15"/>
  <c r="V586" i="15"/>
  <c r="CS49" i="15"/>
  <c r="CT48" i="20" s="1"/>
  <c r="CQ49" i="15"/>
  <c r="CO49" i="15"/>
  <c r="CM49" i="15"/>
  <c r="CK49" i="15"/>
  <c r="CF49" i="15"/>
  <c r="CI49" i="15"/>
  <c r="CD49" i="15"/>
  <c r="CE48" i="20" s="1"/>
  <c r="CB49" i="15"/>
  <c r="BX49" i="15"/>
  <c r="BY48" i="20" s="1"/>
  <c r="BZ49" i="15"/>
  <c r="BV49" i="15"/>
  <c r="BT48" i="20" s="1"/>
  <c r="CS173" i="15"/>
  <c r="CT172" i="20" s="1"/>
  <c r="CQ173" i="15"/>
  <c r="CO173" i="15"/>
  <c r="CM173" i="15"/>
  <c r="CK173" i="15"/>
  <c r="CF173" i="15"/>
  <c r="CI173" i="15"/>
  <c r="CD173" i="15"/>
  <c r="CE172" i="20" s="1"/>
  <c r="CB173" i="15"/>
  <c r="BX173" i="15"/>
  <c r="BY172" i="20" s="1"/>
  <c r="BZ173" i="15"/>
  <c r="BV173" i="15"/>
  <c r="BQ173" i="15"/>
  <c r="BM173" i="15"/>
  <c r="BS173" i="15"/>
  <c r="BT172" i="20" s="1"/>
  <c r="BO173" i="15"/>
  <c r="BK173" i="15"/>
  <c r="BF173" i="15"/>
  <c r="BG172" i="20" s="1"/>
  <c r="BI173" i="15"/>
  <c r="BD173" i="15"/>
  <c r="BE172" i="20" s="1"/>
  <c r="AZ173" i="15"/>
  <c r="BA172" i="20" s="1"/>
  <c r="BB173" i="15"/>
  <c r="BC172" i="20" s="1"/>
  <c r="AV173" i="15"/>
  <c r="AX173" i="15"/>
  <c r="AY172" i="20" s="1"/>
  <c r="AS173" i="15"/>
  <c r="AT172" i="20" s="1"/>
  <c r="AO173" i="15"/>
  <c r="AP172" i="20" s="1"/>
  <c r="AQ173" i="15"/>
  <c r="AR172" i="20" s="1"/>
  <c r="AM173" i="15"/>
  <c r="AN172" i="20" s="1"/>
  <c r="AI173" i="15"/>
  <c r="AJ172" i="20" s="1"/>
  <c r="AK173" i="15"/>
  <c r="AL172" i="20" s="1"/>
  <c r="AF173" i="15"/>
  <c r="AB173" i="15"/>
  <c r="V173" i="15"/>
  <c r="X173" i="15"/>
  <c r="AD173" i="15"/>
  <c r="Z173" i="15"/>
  <c r="CS246" i="15"/>
  <c r="CT245" i="20" s="1"/>
  <c r="CO246" i="15"/>
  <c r="CQ246" i="15"/>
  <c r="CM246" i="15"/>
  <c r="CK246" i="15"/>
  <c r="CI246" i="15"/>
  <c r="CF246" i="15"/>
  <c r="CG245" i="20" s="1"/>
  <c r="CD246" i="15"/>
  <c r="CE245" i="20" s="1"/>
  <c r="CB246" i="15"/>
  <c r="BX246" i="15"/>
  <c r="BY245" i="20" s="1"/>
  <c r="BZ246" i="15"/>
  <c r="BS246" i="15"/>
  <c r="BQ246" i="15"/>
  <c r="BR245" i="20" s="1"/>
  <c r="BV246" i="15"/>
  <c r="BM246" i="15"/>
  <c r="BN245" i="20" s="1"/>
  <c r="BO246" i="15"/>
  <c r="BF246" i="15"/>
  <c r="BG245" i="20" s="1"/>
  <c r="BK246" i="15"/>
  <c r="BI246" i="15"/>
  <c r="BD246" i="15"/>
  <c r="BE245" i="20" s="1"/>
  <c r="AZ246" i="15"/>
  <c r="BA245" i="20" s="1"/>
  <c r="BB246" i="15"/>
  <c r="BC245" i="20" s="1"/>
  <c r="AV246" i="15"/>
  <c r="AX246" i="15"/>
  <c r="AY245" i="20" s="1"/>
  <c r="AS246" i="15"/>
  <c r="AT245" i="20" s="1"/>
  <c r="AO246" i="15"/>
  <c r="AP245" i="20" s="1"/>
  <c r="AQ246" i="15"/>
  <c r="AR245" i="20" s="1"/>
  <c r="AM246" i="15"/>
  <c r="AN245" i="20" s="1"/>
  <c r="AI246" i="15"/>
  <c r="AJ245" i="20" s="1"/>
  <c r="AK246" i="15"/>
  <c r="AL245" i="20" s="1"/>
  <c r="AF246" i="15"/>
  <c r="AB246" i="15"/>
  <c r="V246" i="15"/>
  <c r="X246" i="15"/>
  <c r="AD246" i="15"/>
  <c r="Z246" i="15"/>
  <c r="CS303" i="15"/>
  <c r="CT302" i="20" s="1"/>
  <c r="CQ303" i="15"/>
  <c r="CO303" i="15"/>
  <c r="CM303" i="15"/>
  <c r="CK303" i="15"/>
  <c r="CF303" i="15"/>
  <c r="CI303" i="15"/>
  <c r="CB303" i="15"/>
  <c r="CC302" i="20" s="1"/>
  <c r="BV303" i="15"/>
  <c r="BX303" i="15"/>
  <c r="CD303" i="15"/>
  <c r="BZ303" i="15"/>
  <c r="BS303" i="15"/>
  <c r="BT302" i="20" s="1"/>
  <c r="BM303" i="15"/>
  <c r="BO303" i="15"/>
  <c r="BP302" i="20" s="1"/>
  <c r="BQ303" i="15"/>
  <c r="BI303" i="15"/>
  <c r="BF303" i="15"/>
  <c r="BG302" i="20" s="1"/>
  <c r="BK303" i="15"/>
  <c r="BB303" i="15"/>
  <c r="BC302" i="20" s="1"/>
  <c r="BD303" i="15"/>
  <c r="BE302" i="20" s="1"/>
  <c r="AX303" i="15"/>
  <c r="AY302" i="20" s="1"/>
  <c r="AO303" i="15"/>
  <c r="AP302" i="20" s="1"/>
  <c r="AV303" i="15"/>
  <c r="AQ303" i="15"/>
  <c r="AR302" i="20" s="1"/>
  <c r="AZ303" i="15"/>
  <c r="BA302" i="20" s="1"/>
  <c r="AM303" i="15"/>
  <c r="AN302" i="20" s="1"/>
  <c r="AI303" i="15"/>
  <c r="AJ302" i="20" s="1"/>
  <c r="AS303" i="15"/>
  <c r="AT302" i="20" s="1"/>
  <c r="AK303" i="15"/>
  <c r="AL302" i="20" s="1"/>
  <c r="AF303" i="15"/>
  <c r="AD303" i="15"/>
  <c r="AB303" i="15"/>
  <c r="X303" i="15"/>
  <c r="V303" i="15"/>
  <c r="Z303" i="15"/>
  <c r="CS367" i="15"/>
  <c r="CT366" i="20" s="1"/>
  <c r="CQ367" i="15"/>
  <c r="CO367" i="15"/>
  <c r="CM367" i="15"/>
  <c r="CI367" i="15"/>
  <c r="CK367" i="15"/>
  <c r="CF367" i="15"/>
  <c r="CG366" i="20" s="1"/>
  <c r="CB367" i="15"/>
  <c r="CC366" i="20" s="1"/>
  <c r="BV367" i="15"/>
  <c r="BX367" i="15"/>
  <c r="CD367" i="15"/>
  <c r="BZ367" i="15"/>
  <c r="BS367" i="15"/>
  <c r="BT366" i="20" s="1"/>
  <c r="BM367" i="15"/>
  <c r="BO367" i="15"/>
  <c r="BP366" i="20" s="1"/>
  <c r="BK367" i="15"/>
  <c r="BQ367" i="15"/>
  <c r="BI367" i="15"/>
  <c r="BF367" i="15"/>
  <c r="BG366" i="20" s="1"/>
  <c r="BD367" i="15"/>
  <c r="BE366" i="20" s="1"/>
  <c r="AX367" i="15"/>
  <c r="AY366" i="20" s="1"/>
  <c r="BB367" i="15"/>
  <c r="BC366" i="20" s="1"/>
  <c r="AO367" i="15"/>
  <c r="AP366" i="20" s="1"/>
  <c r="AV367" i="15"/>
  <c r="AQ367" i="15"/>
  <c r="AR366" i="20" s="1"/>
  <c r="AZ367" i="15"/>
  <c r="BA366" i="20" s="1"/>
  <c r="AM367" i="15"/>
  <c r="AN366" i="20" s="1"/>
  <c r="AI367" i="15"/>
  <c r="AJ366" i="20" s="1"/>
  <c r="AS367" i="15"/>
  <c r="AT366" i="20" s="1"/>
  <c r="AK367" i="15"/>
  <c r="AL366" i="20" s="1"/>
  <c r="AF367" i="15"/>
  <c r="AD367" i="15"/>
  <c r="AB367" i="15"/>
  <c r="X367" i="15"/>
  <c r="V367" i="15"/>
  <c r="Z367" i="15"/>
  <c r="CS423" i="15"/>
  <c r="CT422" i="20" s="1"/>
  <c r="CQ423" i="15"/>
  <c r="CO423" i="15"/>
  <c r="CM423" i="15"/>
  <c r="CI423" i="15"/>
  <c r="CK423" i="15"/>
  <c r="CF423" i="15"/>
  <c r="CG422" i="20" s="1"/>
  <c r="CD423" i="15"/>
  <c r="CE422" i="20" s="1"/>
  <c r="CB423" i="15"/>
  <c r="BV423" i="15"/>
  <c r="BX423" i="15"/>
  <c r="BZ423" i="15"/>
  <c r="BS423" i="15"/>
  <c r="BT422" i="20" s="1"/>
  <c r="BM423" i="15"/>
  <c r="BO423" i="15"/>
  <c r="BP422" i="20" s="1"/>
  <c r="BK423" i="15"/>
  <c r="BI423" i="15"/>
  <c r="BQ423" i="15"/>
  <c r="BF423" i="15"/>
  <c r="BG422" i="20" s="1"/>
  <c r="AX423" i="15"/>
  <c r="AY422" i="20" s="1"/>
  <c r="BD423" i="15"/>
  <c r="BE422" i="20" s="1"/>
  <c r="BB423" i="15"/>
  <c r="BC422" i="20" s="1"/>
  <c r="AV423" i="15"/>
  <c r="AO423" i="15"/>
  <c r="AP422" i="20" s="1"/>
  <c r="AQ423" i="15"/>
  <c r="AR422" i="20" s="1"/>
  <c r="AI423" i="15"/>
  <c r="AJ422" i="20" s="1"/>
  <c r="AZ423" i="15"/>
  <c r="BA422" i="20" s="1"/>
  <c r="AM423" i="15"/>
  <c r="AN422" i="20" s="1"/>
  <c r="AS423" i="15"/>
  <c r="AT422" i="20" s="1"/>
  <c r="AK423" i="15"/>
  <c r="AL422" i="20" s="1"/>
  <c r="AF423" i="15"/>
  <c r="AD423" i="15"/>
  <c r="AB423" i="15"/>
  <c r="X423" i="15"/>
  <c r="V423" i="15"/>
  <c r="Z423" i="15"/>
  <c r="CS463" i="15"/>
  <c r="CT462" i="20" s="1"/>
  <c r="CQ463" i="15"/>
  <c r="CO463" i="15"/>
  <c r="CM463" i="15"/>
  <c r="CI463" i="15"/>
  <c r="CK463" i="15"/>
  <c r="CF463" i="15"/>
  <c r="CG462" i="20" s="1"/>
  <c r="CB463" i="15"/>
  <c r="CC462" i="20" s="1"/>
  <c r="CD463" i="15"/>
  <c r="BV463" i="15"/>
  <c r="BX463" i="15"/>
  <c r="BZ463" i="15"/>
  <c r="BS463" i="15"/>
  <c r="BT462" i="20" s="1"/>
  <c r="BM463" i="15"/>
  <c r="BO463" i="15"/>
  <c r="BP462" i="20" s="1"/>
  <c r="BK463" i="15"/>
  <c r="BI463" i="15"/>
  <c r="BQ463" i="15"/>
  <c r="BF463" i="15"/>
  <c r="BG462" i="20" s="1"/>
  <c r="BB463" i="15"/>
  <c r="BC462" i="20" s="1"/>
  <c r="AX463" i="15"/>
  <c r="AY462" i="20" s="1"/>
  <c r="AO463" i="15"/>
  <c r="AP462" i="20" s="1"/>
  <c r="BD463" i="15"/>
  <c r="BE462" i="20" s="1"/>
  <c r="AQ463" i="15"/>
  <c r="AR462" i="20" s="1"/>
  <c r="AZ463" i="15"/>
  <c r="BA462" i="20" s="1"/>
  <c r="AM463" i="15"/>
  <c r="AN462" i="20" s="1"/>
  <c r="AI463" i="15"/>
  <c r="AJ462" i="20" s="1"/>
  <c r="AS463" i="15"/>
  <c r="AT462" i="20" s="1"/>
  <c r="AV463" i="15"/>
  <c r="AK463" i="15"/>
  <c r="AL462" i="20" s="1"/>
  <c r="AD463" i="15"/>
  <c r="AB463" i="15"/>
  <c r="X463" i="15"/>
  <c r="V463" i="15"/>
  <c r="AF463" i="15"/>
  <c r="Z463" i="15"/>
  <c r="CS511" i="15"/>
  <c r="CT510" i="20" s="1"/>
  <c r="CQ511" i="15"/>
  <c r="CO511" i="15"/>
  <c r="CM511" i="15"/>
  <c r="CI511" i="15"/>
  <c r="CK511" i="15"/>
  <c r="CF511" i="15"/>
  <c r="CG510" i="20" s="1"/>
  <c r="CD511" i="15"/>
  <c r="CE510" i="20" s="1"/>
  <c r="CB511" i="15"/>
  <c r="BV511" i="15"/>
  <c r="BX511" i="15"/>
  <c r="BZ511" i="15"/>
  <c r="BS511" i="15"/>
  <c r="BT510" i="20" s="1"/>
  <c r="BM511" i="15"/>
  <c r="BO511" i="15"/>
  <c r="BP510" i="20" s="1"/>
  <c r="BK511" i="15"/>
  <c r="BQ511" i="15"/>
  <c r="BI511" i="15"/>
  <c r="BF511" i="15"/>
  <c r="BG510" i="20" s="1"/>
  <c r="BD511" i="15"/>
  <c r="BE510" i="20" s="1"/>
  <c r="AX511" i="15"/>
  <c r="AY510" i="20" s="1"/>
  <c r="BB511" i="15"/>
  <c r="BC510" i="20" s="1"/>
  <c r="AZ511" i="15"/>
  <c r="BA510" i="20" s="1"/>
  <c r="AO511" i="15"/>
  <c r="AP510" i="20" s="1"/>
  <c r="AV511" i="15"/>
  <c r="AQ511" i="15"/>
  <c r="AR510" i="20" s="1"/>
  <c r="AI511" i="15"/>
  <c r="AJ510" i="20" s="1"/>
  <c r="AK511" i="15"/>
  <c r="AL510" i="20" s="1"/>
  <c r="AS511" i="15"/>
  <c r="AT510" i="20" s="1"/>
  <c r="AD511" i="15"/>
  <c r="AM511" i="15"/>
  <c r="AN510" i="20" s="1"/>
  <c r="AF511" i="15"/>
  <c r="AB511" i="15"/>
  <c r="X511" i="15"/>
  <c r="V511" i="15"/>
  <c r="Z511" i="15"/>
  <c r="CS626" i="15"/>
  <c r="CT625" i="20" s="1"/>
  <c r="CQ626" i="15"/>
  <c r="CO626" i="15"/>
  <c r="CM626" i="15"/>
  <c r="CK626" i="15"/>
  <c r="CI626" i="15"/>
  <c r="CD626" i="15"/>
  <c r="CF626" i="15"/>
  <c r="CG625" i="20" s="1"/>
  <c r="CB626" i="15"/>
  <c r="BZ626" i="15"/>
  <c r="BS626" i="15"/>
  <c r="BT625" i="20" s="1"/>
  <c r="BX626" i="15"/>
  <c r="BY625" i="20" s="1"/>
  <c r="BQ626" i="15"/>
  <c r="BR625" i="20" s="1"/>
  <c r="BO626" i="15"/>
  <c r="BK626" i="15"/>
  <c r="BL625" i="20" s="1"/>
  <c r="BM626" i="15"/>
  <c r="BD626" i="15"/>
  <c r="BE625" i="20" s="1"/>
  <c r="BB626" i="15"/>
  <c r="BC625" i="20" s="1"/>
  <c r="BI626" i="15"/>
  <c r="AX626" i="15"/>
  <c r="AY625" i="20" s="1"/>
  <c r="AZ626" i="15"/>
  <c r="BA625" i="20" s="1"/>
  <c r="BV626" i="15"/>
  <c r="AQ626" i="15"/>
  <c r="AR625" i="20" s="1"/>
  <c r="AO626" i="15"/>
  <c r="AP625" i="20" s="1"/>
  <c r="AM626" i="15"/>
  <c r="AN625" i="20" s="1"/>
  <c r="AK626" i="15"/>
  <c r="AL625" i="20" s="1"/>
  <c r="AS626" i="15"/>
  <c r="AT625" i="20" s="1"/>
  <c r="AV626" i="15"/>
  <c r="BF626" i="15"/>
  <c r="BG625" i="20" s="1"/>
  <c r="AD626" i="15"/>
  <c r="AI626" i="15"/>
  <c r="AJ625" i="20" s="1"/>
  <c r="AF626" i="15"/>
  <c r="Z626" i="15"/>
  <c r="AB626" i="15"/>
  <c r="X626" i="15"/>
  <c r="V626" i="15"/>
  <c r="CS31" i="15"/>
  <c r="CT30" i="20" s="1"/>
  <c r="CO31" i="15"/>
  <c r="CQ31" i="15"/>
  <c r="CK31" i="15"/>
  <c r="CL30" i="20" s="1"/>
  <c r="CM31" i="15"/>
  <c r="CI31" i="15"/>
  <c r="CF31" i="15"/>
  <c r="CG30" i="20" s="1"/>
  <c r="CB31" i="15"/>
  <c r="CC30" i="20" s="1"/>
  <c r="CD31" i="15"/>
  <c r="BZ31" i="15"/>
  <c r="BV31" i="15"/>
  <c r="BT30" i="20" s="1"/>
  <c r="BX31" i="15"/>
  <c r="BY30" i="20" s="1"/>
  <c r="CS89" i="15"/>
  <c r="CT88" i="20" s="1"/>
  <c r="CQ89" i="15"/>
  <c r="CO89" i="15"/>
  <c r="CK89" i="15"/>
  <c r="CM89" i="15"/>
  <c r="CI89" i="15"/>
  <c r="CF89" i="15"/>
  <c r="CG88" i="20" s="1"/>
  <c r="CB89" i="15"/>
  <c r="CC88" i="20" s="1"/>
  <c r="CD89" i="15"/>
  <c r="BZ89" i="15"/>
  <c r="BV89" i="15"/>
  <c r="BX89" i="15"/>
  <c r="BY88" i="20" s="1"/>
  <c r="BS89" i="15"/>
  <c r="BT88" i="20" s="1"/>
  <c r="BO89" i="15"/>
  <c r="BQ89" i="15"/>
  <c r="BM89" i="15"/>
  <c r="BD89" i="15"/>
  <c r="BE88" i="20" s="1"/>
  <c r="BK89" i="15"/>
  <c r="AX89" i="15"/>
  <c r="AY88" i="20" s="1"/>
  <c r="AZ89" i="15"/>
  <c r="BA88" i="20" s="1"/>
  <c r="BI89" i="15"/>
  <c r="AQ89" i="15"/>
  <c r="AR88" i="20" s="1"/>
  <c r="BB89" i="15"/>
  <c r="BC88" i="20" s="1"/>
  <c r="AV89" i="15"/>
  <c r="AS89" i="15"/>
  <c r="AT88" i="20" s="1"/>
  <c r="BF89" i="15"/>
  <c r="BG88" i="20" s="1"/>
  <c r="AK89" i="15"/>
  <c r="AL88" i="20" s="1"/>
  <c r="AM89" i="15"/>
  <c r="AN88" i="20" s="1"/>
  <c r="AO89" i="15"/>
  <c r="AP88" i="20" s="1"/>
  <c r="AI89" i="15"/>
  <c r="AJ88" i="20" s="1"/>
  <c r="AF89" i="15"/>
  <c r="AD89" i="15"/>
  <c r="Z89" i="15"/>
  <c r="X89" i="15"/>
  <c r="V89" i="15"/>
  <c r="AB89" i="15"/>
  <c r="CS129" i="15"/>
  <c r="CT128" i="20" s="1"/>
  <c r="CQ129" i="15"/>
  <c r="CO129" i="15"/>
  <c r="CK129" i="15"/>
  <c r="CM129" i="15"/>
  <c r="CI129" i="15"/>
  <c r="CF129" i="15"/>
  <c r="CG128" i="20" s="1"/>
  <c r="CB129" i="15"/>
  <c r="CC128" i="20" s="1"/>
  <c r="CD129" i="15"/>
  <c r="BZ129" i="15"/>
  <c r="BV129" i="15"/>
  <c r="BX129" i="15"/>
  <c r="BY128" i="20" s="1"/>
  <c r="BO129" i="15"/>
  <c r="BP128" i="20" s="1"/>
  <c r="BQ129" i="15"/>
  <c r="BM129" i="15"/>
  <c r="BS129" i="15"/>
  <c r="BT128" i="20" s="1"/>
  <c r="BD129" i="15"/>
  <c r="BE128" i="20" s="1"/>
  <c r="BK129" i="15"/>
  <c r="BF129" i="15"/>
  <c r="BG128" i="20" s="1"/>
  <c r="AX129" i="15"/>
  <c r="AY128" i="20" s="1"/>
  <c r="BI129" i="15"/>
  <c r="AZ129" i="15"/>
  <c r="BA128" i="20" s="1"/>
  <c r="BB129" i="15"/>
  <c r="BC128" i="20" s="1"/>
  <c r="AV129" i="15"/>
  <c r="AQ129" i="15"/>
  <c r="AR128" i="20" s="1"/>
  <c r="AS129" i="15"/>
  <c r="AT128" i="20" s="1"/>
  <c r="AK129" i="15"/>
  <c r="AL128" i="20" s="1"/>
  <c r="AO129" i="15"/>
  <c r="AP128" i="20" s="1"/>
  <c r="AM129" i="15"/>
  <c r="AN128" i="20" s="1"/>
  <c r="AI129" i="15"/>
  <c r="AJ128" i="20" s="1"/>
  <c r="AF129" i="15"/>
  <c r="AD129" i="15"/>
  <c r="Z129" i="15"/>
  <c r="X129" i="15"/>
  <c r="AB129" i="15"/>
  <c r="V129" i="15"/>
  <c r="CS161" i="15"/>
  <c r="CT160" i="20" s="1"/>
  <c r="CQ161" i="15"/>
  <c r="CO161" i="15"/>
  <c r="CK161" i="15"/>
  <c r="CM161" i="15"/>
  <c r="CI161" i="15"/>
  <c r="CF161" i="15"/>
  <c r="CG160" i="20" s="1"/>
  <c r="CB161" i="15"/>
  <c r="CC160" i="20" s="1"/>
  <c r="CD161" i="15"/>
  <c r="BZ161" i="15"/>
  <c r="BV161" i="15"/>
  <c r="BX161" i="15"/>
  <c r="BY160" i="20" s="1"/>
  <c r="BO161" i="15"/>
  <c r="BS161" i="15"/>
  <c r="BT160" i="20" s="1"/>
  <c r="BQ161" i="15"/>
  <c r="BM161" i="15"/>
  <c r="BD161" i="15"/>
  <c r="BE160" i="20" s="1"/>
  <c r="BK161" i="15"/>
  <c r="AX161" i="15"/>
  <c r="AY160" i="20" s="1"/>
  <c r="BI161" i="15"/>
  <c r="BF161" i="15"/>
  <c r="BG160" i="20" s="1"/>
  <c r="AZ161" i="15"/>
  <c r="BA160" i="20" s="1"/>
  <c r="BB161" i="15"/>
  <c r="BC160" i="20" s="1"/>
  <c r="AV161" i="15"/>
  <c r="AQ161" i="15"/>
  <c r="AR160" i="20" s="1"/>
  <c r="AS161" i="15"/>
  <c r="AT160" i="20" s="1"/>
  <c r="AK161" i="15"/>
  <c r="AL160" i="20" s="1"/>
  <c r="AM161" i="15"/>
  <c r="AN160" i="20" s="1"/>
  <c r="AO161" i="15"/>
  <c r="AP160" i="20" s="1"/>
  <c r="AI161" i="15"/>
  <c r="AJ160" i="20" s="1"/>
  <c r="AF161" i="15"/>
  <c r="AD161" i="15"/>
  <c r="Z161" i="15"/>
  <c r="X161" i="15"/>
  <c r="AB161" i="15"/>
  <c r="V161" i="15"/>
  <c r="CS193" i="15"/>
  <c r="CT192" i="20" s="1"/>
  <c r="CQ193" i="15"/>
  <c r="CO193" i="15"/>
  <c r="CK193" i="15"/>
  <c r="CM193" i="15"/>
  <c r="CI193" i="15"/>
  <c r="CF193" i="15"/>
  <c r="CG192" i="20" s="1"/>
  <c r="CB193" i="15"/>
  <c r="CC192" i="20" s="1"/>
  <c r="CD193" i="15"/>
  <c r="BZ193" i="15"/>
  <c r="BV193" i="15"/>
  <c r="BX193" i="15"/>
  <c r="BY192" i="20" s="1"/>
  <c r="BO193" i="15"/>
  <c r="BP192" i="20" s="1"/>
  <c r="BQ193" i="15"/>
  <c r="BR192" i="20" s="1"/>
  <c r="BM193" i="15"/>
  <c r="BK193" i="15"/>
  <c r="BD193" i="15"/>
  <c r="BE192" i="20" s="1"/>
  <c r="BS193" i="15"/>
  <c r="BF193" i="15"/>
  <c r="BG192" i="20" s="1"/>
  <c r="AX193" i="15"/>
  <c r="AY192" i="20" s="1"/>
  <c r="BI193" i="15"/>
  <c r="AZ193" i="15"/>
  <c r="BA192" i="20" s="1"/>
  <c r="BB193" i="15"/>
  <c r="BC192" i="20" s="1"/>
  <c r="AV193" i="15"/>
  <c r="AQ193" i="15"/>
  <c r="AR192" i="20" s="1"/>
  <c r="AS193" i="15"/>
  <c r="AT192" i="20" s="1"/>
  <c r="AK193" i="15"/>
  <c r="AL192" i="20" s="1"/>
  <c r="AM193" i="15"/>
  <c r="AN192" i="20" s="1"/>
  <c r="AI193" i="15"/>
  <c r="AJ192" i="20" s="1"/>
  <c r="AF193" i="15"/>
  <c r="AO193" i="15"/>
  <c r="AP192" i="20" s="1"/>
  <c r="AD193" i="15"/>
  <c r="Z193" i="15"/>
  <c r="X193" i="15"/>
  <c r="V193" i="15"/>
  <c r="AB193" i="15"/>
  <c r="CS225" i="15"/>
  <c r="CT224" i="20" s="1"/>
  <c r="CQ225" i="15"/>
  <c r="CO225" i="15"/>
  <c r="CK225" i="15"/>
  <c r="CM225" i="15"/>
  <c r="CI225" i="15"/>
  <c r="CF225" i="15"/>
  <c r="CG224" i="20" s="1"/>
  <c r="CB225" i="15"/>
  <c r="CC224" i="20" s="1"/>
  <c r="CD225" i="15"/>
  <c r="BZ225" i="15"/>
  <c r="BV225" i="15"/>
  <c r="BX225" i="15"/>
  <c r="BY224" i="20" s="1"/>
  <c r="BO225" i="15"/>
  <c r="BS225" i="15"/>
  <c r="BT224" i="20" s="1"/>
  <c r="BQ225" i="15"/>
  <c r="BM225" i="15"/>
  <c r="BK225" i="15"/>
  <c r="BD225" i="15"/>
  <c r="BE224" i="20" s="1"/>
  <c r="AX225" i="15"/>
  <c r="AY224" i="20" s="1"/>
  <c r="BI225" i="15"/>
  <c r="BF225" i="15"/>
  <c r="BG224" i="20" s="1"/>
  <c r="AZ225" i="15"/>
  <c r="BA224" i="20" s="1"/>
  <c r="BB225" i="15"/>
  <c r="BC224" i="20" s="1"/>
  <c r="AV225" i="15"/>
  <c r="AQ225" i="15"/>
  <c r="AR224" i="20" s="1"/>
  <c r="AS225" i="15"/>
  <c r="AT224" i="20" s="1"/>
  <c r="AK225" i="15"/>
  <c r="AL224" i="20" s="1"/>
  <c r="AM225" i="15"/>
  <c r="AN224" i="20" s="1"/>
  <c r="AI225" i="15"/>
  <c r="AJ224" i="20" s="1"/>
  <c r="AO225" i="15"/>
  <c r="AP224" i="20" s="1"/>
  <c r="AF225" i="15"/>
  <c r="Z225" i="15"/>
  <c r="AD225" i="15"/>
  <c r="X225" i="15"/>
  <c r="AB225" i="15"/>
  <c r="V225" i="15"/>
  <c r="CS258" i="15"/>
  <c r="CT257" i="20" s="1"/>
  <c r="CQ258" i="15"/>
  <c r="CO258" i="15"/>
  <c r="CK258" i="15"/>
  <c r="CM258" i="15"/>
  <c r="CF258" i="15"/>
  <c r="CB258" i="15"/>
  <c r="CI258" i="15"/>
  <c r="CD258" i="15"/>
  <c r="CE257" i="20" s="1"/>
  <c r="BZ258" i="15"/>
  <c r="BS258" i="15"/>
  <c r="BV258" i="15"/>
  <c r="BX258" i="15"/>
  <c r="BY257" i="20" s="1"/>
  <c r="BO258" i="15"/>
  <c r="BQ258" i="15"/>
  <c r="BR257" i="20" s="1"/>
  <c r="BM258" i="15"/>
  <c r="BK258" i="15"/>
  <c r="BD258" i="15"/>
  <c r="BE257" i="20" s="1"/>
  <c r="BB258" i="15"/>
  <c r="BC257" i="20" s="1"/>
  <c r="BF258" i="15"/>
  <c r="BG257" i="20" s="1"/>
  <c r="AX258" i="15"/>
  <c r="AY257" i="20" s="1"/>
  <c r="BI258" i="15"/>
  <c r="AZ258" i="15"/>
  <c r="BA257" i="20" s="1"/>
  <c r="AV258" i="15"/>
  <c r="AQ258" i="15"/>
  <c r="AR257" i="20" s="1"/>
  <c r="AS258" i="15"/>
  <c r="AT257" i="20" s="1"/>
  <c r="AO258" i="15"/>
  <c r="AP257" i="20" s="1"/>
  <c r="AK258" i="15"/>
  <c r="AL257" i="20" s="1"/>
  <c r="AM258" i="15"/>
  <c r="AN257" i="20" s="1"/>
  <c r="AI258" i="15"/>
  <c r="AJ257" i="20" s="1"/>
  <c r="AD258" i="15"/>
  <c r="AF258" i="15"/>
  <c r="Z258" i="15"/>
  <c r="X258" i="15"/>
  <c r="V258" i="15"/>
  <c r="AB258" i="15"/>
  <c r="CS299" i="15"/>
  <c r="CT298" i="20" s="1"/>
  <c r="CQ299" i="15"/>
  <c r="CO299" i="15"/>
  <c r="CM299" i="15"/>
  <c r="CK299" i="15"/>
  <c r="CI299" i="15"/>
  <c r="CF299" i="15"/>
  <c r="CG298" i="20" s="1"/>
  <c r="CB299" i="15"/>
  <c r="CC298" i="20" s="1"/>
  <c r="CD299" i="15"/>
  <c r="BZ299" i="15"/>
  <c r="BS299" i="15"/>
  <c r="BV299" i="15"/>
  <c r="BX299" i="15"/>
  <c r="BY298" i="20" s="1"/>
  <c r="BO299" i="15"/>
  <c r="BQ299" i="15"/>
  <c r="BR298" i="20" s="1"/>
  <c r="BM299" i="15"/>
  <c r="BD299" i="15"/>
  <c r="BE298" i="20" s="1"/>
  <c r="BK299" i="15"/>
  <c r="BI299" i="15"/>
  <c r="BF299" i="15"/>
  <c r="BG298" i="20" s="1"/>
  <c r="AZ299" i="15"/>
  <c r="BA298" i="20" s="1"/>
  <c r="BB299" i="15"/>
  <c r="BC298" i="20" s="1"/>
  <c r="AQ299" i="15"/>
  <c r="AR298" i="20" s="1"/>
  <c r="AV299" i="15"/>
  <c r="AS299" i="15"/>
  <c r="AT298" i="20" s="1"/>
  <c r="AX299" i="15"/>
  <c r="AY298" i="20" s="1"/>
  <c r="AK299" i="15"/>
  <c r="AL298" i="20" s="1"/>
  <c r="AO299" i="15"/>
  <c r="AP298" i="20" s="1"/>
  <c r="AM299" i="15"/>
  <c r="AN298" i="20" s="1"/>
  <c r="AI299" i="15"/>
  <c r="AJ298" i="20" s="1"/>
  <c r="AF299" i="15"/>
  <c r="AD299" i="15"/>
  <c r="Z299" i="15"/>
  <c r="AB299" i="15"/>
  <c r="V299" i="15"/>
  <c r="X299" i="15"/>
  <c r="CS339" i="15"/>
  <c r="CT338" i="20" s="1"/>
  <c r="CQ339" i="15"/>
  <c r="CO339" i="15"/>
  <c r="CM339" i="15"/>
  <c r="CK339" i="15"/>
  <c r="CI339" i="15"/>
  <c r="CF339" i="15"/>
  <c r="CG338" i="20" s="1"/>
  <c r="CB339" i="15"/>
  <c r="CC338" i="20" s="1"/>
  <c r="CD339" i="15"/>
  <c r="BZ339" i="15"/>
  <c r="BS339" i="15"/>
  <c r="BV339" i="15"/>
  <c r="BX339" i="15"/>
  <c r="BY338" i="20" s="1"/>
  <c r="BO339" i="15"/>
  <c r="BQ339" i="15"/>
  <c r="BR338" i="20" s="1"/>
  <c r="BM339" i="15"/>
  <c r="BD339" i="15"/>
  <c r="BE338" i="20" s="1"/>
  <c r="BK339" i="15"/>
  <c r="BI339" i="15"/>
  <c r="BF339" i="15"/>
  <c r="BG338" i="20" s="1"/>
  <c r="BB339" i="15"/>
  <c r="BC338" i="20" s="1"/>
  <c r="AZ339" i="15"/>
  <c r="BA338" i="20" s="1"/>
  <c r="AQ339" i="15"/>
  <c r="AR338" i="20" s="1"/>
  <c r="AV339" i="15"/>
  <c r="AS339" i="15"/>
  <c r="AT338" i="20" s="1"/>
  <c r="AK339" i="15"/>
  <c r="AL338" i="20" s="1"/>
  <c r="AX339" i="15"/>
  <c r="AY338" i="20" s="1"/>
  <c r="AM339" i="15"/>
  <c r="AN338" i="20" s="1"/>
  <c r="AO339" i="15"/>
  <c r="AP338" i="20" s="1"/>
  <c r="AI339" i="15"/>
  <c r="AJ338" i="20" s="1"/>
  <c r="AF339" i="15"/>
  <c r="AD339" i="15"/>
  <c r="Z339" i="15"/>
  <c r="AB339" i="15"/>
  <c r="X339" i="15"/>
  <c r="V339" i="15"/>
  <c r="CS371" i="15"/>
  <c r="CT370" i="20" s="1"/>
  <c r="CQ371" i="15"/>
  <c r="CO371" i="15"/>
  <c r="CM371" i="15"/>
  <c r="CK371" i="15"/>
  <c r="CI371" i="15"/>
  <c r="CF371" i="15"/>
  <c r="CG370" i="20" s="1"/>
  <c r="CB371" i="15"/>
  <c r="CC370" i="20" s="1"/>
  <c r="CD371" i="15"/>
  <c r="BZ371" i="15"/>
  <c r="BS371" i="15"/>
  <c r="BV371" i="15"/>
  <c r="BX371" i="15"/>
  <c r="BY370" i="20" s="1"/>
  <c r="BO371" i="15"/>
  <c r="BQ371" i="15"/>
  <c r="BR370" i="20" s="1"/>
  <c r="BM371" i="15"/>
  <c r="BD371" i="15"/>
  <c r="BE370" i="20" s="1"/>
  <c r="BK371" i="15"/>
  <c r="BI371" i="15"/>
  <c r="BB371" i="15"/>
  <c r="BC370" i="20" s="1"/>
  <c r="AZ371" i="15"/>
  <c r="BA370" i="20" s="1"/>
  <c r="BF371" i="15"/>
  <c r="BG370" i="20" s="1"/>
  <c r="AQ371" i="15"/>
  <c r="AR370" i="20" s="1"/>
  <c r="AX371" i="15"/>
  <c r="AY370" i="20" s="1"/>
  <c r="AS371" i="15"/>
  <c r="AT370" i="20" s="1"/>
  <c r="AK371" i="15"/>
  <c r="AL370" i="20" s="1"/>
  <c r="AV371" i="15"/>
  <c r="AM371" i="15"/>
  <c r="AN370" i="20" s="1"/>
  <c r="AO371" i="15"/>
  <c r="AP370" i="20" s="1"/>
  <c r="AI371" i="15"/>
  <c r="AJ370" i="20" s="1"/>
  <c r="AD371" i="15"/>
  <c r="AF371" i="15"/>
  <c r="Z371" i="15"/>
  <c r="AB371" i="15"/>
  <c r="X371" i="15"/>
  <c r="V371" i="15"/>
  <c r="CS395" i="15"/>
  <c r="CT394" i="20" s="1"/>
  <c r="CQ395" i="15"/>
  <c r="CO395" i="15"/>
  <c r="CM395" i="15"/>
  <c r="CK395" i="15"/>
  <c r="CI395" i="15"/>
  <c r="CF395" i="15"/>
  <c r="CG394" i="20" s="1"/>
  <c r="CB395" i="15"/>
  <c r="CC394" i="20" s="1"/>
  <c r="CD395" i="15"/>
  <c r="BZ395" i="15"/>
  <c r="BS395" i="15"/>
  <c r="BV395" i="15"/>
  <c r="BX395" i="15"/>
  <c r="BY394" i="20" s="1"/>
  <c r="BO395" i="15"/>
  <c r="BQ395" i="15"/>
  <c r="BR394" i="20" s="1"/>
  <c r="BM395" i="15"/>
  <c r="BD395" i="15"/>
  <c r="BE394" i="20" s="1"/>
  <c r="BK395" i="15"/>
  <c r="BI395" i="15"/>
  <c r="BB395" i="15"/>
  <c r="BC394" i="20" s="1"/>
  <c r="AZ395" i="15"/>
  <c r="BA394" i="20" s="1"/>
  <c r="BF395" i="15"/>
  <c r="BG394" i="20" s="1"/>
  <c r="AQ395" i="15"/>
  <c r="AR394" i="20" s="1"/>
  <c r="AX395" i="15"/>
  <c r="AY394" i="20" s="1"/>
  <c r="AM395" i="15"/>
  <c r="AN394" i="20" s="1"/>
  <c r="AS395" i="15"/>
  <c r="AT394" i="20" s="1"/>
  <c r="AV395" i="15"/>
  <c r="AK395" i="15"/>
  <c r="AL394" i="20" s="1"/>
  <c r="AO395" i="15"/>
  <c r="AP394" i="20" s="1"/>
  <c r="AI395" i="15"/>
  <c r="AJ394" i="20" s="1"/>
  <c r="AF395" i="15"/>
  <c r="AD395" i="15"/>
  <c r="Z395" i="15"/>
  <c r="AB395" i="15"/>
  <c r="X395" i="15"/>
  <c r="V395" i="15"/>
  <c r="CS435" i="15"/>
  <c r="CT434" i="20" s="1"/>
  <c r="CQ435" i="15"/>
  <c r="CO435" i="15"/>
  <c r="CM435" i="15"/>
  <c r="CK435" i="15"/>
  <c r="CI435" i="15"/>
  <c r="CF435" i="15"/>
  <c r="CG434" i="20" s="1"/>
  <c r="CB435" i="15"/>
  <c r="CC434" i="20" s="1"/>
  <c r="CD435" i="15"/>
  <c r="BZ435" i="15"/>
  <c r="BS435" i="15"/>
  <c r="BV435" i="15"/>
  <c r="BX435" i="15"/>
  <c r="BY434" i="20" s="1"/>
  <c r="BO435" i="15"/>
  <c r="BK435" i="15"/>
  <c r="BL434" i="20" s="1"/>
  <c r="BQ435" i="15"/>
  <c r="BR434" i="20" s="1"/>
  <c r="BM435" i="15"/>
  <c r="BD435" i="15"/>
  <c r="BE434" i="20" s="1"/>
  <c r="BI435" i="15"/>
  <c r="AZ435" i="15"/>
  <c r="BA434" i="20" s="1"/>
  <c r="BF435" i="15"/>
  <c r="BG434" i="20" s="1"/>
  <c r="AQ435" i="15"/>
  <c r="AR434" i="20" s="1"/>
  <c r="AX435" i="15"/>
  <c r="AY434" i="20" s="1"/>
  <c r="AV435" i="15"/>
  <c r="AM435" i="15"/>
  <c r="AN434" i="20" s="1"/>
  <c r="AS435" i="15"/>
  <c r="AT434" i="20" s="1"/>
  <c r="BB435" i="15"/>
  <c r="BC434" i="20" s="1"/>
  <c r="AK435" i="15"/>
  <c r="AL434" i="20" s="1"/>
  <c r="AO435" i="15"/>
  <c r="AP434" i="20" s="1"/>
  <c r="AI435" i="15"/>
  <c r="AJ434" i="20" s="1"/>
  <c r="AD435" i="15"/>
  <c r="Z435" i="15"/>
  <c r="AF435" i="15"/>
  <c r="AB435" i="15"/>
  <c r="X435" i="15"/>
  <c r="V435" i="15"/>
  <c r="CS459" i="15"/>
  <c r="CT458" i="20" s="1"/>
  <c r="CQ459" i="15"/>
  <c r="CO459" i="15"/>
  <c r="CM459" i="15"/>
  <c r="CK459" i="15"/>
  <c r="CI459" i="15"/>
  <c r="CF459" i="15"/>
  <c r="CG458" i="20" s="1"/>
  <c r="CD459" i="15"/>
  <c r="CE458" i="20" s="1"/>
  <c r="CB459" i="15"/>
  <c r="BZ459" i="15"/>
  <c r="BS459" i="15"/>
  <c r="BV459" i="15"/>
  <c r="BX459" i="15"/>
  <c r="BY458" i="20" s="1"/>
  <c r="BO459" i="15"/>
  <c r="BK459" i="15"/>
  <c r="BL458" i="20" s="1"/>
  <c r="BQ459" i="15"/>
  <c r="BR458" i="20" s="1"/>
  <c r="BM459" i="15"/>
  <c r="BD459" i="15"/>
  <c r="BE458" i="20" s="1"/>
  <c r="BI459" i="15"/>
  <c r="AZ459" i="15"/>
  <c r="BA458" i="20" s="1"/>
  <c r="BF459" i="15"/>
  <c r="BG458" i="20" s="1"/>
  <c r="AQ459" i="15"/>
  <c r="AR458" i="20" s="1"/>
  <c r="AX459" i="15"/>
  <c r="AY458" i="20" s="1"/>
  <c r="BB459" i="15"/>
  <c r="BC458" i="20" s="1"/>
  <c r="AM459" i="15"/>
  <c r="AN458" i="20" s="1"/>
  <c r="AS459" i="15"/>
  <c r="AT458" i="20" s="1"/>
  <c r="AV459" i="15"/>
  <c r="AK459" i="15"/>
  <c r="AL458" i="20" s="1"/>
  <c r="AO459" i="15"/>
  <c r="AP458" i="20" s="1"/>
  <c r="AI459" i="15"/>
  <c r="AJ458" i="20" s="1"/>
  <c r="AF459" i="15"/>
  <c r="AD459" i="15"/>
  <c r="Z459" i="15"/>
  <c r="AB459" i="15"/>
  <c r="X459" i="15"/>
  <c r="V459" i="15"/>
  <c r="CS483" i="15"/>
  <c r="CT482" i="20" s="1"/>
  <c r="CQ483" i="15"/>
  <c r="CO483" i="15"/>
  <c r="CM483" i="15"/>
  <c r="CK483" i="15"/>
  <c r="CI483" i="15"/>
  <c r="CF483" i="15"/>
  <c r="CG482" i="20" s="1"/>
  <c r="CB483" i="15"/>
  <c r="CC482" i="20" s="1"/>
  <c r="CD483" i="15"/>
  <c r="BZ483" i="15"/>
  <c r="BS483" i="15"/>
  <c r="BV483" i="15"/>
  <c r="BX483" i="15"/>
  <c r="BY482" i="20" s="1"/>
  <c r="BO483" i="15"/>
  <c r="BK483" i="15"/>
  <c r="BL482" i="20" s="1"/>
  <c r="BQ483" i="15"/>
  <c r="BR482" i="20" s="1"/>
  <c r="BM483" i="15"/>
  <c r="BD483" i="15"/>
  <c r="BE482" i="20" s="1"/>
  <c r="BI483" i="15"/>
  <c r="BB483" i="15"/>
  <c r="BC482" i="20" s="1"/>
  <c r="BF483" i="15"/>
  <c r="BG482" i="20" s="1"/>
  <c r="AZ483" i="15"/>
  <c r="BA482" i="20" s="1"/>
  <c r="AX483" i="15"/>
  <c r="AY482" i="20" s="1"/>
  <c r="AQ483" i="15"/>
  <c r="AR482" i="20" s="1"/>
  <c r="AM483" i="15"/>
  <c r="AN482" i="20" s="1"/>
  <c r="AS483" i="15"/>
  <c r="AT482" i="20" s="1"/>
  <c r="AO483" i="15"/>
  <c r="AP482" i="20" s="1"/>
  <c r="AK483" i="15"/>
  <c r="AL482" i="20" s="1"/>
  <c r="AI483" i="15"/>
  <c r="AJ482" i="20" s="1"/>
  <c r="AF483" i="15"/>
  <c r="AV483" i="15"/>
  <c r="AD483" i="15"/>
  <c r="Z483" i="15"/>
  <c r="AB483" i="15"/>
  <c r="V483" i="15"/>
  <c r="X483" i="15"/>
  <c r="CS515" i="15"/>
  <c r="CT514" i="20" s="1"/>
  <c r="CQ515" i="15"/>
  <c r="CO515" i="15"/>
  <c r="CM515" i="15"/>
  <c r="CK515" i="15"/>
  <c r="CI515" i="15"/>
  <c r="CF515" i="15"/>
  <c r="CG514" i="20" s="1"/>
  <c r="CB515" i="15"/>
  <c r="CC514" i="20" s="1"/>
  <c r="CD515" i="15"/>
  <c r="BZ515" i="15"/>
  <c r="BS515" i="15"/>
  <c r="BV515" i="15"/>
  <c r="BX515" i="15"/>
  <c r="BY514" i="20" s="1"/>
  <c r="BO515" i="15"/>
  <c r="BK515" i="15"/>
  <c r="BL514" i="20" s="1"/>
  <c r="BQ515" i="15"/>
  <c r="BR514" i="20" s="1"/>
  <c r="BM515" i="15"/>
  <c r="BD515" i="15"/>
  <c r="BE514" i="20" s="1"/>
  <c r="BI515" i="15"/>
  <c r="BF515" i="15"/>
  <c r="BG514" i="20" s="1"/>
  <c r="AZ515" i="15"/>
  <c r="BA514" i="20" s="1"/>
  <c r="BB515" i="15"/>
  <c r="BC514" i="20" s="1"/>
  <c r="AQ515" i="15"/>
  <c r="AR514" i="20" s="1"/>
  <c r="AM515" i="15"/>
  <c r="AN514" i="20" s="1"/>
  <c r="AS515" i="15"/>
  <c r="AT514" i="20" s="1"/>
  <c r="AX515" i="15"/>
  <c r="AY514" i="20" s="1"/>
  <c r="AO515" i="15"/>
  <c r="AP514" i="20" s="1"/>
  <c r="AK515" i="15"/>
  <c r="AL514" i="20" s="1"/>
  <c r="AV515" i="15"/>
  <c r="AI515" i="15"/>
  <c r="AJ514" i="20" s="1"/>
  <c r="AF515" i="15"/>
  <c r="AD515" i="15"/>
  <c r="Z515" i="15"/>
  <c r="AB515" i="15"/>
  <c r="V515" i="15"/>
  <c r="X515" i="15"/>
  <c r="CS523" i="15"/>
  <c r="CT522" i="20" s="1"/>
  <c r="CQ523" i="15"/>
  <c r="CO523" i="15"/>
  <c r="CM523" i="15"/>
  <c r="CK523" i="15"/>
  <c r="CI523" i="15"/>
  <c r="CF523" i="15"/>
  <c r="CG522" i="20" s="1"/>
  <c r="CB523" i="15"/>
  <c r="CC522" i="20" s="1"/>
  <c r="BZ523" i="15"/>
  <c r="BS523" i="15"/>
  <c r="CD523" i="15"/>
  <c r="BV523" i="15"/>
  <c r="BX523" i="15"/>
  <c r="BY522" i="20" s="1"/>
  <c r="BO523" i="15"/>
  <c r="BK523" i="15"/>
  <c r="BL522" i="20" s="1"/>
  <c r="BQ523" i="15"/>
  <c r="BR522" i="20" s="1"/>
  <c r="BM523" i="15"/>
  <c r="BD523" i="15"/>
  <c r="BE522" i="20" s="1"/>
  <c r="BI523" i="15"/>
  <c r="AZ523" i="15"/>
  <c r="BA522" i="20" s="1"/>
  <c r="BF523" i="15"/>
  <c r="BG522" i="20" s="1"/>
  <c r="BB523" i="15"/>
  <c r="BC522" i="20" s="1"/>
  <c r="AQ523" i="15"/>
  <c r="AR522" i="20" s="1"/>
  <c r="AX523" i="15"/>
  <c r="AY522" i="20" s="1"/>
  <c r="AM523" i="15"/>
  <c r="AN522" i="20" s="1"/>
  <c r="AS523" i="15"/>
  <c r="AT522" i="20" s="1"/>
  <c r="AV523" i="15"/>
  <c r="AO523" i="15"/>
  <c r="AP522" i="20" s="1"/>
  <c r="AK523" i="15"/>
  <c r="AL522" i="20" s="1"/>
  <c r="AI523" i="15"/>
  <c r="AJ522" i="20" s="1"/>
  <c r="AF523" i="15"/>
  <c r="AD523" i="15"/>
  <c r="Z523" i="15"/>
  <c r="AB523" i="15"/>
  <c r="X523" i="15"/>
  <c r="V523" i="15"/>
  <c r="CS555" i="15"/>
  <c r="CT554" i="20" s="1"/>
  <c r="CQ555" i="15"/>
  <c r="CO555" i="15"/>
  <c r="CM555" i="15"/>
  <c r="CK555" i="15"/>
  <c r="CI555" i="15"/>
  <c r="CD555" i="15"/>
  <c r="CF555" i="15"/>
  <c r="CG554" i="20" s="1"/>
  <c r="CB555" i="15"/>
  <c r="BZ555" i="15"/>
  <c r="BS555" i="15"/>
  <c r="BV555" i="15"/>
  <c r="BX555" i="15"/>
  <c r="BY554" i="20" s="1"/>
  <c r="BO555" i="15"/>
  <c r="BK555" i="15"/>
  <c r="BL554" i="20" s="1"/>
  <c r="BQ555" i="15"/>
  <c r="BR554" i="20" s="1"/>
  <c r="BM555" i="15"/>
  <c r="BD555" i="15"/>
  <c r="BE554" i="20" s="1"/>
  <c r="BI555" i="15"/>
  <c r="BF555" i="15"/>
  <c r="BG554" i="20" s="1"/>
  <c r="AZ555" i="15"/>
  <c r="BA554" i="20" s="1"/>
  <c r="AQ555" i="15"/>
  <c r="AR554" i="20" s="1"/>
  <c r="AV555" i="15"/>
  <c r="AM555" i="15"/>
  <c r="AN554" i="20" s="1"/>
  <c r="BB555" i="15"/>
  <c r="BC554" i="20" s="1"/>
  <c r="AX555" i="15"/>
  <c r="AY554" i="20" s="1"/>
  <c r="AS555" i="15"/>
  <c r="AT554" i="20" s="1"/>
  <c r="AO555" i="15"/>
  <c r="AP554" i="20" s="1"/>
  <c r="AK555" i="15"/>
  <c r="AL554" i="20" s="1"/>
  <c r="AI555" i="15"/>
  <c r="AJ554" i="20" s="1"/>
  <c r="AF555" i="15"/>
  <c r="AD555" i="15"/>
  <c r="Z555" i="15"/>
  <c r="AB555" i="15"/>
  <c r="V555" i="15"/>
  <c r="X555" i="15"/>
  <c r="CS594" i="15"/>
  <c r="CT593" i="20" s="1"/>
  <c r="CQ594" i="15"/>
  <c r="CO594" i="15"/>
  <c r="CK594" i="15"/>
  <c r="CM594" i="15"/>
  <c r="CI594" i="15"/>
  <c r="CD594" i="15"/>
  <c r="CF594" i="15"/>
  <c r="CG593" i="20" s="1"/>
  <c r="CB594" i="15"/>
  <c r="BZ594" i="15"/>
  <c r="BS594" i="15"/>
  <c r="BX594" i="15"/>
  <c r="BY593" i="20" s="1"/>
  <c r="BO594" i="15"/>
  <c r="BP593" i="20" s="1"/>
  <c r="BV594" i="15"/>
  <c r="BK594" i="15"/>
  <c r="BL593" i="20" s="1"/>
  <c r="BQ594" i="15"/>
  <c r="BR593" i="20" s="1"/>
  <c r="BM594" i="15"/>
  <c r="BD594" i="15"/>
  <c r="BE593" i="20" s="1"/>
  <c r="BB594" i="15"/>
  <c r="BC593" i="20" s="1"/>
  <c r="BI594" i="15"/>
  <c r="AX594" i="15"/>
  <c r="AY593" i="20" s="1"/>
  <c r="BF594" i="15"/>
  <c r="BG593" i="20" s="1"/>
  <c r="AZ594" i="15"/>
  <c r="BA593" i="20" s="1"/>
  <c r="AQ594" i="15"/>
  <c r="AR593" i="20" s="1"/>
  <c r="AV594" i="15"/>
  <c r="AS594" i="15"/>
  <c r="AT593" i="20" s="1"/>
  <c r="AO594" i="15"/>
  <c r="AP593" i="20" s="1"/>
  <c r="AK594" i="15"/>
  <c r="AL593" i="20" s="1"/>
  <c r="AM594" i="15"/>
  <c r="AN593" i="20" s="1"/>
  <c r="AD594" i="15"/>
  <c r="AF594" i="15"/>
  <c r="AI594" i="15"/>
  <c r="AJ593" i="20" s="1"/>
  <c r="Z594" i="15"/>
  <c r="AB594" i="15"/>
  <c r="X594" i="15"/>
  <c r="V594" i="15"/>
  <c r="CS35" i="15"/>
  <c r="CT34" i="20" s="1"/>
  <c r="CQ35" i="15"/>
  <c r="CO35" i="15"/>
  <c r="CM35" i="15"/>
  <c r="CK35" i="15"/>
  <c r="CF35" i="15"/>
  <c r="CI35" i="15"/>
  <c r="CD35" i="15"/>
  <c r="CE34" i="20" s="1"/>
  <c r="CB35" i="15"/>
  <c r="BX35" i="15"/>
  <c r="BY34" i="20" s="1"/>
  <c r="BZ35" i="15"/>
  <c r="BV35" i="15"/>
  <c r="BT34" i="20" s="1"/>
  <c r="CS109" i="15"/>
  <c r="CT108" i="20" s="1"/>
  <c r="CQ109" i="15"/>
  <c r="CO109" i="15"/>
  <c r="CM109" i="15"/>
  <c r="CK109" i="15"/>
  <c r="CF109" i="15"/>
  <c r="CI109" i="15"/>
  <c r="CD109" i="15"/>
  <c r="CE108" i="20" s="1"/>
  <c r="CB109" i="15"/>
  <c r="BX109" i="15"/>
  <c r="BY108" i="20" s="1"/>
  <c r="BZ109" i="15"/>
  <c r="BV109" i="15"/>
  <c r="BQ109" i="15"/>
  <c r="BM109" i="15"/>
  <c r="BS109" i="15"/>
  <c r="BT108" i="20" s="1"/>
  <c r="BO109" i="15"/>
  <c r="BF109" i="15"/>
  <c r="BG108" i="20" s="1"/>
  <c r="BI109" i="15"/>
  <c r="BD109" i="15"/>
  <c r="BE108" i="20" s="1"/>
  <c r="BK109" i="15"/>
  <c r="BB109" i="15"/>
  <c r="BC108" i="20" s="1"/>
  <c r="AV109" i="15"/>
  <c r="AX109" i="15"/>
  <c r="AY108" i="20" s="1"/>
  <c r="AS109" i="15"/>
  <c r="AT108" i="20" s="1"/>
  <c r="AZ109" i="15"/>
  <c r="BA108" i="20" s="1"/>
  <c r="AO109" i="15"/>
  <c r="AP108" i="20" s="1"/>
  <c r="AQ109" i="15"/>
  <c r="AR108" i="20" s="1"/>
  <c r="AM109" i="15"/>
  <c r="AN108" i="20" s="1"/>
  <c r="AI109" i="15"/>
  <c r="AJ108" i="20" s="1"/>
  <c r="AK109" i="15"/>
  <c r="AL108" i="20" s="1"/>
  <c r="AF109" i="15"/>
  <c r="AB109" i="15"/>
  <c r="V109" i="15"/>
  <c r="X109" i="15"/>
  <c r="AD109" i="15"/>
  <c r="Z109" i="15"/>
  <c r="CS157" i="15"/>
  <c r="CT156" i="20" s="1"/>
  <c r="CQ157" i="15"/>
  <c r="CO157" i="15"/>
  <c r="CK157" i="15"/>
  <c r="CM157" i="15"/>
  <c r="CF157" i="15"/>
  <c r="CI157" i="15"/>
  <c r="CD157" i="15"/>
  <c r="CE156" i="20" s="1"/>
  <c r="CB157" i="15"/>
  <c r="BX157" i="15"/>
  <c r="BY156" i="20" s="1"/>
  <c r="BZ157" i="15"/>
  <c r="BQ157" i="15"/>
  <c r="BM157" i="15"/>
  <c r="BN156" i="20" s="1"/>
  <c r="BO157" i="15"/>
  <c r="BV157" i="15"/>
  <c r="BS157" i="15"/>
  <c r="BF157" i="15"/>
  <c r="BG156" i="20" s="1"/>
  <c r="BI157" i="15"/>
  <c r="BD157" i="15"/>
  <c r="BE156" i="20" s="1"/>
  <c r="BK157" i="15"/>
  <c r="AZ157" i="15"/>
  <c r="BA156" i="20" s="1"/>
  <c r="BB157" i="15"/>
  <c r="BC156" i="20" s="1"/>
  <c r="AV157" i="15"/>
  <c r="AX157" i="15"/>
  <c r="AY156" i="20" s="1"/>
  <c r="AS157" i="15"/>
  <c r="AT156" i="20" s="1"/>
  <c r="AO157" i="15"/>
  <c r="AP156" i="20" s="1"/>
  <c r="AQ157" i="15"/>
  <c r="AR156" i="20" s="1"/>
  <c r="AM157" i="15"/>
  <c r="AN156" i="20" s="1"/>
  <c r="AI157" i="15"/>
  <c r="AJ156" i="20" s="1"/>
  <c r="AK157" i="15"/>
  <c r="AL156" i="20" s="1"/>
  <c r="AF157" i="15"/>
  <c r="AB157" i="15"/>
  <c r="V157" i="15"/>
  <c r="X157" i="15"/>
  <c r="AD157" i="15"/>
  <c r="Z157" i="15"/>
  <c r="CS197" i="15"/>
  <c r="CT196" i="20" s="1"/>
  <c r="CO197" i="15"/>
  <c r="CQ197" i="15"/>
  <c r="CM197" i="15"/>
  <c r="CK197" i="15"/>
  <c r="CF197" i="15"/>
  <c r="CI197" i="15"/>
  <c r="CD197" i="15"/>
  <c r="CE196" i="20" s="1"/>
  <c r="CB197" i="15"/>
  <c r="BX197" i="15"/>
  <c r="BY196" i="20" s="1"/>
  <c r="BZ197" i="15"/>
  <c r="BQ197" i="15"/>
  <c r="BM197" i="15"/>
  <c r="BN196" i="20" s="1"/>
  <c r="BV197" i="15"/>
  <c r="BS197" i="15"/>
  <c r="BT196" i="20" s="1"/>
  <c r="BO197" i="15"/>
  <c r="BF197" i="15"/>
  <c r="BG196" i="20" s="1"/>
  <c r="BI197" i="15"/>
  <c r="BD197" i="15"/>
  <c r="BE196" i="20" s="1"/>
  <c r="BK197" i="15"/>
  <c r="AZ197" i="15"/>
  <c r="BA196" i="20" s="1"/>
  <c r="BB197" i="15"/>
  <c r="BC196" i="20" s="1"/>
  <c r="AV197" i="15"/>
  <c r="AX197" i="15"/>
  <c r="AY196" i="20" s="1"/>
  <c r="AS197" i="15"/>
  <c r="AT196" i="20" s="1"/>
  <c r="AO197" i="15"/>
  <c r="AP196" i="20" s="1"/>
  <c r="AQ197" i="15"/>
  <c r="AR196" i="20" s="1"/>
  <c r="AM197" i="15"/>
  <c r="AN196" i="20" s="1"/>
  <c r="AI197" i="15"/>
  <c r="AJ196" i="20" s="1"/>
  <c r="AK197" i="15"/>
  <c r="AL196" i="20" s="1"/>
  <c r="AB197" i="15"/>
  <c r="V197" i="15"/>
  <c r="X197" i="15"/>
  <c r="AF197" i="15"/>
  <c r="AD197" i="15"/>
  <c r="Z197" i="15"/>
  <c r="CS237" i="15"/>
  <c r="CT236" i="20" s="1"/>
  <c r="CO237" i="15"/>
  <c r="CQ237" i="15"/>
  <c r="CM237" i="15"/>
  <c r="CK237" i="15"/>
  <c r="CF237" i="15"/>
  <c r="CI237" i="15"/>
  <c r="CD237" i="15"/>
  <c r="CE236" i="20" s="1"/>
  <c r="CB237" i="15"/>
  <c r="BX237" i="15"/>
  <c r="BY236" i="20" s="1"/>
  <c r="BZ237" i="15"/>
  <c r="BS237" i="15"/>
  <c r="BV237" i="15"/>
  <c r="BQ237" i="15"/>
  <c r="BM237" i="15"/>
  <c r="BN236" i="20" s="1"/>
  <c r="BO237" i="15"/>
  <c r="BK237" i="15"/>
  <c r="BF237" i="15"/>
  <c r="BG236" i="20" s="1"/>
  <c r="BI237" i="15"/>
  <c r="BD237" i="15"/>
  <c r="BE236" i="20" s="1"/>
  <c r="AZ237" i="15"/>
  <c r="BA236" i="20" s="1"/>
  <c r="BB237" i="15"/>
  <c r="BC236" i="20" s="1"/>
  <c r="AV237" i="15"/>
  <c r="AX237" i="15"/>
  <c r="AY236" i="20" s="1"/>
  <c r="AS237" i="15"/>
  <c r="AT236" i="20" s="1"/>
  <c r="AO237" i="15"/>
  <c r="AP236" i="20" s="1"/>
  <c r="AQ237" i="15"/>
  <c r="AR236" i="20" s="1"/>
  <c r="AM237" i="15"/>
  <c r="AN236" i="20" s="1"/>
  <c r="AI237" i="15"/>
  <c r="AJ236" i="20" s="1"/>
  <c r="AK237" i="15"/>
  <c r="AL236" i="20" s="1"/>
  <c r="AF237" i="15"/>
  <c r="AB237" i="15"/>
  <c r="AD237" i="15"/>
  <c r="V237" i="15"/>
  <c r="X237" i="15"/>
  <c r="Z237" i="15"/>
  <c r="CS287" i="15"/>
  <c r="CT286" i="20" s="1"/>
  <c r="CQ287" i="15"/>
  <c r="CO287" i="15"/>
  <c r="CM287" i="15"/>
  <c r="CK287" i="15"/>
  <c r="CF287" i="15"/>
  <c r="CI287" i="15"/>
  <c r="CB287" i="15"/>
  <c r="BV287" i="15"/>
  <c r="BX287" i="15"/>
  <c r="BY286" i="20" s="1"/>
  <c r="BZ287" i="15"/>
  <c r="BS287" i="15"/>
  <c r="BT286" i="20" s="1"/>
  <c r="CD287" i="15"/>
  <c r="CE286" i="20" s="1"/>
  <c r="BM287" i="15"/>
  <c r="BO287" i="15"/>
  <c r="BI287" i="15"/>
  <c r="BK287" i="15"/>
  <c r="BD287" i="15"/>
  <c r="BE286" i="20" s="1"/>
  <c r="BQ287" i="15"/>
  <c r="BR286" i="20" s="1"/>
  <c r="AX287" i="15"/>
  <c r="AY286" i="20" s="1"/>
  <c r="BF287" i="15"/>
  <c r="BG286" i="20" s="1"/>
  <c r="AZ287" i="15"/>
  <c r="BA286" i="20" s="1"/>
  <c r="AV287" i="15"/>
  <c r="AO287" i="15"/>
  <c r="AP286" i="20" s="1"/>
  <c r="BB287" i="15"/>
  <c r="BC286" i="20" s="1"/>
  <c r="AQ287" i="15"/>
  <c r="AR286" i="20" s="1"/>
  <c r="AM287" i="15"/>
  <c r="AN286" i="20" s="1"/>
  <c r="AI287" i="15"/>
  <c r="AJ286" i="20" s="1"/>
  <c r="AK287" i="15"/>
  <c r="AL286" i="20" s="1"/>
  <c r="AF287" i="15"/>
  <c r="AD287" i="15"/>
  <c r="AS287" i="15"/>
  <c r="AT286" i="20" s="1"/>
  <c r="AB287" i="15"/>
  <c r="X287" i="15"/>
  <c r="V287" i="15"/>
  <c r="Z287" i="15"/>
  <c r="CS351" i="15"/>
  <c r="CT350" i="20" s="1"/>
  <c r="CQ351" i="15"/>
  <c r="CO351" i="15"/>
  <c r="CM351" i="15"/>
  <c r="CI351" i="15"/>
  <c r="CK351" i="15"/>
  <c r="CF351" i="15"/>
  <c r="CG350" i="20" s="1"/>
  <c r="CB351" i="15"/>
  <c r="BV351" i="15"/>
  <c r="BX351" i="15"/>
  <c r="BY350" i="20" s="1"/>
  <c r="BZ351" i="15"/>
  <c r="BS351" i="15"/>
  <c r="BT350" i="20" s="1"/>
  <c r="CD351" i="15"/>
  <c r="CE350" i="20" s="1"/>
  <c r="BM351" i="15"/>
  <c r="BO351" i="15"/>
  <c r="BP350" i="20" s="1"/>
  <c r="BK351" i="15"/>
  <c r="BI351" i="15"/>
  <c r="BQ351" i="15"/>
  <c r="BD351" i="15"/>
  <c r="BE350" i="20" s="1"/>
  <c r="BB351" i="15"/>
  <c r="BC350" i="20" s="1"/>
  <c r="AX351" i="15"/>
  <c r="AY350" i="20" s="1"/>
  <c r="BF351" i="15"/>
  <c r="BG350" i="20" s="1"/>
  <c r="AZ351" i="15"/>
  <c r="BA350" i="20" s="1"/>
  <c r="AV351" i="15"/>
  <c r="AO351" i="15"/>
  <c r="AP350" i="20" s="1"/>
  <c r="AQ351" i="15"/>
  <c r="AR350" i="20" s="1"/>
  <c r="AM351" i="15"/>
  <c r="AN350" i="20" s="1"/>
  <c r="AI351" i="15"/>
  <c r="AJ350" i="20" s="1"/>
  <c r="AK351" i="15"/>
  <c r="AL350" i="20" s="1"/>
  <c r="AF351" i="15"/>
  <c r="AD351" i="15"/>
  <c r="AS351" i="15"/>
  <c r="AT350" i="20" s="1"/>
  <c r="AB351" i="15"/>
  <c r="X351" i="15"/>
  <c r="V351" i="15"/>
  <c r="Z351" i="15"/>
  <c r="CS391" i="15"/>
  <c r="CT390" i="20" s="1"/>
  <c r="CQ391" i="15"/>
  <c r="CO391" i="15"/>
  <c r="CM391" i="15"/>
  <c r="CI391" i="15"/>
  <c r="CK391" i="15"/>
  <c r="CF391" i="15"/>
  <c r="CG390" i="20" s="1"/>
  <c r="CB391" i="15"/>
  <c r="CC390" i="20" s="1"/>
  <c r="CD391" i="15"/>
  <c r="BV391" i="15"/>
  <c r="BX391" i="15"/>
  <c r="BZ391" i="15"/>
  <c r="BS391" i="15"/>
  <c r="BT390" i="20" s="1"/>
  <c r="BM391" i="15"/>
  <c r="BO391" i="15"/>
  <c r="BK391" i="15"/>
  <c r="BI391" i="15"/>
  <c r="BD391" i="15"/>
  <c r="BE390" i="20" s="1"/>
  <c r="BB391" i="15"/>
  <c r="BC390" i="20" s="1"/>
  <c r="AX391" i="15"/>
  <c r="AY390" i="20" s="1"/>
  <c r="BF391" i="15"/>
  <c r="BG390" i="20" s="1"/>
  <c r="AO391" i="15"/>
  <c r="AP390" i="20" s="1"/>
  <c r="AV391" i="15"/>
  <c r="BQ391" i="15"/>
  <c r="AQ391" i="15"/>
  <c r="AR390" i="20" s="1"/>
  <c r="AM391" i="15"/>
  <c r="AN390" i="20" s="1"/>
  <c r="AI391" i="15"/>
  <c r="AJ390" i="20" s="1"/>
  <c r="AZ391" i="15"/>
  <c r="BA390" i="20" s="1"/>
  <c r="AS391" i="15"/>
  <c r="AT390" i="20" s="1"/>
  <c r="AK391" i="15"/>
  <c r="AL390" i="20" s="1"/>
  <c r="AD391" i="15"/>
  <c r="AF391" i="15"/>
  <c r="AB391" i="15"/>
  <c r="X391" i="15"/>
  <c r="V391" i="15"/>
  <c r="Z391" i="15"/>
  <c r="CS447" i="15"/>
  <c r="CT446" i="20" s="1"/>
  <c r="CQ447" i="15"/>
  <c r="CO447" i="15"/>
  <c r="CM447" i="15"/>
  <c r="CI447" i="15"/>
  <c r="CK447" i="15"/>
  <c r="CF447" i="15"/>
  <c r="CG446" i="20" s="1"/>
  <c r="CD447" i="15"/>
  <c r="CE446" i="20" s="1"/>
  <c r="CB447" i="15"/>
  <c r="BV447" i="15"/>
  <c r="BX447" i="15"/>
  <c r="BZ447" i="15"/>
  <c r="BS447" i="15"/>
  <c r="BT446" i="20" s="1"/>
  <c r="BM447" i="15"/>
  <c r="BO447" i="15"/>
  <c r="BP446" i="20" s="1"/>
  <c r="BK447" i="15"/>
  <c r="BQ447" i="15"/>
  <c r="BI447" i="15"/>
  <c r="BF447" i="15"/>
  <c r="BG446" i="20" s="1"/>
  <c r="BD447" i="15"/>
  <c r="BE446" i="20" s="1"/>
  <c r="AX447" i="15"/>
  <c r="AY446" i="20" s="1"/>
  <c r="AZ447" i="15"/>
  <c r="BA446" i="20" s="1"/>
  <c r="AO447" i="15"/>
  <c r="AP446" i="20" s="1"/>
  <c r="BB447" i="15"/>
  <c r="BC446" i="20" s="1"/>
  <c r="AV447" i="15"/>
  <c r="AQ447" i="15"/>
  <c r="AR446" i="20" s="1"/>
  <c r="AI447" i="15"/>
  <c r="AJ446" i="20" s="1"/>
  <c r="AK447" i="15"/>
  <c r="AL446" i="20" s="1"/>
  <c r="AS447" i="15"/>
  <c r="AT446" i="20" s="1"/>
  <c r="AM447" i="15"/>
  <c r="AN446" i="20" s="1"/>
  <c r="AD447" i="15"/>
  <c r="AF447" i="15"/>
  <c r="AB447" i="15"/>
  <c r="X447" i="15"/>
  <c r="V447" i="15"/>
  <c r="Z447" i="15"/>
  <c r="CS503" i="15"/>
  <c r="CT502" i="20" s="1"/>
  <c r="CQ503" i="15"/>
  <c r="CO503" i="15"/>
  <c r="CM503" i="15"/>
  <c r="CI503" i="15"/>
  <c r="CK503" i="15"/>
  <c r="CF503" i="15"/>
  <c r="CG502" i="20" s="1"/>
  <c r="CD503" i="15"/>
  <c r="CE502" i="20" s="1"/>
  <c r="CB503" i="15"/>
  <c r="BV503" i="15"/>
  <c r="BX503" i="15"/>
  <c r="BZ503" i="15"/>
  <c r="BS503" i="15"/>
  <c r="BT502" i="20" s="1"/>
  <c r="BM503" i="15"/>
  <c r="BO503" i="15"/>
  <c r="BP502" i="20" s="1"/>
  <c r="BK503" i="15"/>
  <c r="BQ503" i="15"/>
  <c r="BI503" i="15"/>
  <c r="BB503" i="15"/>
  <c r="BC502" i="20" s="1"/>
  <c r="BF503" i="15"/>
  <c r="BG502" i="20" s="1"/>
  <c r="AX503" i="15"/>
  <c r="AY502" i="20" s="1"/>
  <c r="AO503" i="15"/>
  <c r="AP502" i="20" s="1"/>
  <c r="AZ503" i="15"/>
  <c r="BA502" i="20" s="1"/>
  <c r="AQ503" i="15"/>
  <c r="AR502" i="20" s="1"/>
  <c r="AV503" i="15"/>
  <c r="AS503" i="15"/>
  <c r="AT502" i="20" s="1"/>
  <c r="AI503" i="15"/>
  <c r="AJ502" i="20" s="1"/>
  <c r="BD503" i="15"/>
  <c r="BE502" i="20" s="1"/>
  <c r="AK503" i="15"/>
  <c r="AL502" i="20" s="1"/>
  <c r="AM503" i="15"/>
  <c r="AN502" i="20" s="1"/>
  <c r="AF503" i="15"/>
  <c r="AD503" i="15"/>
  <c r="AB503" i="15"/>
  <c r="X503" i="15"/>
  <c r="V503" i="15"/>
  <c r="Z503" i="15"/>
  <c r="CS8" i="15"/>
  <c r="CT7" i="20" s="1"/>
  <c r="CQ8" i="15"/>
  <c r="CO8" i="15"/>
  <c r="CK8" i="15"/>
  <c r="CM8" i="15"/>
  <c r="CI8" i="15"/>
  <c r="CF8" i="15"/>
  <c r="CG7" i="20" s="1"/>
  <c r="CB8" i="15"/>
  <c r="CC7" i="20" s="1"/>
  <c r="CD8" i="15"/>
  <c r="BZ8" i="15"/>
  <c r="BV8" i="15"/>
  <c r="BT7" i="20" s="1"/>
  <c r="BX8" i="15"/>
  <c r="BY7" i="20" s="1"/>
  <c r="CS45" i="15"/>
  <c r="CT44" i="20" s="1"/>
  <c r="CQ45" i="15"/>
  <c r="CO45" i="15"/>
  <c r="CK45" i="15"/>
  <c r="CM45" i="15"/>
  <c r="CI45" i="15"/>
  <c r="CF45" i="15"/>
  <c r="CG44" i="20" s="1"/>
  <c r="CB45" i="15"/>
  <c r="CC44" i="20" s="1"/>
  <c r="CD45" i="15"/>
  <c r="BZ45" i="15"/>
  <c r="BV45" i="15"/>
  <c r="BT44" i="20" s="1"/>
  <c r="BX45" i="15"/>
  <c r="BY44" i="20" s="1"/>
  <c r="CS97" i="15"/>
  <c r="CT96" i="20" s="1"/>
  <c r="CQ97" i="15"/>
  <c r="CO97" i="15"/>
  <c r="CK97" i="15"/>
  <c r="CM97" i="15"/>
  <c r="CI97" i="15"/>
  <c r="CF97" i="15"/>
  <c r="CG96" i="20" s="1"/>
  <c r="CB97" i="15"/>
  <c r="CC96" i="20" s="1"/>
  <c r="CD97" i="15"/>
  <c r="BZ97" i="15"/>
  <c r="BV97" i="15"/>
  <c r="BX97" i="15"/>
  <c r="BY96" i="20" s="1"/>
  <c r="BO97" i="15"/>
  <c r="BS97" i="15"/>
  <c r="BT96" i="20" s="1"/>
  <c r="BQ97" i="15"/>
  <c r="BM97" i="15"/>
  <c r="BD97" i="15"/>
  <c r="BE96" i="20" s="1"/>
  <c r="BK97" i="15"/>
  <c r="AX97" i="15"/>
  <c r="AY96" i="20" s="1"/>
  <c r="BI97" i="15"/>
  <c r="BF97" i="15"/>
  <c r="BG96" i="20" s="1"/>
  <c r="AZ97" i="15"/>
  <c r="BA96" i="20" s="1"/>
  <c r="BB97" i="15"/>
  <c r="BC96" i="20" s="1"/>
  <c r="AQ97" i="15"/>
  <c r="AR96" i="20" s="1"/>
  <c r="AS97" i="15"/>
  <c r="AT96" i="20" s="1"/>
  <c r="AV97" i="15"/>
  <c r="AK97" i="15"/>
  <c r="AL96" i="20" s="1"/>
  <c r="AM97" i="15"/>
  <c r="AN96" i="20" s="1"/>
  <c r="AI97" i="15"/>
  <c r="AJ96" i="20" s="1"/>
  <c r="AF97" i="15"/>
  <c r="AO97" i="15"/>
  <c r="AP96" i="20" s="1"/>
  <c r="AD97" i="15"/>
  <c r="Z97" i="15"/>
  <c r="X97" i="15"/>
  <c r="AB97" i="15"/>
  <c r="V97" i="15"/>
  <c r="CS121" i="15"/>
  <c r="CT120" i="20" s="1"/>
  <c r="CQ121" i="15"/>
  <c r="CO121" i="15"/>
  <c r="CK121" i="15"/>
  <c r="CM121" i="15"/>
  <c r="CI121" i="15"/>
  <c r="CF121" i="15"/>
  <c r="CG120" i="20" s="1"/>
  <c r="CB121" i="15"/>
  <c r="CC120" i="20" s="1"/>
  <c r="CD121" i="15"/>
  <c r="BZ121" i="15"/>
  <c r="BV121" i="15"/>
  <c r="BX121" i="15"/>
  <c r="BY120" i="20" s="1"/>
  <c r="BO121" i="15"/>
  <c r="BS121" i="15"/>
  <c r="BT120" i="20" s="1"/>
  <c r="BQ121" i="15"/>
  <c r="BM121" i="15"/>
  <c r="BD121" i="15"/>
  <c r="BE120" i="20" s="1"/>
  <c r="BK121" i="15"/>
  <c r="AX121" i="15"/>
  <c r="AY120" i="20" s="1"/>
  <c r="BF121" i="15"/>
  <c r="BG120" i="20" s="1"/>
  <c r="AZ121" i="15"/>
  <c r="BA120" i="20" s="1"/>
  <c r="BI121" i="15"/>
  <c r="AQ121" i="15"/>
  <c r="AR120" i="20" s="1"/>
  <c r="BB121" i="15"/>
  <c r="BC120" i="20" s="1"/>
  <c r="AS121" i="15"/>
  <c r="AT120" i="20" s="1"/>
  <c r="AV121" i="15"/>
  <c r="AO121" i="15"/>
  <c r="AP120" i="20" s="1"/>
  <c r="AK121" i="15"/>
  <c r="AL120" i="20" s="1"/>
  <c r="AM121" i="15"/>
  <c r="AN120" i="20" s="1"/>
  <c r="AF121" i="15"/>
  <c r="AI121" i="15"/>
  <c r="AJ120" i="20" s="1"/>
  <c r="AD121" i="15"/>
  <c r="Z121" i="15"/>
  <c r="X121" i="15"/>
  <c r="V121" i="15"/>
  <c r="AB121" i="15"/>
  <c r="CS153" i="15"/>
  <c r="CT152" i="20" s="1"/>
  <c r="CQ153" i="15"/>
  <c r="CO153" i="15"/>
  <c r="CK153" i="15"/>
  <c r="CM153" i="15"/>
  <c r="CI153" i="15"/>
  <c r="CF153" i="15"/>
  <c r="CG152" i="20" s="1"/>
  <c r="CB153" i="15"/>
  <c r="CC152" i="20" s="1"/>
  <c r="CD153" i="15"/>
  <c r="BZ153" i="15"/>
  <c r="BV153" i="15"/>
  <c r="BX153" i="15"/>
  <c r="BY152" i="20" s="1"/>
  <c r="BS153" i="15"/>
  <c r="BT152" i="20" s="1"/>
  <c r="BO153" i="15"/>
  <c r="BQ153" i="15"/>
  <c r="BM153" i="15"/>
  <c r="BD153" i="15"/>
  <c r="BE152" i="20" s="1"/>
  <c r="BK153" i="15"/>
  <c r="AX153" i="15"/>
  <c r="AY152" i="20" s="1"/>
  <c r="AZ153" i="15"/>
  <c r="BA152" i="20" s="1"/>
  <c r="BI153" i="15"/>
  <c r="AQ153" i="15"/>
  <c r="AR152" i="20" s="1"/>
  <c r="BB153" i="15"/>
  <c r="BC152" i="20" s="1"/>
  <c r="AS153" i="15"/>
  <c r="AT152" i="20" s="1"/>
  <c r="AV153" i="15"/>
  <c r="AK153" i="15"/>
  <c r="AL152" i="20" s="1"/>
  <c r="AM153" i="15"/>
  <c r="AN152" i="20" s="1"/>
  <c r="BF153" i="15"/>
  <c r="BG152" i="20" s="1"/>
  <c r="AO153" i="15"/>
  <c r="AP152" i="20" s="1"/>
  <c r="AI153" i="15"/>
  <c r="AJ152" i="20" s="1"/>
  <c r="AF153" i="15"/>
  <c r="AD153" i="15"/>
  <c r="Z153" i="15"/>
  <c r="X153" i="15"/>
  <c r="V153" i="15"/>
  <c r="AB153" i="15"/>
  <c r="CS185" i="15"/>
  <c r="CT184" i="20" s="1"/>
  <c r="CQ185" i="15"/>
  <c r="CO185" i="15"/>
  <c r="CK185" i="15"/>
  <c r="CM185" i="15"/>
  <c r="CI185" i="15"/>
  <c r="CF185" i="15"/>
  <c r="CG184" i="20" s="1"/>
  <c r="CB185" i="15"/>
  <c r="CC184" i="20" s="1"/>
  <c r="CD185" i="15"/>
  <c r="BZ185" i="15"/>
  <c r="BV185" i="15"/>
  <c r="BX185" i="15"/>
  <c r="BY184" i="20" s="1"/>
  <c r="BO185" i="15"/>
  <c r="BS185" i="15"/>
  <c r="BT184" i="20" s="1"/>
  <c r="BQ185" i="15"/>
  <c r="BM185" i="15"/>
  <c r="BD185" i="15"/>
  <c r="BE184" i="20" s="1"/>
  <c r="AX185" i="15"/>
  <c r="AY184" i="20" s="1"/>
  <c r="BF185" i="15"/>
  <c r="BG184" i="20" s="1"/>
  <c r="AZ185" i="15"/>
  <c r="BA184" i="20" s="1"/>
  <c r="BI185" i="15"/>
  <c r="AQ185" i="15"/>
  <c r="AR184" i="20" s="1"/>
  <c r="BB185" i="15"/>
  <c r="BC184" i="20" s="1"/>
  <c r="BK185" i="15"/>
  <c r="AS185" i="15"/>
  <c r="AT184" i="20" s="1"/>
  <c r="AV185" i="15"/>
  <c r="AK185" i="15"/>
  <c r="AL184" i="20" s="1"/>
  <c r="AO185" i="15"/>
  <c r="AP184" i="20" s="1"/>
  <c r="AM185" i="15"/>
  <c r="AN184" i="20" s="1"/>
  <c r="AF185" i="15"/>
  <c r="AI185" i="15"/>
  <c r="AJ184" i="20" s="1"/>
  <c r="AD185" i="15"/>
  <c r="Z185" i="15"/>
  <c r="X185" i="15"/>
  <c r="AB185" i="15"/>
  <c r="V185" i="15"/>
  <c r="CS217" i="15"/>
  <c r="CT216" i="20" s="1"/>
  <c r="CQ217" i="15"/>
  <c r="CO217" i="15"/>
  <c r="CK217" i="15"/>
  <c r="CM217" i="15"/>
  <c r="CI217" i="15"/>
  <c r="CF217" i="15"/>
  <c r="CG216" i="20" s="1"/>
  <c r="CB217" i="15"/>
  <c r="CC216" i="20" s="1"/>
  <c r="CD217" i="15"/>
  <c r="BZ217" i="15"/>
  <c r="BV217" i="15"/>
  <c r="BX217" i="15"/>
  <c r="BY216" i="20" s="1"/>
  <c r="BS217" i="15"/>
  <c r="BT216" i="20" s="1"/>
  <c r="BO217" i="15"/>
  <c r="BQ217" i="15"/>
  <c r="BM217" i="15"/>
  <c r="BD217" i="15"/>
  <c r="BE216" i="20" s="1"/>
  <c r="BF217" i="15"/>
  <c r="BG216" i="20" s="1"/>
  <c r="BK217" i="15"/>
  <c r="AX217" i="15"/>
  <c r="AY216" i="20" s="1"/>
  <c r="AZ217" i="15"/>
  <c r="BA216" i="20" s="1"/>
  <c r="BI217" i="15"/>
  <c r="AQ217" i="15"/>
  <c r="AR216" i="20" s="1"/>
  <c r="BB217" i="15"/>
  <c r="BC216" i="20" s="1"/>
  <c r="AS217" i="15"/>
  <c r="AT216" i="20" s="1"/>
  <c r="AV217" i="15"/>
  <c r="AK217" i="15"/>
  <c r="AL216" i="20" s="1"/>
  <c r="AO217" i="15"/>
  <c r="AP216" i="20" s="1"/>
  <c r="AM217" i="15"/>
  <c r="AN216" i="20" s="1"/>
  <c r="AI217" i="15"/>
  <c r="AJ216" i="20" s="1"/>
  <c r="AF217" i="15"/>
  <c r="AD217" i="15"/>
  <c r="Z217" i="15"/>
  <c r="X217" i="15"/>
  <c r="V217" i="15"/>
  <c r="AB217" i="15"/>
  <c r="CS241" i="15"/>
  <c r="CT240" i="20" s="1"/>
  <c r="CQ241" i="15"/>
  <c r="CO241" i="15"/>
  <c r="CM241" i="15"/>
  <c r="CK241" i="15"/>
  <c r="CI241" i="15"/>
  <c r="CF241" i="15"/>
  <c r="CG240" i="20" s="1"/>
  <c r="CB241" i="15"/>
  <c r="CC240" i="20" s="1"/>
  <c r="CD241" i="15"/>
  <c r="BZ241" i="15"/>
  <c r="BS241" i="15"/>
  <c r="BV241" i="15"/>
  <c r="BX241" i="15"/>
  <c r="BY240" i="20" s="1"/>
  <c r="BO241" i="15"/>
  <c r="BQ241" i="15"/>
  <c r="BR240" i="20" s="1"/>
  <c r="BM241" i="15"/>
  <c r="BD241" i="15"/>
  <c r="BE240" i="20" s="1"/>
  <c r="BK241" i="15"/>
  <c r="BI241" i="15"/>
  <c r="AX241" i="15"/>
  <c r="AY240" i="20" s="1"/>
  <c r="AZ241" i="15"/>
  <c r="BA240" i="20" s="1"/>
  <c r="BF241" i="15"/>
  <c r="BG240" i="20" s="1"/>
  <c r="AV241" i="15"/>
  <c r="AQ241" i="15"/>
  <c r="AR240" i="20" s="1"/>
  <c r="BB241" i="15"/>
  <c r="BC240" i="20" s="1"/>
  <c r="AS241" i="15"/>
  <c r="AT240" i="20" s="1"/>
  <c r="AK241" i="15"/>
  <c r="AL240" i="20" s="1"/>
  <c r="AO241" i="15"/>
  <c r="AP240" i="20" s="1"/>
  <c r="AM241" i="15"/>
  <c r="AN240" i="20" s="1"/>
  <c r="AD241" i="15"/>
  <c r="AI241" i="15"/>
  <c r="AJ240" i="20" s="1"/>
  <c r="AF241" i="15"/>
  <c r="Z241" i="15"/>
  <c r="X241" i="15"/>
  <c r="AB241" i="15"/>
  <c r="V241" i="15"/>
  <c r="CS274" i="15"/>
  <c r="CT273" i="20" s="1"/>
  <c r="CQ274" i="15"/>
  <c r="CO274" i="15"/>
  <c r="CK274" i="15"/>
  <c r="CM274" i="15"/>
  <c r="CI274" i="15"/>
  <c r="CF274" i="15"/>
  <c r="CG273" i="20" s="1"/>
  <c r="CB274" i="15"/>
  <c r="CC273" i="20" s="1"/>
  <c r="CD274" i="15"/>
  <c r="BZ274" i="15"/>
  <c r="BS274" i="15"/>
  <c r="BV274" i="15"/>
  <c r="BX274" i="15"/>
  <c r="BY273" i="20" s="1"/>
  <c r="BO274" i="15"/>
  <c r="BQ274" i="15"/>
  <c r="BR273" i="20" s="1"/>
  <c r="BM274" i="15"/>
  <c r="BD274" i="15"/>
  <c r="BE273" i="20" s="1"/>
  <c r="BK274" i="15"/>
  <c r="BB274" i="15"/>
  <c r="BC273" i="20" s="1"/>
  <c r="BI274" i="15"/>
  <c r="AX274" i="15"/>
  <c r="AY273" i="20" s="1"/>
  <c r="BF274" i="15"/>
  <c r="BG273" i="20" s="1"/>
  <c r="AZ274" i="15"/>
  <c r="BA273" i="20" s="1"/>
  <c r="AV274" i="15"/>
  <c r="AQ274" i="15"/>
  <c r="AR273" i="20" s="1"/>
  <c r="AS274" i="15"/>
  <c r="AT273" i="20" s="1"/>
  <c r="AO274" i="15"/>
  <c r="AP273" i="20" s="1"/>
  <c r="AK274" i="15"/>
  <c r="AL273" i="20" s="1"/>
  <c r="AM274" i="15"/>
  <c r="AN273" i="20" s="1"/>
  <c r="AD274" i="15"/>
  <c r="AF274" i="15"/>
  <c r="AI274" i="15"/>
  <c r="AJ273" i="20" s="1"/>
  <c r="Z274" i="15"/>
  <c r="X274" i="15"/>
  <c r="AB274" i="15"/>
  <c r="V274" i="15"/>
  <c r="CS307" i="15"/>
  <c r="CT306" i="20" s="1"/>
  <c r="CQ307" i="15"/>
  <c r="CO307" i="15"/>
  <c r="CM307" i="15"/>
  <c r="CK307" i="15"/>
  <c r="CI307" i="15"/>
  <c r="CF307" i="15"/>
  <c r="CG306" i="20" s="1"/>
  <c r="CB307" i="15"/>
  <c r="CC306" i="20" s="1"/>
  <c r="CD307" i="15"/>
  <c r="BZ307" i="15"/>
  <c r="BS307" i="15"/>
  <c r="BV307" i="15"/>
  <c r="BX307" i="15"/>
  <c r="BY306" i="20" s="1"/>
  <c r="BO307" i="15"/>
  <c r="BQ307" i="15"/>
  <c r="BR306" i="20" s="1"/>
  <c r="BM307" i="15"/>
  <c r="BD307" i="15"/>
  <c r="BE306" i="20" s="1"/>
  <c r="BI307" i="15"/>
  <c r="BK307" i="15"/>
  <c r="AZ307" i="15"/>
  <c r="BA306" i="20" s="1"/>
  <c r="BF307" i="15"/>
  <c r="BG306" i="20" s="1"/>
  <c r="AQ307" i="15"/>
  <c r="AR306" i="20" s="1"/>
  <c r="AX307" i="15"/>
  <c r="AY306" i="20" s="1"/>
  <c r="AS307" i="15"/>
  <c r="AT306" i="20" s="1"/>
  <c r="BB307" i="15"/>
  <c r="BC306" i="20" s="1"/>
  <c r="AV307" i="15"/>
  <c r="AK307" i="15"/>
  <c r="AL306" i="20" s="1"/>
  <c r="AM307" i="15"/>
  <c r="AN306" i="20" s="1"/>
  <c r="AO307" i="15"/>
  <c r="AP306" i="20" s="1"/>
  <c r="AI307" i="15"/>
  <c r="AJ306" i="20" s="1"/>
  <c r="AD307" i="15"/>
  <c r="AF307" i="15"/>
  <c r="Z307" i="15"/>
  <c r="AB307" i="15"/>
  <c r="X307" i="15"/>
  <c r="V307" i="15"/>
  <c r="CS331" i="15"/>
  <c r="CT330" i="20" s="1"/>
  <c r="CQ331" i="15"/>
  <c r="CO331" i="15"/>
  <c r="CM331" i="15"/>
  <c r="CK331" i="15"/>
  <c r="CI331" i="15"/>
  <c r="CF331" i="15"/>
  <c r="CG330" i="20" s="1"/>
  <c r="CB331" i="15"/>
  <c r="CC330" i="20" s="1"/>
  <c r="CD331" i="15"/>
  <c r="BZ331" i="15"/>
  <c r="BS331" i="15"/>
  <c r="BV331" i="15"/>
  <c r="BX331" i="15"/>
  <c r="BY330" i="20" s="1"/>
  <c r="BO331" i="15"/>
  <c r="BQ331" i="15"/>
  <c r="BR330" i="20" s="1"/>
  <c r="BM331" i="15"/>
  <c r="BD331" i="15"/>
  <c r="BE330" i="20" s="1"/>
  <c r="BK331" i="15"/>
  <c r="BI331" i="15"/>
  <c r="BB331" i="15"/>
  <c r="BC330" i="20" s="1"/>
  <c r="AZ331" i="15"/>
  <c r="BA330" i="20" s="1"/>
  <c r="BF331" i="15"/>
  <c r="BG330" i="20" s="1"/>
  <c r="AQ331" i="15"/>
  <c r="AR330" i="20" s="1"/>
  <c r="AX331" i="15"/>
  <c r="AY330" i="20" s="1"/>
  <c r="AS331" i="15"/>
  <c r="AT330" i="20" s="1"/>
  <c r="AV331" i="15"/>
  <c r="AK331" i="15"/>
  <c r="AL330" i="20" s="1"/>
  <c r="AO331" i="15"/>
  <c r="AP330" i="20" s="1"/>
  <c r="AM331" i="15"/>
  <c r="AN330" i="20" s="1"/>
  <c r="AI331" i="15"/>
  <c r="AJ330" i="20" s="1"/>
  <c r="AF331" i="15"/>
  <c r="AD331" i="15"/>
  <c r="Z331" i="15"/>
  <c r="AB331" i="15"/>
  <c r="X331" i="15"/>
  <c r="V331" i="15"/>
  <c r="CS363" i="15"/>
  <c r="CT362" i="20" s="1"/>
  <c r="CQ363" i="15"/>
  <c r="CO363" i="15"/>
  <c r="CM363" i="15"/>
  <c r="CK363" i="15"/>
  <c r="CI363" i="15"/>
  <c r="CF363" i="15"/>
  <c r="CG362" i="20" s="1"/>
  <c r="CB363" i="15"/>
  <c r="CC362" i="20" s="1"/>
  <c r="CD363" i="15"/>
  <c r="BZ363" i="15"/>
  <c r="BS363" i="15"/>
  <c r="BV363" i="15"/>
  <c r="BX363" i="15"/>
  <c r="BY362" i="20" s="1"/>
  <c r="BO363" i="15"/>
  <c r="BQ363" i="15"/>
  <c r="BR362" i="20" s="1"/>
  <c r="BM363" i="15"/>
  <c r="BD363" i="15"/>
  <c r="BE362" i="20" s="1"/>
  <c r="BK363" i="15"/>
  <c r="BI363" i="15"/>
  <c r="BF363" i="15"/>
  <c r="BG362" i="20" s="1"/>
  <c r="BB363" i="15"/>
  <c r="BC362" i="20" s="1"/>
  <c r="AZ363" i="15"/>
  <c r="BA362" i="20" s="1"/>
  <c r="AQ363" i="15"/>
  <c r="AR362" i="20" s="1"/>
  <c r="AV363" i="15"/>
  <c r="AS363" i="15"/>
  <c r="AT362" i="20" s="1"/>
  <c r="AX363" i="15"/>
  <c r="AY362" i="20" s="1"/>
  <c r="AK363" i="15"/>
  <c r="AL362" i="20" s="1"/>
  <c r="AO363" i="15"/>
  <c r="AP362" i="20" s="1"/>
  <c r="AM363" i="15"/>
  <c r="AN362" i="20" s="1"/>
  <c r="AI363" i="15"/>
  <c r="AJ362" i="20" s="1"/>
  <c r="AF363" i="15"/>
  <c r="AD363" i="15"/>
  <c r="Z363" i="15"/>
  <c r="AB363" i="15"/>
  <c r="V363" i="15"/>
  <c r="X363" i="15"/>
  <c r="CS387" i="15"/>
  <c r="CT386" i="20" s="1"/>
  <c r="CQ387" i="15"/>
  <c r="CO387" i="15"/>
  <c r="CM387" i="15"/>
  <c r="CK387" i="15"/>
  <c r="CI387" i="15"/>
  <c r="CF387" i="15"/>
  <c r="CG386" i="20" s="1"/>
  <c r="CB387" i="15"/>
  <c r="CC386" i="20" s="1"/>
  <c r="CD387" i="15"/>
  <c r="BZ387" i="15"/>
  <c r="BS387" i="15"/>
  <c r="BV387" i="15"/>
  <c r="BX387" i="15"/>
  <c r="BY386" i="20" s="1"/>
  <c r="BO387" i="15"/>
  <c r="BQ387" i="15"/>
  <c r="BR386" i="20" s="1"/>
  <c r="BM387" i="15"/>
  <c r="BD387" i="15"/>
  <c r="BE386" i="20" s="1"/>
  <c r="BK387" i="15"/>
  <c r="BI387" i="15"/>
  <c r="BF387" i="15"/>
  <c r="BG386" i="20" s="1"/>
  <c r="AZ387" i="15"/>
  <c r="BA386" i="20" s="1"/>
  <c r="AV387" i="15"/>
  <c r="AQ387" i="15"/>
  <c r="AR386" i="20" s="1"/>
  <c r="AS387" i="15"/>
  <c r="AT386" i="20" s="1"/>
  <c r="AX387" i="15"/>
  <c r="AY386" i="20" s="1"/>
  <c r="BB387" i="15"/>
  <c r="BC386" i="20" s="1"/>
  <c r="AK387" i="15"/>
  <c r="AL386" i="20" s="1"/>
  <c r="AM387" i="15"/>
  <c r="AN386" i="20" s="1"/>
  <c r="AO387" i="15"/>
  <c r="AP386" i="20" s="1"/>
  <c r="AI387" i="15"/>
  <c r="AJ386" i="20" s="1"/>
  <c r="AF387" i="15"/>
  <c r="AD387" i="15"/>
  <c r="Z387" i="15"/>
  <c r="AB387" i="15"/>
  <c r="V387" i="15"/>
  <c r="X387" i="15"/>
  <c r="CS419" i="15"/>
  <c r="CT418" i="20" s="1"/>
  <c r="CQ419" i="15"/>
  <c r="CO419" i="15"/>
  <c r="CM419" i="15"/>
  <c r="CK419" i="15"/>
  <c r="CI419" i="15"/>
  <c r="CF419" i="15"/>
  <c r="CG418" i="20" s="1"/>
  <c r="CB419" i="15"/>
  <c r="CC418" i="20" s="1"/>
  <c r="CD419" i="15"/>
  <c r="BZ419" i="15"/>
  <c r="BS419" i="15"/>
  <c r="BV419" i="15"/>
  <c r="BX419" i="15"/>
  <c r="BY418" i="20" s="1"/>
  <c r="BO419" i="15"/>
  <c r="BK419" i="15"/>
  <c r="BL418" i="20" s="1"/>
  <c r="BQ419" i="15"/>
  <c r="BR418" i="20" s="1"/>
  <c r="BM419" i="15"/>
  <c r="BD419" i="15"/>
  <c r="BE418" i="20" s="1"/>
  <c r="BI419" i="15"/>
  <c r="BB419" i="15"/>
  <c r="BC418" i="20" s="1"/>
  <c r="BF419" i="15"/>
  <c r="BG418" i="20" s="1"/>
  <c r="AZ419" i="15"/>
  <c r="BA418" i="20" s="1"/>
  <c r="AX419" i="15"/>
  <c r="AY418" i="20" s="1"/>
  <c r="AQ419" i="15"/>
  <c r="AR418" i="20" s="1"/>
  <c r="AM419" i="15"/>
  <c r="AN418" i="20" s="1"/>
  <c r="AS419" i="15"/>
  <c r="AT418" i="20" s="1"/>
  <c r="AK419" i="15"/>
  <c r="AL418" i="20" s="1"/>
  <c r="AV419" i="15"/>
  <c r="AO419" i="15"/>
  <c r="AP418" i="20" s="1"/>
  <c r="AI419" i="15"/>
  <c r="AJ418" i="20" s="1"/>
  <c r="AF419" i="15"/>
  <c r="AD419" i="15"/>
  <c r="Z419" i="15"/>
  <c r="AB419" i="15"/>
  <c r="V419" i="15"/>
  <c r="X419" i="15"/>
  <c r="CS443" i="15"/>
  <c r="CT442" i="20" s="1"/>
  <c r="CQ443" i="15"/>
  <c r="CO443" i="15"/>
  <c r="CM443" i="15"/>
  <c r="CK443" i="15"/>
  <c r="CI443" i="15"/>
  <c r="CF443" i="15"/>
  <c r="CG442" i="20" s="1"/>
  <c r="CB443" i="15"/>
  <c r="CC442" i="20" s="1"/>
  <c r="CD443" i="15"/>
  <c r="BZ443" i="15"/>
  <c r="BS443" i="15"/>
  <c r="BV443" i="15"/>
  <c r="BX443" i="15"/>
  <c r="BY442" i="20" s="1"/>
  <c r="BO443" i="15"/>
  <c r="BK443" i="15"/>
  <c r="BL442" i="20" s="1"/>
  <c r="BQ443" i="15"/>
  <c r="BR442" i="20" s="1"/>
  <c r="BM443" i="15"/>
  <c r="BD443" i="15"/>
  <c r="BE442" i="20" s="1"/>
  <c r="BI443" i="15"/>
  <c r="BB443" i="15"/>
  <c r="BC442" i="20" s="1"/>
  <c r="BF443" i="15"/>
  <c r="BG442" i="20" s="1"/>
  <c r="AZ443" i="15"/>
  <c r="BA442" i="20" s="1"/>
  <c r="AV443" i="15"/>
  <c r="AQ443" i="15"/>
  <c r="AR442" i="20" s="1"/>
  <c r="AM443" i="15"/>
  <c r="AN442" i="20" s="1"/>
  <c r="AS443" i="15"/>
  <c r="AT442" i="20" s="1"/>
  <c r="AX443" i="15"/>
  <c r="AY442" i="20" s="1"/>
  <c r="AK443" i="15"/>
  <c r="AL442" i="20" s="1"/>
  <c r="AO443" i="15"/>
  <c r="AP442" i="20" s="1"/>
  <c r="AI443" i="15"/>
  <c r="AJ442" i="20" s="1"/>
  <c r="AF443" i="15"/>
  <c r="AD443" i="15"/>
  <c r="Z443" i="15"/>
  <c r="AB443" i="15"/>
  <c r="X443" i="15"/>
  <c r="V443" i="15"/>
  <c r="CS475" i="15"/>
  <c r="CT474" i="20" s="1"/>
  <c r="CQ475" i="15"/>
  <c r="CO475" i="15"/>
  <c r="CM475" i="15"/>
  <c r="CK475" i="15"/>
  <c r="CI475" i="15"/>
  <c r="CF475" i="15"/>
  <c r="CG474" i="20" s="1"/>
  <c r="CB475" i="15"/>
  <c r="CC474" i="20" s="1"/>
  <c r="CD475" i="15"/>
  <c r="BZ475" i="15"/>
  <c r="BS475" i="15"/>
  <c r="BV475" i="15"/>
  <c r="BX475" i="15"/>
  <c r="BY474" i="20" s="1"/>
  <c r="BO475" i="15"/>
  <c r="BK475" i="15"/>
  <c r="BL474" i="20" s="1"/>
  <c r="BQ475" i="15"/>
  <c r="BR474" i="20" s="1"/>
  <c r="BM475" i="15"/>
  <c r="BD475" i="15"/>
  <c r="BE474" i="20" s="1"/>
  <c r="BI475" i="15"/>
  <c r="AZ475" i="15"/>
  <c r="BA474" i="20" s="1"/>
  <c r="BB475" i="15"/>
  <c r="BC474" i="20" s="1"/>
  <c r="AV475" i="15"/>
  <c r="AQ475" i="15"/>
  <c r="AR474" i="20" s="1"/>
  <c r="AM475" i="15"/>
  <c r="AN474" i="20" s="1"/>
  <c r="AX475" i="15"/>
  <c r="AY474" i="20" s="1"/>
  <c r="AS475" i="15"/>
  <c r="AT474" i="20" s="1"/>
  <c r="BF475" i="15"/>
  <c r="BG474" i="20" s="1"/>
  <c r="AK475" i="15"/>
  <c r="AL474" i="20" s="1"/>
  <c r="AO475" i="15"/>
  <c r="AP474" i="20" s="1"/>
  <c r="AI475" i="15"/>
  <c r="AJ474" i="20" s="1"/>
  <c r="AF475" i="15"/>
  <c r="AD475" i="15"/>
  <c r="Z475" i="15"/>
  <c r="AB475" i="15"/>
  <c r="X475" i="15"/>
  <c r="V475" i="15"/>
  <c r="CS499" i="15"/>
  <c r="CT498" i="20" s="1"/>
  <c r="CQ499" i="15"/>
  <c r="CO499" i="15"/>
  <c r="CM499" i="15"/>
  <c r="CK499" i="15"/>
  <c r="CI499" i="15"/>
  <c r="CF499" i="15"/>
  <c r="CG498" i="20" s="1"/>
  <c r="CB499" i="15"/>
  <c r="CC498" i="20" s="1"/>
  <c r="CD499" i="15"/>
  <c r="BZ499" i="15"/>
  <c r="BS499" i="15"/>
  <c r="BV499" i="15"/>
  <c r="BX499" i="15"/>
  <c r="BY498" i="20" s="1"/>
  <c r="BO499" i="15"/>
  <c r="BK499" i="15"/>
  <c r="BL498" i="20" s="1"/>
  <c r="BQ499" i="15"/>
  <c r="BR498" i="20" s="1"/>
  <c r="BM499" i="15"/>
  <c r="BD499" i="15"/>
  <c r="BE498" i="20" s="1"/>
  <c r="BI499" i="15"/>
  <c r="AZ499" i="15"/>
  <c r="BA498" i="20" s="1"/>
  <c r="BF499" i="15"/>
  <c r="BG498" i="20" s="1"/>
  <c r="AQ499" i="15"/>
  <c r="AR498" i="20" s="1"/>
  <c r="AX499" i="15"/>
  <c r="AY498" i="20" s="1"/>
  <c r="AV499" i="15"/>
  <c r="AM499" i="15"/>
  <c r="AN498" i="20" s="1"/>
  <c r="BB499" i="15"/>
  <c r="BC498" i="20" s="1"/>
  <c r="AS499" i="15"/>
  <c r="AT498" i="20" s="1"/>
  <c r="AO499" i="15"/>
  <c r="AP498" i="20" s="1"/>
  <c r="AK499" i="15"/>
  <c r="AL498" i="20" s="1"/>
  <c r="AI499" i="15"/>
  <c r="AJ498" i="20" s="1"/>
  <c r="AD499" i="15"/>
  <c r="Z499" i="15"/>
  <c r="AF499" i="15"/>
  <c r="AB499" i="15"/>
  <c r="X499" i="15"/>
  <c r="V499" i="15"/>
  <c r="CS539" i="15"/>
  <c r="CT538" i="20" s="1"/>
  <c r="CQ539" i="15"/>
  <c r="CO539" i="15"/>
  <c r="CM539" i="15"/>
  <c r="CK539" i="15"/>
  <c r="CI539" i="15"/>
  <c r="CF539" i="15"/>
  <c r="CG538" i="20" s="1"/>
  <c r="CB539" i="15"/>
  <c r="CC538" i="20" s="1"/>
  <c r="CD539" i="15"/>
  <c r="BZ539" i="15"/>
  <c r="BS539" i="15"/>
  <c r="BV539" i="15"/>
  <c r="BX539" i="15"/>
  <c r="BY538" i="20" s="1"/>
  <c r="BO539" i="15"/>
  <c r="BK539" i="15"/>
  <c r="BL538" i="20" s="1"/>
  <c r="BQ539" i="15"/>
  <c r="BR538" i="20" s="1"/>
  <c r="BM539" i="15"/>
  <c r="BD539" i="15"/>
  <c r="BE538" i="20" s="1"/>
  <c r="BI539" i="15"/>
  <c r="AZ539" i="15"/>
  <c r="BA538" i="20" s="1"/>
  <c r="AQ539" i="15"/>
  <c r="AR538" i="20" s="1"/>
  <c r="BF539" i="15"/>
  <c r="BG538" i="20" s="1"/>
  <c r="AM539" i="15"/>
  <c r="AN538" i="20" s="1"/>
  <c r="AX539" i="15"/>
  <c r="AY538" i="20" s="1"/>
  <c r="AV539" i="15"/>
  <c r="AS539" i="15"/>
  <c r="AT538" i="20" s="1"/>
  <c r="AO539" i="15"/>
  <c r="AP538" i="20" s="1"/>
  <c r="AK539" i="15"/>
  <c r="AL538" i="20" s="1"/>
  <c r="BB539" i="15"/>
  <c r="BC538" i="20" s="1"/>
  <c r="AI539" i="15"/>
  <c r="AJ538" i="20" s="1"/>
  <c r="AF539" i="15"/>
  <c r="AD539" i="15"/>
  <c r="Z539" i="15"/>
  <c r="AB539" i="15"/>
  <c r="V539" i="15"/>
  <c r="X539" i="15"/>
  <c r="CS16" i="15"/>
  <c r="CT15" i="20" s="1"/>
  <c r="CQ16" i="15"/>
  <c r="CO16" i="15"/>
  <c r="CK16" i="15"/>
  <c r="CM16" i="15"/>
  <c r="CF16" i="15"/>
  <c r="CB16" i="15"/>
  <c r="CD16" i="15"/>
  <c r="CE15" i="20" s="1"/>
  <c r="CI16" i="15"/>
  <c r="BZ16" i="15"/>
  <c r="BV16" i="15"/>
  <c r="BT15" i="20" s="1"/>
  <c r="BX16" i="15"/>
  <c r="BY15" i="20" s="1"/>
  <c r="CS24" i="15"/>
  <c r="CT23" i="20" s="1"/>
  <c r="CQ24" i="15"/>
  <c r="CO24" i="15"/>
  <c r="CK24" i="15"/>
  <c r="CM24" i="15"/>
  <c r="CF24" i="15"/>
  <c r="CB24" i="15"/>
  <c r="CD24" i="15"/>
  <c r="CE23" i="20" s="1"/>
  <c r="CI24" i="15"/>
  <c r="BZ24" i="15"/>
  <c r="BV24" i="15"/>
  <c r="BT23" i="20" s="1"/>
  <c r="BX24" i="15"/>
  <c r="BY23" i="20" s="1"/>
  <c r="CS32" i="15"/>
  <c r="CT31" i="20" s="1"/>
  <c r="CQ32" i="15"/>
  <c r="CO32" i="15"/>
  <c r="CK32" i="15"/>
  <c r="CM32" i="15"/>
  <c r="CF32" i="15"/>
  <c r="CB32" i="15"/>
  <c r="CI32" i="15"/>
  <c r="CD32" i="15"/>
  <c r="CE31" i="20" s="1"/>
  <c r="BZ32" i="15"/>
  <c r="BV32" i="15"/>
  <c r="BT31" i="20" s="1"/>
  <c r="BX32" i="15"/>
  <c r="BY31" i="20" s="1"/>
  <c r="CS39" i="15"/>
  <c r="CT38" i="20" s="1"/>
  <c r="CQ39" i="15"/>
  <c r="CO39" i="15"/>
  <c r="CK39" i="15"/>
  <c r="CM39" i="15"/>
  <c r="CF39" i="15"/>
  <c r="CB39" i="15"/>
  <c r="CI39" i="15"/>
  <c r="CD39" i="15"/>
  <c r="CE38" i="20" s="1"/>
  <c r="BZ39" i="15"/>
  <c r="BV39" i="15"/>
  <c r="BT38" i="20" s="1"/>
  <c r="BX39" i="15"/>
  <c r="BY38" i="20" s="1"/>
  <c r="CS46" i="15"/>
  <c r="CT45" i="20" s="1"/>
  <c r="CQ46" i="15"/>
  <c r="CO46" i="15"/>
  <c r="CK46" i="15"/>
  <c r="CM46" i="15"/>
  <c r="CF46" i="15"/>
  <c r="CB46" i="15"/>
  <c r="CI46" i="15"/>
  <c r="CD46" i="15"/>
  <c r="CE45" i="20" s="1"/>
  <c r="BZ46" i="15"/>
  <c r="BV46" i="15"/>
  <c r="BT45" i="20" s="1"/>
  <c r="BX46" i="15"/>
  <c r="BY45" i="20" s="1"/>
  <c r="CS74" i="15"/>
  <c r="CT73" i="20" s="1"/>
  <c r="CQ74" i="15"/>
  <c r="CO74" i="15"/>
  <c r="CK74" i="15"/>
  <c r="CM74" i="15"/>
  <c r="CF74" i="15"/>
  <c r="CI74" i="15"/>
  <c r="CB74" i="15"/>
  <c r="CC73" i="20" s="1"/>
  <c r="CD74" i="15"/>
  <c r="CE73" i="20" s="1"/>
  <c r="BZ74" i="15"/>
  <c r="BS74" i="15"/>
  <c r="BV74" i="15"/>
  <c r="BX74" i="15"/>
  <c r="BY73" i="20" s="1"/>
  <c r="BO74" i="15"/>
  <c r="BQ74" i="15"/>
  <c r="BR73" i="20" s="1"/>
  <c r="BM74" i="15"/>
  <c r="BD74" i="15"/>
  <c r="BE73" i="20" s="1"/>
  <c r="BK74" i="15"/>
  <c r="BI74" i="15"/>
  <c r="AZ74" i="15"/>
  <c r="BA73" i="20" s="1"/>
  <c r="BF74" i="15"/>
  <c r="BG73" i="20" s="1"/>
  <c r="AQ74" i="15"/>
  <c r="AR73" i="20" s="1"/>
  <c r="AX74" i="15"/>
  <c r="AY73" i="20" s="1"/>
  <c r="AS74" i="15"/>
  <c r="AT73" i="20" s="1"/>
  <c r="BB74" i="15"/>
  <c r="BC73" i="20" s="1"/>
  <c r="AV74" i="15"/>
  <c r="AK74" i="15"/>
  <c r="AL73" i="20" s="1"/>
  <c r="AO74" i="15"/>
  <c r="AP73" i="20" s="1"/>
  <c r="AM74" i="15"/>
  <c r="AN73" i="20" s="1"/>
  <c r="AI74" i="15"/>
  <c r="AJ73" i="20" s="1"/>
  <c r="AF74" i="15"/>
  <c r="Z74" i="15"/>
  <c r="AB74" i="15"/>
  <c r="AD74" i="15"/>
  <c r="V74" i="15"/>
  <c r="X74" i="15"/>
  <c r="CS82" i="15"/>
  <c r="CT81" i="20" s="1"/>
  <c r="CQ82" i="15"/>
  <c r="CO82" i="15"/>
  <c r="CK82" i="15"/>
  <c r="CM82" i="15"/>
  <c r="CF82" i="15"/>
  <c r="CB82" i="15"/>
  <c r="CD82" i="15"/>
  <c r="CE81" i="20" s="1"/>
  <c r="BZ82" i="15"/>
  <c r="BS82" i="15"/>
  <c r="BV82" i="15"/>
  <c r="BX82" i="15"/>
  <c r="CI82" i="15"/>
  <c r="BO82" i="15"/>
  <c r="BQ82" i="15"/>
  <c r="BR81" i="20" s="1"/>
  <c r="BM82" i="15"/>
  <c r="BD82" i="15"/>
  <c r="BE81" i="20" s="1"/>
  <c r="BK82" i="15"/>
  <c r="BI82" i="15"/>
  <c r="BF82" i="15"/>
  <c r="BG81" i="20" s="1"/>
  <c r="AZ82" i="15"/>
  <c r="BA81" i="20" s="1"/>
  <c r="AV82" i="15"/>
  <c r="AQ82" i="15"/>
  <c r="AR81" i="20" s="1"/>
  <c r="BB82" i="15"/>
  <c r="BC81" i="20" s="1"/>
  <c r="AS82" i="15"/>
  <c r="AT81" i="20" s="1"/>
  <c r="AK82" i="15"/>
  <c r="AL81" i="20" s="1"/>
  <c r="AX82" i="15"/>
  <c r="AY81" i="20" s="1"/>
  <c r="AO82" i="15"/>
  <c r="AP81" i="20" s="1"/>
  <c r="AM82" i="15"/>
  <c r="AN81" i="20" s="1"/>
  <c r="AI82" i="15"/>
  <c r="AJ81" i="20" s="1"/>
  <c r="AF82" i="15"/>
  <c r="Z82" i="15"/>
  <c r="AB82" i="15"/>
  <c r="AD82" i="15"/>
  <c r="V82" i="15"/>
  <c r="X82" i="15"/>
  <c r="CS90" i="15"/>
  <c r="CT89" i="20" s="1"/>
  <c r="CQ90" i="15"/>
  <c r="CO90" i="15"/>
  <c r="CK90" i="15"/>
  <c r="CM90" i="15"/>
  <c r="CF90" i="15"/>
  <c r="CB90" i="15"/>
  <c r="CD90" i="15"/>
  <c r="CE89" i="20" s="1"/>
  <c r="CI90" i="15"/>
  <c r="BZ90" i="15"/>
  <c r="BS90" i="15"/>
  <c r="BV90" i="15"/>
  <c r="BX90" i="15"/>
  <c r="BY89" i="20" s="1"/>
  <c r="BO90" i="15"/>
  <c r="BQ90" i="15"/>
  <c r="BR89" i="20" s="1"/>
  <c r="BM90" i="15"/>
  <c r="BD90" i="15"/>
  <c r="BE89" i="20" s="1"/>
  <c r="BK90" i="15"/>
  <c r="BI90" i="15"/>
  <c r="AZ90" i="15"/>
  <c r="BA89" i="20" s="1"/>
  <c r="AQ90" i="15"/>
  <c r="AR89" i="20" s="1"/>
  <c r="BB90" i="15"/>
  <c r="BC89" i="20" s="1"/>
  <c r="AX90" i="15"/>
  <c r="AY89" i="20" s="1"/>
  <c r="AV90" i="15"/>
  <c r="AS90" i="15"/>
  <c r="AT89" i="20" s="1"/>
  <c r="BF90" i="15"/>
  <c r="BG89" i="20" s="1"/>
  <c r="AK90" i="15"/>
  <c r="AL89" i="20" s="1"/>
  <c r="AM90" i="15"/>
  <c r="AN89" i="20" s="1"/>
  <c r="AO90" i="15"/>
  <c r="AP89" i="20" s="1"/>
  <c r="AI90" i="15"/>
  <c r="AJ89" i="20" s="1"/>
  <c r="AF90" i="15"/>
  <c r="Z90" i="15"/>
  <c r="AB90" i="15"/>
  <c r="AD90" i="15"/>
  <c r="V90" i="15"/>
  <c r="X90" i="15"/>
  <c r="CS98" i="15"/>
  <c r="CT97" i="20" s="1"/>
  <c r="CQ98" i="15"/>
  <c r="CO98" i="15"/>
  <c r="CK98" i="15"/>
  <c r="CM98" i="15"/>
  <c r="CF98" i="15"/>
  <c r="CB98" i="15"/>
  <c r="CD98" i="15"/>
  <c r="CE97" i="20" s="1"/>
  <c r="CI98" i="15"/>
  <c r="BZ98" i="15"/>
  <c r="BS98" i="15"/>
  <c r="BV98" i="15"/>
  <c r="BX98" i="15"/>
  <c r="BY97" i="20" s="1"/>
  <c r="BO98" i="15"/>
  <c r="BQ98" i="15"/>
  <c r="BR97" i="20" s="1"/>
  <c r="BM98" i="15"/>
  <c r="BD98" i="15"/>
  <c r="BE97" i="20" s="1"/>
  <c r="BK98" i="15"/>
  <c r="BI98" i="15"/>
  <c r="BF98" i="15"/>
  <c r="BG97" i="20" s="1"/>
  <c r="AZ98" i="15"/>
  <c r="BA97" i="20" s="1"/>
  <c r="AX98" i="15"/>
  <c r="AY97" i="20" s="1"/>
  <c r="AQ98" i="15"/>
  <c r="AR97" i="20" s="1"/>
  <c r="AS98" i="15"/>
  <c r="AT97" i="20" s="1"/>
  <c r="BB98" i="15"/>
  <c r="BC97" i="20" s="1"/>
  <c r="AK98" i="15"/>
  <c r="AL97" i="20" s="1"/>
  <c r="AM98" i="15"/>
  <c r="AN97" i="20" s="1"/>
  <c r="AO98" i="15"/>
  <c r="AP97" i="20" s="1"/>
  <c r="AI98" i="15"/>
  <c r="AJ97" i="20" s="1"/>
  <c r="AF98" i="15"/>
  <c r="Z98" i="15"/>
  <c r="AB98" i="15"/>
  <c r="AD98" i="15"/>
  <c r="V98" i="15"/>
  <c r="AV98" i="15"/>
  <c r="X98" i="15"/>
  <c r="CS106" i="15"/>
  <c r="CT105" i="20" s="1"/>
  <c r="CQ106" i="15"/>
  <c r="CO106" i="15"/>
  <c r="CK106" i="15"/>
  <c r="CM106" i="15"/>
  <c r="CF106" i="15"/>
  <c r="CB106" i="15"/>
  <c r="CD106" i="15"/>
  <c r="CE105" i="20" s="1"/>
  <c r="CI106" i="15"/>
  <c r="BZ106" i="15"/>
  <c r="BS106" i="15"/>
  <c r="BV106" i="15"/>
  <c r="BX106" i="15"/>
  <c r="BY105" i="20" s="1"/>
  <c r="BO106" i="15"/>
  <c r="BQ106" i="15"/>
  <c r="BR105" i="20" s="1"/>
  <c r="BM106" i="15"/>
  <c r="BD106" i="15"/>
  <c r="BE105" i="20" s="1"/>
  <c r="BK106" i="15"/>
  <c r="BI106" i="15"/>
  <c r="BF106" i="15"/>
  <c r="BG105" i="20" s="1"/>
  <c r="AZ106" i="15"/>
  <c r="BA105" i="20" s="1"/>
  <c r="AQ106" i="15"/>
  <c r="AR105" i="20" s="1"/>
  <c r="AV106" i="15"/>
  <c r="AS106" i="15"/>
  <c r="AT105" i="20" s="1"/>
  <c r="BB106" i="15"/>
  <c r="BC105" i="20" s="1"/>
  <c r="AX106" i="15"/>
  <c r="AY105" i="20" s="1"/>
  <c r="AK106" i="15"/>
  <c r="AL105" i="20" s="1"/>
  <c r="AM106" i="15"/>
  <c r="AN105" i="20" s="1"/>
  <c r="AI106" i="15"/>
  <c r="AJ105" i="20" s="1"/>
  <c r="AF106" i="15"/>
  <c r="Z106" i="15"/>
  <c r="AO106" i="15"/>
  <c r="AP105" i="20" s="1"/>
  <c r="AB106" i="15"/>
  <c r="AD106" i="15"/>
  <c r="V106" i="15"/>
  <c r="X106" i="15"/>
  <c r="CS114" i="15"/>
  <c r="CT113" i="20" s="1"/>
  <c r="CQ114" i="15"/>
  <c r="CO114" i="15"/>
  <c r="CK114" i="15"/>
  <c r="CM114" i="15"/>
  <c r="CF114" i="15"/>
  <c r="CB114" i="15"/>
  <c r="CI114" i="15"/>
  <c r="CD114" i="15"/>
  <c r="CE113" i="20" s="1"/>
  <c r="BZ114" i="15"/>
  <c r="BS114" i="15"/>
  <c r="BV114" i="15"/>
  <c r="BX114" i="15"/>
  <c r="BY113" i="20" s="1"/>
  <c r="BO114" i="15"/>
  <c r="BQ114" i="15"/>
  <c r="BR113" i="20" s="1"/>
  <c r="BM114" i="15"/>
  <c r="BD114" i="15"/>
  <c r="BE113" i="20" s="1"/>
  <c r="BK114" i="15"/>
  <c r="BI114" i="15"/>
  <c r="AZ114" i="15"/>
  <c r="BA113" i="20" s="1"/>
  <c r="BF114" i="15"/>
  <c r="BG113" i="20" s="1"/>
  <c r="AQ114" i="15"/>
  <c r="AR113" i="20" s="1"/>
  <c r="AX114" i="15"/>
  <c r="AY113" i="20" s="1"/>
  <c r="BB114" i="15"/>
  <c r="BC113" i="20" s="1"/>
  <c r="AS114" i="15"/>
  <c r="AT113" i="20" s="1"/>
  <c r="AV114" i="15"/>
  <c r="AO114" i="15"/>
  <c r="AP113" i="20" s="1"/>
  <c r="AK114" i="15"/>
  <c r="AL113" i="20" s="1"/>
  <c r="AM114" i="15"/>
  <c r="AN113" i="20" s="1"/>
  <c r="AI114" i="15"/>
  <c r="AJ113" i="20" s="1"/>
  <c r="Z114" i="15"/>
  <c r="AB114" i="15"/>
  <c r="AF114" i="15"/>
  <c r="AD114" i="15"/>
  <c r="V114" i="15"/>
  <c r="X114" i="15"/>
  <c r="CS122" i="15"/>
  <c r="CT121" i="20" s="1"/>
  <c r="CQ122" i="15"/>
  <c r="CO122" i="15"/>
  <c r="CK122" i="15"/>
  <c r="CM122" i="15"/>
  <c r="CF122" i="15"/>
  <c r="CB122" i="15"/>
  <c r="CI122" i="15"/>
  <c r="CD122" i="15"/>
  <c r="CE121" i="20" s="1"/>
  <c r="BZ122" i="15"/>
  <c r="BS122" i="15"/>
  <c r="BV122" i="15"/>
  <c r="BX122" i="15"/>
  <c r="BY121" i="20" s="1"/>
  <c r="BO122" i="15"/>
  <c r="BQ122" i="15"/>
  <c r="BR121" i="20" s="1"/>
  <c r="BM122" i="15"/>
  <c r="BD122" i="15"/>
  <c r="BE121" i="20" s="1"/>
  <c r="BK122" i="15"/>
  <c r="BI122" i="15"/>
  <c r="BF122" i="15"/>
  <c r="BG121" i="20" s="1"/>
  <c r="AZ122" i="15"/>
  <c r="BA121" i="20" s="1"/>
  <c r="AQ122" i="15"/>
  <c r="AR121" i="20" s="1"/>
  <c r="BB122" i="15"/>
  <c r="BC121" i="20" s="1"/>
  <c r="AS122" i="15"/>
  <c r="AT121" i="20" s="1"/>
  <c r="AO122" i="15"/>
  <c r="AP121" i="20" s="1"/>
  <c r="AK122" i="15"/>
  <c r="AL121" i="20" s="1"/>
  <c r="AV122" i="15"/>
  <c r="AM122" i="15"/>
  <c r="AN121" i="20" s="1"/>
  <c r="AI122" i="15"/>
  <c r="AJ121" i="20" s="1"/>
  <c r="AX122" i="15"/>
  <c r="AY121" i="20" s="1"/>
  <c r="AF122" i="15"/>
  <c r="Z122" i="15"/>
  <c r="AB122" i="15"/>
  <c r="AD122" i="15"/>
  <c r="V122" i="15"/>
  <c r="X122" i="15"/>
  <c r="CS130" i="15"/>
  <c r="CT129" i="20" s="1"/>
  <c r="CQ130" i="15"/>
  <c r="CO130" i="15"/>
  <c r="CM130" i="15"/>
  <c r="CK130" i="15"/>
  <c r="CF130" i="15"/>
  <c r="CB130" i="15"/>
  <c r="CI130" i="15"/>
  <c r="CD130" i="15"/>
  <c r="CE129" i="20" s="1"/>
  <c r="BZ130" i="15"/>
  <c r="BS130" i="15"/>
  <c r="BT129" i="20" s="1"/>
  <c r="BV130" i="15"/>
  <c r="BX130" i="15"/>
  <c r="BY129" i="20" s="1"/>
  <c r="BO130" i="15"/>
  <c r="BQ130" i="15"/>
  <c r="BR129" i="20" s="1"/>
  <c r="BM130" i="15"/>
  <c r="BD130" i="15"/>
  <c r="BE129" i="20" s="1"/>
  <c r="BK130" i="15"/>
  <c r="BI130" i="15"/>
  <c r="AZ130" i="15"/>
  <c r="BA129" i="20" s="1"/>
  <c r="AQ130" i="15"/>
  <c r="AR129" i="20" s="1"/>
  <c r="BF130" i="15"/>
  <c r="BG129" i="20" s="1"/>
  <c r="AV130" i="15"/>
  <c r="AS130" i="15"/>
  <c r="AT129" i="20" s="1"/>
  <c r="AX130" i="15"/>
  <c r="AY129" i="20" s="1"/>
  <c r="AK130" i="15"/>
  <c r="AL129" i="20" s="1"/>
  <c r="AO130" i="15"/>
  <c r="AP129" i="20" s="1"/>
  <c r="AM130" i="15"/>
  <c r="AN129" i="20" s="1"/>
  <c r="AI130" i="15"/>
  <c r="AJ129" i="20" s="1"/>
  <c r="AF130" i="15"/>
  <c r="BB130" i="15"/>
  <c r="BC129" i="20" s="1"/>
  <c r="Z130" i="15"/>
  <c r="AB130" i="15"/>
  <c r="AD130" i="15"/>
  <c r="V130" i="15"/>
  <c r="X130" i="15"/>
  <c r="CS138" i="15"/>
  <c r="CT137" i="20" s="1"/>
  <c r="CQ138" i="15"/>
  <c r="CO138" i="15"/>
  <c r="CM138" i="15"/>
  <c r="CK138" i="15"/>
  <c r="CF138" i="15"/>
  <c r="CI138" i="15"/>
  <c r="CB138" i="15"/>
  <c r="CC137" i="20" s="1"/>
  <c r="CD138" i="15"/>
  <c r="CE137" i="20" s="1"/>
  <c r="BZ138" i="15"/>
  <c r="BS138" i="15"/>
  <c r="BT137" i="20" s="1"/>
  <c r="BV138" i="15"/>
  <c r="BX138" i="15"/>
  <c r="BY137" i="20" s="1"/>
  <c r="BO138" i="15"/>
  <c r="BQ138" i="15"/>
  <c r="BR137" i="20" s="1"/>
  <c r="BM138" i="15"/>
  <c r="BD138" i="15"/>
  <c r="BE137" i="20" s="1"/>
  <c r="BK138" i="15"/>
  <c r="BI138" i="15"/>
  <c r="AZ138" i="15"/>
  <c r="BA137" i="20" s="1"/>
  <c r="BF138" i="15"/>
  <c r="BG137" i="20" s="1"/>
  <c r="AQ138" i="15"/>
  <c r="AR137" i="20" s="1"/>
  <c r="AX138" i="15"/>
  <c r="AY137" i="20" s="1"/>
  <c r="AS138" i="15"/>
  <c r="AT137" i="20" s="1"/>
  <c r="BB138" i="15"/>
  <c r="BC137" i="20" s="1"/>
  <c r="AK138" i="15"/>
  <c r="AL137" i="20" s="1"/>
  <c r="AV138" i="15"/>
  <c r="AO138" i="15"/>
  <c r="AP137" i="20" s="1"/>
  <c r="AM138" i="15"/>
  <c r="AN137" i="20" s="1"/>
  <c r="AI138" i="15"/>
  <c r="AJ137" i="20" s="1"/>
  <c r="AF138" i="15"/>
  <c r="Z138" i="15"/>
  <c r="AB138" i="15"/>
  <c r="AD138" i="15"/>
  <c r="V138" i="15"/>
  <c r="X138" i="15"/>
  <c r="CS146" i="15"/>
  <c r="CT145" i="20" s="1"/>
  <c r="CQ146" i="15"/>
  <c r="CO146" i="15"/>
  <c r="CM146" i="15"/>
  <c r="CK146" i="15"/>
  <c r="CF146" i="15"/>
  <c r="CB146" i="15"/>
  <c r="CD146" i="15"/>
  <c r="CE145" i="20" s="1"/>
  <c r="BZ146" i="15"/>
  <c r="BS146" i="15"/>
  <c r="BV146" i="15"/>
  <c r="CI146" i="15"/>
  <c r="BX146" i="15"/>
  <c r="BY145" i="20" s="1"/>
  <c r="BO146" i="15"/>
  <c r="BQ146" i="15"/>
  <c r="BR145" i="20" s="1"/>
  <c r="BM146" i="15"/>
  <c r="BD146" i="15"/>
  <c r="BE145" i="20" s="1"/>
  <c r="BK146" i="15"/>
  <c r="BI146" i="15"/>
  <c r="BF146" i="15"/>
  <c r="BG145" i="20" s="1"/>
  <c r="AZ146" i="15"/>
  <c r="BA145" i="20" s="1"/>
  <c r="AQ146" i="15"/>
  <c r="AR145" i="20" s="1"/>
  <c r="AV146" i="15"/>
  <c r="BB146" i="15"/>
  <c r="BC145" i="20" s="1"/>
  <c r="AS146" i="15"/>
  <c r="AT145" i="20" s="1"/>
  <c r="AK146" i="15"/>
  <c r="AL145" i="20" s="1"/>
  <c r="AX146" i="15"/>
  <c r="AY145" i="20" s="1"/>
  <c r="AO146" i="15"/>
  <c r="AP145" i="20" s="1"/>
  <c r="AM146" i="15"/>
  <c r="AN145" i="20" s="1"/>
  <c r="AI146" i="15"/>
  <c r="AJ145" i="20" s="1"/>
  <c r="AF146" i="15"/>
  <c r="Z146" i="15"/>
  <c r="AB146" i="15"/>
  <c r="AD146" i="15"/>
  <c r="V146" i="15"/>
  <c r="X146" i="15"/>
  <c r="CS154" i="15"/>
  <c r="CT153" i="20" s="1"/>
  <c r="CQ154" i="15"/>
  <c r="CO154" i="15"/>
  <c r="CM154" i="15"/>
  <c r="CK154" i="15"/>
  <c r="CF154" i="15"/>
  <c r="CB154" i="15"/>
  <c r="CD154" i="15"/>
  <c r="CE153" i="20" s="1"/>
  <c r="CI154" i="15"/>
  <c r="BZ154" i="15"/>
  <c r="BS154" i="15"/>
  <c r="BT153" i="20" s="1"/>
  <c r="BV154" i="15"/>
  <c r="BX154" i="15"/>
  <c r="BY153" i="20" s="1"/>
  <c r="BO154" i="15"/>
  <c r="BQ154" i="15"/>
  <c r="BR153" i="20" s="1"/>
  <c r="BM154" i="15"/>
  <c r="BD154" i="15"/>
  <c r="BE153" i="20" s="1"/>
  <c r="BK154" i="15"/>
  <c r="BI154" i="15"/>
  <c r="AZ154" i="15"/>
  <c r="BA153" i="20" s="1"/>
  <c r="AQ154" i="15"/>
  <c r="AR153" i="20" s="1"/>
  <c r="BB154" i="15"/>
  <c r="BC153" i="20" s="1"/>
  <c r="AX154" i="15"/>
  <c r="AY153" i="20" s="1"/>
  <c r="AS154" i="15"/>
  <c r="AT153" i="20" s="1"/>
  <c r="AK154" i="15"/>
  <c r="AL153" i="20" s="1"/>
  <c r="AM154" i="15"/>
  <c r="AN153" i="20" s="1"/>
  <c r="BF154" i="15"/>
  <c r="BG153" i="20" s="1"/>
  <c r="AV154" i="15"/>
  <c r="AO154" i="15"/>
  <c r="AP153" i="20" s="1"/>
  <c r="AI154" i="15"/>
  <c r="AJ153" i="20" s="1"/>
  <c r="AF154" i="15"/>
  <c r="Z154" i="15"/>
  <c r="AB154" i="15"/>
  <c r="AD154" i="15"/>
  <c r="V154" i="15"/>
  <c r="X154" i="15"/>
  <c r="CS162" i="15"/>
  <c r="CT161" i="20" s="1"/>
  <c r="CQ162" i="15"/>
  <c r="CO162" i="15"/>
  <c r="CM162" i="15"/>
  <c r="CK162" i="15"/>
  <c r="CF162" i="15"/>
  <c r="CB162" i="15"/>
  <c r="CD162" i="15"/>
  <c r="CE161" i="20" s="1"/>
  <c r="CI162" i="15"/>
  <c r="BZ162" i="15"/>
  <c r="BS162" i="15"/>
  <c r="BT161" i="20" s="1"/>
  <c r="BV162" i="15"/>
  <c r="BX162" i="15"/>
  <c r="BY161" i="20" s="1"/>
  <c r="BO162" i="15"/>
  <c r="BQ162" i="15"/>
  <c r="BR161" i="20" s="1"/>
  <c r="BM162" i="15"/>
  <c r="BD162" i="15"/>
  <c r="BE161" i="20" s="1"/>
  <c r="BK162" i="15"/>
  <c r="BI162" i="15"/>
  <c r="BF162" i="15"/>
  <c r="BG161" i="20" s="1"/>
  <c r="AZ162" i="15"/>
  <c r="BA161" i="20" s="1"/>
  <c r="AX162" i="15"/>
  <c r="AY161" i="20" s="1"/>
  <c r="AQ162" i="15"/>
  <c r="AR161" i="20" s="1"/>
  <c r="AV162" i="15"/>
  <c r="AS162" i="15"/>
  <c r="AT161" i="20" s="1"/>
  <c r="AK162" i="15"/>
  <c r="AL161" i="20" s="1"/>
  <c r="AM162" i="15"/>
  <c r="AN161" i="20" s="1"/>
  <c r="BB162" i="15"/>
  <c r="BC161" i="20" s="1"/>
  <c r="AO162" i="15"/>
  <c r="AP161" i="20" s="1"/>
  <c r="AI162" i="15"/>
  <c r="AJ161" i="20" s="1"/>
  <c r="AF162" i="15"/>
  <c r="Z162" i="15"/>
  <c r="AB162" i="15"/>
  <c r="AD162" i="15"/>
  <c r="V162" i="15"/>
  <c r="X162" i="15"/>
  <c r="CS170" i="15"/>
  <c r="CT169" i="20" s="1"/>
  <c r="CQ170" i="15"/>
  <c r="CO170" i="15"/>
  <c r="CM170" i="15"/>
  <c r="CK170" i="15"/>
  <c r="CF170" i="15"/>
  <c r="CB170" i="15"/>
  <c r="CD170" i="15"/>
  <c r="CE169" i="20" s="1"/>
  <c r="CI170" i="15"/>
  <c r="BZ170" i="15"/>
  <c r="BS170" i="15"/>
  <c r="BT169" i="20" s="1"/>
  <c r="BV170" i="15"/>
  <c r="BX170" i="15"/>
  <c r="BY169" i="20" s="1"/>
  <c r="BO170" i="15"/>
  <c r="BQ170" i="15"/>
  <c r="BR169" i="20" s="1"/>
  <c r="BM170" i="15"/>
  <c r="BD170" i="15"/>
  <c r="BE169" i="20" s="1"/>
  <c r="BK170" i="15"/>
  <c r="BI170" i="15"/>
  <c r="BF170" i="15"/>
  <c r="BG169" i="20" s="1"/>
  <c r="AZ170" i="15"/>
  <c r="BA169" i="20" s="1"/>
  <c r="AQ170" i="15"/>
  <c r="AR169" i="20" s="1"/>
  <c r="AS170" i="15"/>
  <c r="AT169" i="20" s="1"/>
  <c r="BB170" i="15"/>
  <c r="BC169" i="20" s="1"/>
  <c r="AX170" i="15"/>
  <c r="AY169" i="20" s="1"/>
  <c r="AO170" i="15"/>
  <c r="AP169" i="20" s="1"/>
  <c r="AK170" i="15"/>
  <c r="AL169" i="20" s="1"/>
  <c r="AM170" i="15"/>
  <c r="AN169" i="20" s="1"/>
  <c r="AI170" i="15"/>
  <c r="AJ169" i="20" s="1"/>
  <c r="AF170" i="15"/>
  <c r="AV170" i="15"/>
  <c r="Z170" i="15"/>
  <c r="AB170" i="15"/>
  <c r="AD170" i="15"/>
  <c r="V170" i="15"/>
  <c r="X170" i="15"/>
  <c r="CS178" i="15"/>
  <c r="CT177" i="20" s="1"/>
  <c r="CQ178" i="15"/>
  <c r="CO178" i="15"/>
  <c r="CM178" i="15"/>
  <c r="CK178" i="15"/>
  <c r="CF178" i="15"/>
  <c r="CB178" i="15"/>
  <c r="CI178" i="15"/>
  <c r="CD178" i="15"/>
  <c r="CE177" i="20" s="1"/>
  <c r="BZ178" i="15"/>
  <c r="BS178" i="15"/>
  <c r="BT177" i="20" s="1"/>
  <c r="BV178" i="15"/>
  <c r="BX178" i="15"/>
  <c r="BY177" i="20" s="1"/>
  <c r="BO178" i="15"/>
  <c r="BQ178" i="15"/>
  <c r="BR177" i="20" s="1"/>
  <c r="BM178" i="15"/>
  <c r="BD178" i="15"/>
  <c r="BE177" i="20" s="1"/>
  <c r="BI178" i="15"/>
  <c r="BK178" i="15"/>
  <c r="AZ178" i="15"/>
  <c r="BA177" i="20" s="1"/>
  <c r="BF178" i="15"/>
  <c r="BG177" i="20" s="1"/>
  <c r="AQ178" i="15"/>
  <c r="AR177" i="20" s="1"/>
  <c r="AX178" i="15"/>
  <c r="AY177" i="20" s="1"/>
  <c r="AV178" i="15"/>
  <c r="BB178" i="15"/>
  <c r="BC177" i="20" s="1"/>
  <c r="AS178" i="15"/>
  <c r="AT177" i="20" s="1"/>
  <c r="AK178" i="15"/>
  <c r="AL177" i="20" s="1"/>
  <c r="AO178" i="15"/>
  <c r="AP177" i="20" s="1"/>
  <c r="AM178" i="15"/>
  <c r="AN177" i="20" s="1"/>
  <c r="AI178" i="15"/>
  <c r="AJ177" i="20" s="1"/>
  <c r="Z178" i="15"/>
  <c r="AB178" i="15"/>
  <c r="AD178" i="15"/>
  <c r="X178" i="15"/>
  <c r="V178" i="15"/>
  <c r="AF178" i="15"/>
  <c r="CS186" i="15"/>
  <c r="CT185" i="20" s="1"/>
  <c r="CQ186" i="15"/>
  <c r="CO186" i="15"/>
  <c r="CM186" i="15"/>
  <c r="CK186" i="15"/>
  <c r="CF186" i="15"/>
  <c r="CB186" i="15"/>
  <c r="CI186" i="15"/>
  <c r="CD186" i="15"/>
  <c r="CE185" i="20" s="1"/>
  <c r="BZ186" i="15"/>
  <c r="BS186" i="15"/>
  <c r="BT185" i="20" s="1"/>
  <c r="BV186" i="15"/>
  <c r="BX186" i="15"/>
  <c r="BY185" i="20" s="1"/>
  <c r="BO186" i="15"/>
  <c r="BQ186" i="15"/>
  <c r="BR185" i="20" s="1"/>
  <c r="BM186" i="15"/>
  <c r="BD186" i="15"/>
  <c r="BE185" i="20" s="1"/>
  <c r="BK186" i="15"/>
  <c r="BI186" i="15"/>
  <c r="BF186" i="15"/>
  <c r="BG185" i="20" s="1"/>
  <c r="AZ186" i="15"/>
  <c r="BA185" i="20" s="1"/>
  <c r="AQ186" i="15"/>
  <c r="AR185" i="20" s="1"/>
  <c r="BB186" i="15"/>
  <c r="BC185" i="20" s="1"/>
  <c r="AS186" i="15"/>
  <c r="AT185" i="20" s="1"/>
  <c r="AX186" i="15"/>
  <c r="AY185" i="20" s="1"/>
  <c r="AV186" i="15"/>
  <c r="AK186" i="15"/>
  <c r="AL185" i="20" s="1"/>
  <c r="AO186" i="15"/>
  <c r="AP185" i="20" s="1"/>
  <c r="AM186" i="15"/>
  <c r="AN185" i="20" s="1"/>
  <c r="AI186" i="15"/>
  <c r="AJ185" i="20" s="1"/>
  <c r="AF186" i="15"/>
  <c r="Z186" i="15"/>
  <c r="AB186" i="15"/>
  <c r="AD186" i="15"/>
  <c r="X186" i="15"/>
  <c r="V186" i="15"/>
  <c r="CS194" i="15"/>
  <c r="CT193" i="20" s="1"/>
  <c r="CQ194" i="15"/>
  <c r="CO194" i="15"/>
  <c r="CM194" i="15"/>
  <c r="CK194" i="15"/>
  <c r="CF194" i="15"/>
  <c r="CB194" i="15"/>
  <c r="CI194" i="15"/>
  <c r="CD194" i="15"/>
  <c r="CE193" i="20" s="1"/>
  <c r="BZ194" i="15"/>
  <c r="BS194" i="15"/>
  <c r="BT193" i="20" s="1"/>
  <c r="BV194" i="15"/>
  <c r="BX194" i="15"/>
  <c r="BY193" i="20" s="1"/>
  <c r="BO194" i="15"/>
  <c r="BQ194" i="15"/>
  <c r="BR193" i="20" s="1"/>
  <c r="BM194" i="15"/>
  <c r="BK194" i="15"/>
  <c r="BD194" i="15"/>
  <c r="BE193" i="20" s="1"/>
  <c r="BI194" i="15"/>
  <c r="AZ194" i="15"/>
  <c r="BA193" i="20" s="1"/>
  <c r="AQ194" i="15"/>
  <c r="AR193" i="20" s="1"/>
  <c r="AV194" i="15"/>
  <c r="BF194" i="15"/>
  <c r="BG193" i="20" s="1"/>
  <c r="AS194" i="15"/>
  <c r="AT193" i="20" s="1"/>
  <c r="AX194" i="15"/>
  <c r="AY193" i="20" s="1"/>
  <c r="AK194" i="15"/>
  <c r="AL193" i="20" s="1"/>
  <c r="BB194" i="15"/>
  <c r="BC193" i="20" s="1"/>
  <c r="AM194" i="15"/>
  <c r="AN193" i="20" s="1"/>
  <c r="AO194" i="15"/>
  <c r="AP193" i="20" s="1"/>
  <c r="AI194" i="15"/>
  <c r="AJ193" i="20" s="1"/>
  <c r="AF194" i="15"/>
  <c r="Z194" i="15"/>
  <c r="AB194" i="15"/>
  <c r="AD194" i="15"/>
  <c r="V194" i="15"/>
  <c r="X194" i="15"/>
  <c r="CS202" i="15"/>
  <c r="CT201" i="20" s="1"/>
  <c r="CQ202" i="15"/>
  <c r="CO202" i="15"/>
  <c r="CM202" i="15"/>
  <c r="CK202" i="15"/>
  <c r="CF202" i="15"/>
  <c r="CI202" i="15"/>
  <c r="CB202" i="15"/>
  <c r="CC201" i="20" s="1"/>
  <c r="CD202" i="15"/>
  <c r="CE201" i="20" s="1"/>
  <c r="BZ202" i="15"/>
  <c r="BS202" i="15"/>
  <c r="BT201" i="20" s="1"/>
  <c r="BV202" i="15"/>
  <c r="BX202" i="15"/>
  <c r="BY201" i="20" s="1"/>
  <c r="BO202" i="15"/>
  <c r="BQ202" i="15"/>
  <c r="BR201" i="20" s="1"/>
  <c r="BM202" i="15"/>
  <c r="BD202" i="15"/>
  <c r="BE201" i="20" s="1"/>
  <c r="BK202" i="15"/>
  <c r="BI202" i="15"/>
  <c r="AZ202" i="15"/>
  <c r="BA201" i="20" s="1"/>
  <c r="BF202" i="15"/>
  <c r="BG201" i="20" s="1"/>
  <c r="AQ202" i="15"/>
  <c r="AR201" i="20" s="1"/>
  <c r="AX202" i="15"/>
  <c r="AY201" i="20" s="1"/>
  <c r="AS202" i="15"/>
  <c r="AT201" i="20" s="1"/>
  <c r="BB202" i="15"/>
  <c r="BC201" i="20" s="1"/>
  <c r="AO202" i="15"/>
  <c r="AP201" i="20" s="1"/>
  <c r="AK202" i="15"/>
  <c r="AL201" i="20" s="1"/>
  <c r="AV202" i="15"/>
  <c r="AM202" i="15"/>
  <c r="AN201" i="20" s="1"/>
  <c r="AI202" i="15"/>
  <c r="AJ201" i="20" s="1"/>
  <c r="AF202" i="15"/>
  <c r="Z202" i="15"/>
  <c r="AB202" i="15"/>
  <c r="AD202" i="15"/>
  <c r="X202" i="15"/>
  <c r="V202" i="15"/>
  <c r="CS210" i="15"/>
  <c r="CT209" i="20" s="1"/>
  <c r="CQ210" i="15"/>
  <c r="CO210" i="15"/>
  <c r="CM210" i="15"/>
  <c r="CK210" i="15"/>
  <c r="CF210" i="15"/>
  <c r="CB210" i="15"/>
  <c r="CD210" i="15"/>
  <c r="CE209" i="20" s="1"/>
  <c r="BZ210" i="15"/>
  <c r="BS210" i="15"/>
  <c r="CI210" i="15"/>
  <c r="BV210" i="15"/>
  <c r="BX210" i="15"/>
  <c r="BY209" i="20" s="1"/>
  <c r="BO210" i="15"/>
  <c r="BQ210" i="15"/>
  <c r="BR209" i="20" s="1"/>
  <c r="BM210" i="15"/>
  <c r="BD210" i="15"/>
  <c r="BE209" i="20" s="1"/>
  <c r="BI210" i="15"/>
  <c r="BK210" i="15"/>
  <c r="BF210" i="15"/>
  <c r="BG209" i="20" s="1"/>
  <c r="AZ210" i="15"/>
  <c r="BA209" i="20" s="1"/>
  <c r="AQ210" i="15"/>
  <c r="AR209" i="20" s="1"/>
  <c r="AV210" i="15"/>
  <c r="BB210" i="15"/>
  <c r="BC209" i="20" s="1"/>
  <c r="AS210" i="15"/>
  <c r="AT209" i="20" s="1"/>
  <c r="AK210" i="15"/>
  <c r="AL209" i="20" s="1"/>
  <c r="AO210" i="15"/>
  <c r="AP209" i="20" s="1"/>
  <c r="AM210" i="15"/>
  <c r="AN209" i="20" s="1"/>
  <c r="AX210" i="15"/>
  <c r="AY209" i="20" s="1"/>
  <c r="AI210" i="15"/>
  <c r="AJ209" i="20" s="1"/>
  <c r="AF210" i="15"/>
  <c r="AD210" i="15"/>
  <c r="Z210" i="15"/>
  <c r="AB210" i="15"/>
  <c r="X210" i="15"/>
  <c r="V210" i="15"/>
  <c r="CS218" i="15"/>
  <c r="CT217" i="20" s="1"/>
  <c r="CQ218" i="15"/>
  <c r="CO218" i="15"/>
  <c r="CM218" i="15"/>
  <c r="CK218" i="15"/>
  <c r="CF218" i="15"/>
  <c r="CB218" i="15"/>
  <c r="CD218" i="15"/>
  <c r="CE217" i="20" s="1"/>
  <c r="CI218" i="15"/>
  <c r="BZ218" i="15"/>
  <c r="BS218" i="15"/>
  <c r="BT217" i="20" s="1"/>
  <c r="BV218" i="15"/>
  <c r="BX218" i="15"/>
  <c r="BY217" i="20" s="1"/>
  <c r="BO218" i="15"/>
  <c r="BQ218" i="15"/>
  <c r="BR217" i="20" s="1"/>
  <c r="BM218" i="15"/>
  <c r="BD218" i="15"/>
  <c r="BE217" i="20" s="1"/>
  <c r="BK218" i="15"/>
  <c r="BI218" i="15"/>
  <c r="AZ218" i="15"/>
  <c r="BA217" i="20" s="1"/>
  <c r="AQ218" i="15"/>
  <c r="AR217" i="20" s="1"/>
  <c r="BF218" i="15"/>
  <c r="BG217" i="20" s="1"/>
  <c r="BB218" i="15"/>
  <c r="BC217" i="20" s="1"/>
  <c r="AX218" i="15"/>
  <c r="AY217" i="20" s="1"/>
  <c r="AS218" i="15"/>
  <c r="AT217" i="20" s="1"/>
  <c r="AK218" i="15"/>
  <c r="AL217" i="20" s="1"/>
  <c r="AO218" i="15"/>
  <c r="AP217" i="20" s="1"/>
  <c r="AM218" i="15"/>
  <c r="AN217" i="20" s="1"/>
  <c r="AV218" i="15"/>
  <c r="AI218" i="15"/>
  <c r="AJ217" i="20" s="1"/>
  <c r="AF218" i="15"/>
  <c r="AD218" i="15"/>
  <c r="Z218" i="15"/>
  <c r="AB218" i="15"/>
  <c r="X218" i="15"/>
  <c r="V218" i="15"/>
  <c r="CS226" i="15"/>
  <c r="CT225" i="20" s="1"/>
  <c r="CQ226" i="15"/>
  <c r="CO226" i="15"/>
  <c r="CM226" i="15"/>
  <c r="CK226" i="15"/>
  <c r="CF226" i="15"/>
  <c r="CB226" i="15"/>
  <c r="CD226" i="15"/>
  <c r="CE225" i="20" s="1"/>
  <c r="CI226" i="15"/>
  <c r="BZ226" i="15"/>
  <c r="BS226" i="15"/>
  <c r="BT225" i="20" s="1"/>
  <c r="BV226" i="15"/>
  <c r="BX226" i="15"/>
  <c r="BY225" i="20" s="1"/>
  <c r="BO226" i="15"/>
  <c r="BQ226" i="15"/>
  <c r="BR225" i="20" s="1"/>
  <c r="BM226" i="15"/>
  <c r="BK226" i="15"/>
  <c r="BD226" i="15"/>
  <c r="BE225" i="20" s="1"/>
  <c r="BI226" i="15"/>
  <c r="BF226" i="15"/>
  <c r="BG225" i="20" s="1"/>
  <c r="AZ226" i="15"/>
  <c r="BA225" i="20" s="1"/>
  <c r="AX226" i="15"/>
  <c r="AY225" i="20" s="1"/>
  <c r="AQ226" i="15"/>
  <c r="AR225" i="20" s="1"/>
  <c r="AV226" i="15"/>
  <c r="AS226" i="15"/>
  <c r="AT225" i="20" s="1"/>
  <c r="BB226" i="15"/>
  <c r="BC225" i="20" s="1"/>
  <c r="AK226" i="15"/>
  <c r="AL225" i="20" s="1"/>
  <c r="AM226" i="15"/>
  <c r="AN225" i="20" s="1"/>
  <c r="AO226" i="15"/>
  <c r="AP225" i="20" s="1"/>
  <c r="AI226" i="15"/>
  <c r="AJ225" i="20" s="1"/>
  <c r="AF226" i="15"/>
  <c r="Z226" i="15"/>
  <c r="AD226" i="15"/>
  <c r="AB226" i="15"/>
  <c r="V226" i="15"/>
  <c r="X226" i="15"/>
  <c r="CS234" i="15"/>
  <c r="CT233" i="20" s="1"/>
  <c r="CQ234" i="15"/>
  <c r="CO234" i="15"/>
  <c r="CM234" i="15"/>
  <c r="CK234" i="15"/>
  <c r="CI234" i="15"/>
  <c r="CF234" i="15"/>
  <c r="CG233" i="20" s="1"/>
  <c r="CB234" i="15"/>
  <c r="CC233" i="20" s="1"/>
  <c r="CD234" i="15"/>
  <c r="BZ234" i="15"/>
  <c r="BS234" i="15"/>
  <c r="BT233" i="20" s="1"/>
  <c r="BV234" i="15"/>
  <c r="BX234" i="15"/>
  <c r="BY233" i="20" s="1"/>
  <c r="BO234" i="15"/>
  <c r="BQ234" i="15"/>
  <c r="BR233" i="20" s="1"/>
  <c r="BM234" i="15"/>
  <c r="BD234" i="15"/>
  <c r="BE233" i="20" s="1"/>
  <c r="BK234" i="15"/>
  <c r="BI234" i="15"/>
  <c r="BF234" i="15"/>
  <c r="BG233" i="20" s="1"/>
  <c r="AZ234" i="15"/>
  <c r="BA233" i="20" s="1"/>
  <c r="AQ234" i="15"/>
  <c r="AR233" i="20" s="1"/>
  <c r="AS234" i="15"/>
  <c r="AT233" i="20" s="1"/>
  <c r="BB234" i="15"/>
  <c r="BC233" i="20" s="1"/>
  <c r="AX234" i="15"/>
  <c r="AY233" i="20" s="1"/>
  <c r="AO234" i="15"/>
  <c r="AP233" i="20" s="1"/>
  <c r="AK234" i="15"/>
  <c r="AL233" i="20" s="1"/>
  <c r="AM234" i="15"/>
  <c r="AN233" i="20" s="1"/>
  <c r="AI234" i="15"/>
  <c r="AJ233" i="20" s="1"/>
  <c r="AV234" i="15"/>
  <c r="AF234" i="15"/>
  <c r="Z234" i="15"/>
  <c r="AB234" i="15"/>
  <c r="AD234" i="15"/>
  <c r="V234" i="15"/>
  <c r="X234" i="15"/>
  <c r="CS243" i="15"/>
  <c r="CT242" i="20" s="1"/>
  <c r="CQ243" i="15"/>
  <c r="CO243" i="15"/>
  <c r="CM243" i="15"/>
  <c r="CK243" i="15"/>
  <c r="CI243" i="15"/>
  <c r="CF243" i="15"/>
  <c r="CG242" i="20" s="1"/>
  <c r="CB243" i="15"/>
  <c r="CC242" i="20" s="1"/>
  <c r="CD243" i="15"/>
  <c r="BZ243" i="15"/>
  <c r="BS243" i="15"/>
  <c r="BT242" i="20" s="1"/>
  <c r="BV243" i="15"/>
  <c r="BX243" i="15"/>
  <c r="BY242" i="20" s="1"/>
  <c r="BO243" i="15"/>
  <c r="BQ243" i="15"/>
  <c r="BR242" i="20" s="1"/>
  <c r="BM243" i="15"/>
  <c r="BD243" i="15"/>
  <c r="BE242" i="20" s="1"/>
  <c r="BI243" i="15"/>
  <c r="BK243" i="15"/>
  <c r="AZ243" i="15"/>
  <c r="BA242" i="20" s="1"/>
  <c r="BF243" i="15"/>
  <c r="BG242" i="20" s="1"/>
  <c r="AQ243" i="15"/>
  <c r="AR242" i="20" s="1"/>
  <c r="AX243" i="15"/>
  <c r="AY242" i="20" s="1"/>
  <c r="AV243" i="15"/>
  <c r="BB243" i="15"/>
  <c r="BC242" i="20" s="1"/>
  <c r="AS243" i="15"/>
  <c r="AT242" i="20" s="1"/>
  <c r="AK243" i="15"/>
  <c r="AL242" i="20" s="1"/>
  <c r="AO243" i="15"/>
  <c r="AP242" i="20" s="1"/>
  <c r="AM243" i="15"/>
  <c r="AN242" i="20" s="1"/>
  <c r="AI243" i="15"/>
  <c r="AJ242" i="20" s="1"/>
  <c r="AD243" i="15"/>
  <c r="Z243" i="15"/>
  <c r="AB243" i="15"/>
  <c r="AF243" i="15"/>
  <c r="X243" i="15"/>
  <c r="V243" i="15"/>
  <c r="CS251" i="15"/>
  <c r="CT250" i="20" s="1"/>
  <c r="CQ251" i="15"/>
  <c r="CO251" i="15"/>
  <c r="CM251" i="15"/>
  <c r="CK251" i="15"/>
  <c r="CI251" i="15"/>
  <c r="CF251" i="15"/>
  <c r="CG250" i="20" s="1"/>
  <c r="CB251" i="15"/>
  <c r="CC250" i="20" s="1"/>
  <c r="CD251" i="15"/>
  <c r="BZ251" i="15"/>
  <c r="BS251" i="15"/>
  <c r="BT250" i="20" s="1"/>
  <c r="BV251" i="15"/>
  <c r="BX251" i="15"/>
  <c r="BY250" i="20" s="1"/>
  <c r="BO251" i="15"/>
  <c r="BQ251" i="15"/>
  <c r="BR250" i="20" s="1"/>
  <c r="BM251" i="15"/>
  <c r="BD251" i="15"/>
  <c r="BE250" i="20" s="1"/>
  <c r="BK251" i="15"/>
  <c r="BI251" i="15"/>
  <c r="BF251" i="15"/>
  <c r="BG250" i="20" s="1"/>
  <c r="AZ251" i="15"/>
  <c r="BA250" i="20" s="1"/>
  <c r="AQ251" i="15"/>
  <c r="AR250" i="20" s="1"/>
  <c r="BB251" i="15"/>
  <c r="BC250" i="20" s="1"/>
  <c r="AS251" i="15"/>
  <c r="AT250" i="20" s="1"/>
  <c r="AV251" i="15"/>
  <c r="AK251" i="15"/>
  <c r="AL250" i="20" s="1"/>
  <c r="AX251" i="15"/>
  <c r="AY250" i="20" s="1"/>
  <c r="AM251" i="15"/>
  <c r="AN250" i="20" s="1"/>
  <c r="AO251" i="15"/>
  <c r="AP250" i="20" s="1"/>
  <c r="AI251" i="15"/>
  <c r="AJ250" i="20" s="1"/>
  <c r="AF251" i="15"/>
  <c r="Z251" i="15"/>
  <c r="AD251" i="15"/>
  <c r="AB251" i="15"/>
  <c r="X251" i="15"/>
  <c r="V251" i="15"/>
  <c r="CS259" i="15"/>
  <c r="CT258" i="20" s="1"/>
  <c r="CQ259" i="15"/>
  <c r="CO259" i="15"/>
  <c r="CM259" i="15"/>
  <c r="CK259" i="15"/>
  <c r="CI259" i="15"/>
  <c r="CF259" i="15"/>
  <c r="CG258" i="20" s="1"/>
  <c r="CB259" i="15"/>
  <c r="CC258" i="20" s="1"/>
  <c r="CD259" i="15"/>
  <c r="BZ259" i="15"/>
  <c r="BS259" i="15"/>
  <c r="BT258" i="20" s="1"/>
  <c r="BV259" i="15"/>
  <c r="BX259" i="15"/>
  <c r="BY258" i="20" s="1"/>
  <c r="BO259" i="15"/>
  <c r="BQ259" i="15"/>
  <c r="BR258" i="20" s="1"/>
  <c r="BM259" i="15"/>
  <c r="BK259" i="15"/>
  <c r="BD259" i="15"/>
  <c r="BE258" i="20" s="1"/>
  <c r="BI259" i="15"/>
  <c r="BF259" i="15"/>
  <c r="BG258" i="20" s="1"/>
  <c r="BB259" i="15"/>
  <c r="BC258" i="20" s="1"/>
  <c r="AZ259" i="15"/>
  <c r="BA258" i="20" s="1"/>
  <c r="AQ259" i="15"/>
  <c r="AR258" i="20" s="1"/>
  <c r="AV259" i="15"/>
  <c r="AS259" i="15"/>
  <c r="AT258" i="20" s="1"/>
  <c r="AX259" i="15"/>
  <c r="AY258" i="20" s="1"/>
  <c r="AO259" i="15"/>
  <c r="AP258" i="20" s="1"/>
  <c r="AK259" i="15"/>
  <c r="AL258" i="20" s="1"/>
  <c r="AM259" i="15"/>
  <c r="AN258" i="20" s="1"/>
  <c r="AI259" i="15"/>
  <c r="AJ258" i="20" s="1"/>
  <c r="AF259" i="15"/>
  <c r="AD259" i="15"/>
  <c r="Z259" i="15"/>
  <c r="AB259" i="15"/>
  <c r="V259" i="15"/>
  <c r="X259" i="15"/>
  <c r="CS267" i="15"/>
  <c r="CT266" i="20" s="1"/>
  <c r="CQ267" i="15"/>
  <c r="CO267" i="15"/>
  <c r="CM267" i="15"/>
  <c r="CK267" i="15"/>
  <c r="CI267" i="15"/>
  <c r="CF267" i="15"/>
  <c r="CG266" i="20" s="1"/>
  <c r="CB267" i="15"/>
  <c r="CC266" i="20" s="1"/>
  <c r="CD267" i="15"/>
  <c r="BZ267" i="15"/>
  <c r="BS267" i="15"/>
  <c r="BT266" i="20" s="1"/>
  <c r="BV267" i="15"/>
  <c r="BX267" i="15"/>
  <c r="BY266" i="20" s="1"/>
  <c r="BO267" i="15"/>
  <c r="BQ267" i="15"/>
  <c r="BR266" i="20" s="1"/>
  <c r="BM267" i="15"/>
  <c r="BD267" i="15"/>
  <c r="BE266" i="20" s="1"/>
  <c r="BK267" i="15"/>
  <c r="BI267" i="15"/>
  <c r="BB267" i="15"/>
  <c r="BC266" i="20" s="1"/>
  <c r="AZ267" i="15"/>
  <c r="BA266" i="20" s="1"/>
  <c r="BF267" i="15"/>
  <c r="BG266" i="20" s="1"/>
  <c r="AQ267" i="15"/>
  <c r="AR266" i="20" s="1"/>
  <c r="AX267" i="15"/>
  <c r="AY266" i="20" s="1"/>
  <c r="AS267" i="15"/>
  <c r="AT266" i="20" s="1"/>
  <c r="AK267" i="15"/>
  <c r="AL266" i="20" s="1"/>
  <c r="AV267" i="15"/>
  <c r="AO267" i="15"/>
  <c r="AP266" i="20" s="1"/>
  <c r="AM267" i="15"/>
  <c r="AN266" i="20" s="1"/>
  <c r="AI267" i="15"/>
  <c r="AJ266" i="20" s="1"/>
  <c r="AF267" i="15"/>
  <c r="AD267" i="15"/>
  <c r="Z267" i="15"/>
  <c r="AB267" i="15"/>
  <c r="X267" i="15"/>
  <c r="V267" i="15"/>
  <c r="CS275" i="15"/>
  <c r="CT274" i="20" s="1"/>
  <c r="CQ275" i="15"/>
  <c r="CO275" i="15"/>
  <c r="CM275" i="15"/>
  <c r="CK275" i="15"/>
  <c r="CI275" i="15"/>
  <c r="CF275" i="15"/>
  <c r="CG274" i="20" s="1"/>
  <c r="CB275" i="15"/>
  <c r="CC274" i="20" s="1"/>
  <c r="CD275" i="15"/>
  <c r="BZ275" i="15"/>
  <c r="BS275" i="15"/>
  <c r="BT274" i="20" s="1"/>
  <c r="BV275" i="15"/>
  <c r="BX275" i="15"/>
  <c r="BY274" i="20" s="1"/>
  <c r="BO275" i="15"/>
  <c r="BQ275" i="15"/>
  <c r="BR274" i="20" s="1"/>
  <c r="BM275" i="15"/>
  <c r="BD275" i="15"/>
  <c r="BE274" i="20" s="1"/>
  <c r="BI275" i="15"/>
  <c r="BF275" i="15"/>
  <c r="BG274" i="20" s="1"/>
  <c r="BB275" i="15"/>
  <c r="BC274" i="20" s="1"/>
  <c r="AZ275" i="15"/>
  <c r="BA274" i="20" s="1"/>
  <c r="BK275" i="15"/>
  <c r="AQ275" i="15"/>
  <c r="AR274" i="20" s="1"/>
  <c r="AV275" i="15"/>
  <c r="AS275" i="15"/>
  <c r="AT274" i="20" s="1"/>
  <c r="AX275" i="15"/>
  <c r="AY274" i="20" s="1"/>
  <c r="AK275" i="15"/>
  <c r="AL274" i="20" s="1"/>
  <c r="AM275" i="15"/>
  <c r="AN274" i="20" s="1"/>
  <c r="AI275" i="15"/>
  <c r="AJ274" i="20" s="1"/>
  <c r="AF275" i="15"/>
  <c r="AD275" i="15"/>
  <c r="AO275" i="15"/>
  <c r="AP274" i="20" s="1"/>
  <c r="Z275" i="15"/>
  <c r="AB275" i="15"/>
  <c r="X275" i="15"/>
  <c r="V275" i="15"/>
  <c r="CS284" i="15"/>
  <c r="CT283" i="20" s="1"/>
  <c r="CQ284" i="15"/>
  <c r="CO284" i="15"/>
  <c r="CM284" i="15"/>
  <c r="CK284" i="15"/>
  <c r="CF284" i="15"/>
  <c r="CI284" i="15"/>
  <c r="CD284" i="15"/>
  <c r="CE283" i="20" s="1"/>
  <c r="BX284" i="15"/>
  <c r="BV284" i="15"/>
  <c r="CB284" i="15"/>
  <c r="BS284" i="15"/>
  <c r="BT283" i="20" s="1"/>
  <c r="BQ284" i="15"/>
  <c r="BR283" i="20" s="1"/>
  <c r="BZ284" i="15"/>
  <c r="CA283" i="20" s="1"/>
  <c r="BM284" i="15"/>
  <c r="BN283" i="20" s="1"/>
  <c r="BO284" i="15"/>
  <c r="BF284" i="15"/>
  <c r="BG283" i="20" s="1"/>
  <c r="BK284" i="15"/>
  <c r="BI284" i="15"/>
  <c r="BD284" i="15"/>
  <c r="BE283" i="20" s="1"/>
  <c r="AV284" i="15"/>
  <c r="BB284" i="15"/>
  <c r="BC283" i="20" s="1"/>
  <c r="AZ284" i="15"/>
  <c r="BA283" i="20" s="1"/>
  <c r="AX284" i="15"/>
  <c r="AY283" i="20" s="1"/>
  <c r="AS284" i="15"/>
  <c r="AT283" i="20" s="1"/>
  <c r="AK284" i="15"/>
  <c r="AL283" i="20" s="1"/>
  <c r="AO284" i="15"/>
  <c r="AP283" i="20" s="1"/>
  <c r="AF284" i="15"/>
  <c r="AM284" i="15"/>
  <c r="AN283" i="20" s="1"/>
  <c r="AI284" i="15"/>
  <c r="AJ283" i="20" s="1"/>
  <c r="AQ284" i="15"/>
  <c r="AR283" i="20" s="1"/>
  <c r="Z284" i="15"/>
  <c r="V284" i="15"/>
  <c r="AD284" i="15"/>
  <c r="AB284" i="15"/>
  <c r="X284" i="15"/>
  <c r="CS292" i="15"/>
  <c r="CT291" i="20" s="1"/>
  <c r="CQ292" i="15"/>
  <c r="CO292" i="15"/>
  <c r="CM292" i="15"/>
  <c r="CK292" i="15"/>
  <c r="CF292" i="15"/>
  <c r="CI292" i="15"/>
  <c r="CD292" i="15"/>
  <c r="CE291" i="20" s="1"/>
  <c r="BX292" i="15"/>
  <c r="BV292" i="15"/>
  <c r="CB292" i="15"/>
  <c r="BS292" i="15"/>
  <c r="BT291" i="20" s="1"/>
  <c r="BQ292" i="15"/>
  <c r="BR291" i="20" s="1"/>
  <c r="BZ292" i="15"/>
  <c r="CA291" i="20" s="1"/>
  <c r="BM292" i="15"/>
  <c r="BN291" i="20" s="1"/>
  <c r="BF292" i="15"/>
  <c r="BG291" i="20" s="1"/>
  <c r="BI292" i="15"/>
  <c r="AV292" i="15"/>
  <c r="BK292" i="15"/>
  <c r="AZ292" i="15"/>
  <c r="BA291" i="20" s="1"/>
  <c r="BB292" i="15"/>
  <c r="BC291" i="20" s="1"/>
  <c r="BO292" i="15"/>
  <c r="BD292" i="15"/>
  <c r="BE291" i="20" s="1"/>
  <c r="AS292" i="15"/>
  <c r="AT291" i="20" s="1"/>
  <c r="AK292" i="15"/>
  <c r="AL291" i="20" s="1"/>
  <c r="AF292" i="15"/>
  <c r="AM292" i="15"/>
  <c r="AN291" i="20" s="1"/>
  <c r="AQ292" i="15"/>
  <c r="AR291" i="20" s="1"/>
  <c r="AO292" i="15"/>
  <c r="AP291" i="20" s="1"/>
  <c r="AI292" i="15"/>
  <c r="AJ291" i="20" s="1"/>
  <c r="AX292" i="15"/>
  <c r="AY291" i="20" s="1"/>
  <c r="Z292" i="15"/>
  <c r="V292" i="15"/>
  <c r="AB292" i="15"/>
  <c r="AD292" i="15"/>
  <c r="X292" i="15"/>
  <c r="CS300" i="15"/>
  <c r="CT299" i="20" s="1"/>
  <c r="CQ300" i="15"/>
  <c r="CO300" i="15"/>
  <c r="CM300" i="15"/>
  <c r="CK300" i="15"/>
  <c r="CI300" i="15"/>
  <c r="CF300" i="15"/>
  <c r="CG299" i="20" s="1"/>
  <c r="CD300" i="15"/>
  <c r="CE299" i="20" s="1"/>
  <c r="BX300" i="15"/>
  <c r="CB300" i="15"/>
  <c r="BV300" i="15"/>
  <c r="BZ300" i="15"/>
  <c r="BQ300" i="15"/>
  <c r="BM300" i="15"/>
  <c r="BN299" i="20" s="1"/>
  <c r="BK300" i="15"/>
  <c r="BL299" i="20" s="1"/>
  <c r="BF300" i="15"/>
  <c r="BG299" i="20" s="1"/>
  <c r="BI300" i="15"/>
  <c r="BO300" i="15"/>
  <c r="AV300" i="15"/>
  <c r="BS300" i="15"/>
  <c r="AZ300" i="15"/>
  <c r="BA299" i="20" s="1"/>
  <c r="BD300" i="15"/>
  <c r="BE299" i="20" s="1"/>
  <c r="BB300" i="15"/>
  <c r="BC299" i="20" s="1"/>
  <c r="AS300" i="15"/>
  <c r="AT299" i="20" s="1"/>
  <c r="AX300" i="15"/>
  <c r="AY299" i="20" s="1"/>
  <c r="AK300" i="15"/>
  <c r="AL299" i="20" s="1"/>
  <c r="AO300" i="15"/>
  <c r="AP299" i="20" s="1"/>
  <c r="AF300" i="15"/>
  <c r="AQ300" i="15"/>
  <c r="AR299" i="20" s="1"/>
  <c r="AM300" i="15"/>
  <c r="AN299" i="20" s="1"/>
  <c r="AI300" i="15"/>
  <c r="AJ299" i="20" s="1"/>
  <c r="Z300" i="15"/>
  <c r="V300" i="15"/>
  <c r="AD300" i="15"/>
  <c r="AB300" i="15"/>
  <c r="X300" i="15"/>
  <c r="CS308" i="15"/>
  <c r="CT307" i="20" s="1"/>
  <c r="CQ308" i="15"/>
  <c r="CO308" i="15"/>
  <c r="CM308" i="15"/>
  <c r="CI308" i="15"/>
  <c r="CF308" i="15"/>
  <c r="CK308" i="15"/>
  <c r="CD308" i="15"/>
  <c r="CE307" i="20" s="1"/>
  <c r="CB308" i="15"/>
  <c r="BX308" i="15"/>
  <c r="BV308" i="15"/>
  <c r="BZ308" i="15"/>
  <c r="BQ308" i="15"/>
  <c r="BM308" i="15"/>
  <c r="BN307" i="20" s="1"/>
  <c r="BS308" i="15"/>
  <c r="BT307" i="20" s="1"/>
  <c r="BF308" i="15"/>
  <c r="BG307" i="20" s="1"/>
  <c r="BK308" i="15"/>
  <c r="BO308" i="15"/>
  <c r="BI308" i="15"/>
  <c r="BD308" i="15"/>
  <c r="BE307" i="20" s="1"/>
  <c r="AV308" i="15"/>
  <c r="AZ308" i="15"/>
  <c r="BA307" i="20" s="1"/>
  <c r="BB308" i="15"/>
  <c r="BC307" i="20" s="1"/>
  <c r="AX308" i="15"/>
  <c r="AY307" i="20" s="1"/>
  <c r="AS308" i="15"/>
  <c r="AT307" i="20" s="1"/>
  <c r="AK308" i="15"/>
  <c r="AL307" i="20" s="1"/>
  <c r="AQ308" i="15"/>
  <c r="AR307" i="20" s="1"/>
  <c r="AF308" i="15"/>
  <c r="AM308" i="15"/>
  <c r="AN307" i="20" s="1"/>
  <c r="AO308" i="15"/>
  <c r="AP307" i="20" s="1"/>
  <c r="AI308" i="15"/>
  <c r="AJ307" i="20" s="1"/>
  <c r="Z308" i="15"/>
  <c r="V308" i="15"/>
  <c r="AB308" i="15"/>
  <c r="AD308" i="15"/>
  <c r="X308" i="15"/>
  <c r="CS316" i="15"/>
  <c r="CT315" i="20" s="1"/>
  <c r="CQ316" i="15"/>
  <c r="CO316" i="15"/>
  <c r="CM316" i="15"/>
  <c r="CI316" i="15"/>
  <c r="CF316" i="15"/>
  <c r="CK316" i="15"/>
  <c r="CD316" i="15"/>
  <c r="CE315" i="20" s="1"/>
  <c r="CB316" i="15"/>
  <c r="BX316" i="15"/>
  <c r="BV316" i="15"/>
  <c r="BZ316" i="15"/>
  <c r="BQ316" i="15"/>
  <c r="BM316" i="15"/>
  <c r="BN315" i="20" s="1"/>
  <c r="BS316" i="15"/>
  <c r="BT315" i="20" s="1"/>
  <c r="BF316" i="15"/>
  <c r="BG315" i="20" s="1"/>
  <c r="BK316" i="15"/>
  <c r="BI316" i="15"/>
  <c r="AV316" i="15"/>
  <c r="AZ316" i="15"/>
  <c r="BA315" i="20" s="1"/>
  <c r="BO316" i="15"/>
  <c r="BD316" i="15"/>
  <c r="BE315" i="20" s="1"/>
  <c r="AS316" i="15"/>
  <c r="AT315" i="20" s="1"/>
  <c r="BB316" i="15"/>
  <c r="BC315" i="20" s="1"/>
  <c r="AK316" i="15"/>
  <c r="AL315" i="20" s="1"/>
  <c r="AO316" i="15"/>
  <c r="AP315" i="20" s="1"/>
  <c r="AF316" i="15"/>
  <c r="AM316" i="15"/>
  <c r="AN315" i="20" s="1"/>
  <c r="AX316" i="15"/>
  <c r="AY315" i="20" s="1"/>
  <c r="AI316" i="15"/>
  <c r="AJ315" i="20" s="1"/>
  <c r="AQ316" i="15"/>
  <c r="AR315" i="20" s="1"/>
  <c r="Z316" i="15"/>
  <c r="V316" i="15"/>
  <c r="AD316" i="15"/>
  <c r="AB316" i="15"/>
  <c r="X316" i="15"/>
  <c r="CS324" i="15"/>
  <c r="CT323" i="20" s="1"/>
  <c r="CQ324" i="15"/>
  <c r="CO324" i="15"/>
  <c r="CM324" i="15"/>
  <c r="CI324" i="15"/>
  <c r="CF324" i="15"/>
  <c r="CK324" i="15"/>
  <c r="CD324" i="15"/>
  <c r="CE323" i="20" s="1"/>
  <c r="CB324" i="15"/>
  <c r="BX324" i="15"/>
  <c r="BV324" i="15"/>
  <c r="BK324" i="15"/>
  <c r="BQ324" i="15"/>
  <c r="BR323" i="20" s="1"/>
  <c r="BS324" i="15"/>
  <c r="BM324" i="15"/>
  <c r="BN323" i="20" s="1"/>
  <c r="BF324" i="15"/>
  <c r="BG323" i="20" s="1"/>
  <c r="BO324" i="15"/>
  <c r="BI324" i="15"/>
  <c r="BZ324" i="15"/>
  <c r="AV324" i="15"/>
  <c r="BD324" i="15"/>
  <c r="BE323" i="20" s="1"/>
  <c r="AZ324" i="15"/>
  <c r="BA323" i="20" s="1"/>
  <c r="BB324" i="15"/>
  <c r="BC323" i="20" s="1"/>
  <c r="AS324" i="15"/>
  <c r="AT323" i="20" s="1"/>
  <c r="AX324" i="15"/>
  <c r="AY323" i="20" s="1"/>
  <c r="AK324" i="15"/>
  <c r="AL323" i="20" s="1"/>
  <c r="AF324" i="15"/>
  <c r="AM324" i="15"/>
  <c r="AN323" i="20" s="1"/>
  <c r="AQ324" i="15"/>
  <c r="AR323" i="20" s="1"/>
  <c r="AO324" i="15"/>
  <c r="AP323" i="20" s="1"/>
  <c r="AI324" i="15"/>
  <c r="AJ323" i="20" s="1"/>
  <c r="Z324" i="15"/>
  <c r="V324" i="15"/>
  <c r="AB324" i="15"/>
  <c r="AD324" i="15"/>
  <c r="X324" i="15"/>
  <c r="CS332" i="15"/>
  <c r="CT331" i="20" s="1"/>
  <c r="CQ332" i="15"/>
  <c r="CO332" i="15"/>
  <c r="CM332" i="15"/>
  <c r="CI332" i="15"/>
  <c r="CF332" i="15"/>
  <c r="CK332" i="15"/>
  <c r="CD332" i="15"/>
  <c r="CE331" i="20" s="1"/>
  <c r="CB332" i="15"/>
  <c r="BX332" i="15"/>
  <c r="BV332" i="15"/>
  <c r="BK332" i="15"/>
  <c r="BQ332" i="15"/>
  <c r="BR331" i="20" s="1"/>
  <c r="BS332" i="15"/>
  <c r="BM332" i="15"/>
  <c r="BN331" i="20" s="1"/>
  <c r="BZ332" i="15"/>
  <c r="CA331" i="20" s="1"/>
  <c r="BO332" i="15"/>
  <c r="BF332" i="15"/>
  <c r="BG331" i="20" s="1"/>
  <c r="BI332" i="15"/>
  <c r="BB332" i="15"/>
  <c r="BC331" i="20" s="1"/>
  <c r="AV332" i="15"/>
  <c r="AZ332" i="15"/>
  <c r="BA331" i="20" s="1"/>
  <c r="AX332" i="15"/>
  <c r="AY331" i="20" s="1"/>
  <c r="AS332" i="15"/>
  <c r="AT331" i="20" s="1"/>
  <c r="BD332" i="15"/>
  <c r="BE331" i="20" s="1"/>
  <c r="AK332" i="15"/>
  <c r="AL331" i="20" s="1"/>
  <c r="AO332" i="15"/>
  <c r="AP331" i="20" s="1"/>
  <c r="AF332" i="15"/>
  <c r="AQ332" i="15"/>
  <c r="AR331" i="20" s="1"/>
  <c r="AM332" i="15"/>
  <c r="AN331" i="20" s="1"/>
  <c r="AI332" i="15"/>
  <c r="AJ331" i="20" s="1"/>
  <c r="Z332" i="15"/>
  <c r="V332" i="15"/>
  <c r="AD332" i="15"/>
  <c r="AB332" i="15"/>
  <c r="X332" i="15"/>
  <c r="CS340" i="15"/>
  <c r="CT339" i="20" s="1"/>
  <c r="CQ340" i="15"/>
  <c r="CO340" i="15"/>
  <c r="CM340" i="15"/>
  <c r="CI340" i="15"/>
  <c r="CK340" i="15"/>
  <c r="CF340" i="15"/>
  <c r="CG339" i="20" s="1"/>
  <c r="CD340" i="15"/>
  <c r="CE339" i="20" s="1"/>
  <c r="CB340" i="15"/>
  <c r="BX340" i="15"/>
  <c r="BV340" i="15"/>
  <c r="BK340" i="15"/>
  <c r="BS340" i="15"/>
  <c r="BT339" i="20" s="1"/>
  <c r="BQ340" i="15"/>
  <c r="BM340" i="15"/>
  <c r="BN339" i="20" s="1"/>
  <c r="BZ340" i="15"/>
  <c r="CA339" i="20" s="1"/>
  <c r="BO340" i="15"/>
  <c r="BF340" i="15"/>
  <c r="BG339" i="20" s="1"/>
  <c r="BI340" i="15"/>
  <c r="AV340" i="15"/>
  <c r="BB340" i="15"/>
  <c r="BC339" i="20" s="1"/>
  <c r="AZ340" i="15"/>
  <c r="BA339" i="20" s="1"/>
  <c r="BD340" i="15"/>
  <c r="BE339" i="20" s="1"/>
  <c r="AS340" i="15"/>
  <c r="AT339" i="20" s="1"/>
  <c r="AX340" i="15"/>
  <c r="AY339" i="20" s="1"/>
  <c r="AK340" i="15"/>
  <c r="AL339" i="20" s="1"/>
  <c r="AQ340" i="15"/>
  <c r="AR339" i="20" s="1"/>
  <c r="AF340" i="15"/>
  <c r="AM340" i="15"/>
  <c r="AN339" i="20" s="1"/>
  <c r="AO340" i="15"/>
  <c r="AP339" i="20" s="1"/>
  <c r="AI340" i="15"/>
  <c r="AJ339" i="20" s="1"/>
  <c r="Z340" i="15"/>
  <c r="V340" i="15"/>
  <c r="AB340" i="15"/>
  <c r="AD340" i="15"/>
  <c r="X340" i="15"/>
  <c r="CS348" i="15"/>
  <c r="CT347" i="20" s="1"/>
  <c r="CQ348" i="15"/>
  <c r="CO348" i="15"/>
  <c r="CM348" i="15"/>
  <c r="CI348" i="15"/>
  <c r="CK348" i="15"/>
  <c r="CF348" i="15"/>
  <c r="CG347" i="20" s="1"/>
  <c r="CD348" i="15"/>
  <c r="CE347" i="20" s="1"/>
  <c r="BX348" i="15"/>
  <c r="BV348" i="15"/>
  <c r="BS348" i="15"/>
  <c r="BT347" i="20" s="1"/>
  <c r="BK348" i="15"/>
  <c r="BQ348" i="15"/>
  <c r="BR347" i="20" s="1"/>
  <c r="BZ348" i="15"/>
  <c r="CA347" i="20" s="1"/>
  <c r="BM348" i="15"/>
  <c r="BN347" i="20" s="1"/>
  <c r="BO348" i="15"/>
  <c r="CB348" i="15"/>
  <c r="BF348" i="15"/>
  <c r="BG347" i="20" s="1"/>
  <c r="BI348" i="15"/>
  <c r="BD348" i="15"/>
  <c r="BE347" i="20" s="1"/>
  <c r="AV348" i="15"/>
  <c r="AZ348" i="15"/>
  <c r="BA347" i="20" s="1"/>
  <c r="BB348" i="15"/>
  <c r="BC347" i="20" s="1"/>
  <c r="AX348" i="15"/>
  <c r="AY347" i="20" s="1"/>
  <c r="AS348" i="15"/>
  <c r="AT347" i="20" s="1"/>
  <c r="AK348" i="15"/>
  <c r="AL347" i="20" s="1"/>
  <c r="AO348" i="15"/>
  <c r="AP347" i="20" s="1"/>
  <c r="AF348" i="15"/>
  <c r="AM348" i="15"/>
  <c r="AN347" i="20" s="1"/>
  <c r="AI348" i="15"/>
  <c r="AJ347" i="20" s="1"/>
  <c r="AQ348" i="15"/>
  <c r="AR347" i="20" s="1"/>
  <c r="Z348" i="15"/>
  <c r="V348" i="15"/>
  <c r="AD348" i="15"/>
  <c r="AB348" i="15"/>
  <c r="X348" i="15"/>
  <c r="CS356" i="15"/>
  <c r="CT355" i="20" s="1"/>
  <c r="CQ356" i="15"/>
  <c r="CO356" i="15"/>
  <c r="CM356" i="15"/>
  <c r="CI356" i="15"/>
  <c r="CK356" i="15"/>
  <c r="CF356" i="15"/>
  <c r="CG355" i="20" s="1"/>
  <c r="CD356" i="15"/>
  <c r="CE355" i="20" s="1"/>
  <c r="BX356" i="15"/>
  <c r="BV356" i="15"/>
  <c r="CB356" i="15"/>
  <c r="BS356" i="15"/>
  <c r="BT355" i="20" s="1"/>
  <c r="BK356" i="15"/>
  <c r="BL355" i="20" s="1"/>
  <c r="BQ356" i="15"/>
  <c r="BR355" i="20" s="1"/>
  <c r="BZ356" i="15"/>
  <c r="CA355" i="20" s="1"/>
  <c r="BM356" i="15"/>
  <c r="BF356" i="15"/>
  <c r="BG355" i="20" s="1"/>
  <c r="BI356" i="15"/>
  <c r="AV356" i="15"/>
  <c r="BO356" i="15"/>
  <c r="AZ356" i="15"/>
  <c r="BA355" i="20" s="1"/>
  <c r="AS356" i="15"/>
  <c r="AT355" i="20" s="1"/>
  <c r="BB356" i="15"/>
  <c r="BC355" i="20" s="1"/>
  <c r="BD356" i="15"/>
  <c r="BE355" i="20" s="1"/>
  <c r="AK356" i="15"/>
  <c r="AL355" i="20" s="1"/>
  <c r="AX356" i="15"/>
  <c r="AY355" i="20" s="1"/>
  <c r="AF356" i="15"/>
  <c r="AM356" i="15"/>
  <c r="AN355" i="20" s="1"/>
  <c r="AQ356" i="15"/>
  <c r="AR355" i="20" s="1"/>
  <c r="AO356" i="15"/>
  <c r="AP355" i="20" s="1"/>
  <c r="AI356" i="15"/>
  <c r="AJ355" i="20" s="1"/>
  <c r="Z356" i="15"/>
  <c r="V356" i="15"/>
  <c r="AB356" i="15"/>
  <c r="X356" i="15"/>
  <c r="AD356" i="15"/>
  <c r="CS364" i="15"/>
  <c r="CT363" i="20" s="1"/>
  <c r="CQ364" i="15"/>
  <c r="CO364" i="15"/>
  <c r="CM364" i="15"/>
  <c r="CI364" i="15"/>
  <c r="CK364" i="15"/>
  <c r="CF364" i="15"/>
  <c r="CG363" i="20" s="1"/>
  <c r="CD364" i="15"/>
  <c r="CE363" i="20" s="1"/>
  <c r="BX364" i="15"/>
  <c r="CB364" i="15"/>
  <c r="BV364" i="15"/>
  <c r="BK364" i="15"/>
  <c r="BZ364" i="15"/>
  <c r="CA363" i="20" s="1"/>
  <c r="BQ364" i="15"/>
  <c r="BR363" i="20" s="1"/>
  <c r="BM364" i="15"/>
  <c r="BF364" i="15"/>
  <c r="BG363" i="20" s="1"/>
  <c r="BI364" i="15"/>
  <c r="BS364" i="15"/>
  <c r="BO364" i="15"/>
  <c r="BB364" i="15"/>
  <c r="BC363" i="20" s="1"/>
  <c r="AV364" i="15"/>
  <c r="AZ364" i="15"/>
  <c r="BA363" i="20" s="1"/>
  <c r="BD364" i="15"/>
  <c r="BE363" i="20" s="1"/>
  <c r="AS364" i="15"/>
  <c r="AT363" i="20" s="1"/>
  <c r="AX364" i="15"/>
  <c r="AY363" i="20" s="1"/>
  <c r="AK364" i="15"/>
  <c r="AL363" i="20" s="1"/>
  <c r="AO364" i="15"/>
  <c r="AP363" i="20" s="1"/>
  <c r="AF364" i="15"/>
  <c r="AQ364" i="15"/>
  <c r="AR363" i="20" s="1"/>
  <c r="AM364" i="15"/>
  <c r="AN363" i="20" s="1"/>
  <c r="AI364" i="15"/>
  <c r="AJ363" i="20" s="1"/>
  <c r="Z364" i="15"/>
  <c r="V364" i="15"/>
  <c r="AB364" i="15"/>
  <c r="AD364" i="15"/>
  <c r="X364" i="15"/>
  <c r="CS372" i="15"/>
  <c r="CT371" i="20" s="1"/>
  <c r="CQ372" i="15"/>
  <c r="CO372" i="15"/>
  <c r="CM372" i="15"/>
  <c r="CI372" i="15"/>
  <c r="CF372" i="15"/>
  <c r="CK372" i="15"/>
  <c r="CD372" i="15"/>
  <c r="CE371" i="20" s="1"/>
  <c r="CB372" i="15"/>
  <c r="BX372" i="15"/>
  <c r="BV372" i="15"/>
  <c r="BZ372" i="15"/>
  <c r="BK372" i="15"/>
  <c r="BQ372" i="15"/>
  <c r="BM372" i="15"/>
  <c r="BN371" i="20" s="1"/>
  <c r="BS372" i="15"/>
  <c r="BT371" i="20" s="1"/>
  <c r="BF372" i="15"/>
  <c r="BG371" i="20" s="1"/>
  <c r="BO372" i="15"/>
  <c r="BI372" i="15"/>
  <c r="BD372" i="15"/>
  <c r="BE371" i="20" s="1"/>
  <c r="AV372" i="15"/>
  <c r="BB372" i="15"/>
  <c r="BC371" i="20" s="1"/>
  <c r="AZ372" i="15"/>
  <c r="BA371" i="20" s="1"/>
  <c r="AX372" i="15"/>
  <c r="AY371" i="20" s="1"/>
  <c r="AS372" i="15"/>
  <c r="AT371" i="20" s="1"/>
  <c r="AK372" i="15"/>
  <c r="AL371" i="20" s="1"/>
  <c r="AQ372" i="15"/>
  <c r="AR371" i="20" s="1"/>
  <c r="AF372" i="15"/>
  <c r="AM372" i="15"/>
  <c r="AN371" i="20" s="1"/>
  <c r="AO372" i="15"/>
  <c r="AP371" i="20" s="1"/>
  <c r="AI372" i="15"/>
  <c r="AJ371" i="20" s="1"/>
  <c r="Z372" i="15"/>
  <c r="V372" i="15"/>
  <c r="AD372" i="15"/>
  <c r="AB372" i="15"/>
  <c r="X372" i="15"/>
  <c r="CS380" i="15"/>
  <c r="CT379" i="20" s="1"/>
  <c r="CQ380" i="15"/>
  <c r="CO380" i="15"/>
  <c r="CM380" i="15"/>
  <c r="CI380" i="15"/>
  <c r="CF380" i="15"/>
  <c r="CK380" i="15"/>
  <c r="CD380" i="15"/>
  <c r="CE379" i="20" s="1"/>
  <c r="CB380" i="15"/>
  <c r="BX380" i="15"/>
  <c r="BV380" i="15"/>
  <c r="BZ380" i="15"/>
  <c r="BK380" i="15"/>
  <c r="BQ380" i="15"/>
  <c r="BM380" i="15"/>
  <c r="BS380" i="15"/>
  <c r="BT379" i="20" s="1"/>
  <c r="BF380" i="15"/>
  <c r="BG379" i="20" s="1"/>
  <c r="BI380" i="15"/>
  <c r="BO380" i="15"/>
  <c r="AV380" i="15"/>
  <c r="AZ380" i="15"/>
  <c r="BA379" i="20" s="1"/>
  <c r="BB380" i="15"/>
  <c r="BC379" i="20" s="1"/>
  <c r="BD380" i="15"/>
  <c r="BE379" i="20" s="1"/>
  <c r="AS380" i="15"/>
  <c r="AT379" i="20" s="1"/>
  <c r="AK380" i="15"/>
  <c r="AL379" i="20" s="1"/>
  <c r="AO380" i="15"/>
  <c r="AP379" i="20" s="1"/>
  <c r="AF380" i="15"/>
  <c r="AM380" i="15"/>
  <c r="AN379" i="20" s="1"/>
  <c r="AI380" i="15"/>
  <c r="AJ379" i="20" s="1"/>
  <c r="AX380" i="15"/>
  <c r="AY379" i="20" s="1"/>
  <c r="AQ380" i="15"/>
  <c r="AR379" i="20" s="1"/>
  <c r="AD380" i="15"/>
  <c r="Z380" i="15"/>
  <c r="V380" i="15"/>
  <c r="AB380" i="15"/>
  <c r="X380" i="15"/>
  <c r="CS388" i="15"/>
  <c r="CT387" i="20" s="1"/>
  <c r="CQ388" i="15"/>
  <c r="CO388" i="15"/>
  <c r="CM388" i="15"/>
  <c r="CI388" i="15"/>
  <c r="CF388" i="15"/>
  <c r="CK388" i="15"/>
  <c r="CD388" i="15"/>
  <c r="CE387" i="20" s="1"/>
  <c r="CB388" i="15"/>
  <c r="BX388" i="15"/>
  <c r="BV388" i="15"/>
  <c r="BK388" i="15"/>
  <c r="BQ388" i="15"/>
  <c r="BR387" i="20" s="1"/>
  <c r="BS388" i="15"/>
  <c r="BM388" i="15"/>
  <c r="BN387" i="20" s="1"/>
  <c r="BF388" i="15"/>
  <c r="BG387" i="20" s="1"/>
  <c r="BO388" i="15"/>
  <c r="BI388" i="15"/>
  <c r="BZ388" i="15"/>
  <c r="AV388" i="15"/>
  <c r="BD388" i="15"/>
  <c r="BE387" i="20" s="1"/>
  <c r="AZ388" i="15"/>
  <c r="BA387" i="20" s="1"/>
  <c r="AS388" i="15"/>
  <c r="AT387" i="20" s="1"/>
  <c r="AX388" i="15"/>
  <c r="AY387" i="20" s="1"/>
  <c r="BB388" i="15"/>
  <c r="BC387" i="20" s="1"/>
  <c r="AK388" i="15"/>
  <c r="AL387" i="20" s="1"/>
  <c r="AF388" i="15"/>
  <c r="AM388" i="15"/>
  <c r="AN387" i="20" s="1"/>
  <c r="AQ388" i="15"/>
  <c r="AR387" i="20" s="1"/>
  <c r="AO388" i="15"/>
  <c r="AP387" i="20" s="1"/>
  <c r="AI388" i="15"/>
  <c r="AJ387" i="20" s="1"/>
  <c r="Z388" i="15"/>
  <c r="V388" i="15"/>
  <c r="AB388" i="15"/>
  <c r="AD388" i="15"/>
  <c r="X388" i="15"/>
  <c r="CS396" i="15"/>
  <c r="CT395" i="20" s="1"/>
  <c r="CQ396" i="15"/>
  <c r="CO396" i="15"/>
  <c r="CM396" i="15"/>
  <c r="CI396" i="15"/>
  <c r="CF396" i="15"/>
  <c r="CK396" i="15"/>
  <c r="CD396" i="15"/>
  <c r="CE395" i="20" s="1"/>
  <c r="CB396" i="15"/>
  <c r="BX396" i="15"/>
  <c r="BV396" i="15"/>
  <c r="BK396" i="15"/>
  <c r="BQ396" i="15"/>
  <c r="BR395" i="20" s="1"/>
  <c r="BS396" i="15"/>
  <c r="BM396" i="15"/>
  <c r="BN395" i="20" s="1"/>
  <c r="BZ396" i="15"/>
  <c r="CA395" i="20" s="1"/>
  <c r="BO396" i="15"/>
  <c r="BF396" i="15"/>
  <c r="BG395" i="20" s="1"/>
  <c r="BI396" i="15"/>
  <c r="BB396" i="15"/>
  <c r="BC395" i="20" s="1"/>
  <c r="AV396" i="15"/>
  <c r="AZ396" i="15"/>
  <c r="BA395" i="20" s="1"/>
  <c r="AX396" i="15"/>
  <c r="AY395" i="20" s="1"/>
  <c r="BD396" i="15"/>
  <c r="BE395" i="20" s="1"/>
  <c r="AS396" i="15"/>
  <c r="AT395" i="20" s="1"/>
  <c r="AK396" i="15"/>
  <c r="AL395" i="20" s="1"/>
  <c r="AO396" i="15"/>
  <c r="AP395" i="20" s="1"/>
  <c r="AF396" i="15"/>
  <c r="AQ396" i="15"/>
  <c r="AR395" i="20" s="1"/>
  <c r="AM396" i="15"/>
  <c r="AN395" i="20" s="1"/>
  <c r="AI396" i="15"/>
  <c r="AJ395" i="20" s="1"/>
  <c r="Z396" i="15"/>
  <c r="V396" i="15"/>
  <c r="AB396" i="15"/>
  <c r="AD396" i="15"/>
  <c r="X396" i="15"/>
  <c r="CS404" i="15"/>
  <c r="CT403" i="20" s="1"/>
  <c r="CQ404" i="15"/>
  <c r="CO404" i="15"/>
  <c r="CM404" i="15"/>
  <c r="CI404" i="15"/>
  <c r="CK404" i="15"/>
  <c r="CF404" i="15"/>
  <c r="CG403" i="20" s="1"/>
  <c r="CD404" i="15"/>
  <c r="CE403" i="20" s="1"/>
  <c r="CB404" i="15"/>
  <c r="BX404" i="15"/>
  <c r="BV404" i="15"/>
  <c r="BK404" i="15"/>
  <c r="BS404" i="15"/>
  <c r="BT403" i="20" s="1"/>
  <c r="BQ404" i="15"/>
  <c r="BM404" i="15"/>
  <c r="BN403" i="20" s="1"/>
  <c r="BZ404" i="15"/>
  <c r="CA403" i="20" s="1"/>
  <c r="BO404" i="15"/>
  <c r="BF404" i="15"/>
  <c r="BG403" i="20" s="1"/>
  <c r="BI404" i="15"/>
  <c r="AV404" i="15"/>
  <c r="BB404" i="15"/>
  <c r="BC403" i="20" s="1"/>
  <c r="AZ404" i="15"/>
  <c r="BA403" i="20" s="1"/>
  <c r="BD404" i="15"/>
  <c r="BE403" i="20" s="1"/>
  <c r="AS404" i="15"/>
  <c r="AT403" i="20" s="1"/>
  <c r="AX404" i="15"/>
  <c r="AY403" i="20" s="1"/>
  <c r="AK404" i="15"/>
  <c r="AL403" i="20" s="1"/>
  <c r="AQ404" i="15"/>
  <c r="AR403" i="20" s="1"/>
  <c r="AF404" i="15"/>
  <c r="AO404" i="15"/>
  <c r="AP403" i="20" s="1"/>
  <c r="AM404" i="15"/>
  <c r="AN403" i="20" s="1"/>
  <c r="AI404" i="15"/>
  <c r="AJ403" i="20" s="1"/>
  <c r="Z404" i="15"/>
  <c r="V404" i="15"/>
  <c r="AD404" i="15"/>
  <c r="AB404" i="15"/>
  <c r="X404" i="15"/>
  <c r="CS412" i="15"/>
  <c r="CT411" i="20" s="1"/>
  <c r="CQ412" i="15"/>
  <c r="CO412" i="15"/>
  <c r="CM412" i="15"/>
  <c r="CI412" i="15"/>
  <c r="CK412" i="15"/>
  <c r="CF412" i="15"/>
  <c r="CG411" i="20" s="1"/>
  <c r="CD412" i="15"/>
  <c r="CE411" i="20" s="1"/>
  <c r="BX412" i="15"/>
  <c r="BV412" i="15"/>
  <c r="BS412" i="15"/>
  <c r="BT411" i="20" s="1"/>
  <c r="BK412" i="15"/>
  <c r="BQ412" i="15"/>
  <c r="BR411" i="20" s="1"/>
  <c r="BZ412" i="15"/>
  <c r="CA411" i="20" s="1"/>
  <c r="BM412" i="15"/>
  <c r="BN411" i="20" s="1"/>
  <c r="CB412" i="15"/>
  <c r="BO412" i="15"/>
  <c r="BF412" i="15"/>
  <c r="BG411" i="20" s="1"/>
  <c r="BI412" i="15"/>
  <c r="BD412" i="15"/>
  <c r="BE411" i="20" s="1"/>
  <c r="AV412" i="15"/>
  <c r="AZ412" i="15"/>
  <c r="BA411" i="20" s="1"/>
  <c r="BB412" i="15"/>
  <c r="BC411" i="20" s="1"/>
  <c r="AX412" i="15"/>
  <c r="AY411" i="20" s="1"/>
  <c r="AS412" i="15"/>
  <c r="AT411" i="20" s="1"/>
  <c r="AK412" i="15"/>
  <c r="AL411" i="20" s="1"/>
  <c r="AO412" i="15"/>
  <c r="AP411" i="20" s="1"/>
  <c r="AF412" i="15"/>
  <c r="AI412" i="15"/>
  <c r="AJ411" i="20" s="1"/>
  <c r="AM412" i="15"/>
  <c r="AN411" i="20" s="1"/>
  <c r="AQ412" i="15"/>
  <c r="AR411" i="20" s="1"/>
  <c r="AD412" i="15"/>
  <c r="Z412" i="15"/>
  <c r="V412" i="15"/>
  <c r="AB412" i="15"/>
  <c r="X412" i="15"/>
  <c r="CS420" i="15"/>
  <c r="CT419" i="20" s="1"/>
  <c r="CQ420" i="15"/>
  <c r="CO420" i="15"/>
  <c r="CM420" i="15"/>
  <c r="CI420" i="15"/>
  <c r="CK420" i="15"/>
  <c r="CF420" i="15"/>
  <c r="CG419" i="20" s="1"/>
  <c r="CD420" i="15"/>
  <c r="CE419" i="20" s="1"/>
  <c r="BX420" i="15"/>
  <c r="BV420" i="15"/>
  <c r="CB420" i="15"/>
  <c r="BS420" i="15"/>
  <c r="BT419" i="20" s="1"/>
  <c r="BK420" i="15"/>
  <c r="BL419" i="20" s="1"/>
  <c r="BQ420" i="15"/>
  <c r="BR419" i="20" s="1"/>
  <c r="BZ420" i="15"/>
  <c r="CA419" i="20" s="1"/>
  <c r="BM420" i="15"/>
  <c r="BF420" i="15"/>
  <c r="BG419" i="20" s="1"/>
  <c r="BI420" i="15"/>
  <c r="BO420" i="15"/>
  <c r="AV420" i="15"/>
  <c r="AZ420" i="15"/>
  <c r="BA419" i="20" s="1"/>
  <c r="BB420" i="15"/>
  <c r="BC419" i="20" s="1"/>
  <c r="AS420" i="15"/>
  <c r="AT419" i="20" s="1"/>
  <c r="AK420" i="15"/>
  <c r="AL419" i="20" s="1"/>
  <c r="AF420" i="15"/>
  <c r="AX420" i="15"/>
  <c r="AY419" i="20" s="1"/>
  <c r="BD420" i="15"/>
  <c r="BE419" i="20" s="1"/>
  <c r="AQ420" i="15"/>
  <c r="AR419" i="20" s="1"/>
  <c r="AO420" i="15"/>
  <c r="AP419" i="20" s="1"/>
  <c r="AI420" i="15"/>
  <c r="AJ419" i="20" s="1"/>
  <c r="AM420" i="15"/>
  <c r="AN419" i="20" s="1"/>
  <c r="Z420" i="15"/>
  <c r="V420" i="15"/>
  <c r="AB420" i="15"/>
  <c r="X420" i="15"/>
  <c r="AD420" i="15"/>
  <c r="CS428" i="15"/>
  <c r="CT427" i="20" s="1"/>
  <c r="CQ428" i="15"/>
  <c r="CO428" i="15"/>
  <c r="CM428" i="15"/>
  <c r="CI428" i="15"/>
  <c r="CK428" i="15"/>
  <c r="CF428" i="15"/>
  <c r="CG427" i="20" s="1"/>
  <c r="CD428" i="15"/>
  <c r="CE427" i="20" s="1"/>
  <c r="BX428" i="15"/>
  <c r="CB428" i="15"/>
  <c r="BV428" i="15"/>
  <c r="BK428" i="15"/>
  <c r="BZ428" i="15"/>
  <c r="CA427" i="20" s="1"/>
  <c r="BQ428" i="15"/>
  <c r="BR427" i="20" s="1"/>
  <c r="BM428" i="15"/>
  <c r="BF428" i="15"/>
  <c r="BG427" i="20" s="1"/>
  <c r="BS428" i="15"/>
  <c r="BI428" i="15"/>
  <c r="BO428" i="15"/>
  <c r="AV428" i="15"/>
  <c r="BB428" i="15"/>
  <c r="BC427" i="20" s="1"/>
  <c r="AZ428" i="15"/>
  <c r="BA427" i="20" s="1"/>
  <c r="BD428" i="15"/>
  <c r="BE427" i="20" s="1"/>
  <c r="AS428" i="15"/>
  <c r="AT427" i="20" s="1"/>
  <c r="AX428" i="15"/>
  <c r="AY427" i="20" s="1"/>
  <c r="AM428" i="15"/>
  <c r="AN427" i="20" s="1"/>
  <c r="AK428" i="15"/>
  <c r="AL427" i="20" s="1"/>
  <c r="AO428" i="15"/>
  <c r="AP427" i="20" s="1"/>
  <c r="AF428" i="15"/>
  <c r="AQ428" i="15"/>
  <c r="AR427" i="20" s="1"/>
  <c r="AI428" i="15"/>
  <c r="AJ427" i="20" s="1"/>
  <c r="Z428" i="15"/>
  <c r="V428" i="15"/>
  <c r="AB428" i="15"/>
  <c r="AD428" i="15"/>
  <c r="X428" i="15"/>
  <c r="CS436" i="15"/>
  <c r="CT435" i="20" s="1"/>
  <c r="CQ436" i="15"/>
  <c r="CO436" i="15"/>
  <c r="CM436" i="15"/>
  <c r="CI436" i="15"/>
  <c r="CF436" i="15"/>
  <c r="CK436" i="15"/>
  <c r="CD436" i="15"/>
  <c r="CE435" i="20" s="1"/>
  <c r="CB436" i="15"/>
  <c r="BX436" i="15"/>
  <c r="BV436" i="15"/>
  <c r="BZ436" i="15"/>
  <c r="BK436" i="15"/>
  <c r="BQ436" i="15"/>
  <c r="BM436" i="15"/>
  <c r="BN435" i="20" s="1"/>
  <c r="BS436" i="15"/>
  <c r="BT435" i="20" s="1"/>
  <c r="BF436" i="15"/>
  <c r="BG435" i="20" s="1"/>
  <c r="BO436" i="15"/>
  <c r="BI436" i="15"/>
  <c r="BD436" i="15"/>
  <c r="BE435" i="20" s="1"/>
  <c r="AV436" i="15"/>
  <c r="AZ436" i="15"/>
  <c r="BA435" i="20" s="1"/>
  <c r="BB436" i="15"/>
  <c r="BC435" i="20" s="1"/>
  <c r="AX436" i="15"/>
  <c r="AY435" i="20" s="1"/>
  <c r="AS436" i="15"/>
  <c r="AT435" i="20" s="1"/>
  <c r="AK436" i="15"/>
  <c r="AL435" i="20" s="1"/>
  <c r="AQ436" i="15"/>
  <c r="AR435" i="20" s="1"/>
  <c r="AM436" i="15"/>
  <c r="AN435" i="20" s="1"/>
  <c r="AF436" i="15"/>
  <c r="AO436" i="15"/>
  <c r="AP435" i="20" s="1"/>
  <c r="AI436" i="15"/>
  <c r="AJ435" i="20" s="1"/>
  <c r="Z436" i="15"/>
  <c r="V436" i="15"/>
  <c r="AD436" i="15"/>
  <c r="AB436" i="15"/>
  <c r="X436" i="15"/>
  <c r="CS444" i="15"/>
  <c r="CT443" i="20" s="1"/>
  <c r="CQ444" i="15"/>
  <c r="CO444" i="15"/>
  <c r="CM444" i="15"/>
  <c r="CI444" i="15"/>
  <c r="CF444" i="15"/>
  <c r="CK444" i="15"/>
  <c r="CD444" i="15"/>
  <c r="CE443" i="20" s="1"/>
  <c r="CB444" i="15"/>
  <c r="BX444" i="15"/>
  <c r="BV444" i="15"/>
  <c r="BZ444" i="15"/>
  <c r="BK444" i="15"/>
  <c r="BQ444" i="15"/>
  <c r="BM444" i="15"/>
  <c r="BS444" i="15"/>
  <c r="BT443" i="20" s="1"/>
  <c r="BF444" i="15"/>
  <c r="BG443" i="20" s="1"/>
  <c r="BI444" i="15"/>
  <c r="BO444" i="15"/>
  <c r="BB444" i="15"/>
  <c r="BC443" i="20" s="1"/>
  <c r="AV444" i="15"/>
  <c r="AZ444" i="15"/>
  <c r="BA443" i="20" s="1"/>
  <c r="BD444" i="15"/>
  <c r="BE443" i="20" s="1"/>
  <c r="AS444" i="15"/>
  <c r="AT443" i="20" s="1"/>
  <c r="AX444" i="15"/>
  <c r="AY443" i="20" s="1"/>
  <c r="AK444" i="15"/>
  <c r="AL443" i="20" s="1"/>
  <c r="AO444" i="15"/>
  <c r="AP443" i="20" s="1"/>
  <c r="AM444" i="15"/>
  <c r="AN443" i="20" s="1"/>
  <c r="AF444" i="15"/>
  <c r="AI444" i="15"/>
  <c r="AJ443" i="20" s="1"/>
  <c r="AD444" i="15"/>
  <c r="Z444" i="15"/>
  <c r="V444" i="15"/>
  <c r="AB444" i="15"/>
  <c r="AQ444" i="15"/>
  <c r="AR443" i="20" s="1"/>
  <c r="X444" i="15"/>
  <c r="CS452" i="15"/>
  <c r="CT451" i="20" s="1"/>
  <c r="CQ452" i="15"/>
  <c r="CO452" i="15"/>
  <c r="CM452" i="15"/>
  <c r="CI452" i="15"/>
  <c r="CF452" i="15"/>
  <c r="CK452" i="15"/>
  <c r="CD452" i="15"/>
  <c r="CE451" i="20" s="1"/>
  <c r="CB452" i="15"/>
  <c r="BX452" i="15"/>
  <c r="BY451" i="20" s="1"/>
  <c r="BV452" i="15"/>
  <c r="BK452" i="15"/>
  <c r="BQ452" i="15"/>
  <c r="BR451" i="20" s="1"/>
  <c r="BS452" i="15"/>
  <c r="BT451" i="20" s="1"/>
  <c r="BM452" i="15"/>
  <c r="BN451" i="20" s="1"/>
  <c r="BF452" i="15"/>
  <c r="BG451" i="20" s="1"/>
  <c r="BO452" i="15"/>
  <c r="BZ452" i="15"/>
  <c r="BI452" i="15"/>
  <c r="AV452" i="15"/>
  <c r="BD452" i="15"/>
  <c r="BE451" i="20" s="1"/>
  <c r="AZ452" i="15"/>
  <c r="BA451" i="20" s="1"/>
  <c r="BB452" i="15"/>
  <c r="BC451" i="20" s="1"/>
  <c r="AS452" i="15"/>
  <c r="AT451" i="20" s="1"/>
  <c r="AX452" i="15"/>
  <c r="AY451" i="20" s="1"/>
  <c r="AK452" i="15"/>
  <c r="AL451" i="20" s="1"/>
  <c r="AF452" i="15"/>
  <c r="AM452" i="15"/>
  <c r="AN451" i="20" s="1"/>
  <c r="AQ452" i="15"/>
  <c r="AR451" i="20" s="1"/>
  <c r="AO452" i="15"/>
  <c r="AP451" i="20" s="1"/>
  <c r="AI452" i="15"/>
  <c r="AJ451" i="20" s="1"/>
  <c r="Z452" i="15"/>
  <c r="V452" i="15"/>
  <c r="AB452" i="15"/>
  <c r="X452" i="15"/>
  <c r="AD452" i="15"/>
  <c r="CS460" i="15"/>
  <c r="CT459" i="20" s="1"/>
  <c r="CQ460" i="15"/>
  <c r="CO460" i="15"/>
  <c r="CM460" i="15"/>
  <c r="CI460" i="15"/>
  <c r="CF460" i="15"/>
  <c r="CK460" i="15"/>
  <c r="CD460" i="15"/>
  <c r="CE459" i="20" s="1"/>
  <c r="CB460" i="15"/>
  <c r="BX460" i="15"/>
  <c r="BV460" i="15"/>
  <c r="BK460" i="15"/>
  <c r="BQ460" i="15"/>
  <c r="BR459" i="20" s="1"/>
  <c r="BS460" i="15"/>
  <c r="BT459" i="20" s="1"/>
  <c r="BM460" i="15"/>
  <c r="BN459" i="20" s="1"/>
  <c r="BZ460" i="15"/>
  <c r="CA459" i="20" s="1"/>
  <c r="BO460" i="15"/>
  <c r="BF460" i="15"/>
  <c r="BG459" i="20" s="1"/>
  <c r="BI460" i="15"/>
  <c r="AV460" i="15"/>
  <c r="AZ460" i="15"/>
  <c r="BA459" i="20" s="1"/>
  <c r="AX460" i="15"/>
  <c r="AY459" i="20" s="1"/>
  <c r="BB460" i="15"/>
  <c r="BC459" i="20" s="1"/>
  <c r="AS460" i="15"/>
  <c r="AT459" i="20" s="1"/>
  <c r="BD460" i="15"/>
  <c r="BE459" i="20" s="1"/>
  <c r="AK460" i="15"/>
  <c r="AL459" i="20" s="1"/>
  <c r="AO460" i="15"/>
  <c r="AP459" i="20" s="1"/>
  <c r="AF460" i="15"/>
  <c r="AQ460" i="15"/>
  <c r="AR459" i="20" s="1"/>
  <c r="AM460" i="15"/>
  <c r="AN459" i="20" s="1"/>
  <c r="AI460" i="15"/>
  <c r="AJ459" i="20" s="1"/>
  <c r="Z460" i="15"/>
  <c r="V460" i="15"/>
  <c r="AB460" i="15"/>
  <c r="AD460" i="15"/>
  <c r="X460" i="15"/>
  <c r="CS468" i="15"/>
  <c r="CT467" i="20" s="1"/>
  <c r="CQ468" i="15"/>
  <c r="CO468" i="15"/>
  <c r="CM468" i="15"/>
  <c r="CI468" i="15"/>
  <c r="CK468" i="15"/>
  <c r="CF468" i="15"/>
  <c r="CG467" i="20" s="1"/>
  <c r="CD468" i="15"/>
  <c r="CE467" i="20" s="1"/>
  <c r="CB468" i="15"/>
  <c r="BX468" i="15"/>
  <c r="BV468" i="15"/>
  <c r="BK468" i="15"/>
  <c r="BS468" i="15"/>
  <c r="BT467" i="20" s="1"/>
  <c r="BQ468" i="15"/>
  <c r="BM468" i="15"/>
  <c r="BN467" i="20" s="1"/>
  <c r="BZ468" i="15"/>
  <c r="CA467" i="20" s="1"/>
  <c r="BO468" i="15"/>
  <c r="BF468" i="15"/>
  <c r="BG467" i="20" s="1"/>
  <c r="BI468" i="15"/>
  <c r="BB468" i="15"/>
  <c r="BC467" i="20" s="1"/>
  <c r="AV468" i="15"/>
  <c r="AZ468" i="15"/>
  <c r="BA467" i="20" s="1"/>
  <c r="BD468" i="15"/>
  <c r="BE467" i="20" s="1"/>
  <c r="AS468" i="15"/>
  <c r="AT467" i="20" s="1"/>
  <c r="AX468" i="15"/>
  <c r="AY467" i="20" s="1"/>
  <c r="AK468" i="15"/>
  <c r="AL467" i="20" s="1"/>
  <c r="AQ468" i="15"/>
  <c r="AR467" i="20" s="1"/>
  <c r="AF468" i="15"/>
  <c r="AO468" i="15"/>
  <c r="AP467" i="20" s="1"/>
  <c r="AM468" i="15"/>
  <c r="AN467" i="20" s="1"/>
  <c r="AI468" i="15"/>
  <c r="AJ467" i="20" s="1"/>
  <c r="Z468" i="15"/>
  <c r="V468" i="15"/>
  <c r="AB468" i="15"/>
  <c r="AD468" i="15"/>
  <c r="X468" i="15"/>
  <c r="CS476" i="15"/>
  <c r="CT475" i="20" s="1"/>
  <c r="CQ476" i="15"/>
  <c r="CO476" i="15"/>
  <c r="CM476" i="15"/>
  <c r="CI476" i="15"/>
  <c r="CK476" i="15"/>
  <c r="CF476" i="15"/>
  <c r="CG475" i="20" s="1"/>
  <c r="CD476" i="15"/>
  <c r="CE475" i="20" s="1"/>
  <c r="BX476" i="15"/>
  <c r="BV476" i="15"/>
  <c r="BS476" i="15"/>
  <c r="BT475" i="20" s="1"/>
  <c r="BK476" i="15"/>
  <c r="BQ476" i="15"/>
  <c r="BR475" i="20" s="1"/>
  <c r="BZ476" i="15"/>
  <c r="CA475" i="20" s="1"/>
  <c r="BM476" i="15"/>
  <c r="BN475" i="20" s="1"/>
  <c r="CB476" i="15"/>
  <c r="BO476" i="15"/>
  <c r="BF476" i="15"/>
  <c r="BG475" i="20" s="1"/>
  <c r="BI476" i="15"/>
  <c r="BD476" i="15"/>
  <c r="BE475" i="20" s="1"/>
  <c r="AV476" i="15"/>
  <c r="AZ476" i="15"/>
  <c r="BA475" i="20" s="1"/>
  <c r="BB476" i="15"/>
  <c r="BC475" i="20" s="1"/>
  <c r="AX476" i="15"/>
  <c r="AY475" i="20" s="1"/>
  <c r="AS476" i="15"/>
  <c r="AT475" i="20" s="1"/>
  <c r="AK476" i="15"/>
  <c r="AL475" i="20" s="1"/>
  <c r="AO476" i="15"/>
  <c r="AP475" i="20" s="1"/>
  <c r="AF476" i="15"/>
  <c r="AI476" i="15"/>
  <c r="AJ475" i="20" s="1"/>
  <c r="AM476" i="15"/>
  <c r="AN475" i="20" s="1"/>
  <c r="AQ476" i="15"/>
  <c r="AR475" i="20" s="1"/>
  <c r="Z476" i="15"/>
  <c r="V476" i="15"/>
  <c r="AD476" i="15"/>
  <c r="AB476" i="15"/>
  <c r="X476" i="15"/>
  <c r="CS484" i="15"/>
  <c r="CT483" i="20" s="1"/>
  <c r="CQ484" i="15"/>
  <c r="CO484" i="15"/>
  <c r="CM484" i="15"/>
  <c r="CI484" i="15"/>
  <c r="CK484" i="15"/>
  <c r="CF484" i="15"/>
  <c r="CG483" i="20" s="1"/>
  <c r="CD484" i="15"/>
  <c r="CE483" i="20" s="1"/>
  <c r="BX484" i="15"/>
  <c r="BV484" i="15"/>
  <c r="CB484" i="15"/>
  <c r="BS484" i="15"/>
  <c r="BT483" i="20" s="1"/>
  <c r="BK484" i="15"/>
  <c r="BL483" i="20" s="1"/>
  <c r="BQ484" i="15"/>
  <c r="BR483" i="20" s="1"/>
  <c r="BZ484" i="15"/>
  <c r="CA483" i="20" s="1"/>
  <c r="BM484" i="15"/>
  <c r="BF484" i="15"/>
  <c r="BG483" i="20" s="1"/>
  <c r="BI484" i="15"/>
  <c r="AV484" i="15"/>
  <c r="AZ484" i="15"/>
  <c r="BA483" i="20" s="1"/>
  <c r="BD484" i="15"/>
  <c r="BE483" i="20" s="1"/>
  <c r="AS484" i="15"/>
  <c r="AT483" i="20" s="1"/>
  <c r="AK484" i="15"/>
  <c r="AL483" i="20" s="1"/>
  <c r="AF484" i="15"/>
  <c r="BO484" i="15"/>
  <c r="BP483" i="20" s="1"/>
  <c r="BB484" i="15"/>
  <c r="BC483" i="20" s="1"/>
  <c r="AX484" i="15"/>
  <c r="AY483" i="20" s="1"/>
  <c r="AQ484" i="15"/>
  <c r="AR483" i="20" s="1"/>
  <c r="AI484" i="15"/>
  <c r="AJ483" i="20" s="1"/>
  <c r="AO484" i="15"/>
  <c r="AP483" i="20" s="1"/>
  <c r="AM484" i="15"/>
  <c r="AN483" i="20" s="1"/>
  <c r="Z484" i="15"/>
  <c r="V484" i="15"/>
  <c r="AD484" i="15"/>
  <c r="AB484" i="15"/>
  <c r="X484" i="15"/>
  <c r="CS492" i="15"/>
  <c r="CT491" i="20" s="1"/>
  <c r="CQ492" i="15"/>
  <c r="CO492" i="15"/>
  <c r="CM492" i="15"/>
  <c r="CI492" i="15"/>
  <c r="CK492" i="15"/>
  <c r="CF492" i="15"/>
  <c r="CG491" i="20" s="1"/>
  <c r="BX492" i="15"/>
  <c r="CB492" i="15"/>
  <c r="BV492" i="15"/>
  <c r="CD492" i="15"/>
  <c r="BK492" i="15"/>
  <c r="BZ492" i="15"/>
  <c r="CA491" i="20" s="1"/>
  <c r="BQ492" i="15"/>
  <c r="BR491" i="20" s="1"/>
  <c r="BM492" i="15"/>
  <c r="BN491" i="20" s="1"/>
  <c r="BF492" i="15"/>
  <c r="BG491" i="20" s="1"/>
  <c r="BI492" i="15"/>
  <c r="BO492" i="15"/>
  <c r="BS492" i="15"/>
  <c r="BT491" i="20" s="1"/>
  <c r="AV492" i="15"/>
  <c r="BB492" i="15"/>
  <c r="BC491" i="20" s="1"/>
  <c r="AZ492" i="15"/>
  <c r="BA491" i="20" s="1"/>
  <c r="BD492" i="15"/>
  <c r="BE491" i="20" s="1"/>
  <c r="AS492" i="15"/>
  <c r="AT491" i="20" s="1"/>
  <c r="AX492" i="15"/>
  <c r="AY491" i="20" s="1"/>
  <c r="AM492" i="15"/>
  <c r="AN491" i="20" s="1"/>
  <c r="AK492" i="15"/>
  <c r="AL491" i="20" s="1"/>
  <c r="AF492" i="15"/>
  <c r="AQ492" i="15"/>
  <c r="AR491" i="20" s="1"/>
  <c r="AO492" i="15"/>
  <c r="AP491" i="20" s="1"/>
  <c r="AI492" i="15"/>
  <c r="AJ491" i="20" s="1"/>
  <c r="Z492" i="15"/>
  <c r="V492" i="15"/>
  <c r="AD492" i="15"/>
  <c r="AB492" i="15"/>
  <c r="X492" i="15"/>
  <c r="CS500" i="15"/>
  <c r="CT499" i="20" s="1"/>
  <c r="CQ500" i="15"/>
  <c r="CR499" i="20" s="1"/>
  <c r="CO500" i="15"/>
  <c r="CM500" i="15"/>
  <c r="CI500" i="15"/>
  <c r="CF500" i="15"/>
  <c r="CD500" i="15"/>
  <c r="CE499" i="20" s="1"/>
  <c r="CK500" i="15"/>
  <c r="CB500" i="15"/>
  <c r="BX500" i="15"/>
  <c r="BV500" i="15"/>
  <c r="BZ500" i="15"/>
  <c r="BK500" i="15"/>
  <c r="BQ500" i="15"/>
  <c r="BM500" i="15"/>
  <c r="BN499" i="20" s="1"/>
  <c r="BS500" i="15"/>
  <c r="BT499" i="20" s="1"/>
  <c r="BF500" i="15"/>
  <c r="BG499" i="20" s="1"/>
  <c r="BO500" i="15"/>
  <c r="BI500" i="15"/>
  <c r="BD500" i="15"/>
  <c r="BE499" i="20" s="1"/>
  <c r="AV500" i="15"/>
  <c r="AZ500" i="15"/>
  <c r="BA499" i="20" s="1"/>
  <c r="BB500" i="15"/>
  <c r="BC499" i="20" s="1"/>
  <c r="AX500" i="15"/>
  <c r="AY499" i="20" s="1"/>
  <c r="AS500" i="15"/>
  <c r="AT499" i="20" s="1"/>
  <c r="AO500" i="15"/>
  <c r="AP499" i="20" s="1"/>
  <c r="AK500" i="15"/>
  <c r="AL499" i="20" s="1"/>
  <c r="AQ500" i="15"/>
  <c r="AR499" i="20" s="1"/>
  <c r="AM500" i="15"/>
  <c r="AN499" i="20" s="1"/>
  <c r="AF500" i="15"/>
  <c r="AI500" i="15"/>
  <c r="AJ499" i="20" s="1"/>
  <c r="AD500" i="15"/>
  <c r="Z500" i="15"/>
  <c r="V500" i="15"/>
  <c r="AB500" i="15"/>
  <c r="X500" i="15"/>
  <c r="CS508" i="15"/>
  <c r="CT507" i="20" s="1"/>
  <c r="CQ508" i="15"/>
  <c r="CR507" i="20" s="1"/>
  <c r="CO508" i="15"/>
  <c r="CM508" i="15"/>
  <c r="CI508" i="15"/>
  <c r="CF508" i="15"/>
  <c r="CK508" i="15"/>
  <c r="CD508" i="15"/>
  <c r="CE507" i="20" s="1"/>
  <c r="CB508" i="15"/>
  <c r="BX508" i="15"/>
  <c r="BV508" i="15"/>
  <c r="BZ508" i="15"/>
  <c r="BK508" i="15"/>
  <c r="BQ508" i="15"/>
  <c r="BM508" i="15"/>
  <c r="BN507" i="20" s="1"/>
  <c r="BS508" i="15"/>
  <c r="BT507" i="20" s="1"/>
  <c r="BF508" i="15"/>
  <c r="BG507" i="20" s="1"/>
  <c r="BI508" i="15"/>
  <c r="BB508" i="15"/>
  <c r="BC507" i="20" s="1"/>
  <c r="AV508" i="15"/>
  <c r="AZ508" i="15"/>
  <c r="BA507" i="20" s="1"/>
  <c r="BO508" i="15"/>
  <c r="BD508" i="15"/>
  <c r="BE507" i="20" s="1"/>
  <c r="AS508" i="15"/>
  <c r="AT507" i="20" s="1"/>
  <c r="AO508" i="15"/>
  <c r="AP507" i="20" s="1"/>
  <c r="AK508" i="15"/>
  <c r="AL507" i="20" s="1"/>
  <c r="AX508" i="15"/>
  <c r="AY507" i="20" s="1"/>
  <c r="AM508" i="15"/>
  <c r="AN507" i="20" s="1"/>
  <c r="AF508" i="15"/>
  <c r="AI508" i="15"/>
  <c r="AJ507" i="20" s="1"/>
  <c r="AQ508" i="15"/>
  <c r="AR507" i="20" s="1"/>
  <c r="Z508" i="15"/>
  <c r="V508" i="15"/>
  <c r="AB508" i="15"/>
  <c r="AD508" i="15"/>
  <c r="X508" i="15"/>
  <c r="CS516" i="15"/>
  <c r="CT515" i="20" s="1"/>
  <c r="CQ516" i="15"/>
  <c r="CR515" i="20" s="1"/>
  <c r="CO516" i="15"/>
  <c r="CM516" i="15"/>
  <c r="CI516" i="15"/>
  <c r="CF516" i="15"/>
  <c r="CK516" i="15"/>
  <c r="CD516" i="15"/>
  <c r="CE515" i="20" s="1"/>
  <c r="CB516" i="15"/>
  <c r="BX516" i="15"/>
  <c r="BV516" i="15"/>
  <c r="BK516" i="15"/>
  <c r="BQ516" i="15"/>
  <c r="BR515" i="20" s="1"/>
  <c r="BS516" i="15"/>
  <c r="BT515" i="20" s="1"/>
  <c r="BM516" i="15"/>
  <c r="BN515" i="20" s="1"/>
  <c r="BF516" i="15"/>
  <c r="BG515" i="20" s="1"/>
  <c r="BO516" i="15"/>
  <c r="BI516" i="15"/>
  <c r="BZ516" i="15"/>
  <c r="AV516" i="15"/>
  <c r="BD516" i="15"/>
  <c r="BE515" i="20" s="1"/>
  <c r="AZ516" i="15"/>
  <c r="BA515" i="20" s="1"/>
  <c r="BB516" i="15"/>
  <c r="BC515" i="20" s="1"/>
  <c r="AS516" i="15"/>
  <c r="AT515" i="20" s="1"/>
  <c r="AX516" i="15"/>
  <c r="AY515" i="20" s="1"/>
  <c r="AO516" i="15"/>
  <c r="AP515" i="20" s="1"/>
  <c r="AK516" i="15"/>
  <c r="AL515" i="20" s="1"/>
  <c r="AF516" i="15"/>
  <c r="AM516" i="15"/>
  <c r="AN515" i="20" s="1"/>
  <c r="AQ516" i="15"/>
  <c r="AR515" i="20" s="1"/>
  <c r="AI516" i="15"/>
  <c r="AJ515" i="20" s="1"/>
  <c r="Z516" i="15"/>
  <c r="V516" i="15"/>
  <c r="AB516" i="15"/>
  <c r="AD516" i="15"/>
  <c r="X516" i="15"/>
  <c r="CS524" i="15"/>
  <c r="CT523" i="20" s="1"/>
  <c r="CQ524" i="15"/>
  <c r="CR523" i="20" s="1"/>
  <c r="CO524" i="15"/>
  <c r="CM524" i="15"/>
  <c r="CI524" i="15"/>
  <c r="CF524" i="15"/>
  <c r="CK524" i="15"/>
  <c r="CD524" i="15"/>
  <c r="CE523" i="20" s="1"/>
  <c r="CB524" i="15"/>
  <c r="BX524" i="15"/>
  <c r="BV524" i="15"/>
  <c r="BK524" i="15"/>
  <c r="BQ524" i="15"/>
  <c r="BR523" i="20" s="1"/>
  <c r="BS524" i="15"/>
  <c r="BT523" i="20" s="1"/>
  <c r="BM524" i="15"/>
  <c r="BN523" i="20" s="1"/>
  <c r="BZ524" i="15"/>
  <c r="CA523" i="20" s="1"/>
  <c r="BO524" i="15"/>
  <c r="BF524" i="15"/>
  <c r="BG523" i="20" s="1"/>
  <c r="BI524" i="15"/>
  <c r="AV524" i="15"/>
  <c r="AZ524" i="15"/>
  <c r="BA523" i="20" s="1"/>
  <c r="AX524" i="15"/>
  <c r="AY523" i="20" s="1"/>
  <c r="AS524" i="15"/>
  <c r="AT523" i="20" s="1"/>
  <c r="AO524" i="15"/>
  <c r="AP523" i="20" s="1"/>
  <c r="BD524" i="15"/>
  <c r="BE523" i="20" s="1"/>
  <c r="AK524" i="15"/>
  <c r="AL523" i="20" s="1"/>
  <c r="AF524" i="15"/>
  <c r="BB524" i="15"/>
  <c r="BC523" i="20" s="1"/>
  <c r="AQ524" i="15"/>
  <c r="AR523" i="20" s="1"/>
  <c r="AM524" i="15"/>
  <c r="AN523" i="20" s="1"/>
  <c r="AI524" i="15"/>
  <c r="AJ523" i="20" s="1"/>
  <c r="Z524" i="15"/>
  <c r="V524" i="15"/>
  <c r="AB524" i="15"/>
  <c r="AD524" i="15"/>
  <c r="X524" i="15"/>
  <c r="CS532" i="15"/>
  <c r="CT531" i="20" s="1"/>
  <c r="CQ532" i="15"/>
  <c r="CR531" i="20" s="1"/>
  <c r="CO532" i="15"/>
  <c r="CM532" i="15"/>
  <c r="CI532" i="15"/>
  <c r="CD532" i="15"/>
  <c r="CK532" i="15"/>
  <c r="CF532" i="15"/>
  <c r="CG531" i="20" s="1"/>
  <c r="CB532" i="15"/>
  <c r="CC531" i="20" s="1"/>
  <c r="BX532" i="15"/>
  <c r="BV532" i="15"/>
  <c r="BK532" i="15"/>
  <c r="BS532" i="15"/>
  <c r="BT531" i="20" s="1"/>
  <c r="BQ532" i="15"/>
  <c r="BM532" i="15"/>
  <c r="BN531" i="20" s="1"/>
  <c r="BZ532" i="15"/>
  <c r="CA531" i="20" s="1"/>
  <c r="BO532" i="15"/>
  <c r="BF532" i="15"/>
  <c r="BG531" i="20" s="1"/>
  <c r="BI532" i="15"/>
  <c r="AV532" i="15"/>
  <c r="BB532" i="15"/>
  <c r="BC531" i="20" s="1"/>
  <c r="AZ532" i="15"/>
  <c r="BA531" i="20" s="1"/>
  <c r="BD532" i="15"/>
  <c r="BE531" i="20" s="1"/>
  <c r="AS532" i="15"/>
  <c r="AT531" i="20" s="1"/>
  <c r="AO532" i="15"/>
  <c r="AP531" i="20" s="1"/>
  <c r="AX532" i="15"/>
  <c r="AY531" i="20" s="1"/>
  <c r="AK532" i="15"/>
  <c r="AL531" i="20" s="1"/>
  <c r="AQ532" i="15"/>
  <c r="AR531" i="20" s="1"/>
  <c r="AF532" i="15"/>
  <c r="AM532" i="15"/>
  <c r="AN531" i="20" s="1"/>
  <c r="AI532" i="15"/>
  <c r="AJ531" i="20" s="1"/>
  <c r="Z532" i="15"/>
  <c r="V532" i="15"/>
  <c r="AB532" i="15"/>
  <c r="AD532" i="15"/>
  <c r="X532" i="15"/>
  <c r="CS540" i="15"/>
  <c r="CT539" i="20" s="1"/>
  <c r="CQ540" i="15"/>
  <c r="CR539" i="20" s="1"/>
  <c r="CO540" i="15"/>
  <c r="CM540" i="15"/>
  <c r="CI540" i="15"/>
  <c r="CD540" i="15"/>
  <c r="CK540" i="15"/>
  <c r="CF540" i="15"/>
  <c r="CG539" i="20" s="1"/>
  <c r="BX540" i="15"/>
  <c r="BV540" i="15"/>
  <c r="BS540" i="15"/>
  <c r="BT539" i="20" s="1"/>
  <c r="BK540" i="15"/>
  <c r="BQ540" i="15"/>
  <c r="BR539" i="20" s="1"/>
  <c r="CB540" i="15"/>
  <c r="CC539" i="20" s="1"/>
  <c r="BZ540" i="15"/>
  <c r="BM540" i="15"/>
  <c r="BN539" i="20" s="1"/>
  <c r="BO540" i="15"/>
  <c r="BF540" i="15"/>
  <c r="BG539" i="20" s="1"/>
  <c r="BI540" i="15"/>
  <c r="BD540" i="15"/>
  <c r="BE539" i="20" s="1"/>
  <c r="AV540" i="15"/>
  <c r="AS540" i="15"/>
  <c r="AT539" i="20" s="1"/>
  <c r="AZ540" i="15"/>
  <c r="BA539" i="20" s="1"/>
  <c r="AX540" i="15"/>
  <c r="AY539" i="20" s="1"/>
  <c r="AO540" i="15"/>
  <c r="AP539" i="20" s="1"/>
  <c r="BB540" i="15"/>
  <c r="BC539" i="20" s="1"/>
  <c r="AK540" i="15"/>
  <c r="AL539" i="20" s="1"/>
  <c r="AF540" i="15"/>
  <c r="AI540" i="15"/>
  <c r="AJ539" i="20" s="1"/>
  <c r="AM540" i="15"/>
  <c r="AN539" i="20" s="1"/>
  <c r="AQ540" i="15"/>
  <c r="AR539" i="20" s="1"/>
  <c r="Z540" i="15"/>
  <c r="V540" i="15"/>
  <c r="AD540" i="15"/>
  <c r="AB540" i="15"/>
  <c r="X540" i="15"/>
  <c r="CS548" i="15"/>
  <c r="CT547" i="20" s="1"/>
  <c r="CQ548" i="15"/>
  <c r="CR547" i="20" s="1"/>
  <c r="CO548" i="15"/>
  <c r="CM548" i="15"/>
  <c r="CI548" i="15"/>
  <c r="CD548" i="15"/>
  <c r="CK548" i="15"/>
  <c r="CF548" i="15"/>
  <c r="CG547" i="20" s="1"/>
  <c r="BX548" i="15"/>
  <c r="BV548" i="15"/>
  <c r="CB548" i="15"/>
  <c r="BS548" i="15"/>
  <c r="BT547" i="20" s="1"/>
  <c r="BK548" i="15"/>
  <c r="BL547" i="20" s="1"/>
  <c r="BQ548" i="15"/>
  <c r="BR547" i="20" s="1"/>
  <c r="BZ548" i="15"/>
  <c r="CA547" i="20" s="1"/>
  <c r="BM548" i="15"/>
  <c r="BN547" i="20" s="1"/>
  <c r="BF548" i="15"/>
  <c r="BG547" i="20" s="1"/>
  <c r="BI548" i="15"/>
  <c r="AV548" i="15"/>
  <c r="AS548" i="15"/>
  <c r="AT547" i="20" s="1"/>
  <c r="BB548" i="15"/>
  <c r="BC547" i="20" s="1"/>
  <c r="AZ548" i="15"/>
  <c r="BA547" i="20" s="1"/>
  <c r="BO548" i="15"/>
  <c r="BD548" i="15"/>
  <c r="BE547" i="20" s="1"/>
  <c r="AO548" i="15"/>
  <c r="AP547" i="20" s="1"/>
  <c r="AK548" i="15"/>
  <c r="AL547" i="20" s="1"/>
  <c r="AF548" i="15"/>
  <c r="AQ548" i="15"/>
  <c r="AR547" i="20" s="1"/>
  <c r="AI548" i="15"/>
  <c r="AJ547" i="20" s="1"/>
  <c r="AM548" i="15"/>
  <c r="AN547" i="20" s="1"/>
  <c r="AX548" i="15"/>
  <c r="AY547" i="20" s="1"/>
  <c r="Z548" i="15"/>
  <c r="V548" i="15"/>
  <c r="AD548" i="15"/>
  <c r="AB548" i="15"/>
  <c r="X548" i="15"/>
  <c r="CS556" i="15"/>
  <c r="CT555" i="20" s="1"/>
  <c r="CQ556" i="15"/>
  <c r="CO556" i="15"/>
  <c r="CM556" i="15"/>
  <c r="CI556" i="15"/>
  <c r="CK556" i="15"/>
  <c r="CD556" i="15"/>
  <c r="CF556" i="15"/>
  <c r="CG555" i="20" s="1"/>
  <c r="BX556" i="15"/>
  <c r="CB556" i="15"/>
  <c r="BV556" i="15"/>
  <c r="BK556" i="15"/>
  <c r="BZ556" i="15"/>
  <c r="CA555" i="20" s="1"/>
  <c r="BQ556" i="15"/>
  <c r="BR555" i="20" s="1"/>
  <c r="BM556" i="15"/>
  <c r="BF556" i="15"/>
  <c r="BG555" i="20" s="1"/>
  <c r="BS556" i="15"/>
  <c r="BI556" i="15"/>
  <c r="BO556" i="15"/>
  <c r="AV556" i="15"/>
  <c r="AS556" i="15"/>
  <c r="AT555" i="20" s="1"/>
  <c r="AZ556" i="15"/>
  <c r="BA555" i="20" s="1"/>
  <c r="BD556" i="15"/>
  <c r="BE555" i="20" s="1"/>
  <c r="BB556" i="15"/>
  <c r="BC555" i="20" s="1"/>
  <c r="AX556" i="15"/>
  <c r="AY555" i="20" s="1"/>
  <c r="AO556" i="15"/>
  <c r="AP555" i="20" s="1"/>
  <c r="AM556" i="15"/>
  <c r="AN555" i="20" s="1"/>
  <c r="AK556" i="15"/>
  <c r="AL555" i="20" s="1"/>
  <c r="AF556" i="15"/>
  <c r="AQ556" i="15"/>
  <c r="AR555" i="20" s="1"/>
  <c r="AI556" i="15"/>
  <c r="AJ555" i="20" s="1"/>
  <c r="Z556" i="15"/>
  <c r="V556" i="15"/>
  <c r="AD556" i="15"/>
  <c r="AB556" i="15"/>
  <c r="X556" i="15"/>
  <c r="CS602" i="15"/>
  <c r="CT601" i="20" s="1"/>
  <c r="CQ602" i="15"/>
  <c r="CR601" i="20" s="1"/>
  <c r="CO602" i="15"/>
  <c r="CK602" i="15"/>
  <c r="CM602" i="15"/>
  <c r="CI602" i="15"/>
  <c r="CD602" i="15"/>
  <c r="CF602" i="15"/>
  <c r="CG601" i="20" s="1"/>
  <c r="CB602" i="15"/>
  <c r="BZ602" i="15"/>
  <c r="BS602" i="15"/>
  <c r="BX602" i="15"/>
  <c r="BO602" i="15"/>
  <c r="BP601" i="20" s="1"/>
  <c r="BK602" i="15"/>
  <c r="BL601" i="20" s="1"/>
  <c r="BV602" i="15"/>
  <c r="BQ602" i="15"/>
  <c r="BR601" i="20" s="1"/>
  <c r="BM602" i="15"/>
  <c r="BD602" i="15"/>
  <c r="BE601" i="20" s="1"/>
  <c r="BB602" i="15"/>
  <c r="BC601" i="20" s="1"/>
  <c r="BF602" i="15"/>
  <c r="BG601" i="20" s="1"/>
  <c r="AX602" i="15"/>
  <c r="AY601" i="20" s="1"/>
  <c r="AZ602" i="15"/>
  <c r="BA601" i="20" s="1"/>
  <c r="BI602" i="15"/>
  <c r="AQ602" i="15"/>
  <c r="AR601" i="20" s="1"/>
  <c r="AV602" i="15"/>
  <c r="AS602" i="15"/>
  <c r="AT601" i="20" s="1"/>
  <c r="AK602" i="15"/>
  <c r="AL601" i="20" s="1"/>
  <c r="AD602" i="15"/>
  <c r="AM602" i="15"/>
  <c r="AN601" i="20" s="1"/>
  <c r="AI602" i="15"/>
  <c r="AJ601" i="20" s="1"/>
  <c r="AO602" i="15"/>
  <c r="AP601" i="20" s="1"/>
  <c r="AF602" i="15"/>
  <c r="Z602" i="15"/>
  <c r="AB602" i="15"/>
  <c r="X602" i="15"/>
  <c r="V602" i="15"/>
  <c r="CS101" i="15"/>
  <c r="CT100" i="20" s="1"/>
  <c r="CQ101" i="15"/>
  <c r="CR100" i="20" s="1"/>
  <c r="CO101" i="15"/>
  <c r="CM101" i="15"/>
  <c r="CK101" i="15"/>
  <c r="CF101" i="15"/>
  <c r="CI101" i="15"/>
  <c r="CD101" i="15"/>
  <c r="CE100" i="20" s="1"/>
  <c r="CB101" i="15"/>
  <c r="BX101" i="15"/>
  <c r="BY100" i="20" s="1"/>
  <c r="BZ101" i="15"/>
  <c r="BQ101" i="15"/>
  <c r="BS101" i="15"/>
  <c r="BT100" i="20" s="1"/>
  <c r="BM101" i="15"/>
  <c r="BO101" i="15"/>
  <c r="BP100" i="20" s="1"/>
  <c r="BF101" i="15"/>
  <c r="BG100" i="20" s="1"/>
  <c r="BV101" i="15"/>
  <c r="BI101" i="15"/>
  <c r="BD101" i="15"/>
  <c r="BE100" i="20" s="1"/>
  <c r="BK101" i="15"/>
  <c r="BB101" i="15"/>
  <c r="BC100" i="20" s="1"/>
  <c r="AV101" i="15"/>
  <c r="AX101" i="15"/>
  <c r="AY100" i="20" s="1"/>
  <c r="AS101" i="15"/>
  <c r="AT100" i="20" s="1"/>
  <c r="AO101" i="15"/>
  <c r="AP100" i="20" s="1"/>
  <c r="AZ101" i="15"/>
  <c r="BA100" i="20" s="1"/>
  <c r="AQ101" i="15"/>
  <c r="AR100" i="20" s="1"/>
  <c r="AM101" i="15"/>
  <c r="AN100" i="20" s="1"/>
  <c r="AI101" i="15"/>
  <c r="AJ100" i="20" s="1"/>
  <c r="AK101" i="15"/>
  <c r="AL100" i="20" s="1"/>
  <c r="AF101" i="15"/>
  <c r="AB101" i="15"/>
  <c r="V101" i="15"/>
  <c r="X101" i="15"/>
  <c r="AD101" i="15"/>
  <c r="Z101" i="15"/>
  <c r="CS149" i="15"/>
  <c r="CT148" i="20" s="1"/>
  <c r="CQ149" i="15"/>
  <c r="CR148" i="20" s="1"/>
  <c r="CO149" i="15"/>
  <c r="CM149" i="15"/>
  <c r="CK149" i="15"/>
  <c r="CF149" i="15"/>
  <c r="CI149" i="15"/>
  <c r="CD149" i="15"/>
  <c r="CE148" i="20" s="1"/>
  <c r="CB149" i="15"/>
  <c r="BX149" i="15"/>
  <c r="BY148" i="20" s="1"/>
  <c r="BZ149" i="15"/>
  <c r="BQ149" i="15"/>
  <c r="BM149" i="15"/>
  <c r="BN148" i="20" s="1"/>
  <c r="BS149" i="15"/>
  <c r="BV149" i="15"/>
  <c r="BO149" i="15"/>
  <c r="BF149" i="15"/>
  <c r="BG148" i="20" s="1"/>
  <c r="BI149" i="15"/>
  <c r="BD149" i="15"/>
  <c r="BE148" i="20" s="1"/>
  <c r="BK149" i="15"/>
  <c r="AZ149" i="15"/>
  <c r="BA148" i="20" s="1"/>
  <c r="BB149" i="15"/>
  <c r="BC148" i="20" s="1"/>
  <c r="AV149" i="15"/>
  <c r="AX149" i="15"/>
  <c r="AY148" i="20" s="1"/>
  <c r="AS149" i="15"/>
  <c r="AT148" i="20" s="1"/>
  <c r="AO149" i="15"/>
  <c r="AP148" i="20" s="1"/>
  <c r="AQ149" i="15"/>
  <c r="AR148" i="20" s="1"/>
  <c r="AM149" i="15"/>
  <c r="AN148" i="20" s="1"/>
  <c r="AI149" i="15"/>
  <c r="AJ148" i="20" s="1"/>
  <c r="AK149" i="15"/>
  <c r="AL148" i="20" s="1"/>
  <c r="AF149" i="15"/>
  <c r="AB149" i="15"/>
  <c r="V149" i="15"/>
  <c r="X149" i="15"/>
  <c r="AD149" i="15"/>
  <c r="Z149" i="15"/>
  <c r="CS181" i="15"/>
  <c r="CT180" i="20" s="1"/>
  <c r="CQ181" i="15"/>
  <c r="CR180" i="20" s="1"/>
  <c r="CO181" i="15"/>
  <c r="CM181" i="15"/>
  <c r="CK181" i="15"/>
  <c r="CF181" i="15"/>
  <c r="CI181" i="15"/>
  <c r="CD181" i="15"/>
  <c r="CE180" i="20" s="1"/>
  <c r="CB181" i="15"/>
  <c r="BX181" i="15"/>
  <c r="BY180" i="20" s="1"/>
  <c r="BZ181" i="15"/>
  <c r="BQ181" i="15"/>
  <c r="BV181" i="15"/>
  <c r="BM181" i="15"/>
  <c r="BO181" i="15"/>
  <c r="BP180" i="20" s="1"/>
  <c r="BF181" i="15"/>
  <c r="BG180" i="20" s="1"/>
  <c r="BK181" i="15"/>
  <c r="BI181" i="15"/>
  <c r="BD181" i="15"/>
  <c r="BE180" i="20" s="1"/>
  <c r="AZ181" i="15"/>
  <c r="BA180" i="20" s="1"/>
  <c r="BS181" i="15"/>
  <c r="BB181" i="15"/>
  <c r="BC180" i="20" s="1"/>
  <c r="AV181" i="15"/>
  <c r="AX181" i="15"/>
  <c r="AY180" i="20" s="1"/>
  <c r="AS181" i="15"/>
  <c r="AT180" i="20" s="1"/>
  <c r="AO181" i="15"/>
  <c r="AP180" i="20" s="1"/>
  <c r="AQ181" i="15"/>
  <c r="AR180" i="20" s="1"/>
  <c r="AM181" i="15"/>
  <c r="AN180" i="20" s="1"/>
  <c r="AI181" i="15"/>
  <c r="AJ180" i="20" s="1"/>
  <c r="AK181" i="15"/>
  <c r="AL180" i="20" s="1"/>
  <c r="AF181" i="15"/>
  <c r="AB181" i="15"/>
  <c r="V181" i="15"/>
  <c r="X181" i="15"/>
  <c r="AD181" i="15"/>
  <c r="Z181" i="15"/>
  <c r="CS221" i="15"/>
  <c r="CT220" i="20" s="1"/>
  <c r="CQ221" i="15"/>
  <c r="CR220" i="20" s="1"/>
  <c r="CO221" i="15"/>
  <c r="CM221" i="15"/>
  <c r="CK221" i="15"/>
  <c r="CF221" i="15"/>
  <c r="CI221" i="15"/>
  <c r="CD221" i="15"/>
  <c r="CE220" i="20" s="1"/>
  <c r="CB221" i="15"/>
  <c r="BX221" i="15"/>
  <c r="BY220" i="20" s="1"/>
  <c r="BZ221" i="15"/>
  <c r="BQ221" i="15"/>
  <c r="BM221" i="15"/>
  <c r="BN220" i="20" s="1"/>
  <c r="BO221" i="15"/>
  <c r="BP220" i="20" s="1"/>
  <c r="BV221" i="15"/>
  <c r="BS221" i="15"/>
  <c r="BF221" i="15"/>
  <c r="BG220" i="20" s="1"/>
  <c r="BI221" i="15"/>
  <c r="BD221" i="15"/>
  <c r="BE220" i="20" s="1"/>
  <c r="BK221" i="15"/>
  <c r="AZ221" i="15"/>
  <c r="BA220" i="20" s="1"/>
  <c r="BB221" i="15"/>
  <c r="BC220" i="20" s="1"/>
  <c r="AV221" i="15"/>
  <c r="AX221" i="15"/>
  <c r="AY220" i="20" s="1"/>
  <c r="AS221" i="15"/>
  <c r="AT220" i="20" s="1"/>
  <c r="AO221" i="15"/>
  <c r="AP220" i="20" s="1"/>
  <c r="AQ221" i="15"/>
  <c r="AR220" i="20" s="1"/>
  <c r="AM221" i="15"/>
  <c r="AN220" i="20" s="1"/>
  <c r="AI221" i="15"/>
  <c r="AJ220" i="20" s="1"/>
  <c r="AK221" i="15"/>
  <c r="AL220" i="20" s="1"/>
  <c r="AF221" i="15"/>
  <c r="AB221" i="15"/>
  <c r="V221" i="15"/>
  <c r="X221" i="15"/>
  <c r="AD221" i="15"/>
  <c r="Z221" i="15"/>
  <c r="CS278" i="15"/>
  <c r="CT277" i="20" s="1"/>
  <c r="CO278" i="15"/>
  <c r="CQ278" i="15"/>
  <c r="CM278" i="15"/>
  <c r="CK278" i="15"/>
  <c r="CI278" i="15"/>
  <c r="CF278" i="15"/>
  <c r="CG277" i="20" s="1"/>
  <c r="CD278" i="15"/>
  <c r="CE277" i="20" s="1"/>
  <c r="CB278" i="15"/>
  <c r="BX278" i="15"/>
  <c r="BY277" i="20" s="1"/>
  <c r="BZ278" i="15"/>
  <c r="BS278" i="15"/>
  <c r="BQ278" i="15"/>
  <c r="BR277" i="20" s="1"/>
  <c r="BM278" i="15"/>
  <c r="BV278" i="15"/>
  <c r="BO278" i="15"/>
  <c r="BF278" i="15"/>
  <c r="BG277" i="20" s="1"/>
  <c r="BK278" i="15"/>
  <c r="BI278" i="15"/>
  <c r="BD278" i="15"/>
  <c r="BE277" i="20" s="1"/>
  <c r="AZ278" i="15"/>
  <c r="BA277" i="20" s="1"/>
  <c r="AV278" i="15"/>
  <c r="AX278" i="15"/>
  <c r="AY277" i="20" s="1"/>
  <c r="AS278" i="15"/>
  <c r="AT277" i="20" s="1"/>
  <c r="AO278" i="15"/>
  <c r="AP277" i="20" s="1"/>
  <c r="BB278" i="15"/>
  <c r="BC277" i="20" s="1"/>
  <c r="AQ278" i="15"/>
  <c r="AR277" i="20" s="1"/>
  <c r="AM278" i="15"/>
  <c r="AN277" i="20" s="1"/>
  <c r="AI278" i="15"/>
  <c r="AJ277" i="20" s="1"/>
  <c r="AK278" i="15"/>
  <c r="AL277" i="20" s="1"/>
  <c r="AF278" i="15"/>
  <c r="AB278" i="15"/>
  <c r="V278" i="15"/>
  <c r="X278" i="15"/>
  <c r="AD278" i="15"/>
  <c r="Z278" i="15"/>
  <c r="CS335" i="15"/>
  <c r="CT334" i="20" s="1"/>
  <c r="CQ335" i="15"/>
  <c r="CR334" i="20" s="1"/>
  <c r="CO335" i="15"/>
  <c r="CM335" i="15"/>
  <c r="CI335" i="15"/>
  <c r="CK335" i="15"/>
  <c r="CF335" i="15"/>
  <c r="CG334" i="20" s="1"/>
  <c r="CB335" i="15"/>
  <c r="BV335" i="15"/>
  <c r="BX335" i="15"/>
  <c r="BY334" i="20" s="1"/>
  <c r="BZ335" i="15"/>
  <c r="BS335" i="15"/>
  <c r="BT334" i="20" s="1"/>
  <c r="BM335" i="15"/>
  <c r="BN334" i="20" s="1"/>
  <c r="BO335" i="15"/>
  <c r="BP334" i="20" s="1"/>
  <c r="CD335" i="15"/>
  <c r="BK335" i="15"/>
  <c r="BI335" i="15"/>
  <c r="BQ335" i="15"/>
  <c r="BF335" i="15"/>
  <c r="BG334" i="20" s="1"/>
  <c r="AX335" i="15"/>
  <c r="AY334" i="20" s="1"/>
  <c r="AO335" i="15"/>
  <c r="AP334" i="20" s="1"/>
  <c r="AQ335" i="15"/>
  <c r="AR334" i="20" s="1"/>
  <c r="AZ335" i="15"/>
  <c r="BA334" i="20" s="1"/>
  <c r="AM335" i="15"/>
  <c r="AN334" i="20" s="1"/>
  <c r="AI335" i="15"/>
  <c r="AJ334" i="20" s="1"/>
  <c r="BB335" i="15"/>
  <c r="BC334" i="20" s="1"/>
  <c r="AS335" i="15"/>
  <c r="AT334" i="20" s="1"/>
  <c r="AK335" i="15"/>
  <c r="AL334" i="20" s="1"/>
  <c r="AV335" i="15"/>
  <c r="BD335" i="15"/>
  <c r="BE334" i="20" s="1"/>
  <c r="AD335" i="15"/>
  <c r="AB335" i="15"/>
  <c r="X335" i="15"/>
  <c r="V335" i="15"/>
  <c r="AF335" i="15"/>
  <c r="Z335" i="15"/>
  <c r="CS383" i="15"/>
  <c r="CT382" i="20" s="1"/>
  <c r="CQ383" i="15"/>
  <c r="CR382" i="20" s="1"/>
  <c r="CO383" i="15"/>
  <c r="CM383" i="15"/>
  <c r="CI383" i="15"/>
  <c r="CK383" i="15"/>
  <c r="CF383" i="15"/>
  <c r="CG382" i="20" s="1"/>
  <c r="CB383" i="15"/>
  <c r="CC382" i="20" s="1"/>
  <c r="BV383" i="15"/>
  <c r="CD383" i="15"/>
  <c r="BX383" i="15"/>
  <c r="BZ383" i="15"/>
  <c r="BS383" i="15"/>
  <c r="BT382" i="20" s="1"/>
  <c r="BM383" i="15"/>
  <c r="BO383" i="15"/>
  <c r="BP382" i="20" s="1"/>
  <c r="BK383" i="15"/>
  <c r="BQ383" i="15"/>
  <c r="BI383" i="15"/>
  <c r="BF383" i="15"/>
  <c r="BG382" i="20" s="1"/>
  <c r="BB383" i="15"/>
  <c r="BC382" i="20" s="1"/>
  <c r="BD383" i="15"/>
  <c r="BE382" i="20" s="1"/>
  <c r="AX383" i="15"/>
  <c r="AY382" i="20" s="1"/>
  <c r="AZ383" i="15"/>
  <c r="BA382" i="20" s="1"/>
  <c r="AO383" i="15"/>
  <c r="AP382" i="20" s="1"/>
  <c r="AQ383" i="15"/>
  <c r="AR382" i="20" s="1"/>
  <c r="AV383" i="15"/>
  <c r="AM383" i="15"/>
  <c r="AN382" i="20" s="1"/>
  <c r="AI383" i="15"/>
  <c r="AJ382" i="20" s="1"/>
  <c r="AK383" i="15"/>
  <c r="AL382" i="20" s="1"/>
  <c r="AD383" i="15"/>
  <c r="AS383" i="15"/>
  <c r="AT382" i="20" s="1"/>
  <c r="AF383" i="15"/>
  <c r="AB383" i="15"/>
  <c r="X383" i="15"/>
  <c r="V383" i="15"/>
  <c r="Z383" i="15"/>
  <c r="CS439" i="15"/>
  <c r="CT438" i="20" s="1"/>
  <c r="CQ439" i="15"/>
  <c r="CR438" i="20" s="1"/>
  <c r="CO439" i="15"/>
  <c r="CM439" i="15"/>
  <c r="CI439" i="15"/>
  <c r="CK439" i="15"/>
  <c r="CF439" i="15"/>
  <c r="CG438" i="20" s="1"/>
  <c r="CB439" i="15"/>
  <c r="CC438" i="20" s="1"/>
  <c r="BV439" i="15"/>
  <c r="BX439" i="15"/>
  <c r="CD439" i="15"/>
  <c r="BZ439" i="15"/>
  <c r="BS439" i="15"/>
  <c r="BT438" i="20" s="1"/>
  <c r="BM439" i="15"/>
  <c r="BO439" i="15"/>
  <c r="BP438" i="20" s="1"/>
  <c r="BK439" i="15"/>
  <c r="BQ439" i="15"/>
  <c r="BI439" i="15"/>
  <c r="BB439" i="15"/>
  <c r="BC438" i="20" s="1"/>
  <c r="BF439" i="15"/>
  <c r="BG438" i="20" s="1"/>
  <c r="AX439" i="15"/>
  <c r="AY438" i="20" s="1"/>
  <c r="AO439" i="15"/>
  <c r="AP438" i="20" s="1"/>
  <c r="AZ439" i="15"/>
  <c r="BA438" i="20" s="1"/>
  <c r="AQ439" i="15"/>
  <c r="AR438" i="20" s="1"/>
  <c r="BD439" i="15"/>
  <c r="BE438" i="20" s="1"/>
  <c r="AV439" i="15"/>
  <c r="AS439" i="15"/>
  <c r="AT438" i="20" s="1"/>
  <c r="AI439" i="15"/>
  <c r="AJ438" i="20" s="1"/>
  <c r="AK439" i="15"/>
  <c r="AL438" i="20" s="1"/>
  <c r="AM439" i="15"/>
  <c r="AN438" i="20" s="1"/>
  <c r="AF439" i="15"/>
  <c r="AD439" i="15"/>
  <c r="AB439" i="15"/>
  <c r="X439" i="15"/>
  <c r="V439" i="15"/>
  <c r="Z439" i="15"/>
  <c r="CS487" i="15"/>
  <c r="CT486" i="20" s="1"/>
  <c r="CQ487" i="15"/>
  <c r="CR486" i="20" s="1"/>
  <c r="CO487" i="15"/>
  <c r="CM487" i="15"/>
  <c r="CI487" i="15"/>
  <c r="CK487" i="15"/>
  <c r="CF487" i="15"/>
  <c r="CG486" i="20" s="1"/>
  <c r="CD487" i="15"/>
  <c r="CE486" i="20" s="1"/>
  <c r="CB487" i="15"/>
  <c r="BV487" i="15"/>
  <c r="BX487" i="15"/>
  <c r="BZ487" i="15"/>
  <c r="BS487" i="15"/>
  <c r="BT486" i="20" s="1"/>
  <c r="BM487" i="15"/>
  <c r="BO487" i="15"/>
  <c r="BP486" i="20" s="1"/>
  <c r="BK487" i="15"/>
  <c r="BI487" i="15"/>
  <c r="BQ487" i="15"/>
  <c r="BF487" i="15"/>
  <c r="BG486" i="20" s="1"/>
  <c r="AX487" i="15"/>
  <c r="AY486" i="20" s="1"/>
  <c r="BD487" i="15"/>
  <c r="BE486" i="20" s="1"/>
  <c r="BB487" i="15"/>
  <c r="BC486" i="20" s="1"/>
  <c r="AV487" i="15"/>
  <c r="AO487" i="15"/>
  <c r="AP486" i="20" s="1"/>
  <c r="AQ487" i="15"/>
  <c r="AR486" i="20" s="1"/>
  <c r="AI487" i="15"/>
  <c r="AJ486" i="20" s="1"/>
  <c r="AM487" i="15"/>
  <c r="AN486" i="20" s="1"/>
  <c r="AS487" i="15"/>
  <c r="AT486" i="20" s="1"/>
  <c r="AK487" i="15"/>
  <c r="AL486" i="20" s="1"/>
  <c r="AZ487" i="15"/>
  <c r="BA486" i="20" s="1"/>
  <c r="AF487" i="15"/>
  <c r="AD487" i="15"/>
  <c r="AB487" i="15"/>
  <c r="X487" i="15"/>
  <c r="V487" i="15"/>
  <c r="Z487" i="15"/>
  <c r="CS543" i="15"/>
  <c r="CT542" i="20" s="1"/>
  <c r="CQ543" i="15"/>
  <c r="CR542" i="20" s="1"/>
  <c r="CO543" i="15"/>
  <c r="CM543" i="15"/>
  <c r="CI543" i="15"/>
  <c r="CK543" i="15"/>
  <c r="CF543" i="15"/>
  <c r="CG542" i="20" s="1"/>
  <c r="CD543" i="15"/>
  <c r="CE542" i="20" s="1"/>
  <c r="CB543" i="15"/>
  <c r="BV543" i="15"/>
  <c r="BX543" i="15"/>
  <c r="BZ543" i="15"/>
  <c r="BS543" i="15"/>
  <c r="BT542" i="20" s="1"/>
  <c r="BM543" i="15"/>
  <c r="BO543" i="15"/>
  <c r="BK543" i="15"/>
  <c r="BB543" i="15"/>
  <c r="BC542" i="20" s="1"/>
  <c r="BI543" i="15"/>
  <c r="BD543" i="15"/>
  <c r="BE542" i="20" s="1"/>
  <c r="BQ543" i="15"/>
  <c r="AX543" i="15"/>
  <c r="AY542" i="20" s="1"/>
  <c r="BF543" i="15"/>
  <c r="BG542" i="20" s="1"/>
  <c r="AS543" i="15"/>
  <c r="AT542" i="20" s="1"/>
  <c r="AZ543" i="15"/>
  <c r="BA542" i="20" s="1"/>
  <c r="AO543" i="15"/>
  <c r="AP542" i="20" s="1"/>
  <c r="AQ543" i="15"/>
  <c r="AR542" i="20" s="1"/>
  <c r="AI543" i="15"/>
  <c r="AJ542" i="20" s="1"/>
  <c r="AV543" i="15"/>
  <c r="AM543" i="15"/>
  <c r="AN542" i="20" s="1"/>
  <c r="AK543" i="15"/>
  <c r="AL542" i="20" s="1"/>
  <c r="AF543" i="15"/>
  <c r="AD543" i="15"/>
  <c r="AB543" i="15"/>
  <c r="X543" i="15"/>
  <c r="V543" i="15"/>
  <c r="Z543" i="15"/>
  <c r="CS562" i="15"/>
  <c r="CT561" i="20" s="1"/>
  <c r="CQ562" i="15"/>
  <c r="CR561" i="20" s="1"/>
  <c r="CO562" i="15"/>
  <c r="CM562" i="15"/>
  <c r="CK562" i="15"/>
  <c r="CI562" i="15"/>
  <c r="CD562" i="15"/>
  <c r="CF562" i="15"/>
  <c r="CG561" i="20" s="1"/>
  <c r="CB562" i="15"/>
  <c r="BZ562" i="15"/>
  <c r="BS562" i="15"/>
  <c r="BT561" i="20" s="1"/>
  <c r="BX562" i="15"/>
  <c r="BO562" i="15"/>
  <c r="BK562" i="15"/>
  <c r="BQ562" i="15"/>
  <c r="BR561" i="20" s="1"/>
  <c r="BM562" i="15"/>
  <c r="BD562" i="15"/>
  <c r="BE561" i="20" s="1"/>
  <c r="BV562" i="15"/>
  <c r="BB562" i="15"/>
  <c r="BC561" i="20" s="1"/>
  <c r="BI562" i="15"/>
  <c r="AX562" i="15"/>
  <c r="AY561" i="20" s="1"/>
  <c r="AZ562" i="15"/>
  <c r="BA561" i="20" s="1"/>
  <c r="BF562" i="15"/>
  <c r="BG561" i="20" s="1"/>
  <c r="AQ562" i="15"/>
  <c r="AR561" i="20" s="1"/>
  <c r="AV562" i="15"/>
  <c r="AO562" i="15"/>
  <c r="AP561" i="20" s="1"/>
  <c r="AM562" i="15"/>
  <c r="AN561" i="20" s="1"/>
  <c r="AK562" i="15"/>
  <c r="AL561" i="20" s="1"/>
  <c r="AS562" i="15"/>
  <c r="AT561" i="20" s="1"/>
  <c r="AF562" i="15"/>
  <c r="AD562" i="15"/>
  <c r="AI562" i="15"/>
  <c r="AJ561" i="20" s="1"/>
  <c r="Z562" i="15"/>
  <c r="AB562" i="15"/>
  <c r="X562" i="15"/>
  <c r="V562" i="15"/>
  <c r="CS23" i="15"/>
  <c r="CT22" i="20" s="1"/>
  <c r="CQ23" i="15"/>
  <c r="CR22" i="20" s="1"/>
  <c r="CO23" i="15"/>
  <c r="CK23" i="15"/>
  <c r="CM23" i="15"/>
  <c r="CI23" i="15"/>
  <c r="CF23" i="15"/>
  <c r="CG22" i="20" s="1"/>
  <c r="CB23" i="15"/>
  <c r="CC22" i="20" s="1"/>
  <c r="CD23" i="15"/>
  <c r="BZ23" i="15"/>
  <c r="BV23" i="15"/>
  <c r="BT22" i="20" s="1"/>
  <c r="BX23" i="15"/>
  <c r="CS73" i="15"/>
  <c r="CT72" i="20" s="1"/>
  <c r="CQ73" i="15"/>
  <c r="CR72" i="20" s="1"/>
  <c r="CO73" i="15"/>
  <c r="CK73" i="15"/>
  <c r="CM73" i="15"/>
  <c r="CI73" i="15"/>
  <c r="CF73" i="15"/>
  <c r="CG72" i="20" s="1"/>
  <c r="CB73" i="15"/>
  <c r="CC72" i="20" s="1"/>
  <c r="CD73" i="15"/>
  <c r="BZ73" i="15"/>
  <c r="BV73" i="15"/>
  <c r="BX73" i="15"/>
  <c r="BO73" i="15"/>
  <c r="BS73" i="15"/>
  <c r="BT72" i="20" s="1"/>
  <c r="BQ73" i="15"/>
  <c r="BM73" i="15"/>
  <c r="BD73" i="15"/>
  <c r="BE72" i="20" s="1"/>
  <c r="BK73" i="15"/>
  <c r="BI73" i="15"/>
  <c r="AX73" i="15"/>
  <c r="AY72" i="20" s="1"/>
  <c r="AZ73" i="15"/>
  <c r="BA72" i="20" s="1"/>
  <c r="BF73" i="15"/>
  <c r="BG72" i="20" s="1"/>
  <c r="AQ73" i="15"/>
  <c r="AR72" i="20" s="1"/>
  <c r="AV73" i="15"/>
  <c r="AS73" i="15"/>
  <c r="AT72" i="20" s="1"/>
  <c r="BB73" i="15"/>
  <c r="BC72" i="20" s="1"/>
  <c r="AK73" i="15"/>
  <c r="AL72" i="20" s="1"/>
  <c r="AO73" i="15"/>
  <c r="AP72" i="20" s="1"/>
  <c r="AM73" i="15"/>
  <c r="AN72" i="20" s="1"/>
  <c r="AF73" i="15"/>
  <c r="AD73" i="15"/>
  <c r="Z73" i="15"/>
  <c r="AI73" i="15"/>
  <c r="AJ72" i="20" s="1"/>
  <c r="X73" i="15"/>
  <c r="AB73" i="15"/>
  <c r="V73" i="15"/>
  <c r="CS105" i="15"/>
  <c r="CT104" i="20" s="1"/>
  <c r="CQ105" i="15"/>
  <c r="CR104" i="20" s="1"/>
  <c r="CO105" i="15"/>
  <c r="CK105" i="15"/>
  <c r="CM105" i="15"/>
  <c r="CI105" i="15"/>
  <c r="CF105" i="15"/>
  <c r="CG104" i="20" s="1"/>
  <c r="CB105" i="15"/>
  <c r="CC104" i="20" s="1"/>
  <c r="CD105" i="15"/>
  <c r="BZ105" i="15"/>
  <c r="BV105" i="15"/>
  <c r="BX105" i="15"/>
  <c r="BO105" i="15"/>
  <c r="BP104" i="20" s="1"/>
  <c r="BQ105" i="15"/>
  <c r="BS105" i="15"/>
  <c r="BT104" i="20" s="1"/>
  <c r="BM105" i="15"/>
  <c r="BD105" i="15"/>
  <c r="BE104" i="20" s="1"/>
  <c r="BK105" i="15"/>
  <c r="BI105" i="15"/>
  <c r="BF105" i="15"/>
  <c r="BG104" i="20" s="1"/>
  <c r="AX105" i="15"/>
  <c r="AY104" i="20" s="1"/>
  <c r="AZ105" i="15"/>
  <c r="BA104" i="20" s="1"/>
  <c r="AV105" i="15"/>
  <c r="AQ105" i="15"/>
  <c r="AR104" i="20" s="1"/>
  <c r="AS105" i="15"/>
  <c r="AT104" i="20" s="1"/>
  <c r="BB105" i="15"/>
  <c r="BC104" i="20" s="1"/>
  <c r="AO105" i="15"/>
  <c r="AP104" i="20" s="1"/>
  <c r="AK105" i="15"/>
  <c r="AL104" i="20" s="1"/>
  <c r="AM105" i="15"/>
  <c r="AN104" i="20" s="1"/>
  <c r="AD105" i="15"/>
  <c r="Z105" i="15"/>
  <c r="AI105" i="15"/>
  <c r="AJ104" i="20" s="1"/>
  <c r="X105" i="15"/>
  <c r="AB105" i="15"/>
  <c r="V105" i="15"/>
  <c r="AF105" i="15"/>
  <c r="CS145" i="15"/>
  <c r="CT144" i="20" s="1"/>
  <c r="CQ145" i="15"/>
  <c r="CR144" i="20" s="1"/>
  <c r="CO145" i="15"/>
  <c r="CM145" i="15"/>
  <c r="CK145" i="15"/>
  <c r="CI145" i="15"/>
  <c r="CF145" i="15"/>
  <c r="CG144" i="20" s="1"/>
  <c r="CB145" i="15"/>
  <c r="CC144" i="20" s="1"/>
  <c r="CD145" i="15"/>
  <c r="BZ145" i="15"/>
  <c r="BV145" i="15"/>
  <c r="BX145" i="15"/>
  <c r="BO145" i="15"/>
  <c r="BP144" i="20" s="1"/>
  <c r="BQ145" i="15"/>
  <c r="BS145" i="15"/>
  <c r="BT144" i="20" s="1"/>
  <c r="BM145" i="15"/>
  <c r="BD145" i="15"/>
  <c r="BE144" i="20" s="1"/>
  <c r="BK145" i="15"/>
  <c r="BI145" i="15"/>
  <c r="AX145" i="15"/>
  <c r="AY144" i="20" s="1"/>
  <c r="BF145" i="15"/>
  <c r="BG144" i="20" s="1"/>
  <c r="AZ145" i="15"/>
  <c r="BA144" i="20" s="1"/>
  <c r="AV145" i="15"/>
  <c r="AQ145" i="15"/>
  <c r="AR144" i="20" s="1"/>
  <c r="BB145" i="15"/>
  <c r="BC144" i="20" s="1"/>
  <c r="AS145" i="15"/>
  <c r="AT144" i="20" s="1"/>
  <c r="AK145" i="15"/>
  <c r="AL144" i="20" s="1"/>
  <c r="AO145" i="15"/>
  <c r="AP144" i="20" s="1"/>
  <c r="AM145" i="15"/>
  <c r="AN144" i="20" s="1"/>
  <c r="AF145" i="15"/>
  <c r="AI145" i="15"/>
  <c r="AJ144" i="20" s="1"/>
  <c r="AD145" i="15"/>
  <c r="Z145" i="15"/>
  <c r="X145" i="15"/>
  <c r="AB145" i="15"/>
  <c r="V145" i="15"/>
  <c r="CS177" i="15"/>
  <c r="CT176" i="20" s="1"/>
  <c r="CQ177" i="15"/>
  <c r="CR176" i="20" s="1"/>
  <c r="CO177" i="15"/>
  <c r="CM177" i="15"/>
  <c r="CK177" i="15"/>
  <c r="CI177" i="15"/>
  <c r="CF177" i="15"/>
  <c r="CG176" i="20" s="1"/>
  <c r="CB177" i="15"/>
  <c r="CC176" i="20" s="1"/>
  <c r="CD177" i="15"/>
  <c r="BZ177" i="15"/>
  <c r="BV177" i="15"/>
  <c r="BX177" i="15"/>
  <c r="BS177" i="15"/>
  <c r="BT176" i="20" s="1"/>
  <c r="BO177" i="15"/>
  <c r="BQ177" i="15"/>
  <c r="BM177" i="15"/>
  <c r="BD177" i="15"/>
  <c r="BE176" i="20" s="1"/>
  <c r="BK177" i="15"/>
  <c r="BI177" i="15"/>
  <c r="AX177" i="15"/>
  <c r="AY176" i="20" s="1"/>
  <c r="AZ177" i="15"/>
  <c r="BA176" i="20" s="1"/>
  <c r="AV177" i="15"/>
  <c r="AQ177" i="15"/>
  <c r="AR176" i="20" s="1"/>
  <c r="BF177" i="15"/>
  <c r="BG176" i="20" s="1"/>
  <c r="BB177" i="15"/>
  <c r="BC176" i="20" s="1"/>
  <c r="AS177" i="15"/>
  <c r="AT176" i="20" s="1"/>
  <c r="AK177" i="15"/>
  <c r="AL176" i="20" s="1"/>
  <c r="AO177" i="15"/>
  <c r="AP176" i="20" s="1"/>
  <c r="AM177" i="15"/>
  <c r="AN176" i="20" s="1"/>
  <c r="AI177" i="15"/>
  <c r="AJ176" i="20" s="1"/>
  <c r="AF177" i="15"/>
  <c r="AD177" i="15"/>
  <c r="Z177" i="15"/>
  <c r="X177" i="15"/>
  <c r="AB177" i="15"/>
  <c r="V177" i="15"/>
  <c r="CS209" i="15"/>
  <c r="CT208" i="20" s="1"/>
  <c r="CQ209" i="15"/>
  <c r="CR208" i="20" s="1"/>
  <c r="CO209" i="15"/>
  <c r="CM209" i="15"/>
  <c r="CK209" i="15"/>
  <c r="CI209" i="15"/>
  <c r="CF209" i="15"/>
  <c r="CG208" i="20" s="1"/>
  <c r="CB209" i="15"/>
  <c r="CC208" i="20" s="1"/>
  <c r="CD209" i="15"/>
  <c r="BZ209" i="15"/>
  <c r="BV209" i="15"/>
  <c r="BX209" i="15"/>
  <c r="BO209" i="15"/>
  <c r="BQ209" i="15"/>
  <c r="BS209" i="15"/>
  <c r="BT208" i="20" s="1"/>
  <c r="BM209" i="15"/>
  <c r="BD209" i="15"/>
  <c r="BE208" i="20" s="1"/>
  <c r="BK209" i="15"/>
  <c r="BI209" i="15"/>
  <c r="AX209" i="15"/>
  <c r="AY208" i="20" s="1"/>
  <c r="BF209" i="15"/>
  <c r="BG208" i="20" s="1"/>
  <c r="AZ209" i="15"/>
  <c r="BA208" i="20" s="1"/>
  <c r="AV209" i="15"/>
  <c r="AQ209" i="15"/>
  <c r="AR208" i="20" s="1"/>
  <c r="BB209" i="15"/>
  <c r="BC208" i="20" s="1"/>
  <c r="AS209" i="15"/>
  <c r="AT208" i="20" s="1"/>
  <c r="AK209" i="15"/>
  <c r="AL208" i="20" s="1"/>
  <c r="AO209" i="15"/>
  <c r="AP208" i="20" s="1"/>
  <c r="AM209" i="15"/>
  <c r="AN208" i="20" s="1"/>
  <c r="AF209" i="15"/>
  <c r="AI209" i="15"/>
  <c r="AJ208" i="20" s="1"/>
  <c r="AD209" i="15"/>
  <c r="Z209" i="15"/>
  <c r="X209" i="15"/>
  <c r="AB209" i="15"/>
  <c r="V209" i="15"/>
  <c r="CS250" i="15"/>
  <c r="CT249" i="20" s="1"/>
  <c r="CQ250" i="15"/>
  <c r="CR249" i="20" s="1"/>
  <c r="CO250" i="15"/>
  <c r="CM250" i="15"/>
  <c r="CK250" i="15"/>
  <c r="CI250" i="15"/>
  <c r="CF250" i="15"/>
  <c r="CG249" i="20" s="1"/>
  <c r="CB250" i="15"/>
  <c r="CC249" i="20" s="1"/>
  <c r="CD250" i="15"/>
  <c r="BZ250" i="15"/>
  <c r="BS250" i="15"/>
  <c r="BT249" i="20" s="1"/>
  <c r="BV250" i="15"/>
  <c r="BX250" i="15"/>
  <c r="BY249" i="20" s="1"/>
  <c r="BO250" i="15"/>
  <c r="BQ250" i="15"/>
  <c r="BR249" i="20" s="1"/>
  <c r="BM250" i="15"/>
  <c r="BD250" i="15"/>
  <c r="BE249" i="20" s="1"/>
  <c r="BB250" i="15"/>
  <c r="BC249" i="20" s="1"/>
  <c r="AX250" i="15"/>
  <c r="AY249" i="20" s="1"/>
  <c r="BK250" i="15"/>
  <c r="BF250" i="15"/>
  <c r="BG249" i="20" s="1"/>
  <c r="AZ250" i="15"/>
  <c r="BA249" i="20" s="1"/>
  <c r="BI250" i="15"/>
  <c r="AQ250" i="15"/>
  <c r="AR249" i="20" s="1"/>
  <c r="AS250" i="15"/>
  <c r="AT249" i="20" s="1"/>
  <c r="AV250" i="15"/>
  <c r="AK250" i="15"/>
  <c r="AL249" i="20" s="1"/>
  <c r="AM250" i="15"/>
  <c r="AN249" i="20" s="1"/>
  <c r="AO250" i="15"/>
  <c r="AP249" i="20" s="1"/>
  <c r="AF250" i="15"/>
  <c r="AD250" i="15"/>
  <c r="AI250" i="15"/>
  <c r="AJ249" i="20" s="1"/>
  <c r="Z250" i="15"/>
  <c r="X250" i="15"/>
  <c r="V250" i="15"/>
  <c r="AB250" i="15"/>
  <c r="CS283" i="15"/>
  <c r="CT282" i="20" s="1"/>
  <c r="CQ283" i="15"/>
  <c r="CR282" i="20" s="1"/>
  <c r="CO283" i="15"/>
  <c r="CM283" i="15"/>
  <c r="CK283" i="15"/>
  <c r="CI283" i="15"/>
  <c r="CF283" i="15"/>
  <c r="CG282" i="20" s="1"/>
  <c r="CB283" i="15"/>
  <c r="CC282" i="20" s="1"/>
  <c r="CD283" i="15"/>
  <c r="BZ283" i="15"/>
  <c r="BS283" i="15"/>
  <c r="BT282" i="20" s="1"/>
  <c r="BV283" i="15"/>
  <c r="BX283" i="15"/>
  <c r="BY282" i="20" s="1"/>
  <c r="BO283" i="15"/>
  <c r="BQ283" i="15"/>
  <c r="BR282" i="20" s="1"/>
  <c r="BM283" i="15"/>
  <c r="BD283" i="15"/>
  <c r="BE282" i="20" s="1"/>
  <c r="BK283" i="15"/>
  <c r="BI283" i="15"/>
  <c r="BB283" i="15"/>
  <c r="BC282" i="20" s="1"/>
  <c r="AZ283" i="15"/>
  <c r="BA282" i="20" s="1"/>
  <c r="AQ283" i="15"/>
  <c r="AR282" i="20" s="1"/>
  <c r="AX283" i="15"/>
  <c r="AY282" i="20" s="1"/>
  <c r="AS283" i="15"/>
  <c r="AT282" i="20" s="1"/>
  <c r="AK283" i="15"/>
  <c r="AL282" i="20" s="1"/>
  <c r="AO283" i="15"/>
  <c r="AP282" i="20" s="1"/>
  <c r="BF283" i="15"/>
  <c r="BG282" i="20" s="1"/>
  <c r="AM283" i="15"/>
  <c r="AN282" i="20" s="1"/>
  <c r="AV283" i="15"/>
  <c r="AI283" i="15"/>
  <c r="AJ282" i="20" s="1"/>
  <c r="AF283" i="15"/>
  <c r="AD283" i="15"/>
  <c r="Z283" i="15"/>
  <c r="AB283" i="15"/>
  <c r="V283" i="15"/>
  <c r="X283" i="15"/>
  <c r="CS323" i="15"/>
  <c r="CT322" i="20" s="1"/>
  <c r="CQ323" i="15"/>
  <c r="CR322" i="20" s="1"/>
  <c r="CO323" i="15"/>
  <c r="CM323" i="15"/>
  <c r="CK323" i="15"/>
  <c r="CI323" i="15"/>
  <c r="CF323" i="15"/>
  <c r="CG322" i="20" s="1"/>
  <c r="CB323" i="15"/>
  <c r="CC322" i="20" s="1"/>
  <c r="CD323" i="15"/>
  <c r="BZ323" i="15"/>
  <c r="BS323" i="15"/>
  <c r="BT322" i="20" s="1"/>
  <c r="BV323" i="15"/>
  <c r="BX323" i="15"/>
  <c r="BY322" i="20" s="1"/>
  <c r="BO323" i="15"/>
  <c r="BQ323" i="15"/>
  <c r="BR322" i="20" s="1"/>
  <c r="BM323" i="15"/>
  <c r="BD323" i="15"/>
  <c r="BE322" i="20" s="1"/>
  <c r="BK323" i="15"/>
  <c r="BI323" i="15"/>
  <c r="BF323" i="15"/>
  <c r="BG322" i="20" s="1"/>
  <c r="BB323" i="15"/>
  <c r="BC322" i="20" s="1"/>
  <c r="AZ323" i="15"/>
  <c r="BA322" i="20" s="1"/>
  <c r="AV323" i="15"/>
  <c r="AQ323" i="15"/>
  <c r="AR322" i="20" s="1"/>
  <c r="AS323" i="15"/>
  <c r="AT322" i="20" s="1"/>
  <c r="AX323" i="15"/>
  <c r="AY322" i="20" s="1"/>
  <c r="AK323" i="15"/>
  <c r="AL322" i="20" s="1"/>
  <c r="AM323" i="15"/>
  <c r="AN322" i="20" s="1"/>
  <c r="AO323" i="15"/>
  <c r="AP322" i="20" s="1"/>
  <c r="AI323" i="15"/>
  <c r="AJ322" i="20" s="1"/>
  <c r="AF323" i="15"/>
  <c r="AD323" i="15"/>
  <c r="Z323" i="15"/>
  <c r="AB323" i="15"/>
  <c r="V323" i="15"/>
  <c r="X323" i="15"/>
  <c r="CS355" i="15"/>
  <c r="CT354" i="20" s="1"/>
  <c r="CQ355" i="15"/>
  <c r="CR354" i="20" s="1"/>
  <c r="CO355" i="15"/>
  <c r="CM355" i="15"/>
  <c r="CK355" i="15"/>
  <c r="CI355" i="15"/>
  <c r="CF355" i="15"/>
  <c r="CG354" i="20" s="1"/>
  <c r="CB355" i="15"/>
  <c r="CC354" i="20" s="1"/>
  <c r="CD355" i="15"/>
  <c r="BZ355" i="15"/>
  <c r="BS355" i="15"/>
  <c r="BT354" i="20" s="1"/>
  <c r="BV355" i="15"/>
  <c r="BX355" i="15"/>
  <c r="BY354" i="20" s="1"/>
  <c r="BO355" i="15"/>
  <c r="BQ355" i="15"/>
  <c r="BR354" i="20" s="1"/>
  <c r="BM355" i="15"/>
  <c r="BD355" i="15"/>
  <c r="BE354" i="20" s="1"/>
  <c r="BK355" i="15"/>
  <c r="BI355" i="15"/>
  <c r="BF355" i="15"/>
  <c r="BG354" i="20" s="1"/>
  <c r="AZ355" i="15"/>
  <c r="BA354" i="20" s="1"/>
  <c r="AX355" i="15"/>
  <c r="AY354" i="20" s="1"/>
  <c r="AQ355" i="15"/>
  <c r="AR354" i="20" s="1"/>
  <c r="AS355" i="15"/>
  <c r="AT354" i="20" s="1"/>
  <c r="BB355" i="15"/>
  <c r="BC354" i="20" s="1"/>
  <c r="AV355" i="15"/>
  <c r="AK355" i="15"/>
  <c r="AL354" i="20" s="1"/>
  <c r="AM355" i="15"/>
  <c r="AN354" i="20" s="1"/>
  <c r="AO355" i="15"/>
  <c r="AP354" i="20" s="1"/>
  <c r="AI355" i="15"/>
  <c r="AJ354" i="20" s="1"/>
  <c r="AF355" i="15"/>
  <c r="AD355" i="15"/>
  <c r="Z355" i="15"/>
  <c r="AB355" i="15"/>
  <c r="X355" i="15"/>
  <c r="V355" i="15"/>
  <c r="CS411" i="15"/>
  <c r="CT410" i="20" s="1"/>
  <c r="CQ411" i="15"/>
  <c r="CR410" i="20" s="1"/>
  <c r="CO411" i="15"/>
  <c r="CM411" i="15"/>
  <c r="CK411" i="15"/>
  <c r="CI411" i="15"/>
  <c r="CF411" i="15"/>
  <c r="CG410" i="20" s="1"/>
  <c r="CB411" i="15"/>
  <c r="CC410" i="20" s="1"/>
  <c r="CD411" i="15"/>
  <c r="BZ411" i="15"/>
  <c r="BS411" i="15"/>
  <c r="BT410" i="20" s="1"/>
  <c r="BV411" i="15"/>
  <c r="BX411" i="15"/>
  <c r="BY410" i="20" s="1"/>
  <c r="BO411" i="15"/>
  <c r="BQ411" i="15"/>
  <c r="BR410" i="20" s="1"/>
  <c r="BM411" i="15"/>
  <c r="BD411" i="15"/>
  <c r="BE410" i="20" s="1"/>
  <c r="BK411" i="15"/>
  <c r="BI411" i="15"/>
  <c r="AZ411" i="15"/>
  <c r="BA410" i="20" s="1"/>
  <c r="BB411" i="15"/>
  <c r="BC410" i="20" s="1"/>
  <c r="BF411" i="15"/>
  <c r="BG410" i="20" s="1"/>
  <c r="AV411" i="15"/>
  <c r="AQ411" i="15"/>
  <c r="AR410" i="20" s="1"/>
  <c r="AM411" i="15"/>
  <c r="AN410" i="20" s="1"/>
  <c r="AX411" i="15"/>
  <c r="AY410" i="20" s="1"/>
  <c r="AS411" i="15"/>
  <c r="AT410" i="20" s="1"/>
  <c r="AK411" i="15"/>
  <c r="AL410" i="20" s="1"/>
  <c r="AO411" i="15"/>
  <c r="AP410" i="20" s="1"/>
  <c r="AI411" i="15"/>
  <c r="AJ410" i="20" s="1"/>
  <c r="AF411" i="15"/>
  <c r="AD411" i="15"/>
  <c r="Z411" i="15"/>
  <c r="AB411" i="15"/>
  <c r="V411" i="15"/>
  <c r="X411" i="15"/>
  <c r="CS507" i="15"/>
  <c r="CT506" i="20" s="1"/>
  <c r="CQ507" i="15"/>
  <c r="CR506" i="20" s="1"/>
  <c r="CO507" i="15"/>
  <c r="CM507" i="15"/>
  <c r="CK507" i="15"/>
  <c r="CI507" i="15"/>
  <c r="CF507" i="15"/>
  <c r="CG506" i="20" s="1"/>
  <c r="CB507" i="15"/>
  <c r="CC506" i="20" s="1"/>
  <c r="CD507" i="15"/>
  <c r="BZ507" i="15"/>
  <c r="BS507" i="15"/>
  <c r="BT506" i="20" s="1"/>
  <c r="BV507" i="15"/>
  <c r="BX507" i="15"/>
  <c r="BY506" i="20" s="1"/>
  <c r="BO507" i="15"/>
  <c r="BK507" i="15"/>
  <c r="BL506" i="20" s="1"/>
  <c r="BQ507" i="15"/>
  <c r="BR506" i="20" s="1"/>
  <c r="BM507" i="15"/>
  <c r="BD507" i="15"/>
  <c r="BE506" i="20" s="1"/>
  <c r="BI507" i="15"/>
  <c r="BB507" i="15"/>
  <c r="BC506" i="20" s="1"/>
  <c r="BF507" i="15"/>
  <c r="BG506" i="20" s="1"/>
  <c r="AZ507" i="15"/>
  <c r="BA506" i="20" s="1"/>
  <c r="AV507" i="15"/>
  <c r="AQ507" i="15"/>
  <c r="AR506" i="20" s="1"/>
  <c r="AM507" i="15"/>
  <c r="AN506" i="20" s="1"/>
  <c r="AS507" i="15"/>
  <c r="AT506" i="20" s="1"/>
  <c r="AO507" i="15"/>
  <c r="AP506" i="20" s="1"/>
  <c r="AK507" i="15"/>
  <c r="AL506" i="20" s="1"/>
  <c r="AX507" i="15"/>
  <c r="AY506" i="20" s="1"/>
  <c r="AI507" i="15"/>
  <c r="AJ506" i="20" s="1"/>
  <c r="AF507" i="15"/>
  <c r="AD507" i="15"/>
  <c r="Z507" i="15"/>
  <c r="AB507" i="15"/>
  <c r="V507" i="15"/>
  <c r="X507" i="15"/>
  <c r="CS547" i="15"/>
  <c r="CT546" i="20" s="1"/>
  <c r="CQ547" i="15"/>
  <c r="CR546" i="20" s="1"/>
  <c r="CO547" i="15"/>
  <c r="CM547" i="15"/>
  <c r="CK547" i="15"/>
  <c r="CI547" i="15"/>
  <c r="CD547" i="15"/>
  <c r="CF547" i="15"/>
  <c r="CG546" i="20" s="1"/>
  <c r="CB547" i="15"/>
  <c r="BZ547" i="15"/>
  <c r="BS547" i="15"/>
  <c r="BT546" i="20" s="1"/>
  <c r="BV547" i="15"/>
  <c r="BX547" i="15"/>
  <c r="BY546" i="20" s="1"/>
  <c r="BO547" i="15"/>
  <c r="BK547" i="15"/>
  <c r="BL546" i="20" s="1"/>
  <c r="BQ547" i="15"/>
  <c r="BR546" i="20" s="1"/>
  <c r="BM547" i="15"/>
  <c r="BD547" i="15"/>
  <c r="BE546" i="20" s="1"/>
  <c r="BI547" i="15"/>
  <c r="BF547" i="15"/>
  <c r="BG546" i="20" s="1"/>
  <c r="BB547" i="15"/>
  <c r="BC546" i="20" s="1"/>
  <c r="AZ547" i="15"/>
  <c r="BA546" i="20" s="1"/>
  <c r="AX547" i="15"/>
  <c r="AY546" i="20" s="1"/>
  <c r="AQ547" i="15"/>
  <c r="AR546" i="20" s="1"/>
  <c r="AV547" i="15"/>
  <c r="AM547" i="15"/>
  <c r="AN546" i="20" s="1"/>
  <c r="AS547" i="15"/>
  <c r="AT546" i="20" s="1"/>
  <c r="AO547" i="15"/>
  <c r="AP546" i="20" s="1"/>
  <c r="AK547" i="15"/>
  <c r="AL546" i="20" s="1"/>
  <c r="AI547" i="15"/>
  <c r="AJ546" i="20" s="1"/>
  <c r="AF547" i="15"/>
  <c r="AD547" i="15"/>
  <c r="Z547" i="15"/>
  <c r="AB547" i="15"/>
  <c r="X547" i="15"/>
  <c r="V547" i="15"/>
  <c r="CS17" i="15"/>
  <c r="CT16" i="20" s="1"/>
  <c r="CQ17" i="15"/>
  <c r="CR16" i="20" s="1"/>
  <c r="CO17" i="15"/>
  <c r="CM17" i="15"/>
  <c r="CK17" i="15"/>
  <c r="CF17" i="15"/>
  <c r="CI17" i="15"/>
  <c r="CD17" i="15"/>
  <c r="CE16" i="20" s="1"/>
  <c r="BX17" i="15"/>
  <c r="BV17" i="15"/>
  <c r="BT16" i="20" s="1"/>
  <c r="CB17" i="15"/>
  <c r="BZ17" i="15"/>
  <c r="CA16" i="20" s="1"/>
  <c r="CS33" i="15"/>
  <c r="CT32" i="20" s="1"/>
  <c r="CQ33" i="15"/>
  <c r="CR32" i="20" s="1"/>
  <c r="CO33" i="15"/>
  <c r="CM33" i="15"/>
  <c r="CF33" i="15"/>
  <c r="CI33" i="15"/>
  <c r="CD33" i="15"/>
  <c r="CE32" i="20" s="1"/>
  <c r="CK33" i="15"/>
  <c r="CB33" i="15"/>
  <c r="BX33" i="15"/>
  <c r="BV33" i="15"/>
  <c r="BT32" i="20" s="1"/>
  <c r="BZ33" i="15"/>
  <c r="CS47" i="15"/>
  <c r="CT46" i="20" s="1"/>
  <c r="CQ47" i="15"/>
  <c r="CR46" i="20" s="1"/>
  <c r="CO47" i="15"/>
  <c r="CM47" i="15"/>
  <c r="CF47" i="15"/>
  <c r="CK47" i="15"/>
  <c r="CI47" i="15"/>
  <c r="CD47" i="15"/>
  <c r="CE46" i="20" s="1"/>
  <c r="CB47" i="15"/>
  <c r="BX47" i="15"/>
  <c r="BV47" i="15"/>
  <c r="BT46" i="20" s="1"/>
  <c r="BZ47" i="15"/>
  <c r="CS83" i="15"/>
  <c r="CT82" i="20" s="1"/>
  <c r="CQ83" i="15"/>
  <c r="CR82" i="20" s="1"/>
  <c r="CO83" i="15"/>
  <c r="CM83" i="15"/>
  <c r="CK83" i="15"/>
  <c r="CF83" i="15"/>
  <c r="CI83" i="15"/>
  <c r="CD83" i="15"/>
  <c r="CE82" i="20" s="1"/>
  <c r="CB83" i="15"/>
  <c r="BX83" i="15"/>
  <c r="BV83" i="15"/>
  <c r="BQ83" i="15"/>
  <c r="BS83" i="15"/>
  <c r="BT82" i="20" s="1"/>
  <c r="BM83" i="15"/>
  <c r="BN82" i="20" s="1"/>
  <c r="BZ83" i="15"/>
  <c r="CA82" i="20" s="1"/>
  <c r="BK83" i="15"/>
  <c r="BO83" i="15"/>
  <c r="BF83" i="15"/>
  <c r="BG82" i="20" s="1"/>
  <c r="BI83" i="15"/>
  <c r="AV83" i="15"/>
  <c r="AZ83" i="15"/>
  <c r="BA82" i="20" s="1"/>
  <c r="BD83" i="15"/>
  <c r="BE82" i="20" s="1"/>
  <c r="BB83" i="15"/>
  <c r="BC82" i="20" s="1"/>
  <c r="AS83" i="15"/>
  <c r="AT82" i="20" s="1"/>
  <c r="AX83" i="15"/>
  <c r="AY82" i="20" s="1"/>
  <c r="AK83" i="15"/>
  <c r="AL82" i="20" s="1"/>
  <c r="AQ83" i="15"/>
  <c r="AR82" i="20" s="1"/>
  <c r="AF83" i="15"/>
  <c r="AO83" i="15"/>
  <c r="AP82" i="20" s="1"/>
  <c r="AM83" i="15"/>
  <c r="AN82" i="20" s="1"/>
  <c r="AI83" i="15"/>
  <c r="AJ82" i="20" s="1"/>
  <c r="Z83" i="15"/>
  <c r="V83" i="15"/>
  <c r="AB83" i="15"/>
  <c r="AD83" i="15"/>
  <c r="X83" i="15"/>
  <c r="CS99" i="15"/>
  <c r="CT98" i="20" s="1"/>
  <c r="CQ99" i="15"/>
  <c r="CR98" i="20" s="1"/>
  <c r="CO99" i="15"/>
  <c r="CM99" i="15"/>
  <c r="CK99" i="15"/>
  <c r="CF99" i="15"/>
  <c r="CI99" i="15"/>
  <c r="CD99" i="15"/>
  <c r="CE98" i="20" s="1"/>
  <c r="BX99" i="15"/>
  <c r="BV99" i="15"/>
  <c r="CB99" i="15"/>
  <c r="BS99" i="15"/>
  <c r="BT98" i="20" s="1"/>
  <c r="BQ99" i="15"/>
  <c r="BR98" i="20" s="1"/>
  <c r="BZ99" i="15"/>
  <c r="CA98" i="20" s="1"/>
  <c r="BM99" i="15"/>
  <c r="BK99" i="15"/>
  <c r="BF99" i="15"/>
  <c r="BG98" i="20" s="1"/>
  <c r="BI99" i="15"/>
  <c r="AV99" i="15"/>
  <c r="BO99" i="15"/>
  <c r="AZ99" i="15"/>
  <c r="BA98" i="20" s="1"/>
  <c r="BB99" i="15"/>
  <c r="BC98" i="20" s="1"/>
  <c r="AS99" i="15"/>
  <c r="AT98" i="20" s="1"/>
  <c r="BD99" i="15"/>
  <c r="BE98" i="20" s="1"/>
  <c r="AK99" i="15"/>
  <c r="AL98" i="20" s="1"/>
  <c r="AX99" i="15"/>
  <c r="AY98" i="20" s="1"/>
  <c r="AF99" i="15"/>
  <c r="AM99" i="15"/>
  <c r="AN98" i="20" s="1"/>
  <c r="AQ99" i="15"/>
  <c r="AR98" i="20" s="1"/>
  <c r="AO99" i="15"/>
  <c r="AP98" i="20" s="1"/>
  <c r="AI99" i="15"/>
  <c r="AJ98" i="20" s="1"/>
  <c r="Z99" i="15"/>
  <c r="V99" i="15"/>
  <c r="AB99" i="15"/>
  <c r="X99" i="15"/>
  <c r="AD99" i="15"/>
  <c r="CS115" i="15"/>
  <c r="CT114" i="20" s="1"/>
  <c r="CQ115" i="15"/>
  <c r="CR114" i="20" s="1"/>
  <c r="CO115" i="15"/>
  <c r="CM115" i="15"/>
  <c r="CF115" i="15"/>
  <c r="CI115" i="15"/>
  <c r="CD115" i="15"/>
  <c r="CE114" i="20" s="1"/>
  <c r="CK115" i="15"/>
  <c r="CB115" i="15"/>
  <c r="BX115" i="15"/>
  <c r="BV115" i="15"/>
  <c r="BS115" i="15"/>
  <c r="BZ115" i="15"/>
  <c r="CA114" i="20" s="1"/>
  <c r="BQ115" i="15"/>
  <c r="BR114" i="20" s="1"/>
  <c r="BM115" i="15"/>
  <c r="BN114" i="20" s="1"/>
  <c r="BK115" i="15"/>
  <c r="BF115" i="15"/>
  <c r="BG114" i="20" s="1"/>
  <c r="BO115" i="15"/>
  <c r="BI115" i="15"/>
  <c r="BD115" i="15"/>
  <c r="BE114" i="20" s="1"/>
  <c r="AV115" i="15"/>
  <c r="AZ115" i="15"/>
  <c r="BA114" i="20" s="1"/>
  <c r="BB115" i="15"/>
  <c r="BC114" i="20" s="1"/>
  <c r="AX115" i="15"/>
  <c r="AY114" i="20" s="1"/>
  <c r="AS115" i="15"/>
  <c r="AT114" i="20" s="1"/>
  <c r="AK115" i="15"/>
  <c r="AL114" i="20" s="1"/>
  <c r="AQ115" i="15"/>
  <c r="AR114" i="20" s="1"/>
  <c r="AF115" i="15"/>
  <c r="AM115" i="15"/>
  <c r="AN114" i="20" s="1"/>
  <c r="AI115" i="15"/>
  <c r="AJ114" i="20" s="1"/>
  <c r="AO115" i="15"/>
  <c r="AP114" i="20" s="1"/>
  <c r="Z115" i="15"/>
  <c r="V115" i="15"/>
  <c r="AB115" i="15"/>
  <c r="AD115" i="15"/>
  <c r="X115" i="15"/>
  <c r="CS131" i="15"/>
  <c r="CT130" i="20" s="1"/>
  <c r="CQ131" i="15"/>
  <c r="CR130" i="20" s="1"/>
  <c r="CO131" i="15"/>
  <c r="CM131" i="15"/>
  <c r="CF131" i="15"/>
  <c r="CK131" i="15"/>
  <c r="CI131" i="15"/>
  <c r="CD131" i="15"/>
  <c r="CE130" i="20" s="1"/>
  <c r="CB131" i="15"/>
  <c r="BX131" i="15"/>
  <c r="BV131" i="15"/>
  <c r="BQ131" i="15"/>
  <c r="BM131" i="15"/>
  <c r="BN130" i="20" s="1"/>
  <c r="BS131" i="15"/>
  <c r="BT130" i="20" s="1"/>
  <c r="BK131" i="15"/>
  <c r="BZ131" i="15"/>
  <c r="CA130" i="20" s="1"/>
  <c r="BF131" i="15"/>
  <c r="BG130" i="20" s="1"/>
  <c r="BO131" i="15"/>
  <c r="BI131" i="15"/>
  <c r="AV131" i="15"/>
  <c r="BD131" i="15"/>
  <c r="BE130" i="20" s="1"/>
  <c r="AZ131" i="15"/>
  <c r="BA130" i="20" s="1"/>
  <c r="BB131" i="15"/>
  <c r="BC130" i="20" s="1"/>
  <c r="AS131" i="15"/>
  <c r="AT130" i="20" s="1"/>
  <c r="AX131" i="15"/>
  <c r="AY130" i="20" s="1"/>
  <c r="AK131" i="15"/>
  <c r="AL130" i="20" s="1"/>
  <c r="AO131" i="15"/>
  <c r="AP130" i="20" s="1"/>
  <c r="AF131" i="15"/>
  <c r="AM131" i="15"/>
  <c r="AN130" i="20" s="1"/>
  <c r="AQ131" i="15"/>
  <c r="AR130" i="20" s="1"/>
  <c r="AI131" i="15"/>
  <c r="AJ130" i="20" s="1"/>
  <c r="Z131" i="15"/>
  <c r="V131" i="15"/>
  <c r="AB131" i="15"/>
  <c r="AD131" i="15"/>
  <c r="X131" i="15"/>
  <c r="CS147" i="15"/>
  <c r="CT146" i="20" s="1"/>
  <c r="CQ147" i="15"/>
  <c r="CR146" i="20" s="1"/>
  <c r="CO147" i="15"/>
  <c r="CM147" i="15"/>
  <c r="CK147" i="15"/>
  <c r="CF147" i="15"/>
  <c r="CI147" i="15"/>
  <c r="CD147" i="15"/>
  <c r="CE146" i="20" s="1"/>
  <c r="CB147" i="15"/>
  <c r="BX147" i="15"/>
  <c r="BV147" i="15"/>
  <c r="BQ147" i="15"/>
  <c r="BS147" i="15"/>
  <c r="BT146" i="20" s="1"/>
  <c r="BM147" i="15"/>
  <c r="BN146" i="20" s="1"/>
  <c r="BZ147" i="15"/>
  <c r="CA146" i="20" s="1"/>
  <c r="BK147" i="15"/>
  <c r="BO147" i="15"/>
  <c r="BF147" i="15"/>
  <c r="BG146" i="20" s="1"/>
  <c r="BI147" i="15"/>
  <c r="AV147" i="15"/>
  <c r="AZ147" i="15"/>
  <c r="BA146" i="20" s="1"/>
  <c r="BD147" i="15"/>
  <c r="BE146" i="20" s="1"/>
  <c r="BB147" i="15"/>
  <c r="BC146" i="20" s="1"/>
  <c r="AS147" i="15"/>
  <c r="AT146" i="20" s="1"/>
  <c r="AX147" i="15"/>
  <c r="AY146" i="20" s="1"/>
  <c r="AK147" i="15"/>
  <c r="AL146" i="20" s="1"/>
  <c r="AQ147" i="15"/>
  <c r="AR146" i="20" s="1"/>
  <c r="AF147" i="15"/>
  <c r="AO147" i="15"/>
  <c r="AP146" i="20" s="1"/>
  <c r="AM147" i="15"/>
  <c r="AN146" i="20" s="1"/>
  <c r="AI147" i="15"/>
  <c r="AJ146" i="20" s="1"/>
  <c r="Z147" i="15"/>
  <c r="V147" i="15"/>
  <c r="AB147" i="15"/>
  <c r="AD147" i="15"/>
  <c r="X147" i="15"/>
  <c r="CS163" i="15"/>
  <c r="CT162" i="20" s="1"/>
  <c r="CQ163" i="15"/>
  <c r="CR162" i="20" s="1"/>
  <c r="CO163" i="15"/>
  <c r="CM163" i="15"/>
  <c r="CK163" i="15"/>
  <c r="CF163" i="15"/>
  <c r="CI163" i="15"/>
  <c r="CD163" i="15"/>
  <c r="CE162" i="20" s="1"/>
  <c r="BX163" i="15"/>
  <c r="BV163" i="15"/>
  <c r="CB163" i="15"/>
  <c r="BS163" i="15"/>
  <c r="BT162" i="20" s="1"/>
  <c r="BQ163" i="15"/>
  <c r="BR162" i="20" s="1"/>
  <c r="BZ163" i="15"/>
  <c r="CA162" i="20" s="1"/>
  <c r="BM163" i="15"/>
  <c r="BN162" i="20" s="1"/>
  <c r="BK163" i="15"/>
  <c r="BF163" i="15"/>
  <c r="BG162" i="20" s="1"/>
  <c r="BI163" i="15"/>
  <c r="BO163" i="15"/>
  <c r="AV163" i="15"/>
  <c r="AZ163" i="15"/>
  <c r="BA162" i="20" s="1"/>
  <c r="BB163" i="15"/>
  <c r="BC162" i="20" s="1"/>
  <c r="AS163" i="15"/>
  <c r="AT162" i="20" s="1"/>
  <c r="AK163" i="15"/>
  <c r="AL162" i="20" s="1"/>
  <c r="AF163" i="15"/>
  <c r="BD163" i="15"/>
  <c r="BE162" i="20" s="1"/>
  <c r="AX163" i="15"/>
  <c r="AY162" i="20" s="1"/>
  <c r="AM163" i="15"/>
  <c r="AN162" i="20" s="1"/>
  <c r="AQ163" i="15"/>
  <c r="AR162" i="20" s="1"/>
  <c r="AO163" i="15"/>
  <c r="AP162" i="20" s="1"/>
  <c r="AI163" i="15"/>
  <c r="AJ162" i="20" s="1"/>
  <c r="Z163" i="15"/>
  <c r="V163" i="15"/>
  <c r="AB163" i="15"/>
  <c r="X163" i="15"/>
  <c r="AD163" i="15"/>
  <c r="CS187" i="15"/>
  <c r="CT186" i="20" s="1"/>
  <c r="CQ187" i="15"/>
  <c r="CR186" i="20" s="1"/>
  <c r="CO187" i="15"/>
  <c r="CM187" i="15"/>
  <c r="CF187" i="15"/>
  <c r="CK187" i="15"/>
  <c r="CI187" i="15"/>
  <c r="CD187" i="15"/>
  <c r="CE186" i="20" s="1"/>
  <c r="CB187" i="15"/>
  <c r="BX187" i="15"/>
  <c r="BV187" i="15"/>
  <c r="BZ187" i="15"/>
  <c r="BQ187" i="15"/>
  <c r="BS187" i="15"/>
  <c r="BT186" i="20" s="1"/>
  <c r="BM187" i="15"/>
  <c r="BN186" i="20" s="1"/>
  <c r="BF187" i="15"/>
  <c r="BG186" i="20" s="1"/>
  <c r="BK187" i="15"/>
  <c r="BI187" i="15"/>
  <c r="BO187" i="15"/>
  <c r="AV187" i="15"/>
  <c r="AZ187" i="15"/>
  <c r="BA186" i="20" s="1"/>
  <c r="BD187" i="15"/>
  <c r="BE186" i="20" s="1"/>
  <c r="BB187" i="15"/>
  <c r="BC186" i="20" s="1"/>
  <c r="AS187" i="15"/>
  <c r="AT186" i="20" s="1"/>
  <c r="AX187" i="15"/>
  <c r="AY186" i="20" s="1"/>
  <c r="AK187" i="15"/>
  <c r="AL186" i="20" s="1"/>
  <c r="AF187" i="15"/>
  <c r="AO187" i="15"/>
  <c r="AP186" i="20" s="1"/>
  <c r="AM187" i="15"/>
  <c r="AN186" i="20" s="1"/>
  <c r="AI187" i="15"/>
  <c r="AJ186" i="20" s="1"/>
  <c r="Z187" i="15"/>
  <c r="V187" i="15"/>
  <c r="AB187" i="15"/>
  <c r="AQ187" i="15"/>
  <c r="AR186" i="20" s="1"/>
  <c r="AD187" i="15"/>
  <c r="X187" i="15"/>
  <c r="CS203" i="15"/>
  <c r="CT202" i="20" s="1"/>
  <c r="CQ203" i="15"/>
  <c r="CR202" i="20" s="1"/>
  <c r="CO203" i="15"/>
  <c r="CM203" i="15"/>
  <c r="CF203" i="15"/>
  <c r="CK203" i="15"/>
  <c r="CI203" i="15"/>
  <c r="CD203" i="15"/>
  <c r="CE202" i="20" s="1"/>
  <c r="CB203" i="15"/>
  <c r="BX203" i="15"/>
  <c r="BV203" i="15"/>
  <c r="BS203" i="15"/>
  <c r="BQ203" i="15"/>
  <c r="BR202" i="20" s="1"/>
  <c r="BM203" i="15"/>
  <c r="BN202" i="20" s="1"/>
  <c r="BZ203" i="15"/>
  <c r="CA202" i="20" s="1"/>
  <c r="BK203" i="15"/>
  <c r="BO203" i="15"/>
  <c r="BF203" i="15"/>
  <c r="BG202" i="20" s="1"/>
  <c r="BI203" i="15"/>
  <c r="AV203" i="15"/>
  <c r="AZ203" i="15"/>
  <c r="BA202" i="20" s="1"/>
  <c r="BB203" i="15"/>
  <c r="BC202" i="20" s="1"/>
  <c r="AX203" i="15"/>
  <c r="AY202" i="20" s="1"/>
  <c r="AS203" i="15"/>
  <c r="AT202" i="20" s="1"/>
  <c r="BD203" i="15"/>
  <c r="BE202" i="20" s="1"/>
  <c r="AK203" i="15"/>
  <c r="AL202" i="20" s="1"/>
  <c r="AF203" i="15"/>
  <c r="AQ203" i="15"/>
  <c r="AR202" i="20" s="1"/>
  <c r="AM203" i="15"/>
  <c r="AN202" i="20" s="1"/>
  <c r="AI203" i="15"/>
  <c r="AJ202" i="20" s="1"/>
  <c r="AO203" i="15"/>
  <c r="AP202" i="20" s="1"/>
  <c r="Z203" i="15"/>
  <c r="V203" i="15"/>
  <c r="AB203" i="15"/>
  <c r="X203" i="15"/>
  <c r="AD203" i="15"/>
  <c r="CS219" i="15"/>
  <c r="CT218" i="20" s="1"/>
  <c r="CQ219" i="15"/>
  <c r="CR218" i="20" s="1"/>
  <c r="CO219" i="15"/>
  <c r="CM219" i="15"/>
  <c r="CK219" i="15"/>
  <c r="CF219" i="15"/>
  <c r="CI219" i="15"/>
  <c r="CD219" i="15"/>
  <c r="CE218" i="20" s="1"/>
  <c r="BX219" i="15"/>
  <c r="BV219" i="15"/>
  <c r="CB219" i="15"/>
  <c r="BQ219" i="15"/>
  <c r="BZ219" i="15"/>
  <c r="CA218" i="20" s="1"/>
  <c r="BM219" i="15"/>
  <c r="BO219" i="15"/>
  <c r="BP218" i="20" s="1"/>
  <c r="BS219" i="15"/>
  <c r="BT218" i="20" s="1"/>
  <c r="BF219" i="15"/>
  <c r="BG218" i="20" s="1"/>
  <c r="BK219" i="15"/>
  <c r="BI219" i="15"/>
  <c r="BD219" i="15"/>
  <c r="BE218" i="20" s="1"/>
  <c r="AV219" i="15"/>
  <c r="AZ219" i="15"/>
  <c r="BA218" i="20" s="1"/>
  <c r="BB219" i="15"/>
  <c r="BC218" i="20" s="1"/>
  <c r="AX219" i="15"/>
  <c r="AY218" i="20" s="1"/>
  <c r="AS219" i="15"/>
  <c r="AT218" i="20" s="1"/>
  <c r="AK219" i="15"/>
  <c r="AL218" i="20" s="1"/>
  <c r="AF219" i="15"/>
  <c r="AO219" i="15"/>
  <c r="AP218" i="20" s="1"/>
  <c r="AM219" i="15"/>
  <c r="AN218" i="20" s="1"/>
  <c r="AI219" i="15"/>
  <c r="AJ218" i="20" s="1"/>
  <c r="AQ219" i="15"/>
  <c r="AR218" i="20" s="1"/>
  <c r="AD219" i="15"/>
  <c r="Z219" i="15"/>
  <c r="V219" i="15"/>
  <c r="AB219" i="15"/>
  <c r="X219" i="15"/>
  <c r="CS244" i="15"/>
  <c r="CT243" i="20" s="1"/>
  <c r="CQ244" i="15"/>
  <c r="CR243" i="20" s="1"/>
  <c r="CO244" i="15"/>
  <c r="CM244" i="15"/>
  <c r="CI244" i="15"/>
  <c r="CF244" i="15"/>
  <c r="CD244" i="15"/>
  <c r="CE243" i="20" s="1"/>
  <c r="CK244" i="15"/>
  <c r="CB244" i="15"/>
  <c r="BX244" i="15"/>
  <c r="BV244" i="15"/>
  <c r="BZ244" i="15"/>
  <c r="BQ244" i="15"/>
  <c r="BM244" i="15"/>
  <c r="BN243" i="20" s="1"/>
  <c r="BS244" i="15"/>
  <c r="BT243" i="20" s="1"/>
  <c r="BF244" i="15"/>
  <c r="BG243" i="20" s="1"/>
  <c r="BK244" i="15"/>
  <c r="BO244" i="15"/>
  <c r="BI244" i="15"/>
  <c r="BD244" i="15"/>
  <c r="BE243" i="20" s="1"/>
  <c r="AV244" i="15"/>
  <c r="AZ244" i="15"/>
  <c r="BA243" i="20" s="1"/>
  <c r="BB244" i="15"/>
  <c r="BC243" i="20" s="1"/>
  <c r="AX244" i="15"/>
  <c r="AY243" i="20" s="1"/>
  <c r="AS244" i="15"/>
  <c r="AT243" i="20" s="1"/>
  <c r="AK244" i="15"/>
  <c r="AL243" i="20" s="1"/>
  <c r="AQ244" i="15"/>
  <c r="AR243" i="20" s="1"/>
  <c r="AO244" i="15"/>
  <c r="AP243" i="20" s="1"/>
  <c r="AF244" i="15"/>
  <c r="AM244" i="15"/>
  <c r="AN243" i="20" s="1"/>
  <c r="AI244" i="15"/>
  <c r="AJ243" i="20" s="1"/>
  <c r="Z244" i="15"/>
  <c r="V244" i="15"/>
  <c r="AB244" i="15"/>
  <c r="AD244" i="15"/>
  <c r="X244" i="15"/>
  <c r="CS260" i="15"/>
  <c r="CT259" i="20" s="1"/>
  <c r="CQ260" i="15"/>
  <c r="CR259" i="20" s="1"/>
  <c r="CO260" i="15"/>
  <c r="CM260" i="15"/>
  <c r="CF260" i="15"/>
  <c r="CK260" i="15"/>
  <c r="CI260" i="15"/>
  <c r="CD260" i="15"/>
  <c r="CE259" i="20" s="1"/>
  <c r="CB260" i="15"/>
  <c r="BX260" i="15"/>
  <c r="BV260" i="15"/>
  <c r="BQ260" i="15"/>
  <c r="BS260" i="15"/>
  <c r="BT259" i="20" s="1"/>
  <c r="BM260" i="15"/>
  <c r="BN259" i="20" s="1"/>
  <c r="BZ260" i="15"/>
  <c r="CA259" i="20" s="1"/>
  <c r="BF260" i="15"/>
  <c r="BG259" i="20" s="1"/>
  <c r="BO260" i="15"/>
  <c r="BI260" i="15"/>
  <c r="BK260" i="15"/>
  <c r="AV260" i="15"/>
  <c r="BD260" i="15"/>
  <c r="BE259" i="20" s="1"/>
  <c r="AZ260" i="15"/>
  <c r="BA259" i="20" s="1"/>
  <c r="BB260" i="15"/>
  <c r="BC259" i="20" s="1"/>
  <c r="AS260" i="15"/>
  <c r="AT259" i="20" s="1"/>
  <c r="AX260" i="15"/>
  <c r="AY259" i="20" s="1"/>
  <c r="AO260" i="15"/>
  <c r="AP259" i="20" s="1"/>
  <c r="AK260" i="15"/>
  <c r="AL259" i="20" s="1"/>
  <c r="AF260" i="15"/>
  <c r="AM260" i="15"/>
  <c r="AN259" i="20" s="1"/>
  <c r="AQ260" i="15"/>
  <c r="AR259" i="20" s="1"/>
  <c r="AI260" i="15"/>
  <c r="AJ259" i="20" s="1"/>
  <c r="Z260" i="15"/>
  <c r="V260" i="15"/>
  <c r="AB260" i="15"/>
  <c r="X260" i="15"/>
  <c r="AD260" i="15"/>
  <c r="CS276" i="15"/>
  <c r="CT275" i="20" s="1"/>
  <c r="CQ276" i="15"/>
  <c r="CR275" i="20" s="1"/>
  <c r="CO276" i="15"/>
  <c r="CM276" i="15"/>
  <c r="CI276" i="15"/>
  <c r="CK276" i="15"/>
  <c r="CF276" i="15"/>
  <c r="CG275" i="20" s="1"/>
  <c r="CD276" i="15"/>
  <c r="CE275" i="20" s="1"/>
  <c r="CB276" i="15"/>
  <c r="BX276" i="15"/>
  <c r="BV276" i="15"/>
  <c r="BS276" i="15"/>
  <c r="BQ276" i="15"/>
  <c r="BR275" i="20" s="1"/>
  <c r="BM276" i="15"/>
  <c r="BN275" i="20" s="1"/>
  <c r="BZ276" i="15"/>
  <c r="CA275" i="20" s="1"/>
  <c r="BO276" i="15"/>
  <c r="BF276" i="15"/>
  <c r="BG275" i="20" s="1"/>
  <c r="BK276" i="15"/>
  <c r="BI276" i="15"/>
  <c r="BB276" i="15"/>
  <c r="BC275" i="20" s="1"/>
  <c r="AV276" i="15"/>
  <c r="AZ276" i="15"/>
  <c r="BA275" i="20" s="1"/>
  <c r="BD276" i="15"/>
  <c r="BE275" i="20" s="1"/>
  <c r="AS276" i="15"/>
  <c r="AT275" i="20" s="1"/>
  <c r="AX276" i="15"/>
  <c r="AY275" i="20" s="1"/>
  <c r="AK276" i="15"/>
  <c r="AL275" i="20" s="1"/>
  <c r="AQ276" i="15"/>
  <c r="AR275" i="20" s="1"/>
  <c r="AF276" i="15"/>
  <c r="AM276" i="15"/>
  <c r="AN275" i="20" s="1"/>
  <c r="AI276" i="15"/>
  <c r="AJ275" i="20" s="1"/>
  <c r="AO276" i="15"/>
  <c r="AP275" i="20" s="1"/>
  <c r="Z276" i="15"/>
  <c r="V276" i="15"/>
  <c r="AB276" i="15"/>
  <c r="AD276" i="15"/>
  <c r="X276" i="15"/>
  <c r="CS293" i="15"/>
  <c r="CT292" i="20" s="1"/>
  <c r="CQ293" i="15"/>
  <c r="CR292" i="20" s="1"/>
  <c r="CO293" i="15"/>
  <c r="CM293" i="15"/>
  <c r="CK293" i="15"/>
  <c r="CF293" i="15"/>
  <c r="CI293" i="15"/>
  <c r="CD293" i="15"/>
  <c r="CE292" i="20" s="1"/>
  <c r="CB293" i="15"/>
  <c r="BX293" i="15"/>
  <c r="BY292" i="20" s="1"/>
  <c r="BZ293" i="15"/>
  <c r="BV293" i="15"/>
  <c r="BS293" i="15"/>
  <c r="BT292" i="20" s="1"/>
  <c r="BK293" i="15"/>
  <c r="BL292" i="20" s="1"/>
  <c r="BQ293" i="15"/>
  <c r="BM293" i="15"/>
  <c r="BN292" i="20" s="1"/>
  <c r="BO293" i="15"/>
  <c r="BF293" i="15"/>
  <c r="BG292" i="20" s="1"/>
  <c r="BD293" i="15"/>
  <c r="BE292" i="20" s="1"/>
  <c r="AZ293" i="15"/>
  <c r="BA292" i="20" s="1"/>
  <c r="BI293" i="15"/>
  <c r="BB293" i="15"/>
  <c r="BC292" i="20" s="1"/>
  <c r="AS293" i="15"/>
  <c r="AT292" i="20" s="1"/>
  <c r="AO293" i="15"/>
  <c r="AP292" i="20" s="1"/>
  <c r="AV293" i="15"/>
  <c r="AM293" i="15"/>
  <c r="AN292" i="20" s="1"/>
  <c r="AQ293" i="15"/>
  <c r="AR292" i="20" s="1"/>
  <c r="AX293" i="15"/>
  <c r="AY292" i="20" s="1"/>
  <c r="AF293" i="15"/>
  <c r="AK293" i="15"/>
  <c r="AL292" i="20" s="1"/>
  <c r="AI293" i="15"/>
  <c r="AJ292" i="20" s="1"/>
  <c r="V293" i="15"/>
  <c r="AB293" i="15"/>
  <c r="X293" i="15"/>
  <c r="AD293" i="15"/>
  <c r="Z293" i="15"/>
  <c r="CS309" i="15"/>
  <c r="CT308" i="20" s="1"/>
  <c r="CQ309" i="15"/>
  <c r="CR308" i="20" s="1"/>
  <c r="CO309" i="15"/>
  <c r="CM309" i="15"/>
  <c r="CK309" i="15"/>
  <c r="CF309" i="15"/>
  <c r="CI309" i="15"/>
  <c r="CD309" i="15"/>
  <c r="CE308" i="20" s="1"/>
  <c r="CB309" i="15"/>
  <c r="BX309" i="15"/>
  <c r="BY308" i="20" s="1"/>
  <c r="BZ309" i="15"/>
  <c r="BV309" i="15"/>
  <c r="BS309" i="15"/>
  <c r="BT308" i="20" s="1"/>
  <c r="BK309" i="15"/>
  <c r="BL308" i="20" s="1"/>
  <c r="BQ309" i="15"/>
  <c r="BM309" i="15"/>
  <c r="BN308" i="20" s="1"/>
  <c r="BO309" i="15"/>
  <c r="BF309" i="15"/>
  <c r="BG308" i="20" s="1"/>
  <c r="BD309" i="15"/>
  <c r="BE308" i="20" s="1"/>
  <c r="AZ309" i="15"/>
  <c r="BA308" i="20" s="1"/>
  <c r="BB309" i="15"/>
  <c r="BC308" i="20" s="1"/>
  <c r="AX309" i="15"/>
  <c r="AY308" i="20" s="1"/>
  <c r="AS309" i="15"/>
  <c r="AT308" i="20" s="1"/>
  <c r="BI309" i="15"/>
  <c r="AO309" i="15"/>
  <c r="AP308" i="20" s="1"/>
  <c r="AQ309" i="15"/>
  <c r="AR308" i="20" s="1"/>
  <c r="AV309" i="15"/>
  <c r="AM309" i="15"/>
  <c r="AN308" i="20" s="1"/>
  <c r="AK309" i="15"/>
  <c r="AL308" i="20" s="1"/>
  <c r="AI309" i="15"/>
  <c r="AJ308" i="20" s="1"/>
  <c r="AF309" i="15"/>
  <c r="V309" i="15"/>
  <c r="AB309" i="15"/>
  <c r="X309" i="15"/>
  <c r="AD309" i="15"/>
  <c r="Z309" i="15"/>
  <c r="CS325" i="15"/>
  <c r="CT324" i="20" s="1"/>
  <c r="CQ325" i="15"/>
  <c r="CR324" i="20" s="1"/>
  <c r="CO325" i="15"/>
  <c r="CM325" i="15"/>
  <c r="CK325" i="15"/>
  <c r="CF325" i="15"/>
  <c r="CI325" i="15"/>
  <c r="CD325" i="15"/>
  <c r="CE324" i="20" s="1"/>
  <c r="CB325" i="15"/>
  <c r="BX325" i="15"/>
  <c r="BY324" i="20" s="1"/>
  <c r="BZ325" i="15"/>
  <c r="BV325" i="15"/>
  <c r="BS325" i="15"/>
  <c r="BT324" i="20" s="1"/>
  <c r="BK325" i="15"/>
  <c r="BL324" i="20" s="1"/>
  <c r="BQ325" i="15"/>
  <c r="BM325" i="15"/>
  <c r="BN324" i="20" s="1"/>
  <c r="BO325" i="15"/>
  <c r="BF325" i="15"/>
  <c r="BG324" i="20" s="1"/>
  <c r="BD325" i="15"/>
  <c r="BE324" i="20" s="1"/>
  <c r="AZ325" i="15"/>
  <c r="BA324" i="20" s="1"/>
  <c r="BI325" i="15"/>
  <c r="BB325" i="15"/>
  <c r="BC324" i="20" s="1"/>
  <c r="AV325" i="15"/>
  <c r="AS325" i="15"/>
  <c r="AT324" i="20" s="1"/>
  <c r="AX325" i="15"/>
  <c r="AY324" i="20" s="1"/>
  <c r="AO325" i="15"/>
  <c r="AP324" i="20" s="1"/>
  <c r="AM325" i="15"/>
  <c r="AN324" i="20" s="1"/>
  <c r="AQ325" i="15"/>
  <c r="AR324" i="20" s="1"/>
  <c r="AK325" i="15"/>
  <c r="AL324" i="20" s="1"/>
  <c r="AI325" i="15"/>
  <c r="AJ324" i="20" s="1"/>
  <c r="AF325" i="15"/>
  <c r="V325" i="15"/>
  <c r="AB325" i="15"/>
  <c r="X325" i="15"/>
  <c r="AD325" i="15"/>
  <c r="Z325" i="15"/>
  <c r="CS341" i="15"/>
  <c r="CT340" i="20" s="1"/>
  <c r="CQ341" i="15"/>
  <c r="CR340" i="20" s="1"/>
  <c r="CO341" i="15"/>
  <c r="CM341" i="15"/>
  <c r="CK341" i="15"/>
  <c r="CF341" i="15"/>
  <c r="CI341" i="15"/>
  <c r="CD341" i="15"/>
  <c r="CE340" i="20" s="1"/>
  <c r="CB341" i="15"/>
  <c r="BX341" i="15"/>
  <c r="BY340" i="20" s="1"/>
  <c r="BZ341" i="15"/>
  <c r="BV341" i="15"/>
  <c r="BS341" i="15"/>
  <c r="BT340" i="20" s="1"/>
  <c r="BK341" i="15"/>
  <c r="BL340" i="20" s="1"/>
  <c r="BQ341" i="15"/>
  <c r="BM341" i="15"/>
  <c r="BN340" i="20" s="1"/>
  <c r="BO341" i="15"/>
  <c r="BF341" i="15"/>
  <c r="BG340" i="20" s="1"/>
  <c r="BD341" i="15"/>
  <c r="BE340" i="20" s="1"/>
  <c r="BB341" i="15"/>
  <c r="BC340" i="20" s="1"/>
  <c r="AZ341" i="15"/>
  <c r="BA340" i="20" s="1"/>
  <c r="AS341" i="15"/>
  <c r="AT340" i="20" s="1"/>
  <c r="BI341" i="15"/>
  <c r="AV341" i="15"/>
  <c r="AO341" i="15"/>
  <c r="AP340" i="20" s="1"/>
  <c r="AX341" i="15"/>
  <c r="AY340" i="20" s="1"/>
  <c r="AQ341" i="15"/>
  <c r="AR340" i="20" s="1"/>
  <c r="AM341" i="15"/>
  <c r="AN340" i="20" s="1"/>
  <c r="AF341" i="15"/>
  <c r="AK341" i="15"/>
  <c r="AL340" i="20" s="1"/>
  <c r="AI341" i="15"/>
  <c r="AJ340" i="20" s="1"/>
  <c r="V341" i="15"/>
  <c r="AB341" i="15"/>
  <c r="X341" i="15"/>
  <c r="AD341" i="15"/>
  <c r="Z341" i="15"/>
  <c r="CS357" i="15"/>
  <c r="CT356" i="20" s="1"/>
  <c r="CQ357" i="15"/>
  <c r="CR356" i="20" s="1"/>
  <c r="CO357" i="15"/>
  <c r="CM357" i="15"/>
  <c r="CI357" i="15"/>
  <c r="CK357" i="15"/>
  <c r="CF357" i="15"/>
  <c r="CG356" i="20" s="1"/>
  <c r="CD357" i="15"/>
  <c r="CE356" i="20" s="1"/>
  <c r="CB357" i="15"/>
  <c r="BX357" i="15"/>
  <c r="BY356" i="20" s="1"/>
  <c r="BZ357" i="15"/>
  <c r="BV357" i="15"/>
  <c r="BS357" i="15"/>
  <c r="BT356" i="20" s="1"/>
  <c r="BK357" i="15"/>
  <c r="BL356" i="20" s="1"/>
  <c r="BQ357" i="15"/>
  <c r="BM357" i="15"/>
  <c r="BN356" i="20" s="1"/>
  <c r="BO357" i="15"/>
  <c r="BF357" i="15"/>
  <c r="BG356" i="20" s="1"/>
  <c r="BD357" i="15"/>
  <c r="BE356" i="20" s="1"/>
  <c r="AZ357" i="15"/>
  <c r="BA356" i="20" s="1"/>
  <c r="BI357" i="15"/>
  <c r="BB357" i="15"/>
  <c r="BC356" i="20" s="1"/>
  <c r="AS357" i="15"/>
  <c r="AT356" i="20" s="1"/>
  <c r="AO357" i="15"/>
  <c r="AP356" i="20" s="1"/>
  <c r="AV357" i="15"/>
  <c r="AX357" i="15"/>
  <c r="AY356" i="20" s="1"/>
  <c r="AM357" i="15"/>
  <c r="AN356" i="20" s="1"/>
  <c r="AQ357" i="15"/>
  <c r="AR356" i="20" s="1"/>
  <c r="AF357" i="15"/>
  <c r="AD357" i="15"/>
  <c r="AK357" i="15"/>
  <c r="AL356" i="20" s="1"/>
  <c r="AI357" i="15"/>
  <c r="AJ356" i="20" s="1"/>
  <c r="V357" i="15"/>
  <c r="AB357" i="15"/>
  <c r="X357" i="15"/>
  <c r="Z357" i="15"/>
  <c r="CS373" i="15"/>
  <c r="CT372" i="20" s="1"/>
  <c r="CQ373" i="15"/>
  <c r="CR372" i="20" s="1"/>
  <c r="CO373" i="15"/>
  <c r="CM373" i="15"/>
  <c r="CI373" i="15"/>
  <c r="CK373" i="15"/>
  <c r="CF373" i="15"/>
  <c r="CG372" i="20" s="1"/>
  <c r="CD373" i="15"/>
  <c r="CE372" i="20" s="1"/>
  <c r="CB373" i="15"/>
  <c r="BX373" i="15"/>
  <c r="BY372" i="20" s="1"/>
  <c r="BZ373" i="15"/>
  <c r="BV373" i="15"/>
  <c r="BS373" i="15"/>
  <c r="BT372" i="20" s="1"/>
  <c r="BK373" i="15"/>
  <c r="BL372" i="20" s="1"/>
  <c r="BQ373" i="15"/>
  <c r="BM373" i="15"/>
  <c r="BN372" i="20" s="1"/>
  <c r="BO373" i="15"/>
  <c r="BF373" i="15"/>
  <c r="BG372" i="20" s="1"/>
  <c r="BD373" i="15"/>
  <c r="BE372" i="20" s="1"/>
  <c r="BB373" i="15"/>
  <c r="BC372" i="20" s="1"/>
  <c r="AZ373" i="15"/>
  <c r="BA372" i="20" s="1"/>
  <c r="AX373" i="15"/>
  <c r="AY372" i="20" s="1"/>
  <c r="BI373" i="15"/>
  <c r="AS373" i="15"/>
  <c r="AT372" i="20" s="1"/>
  <c r="AO373" i="15"/>
  <c r="AP372" i="20" s="1"/>
  <c r="AQ373" i="15"/>
  <c r="AR372" i="20" s="1"/>
  <c r="AM373" i="15"/>
  <c r="AN372" i="20" s="1"/>
  <c r="AV373" i="15"/>
  <c r="AK373" i="15"/>
  <c r="AL372" i="20" s="1"/>
  <c r="AI373" i="15"/>
  <c r="AJ372" i="20" s="1"/>
  <c r="AF373" i="15"/>
  <c r="AD373" i="15"/>
  <c r="V373" i="15"/>
  <c r="AB373" i="15"/>
  <c r="X373" i="15"/>
  <c r="Z373" i="15"/>
  <c r="CS389" i="15"/>
  <c r="CT388" i="20" s="1"/>
  <c r="CQ389" i="15"/>
  <c r="CR388" i="20" s="1"/>
  <c r="CO389" i="15"/>
  <c r="CM389" i="15"/>
  <c r="CI389" i="15"/>
  <c r="CK389" i="15"/>
  <c r="CF389" i="15"/>
  <c r="CG388" i="20" s="1"/>
  <c r="CD389" i="15"/>
  <c r="CE388" i="20" s="1"/>
  <c r="CB389" i="15"/>
  <c r="BX389" i="15"/>
  <c r="BY388" i="20" s="1"/>
  <c r="BZ389" i="15"/>
  <c r="BV389" i="15"/>
  <c r="BS389" i="15"/>
  <c r="BT388" i="20" s="1"/>
  <c r="BK389" i="15"/>
  <c r="BL388" i="20" s="1"/>
  <c r="BQ389" i="15"/>
  <c r="BM389" i="15"/>
  <c r="BN388" i="20" s="1"/>
  <c r="BO389" i="15"/>
  <c r="BF389" i="15"/>
  <c r="BG388" i="20" s="1"/>
  <c r="BD389" i="15"/>
  <c r="BE388" i="20" s="1"/>
  <c r="AZ389" i="15"/>
  <c r="BA388" i="20" s="1"/>
  <c r="BI389" i="15"/>
  <c r="BB389" i="15"/>
  <c r="BC388" i="20" s="1"/>
  <c r="AV389" i="15"/>
  <c r="AS389" i="15"/>
  <c r="AT388" i="20" s="1"/>
  <c r="AX389" i="15"/>
  <c r="AY388" i="20" s="1"/>
  <c r="AO389" i="15"/>
  <c r="AP388" i="20" s="1"/>
  <c r="AM389" i="15"/>
  <c r="AN388" i="20" s="1"/>
  <c r="AQ389" i="15"/>
  <c r="AR388" i="20" s="1"/>
  <c r="AD389" i="15"/>
  <c r="AK389" i="15"/>
  <c r="AL388" i="20" s="1"/>
  <c r="AI389" i="15"/>
  <c r="AJ388" i="20" s="1"/>
  <c r="AF389" i="15"/>
  <c r="V389" i="15"/>
  <c r="AB389" i="15"/>
  <c r="X389" i="15"/>
  <c r="Z389" i="15"/>
  <c r="CS405" i="15"/>
  <c r="CT404" i="20" s="1"/>
  <c r="CQ405" i="15"/>
  <c r="CR404" i="20" s="1"/>
  <c r="CO405" i="15"/>
  <c r="CM405" i="15"/>
  <c r="CI405" i="15"/>
  <c r="CK405" i="15"/>
  <c r="CF405" i="15"/>
  <c r="CG404" i="20" s="1"/>
  <c r="CD405" i="15"/>
  <c r="CE404" i="20" s="1"/>
  <c r="CB405" i="15"/>
  <c r="BX405" i="15"/>
  <c r="BY404" i="20" s="1"/>
  <c r="BZ405" i="15"/>
  <c r="BV405" i="15"/>
  <c r="BS405" i="15"/>
  <c r="BT404" i="20" s="1"/>
  <c r="BK405" i="15"/>
  <c r="BL404" i="20" s="1"/>
  <c r="BQ405" i="15"/>
  <c r="BM405" i="15"/>
  <c r="BN404" i="20" s="1"/>
  <c r="BO405" i="15"/>
  <c r="BF405" i="15"/>
  <c r="BG404" i="20" s="1"/>
  <c r="BD405" i="15"/>
  <c r="BE404" i="20" s="1"/>
  <c r="BB405" i="15"/>
  <c r="BC404" i="20" s="1"/>
  <c r="AZ405" i="15"/>
  <c r="BA404" i="20" s="1"/>
  <c r="BI405" i="15"/>
  <c r="AS405" i="15"/>
  <c r="AT404" i="20" s="1"/>
  <c r="AV405" i="15"/>
  <c r="AO405" i="15"/>
  <c r="AP404" i="20" s="1"/>
  <c r="AX405" i="15"/>
  <c r="AY404" i="20" s="1"/>
  <c r="AQ405" i="15"/>
  <c r="AR404" i="20" s="1"/>
  <c r="AM405" i="15"/>
  <c r="AN404" i="20" s="1"/>
  <c r="AF405" i="15"/>
  <c r="AK405" i="15"/>
  <c r="AL404" i="20" s="1"/>
  <c r="AI405" i="15"/>
  <c r="AJ404" i="20" s="1"/>
  <c r="AD405" i="15"/>
  <c r="V405" i="15"/>
  <c r="AB405" i="15"/>
  <c r="X405" i="15"/>
  <c r="Z405" i="15"/>
  <c r="CS421" i="15"/>
  <c r="CT420" i="20" s="1"/>
  <c r="CQ421" i="15"/>
  <c r="CR420" i="20" s="1"/>
  <c r="CO421" i="15"/>
  <c r="CM421" i="15"/>
  <c r="CI421" i="15"/>
  <c r="CK421" i="15"/>
  <c r="CF421" i="15"/>
  <c r="CG420" i="20" s="1"/>
  <c r="CD421" i="15"/>
  <c r="CE420" i="20" s="1"/>
  <c r="CB421" i="15"/>
  <c r="BX421" i="15"/>
  <c r="BY420" i="20" s="1"/>
  <c r="BZ421" i="15"/>
  <c r="BV421" i="15"/>
  <c r="BS421" i="15"/>
  <c r="BT420" i="20" s="1"/>
  <c r="BK421" i="15"/>
  <c r="BL420" i="20" s="1"/>
  <c r="BQ421" i="15"/>
  <c r="BM421" i="15"/>
  <c r="BN420" i="20" s="1"/>
  <c r="BO421" i="15"/>
  <c r="BF421" i="15"/>
  <c r="BG420" i="20" s="1"/>
  <c r="BD421" i="15"/>
  <c r="BE420" i="20" s="1"/>
  <c r="AZ421" i="15"/>
  <c r="BA420" i="20" s="1"/>
  <c r="BI421" i="15"/>
  <c r="AS421" i="15"/>
  <c r="AT420" i="20" s="1"/>
  <c r="AO421" i="15"/>
  <c r="AP420" i="20" s="1"/>
  <c r="AX421" i="15"/>
  <c r="AY420" i="20" s="1"/>
  <c r="AV421" i="15"/>
  <c r="AQ421" i="15"/>
  <c r="AR420" i="20" s="1"/>
  <c r="AM421" i="15"/>
  <c r="AN420" i="20" s="1"/>
  <c r="AF421" i="15"/>
  <c r="BB421" i="15"/>
  <c r="BC420" i="20" s="1"/>
  <c r="AD421" i="15"/>
  <c r="AK421" i="15"/>
  <c r="AL420" i="20" s="1"/>
  <c r="AI421" i="15"/>
  <c r="AJ420" i="20" s="1"/>
  <c r="V421" i="15"/>
  <c r="AB421" i="15"/>
  <c r="X421" i="15"/>
  <c r="Z421" i="15"/>
  <c r="CS437" i="15"/>
  <c r="CT436" i="20" s="1"/>
  <c r="CQ437" i="15"/>
  <c r="CR436" i="20" s="1"/>
  <c r="CO437" i="15"/>
  <c r="CM437" i="15"/>
  <c r="CI437" i="15"/>
  <c r="CK437" i="15"/>
  <c r="CF437" i="15"/>
  <c r="CG436" i="20" s="1"/>
  <c r="CD437" i="15"/>
  <c r="CE436" i="20" s="1"/>
  <c r="CB437" i="15"/>
  <c r="BX437" i="15"/>
  <c r="BY436" i="20" s="1"/>
  <c r="BZ437" i="15"/>
  <c r="BV437" i="15"/>
  <c r="BS437" i="15"/>
  <c r="BT436" i="20" s="1"/>
  <c r="BK437" i="15"/>
  <c r="BL436" i="20" s="1"/>
  <c r="BQ437" i="15"/>
  <c r="BM437" i="15"/>
  <c r="BN436" i="20" s="1"/>
  <c r="BO437" i="15"/>
  <c r="BF437" i="15"/>
  <c r="BG436" i="20" s="1"/>
  <c r="BD437" i="15"/>
  <c r="BE436" i="20" s="1"/>
  <c r="AZ437" i="15"/>
  <c r="BA436" i="20" s="1"/>
  <c r="BB437" i="15"/>
  <c r="BC436" i="20" s="1"/>
  <c r="AX437" i="15"/>
  <c r="AY436" i="20" s="1"/>
  <c r="AS437" i="15"/>
  <c r="AT436" i="20" s="1"/>
  <c r="AV437" i="15"/>
  <c r="AO437" i="15"/>
  <c r="AP436" i="20" s="1"/>
  <c r="AQ437" i="15"/>
  <c r="AR436" i="20" s="1"/>
  <c r="AM437" i="15"/>
  <c r="AN436" i="20" s="1"/>
  <c r="BI437" i="15"/>
  <c r="AK437" i="15"/>
  <c r="AL436" i="20" s="1"/>
  <c r="AI437" i="15"/>
  <c r="AJ436" i="20" s="1"/>
  <c r="AF437" i="15"/>
  <c r="AD437" i="15"/>
  <c r="V437" i="15"/>
  <c r="AB437" i="15"/>
  <c r="X437" i="15"/>
  <c r="Z437" i="15"/>
  <c r="CS453" i="15"/>
  <c r="CT452" i="20" s="1"/>
  <c r="CQ453" i="15"/>
  <c r="CR452" i="20" s="1"/>
  <c r="CO453" i="15"/>
  <c r="CM453" i="15"/>
  <c r="CI453" i="15"/>
  <c r="CK453" i="15"/>
  <c r="CF453" i="15"/>
  <c r="CG452" i="20" s="1"/>
  <c r="CD453" i="15"/>
  <c r="CE452" i="20" s="1"/>
  <c r="CB453" i="15"/>
  <c r="BX453" i="15"/>
  <c r="BY452" i="20" s="1"/>
  <c r="BZ453" i="15"/>
  <c r="BV453" i="15"/>
  <c r="BS453" i="15"/>
  <c r="BT452" i="20" s="1"/>
  <c r="BK453" i="15"/>
  <c r="BL452" i="20" s="1"/>
  <c r="BQ453" i="15"/>
  <c r="BM453" i="15"/>
  <c r="BN452" i="20" s="1"/>
  <c r="BO453" i="15"/>
  <c r="BF453" i="15"/>
  <c r="BG452" i="20" s="1"/>
  <c r="BD453" i="15"/>
  <c r="BE452" i="20" s="1"/>
  <c r="AZ453" i="15"/>
  <c r="BA452" i="20" s="1"/>
  <c r="BI453" i="15"/>
  <c r="BB453" i="15"/>
  <c r="BC452" i="20" s="1"/>
  <c r="AS453" i="15"/>
  <c r="AT452" i="20" s="1"/>
  <c r="AX453" i="15"/>
  <c r="AY452" i="20" s="1"/>
  <c r="AO453" i="15"/>
  <c r="AP452" i="20" s="1"/>
  <c r="AV453" i="15"/>
  <c r="AM453" i="15"/>
  <c r="AN452" i="20" s="1"/>
  <c r="AQ453" i="15"/>
  <c r="AR452" i="20" s="1"/>
  <c r="AD453" i="15"/>
  <c r="AK453" i="15"/>
  <c r="AL452" i="20" s="1"/>
  <c r="AI453" i="15"/>
  <c r="AJ452" i="20" s="1"/>
  <c r="AF453" i="15"/>
  <c r="V453" i="15"/>
  <c r="AB453" i="15"/>
  <c r="X453" i="15"/>
  <c r="Z453" i="15"/>
  <c r="CS469" i="15"/>
  <c r="CT468" i="20" s="1"/>
  <c r="CQ469" i="15"/>
  <c r="CR468" i="20" s="1"/>
  <c r="CO469" i="15"/>
  <c r="CM469" i="15"/>
  <c r="CI469" i="15"/>
  <c r="CK469" i="15"/>
  <c r="CF469" i="15"/>
  <c r="CG468" i="20" s="1"/>
  <c r="CD469" i="15"/>
  <c r="CE468" i="20" s="1"/>
  <c r="CB469" i="15"/>
  <c r="BX469" i="15"/>
  <c r="BY468" i="20" s="1"/>
  <c r="BZ469" i="15"/>
  <c r="BV469" i="15"/>
  <c r="BS469" i="15"/>
  <c r="BT468" i="20" s="1"/>
  <c r="BK469" i="15"/>
  <c r="BL468" i="20" s="1"/>
  <c r="BQ469" i="15"/>
  <c r="BM469" i="15"/>
  <c r="BN468" i="20" s="1"/>
  <c r="BO469" i="15"/>
  <c r="BF469" i="15"/>
  <c r="BG468" i="20" s="1"/>
  <c r="BD469" i="15"/>
  <c r="BE468" i="20" s="1"/>
  <c r="BB469" i="15"/>
  <c r="BC468" i="20" s="1"/>
  <c r="AZ469" i="15"/>
  <c r="BA468" i="20" s="1"/>
  <c r="AS469" i="15"/>
  <c r="AT468" i="20" s="1"/>
  <c r="AV469" i="15"/>
  <c r="AO469" i="15"/>
  <c r="AP468" i="20" s="1"/>
  <c r="AX469" i="15"/>
  <c r="AY468" i="20" s="1"/>
  <c r="AQ469" i="15"/>
  <c r="AR468" i="20" s="1"/>
  <c r="BI469" i="15"/>
  <c r="AM469" i="15"/>
  <c r="AN468" i="20" s="1"/>
  <c r="AF469" i="15"/>
  <c r="AK469" i="15"/>
  <c r="AL468" i="20" s="1"/>
  <c r="AI469" i="15"/>
  <c r="AJ468" i="20" s="1"/>
  <c r="AD469" i="15"/>
  <c r="V469" i="15"/>
  <c r="AB469" i="15"/>
  <c r="X469" i="15"/>
  <c r="Z469" i="15"/>
  <c r="CS493" i="15"/>
  <c r="CT492" i="20" s="1"/>
  <c r="CQ493" i="15"/>
  <c r="CR492" i="20" s="1"/>
  <c r="CO493" i="15"/>
  <c r="CM493" i="15"/>
  <c r="CI493" i="15"/>
  <c r="CK493" i="15"/>
  <c r="CF493" i="15"/>
  <c r="CG492" i="20" s="1"/>
  <c r="CD493" i="15"/>
  <c r="CE492" i="20" s="1"/>
  <c r="CB493" i="15"/>
  <c r="BX493" i="15"/>
  <c r="BY492" i="20" s="1"/>
  <c r="BZ493" i="15"/>
  <c r="BV493" i="15"/>
  <c r="BS493" i="15"/>
  <c r="BT492" i="20" s="1"/>
  <c r="BK493" i="15"/>
  <c r="BL492" i="20" s="1"/>
  <c r="BQ493" i="15"/>
  <c r="BM493" i="15"/>
  <c r="BN492" i="20" s="1"/>
  <c r="BO493" i="15"/>
  <c r="BF493" i="15"/>
  <c r="BG492" i="20" s="1"/>
  <c r="BD493" i="15"/>
  <c r="BE492" i="20" s="1"/>
  <c r="BI493" i="15"/>
  <c r="BB493" i="15"/>
  <c r="BC492" i="20" s="1"/>
  <c r="AZ493" i="15"/>
  <c r="BA492" i="20" s="1"/>
  <c r="AS493" i="15"/>
  <c r="AT492" i="20" s="1"/>
  <c r="AX493" i="15"/>
  <c r="AY492" i="20" s="1"/>
  <c r="AO493" i="15"/>
  <c r="AP492" i="20" s="1"/>
  <c r="AV493" i="15"/>
  <c r="AQ493" i="15"/>
  <c r="AR492" i="20" s="1"/>
  <c r="AF493" i="15"/>
  <c r="AK493" i="15"/>
  <c r="AL492" i="20" s="1"/>
  <c r="AI493" i="15"/>
  <c r="AJ492" i="20" s="1"/>
  <c r="AD493" i="15"/>
  <c r="V493" i="15"/>
  <c r="AB493" i="15"/>
  <c r="X493" i="15"/>
  <c r="AM493" i="15"/>
  <c r="AN492" i="20" s="1"/>
  <c r="Z493" i="15"/>
  <c r="CS509" i="15"/>
  <c r="CT508" i="20" s="1"/>
  <c r="CQ509" i="15"/>
  <c r="CR508" i="20" s="1"/>
  <c r="CO509" i="15"/>
  <c r="CM509" i="15"/>
  <c r="CI509" i="15"/>
  <c r="CK509" i="15"/>
  <c r="CF509" i="15"/>
  <c r="CG508" i="20" s="1"/>
  <c r="CD509" i="15"/>
  <c r="CE508" i="20" s="1"/>
  <c r="CB509" i="15"/>
  <c r="BX509" i="15"/>
  <c r="BY508" i="20" s="1"/>
  <c r="BZ509" i="15"/>
  <c r="BV509" i="15"/>
  <c r="BS509" i="15"/>
  <c r="BT508" i="20" s="1"/>
  <c r="BK509" i="15"/>
  <c r="BL508" i="20" s="1"/>
  <c r="BQ509" i="15"/>
  <c r="BM509" i="15"/>
  <c r="BN508" i="20" s="1"/>
  <c r="BO509" i="15"/>
  <c r="BF509" i="15"/>
  <c r="BG508" i="20" s="1"/>
  <c r="BD509" i="15"/>
  <c r="BE508" i="20" s="1"/>
  <c r="AZ509" i="15"/>
  <c r="BA508" i="20" s="1"/>
  <c r="BI509" i="15"/>
  <c r="AV509" i="15"/>
  <c r="AS509" i="15"/>
  <c r="AT508" i="20" s="1"/>
  <c r="BB509" i="15"/>
  <c r="BC508" i="20" s="1"/>
  <c r="AO509" i="15"/>
  <c r="AP508" i="20" s="1"/>
  <c r="AX509" i="15"/>
  <c r="AY508" i="20" s="1"/>
  <c r="AM509" i="15"/>
  <c r="AN508" i="20" s="1"/>
  <c r="AQ509" i="15"/>
  <c r="AR508" i="20" s="1"/>
  <c r="AK509" i="15"/>
  <c r="AL508" i="20" s="1"/>
  <c r="AI509" i="15"/>
  <c r="AJ508" i="20" s="1"/>
  <c r="AD509" i="15"/>
  <c r="V509" i="15"/>
  <c r="AF509" i="15"/>
  <c r="AB509" i="15"/>
  <c r="X509" i="15"/>
  <c r="Z509" i="15"/>
  <c r="CS517" i="15"/>
  <c r="CT516" i="20" s="1"/>
  <c r="CQ517" i="15"/>
  <c r="CR516" i="20" s="1"/>
  <c r="CO517" i="15"/>
  <c r="CM517" i="15"/>
  <c r="CI517" i="15"/>
  <c r="CK517" i="15"/>
  <c r="CF517" i="15"/>
  <c r="CG516" i="20" s="1"/>
  <c r="CD517" i="15"/>
  <c r="CE516" i="20" s="1"/>
  <c r="CB517" i="15"/>
  <c r="BX517" i="15"/>
  <c r="BY516" i="20" s="1"/>
  <c r="BZ517" i="15"/>
  <c r="BV517" i="15"/>
  <c r="BS517" i="15"/>
  <c r="BT516" i="20" s="1"/>
  <c r="BK517" i="15"/>
  <c r="BL516" i="20" s="1"/>
  <c r="BQ517" i="15"/>
  <c r="BM517" i="15"/>
  <c r="BN516" i="20" s="1"/>
  <c r="BO517" i="15"/>
  <c r="BF517" i="15"/>
  <c r="BG516" i="20" s="1"/>
  <c r="BD517" i="15"/>
  <c r="BE516" i="20" s="1"/>
  <c r="AZ517" i="15"/>
  <c r="BA516" i="20" s="1"/>
  <c r="BI517" i="15"/>
  <c r="BB517" i="15"/>
  <c r="BC516" i="20" s="1"/>
  <c r="AS517" i="15"/>
  <c r="AT516" i="20" s="1"/>
  <c r="AX517" i="15"/>
  <c r="AY516" i="20" s="1"/>
  <c r="AO517" i="15"/>
  <c r="AP516" i="20" s="1"/>
  <c r="AM517" i="15"/>
  <c r="AN516" i="20" s="1"/>
  <c r="AQ517" i="15"/>
  <c r="AR516" i="20" s="1"/>
  <c r="AV517" i="15"/>
  <c r="AD517" i="15"/>
  <c r="AK517" i="15"/>
  <c r="AL516" i="20" s="1"/>
  <c r="AI517" i="15"/>
  <c r="AJ516" i="20" s="1"/>
  <c r="AF517" i="15"/>
  <c r="V517" i="15"/>
  <c r="AB517" i="15"/>
  <c r="X517" i="15"/>
  <c r="Z517" i="15"/>
  <c r="CS525" i="15"/>
  <c r="CT524" i="20" s="1"/>
  <c r="CQ525" i="15"/>
  <c r="CR524" i="20" s="1"/>
  <c r="CO525" i="15"/>
  <c r="CM525" i="15"/>
  <c r="CI525" i="15"/>
  <c r="CK525" i="15"/>
  <c r="CF525" i="15"/>
  <c r="CG524" i="20" s="1"/>
  <c r="CD525" i="15"/>
  <c r="CE524" i="20" s="1"/>
  <c r="CB525" i="15"/>
  <c r="BX525" i="15"/>
  <c r="BY524" i="20" s="1"/>
  <c r="BZ525" i="15"/>
  <c r="BV525" i="15"/>
  <c r="BS525" i="15"/>
  <c r="BT524" i="20" s="1"/>
  <c r="BK525" i="15"/>
  <c r="BL524" i="20" s="1"/>
  <c r="BQ525" i="15"/>
  <c r="BM525" i="15"/>
  <c r="BN524" i="20" s="1"/>
  <c r="BO525" i="15"/>
  <c r="BF525" i="15"/>
  <c r="BG524" i="20" s="1"/>
  <c r="BD525" i="15"/>
  <c r="BE524" i="20" s="1"/>
  <c r="BI525" i="15"/>
  <c r="AZ525" i="15"/>
  <c r="BA524" i="20" s="1"/>
  <c r="BB525" i="15"/>
  <c r="BC524" i="20" s="1"/>
  <c r="AS525" i="15"/>
  <c r="AT524" i="20" s="1"/>
  <c r="AO525" i="15"/>
  <c r="AP524" i="20" s="1"/>
  <c r="AX525" i="15"/>
  <c r="AY524" i="20" s="1"/>
  <c r="AQ525" i="15"/>
  <c r="AR524" i="20" s="1"/>
  <c r="AM525" i="15"/>
  <c r="AN524" i="20" s="1"/>
  <c r="AF525" i="15"/>
  <c r="AK525" i="15"/>
  <c r="AL524" i="20" s="1"/>
  <c r="AI525" i="15"/>
  <c r="AJ524" i="20" s="1"/>
  <c r="AD525" i="15"/>
  <c r="V525" i="15"/>
  <c r="AB525" i="15"/>
  <c r="X525" i="15"/>
  <c r="AV525" i="15"/>
  <c r="Z525" i="15"/>
  <c r="CS541" i="15"/>
  <c r="CT540" i="20" s="1"/>
  <c r="CQ541" i="15"/>
  <c r="CR540" i="20" s="1"/>
  <c r="CO541" i="15"/>
  <c r="CM541" i="15"/>
  <c r="CI541" i="15"/>
  <c r="CK541" i="15"/>
  <c r="CF541" i="15"/>
  <c r="CG540" i="20" s="1"/>
  <c r="CD541" i="15"/>
  <c r="CE540" i="20" s="1"/>
  <c r="CB541" i="15"/>
  <c r="BX541" i="15"/>
  <c r="BY540" i="20" s="1"/>
  <c r="BZ541" i="15"/>
  <c r="BV541" i="15"/>
  <c r="BS541" i="15"/>
  <c r="BT540" i="20" s="1"/>
  <c r="BK541" i="15"/>
  <c r="BL540" i="20" s="1"/>
  <c r="BQ541" i="15"/>
  <c r="BM541" i="15"/>
  <c r="BN540" i="20" s="1"/>
  <c r="BO541" i="15"/>
  <c r="BF541" i="15"/>
  <c r="BG540" i="20" s="1"/>
  <c r="BD541" i="15"/>
  <c r="BE540" i="20" s="1"/>
  <c r="AZ541" i="15"/>
  <c r="BA540" i="20" s="1"/>
  <c r="BI541" i="15"/>
  <c r="BB541" i="15"/>
  <c r="BC540" i="20" s="1"/>
  <c r="AX541" i="15"/>
  <c r="AY540" i="20" s="1"/>
  <c r="AS541" i="15"/>
  <c r="AT540" i="20" s="1"/>
  <c r="AO541" i="15"/>
  <c r="AP540" i="20" s="1"/>
  <c r="AV541" i="15"/>
  <c r="AM541" i="15"/>
  <c r="AN540" i="20" s="1"/>
  <c r="AQ541" i="15"/>
  <c r="AR540" i="20" s="1"/>
  <c r="AK541" i="15"/>
  <c r="AL540" i="20" s="1"/>
  <c r="AI541" i="15"/>
  <c r="AJ540" i="20" s="1"/>
  <c r="AF541" i="15"/>
  <c r="AD541" i="15"/>
  <c r="V541" i="15"/>
  <c r="AB541" i="15"/>
  <c r="X541" i="15"/>
  <c r="Z541" i="15"/>
  <c r="CS549" i="15"/>
  <c r="CT548" i="20" s="1"/>
  <c r="CQ549" i="15"/>
  <c r="CR548" i="20" s="1"/>
  <c r="CO549" i="15"/>
  <c r="CM549" i="15"/>
  <c r="CI549" i="15"/>
  <c r="CK549" i="15"/>
  <c r="CF549" i="15"/>
  <c r="CG548" i="20" s="1"/>
  <c r="CD549" i="15"/>
  <c r="CE548" i="20" s="1"/>
  <c r="CB549" i="15"/>
  <c r="BX549" i="15"/>
  <c r="BY548" i="20" s="1"/>
  <c r="BZ549" i="15"/>
  <c r="BV549" i="15"/>
  <c r="BS549" i="15"/>
  <c r="BT548" i="20" s="1"/>
  <c r="BK549" i="15"/>
  <c r="BL548" i="20" s="1"/>
  <c r="BQ549" i="15"/>
  <c r="BM549" i="15"/>
  <c r="BN548" i="20" s="1"/>
  <c r="BO549" i="15"/>
  <c r="BF549" i="15"/>
  <c r="BG548" i="20" s="1"/>
  <c r="BD549" i="15"/>
  <c r="BE548" i="20" s="1"/>
  <c r="BB549" i="15"/>
  <c r="BC548" i="20" s="1"/>
  <c r="AZ549" i="15"/>
  <c r="BA548" i="20" s="1"/>
  <c r="BI549" i="15"/>
  <c r="AV549" i="15"/>
  <c r="AS549" i="15"/>
  <c r="AT548" i="20" s="1"/>
  <c r="AO549" i="15"/>
  <c r="AP548" i="20" s="1"/>
  <c r="AQ549" i="15"/>
  <c r="AR548" i="20" s="1"/>
  <c r="AX549" i="15"/>
  <c r="AY548" i="20" s="1"/>
  <c r="AM549" i="15"/>
  <c r="AN548" i="20" s="1"/>
  <c r="AF549" i="15"/>
  <c r="AD549" i="15"/>
  <c r="AK549" i="15"/>
  <c r="AL548" i="20" s="1"/>
  <c r="AI549" i="15"/>
  <c r="AJ548" i="20" s="1"/>
  <c r="V549" i="15"/>
  <c r="AB549" i="15"/>
  <c r="X549" i="15"/>
  <c r="Z549" i="15"/>
  <c r="CS610" i="15"/>
  <c r="CT609" i="20" s="1"/>
  <c r="CQ610" i="15"/>
  <c r="CR609" i="20" s="1"/>
  <c r="CO610" i="15"/>
  <c r="CK610" i="15"/>
  <c r="CM610" i="15"/>
  <c r="CI610" i="15"/>
  <c r="CD610" i="15"/>
  <c r="CF610" i="15"/>
  <c r="CG609" i="20" s="1"/>
  <c r="CB610" i="15"/>
  <c r="BZ610" i="15"/>
  <c r="BS610" i="15"/>
  <c r="BX610" i="15"/>
  <c r="BO610" i="15"/>
  <c r="BP609" i="20" s="1"/>
  <c r="BK610" i="15"/>
  <c r="BL609" i="20" s="1"/>
  <c r="BV610" i="15"/>
  <c r="BQ610" i="15"/>
  <c r="BR609" i="20" s="1"/>
  <c r="BM610" i="15"/>
  <c r="BD610" i="15"/>
  <c r="BE609" i="20" s="1"/>
  <c r="BB610" i="15"/>
  <c r="BC609" i="20" s="1"/>
  <c r="AX610" i="15"/>
  <c r="AY609" i="20" s="1"/>
  <c r="BI610" i="15"/>
  <c r="BF610" i="15"/>
  <c r="BG609" i="20" s="1"/>
  <c r="AZ610" i="15"/>
  <c r="BA609" i="20" s="1"/>
  <c r="AV610" i="15"/>
  <c r="AQ610" i="15"/>
  <c r="AR609" i="20" s="1"/>
  <c r="AS610" i="15"/>
  <c r="AT609" i="20" s="1"/>
  <c r="AM610" i="15"/>
  <c r="AN609" i="20" s="1"/>
  <c r="AK610" i="15"/>
  <c r="AL609" i="20" s="1"/>
  <c r="AO610" i="15"/>
  <c r="AP609" i="20" s="1"/>
  <c r="AI610" i="15"/>
  <c r="AJ609" i="20" s="1"/>
  <c r="AD610" i="15"/>
  <c r="AF610" i="15"/>
  <c r="Z610" i="15"/>
  <c r="AB610" i="15"/>
  <c r="X610" i="15"/>
  <c r="V610" i="15"/>
  <c r="CS19" i="15"/>
  <c r="CT18" i="20" s="1"/>
  <c r="CQ19" i="15"/>
  <c r="CR18" i="20" s="1"/>
  <c r="CO19" i="15"/>
  <c r="CM19" i="15"/>
  <c r="CK19" i="15"/>
  <c r="CF19" i="15"/>
  <c r="CI19" i="15"/>
  <c r="CD19" i="15"/>
  <c r="CE18" i="20" s="1"/>
  <c r="CB19" i="15"/>
  <c r="BX19" i="15"/>
  <c r="BY18" i="20" s="1"/>
  <c r="BZ19" i="15"/>
  <c r="BV19" i="15"/>
  <c r="BT18" i="20" s="1"/>
  <c r="CS93" i="15"/>
  <c r="CT92" i="20" s="1"/>
  <c r="CQ93" i="15"/>
  <c r="CR92" i="20" s="1"/>
  <c r="CO93" i="15"/>
  <c r="CM93" i="15"/>
  <c r="CK93" i="15"/>
  <c r="CF93" i="15"/>
  <c r="CI93" i="15"/>
  <c r="CD93" i="15"/>
  <c r="CE92" i="20" s="1"/>
  <c r="CB93" i="15"/>
  <c r="BX93" i="15"/>
  <c r="BY92" i="20" s="1"/>
  <c r="BZ93" i="15"/>
  <c r="BQ93" i="15"/>
  <c r="BM93" i="15"/>
  <c r="BO93" i="15"/>
  <c r="BP92" i="20" s="1"/>
  <c r="BV93" i="15"/>
  <c r="BS93" i="15"/>
  <c r="BF93" i="15"/>
  <c r="BG92" i="20" s="1"/>
  <c r="BI93" i="15"/>
  <c r="BD93" i="15"/>
  <c r="BE92" i="20" s="1"/>
  <c r="BK93" i="15"/>
  <c r="BB93" i="15"/>
  <c r="BC92" i="20" s="1"/>
  <c r="AV93" i="15"/>
  <c r="AX93" i="15"/>
  <c r="AY92" i="20" s="1"/>
  <c r="AS93" i="15"/>
  <c r="AT92" i="20" s="1"/>
  <c r="AO93" i="15"/>
  <c r="AP92" i="20" s="1"/>
  <c r="AQ93" i="15"/>
  <c r="AR92" i="20" s="1"/>
  <c r="AZ93" i="15"/>
  <c r="BA92" i="20" s="1"/>
  <c r="AM93" i="15"/>
  <c r="AN92" i="20" s="1"/>
  <c r="AI93" i="15"/>
  <c r="AJ92" i="20" s="1"/>
  <c r="AK93" i="15"/>
  <c r="AL92" i="20" s="1"/>
  <c r="AF93" i="15"/>
  <c r="AB93" i="15"/>
  <c r="V93" i="15"/>
  <c r="X93" i="15"/>
  <c r="AD93" i="15"/>
  <c r="Z93" i="15"/>
  <c r="CS141" i="15"/>
  <c r="CT140" i="20" s="1"/>
  <c r="CQ141" i="15"/>
  <c r="CR140" i="20" s="1"/>
  <c r="CO141" i="15"/>
  <c r="CM141" i="15"/>
  <c r="CK141" i="15"/>
  <c r="CF141" i="15"/>
  <c r="CI141" i="15"/>
  <c r="CD141" i="15"/>
  <c r="CE140" i="20" s="1"/>
  <c r="CB141" i="15"/>
  <c r="BX141" i="15"/>
  <c r="BY140" i="20" s="1"/>
  <c r="BZ141" i="15"/>
  <c r="BS141" i="15"/>
  <c r="BQ141" i="15"/>
  <c r="BR140" i="20" s="1"/>
  <c r="BM141" i="15"/>
  <c r="BN140" i="20" s="1"/>
  <c r="BV141" i="15"/>
  <c r="BO141" i="15"/>
  <c r="BF141" i="15"/>
  <c r="BG140" i="20" s="1"/>
  <c r="BI141" i="15"/>
  <c r="BD141" i="15"/>
  <c r="BE140" i="20" s="1"/>
  <c r="BK141" i="15"/>
  <c r="AZ141" i="15"/>
  <c r="BA140" i="20" s="1"/>
  <c r="BB141" i="15"/>
  <c r="BC140" i="20" s="1"/>
  <c r="AV141" i="15"/>
  <c r="AX141" i="15"/>
  <c r="AY140" i="20" s="1"/>
  <c r="AS141" i="15"/>
  <c r="AT140" i="20" s="1"/>
  <c r="AO141" i="15"/>
  <c r="AP140" i="20" s="1"/>
  <c r="AQ141" i="15"/>
  <c r="AR140" i="20" s="1"/>
  <c r="AM141" i="15"/>
  <c r="AN140" i="20" s="1"/>
  <c r="AI141" i="15"/>
  <c r="AJ140" i="20" s="1"/>
  <c r="AK141" i="15"/>
  <c r="AL140" i="20" s="1"/>
  <c r="AF141" i="15"/>
  <c r="AB141" i="15"/>
  <c r="V141" i="15"/>
  <c r="X141" i="15"/>
  <c r="AD141" i="15"/>
  <c r="Z141" i="15"/>
  <c r="CS205" i="15"/>
  <c r="CT204" i="20" s="1"/>
  <c r="CO205" i="15"/>
  <c r="CQ205" i="15"/>
  <c r="CM205" i="15"/>
  <c r="CK205" i="15"/>
  <c r="CF205" i="15"/>
  <c r="CI205" i="15"/>
  <c r="CD205" i="15"/>
  <c r="CE204" i="20" s="1"/>
  <c r="CB205" i="15"/>
  <c r="BX205" i="15"/>
  <c r="BY204" i="20" s="1"/>
  <c r="BZ205" i="15"/>
  <c r="BS205" i="15"/>
  <c r="BQ205" i="15"/>
  <c r="BR204" i="20" s="1"/>
  <c r="BM205" i="15"/>
  <c r="BN204" i="20" s="1"/>
  <c r="BV205" i="15"/>
  <c r="BO205" i="15"/>
  <c r="BK205" i="15"/>
  <c r="BF205" i="15"/>
  <c r="BG204" i="20" s="1"/>
  <c r="BI205" i="15"/>
  <c r="BD205" i="15"/>
  <c r="BE204" i="20" s="1"/>
  <c r="AZ205" i="15"/>
  <c r="BA204" i="20" s="1"/>
  <c r="BB205" i="15"/>
  <c r="BC204" i="20" s="1"/>
  <c r="AV205" i="15"/>
  <c r="AX205" i="15"/>
  <c r="AY204" i="20" s="1"/>
  <c r="AS205" i="15"/>
  <c r="AT204" i="20" s="1"/>
  <c r="AO205" i="15"/>
  <c r="AP204" i="20" s="1"/>
  <c r="AQ205" i="15"/>
  <c r="AR204" i="20" s="1"/>
  <c r="AM205" i="15"/>
  <c r="AN204" i="20" s="1"/>
  <c r="AI205" i="15"/>
  <c r="AJ204" i="20" s="1"/>
  <c r="AK205" i="15"/>
  <c r="AL204" i="20" s="1"/>
  <c r="AF205" i="15"/>
  <c r="AB205" i="15"/>
  <c r="V205" i="15"/>
  <c r="X205" i="15"/>
  <c r="AD205" i="15"/>
  <c r="Z205" i="15"/>
  <c r="CS229" i="15"/>
  <c r="CT228" i="20" s="1"/>
  <c r="CQ229" i="15"/>
  <c r="CR228" i="20" s="1"/>
  <c r="CO229" i="15"/>
  <c r="CM229" i="15"/>
  <c r="CK229" i="15"/>
  <c r="CF229" i="15"/>
  <c r="CI229" i="15"/>
  <c r="CD229" i="15"/>
  <c r="CE228" i="20" s="1"/>
  <c r="CB229" i="15"/>
  <c r="BX229" i="15"/>
  <c r="BY228" i="20" s="1"/>
  <c r="BZ229" i="15"/>
  <c r="BS229" i="15"/>
  <c r="BT228" i="20" s="1"/>
  <c r="BQ229" i="15"/>
  <c r="BR228" i="20" s="1"/>
  <c r="BM229" i="15"/>
  <c r="BO229" i="15"/>
  <c r="BF229" i="15"/>
  <c r="BG228" i="20" s="1"/>
  <c r="BV229" i="15"/>
  <c r="BI229" i="15"/>
  <c r="BD229" i="15"/>
  <c r="BE228" i="20" s="1"/>
  <c r="BK229" i="15"/>
  <c r="AZ229" i="15"/>
  <c r="BA228" i="20" s="1"/>
  <c r="BB229" i="15"/>
  <c r="BC228" i="20" s="1"/>
  <c r="AV229" i="15"/>
  <c r="AX229" i="15"/>
  <c r="AY228" i="20" s="1"/>
  <c r="AS229" i="15"/>
  <c r="AT228" i="20" s="1"/>
  <c r="AO229" i="15"/>
  <c r="AP228" i="20" s="1"/>
  <c r="AQ229" i="15"/>
  <c r="AR228" i="20" s="1"/>
  <c r="AM229" i="15"/>
  <c r="AN228" i="20" s="1"/>
  <c r="AI229" i="15"/>
  <c r="AJ228" i="20" s="1"/>
  <c r="AK229" i="15"/>
  <c r="AL228" i="20" s="1"/>
  <c r="AF229" i="15"/>
  <c r="AB229" i="15"/>
  <c r="V229" i="15"/>
  <c r="X229" i="15"/>
  <c r="AD229" i="15"/>
  <c r="Z229" i="15"/>
  <c r="CS295" i="15"/>
  <c r="CT294" i="20" s="1"/>
  <c r="CQ295" i="15"/>
  <c r="CR294" i="20" s="1"/>
  <c r="CO295" i="15"/>
  <c r="CM295" i="15"/>
  <c r="CK295" i="15"/>
  <c r="CF295" i="15"/>
  <c r="CI295" i="15"/>
  <c r="CB295" i="15"/>
  <c r="CC294" i="20" s="1"/>
  <c r="BV295" i="15"/>
  <c r="BX295" i="15"/>
  <c r="CD295" i="15"/>
  <c r="BZ295" i="15"/>
  <c r="BS295" i="15"/>
  <c r="BT294" i="20" s="1"/>
  <c r="BM295" i="15"/>
  <c r="BO295" i="15"/>
  <c r="BP294" i="20" s="1"/>
  <c r="BI295" i="15"/>
  <c r="BQ295" i="15"/>
  <c r="BK295" i="15"/>
  <c r="BB295" i="15"/>
  <c r="BC294" i="20" s="1"/>
  <c r="BF295" i="15"/>
  <c r="BG294" i="20" s="1"/>
  <c r="AX295" i="15"/>
  <c r="AY294" i="20" s="1"/>
  <c r="BD295" i="15"/>
  <c r="BE294" i="20" s="1"/>
  <c r="AO295" i="15"/>
  <c r="AP294" i="20" s="1"/>
  <c r="AQ295" i="15"/>
  <c r="AR294" i="20" s="1"/>
  <c r="AM295" i="15"/>
  <c r="AN294" i="20" s="1"/>
  <c r="AI295" i="15"/>
  <c r="AJ294" i="20" s="1"/>
  <c r="AZ295" i="15"/>
  <c r="BA294" i="20" s="1"/>
  <c r="AS295" i="15"/>
  <c r="AT294" i="20" s="1"/>
  <c r="AK295" i="15"/>
  <c r="AL294" i="20" s="1"/>
  <c r="AV295" i="15"/>
  <c r="AF295" i="15"/>
  <c r="AD295" i="15"/>
  <c r="AB295" i="15"/>
  <c r="X295" i="15"/>
  <c r="V295" i="15"/>
  <c r="Z295" i="15"/>
  <c r="CS343" i="15"/>
  <c r="CT342" i="20" s="1"/>
  <c r="CQ343" i="15"/>
  <c r="CR342" i="20" s="1"/>
  <c r="CO343" i="15"/>
  <c r="CM343" i="15"/>
  <c r="CI343" i="15"/>
  <c r="CK343" i="15"/>
  <c r="CF343" i="15"/>
  <c r="CG342" i="20" s="1"/>
  <c r="CB343" i="15"/>
  <c r="BV343" i="15"/>
  <c r="BX343" i="15"/>
  <c r="BY342" i="20" s="1"/>
  <c r="BZ343" i="15"/>
  <c r="BS343" i="15"/>
  <c r="BT342" i="20" s="1"/>
  <c r="CD343" i="15"/>
  <c r="CE342" i="20" s="1"/>
  <c r="BM343" i="15"/>
  <c r="BO343" i="15"/>
  <c r="BP342" i="20" s="1"/>
  <c r="BK343" i="15"/>
  <c r="BI343" i="15"/>
  <c r="BQ343" i="15"/>
  <c r="BF343" i="15"/>
  <c r="BG342" i="20" s="1"/>
  <c r="BB343" i="15"/>
  <c r="BC342" i="20" s="1"/>
  <c r="BD343" i="15"/>
  <c r="BE342" i="20" s="1"/>
  <c r="AX343" i="15"/>
  <c r="AY342" i="20" s="1"/>
  <c r="AO343" i="15"/>
  <c r="AP342" i="20" s="1"/>
  <c r="AZ343" i="15"/>
  <c r="BA342" i="20" s="1"/>
  <c r="AV343" i="15"/>
  <c r="AQ343" i="15"/>
  <c r="AR342" i="20" s="1"/>
  <c r="AM343" i="15"/>
  <c r="AN342" i="20" s="1"/>
  <c r="AS343" i="15"/>
  <c r="AT342" i="20" s="1"/>
  <c r="AI343" i="15"/>
  <c r="AJ342" i="20" s="1"/>
  <c r="AK343" i="15"/>
  <c r="AL342" i="20" s="1"/>
  <c r="AD343" i="15"/>
  <c r="AF343" i="15"/>
  <c r="AB343" i="15"/>
  <c r="X343" i="15"/>
  <c r="V343" i="15"/>
  <c r="Z343" i="15"/>
  <c r="CS399" i="15"/>
  <c r="CT398" i="20" s="1"/>
  <c r="CQ399" i="15"/>
  <c r="CR398" i="20" s="1"/>
  <c r="CO399" i="15"/>
  <c r="CM399" i="15"/>
  <c r="CI399" i="15"/>
  <c r="CK399" i="15"/>
  <c r="CF399" i="15"/>
  <c r="CG398" i="20" s="1"/>
  <c r="CB399" i="15"/>
  <c r="BV399" i="15"/>
  <c r="BX399" i="15"/>
  <c r="BY398" i="20" s="1"/>
  <c r="BZ399" i="15"/>
  <c r="BS399" i="15"/>
  <c r="BT398" i="20" s="1"/>
  <c r="BM399" i="15"/>
  <c r="CD399" i="15"/>
  <c r="CE398" i="20" s="1"/>
  <c r="BO399" i="15"/>
  <c r="BP398" i="20" s="1"/>
  <c r="BK399" i="15"/>
  <c r="BI399" i="15"/>
  <c r="BQ399" i="15"/>
  <c r="BF399" i="15"/>
  <c r="BG398" i="20" s="1"/>
  <c r="AX399" i="15"/>
  <c r="AY398" i="20" s="1"/>
  <c r="BD399" i="15"/>
  <c r="BE398" i="20" s="1"/>
  <c r="AO399" i="15"/>
  <c r="AP398" i="20" s="1"/>
  <c r="BB399" i="15"/>
  <c r="BC398" i="20" s="1"/>
  <c r="AQ399" i="15"/>
  <c r="AR398" i="20" s="1"/>
  <c r="AZ399" i="15"/>
  <c r="BA398" i="20" s="1"/>
  <c r="AV399" i="15"/>
  <c r="AM399" i="15"/>
  <c r="AN398" i="20" s="1"/>
  <c r="AI399" i="15"/>
  <c r="AJ398" i="20" s="1"/>
  <c r="AS399" i="15"/>
  <c r="AT398" i="20" s="1"/>
  <c r="AK399" i="15"/>
  <c r="AL398" i="20" s="1"/>
  <c r="AD399" i="15"/>
  <c r="AB399" i="15"/>
  <c r="X399" i="15"/>
  <c r="V399" i="15"/>
  <c r="Z399" i="15"/>
  <c r="AF399" i="15"/>
  <c r="CS471" i="15"/>
  <c r="CT470" i="20" s="1"/>
  <c r="CQ471" i="15"/>
  <c r="CR470" i="20" s="1"/>
  <c r="CO471" i="15"/>
  <c r="CM471" i="15"/>
  <c r="CI471" i="15"/>
  <c r="CK471" i="15"/>
  <c r="CF471" i="15"/>
  <c r="CG470" i="20" s="1"/>
  <c r="CB471" i="15"/>
  <c r="CC470" i="20" s="1"/>
  <c r="CD471" i="15"/>
  <c r="BV471" i="15"/>
  <c r="BX471" i="15"/>
  <c r="BZ471" i="15"/>
  <c r="BS471" i="15"/>
  <c r="BT470" i="20" s="1"/>
  <c r="BM471" i="15"/>
  <c r="BO471" i="15"/>
  <c r="BP470" i="20" s="1"/>
  <c r="BK471" i="15"/>
  <c r="BI471" i="15"/>
  <c r="BQ471" i="15"/>
  <c r="BF471" i="15"/>
  <c r="BG470" i="20" s="1"/>
  <c r="BD471" i="15"/>
  <c r="BE470" i="20" s="1"/>
  <c r="AX471" i="15"/>
  <c r="AY470" i="20" s="1"/>
  <c r="BB471" i="15"/>
  <c r="BC470" i="20" s="1"/>
  <c r="AO471" i="15"/>
  <c r="AP470" i="20" s="1"/>
  <c r="AZ471" i="15"/>
  <c r="BA470" i="20" s="1"/>
  <c r="AQ471" i="15"/>
  <c r="AR470" i="20" s="1"/>
  <c r="AV471" i="15"/>
  <c r="AS471" i="15"/>
  <c r="AT470" i="20" s="1"/>
  <c r="AM471" i="15"/>
  <c r="AN470" i="20" s="1"/>
  <c r="AI471" i="15"/>
  <c r="AJ470" i="20" s="1"/>
  <c r="AK471" i="15"/>
  <c r="AL470" i="20" s="1"/>
  <c r="AD471" i="15"/>
  <c r="AF471" i="15"/>
  <c r="AB471" i="15"/>
  <c r="X471" i="15"/>
  <c r="V471" i="15"/>
  <c r="Z471" i="15"/>
  <c r="CS527" i="15"/>
  <c r="CT526" i="20" s="1"/>
  <c r="CQ527" i="15"/>
  <c r="CR526" i="20" s="1"/>
  <c r="CO527" i="15"/>
  <c r="CM527" i="15"/>
  <c r="CI527" i="15"/>
  <c r="CK527" i="15"/>
  <c r="CF527" i="15"/>
  <c r="CG526" i="20" s="1"/>
  <c r="CD527" i="15"/>
  <c r="CE526" i="20" s="1"/>
  <c r="CB527" i="15"/>
  <c r="BV527" i="15"/>
  <c r="BX527" i="15"/>
  <c r="BZ527" i="15"/>
  <c r="BS527" i="15"/>
  <c r="BT526" i="20" s="1"/>
  <c r="BM527" i="15"/>
  <c r="BO527" i="15"/>
  <c r="BP526" i="20" s="1"/>
  <c r="BK527" i="15"/>
  <c r="BB527" i="15"/>
  <c r="BC526" i="20" s="1"/>
  <c r="BI527" i="15"/>
  <c r="BQ527" i="15"/>
  <c r="BF527" i="15"/>
  <c r="BG526" i="20" s="1"/>
  <c r="AX527" i="15"/>
  <c r="AY526" i="20" s="1"/>
  <c r="AV527" i="15"/>
  <c r="AO527" i="15"/>
  <c r="AP526" i="20" s="1"/>
  <c r="BD527" i="15"/>
  <c r="BE526" i="20" s="1"/>
  <c r="AQ527" i="15"/>
  <c r="AR526" i="20" s="1"/>
  <c r="AZ527" i="15"/>
  <c r="BA526" i="20" s="1"/>
  <c r="AM527" i="15"/>
  <c r="AN526" i="20" s="1"/>
  <c r="AI527" i="15"/>
  <c r="AJ526" i="20" s="1"/>
  <c r="AS527" i="15"/>
  <c r="AT526" i="20" s="1"/>
  <c r="AK527" i="15"/>
  <c r="AL526" i="20" s="1"/>
  <c r="AD527" i="15"/>
  <c r="AF527" i="15"/>
  <c r="AB527" i="15"/>
  <c r="X527" i="15"/>
  <c r="V527" i="15"/>
  <c r="Z527" i="15"/>
  <c r="CS38" i="15"/>
  <c r="CT37" i="20" s="1"/>
  <c r="CQ38" i="15"/>
  <c r="CR37" i="20" s="1"/>
  <c r="CO38" i="15"/>
  <c r="CK38" i="15"/>
  <c r="CM38" i="15"/>
  <c r="CI38" i="15"/>
  <c r="CF38" i="15"/>
  <c r="CG37" i="20" s="1"/>
  <c r="CB38" i="15"/>
  <c r="CC37" i="20" s="1"/>
  <c r="CD38" i="15"/>
  <c r="BZ38" i="15"/>
  <c r="BV38" i="15"/>
  <c r="BT37" i="20" s="1"/>
  <c r="BX38" i="15"/>
  <c r="CS81" i="15"/>
  <c r="CT80" i="20" s="1"/>
  <c r="CQ81" i="15"/>
  <c r="CR80" i="20" s="1"/>
  <c r="CO81" i="15"/>
  <c r="CK81" i="15"/>
  <c r="CM81" i="15"/>
  <c r="CI81" i="15"/>
  <c r="CF81" i="15"/>
  <c r="CG80" i="20" s="1"/>
  <c r="CB81" i="15"/>
  <c r="CC80" i="20" s="1"/>
  <c r="CD81" i="15"/>
  <c r="BZ81" i="15"/>
  <c r="BV81" i="15"/>
  <c r="BX81" i="15"/>
  <c r="BO81" i="15"/>
  <c r="BQ81" i="15"/>
  <c r="BS81" i="15"/>
  <c r="BT80" i="20" s="1"/>
  <c r="BM81" i="15"/>
  <c r="BD81" i="15"/>
  <c r="BE80" i="20" s="1"/>
  <c r="BK81" i="15"/>
  <c r="BI81" i="15"/>
  <c r="AX81" i="15"/>
  <c r="AY80" i="20" s="1"/>
  <c r="BF81" i="15"/>
  <c r="BG80" i="20" s="1"/>
  <c r="AZ81" i="15"/>
  <c r="BA80" i="20" s="1"/>
  <c r="AQ81" i="15"/>
  <c r="AR80" i="20" s="1"/>
  <c r="BB81" i="15"/>
  <c r="BC80" i="20" s="1"/>
  <c r="AS81" i="15"/>
  <c r="AT80" i="20" s="1"/>
  <c r="AK81" i="15"/>
  <c r="AL80" i="20" s="1"/>
  <c r="AO81" i="15"/>
  <c r="AP80" i="20" s="1"/>
  <c r="AM81" i="15"/>
  <c r="AN80" i="20" s="1"/>
  <c r="AV81" i="15"/>
  <c r="AF81" i="15"/>
  <c r="AI81" i="15"/>
  <c r="AJ80" i="20" s="1"/>
  <c r="AD81" i="15"/>
  <c r="Z81" i="15"/>
  <c r="X81" i="15"/>
  <c r="AB81" i="15"/>
  <c r="V81" i="15"/>
  <c r="CS113" i="15"/>
  <c r="CT112" i="20" s="1"/>
  <c r="CQ113" i="15"/>
  <c r="CR112" i="20" s="1"/>
  <c r="CO113" i="15"/>
  <c r="CK113" i="15"/>
  <c r="CM113" i="15"/>
  <c r="CI113" i="15"/>
  <c r="CF113" i="15"/>
  <c r="CG112" i="20" s="1"/>
  <c r="CB113" i="15"/>
  <c r="CC112" i="20" s="1"/>
  <c r="CD113" i="15"/>
  <c r="BZ113" i="15"/>
  <c r="BV113" i="15"/>
  <c r="BX113" i="15"/>
  <c r="BS113" i="15"/>
  <c r="BT112" i="20" s="1"/>
  <c r="BO113" i="15"/>
  <c r="BQ113" i="15"/>
  <c r="BM113" i="15"/>
  <c r="BD113" i="15"/>
  <c r="BE112" i="20" s="1"/>
  <c r="BK113" i="15"/>
  <c r="BI113" i="15"/>
  <c r="AX113" i="15"/>
  <c r="AY112" i="20" s="1"/>
  <c r="AZ113" i="15"/>
  <c r="BA112" i="20" s="1"/>
  <c r="AQ113" i="15"/>
  <c r="AR112" i="20" s="1"/>
  <c r="BF113" i="15"/>
  <c r="BG112" i="20" s="1"/>
  <c r="AV113" i="15"/>
  <c r="BB113" i="15"/>
  <c r="BC112" i="20" s="1"/>
  <c r="AS113" i="15"/>
  <c r="AT112" i="20" s="1"/>
  <c r="AO113" i="15"/>
  <c r="AP112" i="20" s="1"/>
  <c r="AK113" i="15"/>
  <c r="AL112" i="20" s="1"/>
  <c r="AM113" i="15"/>
  <c r="AN112" i="20" s="1"/>
  <c r="AI113" i="15"/>
  <c r="AJ112" i="20" s="1"/>
  <c r="AF113" i="15"/>
  <c r="AD113" i="15"/>
  <c r="Z113" i="15"/>
  <c r="X113" i="15"/>
  <c r="AB113" i="15"/>
  <c r="V113" i="15"/>
  <c r="CS137" i="15"/>
  <c r="CT136" i="20" s="1"/>
  <c r="CQ137" i="15"/>
  <c r="CR136" i="20" s="1"/>
  <c r="CO137" i="15"/>
  <c r="CK137" i="15"/>
  <c r="CM137" i="15"/>
  <c r="CI137" i="15"/>
  <c r="CF137" i="15"/>
  <c r="CG136" i="20" s="1"/>
  <c r="CB137" i="15"/>
  <c r="CC136" i="20" s="1"/>
  <c r="CD137" i="15"/>
  <c r="BZ137" i="15"/>
  <c r="BV137" i="15"/>
  <c r="BX137" i="15"/>
  <c r="BO137" i="15"/>
  <c r="BS137" i="15"/>
  <c r="BT136" i="20" s="1"/>
  <c r="BQ137" i="15"/>
  <c r="BM137" i="15"/>
  <c r="BD137" i="15"/>
  <c r="BE136" i="20" s="1"/>
  <c r="BK137" i="15"/>
  <c r="BI137" i="15"/>
  <c r="AX137" i="15"/>
  <c r="AY136" i="20" s="1"/>
  <c r="AZ137" i="15"/>
  <c r="BA136" i="20" s="1"/>
  <c r="BF137" i="15"/>
  <c r="BG136" i="20" s="1"/>
  <c r="AQ137" i="15"/>
  <c r="AR136" i="20" s="1"/>
  <c r="AS137" i="15"/>
  <c r="AT136" i="20" s="1"/>
  <c r="AV137" i="15"/>
  <c r="AK137" i="15"/>
  <c r="AL136" i="20" s="1"/>
  <c r="AO137" i="15"/>
  <c r="AP136" i="20" s="1"/>
  <c r="AM137" i="15"/>
  <c r="AN136" i="20" s="1"/>
  <c r="BB137" i="15"/>
  <c r="BC136" i="20" s="1"/>
  <c r="AF137" i="15"/>
  <c r="AD137" i="15"/>
  <c r="Z137" i="15"/>
  <c r="AI137" i="15"/>
  <c r="AJ136" i="20" s="1"/>
  <c r="X137" i="15"/>
  <c r="AB137" i="15"/>
  <c r="V137" i="15"/>
  <c r="CS169" i="15"/>
  <c r="CT168" i="20" s="1"/>
  <c r="CQ169" i="15"/>
  <c r="CR168" i="20" s="1"/>
  <c r="CO169" i="15"/>
  <c r="CK169" i="15"/>
  <c r="CM169" i="15"/>
  <c r="CI169" i="15"/>
  <c r="CF169" i="15"/>
  <c r="CG168" i="20" s="1"/>
  <c r="CB169" i="15"/>
  <c r="CC168" i="20" s="1"/>
  <c r="CD169" i="15"/>
  <c r="BZ169" i="15"/>
  <c r="BV169" i="15"/>
  <c r="BX169" i="15"/>
  <c r="BO169" i="15"/>
  <c r="BQ169" i="15"/>
  <c r="BS169" i="15"/>
  <c r="BT168" i="20" s="1"/>
  <c r="BM169" i="15"/>
  <c r="BD169" i="15"/>
  <c r="BE168" i="20" s="1"/>
  <c r="BK169" i="15"/>
  <c r="BI169" i="15"/>
  <c r="BF169" i="15"/>
  <c r="BG168" i="20" s="1"/>
  <c r="AX169" i="15"/>
  <c r="AY168" i="20" s="1"/>
  <c r="AZ169" i="15"/>
  <c r="BA168" i="20" s="1"/>
  <c r="AQ169" i="15"/>
  <c r="AR168" i="20" s="1"/>
  <c r="AS169" i="15"/>
  <c r="AT168" i="20" s="1"/>
  <c r="AV169" i="15"/>
  <c r="AO169" i="15"/>
  <c r="AP168" i="20" s="1"/>
  <c r="AK169" i="15"/>
  <c r="AL168" i="20" s="1"/>
  <c r="BB169" i="15"/>
  <c r="BC168" i="20" s="1"/>
  <c r="AM169" i="15"/>
  <c r="AN168" i="20" s="1"/>
  <c r="AD169" i="15"/>
  <c r="AI169" i="15"/>
  <c r="AJ168" i="20" s="1"/>
  <c r="Z169" i="15"/>
  <c r="AF169" i="15"/>
  <c r="X169" i="15"/>
  <c r="V169" i="15"/>
  <c r="AB169" i="15"/>
  <c r="CS201" i="15"/>
  <c r="CT200" i="20" s="1"/>
  <c r="CQ201" i="15"/>
  <c r="CR200" i="20" s="1"/>
  <c r="CO201" i="15"/>
  <c r="CK201" i="15"/>
  <c r="CM201" i="15"/>
  <c r="CI201" i="15"/>
  <c r="CF201" i="15"/>
  <c r="CG200" i="20" s="1"/>
  <c r="CB201" i="15"/>
  <c r="CC200" i="20" s="1"/>
  <c r="CD201" i="15"/>
  <c r="BZ201" i="15"/>
  <c r="BV201" i="15"/>
  <c r="BX201" i="15"/>
  <c r="BO201" i="15"/>
  <c r="BS201" i="15"/>
  <c r="BT200" i="20" s="1"/>
  <c r="BQ201" i="15"/>
  <c r="BM201" i="15"/>
  <c r="BD201" i="15"/>
  <c r="BE200" i="20" s="1"/>
  <c r="BK201" i="15"/>
  <c r="BI201" i="15"/>
  <c r="AX201" i="15"/>
  <c r="AY200" i="20" s="1"/>
  <c r="AZ201" i="15"/>
  <c r="BA200" i="20" s="1"/>
  <c r="BF201" i="15"/>
  <c r="BG200" i="20" s="1"/>
  <c r="AQ201" i="15"/>
  <c r="AR200" i="20" s="1"/>
  <c r="AS201" i="15"/>
  <c r="AT200" i="20" s="1"/>
  <c r="AV201" i="15"/>
  <c r="AO201" i="15"/>
  <c r="AP200" i="20" s="1"/>
  <c r="BB201" i="15"/>
  <c r="BC200" i="20" s="1"/>
  <c r="AK201" i="15"/>
  <c r="AL200" i="20" s="1"/>
  <c r="AM201" i="15"/>
  <c r="AN200" i="20" s="1"/>
  <c r="AF201" i="15"/>
  <c r="AD201" i="15"/>
  <c r="AI201" i="15"/>
  <c r="AJ200" i="20" s="1"/>
  <c r="Z201" i="15"/>
  <c r="X201" i="15"/>
  <c r="AB201" i="15"/>
  <c r="V201" i="15"/>
  <c r="CS233" i="15"/>
  <c r="CT232" i="20" s="1"/>
  <c r="CQ233" i="15"/>
  <c r="CR232" i="20" s="1"/>
  <c r="CO233" i="15"/>
  <c r="CK233" i="15"/>
  <c r="CM233" i="15"/>
  <c r="CI233" i="15"/>
  <c r="CF233" i="15"/>
  <c r="CG232" i="20" s="1"/>
  <c r="CB233" i="15"/>
  <c r="CC232" i="20" s="1"/>
  <c r="CD233" i="15"/>
  <c r="BZ233" i="15"/>
  <c r="BS233" i="15"/>
  <c r="BT232" i="20" s="1"/>
  <c r="BV233" i="15"/>
  <c r="BX233" i="15"/>
  <c r="BY232" i="20" s="1"/>
  <c r="BO233" i="15"/>
  <c r="BQ233" i="15"/>
  <c r="BR232" i="20" s="1"/>
  <c r="BM233" i="15"/>
  <c r="BD233" i="15"/>
  <c r="BE232" i="20" s="1"/>
  <c r="BK233" i="15"/>
  <c r="BI233" i="15"/>
  <c r="BF233" i="15"/>
  <c r="BG232" i="20" s="1"/>
  <c r="AX233" i="15"/>
  <c r="AY232" i="20" s="1"/>
  <c r="AZ233" i="15"/>
  <c r="BA232" i="20" s="1"/>
  <c r="AQ233" i="15"/>
  <c r="AR232" i="20" s="1"/>
  <c r="AS233" i="15"/>
  <c r="AT232" i="20" s="1"/>
  <c r="AV233" i="15"/>
  <c r="BB233" i="15"/>
  <c r="BC232" i="20" s="1"/>
  <c r="AO233" i="15"/>
  <c r="AP232" i="20" s="1"/>
  <c r="AK233" i="15"/>
  <c r="AL232" i="20" s="1"/>
  <c r="AM233" i="15"/>
  <c r="AN232" i="20" s="1"/>
  <c r="AD233" i="15"/>
  <c r="AI233" i="15"/>
  <c r="AJ232" i="20" s="1"/>
  <c r="AF233" i="15"/>
  <c r="Z233" i="15"/>
  <c r="X233" i="15"/>
  <c r="V233" i="15"/>
  <c r="AB233" i="15"/>
  <c r="CS266" i="15"/>
  <c r="CT265" i="20" s="1"/>
  <c r="CQ266" i="15"/>
  <c r="CR265" i="20" s="1"/>
  <c r="CO266" i="15"/>
  <c r="CK266" i="15"/>
  <c r="CM266" i="15"/>
  <c r="CI266" i="15"/>
  <c r="CF266" i="15"/>
  <c r="CG265" i="20" s="1"/>
  <c r="CB266" i="15"/>
  <c r="CC265" i="20" s="1"/>
  <c r="CD266" i="15"/>
  <c r="BZ266" i="15"/>
  <c r="BS266" i="15"/>
  <c r="BT265" i="20" s="1"/>
  <c r="BV266" i="15"/>
  <c r="BX266" i="15"/>
  <c r="BY265" i="20" s="1"/>
  <c r="BO266" i="15"/>
  <c r="BQ266" i="15"/>
  <c r="BR265" i="20" s="1"/>
  <c r="BM266" i="15"/>
  <c r="BD266" i="15"/>
  <c r="BE265" i="20" s="1"/>
  <c r="BK266" i="15"/>
  <c r="BB266" i="15"/>
  <c r="BC265" i="20" s="1"/>
  <c r="BI266" i="15"/>
  <c r="AX266" i="15"/>
  <c r="AY265" i="20" s="1"/>
  <c r="AZ266" i="15"/>
  <c r="BA265" i="20" s="1"/>
  <c r="BF266" i="15"/>
  <c r="BG265" i="20" s="1"/>
  <c r="AQ266" i="15"/>
  <c r="AR265" i="20" s="1"/>
  <c r="AS266" i="15"/>
  <c r="AT265" i="20" s="1"/>
  <c r="AV266" i="15"/>
  <c r="AK266" i="15"/>
  <c r="AL265" i="20" s="1"/>
  <c r="AO266" i="15"/>
  <c r="AP265" i="20" s="1"/>
  <c r="AM266" i="15"/>
  <c r="AN265" i="20" s="1"/>
  <c r="AD266" i="15"/>
  <c r="AF266" i="15"/>
  <c r="Z266" i="15"/>
  <c r="AI266" i="15"/>
  <c r="AJ265" i="20" s="1"/>
  <c r="X266" i="15"/>
  <c r="AB266" i="15"/>
  <c r="V266" i="15"/>
  <c r="CS291" i="15"/>
  <c r="CT290" i="20" s="1"/>
  <c r="CQ291" i="15"/>
  <c r="CR290" i="20" s="1"/>
  <c r="CO291" i="15"/>
  <c r="CM291" i="15"/>
  <c r="CK291" i="15"/>
  <c r="CI291" i="15"/>
  <c r="CF291" i="15"/>
  <c r="CG290" i="20" s="1"/>
  <c r="CB291" i="15"/>
  <c r="CC290" i="20" s="1"/>
  <c r="CD291" i="15"/>
  <c r="BZ291" i="15"/>
  <c r="BS291" i="15"/>
  <c r="BT290" i="20" s="1"/>
  <c r="BV291" i="15"/>
  <c r="BX291" i="15"/>
  <c r="BY290" i="20" s="1"/>
  <c r="BO291" i="15"/>
  <c r="BQ291" i="15"/>
  <c r="BR290" i="20" s="1"/>
  <c r="BM291" i="15"/>
  <c r="BK291" i="15"/>
  <c r="BD291" i="15"/>
  <c r="BE290" i="20" s="1"/>
  <c r="BI291" i="15"/>
  <c r="BF291" i="15"/>
  <c r="BG290" i="20" s="1"/>
  <c r="AZ291" i="15"/>
  <c r="BA290" i="20" s="1"/>
  <c r="BB291" i="15"/>
  <c r="BC290" i="20" s="1"/>
  <c r="AX291" i="15"/>
  <c r="AY290" i="20" s="1"/>
  <c r="AQ291" i="15"/>
  <c r="AR290" i="20" s="1"/>
  <c r="AS291" i="15"/>
  <c r="AT290" i="20" s="1"/>
  <c r="AV291" i="15"/>
  <c r="AK291" i="15"/>
  <c r="AL290" i="20" s="1"/>
  <c r="AM291" i="15"/>
  <c r="AN290" i="20" s="1"/>
  <c r="AO291" i="15"/>
  <c r="AP290" i="20" s="1"/>
  <c r="AI291" i="15"/>
  <c r="AJ290" i="20" s="1"/>
  <c r="AF291" i="15"/>
  <c r="AD291" i="15"/>
  <c r="Z291" i="15"/>
  <c r="AB291" i="15"/>
  <c r="X291" i="15"/>
  <c r="V291" i="15"/>
  <c r="CS315" i="15"/>
  <c r="CT314" i="20" s="1"/>
  <c r="CQ315" i="15"/>
  <c r="CR314" i="20" s="1"/>
  <c r="CO315" i="15"/>
  <c r="CM315" i="15"/>
  <c r="CK315" i="15"/>
  <c r="CI315" i="15"/>
  <c r="CF315" i="15"/>
  <c r="CG314" i="20" s="1"/>
  <c r="CB315" i="15"/>
  <c r="CC314" i="20" s="1"/>
  <c r="CD315" i="15"/>
  <c r="BZ315" i="15"/>
  <c r="BS315" i="15"/>
  <c r="BT314" i="20" s="1"/>
  <c r="BV315" i="15"/>
  <c r="BX315" i="15"/>
  <c r="BY314" i="20" s="1"/>
  <c r="BO315" i="15"/>
  <c r="BQ315" i="15"/>
  <c r="BR314" i="20" s="1"/>
  <c r="BM315" i="15"/>
  <c r="BD315" i="15"/>
  <c r="BE314" i="20" s="1"/>
  <c r="BK315" i="15"/>
  <c r="BI315" i="15"/>
  <c r="BF315" i="15"/>
  <c r="BG314" i="20" s="1"/>
  <c r="AZ315" i="15"/>
  <c r="BA314" i="20" s="1"/>
  <c r="AQ315" i="15"/>
  <c r="AR314" i="20" s="1"/>
  <c r="AV315" i="15"/>
  <c r="AS315" i="15"/>
  <c r="AT314" i="20" s="1"/>
  <c r="BB315" i="15"/>
  <c r="BC314" i="20" s="1"/>
  <c r="AK315" i="15"/>
  <c r="AL314" i="20" s="1"/>
  <c r="AO315" i="15"/>
  <c r="AP314" i="20" s="1"/>
  <c r="AM315" i="15"/>
  <c r="AN314" i="20" s="1"/>
  <c r="AX315" i="15"/>
  <c r="AY314" i="20" s="1"/>
  <c r="AI315" i="15"/>
  <c r="AJ314" i="20" s="1"/>
  <c r="AF315" i="15"/>
  <c r="AD315" i="15"/>
  <c r="Z315" i="15"/>
  <c r="AB315" i="15"/>
  <c r="X315" i="15"/>
  <c r="V315" i="15"/>
  <c r="CS347" i="15"/>
  <c r="CT346" i="20" s="1"/>
  <c r="CQ347" i="15"/>
  <c r="CR346" i="20" s="1"/>
  <c r="CO347" i="15"/>
  <c r="CM347" i="15"/>
  <c r="CK347" i="15"/>
  <c r="CI347" i="15"/>
  <c r="CF347" i="15"/>
  <c r="CG346" i="20" s="1"/>
  <c r="CB347" i="15"/>
  <c r="CC346" i="20" s="1"/>
  <c r="CD347" i="15"/>
  <c r="BZ347" i="15"/>
  <c r="BS347" i="15"/>
  <c r="BT346" i="20" s="1"/>
  <c r="BV347" i="15"/>
  <c r="BX347" i="15"/>
  <c r="BY346" i="20" s="1"/>
  <c r="BO347" i="15"/>
  <c r="BQ347" i="15"/>
  <c r="BR346" i="20" s="1"/>
  <c r="BM347" i="15"/>
  <c r="BD347" i="15"/>
  <c r="BE346" i="20" s="1"/>
  <c r="BK347" i="15"/>
  <c r="BI347" i="15"/>
  <c r="AZ347" i="15"/>
  <c r="BA346" i="20" s="1"/>
  <c r="BB347" i="15"/>
  <c r="BC346" i="20" s="1"/>
  <c r="AQ347" i="15"/>
  <c r="AR346" i="20" s="1"/>
  <c r="BF347" i="15"/>
  <c r="BG346" i="20" s="1"/>
  <c r="AX347" i="15"/>
  <c r="AY346" i="20" s="1"/>
  <c r="AS347" i="15"/>
  <c r="AT346" i="20" s="1"/>
  <c r="AV347" i="15"/>
  <c r="AK347" i="15"/>
  <c r="AL346" i="20" s="1"/>
  <c r="AO347" i="15"/>
  <c r="AP346" i="20" s="1"/>
  <c r="AM347" i="15"/>
  <c r="AN346" i="20" s="1"/>
  <c r="AI347" i="15"/>
  <c r="AJ346" i="20" s="1"/>
  <c r="AF347" i="15"/>
  <c r="AD347" i="15"/>
  <c r="Z347" i="15"/>
  <c r="AB347" i="15"/>
  <c r="X347" i="15"/>
  <c r="V347" i="15"/>
  <c r="CS379" i="15"/>
  <c r="CT378" i="20" s="1"/>
  <c r="CQ379" i="15"/>
  <c r="CR378" i="20" s="1"/>
  <c r="CO379" i="15"/>
  <c r="CM379" i="15"/>
  <c r="CK379" i="15"/>
  <c r="CI379" i="15"/>
  <c r="CF379" i="15"/>
  <c r="CG378" i="20" s="1"/>
  <c r="CB379" i="15"/>
  <c r="CC378" i="20" s="1"/>
  <c r="CD379" i="15"/>
  <c r="BZ379" i="15"/>
  <c r="BS379" i="15"/>
  <c r="BT378" i="20" s="1"/>
  <c r="BV379" i="15"/>
  <c r="BX379" i="15"/>
  <c r="BY378" i="20" s="1"/>
  <c r="BO379" i="15"/>
  <c r="BQ379" i="15"/>
  <c r="BR378" i="20" s="1"/>
  <c r="BM379" i="15"/>
  <c r="BD379" i="15"/>
  <c r="BE378" i="20" s="1"/>
  <c r="BK379" i="15"/>
  <c r="BI379" i="15"/>
  <c r="BF379" i="15"/>
  <c r="BG378" i="20" s="1"/>
  <c r="AZ379" i="15"/>
  <c r="BA378" i="20" s="1"/>
  <c r="BB379" i="15"/>
  <c r="BC378" i="20" s="1"/>
  <c r="AQ379" i="15"/>
  <c r="AR378" i="20" s="1"/>
  <c r="AV379" i="15"/>
  <c r="AS379" i="15"/>
  <c r="AT378" i="20" s="1"/>
  <c r="AK379" i="15"/>
  <c r="AL378" i="20" s="1"/>
  <c r="AO379" i="15"/>
  <c r="AP378" i="20" s="1"/>
  <c r="AM379" i="15"/>
  <c r="AN378" i="20" s="1"/>
  <c r="AI379" i="15"/>
  <c r="AJ378" i="20" s="1"/>
  <c r="AX379" i="15"/>
  <c r="AY378" i="20" s="1"/>
  <c r="AF379" i="15"/>
  <c r="AD379" i="15"/>
  <c r="Z379" i="15"/>
  <c r="AB379" i="15"/>
  <c r="V379" i="15"/>
  <c r="X379" i="15"/>
  <c r="CS403" i="15"/>
  <c r="CT402" i="20" s="1"/>
  <c r="CQ403" i="15"/>
  <c r="CR402" i="20" s="1"/>
  <c r="CO403" i="15"/>
  <c r="CM403" i="15"/>
  <c r="CK403" i="15"/>
  <c r="CI403" i="15"/>
  <c r="CF403" i="15"/>
  <c r="CG402" i="20" s="1"/>
  <c r="CB403" i="15"/>
  <c r="CC402" i="20" s="1"/>
  <c r="CD403" i="15"/>
  <c r="BZ403" i="15"/>
  <c r="BS403" i="15"/>
  <c r="BT402" i="20" s="1"/>
  <c r="BV403" i="15"/>
  <c r="BX403" i="15"/>
  <c r="BY402" i="20" s="1"/>
  <c r="BO403" i="15"/>
  <c r="BQ403" i="15"/>
  <c r="BR402" i="20" s="1"/>
  <c r="BM403" i="15"/>
  <c r="BD403" i="15"/>
  <c r="BE402" i="20" s="1"/>
  <c r="BK403" i="15"/>
  <c r="BI403" i="15"/>
  <c r="BF403" i="15"/>
  <c r="BG402" i="20" s="1"/>
  <c r="BB403" i="15"/>
  <c r="BC402" i="20" s="1"/>
  <c r="AZ403" i="15"/>
  <c r="BA402" i="20" s="1"/>
  <c r="AQ403" i="15"/>
  <c r="AR402" i="20" s="1"/>
  <c r="AV403" i="15"/>
  <c r="AM403" i="15"/>
  <c r="AN402" i="20" s="1"/>
  <c r="AS403" i="15"/>
  <c r="AT402" i="20" s="1"/>
  <c r="AK403" i="15"/>
  <c r="AL402" i="20" s="1"/>
  <c r="AX403" i="15"/>
  <c r="AY402" i="20" s="1"/>
  <c r="AO403" i="15"/>
  <c r="AP402" i="20" s="1"/>
  <c r="AI403" i="15"/>
  <c r="AJ402" i="20" s="1"/>
  <c r="AF403" i="15"/>
  <c r="AD403" i="15"/>
  <c r="Z403" i="15"/>
  <c r="AB403" i="15"/>
  <c r="X403" i="15"/>
  <c r="V403" i="15"/>
  <c r="CS427" i="15"/>
  <c r="CT426" i="20" s="1"/>
  <c r="CQ427" i="15"/>
  <c r="CR426" i="20" s="1"/>
  <c r="CO427" i="15"/>
  <c r="CM427" i="15"/>
  <c r="CK427" i="15"/>
  <c r="CI427" i="15"/>
  <c r="CF427" i="15"/>
  <c r="CG426" i="20" s="1"/>
  <c r="CD427" i="15"/>
  <c r="CE426" i="20" s="1"/>
  <c r="CB427" i="15"/>
  <c r="BZ427" i="15"/>
  <c r="BS427" i="15"/>
  <c r="BT426" i="20" s="1"/>
  <c r="BV427" i="15"/>
  <c r="BX427" i="15"/>
  <c r="BY426" i="20" s="1"/>
  <c r="BO427" i="15"/>
  <c r="BP426" i="20" s="1"/>
  <c r="BK427" i="15"/>
  <c r="BL426" i="20" s="1"/>
  <c r="BQ427" i="15"/>
  <c r="BR426" i="20" s="1"/>
  <c r="BM427" i="15"/>
  <c r="BD427" i="15"/>
  <c r="BE426" i="20" s="1"/>
  <c r="BI427" i="15"/>
  <c r="BF427" i="15"/>
  <c r="BG426" i="20" s="1"/>
  <c r="BB427" i="15"/>
  <c r="BC426" i="20" s="1"/>
  <c r="AZ427" i="15"/>
  <c r="BA426" i="20" s="1"/>
  <c r="AQ427" i="15"/>
  <c r="AR426" i="20" s="1"/>
  <c r="AM427" i="15"/>
  <c r="AN426" i="20" s="1"/>
  <c r="AS427" i="15"/>
  <c r="AT426" i="20" s="1"/>
  <c r="AV427" i="15"/>
  <c r="AX427" i="15"/>
  <c r="AY426" i="20" s="1"/>
  <c r="AK427" i="15"/>
  <c r="AL426" i="20" s="1"/>
  <c r="AO427" i="15"/>
  <c r="AP426" i="20" s="1"/>
  <c r="AI427" i="15"/>
  <c r="AJ426" i="20" s="1"/>
  <c r="AF427" i="15"/>
  <c r="AD427" i="15"/>
  <c r="Z427" i="15"/>
  <c r="AB427" i="15"/>
  <c r="V427" i="15"/>
  <c r="X427" i="15"/>
  <c r="CS451" i="15"/>
  <c r="CT450" i="20" s="1"/>
  <c r="CQ451" i="15"/>
  <c r="CR450" i="20" s="1"/>
  <c r="CO451" i="15"/>
  <c r="CM451" i="15"/>
  <c r="CK451" i="15"/>
  <c r="CI451" i="15"/>
  <c r="CF451" i="15"/>
  <c r="CG450" i="20" s="1"/>
  <c r="CB451" i="15"/>
  <c r="CC450" i="20" s="1"/>
  <c r="CD451" i="15"/>
  <c r="BZ451" i="15"/>
  <c r="BS451" i="15"/>
  <c r="BT450" i="20" s="1"/>
  <c r="BV451" i="15"/>
  <c r="BX451" i="15"/>
  <c r="BY450" i="20" s="1"/>
  <c r="BO451" i="15"/>
  <c r="BP450" i="20" s="1"/>
  <c r="BK451" i="15"/>
  <c r="BL450" i="20" s="1"/>
  <c r="BQ451" i="15"/>
  <c r="BR450" i="20" s="1"/>
  <c r="BM451" i="15"/>
  <c r="BD451" i="15"/>
  <c r="BE450" i="20" s="1"/>
  <c r="BI451" i="15"/>
  <c r="BF451" i="15"/>
  <c r="BG450" i="20" s="1"/>
  <c r="AZ451" i="15"/>
  <c r="BA450" i="20" s="1"/>
  <c r="BB451" i="15"/>
  <c r="BC450" i="20" s="1"/>
  <c r="AQ451" i="15"/>
  <c r="AR450" i="20" s="1"/>
  <c r="AM451" i="15"/>
  <c r="AN450" i="20" s="1"/>
  <c r="AS451" i="15"/>
  <c r="AT450" i="20" s="1"/>
  <c r="AX451" i="15"/>
  <c r="AY450" i="20" s="1"/>
  <c r="AV451" i="15"/>
  <c r="AK451" i="15"/>
  <c r="AL450" i="20" s="1"/>
  <c r="AO451" i="15"/>
  <c r="AP450" i="20" s="1"/>
  <c r="AI451" i="15"/>
  <c r="AJ450" i="20" s="1"/>
  <c r="AF451" i="15"/>
  <c r="AD451" i="15"/>
  <c r="Z451" i="15"/>
  <c r="AB451" i="15"/>
  <c r="V451" i="15"/>
  <c r="X451" i="15"/>
  <c r="CS467" i="15"/>
  <c r="CT466" i="20" s="1"/>
  <c r="CQ467" i="15"/>
  <c r="CR466" i="20" s="1"/>
  <c r="CO467" i="15"/>
  <c r="CM467" i="15"/>
  <c r="CK467" i="15"/>
  <c r="CI467" i="15"/>
  <c r="CF467" i="15"/>
  <c r="CG466" i="20" s="1"/>
  <c r="CB467" i="15"/>
  <c r="CC466" i="20" s="1"/>
  <c r="CD467" i="15"/>
  <c r="BZ467" i="15"/>
  <c r="BS467" i="15"/>
  <c r="BT466" i="20" s="1"/>
  <c r="BV467" i="15"/>
  <c r="BX467" i="15"/>
  <c r="BY466" i="20" s="1"/>
  <c r="BO467" i="15"/>
  <c r="BP466" i="20" s="1"/>
  <c r="BK467" i="15"/>
  <c r="BL466" i="20" s="1"/>
  <c r="BQ467" i="15"/>
  <c r="BR466" i="20" s="1"/>
  <c r="BM467" i="15"/>
  <c r="BD467" i="15"/>
  <c r="BE466" i="20" s="1"/>
  <c r="BI467" i="15"/>
  <c r="BF467" i="15"/>
  <c r="BG466" i="20" s="1"/>
  <c r="BB467" i="15"/>
  <c r="BC466" i="20" s="1"/>
  <c r="AZ467" i="15"/>
  <c r="BA466" i="20" s="1"/>
  <c r="AQ467" i="15"/>
  <c r="AR466" i="20" s="1"/>
  <c r="AV467" i="15"/>
  <c r="AM467" i="15"/>
  <c r="AN466" i="20" s="1"/>
  <c r="AS467" i="15"/>
  <c r="AT466" i="20" s="1"/>
  <c r="AK467" i="15"/>
  <c r="AL466" i="20" s="1"/>
  <c r="AX467" i="15"/>
  <c r="AY466" i="20" s="1"/>
  <c r="AO467" i="15"/>
  <c r="AP466" i="20" s="1"/>
  <c r="AI467" i="15"/>
  <c r="AJ466" i="20" s="1"/>
  <c r="AF467" i="15"/>
  <c r="AD467" i="15"/>
  <c r="Z467" i="15"/>
  <c r="AB467" i="15"/>
  <c r="X467" i="15"/>
  <c r="V467" i="15"/>
  <c r="CS491" i="15"/>
  <c r="CT490" i="20" s="1"/>
  <c r="CQ491" i="15"/>
  <c r="CR490" i="20" s="1"/>
  <c r="CO491" i="15"/>
  <c r="CM491" i="15"/>
  <c r="CK491" i="15"/>
  <c r="CI491" i="15"/>
  <c r="CF491" i="15"/>
  <c r="CG490" i="20" s="1"/>
  <c r="CD491" i="15"/>
  <c r="CE490" i="20" s="1"/>
  <c r="CB491" i="15"/>
  <c r="BZ491" i="15"/>
  <c r="BS491" i="15"/>
  <c r="BT490" i="20" s="1"/>
  <c r="BV491" i="15"/>
  <c r="BX491" i="15"/>
  <c r="BY490" i="20" s="1"/>
  <c r="BO491" i="15"/>
  <c r="BP490" i="20" s="1"/>
  <c r="BK491" i="15"/>
  <c r="BL490" i="20" s="1"/>
  <c r="BQ491" i="15"/>
  <c r="BR490" i="20" s="1"/>
  <c r="BM491" i="15"/>
  <c r="BD491" i="15"/>
  <c r="BE490" i="20" s="1"/>
  <c r="BI491" i="15"/>
  <c r="BF491" i="15"/>
  <c r="BG490" i="20" s="1"/>
  <c r="BB491" i="15"/>
  <c r="BC490" i="20" s="1"/>
  <c r="AZ491" i="15"/>
  <c r="BA490" i="20" s="1"/>
  <c r="AQ491" i="15"/>
  <c r="AR490" i="20" s="1"/>
  <c r="AM491" i="15"/>
  <c r="AN490" i="20" s="1"/>
  <c r="AS491" i="15"/>
  <c r="AT490" i="20" s="1"/>
  <c r="AV491" i="15"/>
  <c r="AX491" i="15"/>
  <c r="AY490" i="20" s="1"/>
  <c r="AO491" i="15"/>
  <c r="AP490" i="20" s="1"/>
  <c r="AK491" i="15"/>
  <c r="AL490" i="20" s="1"/>
  <c r="AI491" i="15"/>
  <c r="AJ490" i="20" s="1"/>
  <c r="AF491" i="15"/>
  <c r="AD491" i="15"/>
  <c r="Z491" i="15"/>
  <c r="AB491" i="15"/>
  <c r="V491" i="15"/>
  <c r="X491" i="15"/>
  <c r="CS531" i="15"/>
  <c r="CT530" i="20" s="1"/>
  <c r="CQ531" i="15"/>
  <c r="CR530" i="20" s="1"/>
  <c r="CO531" i="15"/>
  <c r="CM531" i="15"/>
  <c r="CK531" i="15"/>
  <c r="CI531" i="15"/>
  <c r="CF531" i="15"/>
  <c r="CG530" i="20" s="1"/>
  <c r="CB531" i="15"/>
  <c r="CC530" i="20" s="1"/>
  <c r="CD531" i="15"/>
  <c r="BZ531" i="15"/>
  <c r="BS531" i="15"/>
  <c r="BT530" i="20" s="1"/>
  <c r="BV531" i="15"/>
  <c r="BX531" i="15"/>
  <c r="BY530" i="20" s="1"/>
  <c r="BO531" i="15"/>
  <c r="BP530" i="20" s="1"/>
  <c r="BK531" i="15"/>
  <c r="BL530" i="20" s="1"/>
  <c r="BQ531" i="15"/>
  <c r="BR530" i="20" s="1"/>
  <c r="BM531" i="15"/>
  <c r="BD531" i="15"/>
  <c r="BE530" i="20" s="1"/>
  <c r="BI531" i="15"/>
  <c r="BF531" i="15"/>
  <c r="BG530" i="20" s="1"/>
  <c r="BB531" i="15"/>
  <c r="BC530" i="20" s="1"/>
  <c r="AZ531" i="15"/>
  <c r="BA530" i="20" s="1"/>
  <c r="AQ531" i="15"/>
  <c r="AR530" i="20" s="1"/>
  <c r="AM531" i="15"/>
  <c r="AN530" i="20" s="1"/>
  <c r="AS531" i="15"/>
  <c r="AT530" i="20" s="1"/>
  <c r="AV531" i="15"/>
  <c r="AO531" i="15"/>
  <c r="AP530" i="20" s="1"/>
  <c r="AX531" i="15"/>
  <c r="AY530" i="20" s="1"/>
  <c r="AK531" i="15"/>
  <c r="AL530" i="20" s="1"/>
  <c r="AI531" i="15"/>
  <c r="AJ530" i="20" s="1"/>
  <c r="AF531" i="15"/>
  <c r="AD531" i="15"/>
  <c r="Z531" i="15"/>
  <c r="AB531" i="15"/>
  <c r="X531" i="15"/>
  <c r="V531" i="15"/>
  <c r="CS9" i="15"/>
  <c r="CT8" i="20" s="1"/>
  <c r="CQ9" i="15"/>
  <c r="CR8" i="20" s="1"/>
  <c r="CO9" i="15"/>
  <c r="CK9" i="15"/>
  <c r="CM9" i="15"/>
  <c r="CF9" i="15"/>
  <c r="CB9" i="15"/>
  <c r="CD9" i="15"/>
  <c r="CE8" i="20" s="1"/>
  <c r="CI9" i="15"/>
  <c r="BZ9" i="15"/>
  <c r="BV9" i="15"/>
  <c r="BT8" i="20" s="1"/>
  <c r="BX9" i="15"/>
  <c r="CS10" i="15"/>
  <c r="CT9" i="20" s="1"/>
  <c r="CQ10" i="15"/>
  <c r="CR9" i="20" s="1"/>
  <c r="CO10" i="15"/>
  <c r="CM10" i="15"/>
  <c r="CK10" i="15"/>
  <c r="CF10" i="15"/>
  <c r="CI10" i="15"/>
  <c r="CD10" i="15"/>
  <c r="CE9" i="20" s="1"/>
  <c r="BX10" i="15"/>
  <c r="BV10" i="15"/>
  <c r="BT9" i="20" s="1"/>
  <c r="CB10" i="15"/>
  <c r="BZ10" i="15"/>
  <c r="CA9" i="20" s="1"/>
  <c r="CS25" i="15"/>
  <c r="CT24" i="20" s="1"/>
  <c r="CQ25" i="15"/>
  <c r="CR24" i="20" s="1"/>
  <c r="CO25" i="15"/>
  <c r="CM25" i="15"/>
  <c r="CK25" i="15"/>
  <c r="CF25" i="15"/>
  <c r="CI25" i="15"/>
  <c r="CD25" i="15"/>
  <c r="CE24" i="20" s="1"/>
  <c r="BX25" i="15"/>
  <c r="CB25" i="15"/>
  <c r="BV25" i="15"/>
  <c r="BT24" i="20" s="1"/>
  <c r="BZ25" i="15"/>
  <c r="CS40" i="15"/>
  <c r="CT39" i="20" s="1"/>
  <c r="CQ40" i="15"/>
  <c r="CR39" i="20" s="1"/>
  <c r="CO40" i="15"/>
  <c r="CM40" i="15"/>
  <c r="CF40" i="15"/>
  <c r="CK40" i="15"/>
  <c r="CI40" i="15"/>
  <c r="CD40" i="15"/>
  <c r="CE39" i="20" s="1"/>
  <c r="CB40" i="15"/>
  <c r="BX40" i="15"/>
  <c r="BV40" i="15"/>
  <c r="BT39" i="20" s="1"/>
  <c r="BZ40" i="15"/>
  <c r="CS75" i="15"/>
  <c r="CT74" i="20" s="1"/>
  <c r="CQ75" i="15"/>
  <c r="CR74" i="20" s="1"/>
  <c r="CO75" i="15"/>
  <c r="CM75" i="15"/>
  <c r="CF75" i="15"/>
  <c r="CK75" i="15"/>
  <c r="CI75" i="15"/>
  <c r="CD75" i="15"/>
  <c r="CE74" i="20" s="1"/>
  <c r="CB75" i="15"/>
  <c r="BX75" i="15"/>
  <c r="BV75" i="15"/>
  <c r="BS75" i="15"/>
  <c r="BQ75" i="15"/>
  <c r="BR74" i="20" s="1"/>
  <c r="BM75" i="15"/>
  <c r="BN74" i="20" s="1"/>
  <c r="BZ75" i="15"/>
  <c r="CA74" i="20" s="1"/>
  <c r="BK75" i="15"/>
  <c r="BO75" i="15"/>
  <c r="BF75" i="15"/>
  <c r="BG74" i="20" s="1"/>
  <c r="BI75" i="15"/>
  <c r="AV75" i="15"/>
  <c r="AZ75" i="15"/>
  <c r="BA74" i="20" s="1"/>
  <c r="BB75" i="15"/>
  <c r="BC74" i="20" s="1"/>
  <c r="AX75" i="15"/>
  <c r="AY74" i="20" s="1"/>
  <c r="AS75" i="15"/>
  <c r="AT74" i="20" s="1"/>
  <c r="AK75" i="15"/>
  <c r="AL74" i="20" s="1"/>
  <c r="AO75" i="15"/>
  <c r="AP74" i="20" s="1"/>
  <c r="AQ75" i="15"/>
  <c r="AR74" i="20" s="1"/>
  <c r="AM75" i="15"/>
  <c r="AN74" i="20" s="1"/>
  <c r="AI75" i="15"/>
  <c r="AJ74" i="20" s="1"/>
  <c r="BD75" i="15"/>
  <c r="BE74" i="20" s="1"/>
  <c r="AF75" i="15"/>
  <c r="Z75" i="15"/>
  <c r="V75" i="15"/>
  <c r="AB75" i="15"/>
  <c r="X75" i="15"/>
  <c r="AD75" i="15"/>
  <c r="CS91" i="15"/>
  <c r="CT90" i="20" s="1"/>
  <c r="CQ91" i="15"/>
  <c r="CR90" i="20" s="1"/>
  <c r="CO91" i="15"/>
  <c r="CM91" i="15"/>
  <c r="CK91" i="15"/>
  <c r="CF91" i="15"/>
  <c r="CI91" i="15"/>
  <c r="CD91" i="15"/>
  <c r="CE90" i="20" s="1"/>
  <c r="BX91" i="15"/>
  <c r="BV91" i="15"/>
  <c r="BQ91" i="15"/>
  <c r="CB91" i="15"/>
  <c r="BZ91" i="15"/>
  <c r="CA90" i="20" s="1"/>
  <c r="BM91" i="15"/>
  <c r="BO91" i="15"/>
  <c r="BP90" i="20" s="1"/>
  <c r="BK91" i="15"/>
  <c r="BF91" i="15"/>
  <c r="BG90" i="20" s="1"/>
  <c r="BS91" i="15"/>
  <c r="BT90" i="20" s="1"/>
  <c r="BI91" i="15"/>
  <c r="BD91" i="15"/>
  <c r="BE90" i="20" s="1"/>
  <c r="AV91" i="15"/>
  <c r="AZ91" i="15"/>
  <c r="BA90" i="20" s="1"/>
  <c r="BB91" i="15"/>
  <c r="BC90" i="20" s="1"/>
  <c r="AX91" i="15"/>
  <c r="AY90" i="20" s="1"/>
  <c r="AS91" i="15"/>
  <c r="AT90" i="20" s="1"/>
  <c r="AK91" i="15"/>
  <c r="AL90" i="20" s="1"/>
  <c r="AF91" i="15"/>
  <c r="AM91" i="15"/>
  <c r="AN90" i="20" s="1"/>
  <c r="AO91" i="15"/>
  <c r="AP90" i="20" s="1"/>
  <c r="AI91" i="15"/>
  <c r="AJ90" i="20" s="1"/>
  <c r="AQ91" i="15"/>
  <c r="AR90" i="20" s="1"/>
  <c r="Z91" i="15"/>
  <c r="V91" i="15"/>
  <c r="AB91" i="15"/>
  <c r="AD91" i="15"/>
  <c r="X91" i="15"/>
  <c r="CS107" i="15"/>
  <c r="CT106" i="20" s="1"/>
  <c r="CQ107" i="15"/>
  <c r="CR106" i="20" s="1"/>
  <c r="CO107" i="15"/>
  <c r="CM107" i="15"/>
  <c r="CK107" i="15"/>
  <c r="CF107" i="15"/>
  <c r="CI107" i="15"/>
  <c r="CD107" i="15"/>
  <c r="CE106" i="20" s="1"/>
  <c r="BX107" i="15"/>
  <c r="CB107" i="15"/>
  <c r="BV107" i="15"/>
  <c r="BZ107" i="15"/>
  <c r="BQ107" i="15"/>
  <c r="BM107" i="15"/>
  <c r="BN106" i="20" s="1"/>
  <c r="BS107" i="15"/>
  <c r="BT106" i="20" s="1"/>
  <c r="BK107" i="15"/>
  <c r="BF107" i="15"/>
  <c r="BG106" i="20" s="1"/>
  <c r="BI107" i="15"/>
  <c r="BO107" i="15"/>
  <c r="AV107" i="15"/>
  <c r="AZ107" i="15"/>
  <c r="BA106" i="20" s="1"/>
  <c r="BD107" i="15"/>
  <c r="BE106" i="20" s="1"/>
  <c r="BB107" i="15"/>
  <c r="BC106" i="20" s="1"/>
  <c r="AS107" i="15"/>
  <c r="AT106" i="20" s="1"/>
  <c r="AX107" i="15"/>
  <c r="AY106" i="20" s="1"/>
  <c r="AK107" i="15"/>
  <c r="AL106" i="20" s="1"/>
  <c r="AF107" i="15"/>
  <c r="AQ107" i="15"/>
  <c r="AR106" i="20" s="1"/>
  <c r="AM107" i="15"/>
  <c r="AN106" i="20" s="1"/>
  <c r="AI107" i="15"/>
  <c r="AJ106" i="20" s="1"/>
  <c r="AO107" i="15"/>
  <c r="AP106" i="20" s="1"/>
  <c r="Z107" i="15"/>
  <c r="V107" i="15"/>
  <c r="AB107" i="15"/>
  <c r="X107" i="15"/>
  <c r="AD107" i="15"/>
  <c r="CS123" i="15"/>
  <c r="CT122" i="20" s="1"/>
  <c r="CQ123" i="15"/>
  <c r="CR122" i="20" s="1"/>
  <c r="CO123" i="15"/>
  <c r="CM123" i="15"/>
  <c r="CF123" i="15"/>
  <c r="CK123" i="15"/>
  <c r="CI123" i="15"/>
  <c r="CD123" i="15"/>
  <c r="CE122" i="20" s="1"/>
  <c r="CB123" i="15"/>
  <c r="BX123" i="15"/>
  <c r="BV123" i="15"/>
  <c r="BZ123" i="15"/>
  <c r="BQ123" i="15"/>
  <c r="BS123" i="15"/>
  <c r="BT122" i="20" s="1"/>
  <c r="BM123" i="15"/>
  <c r="BN122" i="20" s="1"/>
  <c r="BK123" i="15"/>
  <c r="BF123" i="15"/>
  <c r="BG122" i="20" s="1"/>
  <c r="BI123" i="15"/>
  <c r="BO123" i="15"/>
  <c r="AV123" i="15"/>
  <c r="AZ123" i="15"/>
  <c r="BA122" i="20" s="1"/>
  <c r="BD123" i="15"/>
  <c r="BE122" i="20" s="1"/>
  <c r="BB123" i="15"/>
  <c r="BC122" i="20" s="1"/>
  <c r="AS123" i="15"/>
  <c r="AT122" i="20" s="1"/>
  <c r="AO123" i="15"/>
  <c r="AP122" i="20" s="1"/>
  <c r="AK123" i="15"/>
  <c r="AL122" i="20" s="1"/>
  <c r="AF123" i="15"/>
  <c r="AM123" i="15"/>
  <c r="AN122" i="20" s="1"/>
  <c r="AI123" i="15"/>
  <c r="AJ122" i="20" s="1"/>
  <c r="AX123" i="15"/>
  <c r="AY122" i="20" s="1"/>
  <c r="AQ123" i="15"/>
  <c r="AR122" i="20" s="1"/>
  <c r="Z123" i="15"/>
  <c r="V123" i="15"/>
  <c r="AB123" i="15"/>
  <c r="AD123" i="15"/>
  <c r="X123" i="15"/>
  <c r="CS139" i="15"/>
  <c r="CT138" i="20" s="1"/>
  <c r="CQ139" i="15"/>
  <c r="CR138" i="20" s="1"/>
  <c r="CO139" i="15"/>
  <c r="CM139" i="15"/>
  <c r="CF139" i="15"/>
  <c r="CK139" i="15"/>
  <c r="CI139" i="15"/>
  <c r="CD139" i="15"/>
  <c r="CE138" i="20" s="1"/>
  <c r="CB139" i="15"/>
  <c r="BX139" i="15"/>
  <c r="BV139" i="15"/>
  <c r="BS139" i="15"/>
  <c r="BQ139" i="15"/>
  <c r="BR138" i="20" s="1"/>
  <c r="BM139" i="15"/>
  <c r="BN138" i="20" s="1"/>
  <c r="BZ139" i="15"/>
  <c r="CA138" i="20" s="1"/>
  <c r="BK139" i="15"/>
  <c r="BO139" i="15"/>
  <c r="BF139" i="15"/>
  <c r="BG138" i="20" s="1"/>
  <c r="BI139" i="15"/>
  <c r="AV139" i="15"/>
  <c r="AZ139" i="15"/>
  <c r="BA138" i="20" s="1"/>
  <c r="BB139" i="15"/>
  <c r="BC138" i="20" s="1"/>
  <c r="AX139" i="15"/>
  <c r="AY138" i="20" s="1"/>
  <c r="BD139" i="15"/>
  <c r="BE138" i="20" s="1"/>
  <c r="AS139" i="15"/>
  <c r="AT138" i="20" s="1"/>
  <c r="AK139" i="15"/>
  <c r="AL138" i="20" s="1"/>
  <c r="AO139" i="15"/>
  <c r="AP138" i="20" s="1"/>
  <c r="AF139" i="15"/>
  <c r="AQ139" i="15"/>
  <c r="AR138" i="20" s="1"/>
  <c r="AM139" i="15"/>
  <c r="AN138" i="20" s="1"/>
  <c r="AI139" i="15"/>
  <c r="AJ138" i="20" s="1"/>
  <c r="Z139" i="15"/>
  <c r="V139" i="15"/>
  <c r="AB139" i="15"/>
  <c r="X139" i="15"/>
  <c r="AD139" i="15"/>
  <c r="CS155" i="15"/>
  <c r="CT154" i="20" s="1"/>
  <c r="CQ155" i="15"/>
  <c r="CR154" i="20" s="1"/>
  <c r="CO155" i="15"/>
  <c r="CM155" i="15"/>
  <c r="CK155" i="15"/>
  <c r="CF155" i="15"/>
  <c r="CI155" i="15"/>
  <c r="CD155" i="15"/>
  <c r="CE154" i="20" s="1"/>
  <c r="BX155" i="15"/>
  <c r="BV155" i="15"/>
  <c r="CB155" i="15"/>
  <c r="BQ155" i="15"/>
  <c r="BZ155" i="15"/>
  <c r="CA154" i="20" s="1"/>
  <c r="BM155" i="15"/>
  <c r="BO155" i="15"/>
  <c r="BP154" i="20" s="1"/>
  <c r="BK155" i="15"/>
  <c r="BF155" i="15"/>
  <c r="BG154" i="20" s="1"/>
  <c r="BI155" i="15"/>
  <c r="BS155" i="15"/>
  <c r="BT154" i="20" s="1"/>
  <c r="BD155" i="15"/>
  <c r="BE154" i="20" s="1"/>
  <c r="AV155" i="15"/>
  <c r="AZ155" i="15"/>
  <c r="BA154" i="20" s="1"/>
  <c r="BB155" i="15"/>
  <c r="BC154" i="20" s="1"/>
  <c r="AX155" i="15"/>
  <c r="AY154" i="20" s="1"/>
  <c r="AS155" i="15"/>
  <c r="AT154" i="20" s="1"/>
  <c r="AK155" i="15"/>
  <c r="AL154" i="20" s="1"/>
  <c r="AF155" i="15"/>
  <c r="AM155" i="15"/>
  <c r="AN154" i="20" s="1"/>
  <c r="AO155" i="15"/>
  <c r="AP154" i="20" s="1"/>
  <c r="AI155" i="15"/>
  <c r="AJ154" i="20" s="1"/>
  <c r="AQ155" i="15"/>
  <c r="AR154" i="20" s="1"/>
  <c r="Z155" i="15"/>
  <c r="V155" i="15"/>
  <c r="AB155" i="15"/>
  <c r="AD155" i="15"/>
  <c r="X155" i="15"/>
  <c r="CS171" i="15"/>
  <c r="CT170" i="20" s="1"/>
  <c r="CQ171" i="15"/>
  <c r="CR170" i="20" s="1"/>
  <c r="CO171" i="15"/>
  <c r="CM171" i="15"/>
  <c r="CK171" i="15"/>
  <c r="CF171" i="15"/>
  <c r="CI171" i="15"/>
  <c r="CD171" i="15"/>
  <c r="CE170" i="20" s="1"/>
  <c r="BX171" i="15"/>
  <c r="CB171" i="15"/>
  <c r="BV171" i="15"/>
  <c r="BZ171" i="15"/>
  <c r="BQ171" i="15"/>
  <c r="BM171" i="15"/>
  <c r="BN170" i="20" s="1"/>
  <c r="BS171" i="15"/>
  <c r="BT170" i="20" s="1"/>
  <c r="BK171" i="15"/>
  <c r="BF171" i="15"/>
  <c r="BG170" i="20" s="1"/>
  <c r="BI171" i="15"/>
  <c r="BO171" i="15"/>
  <c r="AV171" i="15"/>
  <c r="AZ171" i="15"/>
  <c r="BA170" i="20" s="1"/>
  <c r="BD171" i="15"/>
  <c r="BE170" i="20" s="1"/>
  <c r="BB171" i="15"/>
  <c r="BC170" i="20" s="1"/>
  <c r="AS171" i="15"/>
  <c r="AT170" i="20" s="1"/>
  <c r="AX171" i="15"/>
  <c r="AY170" i="20" s="1"/>
  <c r="AK171" i="15"/>
  <c r="AL170" i="20" s="1"/>
  <c r="AF171" i="15"/>
  <c r="AQ171" i="15"/>
  <c r="AR170" i="20" s="1"/>
  <c r="AM171" i="15"/>
  <c r="AN170" i="20" s="1"/>
  <c r="AI171" i="15"/>
  <c r="AJ170" i="20" s="1"/>
  <c r="AO171" i="15"/>
  <c r="AP170" i="20" s="1"/>
  <c r="Z171" i="15"/>
  <c r="V171" i="15"/>
  <c r="AB171" i="15"/>
  <c r="X171" i="15"/>
  <c r="AD171" i="15"/>
  <c r="CS179" i="15"/>
  <c r="CT178" i="20" s="1"/>
  <c r="CQ179" i="15"/>
  <c r="CR178" i="20" s="1"/>
  <c r="CO179" i="15"/>
  <c r="CF179" i="15"/>
  <c r="CG178" i="20" s="1"/>
  <c r="CI179" i="15"/>
  <c r="CM179" i="15"/>
  <c r="CD179" i="15"/>
  <c r="CK179" i="15"/>
  <c r="CB179" i="15"/>
  <c r="BX179" i="15"/>
  <c r="BV179" i="15"/>
  <c r="BS179" i="15"/>
  <c r="BZ179" i="15"/>
  <c r="CA178" i="20" s="1"/>
  <c r="BQ179" i="15"/>
  <c r="BR178" i="20" s="1"/>
  <c r="BM179" i="15"/>
  <c r="BN178" i="20" s="1"/>
  <c r="BF179" i="15"/>
  <c r="BG178" i="20" s="1"/>
  <c r="BK179" i="15"/>
  <c r="BO179" i="15"/>
  <c r="BI179" i="15"/>
  <c r="BD179" i="15"/>
  <c r="BE178" i="20" s="1"/>
  <c r="AV179" i="15"/>
  <c r="AZ179" i="15"/>
  <c r="BA178" i="20" s="1"/>
  <c r="BB179" i="15"/>
  <c r="BC178" i="20" s="1"/>
  <c r="AX179" i="15"/>
  <c r="AY178" i="20" s="1"/>
  <c r="AS179" i="15"/>
  <c r="AT178" i="20" s="1"/>
  <c r="AK179" i="15"/>
  <c r="AL178" i="20" s="1"/>
  <c r="AQ179" i="15"/>
  <c r="AR178" i="20" s="1"/>
  <c r="AO179" i="15"/>
  <c r="AP178" i="20" s="1"/>
  <c r="AF179" i="15"/>
  <c r="AM179" i="15"/>
  <c r="AN178" i="20" s="1"/>
  <c r="AI179" i="15"/>
  <c r="AJ178" i="20" s="1"/>
  <c r="Z179" i="15"/>
  <c r="V179" i="15"/>
  <c r="AB179" i="15"/>
  <c r="AD179" i="15"/>
  <c r="X179" i="15"/>
  <c r="CS195" i="15"/>
  <c r="CT194" i="20" s="1"/>
  <c r="CQ195" i="15"/>
  <c r="CR194" i="20" s="1"/>
  <c r="CO195" i="15"/>
  <c r="CM195" i="15"/>
  <c r="CF195" i="15"/>
  <c r="CK195" i="15"/>
  <c r="CI195" i="15"/>
  <c r="CD195" i="15"/>
  <c r="CE194" i="20" s="1"/>
  <c r="CB195" i="15"/>
  <c r="BX195" i="15"/>
  <c r="BV195" i="15"/>
  <c r="BQ195" i="15"/>
  <c r="BM195" i="15"/>
  <c r="BN194" i="20" s="1"/>
  <c r="BS195" i="15"/>
  <c r="BT194" i="20" s="1"/>
  <c r="BZ195" i="15"/>
  <c r="CA194" i="20" s="1"/>
  <c r="BF195" i="15"/>
  <c r="BG194" i="20" s="1"/>
  <c r="BO195" i="15"/>
  <c r="BI195" i="15"/>
  <c r="AV195" i="15"/>
  <c r="BD195" i="15"/>
  <c r="BE194" i="20" s="1"/>
  <c r="AZ195" i="15"/>
  <c r="BA194" i="20" s="1"/>
  <c r="BK195" i="15"/>
  <c r="BB195" i="15"/>
  <c r="BC194" i="20" s="1"/>
  <c r="AS195" i="15"/>
  <c r="AT194" i="20" s="1"/>
  <c r="AX195" i="15"/>
  <c r="AY194" i="20" s="1"/>
  <c r="AK195" i="15"/>
  <c r="AL194" i="20" s="1"/>
  <c r="AF195" i="15"/>
  <c r="AM195" i="15"/>
  <c r="AN194" i="20" s="1"/>
  <c r="AQ195" i="15"/>
  <c r="AR194" i="20" s="1"/>
  <c r="AO195" i="15"/>
  <c r="AP194" i="20" s="1"/>
  <c r="AI195" i="15"/>
  <c r="AJ194" i="20" s="1"/>
  <c r="Z195" i="15"/>
  <c r="V195" i="15"/>
  <c r="AB195" i="15"/>
  <c r="AD195" i="15"/>
  <c r="X195" i="15"/>
  <c r="CS211" i="15"/>
  <c r="CT210" i="20" s="1"/>
  <c r="CQ211" i="15"/>
  <c r="CR210" i="20" s="1"/>
  <c r="CO211" i="15"/>
  <c r="CK211" i="15"/>
  <c r="CF211" i="15"/>
  <c r="CM211" i="15"/>
  <c r="CI211" i="15"/>
  <c r="CD211" i="15"/>
  <c r="CE210" i="20" s="1"/>
  <c r="CB211" i="15"/>
  <c r="BX211" i="15"/>
  <c r="BV211" i="15"/>
  <c r="BQ211" i="15"/>
  <c r="BS211" i="15"/>
  <c r="BT210" i="20" s="1"/>
  <c r="BM211" i="15"/>
  <c r="BN210" i="20" s="1"/>
  <c r="BZ211" i="15"/>
  <c r="CA210" i="20" s="1"/>
  <c r="BO211" i="15"/>
  <c r="BP210" i="20" s="1"/>
  <c r="BF211" i="15"/>
  <c r="BG210" i="20" s="1"/>
  <c r="BK211" i="15"/>
  <c r="BI211" i="15"/>
  <c r="AV211" i="15"/>
  <c r="AZ211" i="15"/>
  <c r="BA210" i="20" s="1"/>
  <c r="BD211" i="15"/>
  <c r="BE210" i="20" s="1"/>
  <c r="BB211" i="15"/>
  <c r="BC210" i="20" s="1"/>
  <c r="AS211" i="15"/>
  <c r="AT210" i="20" s="1"/>
  <c r="AX211" i="15"/>
  <c r="AY210" i="20" s="1"/>
  <c r="AK211" i="15"/>
  <c r="AL210" i="20" s="1"/>
  <c r="AQ211" i="15"/>
  <c r="AR210" i="20" s="1"/>
  <c r="AO211" i="15"/>
  <c r="AP210" i="20" s="1"/>
  <c r="AF211" i="15"/>
  <c r="AM211" i="15"/>
  <c r="AN210" i="20" s="1"/>
  <c r="AI211" i="15"/>
  <c r="AJ210" i="20" s="1"/>
  <c r="Z211" i="15"/>
  <c r="V211" i="15"/>
  <c r="AB211" i="15"/>
  <c r="AD211" i="15"/>
  <c r="X211" i="15"/>
  <c r="CS227" i="15"/>
  <c r="CT226" i="20" s="1"/>
  <c r="CQ227" i="15"/>
  <c r="CR226" i="20" s="1"/>
  <c r="CO227" i="15"/>
  <c r="CM227" i="15"/>
  <c r="CK227" i="15"/>
  <c r="CF227" i="15"/>
  <c r="CI227" i="15"/>
  <c r="CD227" i="15"/>
  <c r="CE226" i="20" s="1"/>
  <c r="BX227" i="15"/>
  <c r="BV227" i="15"/>
  <c r="CB227" i="15"/>
  <c r="BS227" i="15"/>
  <c r="BT226" i="20" s="1"/>
  <c r="BQ227" i="15"/>
  <c r="BR226" i="20" s="1"/>
  <c r="BZ227" i="15"/>
  <c r="CA226" i="20" s="1"/>
  <c r="BM227" i="15"/>
  <c r="BN226" i="20" s="1"/>
  <c r="BF227" i="15"/>
  <c r="BG226" i="20" s="1"/>
  <c r="BI227" i="15"/>
  <c r="AV227" i="15"/>
  <c r="AZ227" i="15"/>
  <c r="BA226" i="20" s="1"/>
  <c r="BB227" i="15"/>
  <c r="BC226" i="20" s="1"/>
  <c r="BO227" i="15"/>
  <c r="BD227" i="15"/>
  <c r="BE226" i="20" s="1"/>
  <c r="BK227" i="15"/>
  <c r="AS227" i="15"/>
  <c r="AT226" i="20" s="1"/>
  <c r="AK227" i="15"/>
  <c r="AL226" i="20" s="1"/>
  <c r="AF227" i="15"/>
  <c r="AM227" i="15"/>
  <c r="AN226" i="20" s="1"/>
  <c r="AX227" i="15"/>
  <c r="AY226" i="20" s="1"/>
  <c r="AQ227" i="15"/>
  <c r="AR226" i="20" s="1"/>
  <c r="AO227" i="15"/>
  <c r="AP226" i="20" s="1"/>
  <c r="AI227" i="15"/>
  <c r="AJ226" i="20" s="1"/>
  <c r="Z227" i="15"/>
  <c r="V227" i="15"/>
  <c r="AD227" i="15"/>
  <c r="AB227" i="15"/>
  <c r="X227" i="15"/>
  <c r="CS235" i="15"/>
  <c r="CT234" i="20" s="1"/>
  <c r="CQ235" i="15"/>
  <c r="CR234" i="20" s="1"/>
  <c r="CO235" i="15"/>
  <c r="CM235" i="15"/>
  <c r="CK235" i="15"/>
  <c r="CI235" i="15"/>
  <c r="CF235" i="15"/>
  <c r="CG234" i="20" s="1"/>
  <c r="CD235" i="15"/>
  <c r="CE234" i="20" s="1"/>
  <c r="BX235" i="15"/>
  <c r="CB235" i="15"/>
  <c r="BV235" i="15"/>
  <c r="BZ235" i="15"/>
  <c r="BQ235" i="15"/>
  <c r="BM235" i="15"/>
  <c r="BN234" i="20" s="1"/>
  <c r="BS235" i="15"/>
  <c r="BT234" i="20" s="1"/>
  <c r="BK235" i="15"/>
  <c r="BF235" i="15"/>
  <c r="BG234" i="20" s="1"/>
  <c r="BI235" i="15"/>
  <c r="BO235" i="15"/>
  <c r="AV235" i="15"/>
  <c r="AZ235" i="15"/>
  <c r="BA234" i="20" s="1"/>
  <c r="BD235" i="15"/>
  <c r="BE234" i="20" s="1"/>
  <c r="BB235" i="15"/>
  <c r="BC234" i="20" s="1"/>
  <c r="AS235" i="15"/>
  <c r="AT234" i="20" s="1"/>
  <c r="AX235" i="15"/>
  <c r="AY234" i="20" s="1"/>
  <c r="AK235" i="15"/>
  <c r="AL234" i="20" s="1"/>
  <c r="AF235" i="15"/>
  <c r="AQ235" i="15"/>
  <c r="AR234" i="20" s="1"/>
  <c r="AM235" i="15"/>
  <c r="AN234" i="20" s="1"/>
  <c r="AI235" i="15"/>
  <c r="AJ234" i="20" s="1"/>
  <c r="AO235" i="15"/>
  <c r="AP234" i="20" s="1"/>
  <c r="Z235" i="15"/>
  <c r="V235" i="15"/>
  <c r="AB235" i="15"/>
  <c r="AD235" i="15"/>
  <c r="X235" i="15"/>
  <c r="CS252" i="15"/>
  <c r="CT251" i="20" s="1"/>
  <c r="CQ252" i="15"/>
  <c r="CR251" i="20" s="1"/>
  <c r="CO252" i="15"/>
  <c r="CM252" i="15"/>
  <c r="CF252" i="15"/>
  <c r="CI252" i="15"/>
  <c r="CK252" i="15"/>
  <c r="CD252" i="15"/>
  <c r="CE251" i="20" s="1"/>
  <c r="CB252" i="15"/>
  <c r="BX252" i="15"/>
  <c r="BV252" i="15"/>
  <c r="BZ252" i="15"/>
  <c r="BQ252" i="15"/>
  <c r="BM252" i="15"/>
  <c r="BN251" i="20" s="1"/>
  <c r="BS252" i="15"/>
  <c r="BT251" i="20" s="1"/>
  <c r="BF252" i="15"/>
  <c r="BG251" i="20" s="1"/>
  <c r="BK252" i="15"/>
  <c r="BI252" i="15"/>
  <c r="AV252" i="15"/>
  <c r="AZ252" i="15"/>
  <c r="BA251" i="20" s="1"/>
  <c r="BO252" i="15"/>
  <c r="BD252" i="15"/>
  <c r="BE251" i="20" s="1"/>
  <c r="BB252" i="15"/>
  <c r="BC251" i="20" s="1"/>
  <c r="AS252" i="15"/>
  <c r="AT251" i="20" s="1"/>
  <c r="AK252" i="15"/>
  <c r="AL251" i="20" s="1"/>
  <c r="AX252" i="15"/>
  <c r="AY251" i="20" s="1"/>
  <c r="AF252" i="15"/>
  <c r="AM252" i="15"/>
  <c r="AN251" i="20" s="1"/>
  <c r="AO252" i="15"/>
  <c r="AP251" i="20" s="1"/>
  <c r="AI252" i="15"/>
  <c r="AJ251" i="20" s="1"/>
  <c r="AQ252" i="15"/>
  <c r="AR251" i="20" s="1"/>
  <c r="Z252" i="15"/>
  <c r="V252" i="15"/>
  <c r="AD252" i="15"/>
  <c r="AB252" i="15"/>
  <c r="X252" i="15"/>
  <c r="CS268" i="15"/>
  <c r="CT267" i="20" s="1"/>
  <c r="CQ268" i="15"/>
  <c r="CR267" i="20" s="1"/>
  <c r="CO268" i="15"/>
  <c r="CM268" i="15"/>
  <c r="CI268" i="15"/>
  <c r="CF268" i="15"/>
  <c r="CK268" i="15"/>
  <c r="CD268" i="15"/>
  <c r="CE267" i="20" s="1"/>
  <c r="CB268" i="15"/>
  <c r="BX268" i="15"/>
  <c r="BV268" i="15"/>
  <c r="BQ268" i="15"/>
  <c r="BS268" i="15"/>
  <c r="BT267" i="20" s="1"/>
  <c r="BM268" i="15"/>
  <c r="BN267" i="20" s="1"/>
  <c r="BZ268" i="15"/>
  <c r="CA267" i="20" s="1"/>
  <c r="BK268" i="15"/>
  <c r="BO268" i="15"/>
  <c r="BF268" i="15"/>
  <c r="BG267" i="20" s="1"/>
  <c r="BI268" i="15"/>
  <c r="BB268" i="15"/>
  <c r="BC267" i="20" s="1"/>
  <c r="AV268" i="15"/>
  <c r="AZ268" i="15"/>
  <c r="BA267" i="20" s="1"/>
  <c r="AX268" i="15"/>
  <c r="AY267" i="20" s="1"/>
  <c r="AS268" i="15"/>
  <c r="AT267" i="20" s="1"/>
  <c r="BD268" i="15"/>
  <c r="BE267" i="20" s="1"/>
  <c r="AK268" i="15"/>
  <c r="AL267" i="20" s="1"/>
  <c r="AF268" i="15"/>
  <c r="AQ268" i="15"/>
  <c r="AR267" i="20" s="1"/>
  <c r="AO268" i="15"/>
  <c r="AP267" i="20" s="1"/>
  <c r="AM268" i="15"/>
  <c r="AN267" i="20" s="1"/>
  <c r="AI268" i="15"/>
  <c r="AJ267" i="20" s="1"/>
  <c r="Z268" i="15"/>
  <c r="V268" i="15"/>
  <c r="AD268" i="15"/>
  <c r="AB268" i="15"/>
  <c r="X268" i="15"/>
  <c r="CS285" i="15"/>
  <c r="CT284" i="20" s="1"/>
  <c r="CQ285" i="15"/>
  <c r="CR284" i="20" s="1"/>
  <c r="CO285" i="15"/>
  <c r="CM285" i="15"/>
  <c r="CK285" i="15"/>
  <c r="CF285" i="15"/>
  <c r="CI285" i="15"/>
  <c r="CD285" i="15"/>
  <c r="CE284" i="20" s="1"/>
  <c r="CB285" i="15"/>
  <c r="BX285" i="15"/>
  <c r="BY284" i="20" s="1"/>
  <c r="BZ285" i="15"/>
  <c r="BV285" i="15"/>
  <c r="BS285" i="15"/>
  <c r="BT284" i="20" s="1"/>
  <c r="BK285" i="15"/>
  <c r="BL284" i="20" s="1"/>
  <c r="BQ285" i="15"/>
  <c r="BM285" i="15"/>
  <c r="BN284" i="20" s="1"/>
  <c r="BO285" i="15"/>
  <c r="BF285" i="15"/>
  <c r="BG284" i="20" s="1"/>
  <c r="BD285" i="15"/>
  <c r="BE284" i="20" s="1"/>
  <c r="BB285" i="15"/>
  <c r="BC284" i="20" s="1"/>
  <c r="AZ285" i="15"/>
  <c r="BA284" i="20" s="1"/>
  <c r="BI285" i="15"/>
  <c r="AV285" i="15"/>
  <c r="AX285" i="15"/>
  <c r="AY284" i="20" s="1"/>
  <c r="AS285" i="15"/>
  <c r="AT284" i="20" s="1"/>
  <c r="AO285" i="15"/>
  <c r="AP284" i="20" s="1"/>
  <c r="AM285" i="15"/>
  <c r="AN284" i="20" s="1"/>
  <c r="AQ285" i="15"/>
  <c r="AR284" i="20" s="1"/>
  <c r="AK285" i="15"/>
  <c r="AL284" i="20" s="1"/>
  <c r="AI285" i="15"/>
  <c r="AJ284" i="20" s="1"/>
  <c r="AF285" i="15"/>
  <c r="AD285" i="15"/>
  <c r="V285" i="15"/>
  <c r="AB285" i="15"/>
  <c r="X285" i="15"/>
  <c r="Z285" i="15"/>
  <c r="CS301" i="15"/>
  <c r="CT300" i="20" s="1"/>
  <c r="CQ301" i="15"/>
  <c r="CR300" i="20" s="1"/>
  <c r="CO301" i="15"/>
  <c r="CM301" i="15"/>
  <c r="CK301" i="15"/>
  <c r="CF301" i="15"/>
  <c r="CD301" i="15"/>
  <c r="CE300" i="20" s="1"/>
  <c r="CI301" i="15"/>
  <c r="CB301" i="15"/>
  <c r="BX301" i="15"/>
  <c r="BY300" i="20" s="1"/>
  <c r="BZ301" i="15"/>
  <c r="BV301" i="15"/>
  <c r="BS301" i="15"/>
  <c r="BT300" i="20" s="1"/>
  <c r="BK301" i="15"/>
  <c r="BL300" i="20" s="1"/>
  <c r="BQ301" i="15"/>
  <c r="BM301" i="15"/>
  <c r="BN300" i="20" s="1"/>
  <c r="BO301" i="15"/>
  <c r="BF301" i="15"/>
  <c r="BG300" i="20" s="1"/>
  <c r="BD301" i="15"/>
  <c r="BE300" i="20" s="1"/>
  <c r="BI301" i="15"/>
  <c r="AZ301" i="15"/>
  <c r="BA300" i="20" s="1"/>
  <c r="BB301" i="15"/>
  <c r="BC300" i="20" s="1"/>
  <c r="AS301" i="15"/>
  <c r="AT300" i="20" s="1"/>
  <c r="AV301" i="15"/>
  <c r="AX301" i="15"/>
  <c r="AY300" i="20" s="1"/>
  <c r="AO301" i="15"/>
  <c r="AP300" i="20" s="1"/>
  <c r="AQ301" i="15"/>
  <c r="AR300" i="20" s="1"/>
  <c r="AM301" i="15"/>
  <c r="AN300" i="20" s="1"/>
  <c r="AF301" i="15"/>
  <c r="AK301" i="15"/>
  <c r="AL300" i="20" s="1"/>
  <c r="AI301" i="15"/>
  <c r="AJ300" i="20" s="1"/>
  <c r="AD301" i="15"/>
  <c r="V301" i="15"/>
  <c r="AB301" i="15"/>
  <c r="X301" i="15"/>
  <c r="Z301" i="15"/>
  <c r="CS317" i="15"/>
  <c r="CT316" i="20" s="1"/>
  <c r="CQ317" i="15"/>
  <c r="CR316" i="20" s="1"/>
  <c r="CO317" i="15"/>
  <c r="CM317" i="15"/>
  <c r="CK317" i="15"/>
  <c r="CF317" i="15"/>
  <c r="CD317" i="15"/>
  <c r="CE316" i="20" s="1"/>
  <c r="CI317" i="15"/>
  <c r="CB317" i="15"/>
  <c r="BX317" i="15"/>
  <c r="BY316" i="20" s="1"/>
  <c r="BZ317" i="15"/>
  <c r="BV317" i="15"/>
  <c r="BS317" i="15"/>
  <c r="BT316" i="20" s="1"/>
  <c r="BK317" i="15"/>
  <c r="BL316" i="20" s="1"/>
  <c r="BQ317" i="15"/>
  <c r="BM317" i="15"/>
  <c r="BN316" i="20" s="1"/>
  <c r="BO317" i="15"/>
  <c r="BF317" i="15"/>
  <c r="BG316" i="20" s="1"/>
  <c r="BD317" i="15"/>
  <c r="BE316" i="20" s="1"/>
  <c r="AZ317" i="15"/>
  <c r="BA316" i="20" s="1"/>
  <c r="BI317" i="15"/>
  <c r="BB317" i="15"/>
  <c r="BC316" i="20" s="1"/>
  <c r="AS317" i="15"/>
  <c r="AT316" i="20" s="1"/>
  <c r="AO317" i="15"/>
  <c r="AP316" i="20" s="1"/>
  <c r="AV317" i="15"/>
  <c r="AX317" i="15"/>
  <c r="AY316" i="20" s="1"/>
  <c r="AM317" i="15"/>
  <c r="AN316" i="20" s="1"/>
  <c r="AQ317" i="15"/>
  <c r="AR316" i="20" s="1"/>
  <c r="AK317" i="15"/>
  <c r="AL316" i="20" s="1"/>
  <c r="AI317" i="15"/>
  <c r="AJ316" i="20" s="1"/>
  <c r="AD317" i="15"/>
  <c r="V317" i="15"/>
  <c r="AB317" i="15"/>
  <c r="X317" i="15"/>
  <c r="AF317" i="15"/>
  <c r="Z317" i="15"/>
  <c r="CS333" i="15"/>
  <c r="CT332" i="20" s="1"/>
  <c r="CQ333" i="15"/>
  <c r="CR332" i="20" s="1"/>
  <c r="CO333" i="15"/>
  <c r="CM333" i="15"/>
  <c r="CK333" i="15"/>
  <c r="CF333" i="15"/>
  <c r="CD333" i="15"/>
  <c r="CE332" i="20" s="1"/>
  <c r="CI333" i="15"/>
  <c r="CB333" i="15"/>
  <c r="BX333" i="15"/>
  <c r="BY332" i="20" s="1"/>
  <c r="BZ333" i="15"/>
  <c r="BV333" i="15"/>
  <c r="BS333" i="15"/>
  <c r="BT332" i="20" s="1"/>
  <c r="BK333" i="15"/>
  <c r="BL332" i="20" s="1"/>
  <c r="BQ333" i="15"/>
  <c r="BM333" i="15"/>
  <c r="BN332" i="20" s="1"/>
  <c r="BO333" i="15"/>
  <c r="BF333" i="15"/>
  <c r="BG332" i="20" s="1"/>
  <c r="BD333" i="15"/>
  <c r="BE332" i="20" s="1"/>
  <c r="BI333" i="15"/>
  <c r="AZ333" i="15"/>
  <c r="BA332" i="20" s="1"/>
  <c r="BB333" i="15"/>
  <c r="BC332" i="20" s="1"/>
  <c r="AS333" i="15"/>
  <c r="AT332" i="20" s="1"/>
  <c r="AO333" i="15"/>
  <c r="AP332" i="20" s="1"/>
  <c r="AQ333" i="15"/>
  <c r="AR332" i="20" s="1"/>
  <c r="AM333" i="15"/>
  <c r="AN332" i="20" s="1"/>
  <c r="AX333" i="15"/>
  <c r="AY332" i="20" s="1"/>
  <c r="AV333" i="15"/>
  <c r="AF333" i="15"/>
  <c r="AK333" i="15"/>
  <c r="AL332" i="20" s="1"/>
  <c r="AI333" i="15"/>
  <c r="AJ332" i="20" s="1"/>
  <c r="AD333" i="15"/>
  <c r="V333" i="15"/>
  <c r="AB333" i="15"/>
  <c r="X333" i="15"/>
  <c r="Z333" i="15"/>
  <c r="CS349" i="15"/>
  <c r="CT348" i="20" s="1"/>
  <c r="CQ349" i="15"/>
  <c r="CR348" i="20" s="1"/>
  <c r="CO349" i="15"/>
  <c r="CM349" i="15"/>
  <c r="CI349" i="15"/>
  <c r="CK349" i="15"/>
  <c r="CF349" i="15"/>
  <c r="CG348" i="20" s="1"/>
  <c r="CD349" i="15"/>
  <c r="CE348" i="20" s="1"/>
  <c r="CB349" i="15"/>
  <c r="BX349" i="15"/>
  <c r="BY348" i="20" s="1"/>
  <c r="BZ349" i="15"/>
  <c r="BV349" i="15"/>
  <c r="BS349" i="15"/>
  <c r="BT348" i="20" s="1"/>
  <c r="BK349" i="15"/>
  <c r="BL348" i="20" s="1"/>
  <c r="BQ349" i="15"/>
  <c r="BM349" i="15"/>
  <c r="BN348" i="20" s="1"/>
  <c r="BO349" i="15"/>
  <c r="BF349" i="15"/>
  <c r="BG348" i="20" s="1"/>
  <c r="BD349" i="15"/>
  <c r="BE348" i="20" s="1"/>
  <c r="AZ349" i="15"/>
  <c r="BA348" i="20" s="1"/>
  <c r="BB349" i="15"/>
  <c r="BC348" i="20" s="1"/>
  <c r="BI349" i="15"/>
  <c r="AV349" i="15"/>
  <c r="AX349" i="15"/>
  <c r="AY348" i="20" s="1"/>
  <c r="AS349" i="15"/>
  <c r="AT348" i="20" s="1"/>
  <c r="AO349" i="15"/>
  <c r="AP348" i="20" s="1"/>
  <c r="AM349" i="15"/>
  <c r="AN348" i="20" s="1"/>
  <c r="AQ349" i="15"/>
  <c r="AR348" i="20" s="1"/>
  <c r="AK349" i="15"/>
  <c r="AL348" i="20" s="1"/>
  <c r="AI349" i="15"/>
  <c r="AJ348" i="20" s="1"/>
  <c r="AF349" i="15"/>
  <c r="AD349" i="15"/>
  <c r="V349" i="15"/>
  <c r="AB349" i="15"/>
  <c r="X349" i="15"/>
  <c r="Z349" i="15"/>
  <c r="CS365" i="15"/>
  <c r="CT364" i="20" s="1"/>
  <c r="CQ365" i="15"/>
  <c r="CR364" i="20" s="1"/>
  <c r="CO365" i="15"/>
  <c r="CM365" i="15"/>
  <c r="CI365" i="15"/>
  <c r="CK365" i="15"/>
  <c r="CF365" i="15"/>
  <c r="CG364" i="20" s="1"/>
  <c r="CD365" i="15"/>
  <c r="CE364" i="20" s="1"/>
  <c r="CB365" i="15"/>
  <c r="BX365" i="15"/>
  <c r="BY364" i="20" s="1"/>
  <c r="BZ365" i="15"/>
  <c r="BV365" i="15"/>
  <c r="BS365" i="15"/>
  <c r="BT364" i="20" s="1"/>
  <c r="BK365" i="15"/>
  <c r="BL364" i="20" s="1"/>
  <c r="BQ365" i="15"/>
  <c r="BM365" i="15"/>
  <c r="BN364" i="20" s="1"/>
  <c r="BO365" i="15"/>
  <c r="BF365" i="15"/>
  <c r="BG364" i="20" s="1"/>
  <c r="BD365" i="15"/>
  <c r="BE364" i="20" s="1"/>
  <c r="BI365" i="15"/>
  <c r="AZ365" i="15"/>
  <c r="BA364" i="20" s="1"/>
  <c r="AS365" i="15"/>
  <c r="AT364" i="20" s="1"/>
  <c r="BB365" i="15"/>
  <c r="BC364" i="20" s="1"/>
  <c r="AV365" i="15"/>
  <c r="AX365" i="15"/>
  <c r="AY364" i="20" s="1"/>
  <c r="AO365" i="15"/>
  <c r="AP364" i="20" s="1"/>
  <c r="AQ365" i="15"/>
  <c r="AR364" i="20" s="1"/>
  <c r="AM365" i="15"/>
  <c r="AN364" i="20" s="1"/>
  <c r="AF365" i="15"/>
  <c r="AK365" i="15"/>
  <c r="AL364" i="20" s="1"/>
  <c r="AI365" i="15"/>
  <c r="AJ364" i="20" s="1"/>
  <c r="AD365" i="15"/>
  <c r="V365" i="15"/>
  <c r="AB365" i="15"/>
  <c r="X365" i="15"/>
  <c r="Z365" i="15"/>
  <c r="CS381" i="15"/>
  <c r="CT380" i="20" s="1"/>
  <c r="CQ381" i="15"/>
  <c r="CR380" i="20" s="1"/>
  <c r="CO381" i="15"/>
  <c r="CM381" i="15"/>
  <c r="CI381" i="15"/>
  <c r="CK381" i="15"/>
  <c r="CF381" i="15"/>
  <c r="CG380" i="20" s="1"/>
  <c r="CD381" i="15"/>
  <c r="CE380" i="20" s="1"/>
  <c r="CB381" i="15"/>
  <c r="BX381" i="15"/>
  <c r="BY380" i="20" s="1"/>
  <c r="BZ381" i="15"/>
  <c r="BV381" i="15"/>
  <c r="BS381" i="15"/>
  <c r="BT380" i="20" s="1"/>
  <c r="BK381" i="15"/>
  <c r="BL380" i="20" s="1"/>
  <c r="BQ381" i="15"/>
  <c r="BM381" i="15"/>
  <c r="BN380" i="20" s="1"/>
  <c r="BO381" i="15"/>
  <c r="BF381" i="15"/>
  <c r="BG380" i="20" s="1"/>
  <c r="BD381" i="15"/>
  <c r="BE380" i="20" s="1"/>
  <c r="AZ381" i="15"/>
  <c r="BA380" i="20" s="1"/>
  <c r="BB381" i="15"/>
  <c r="BC380" i="20" s="1"/>
  <c r="BI381" i="15"/>
  <c r="AS381" i="15"/>
  <c r="AT380" i="20" s="1"/>
  <c r="AO381" i="15"/>
  <c r="AP380" i="20" s="1"/>
  <c r="AV381" i="15"/>
  <c r="AX381" i="15"/>
  <c r="AY380" i="20" s="1"/>
  <c r="AM381" i="15"/>
  <c r="AN380" i="20" s="1"/>
  <c r="AQ381" i="15"/>
  <c r="AR380" i="20" s="1"/>
  <c r="AK381" i="15"/>
  <c r="AL380" i="20" s="1"/>
  <c r="AI381" i="15"/>
  <c r="AJ380" i="20" s="1"/>
  <c r="AD381" i="15"/>
  <c r="AF381" i="15"/>
  <c r="V381" i="15"/>
  <c r="AB381" i="15"/>
  <c r="X381" i="15"/>
  <c r="Z381" i="15"/>
  <c r="CS397" i="15"/>
  <c r="CT396" i="20" s="1"/>
  <c r="CQ397" i="15"/>
  <c r="CR396" i="20" s="1"/>
  <c r="CO397" i="15"/>
  <c r="CM397" i="15"/>
  <c r="CI397" i="15"/>
  <c r="CK397" i="15"/>
  <c r="CF397" i="15"/>
  <c r="CG396" i="20" s="1"/>
  <c r="CD397" i="15"/>
  <c r="CE396" i="20" s="1"/>
  <c r="CB397" i="15"/>
  <c r="BX397" i="15"/>
  <c r="BY396" i="20" s="1"/>
  <c r="BZ397" i="15"/>
  <c r="BV397" i="15"/>
  <c r="BS397" i="15"/>
  <c r="BT396" i="20" s="1"/>
  <c r="BK397" i="15"/>
  <c r="BL396" i="20" s="1"/>
  <c r="BQ397" i="15"/>
  <c r="BM397" i="15"/>
  <c r="BN396" i="20" s="1"/>
  <c r="BO397" i="15"/>
  <c r="BF397" i="15"/>
  <c r="BG396" i="20" s="1"/>
  <c r="BD397" i="15"/>
  <c r="BE396" i="20" s="1"/>
  <c r="BI397" i="15"/>
  <c r="AZ397" i="15"/>
  <c r="BA396" i="20" s="1"/>
  <c r="AS397" i="15"/>
  <c r="AT396" i="20" s="1"/>
  <c r="AO397" i="15"/>
  <c r="AP396" i="20" s="1"/>
  <c r="BB397" i="15"/>
  <c r="BC396" i="20" s="1"/>
  <c r="AQ397" i="15"/>
  <c r="AR396" i="20" s="1"/>
  <c r="AM397" i="15"/>
  <c r="AN396" i="20" s="1"/>
  <c r="AX397" i="15"/>
  <c r="AY396" i="20" s="1"/>
  <c r="AF397" i="15"/>
  <c r="AV397" i="15"/>
  <c r="AK397" i="15"/>
  <c r="AL396" i="20" s="1"/>
  <c r="AI397" i="15"/>
  <c r="AJ396" i="20" s="1"/>
  <c r="AD397" i="15"/>
  <c r="V397" i="15"/>
  <c r="AB397" i="15"/>
  <c r="X397" i="15"/>
  <c r="Z397" i="15"/>
  <c r="CS413" i="15"/>
  <c r="CT412" i="20" s="1"/>
  <c r="CQ413" i="15"/>
  <c r="CR412" i="20" s="1"/>
  <c r="CO413" i="15"/>
  <c r="CM413" i="15"/>
  <c r="CI413" i="15"/>
  <c r="CK413" i="15"/>
  <c r="CF413" i="15"/>
  <c r="CG412" i="20" s="1"/>
  <c r="CD413" i="15"/>
  <c r="CE412" i="20" s="1"/>
  <c r="CB413" i="15"/>
  <c r="BX413" i="15"/>
  <c r="BY412" i="20" s="1"/>
  <c r="BZ413" i="15"/>
  <c r="BV413" i="15"/>
  <c r="BS413" i="15"/>
  <c r="BT412" i="20" s="1"/>
  <c r="BK413" i="15"/>
  <c r="BL412" i="20" s="1"/>
  <c r="BQ413" i="15"/>
  <c r="BM413" i="15"/>
  <c r="BN412" i="20" s="1"/>
  <c r="BO413" i="15"/>
  <c r="BF413" i="15"/>
  <c r="BG412" i="20" s="1"/>
  <c r="BD413" i="15"/>
  <c r="BE412" i="20" s="1"/>
  <c r="AZ413" i="15"/>
  <c r="BA412" i="20" s="1"/>
  <c r="BB413" i="15"/>
  <c r="BC412" i="20" s="1"/>
  <c r="BI413" i="15"/>
  <c r="AX413" i="15"/>
  <c r="AY412" i="20" s="1"/>
  <c r="AV413" i="15"/>
  <c r="AS413" i="15"/>
  <c r="AT412" i="20" s="1"/>
  <c r="AO413" i="15"/>
  <c r="AP412" i="20" s="1"/>
  <c r="AM413" i="15"/>
  <c r="AN412" i="20" s="1"/>
  <c r="AQ413" i="15"/>
  <c r="AR412" i="20" s="1"/>
  <c r="AK413" i="15"/>
  <c r="AL412" i="20" s="1"/>
  <c r="AI413" i="15"/>
  <c r="AJ412" i="20" s="1"/>
  <c r="AF413" i="15"/>
  <c r="AD413" i="15"/>
  <c r="V413" i="15"/>
  <c r="AB413" i="15"/>
  <c r="X413" i="15"/>
  <c r="Z413" i="15"/>
  <c r="CS429" i="15"/>
  <c r="CT428" i="20" s="1"/>
  <c r="CQ429" i="15"/>
  <c r="CR428" i="20" s="1"/>
  <c r="CO429" i="15"/>
  <c r="CM429" i="15"/>
  <c r="CI429" i="15"/>
  <c r="CK429" i="15"/>
  <c r="CF429" i="15"/>
  <c r="CG428" i="20" s="1"/>
  <c r="CD429" i="15"/>
  <c r="CE428" i="20" s="1"/>
  <c r="CB429" i="15"/>
  <c r="BX429" i="15"/>
  <c r="BY428" i="20" s="1"/>
  <c r="BZ429" i="15"/>
  <c r="BV429" i="15"/>
  <c r="BS429" i="15"/>
  <c r="BT428" i="20" s="1"/>
  <c r="BK429" i="15"/>
  <c r="BL428" i="20" s="1"/>
  <c r="BQ429" i="15"/>
  <c r="BM429" i="15"/>
  <c r="BN428" i="20" s="1"/>
  <c r="BO429" i="15"/>
  <c r="BF429" i="15"/>
  <c r="BG428" i="20" s="1"/>
  <c r="BD429" i="15"/>
  <c r="BE428" i="20" s="1"/>
  <c r="BI429" i="15"/>
  <c r="BB429" i="15"/>
  <c r="BC428" i="20" s="1"/>
  <c r="AZ429" i="15"/>
  <c r="BA428" i="20" s="1"/>
  <c r="AS429" i="15"/>
  <c r="AT428" i="20" s="1"/>
  <c r="AX429" i="15"/>
  <c r="AY428" i="20" s="1"/>
  <c r="AO429" i="15"/>
  <c r="AP428" i="20" s="1"/>
  <c r="AV429" i="15"/>
  <c r="AQ429" i="15"/>
  <c r="AR428" i="20" s="1"/>
  <c r="AF429" i="15"/>
  <c r="AM429" i="15"/>
  <c r="AN428" i="20" s="1"/>
  <c r="AK429" i="15"/>
  <c r="AL428" i="20" s="1"/>
  <c r="AI429" i="15"/>
  <c r="AJ428" i="20" s="1"/>
  <c r="AD429" i="15"/>
  <c r="V429" i="15"/>
  <c r="AB429" i="15"/>
  <c r="X429" i="15"/>
  <c r="Z429" i="15"/>
  <c r="CS445" i="15"/>
  <c r="CT444" i="20" s="1"/>
  <c r="CQ445" i="15"/>
  <c r="CR444" i="20" s="1"/>
  <c r="CO445" i="15"/>
  <c r="CM445" i="15"/>
  <c r="CI445" i="15"/>
  <c r="CK445" i="15"/>
  <c r="CF445" i="15"/>
  <c r="CG444" i="20" s="1"/>
  <c r="CD445" i="15"/>
  <c r="CE444" i="20" s="1"/>
  <c r="CB445" i="15"/>
  <c r="BX445" i="15"/>
  <c r="BY444" i="20" s="1"/>
  <c r="BZ445" i="15"/>
  <c r="BV445" i="15"/>
  <c r="BS445" i="15"/>
  <c r="BT444" i="20" s="1"/>
  <c r="BK445" i="15"/>
  <c r="BL444" i="20" s="1"/>
  <c r="BQ445" i="15"/>
  <c r="BM445" i="15"/>
  <c r="BN444" i="20" s="1"/>
  <c r="BO445" i="15"/>
  <c r="BF445" i="15"/>
  <c r="BG444" i="20" s="1"/>
  <c r="BD445" i="15"/>
  <c r="BE444" i="20" s="1"/>
  <c r="AZ445" i="15"/>
  <c r="BA444" i="20" s="1"/>
  <c r="BI445" i="15"/>
  <c r="AV445" i="15"/>
  <c r="AS445" i="15"/>
  <c r="AT444" i="20" s="1"/>
  <c r="AO445" i="15"/>
  <c r="AP444" i="20" s="1"/>
  <c r="BB445" i="15"/>
  <c r="BC444" i="20" s="1"/>
  <c r="AX445" i="15"/>
  <c r="AY444" i="20" s="1"/>
  <c r="AM445" i="15"/>
  <c r="AN444" i="20" s="1"/>
  <c r="AQ445" i="15"/>
  <c r="AR444" i="20" s="1"/>
  <c r="AK445" i="15"/>
  <c r="AL444" i="20" s="1"/>
  <c r="AI445" i="15"/>
  <c r="AJ444" i="20" s="1"/>
  <c r="AD445" i="15"/>
  <c r="AF445" i="15"/>
  <c r="V445" i="15"/>
  <c r="AB445" i="15"/>
  <c r="X445" i="15"/>
  <c r="Z445" i="15"/>
  <c r="CS461" i="15"/>
  <c r="CT460" i="20" s="1"/>
  <c r="CQ461" i="15"/>
  <c r="CR460" i="20" s="1"/>
  <c r="CO461" i="15"/>
  <c r="CM461" i="15"/>
  <c r="CI461" i="15"/>
  <c r="CK461" i="15"/>
  <c r="CF461" i="15"/>
  <c r="CG460" i="20" s="1"/>
  <c r="CD461" i="15"/>
  <c r="CE460" i="20" s="1"/>
  <c r="CB461" i="15"/>
  <c r="BX461" i="15"/>
  <c r="BY460" i="20" s="1"/>
  <c r="BZ461" i="15"/>
  <c r="BV461" i="15"/>
  <c r="BS461" i="15"/>
  <c r="BT460" i="20" s="1"/>
  <c r="BK461" i="15"/>
  <c r="BL460" i="20" s="1"/>
  <c r="BQ461" i="15"/>
  <c r="BM461" i="15"/>
  <c r="BN460" i="20" s="1"/>
  <c r="BO461" i="15"/>
  <c r="BF461" i="15"/>
  <c r="BG460" i="20" s="1"/>
  <c r="BD461" i="15"/>
  <c r="BE460" i="20" s="1"/>
  <c r="BI461" i="15"/>
  <c r="AZ461" i="15"/>
  <c r="BA460" i="20" s="1"/>
  <c r="BB461" i="15"/>
  <c r="BC460" i="20" s="1"/>
  <c r="AS461" i="15"/>
  <c r="AT460" i="20" s="1"/>
  <c r="AO461" i="15"/>
  <c r="AP460" i="20" s="1"/>
  <c r="AV461" i="15"/>
  <c r="AQ461" i="15"/>
  <c r="AR460" i="20" s="1"/>
  <c r="AM461" i="15"/>
  <c r="AN460" i="20" s="1"/>
  <c r="AX461" i="15"/>
  <c r="AY460" i="20" s="1"/>
  <c r="AF461" i="15"/>
  <c r="AK461" i="15"/>
  <c r="AL460" i="20" s="1"/>
  <c r="AI461" i="15"/>
  <c r="AJ460" i="20" s="1"/>
  <c r="AD461" i="15"/>
  <c r="V461" i="15"/>
  <c r="AB461" i="15"/>
  <c r="X461" i="15"/>
  <c r="Z461" i="15"/>
  <c r="CS477" i="15"/>
  <c r="CT476" i="20" s="1"/>
  <c r="CQ477" i="15"/>
  <c r="CR476" i="20" s="1"/>
  <c r="CO477" i="15"/>
  <c r="CM477" i="15"/>
  <c r="CI477" i="15"/>
  <c r="CK477" i="15"/>
  <c r="CF477" i="15"/>
  <c r="CG476" i="20" s="1"/>
  <c r="CD477" i="15"/>
  <c r="CE476" i="20" s="1"/>
  <c r="CB477" i="15"/>
  <c r="BX477" i="15"/>
  <c r="BY476" i="20" s="1"/>
  <c r="BZ477" i="15"/>
  <c r="BV477" i="15"/>
  <c r="BS477" i="15"/>
  <c r="BT476" i="20" s="1"/>
  <c r="BK477" i="15"/>
  <c r="BL476" i="20" s="1"/>
  <c r="BQ477" i="15"/>
  <c r="BM477" i="15"/>
  <c r="BN476" i="20" s="1"/>
  <c r="BO477" i="15"/>
  <c r="BF477" i="15"/>
  <c r="BG476" i="20" s="1"/>
  <c r="BD477" i="15"/>
  <c r="BE476" i="20" s="1"/>
  <c r="AZ477" i="15"/>
  <c r="BA476" i="20" s="1"/>
  <c r="BB477" i="15"/>
  <c r="BC476" i="20" s="1"/>
  <c r="BI477" i="15"/>
  <c r="AX477" i="15"/>
  <c r="AY476" i="20" s="1"/>
  <c r="AV477" i="15"/>
  <c r="AS477" i="15"/>
  <c r="AT476" i="20" s="1"/>
  <c r="AO477" i="15"/>
  <c r="AP476" i="20" s="1"/>
  <c r="AM477" i="15"/>
  <c r="AN476" i="20" s="1"/>
  <c r="AQ477" i="15"/>
  <c r="AR476" i="20" s="1"/>
  <c r="AK477" i="15"/>
  <c r="AL476" i="20" s="1"/>
  <c r="AI477" i="15"/>
  <c r="AJ476" i="20" s="1"/>
  <c r="AF477" i="15"/>
  <c r="AD477" i="15"/>
  <c r="V477" i="15"/>
  <c r="AB477" i="15"/>
  <c r="X477" i="15"/>
  <c r="Z477" i="15"/>
  <c r="CS485" i="15"/>
  <c r="CT484" i="20" s="1"/>
  <c r="CQ485" i="15"/>
  <c r="CR484" i="20" s="1"/>
  <c r="CO485" i="15"/>
  <c r="CM485" i="15"/>
  <c r="CI485" i="15"/>
  <c r="CK485" i="15"/>
  <c r="CF485" i="15"/>
  <c r="CG484" i="20" s="1"/>
  <c r="CD485" i="15"/>
  <c r="CE484" i="20" s="1"/>
  <c r="CB485" i="15"/>
  <c r="BX485" i="15"/>
  <c r="BY484" i="20" s="1"/>
  <c r="BZ485" i="15"/>
  <c r="BV485" i="15"/>
  <c r="BS485" i="15"/>
  <c r="BT484" i="20" s="1"/>
  <c r="BK485" i="15"/>
  <c r="BL484" i="20" s="1"/>
  <c r="BQ485" i="15"/>
  <c r="BM485" i="15"/>
  <c r="BN484" i="20" s="1"/>
  <c r="BO485" i="15"/>
  <c r="BF485" i="15"/>
  <c r="BG484" i="20" s="1"/>
  <c r="BD485" i="15"/>
  <c r="BE484" i="20" s="1"/>
  <c r="AZ485" i="15"/>
  <c r="BA484" i="20" s="1"/>
  <c r="BI485" i="15"/>
  <c r="AS485" i="15"/>
  <c r="AT484" i="20" s="1"/>
  <c r="AO485" i="15"/>
  <c r="AP484" i="20" s="1"/>
  <c r="BB485" i="15"/>
  <c r="BC484" i="20" s="1"/>
  <c r="AV485" i="15"/>
  <c r="AX485" i="15"/>
  <c r="AY484" i="20" s="1"/>
  <c r="AQ485" i="15"/>
  <c r="AR484" i="20" s="1"/>
  <c r="AM485" i="15"/>
  <c r="AN484" i="20" s="1"/>
  <c r="AF485" i="15"/>
  <c r="AD485" i="15"/>
  <c r="AK485" i="15"/>
  <c r="AL484" i="20" s="1"/>
  <c r="AI485" i="15"/>
  <c r="AJ484" i="20" s="1"/>
  <c r="V485" i="15"/>
  <c r="AB485" i="15"/>
  <c r="X485" i="15"/>
  <c r="Z485" i="15"/>
  <c r="CS501" i="15"/>
  <c r="CT500" i="20" s="1"/>
  <c r="CQ501" i="15"/>
  <c r="CR500" i="20" s="1"/>
  <c r="CO501" i="15"/>
  <c r="CM501" i="15"/>
  <c r="CI501" i="15"/>
  <c r="CK501" i="15"/>
  <c r="CF501" i="15"/>
  <c r="CG500" i="20" s="1"/>
  <c r="CD501" i="15"/>
  <c r="CE500" i="20" s="1"/>
  <c r="CB501" i="15"/>
  <c r="BX501" i="15"/>
  <c r="BY500" i="20" s="1"/>
  <c r="BZ501" i="15"/>
  <c r="BV501" i="15"/>
  <c r="BS501" i="15"/>
  <c r="BT500" i="20" s="1"/>
  <c r="BK501" i="15"/>
  <c r="BL500" i="20" s="1"/>
  <c r="BQ501" i="15"/>
  <c r="BM501" i="15"/>
  <c r="BN500" i="20" s="1"/>
  <c r="BO501" i="15"/>
  <c r="BF501" i="15"/>
  <c r="BG500" i="20" s="1"/>
  <c r="BD501" i="15"/>
  <c r="BE500" i="20" s="1"/>
  <c r="AZ501" i="15"/>
  <c r="BA500" i="20" s="1"/>
  <c r="BB501" i="15"/>
  <c r="BC500" i="20" s="1"/>
  <c r="AX501" i="15"/>
  <c r="AY500" i="20" s="1"/>
  <c r="AS501" i="15"/>
  <c r="AT500" i="20" s="1"/>
  <c r="AV501" i="15"/>
  <c r="AO501" i="15"/>
  <c r="AP500" i="20" s="1"/>
  <c r="BI501" i="15"/>
  <c r="AQ501" i="15"/>
  <c r="AR500" i="20" s="1"/>
  <c r="AM501" i="15"/>
  <c r="AN500" i="20" s="1"/>
  <c r="AK501" i="15"/>
  <c r="AL500" i="20" s="1"/>
  <c r="AI501" i="15"/>
  <c r="AJ500" i="20" s="1"/>
  <c r="AF501" i="15"/>
  <c r="AD501" i="15"/>
  <c r="V501" i="15"/>
  <c r="AB501" i="15"/>
  <c r="X501" i="15"/>
  <c r="Z501" i="15"/>
  <c r="CS533" i="15"/>
  <c r="CT532" i="20" s="1"/>
  <c r="CQ533" i="15"/>
  <c r="CR532" i="20" s="1"/>
  <c r="CO533" i="15"/>
  <c r="CM533" i="15"/>
  <c r="CI533" i="15"/>
  <c r="CK533" i="15"/>
  <c r="CF533" i="15"/>
  <c r="CG532" i="20" s="1"/>
  <c r="CD533" i="15"/>
  <c r="CE532" i="20" s="1"/>
  <c r="CB533" i="15"/>
  <c r="BX533" i="15"/>
  <c r="BY532" i="20" s="1"/>
  <c r="BZ533" i="15"/>
  <c r="BV533" i="15"/>
  <c r="BS533" i="15"/>
  <c r="BT532" i="20" s="1"/>
  <c r="BK533" i="15"/>
  <c r="BL532" i="20" s="1"/>
  <c r="BQ533" i="15"/>
  <c r="BM533" i="15"/>
  <c r="BN532" i="20" s="1"/>
  <c r="BO533" i="15"/>
  <c r="BF533" i="15"/>
  <c r="BG532" i="20" s="1"/>
  <c r="BD533" i="15"/>
  <c r="BE532" i="20" s="1"/>
  <c r="BB533" i="15"/>
  <c r="BC532" i="20" s="1"/>
  <c r="AZ533" i="15"/>
  <c r="BA532" i="20" s="1"/>
  <c r="AS533" i="15"/>
  <c r="AT532" i="20" s="1"/>
  <c r="AO533" i="15"/>
  <c r="AP532" i="20" s="1"/>
  <c r="BI533" i="15"/>
  <c r="AX533" i="15"/>
  <c r="AY532" i="20" s="1"/>
  <c r="AV533" i="15"/>
  <c r="AQ533" i="15"/>
  <c r="AR532" i="20" s="1"/>
  <c r="AM533" i="15"/>
  <c r="AN532" i="20" s="1"/>
  <c r="AF533" i="15"/>
  <c r="AK533" i="15"/>
  <c r="AL532" i="20" s="1"/>
  <c r="AI533" i="15"/>
  <c r="AJ532" i="20" s="1"/>
  <c r="AD533" i="15"/>
  <c r="V533" i="15"/>
  <c r="AB533" i="15"/>
  <c r="X533" i="15"/>
  <c r="Z533" i="15"/>
  <c r="CS11" i="15"/>
  <c r="CT10" i="20" s="1"/>
  <c r="CM11" i="15"/>
  <c r="CQ11" i="15"/>
  <c r="CO11" i="15"/>
  <c r="CK11" i="15"/>
  <c r="CF11" i="15"/>
  <c r="CI11" i="15"/>
  <c r="CD11" i="15"/>
  <c r="CE10" i="20" s="1"/>
  <c r="CB11" i="15"/>
  <c r="BX11" i="15"/>
  <c r="BY10" i="20" s="1"/>
  <c r="BZ11" i="15"/>
  <c r="BV11" i="15"/>
  <c r="BT10" i="20" s="1"/>
  <c r="CS18" i="15"/>
  <c r="CT17" i="20" s="1"/>
  <c r="CQ18" i="15"/>
  <c r="CR17" i="20" s="1"/>
  <c r="CO18" i="15"/>
  <c r="CM18" i="15"/>
  <c r="CK18" i="15"/>
  <c r="CF18" i="15"/>
  <c r="CI18" i="15"/>
  <c r="CD18" i="15"/>
  <c r="CE17" i="20" s="1"/>
  <c r="CB18" i="15"/>
  <c r="BX18" i="15"/>
  <c r="BY17" i="20" s="1"/>
  <c r="BZ18" i="15"/>
  <c r="BV18" i="15"/>
  <c r="BT17" i="20" s="1"/>
  <c r="CS26" i="15"/>
  <c r="CT25" i="20" s="1"/>
  <c r="CQ26" i="15"/>
  <c r="CR25" i="20" s="1"/>
  <c r="CO26" i="15"/>
  <c r="CM26" i="15"/>
  <c r="CK26" i="15"/>
  <c r="CF26" i="15"/>
  <c r="CI26" i="15"/>
  <c r="CD26" i="15"/>
  <c r="CE25" i="20" s="1"/>
  <c r="CB26" i="15"/>
  <c r="BX26" i="15"/>
  <c r="BY25" i="20" s="1"/>
  <c r="BZ26" i="15"/>
  <c r="BV26" i="15"/>
  <c r="BT25" i="20" s="1"/>
  <c r="CS34" i="15"/>
  <c r="CT33" i="20" s="1"/>
  <c r="CQ34" i="15"/>
  <c r="CR33" i="20" s="1"/>
  <c r="CM34" i="15"/>
  <c r="CN33" i="20" s="1"/>
  <c r="CK34" i="15"/>
  <c r="CF34" i="15"/>
  <c r="CO34" i="15"/>
  <c r="CI34" i="15"/>
  <c r="CD34" i="15"/>
  <c r="CE33" i="20" s="1"/>
  <c r="CB34" i="15"/>
  <c r="BX34" i="15"/>
  <c r="BY33" i="20" s="1"/>
  <c r="BZ34" i="15"/>
  <c r="BV34" i="15"/>
  <c r="BT33" i="20" s="1"/>
  <c r="CS41" i="15"/>
  <c r="CT40" i="20" s="1"/>
  <c r="CQ41" i="15"/>
  <c r="CR40" i="20" s="1"/>
  <c r="CM41" i="15"/>
  <c r="CN40" i="20" s="1"/>
  <c r="CO41" i="15"/>
  <c r="CK41" i="15"/>
  <c r="CF41" i="15"/>
  <c r="CI41" i="15"/>
  <c r="CD41" i="15"/>
  <c r="CE40" i="20" s="1"/>
  <c r="CB41" i="15"/>
  <c r="BX41" i="15"/>
  <c r="BY40" i="20" s="1"/>
  <c r="BZ41" i="15"/>
  <c r="BV41" i="15"/>
  <c r="BT40" i="20" s="1"/>
  <c r="CS48" i="15"/>
  <c r="CT47" i="20" s="1"/>
  <c r="CQ48" i="15"/>
  <c r="CR47" i="20" s="1"/>
  <c r="CM48" i="15"/>
  <c r="CN47" i="20" s="1"/>
  <c r="CO48" i="15"/>
  <c r="CK48" i="15"/>
  <c r="CF48" i="15"/>
  <c r="CI48" i="15"/>
  <c r="CD48" i="15"/>
  <c r="CE47" i="20" s="1"/>
  <c r="CB48" i="15"/>
  <c r="BX48" i="15"/>
  <c r="BY47" i="20" s="1"/>
  <c r="BZ48" i="15"/>
  <c r="BV48" i="15"/>
  <c r="BT47" i="20" s="1"/>
  <c r="CS76" i="15"/>
  <c r="CT75" i="20" s="1"/>
  <c r="CQ76" i="15"/>
  <c r="CR75" i="20" s="1"/>
  <c r="CM76" i="15"/>
  <c r="CN75" i="20" s="1"/>
  <c r="CO76" i="15"/>
  <c r="CK76" i="15"/>
  <c r="CF76" i="15"/>
  <c r="CI76" i="15"/>
  <c r="CD76" i="15"/>
  <c r="CE75" i="20" s="1"/>
  <c r="CB76" i="15"/>
  <c r="BX76" i="15"/>
  <c r="BY75" i="20" s="1"/>
  <c r="BZ76" i="15"/>
  <c r="BV76" i="15"/>
  <c r="BS76" i="15"/>
  <c r="BT75" i="20" s="1"/>
  <c r="BQ76" i="15"/>
  <c r="BR75" i="20" s="1"/>
  <c r="BM76" i="15"/>
  <c r="BO76" i="15"/>
  <c r="BF76" i="15"/>
  <c r="BG75" i="20" s="1"/>
  <c r="BD76" i="15"/>
  <c r="BE75" i="20" s="1"/>
  <c r="BK76" i="15"/>
  <c r="BI76" i="15"/>
  <c r="AZ76" i="15"/>
  <c r="BA75" i="20" s="1"/>
  <c r="AV76" i="15"/>
  <c r="BB76" i="15"/>
  <c r="BC75" i="20" s="1"/>
  <c r="AS76" i="15"/>
  <c r="AT75" i="20" s="1"/>
  <c r="AO76" i="15"/>
  <c r="AP75" i="20" s="1"/>
  <c r="AQ76" i="15"/>
  <c r="AR75" i="20" s="1"/>
  <c r="AM76" i="15"/>
  <c r="AN75" i="20" s="1"/>
  <c r="AX76" i="15"/>
  <c r="AY75" i="20" s="1"/>
  <c r="AF76" i="15"/>
  <c r="AK76" i="15"/>
  <c r="AL75" i="20" s="1"/>
  <c r="AI76" i="15"/>
  <c r="AJ75" i="20" s="1"/>
  <c r="V76" i="15"/>
  <c r="AB76" i="15"/>
  <c r="X76" i="15"/>
  <c r="AD76" i="15"/>
  <c r="Z76" i="15"/>
  <c r="CS84" i="15"/>
  <c r="CT83" i="20" s="1"/>
  <c r="CQ84" i="15"/>
  <c r="CR83" i="20" s="1"/>
  <c r="CM84" i="15"/>
  <c r="CN83" i="20" s="1"/>
  <c r="CO84" i="15"/>
  <c r="CK84" i="15"/>
  <c r="CF84" i="15"/>
  <c r="CI84" i="15"/>
  <c r="CD84" i="15"/>
  <c r="CE83" i="20" s="1"/>
  <c r="CB84" i="15"/>
  <c r="BX84" i="15"/>
  <c r="BY83" i="20" s="1"/>
  <c r="BZ84" i="15"/>
  <c r="BV84" i="15"/>
  <c r="BS84" i="15"/>
  <c r="BT83" i="20" s="1"/>
  <c r="BQ84" i="15"/>
  <c r="BR83" i="20" s="1"/>
  <c r="BM84" i="15"/>
  <c r="BO84" i="15"/>
  <c r="BF84" i="15"/>
  <c r="BG83" i="20" s="1"/>
  <c r="BD84" i="15"/>
  <c r="BE83" i="20" s="1"/>
  <c r="AZ84" i="15"/>
  <c r="BA83" i="20" s="1"/>
  <c r="AV84" i="15"/>
  <c r="BB84" i="15"/>
  <c r="BC83" i="20" s="1"/>
  <c r="AS84" i="15"/>
  <c r="AT83" i="20" s="1"/>
  <c r="BI84" i="15"/>
  <c r="AX84" i="15"/>
  <c r="AY83" i="20" s="1"/>
  <c r="BK84" i="15"/>
  <c r="AQ84" i="15"/>
  <c r="AR83" i="20" s="1"/>
  <c r="AO84" i="15"/>
  <c r="AP83" i="20" s="1"/>
  <c r="AM84" i="15"/>
  <c r="AN83" i="20" s="1"/>
  <c r="AF84" i="15"/>
  <c r="AK84" i="15"/>
  <c r="AL83" i="20" s="1"/>
  <c r="AI84" i="15"/>
  <c r="AJ83" i="20" s="1"/>
  <c r="V84" i="15"/>
  <c r="AB84" i="15"/>
  <c r="X84" i="15"/>
  <c r="AD84" i="15"/>
  <c r="Z84" i="15"/>
  <c r="CS92" i="15"/>
  <c r="CT91" i="20" s="1"/>
  <c r="CQ92" i="15"/>
  <c r="CR91" i="20" s="1"/>
  <c r="CM92" i="15"/>
  <c r="CN91" i="20" s="1"/>
  <c r="CO92" i="15"/>
  <c r="CK92" i="15"/>
  <c r="CF92" i="15"/>
  <c r="CI92" i="15"/>
  <c r="CD92" i="15"/>
  <c r="CE91" i="20" s="1"/>
  <c r="CB92" i="15"/>
  <c r="BX92" i="15"/>
  <c r="BY91" i="20" s="1"/>
  <c r="BZ92" i="15"/>
  <c r="BV92" i="15"/>
  <c r="BS92" i="15"/>
  <c r="BT91" i="20" s="1"/>
  <c r="BQ92" i="15"/>
  <c r="BR91" i="20" s="1"/>
  <c r="BM92" i="15"/>
  <c r="BO92" i="15"/>
  <c r="BF92" i="15"/>
  <c r="BG91" i="20" s="1"/>
  <c r="BD92" i="15"/>
  <c r="BE91" i="20" s="1"/>
  <c r="AZ92" i="15"/>
  <c r="BA91" i="20" s="1"/>
  <c r="AV92" i="15"/>
  <c r="BK92" i="15"/>
  <c r="BI92" i="15"/>
  <c r="BB92" i="15"/>
  <c r="BC91" i="20" s="1"/>
  <c r="AX92" i="15"/>
  <c r="AY91" i="20" s="1"/>
  <c r="AS92" i="15"/>
  <c r="AT91" i="20" s="1"/>
  <c r="AM92" i="15"/>
  <c r="AN91" i="20" s="1"/>
  <c r="AO92" i="15"/>
  <c r="AP91" i="20" s="1"/>
  <c r="AQ92" i="15"/>
  <c r="AR91" i="20" s="1"/>
  <c r="AK92" i="15"/>
  <c r="AL91" i="20" s="1"/>
  <c r="AI92" i="15"/>
  <c r="AJ91" i="20" s="1"/>
  <c r="AF92" i="15"/>
  <c r="V92" i="15"/>
  <c r="AB92" i="15"/>
  <c r="X92" i="15"/>
  <c r="AD92" i="15"/>
  <c r="Z92" i="15"/>
  <c r="CS100" i="15"/>
  <c r="CT99" i="20" s="1"/>
  <c r="CQ100" i="15"/>
  <c r="CR99" i="20" s="1"/>
  <c r="CO100" i="15"/>
  <c r="CM100" i="15"/>
  <c r="CK100" i="15"/>
  <c r="CF100" i="15"/>
  <c r="CI100" i="15"/>
  <c r="CD100" i="15"/>
  <c r="CE99" i="20" s="1"/>
  <c r="CB100" i="15"/>
  <c r="BX100" i="15"/>
  <c r="BY99" i="20" s="1"/>
  <c r="BZ100" i="15"/>
  <c r="BV100" i="15"/>
  <c r="BS100" i="15"/>
  <c r="BT99" i="20" s="1"/>
  <c r="BQ100" i="15"/>
  <c r="BR99" i="20" s="1"/>
  <c r="BM100" i="15"/>
  <c r="BO100" i="15"/>
  <c r="BF100" i="15"/>
  <c r="BG99" i="20" s="1"/>
  <c r="BD100" i="15"/>
  <c r="BE99" i="20" s="1"/>
  <c r="AZ100" i="15"/>
  <c r="BA99" i="20" s="1"/>
  <c r="BK100" i="15"/>
  <c r="BI100" i="15"/>
  <c r="AV100" i="15"/>
  <c r="BB100" i="15"/>
  <c r="BC99" i="20" s="1"/>
  <c r="AS100" i="15"/>
  <c r="AT99" i="20" s="1"/>
  <c r="AX100" i="15"/>
  <c r="AY99" i="20" s="1"/>
  <c r="AM100" i="15"/>
  <c r="AN99" i="20" s="1"/>
  <c r="AQ100" i="15"/>
  <c r="AR99" i="20" s="1"/>
  <c r="AO100" i="15"/>
  <c r="AP99" i="20" s="1"/>
  <c r="AF100" i="15"/>
  <c r="AK100" i="15"/>
  <c r="AL99" i="20" s="1"/>
  <c r="AI100" i="15"/>
  <c r="AJ99" i="20" s="1"/>
  <c r="V100" i="15"/>
  <c r="AB100" i="15"/>
  <c r="X100" i="15"/>
  <c r="AD100" i="15"/>
  <c r="Z100" i="15"/>
  <c r="CS108" i="15"/>
  <c r="CT107" i="20" s="1"/>
  <c r="CQ108" i="15"/>
  <c r="CR107" i="20" s="1"/>
  <c r="CO108" i="15"/>
  <c r="CM108" i="15"/>
  <c r="CK108" i="15"/>
  <c r="CF108" i="15"/>
  <c r="CI108" i="15"/>
  <c r="CD108" i="15"/>
  <c r="CE107" i="20" s="1"/>
  <c r="CB108" i="15"/>
  <c r="BX108" i="15"/>
  <c r="BY107" i="20" s="1"/>
  <c r="BZ108" i="15"/>
  <c r="BV108" i="15"/>
  <c r="BS108" i="15"/>
  <c r="BT107" i="20" s="1"/>
  <c r="BQ108" i="15"/>
  <c r="BR107" i="20" s="1"/>
  <c r="BM108" i="15"/>
  <c r="BO108" i="15"/>
  <c r="BF108" i="15"/>
  <c r="BG107" i="20" s="1"/>
  <c r="BD108" i="15"/>
  <c r="BE107" i="20" s="1"/>
  <c r="BK108" i="15"/>
  <c r="BI108" i="15"/>
  <c r="AZ108" i="15"/>
  <c r="BA107" i="20" s="1"/>
  <c r="AV108" i="15"/>
  <c r="BB108" i="15"/>
  <c r="BC107" i="20" s="1"/>
  <c r="AS108" i="15"/>
  <c r="AT107" i="20" s="1"/>
  <c r="AX108" i="15"/>
  <c r="AY107" i="20" s="1"/>
  <c r="AQ108" i="15"/>
  <c r="AR107" i="20" s="1"/>
  <c r="AM108" i="15"/>
  <c r="AN107" i="20" s="1"/>
  <c r="AO108" i="15"/>
  <c r="AP107" i="20" s="1"/>
  <c r="AF108" i="15"/>
  <c r="AK108" i="15"/>
  <c r="AL107" i="20" s="1"/>
  <c r="AI108" i="15"/>
  <c r="AJ107" i="20" s="1"/>
  <c r="V108" i="15"/>
  <c r="AB108" i="15"/>
  <c r="X108" i="15"/>
  <c r="AD108" i="15"/>
  <c r="Z108" i="15"/>
  <c r="CS116" i="15"/>
  <c r="CT115" i="20" s="1"/>
  <c r="CQ116" i="15"/>
  <c r="CR115" i="20" s="1"/>
  <c r="CO116" i="15"/>
  <c r="CM116" i="15"/>
  <c r="CK116" i="15"/>
  <c r="CF116" i="15"/>
  <c r="CI116" i="15"/>
  <c r="CD116" i="15"/>
  <c r="CE115" i="20" s="1"/>
  <c r="CB116" i="15"/>
  <c r="BX116" i="15"/>
  <c r="BY115" i="20" s="1"/>
  <c r="BZ116" i="15"/>
  <c r="BV116" i="15"/>
  <c r="BS116" i="15"/>
  <c r="BT115" i="20" s="1"/>
  <c r="BQ116" i="15"/>
  <c r="BR115" i="20" s="1"/>
  <c r="BM116" i="15"/>
  <c r="BO116" i="15"/>
  <c r="BF116" i="15"/>
  <c r="BG115" i="20" s="1"/>
  <c r="BD116" i="15"/>
  <c r="BE115" i="20" s="1"/>
  <c r="AZ116" i="15"/>
  <c r="BA115" i="20" s="1"/>
  <c r="AV116" i="15"/>
  <c r="BB116" i="15"/>
  <c r="BC115" i="20" s="1"/>
  <c r="AX116" i="15"/>
  <c r="AY115" i="20" s="1"/>
  <c r="BI116" i="15"/>
  <c r="AS116" i="15"/>
  <c r="AT115" i="20" s="1"/>
  <c r="BK116" i="15"/>
  <c r="AQ116" i="15"/>
  <c r="AR115" i="20" s="1"/>
  <c r="AM116" i="15"/>
  <c r="AN115" i="20" s="1"/>
  <c r="AO116" i="15"/>
  <c r="AP115" i="20" s="1"/>
  <c r="AK116" i="15"/>
  <c r="AL115" i="20" s="1"/>
  <c r="AI116" i="15"/>
  <c r="AJ115" i="20" s="1"/>
  <c r="AF116" i="15"/>
  <c r="V116" i="15"/>
  <c r="AB116" i="15"/>
  <c r="X116" i="15"/>
  <c r="AD116" i="15"/>
  <c r="Z116" i="15"/>
  <c r="CS124" i="15"/>
  <c r="CT123" i="20" s="1"/>
  <c r="CQ124" i="15"/>
  <c r="CR123" i="20" s="1"/>
  <c r="CO124" i="15"/>
  <c r="CM124" i="15"/>
  <c r="CK124" i="15"/>
  <c r="CF124" i="15"/>
  <c r="CI124" i="15"/>
  <c r="CD124" i="15"/>
  <c r="CE123" i="20" s="1"/>
  <c r="CB124" i="15"/>
  <c r="BX124" i="15"/>
  <c r="BY123" i="20" s="1"/>
  <c r="BZ124" i="15"/>
  <c r="BV124" i="15"/>
  <c r="BS124" i="15"/>
  <c r="BT123" i="20" s="1"/>
  <c r="BQ124" i="15"/>
  <c r="BR123" i="20" s="1"/>
  <c r="BM124" i="15"/>
  <c r="BO124" i="15"/>
  <c r="BF124" i="15"/>
  <c r="BG123" i="20" s="1"/>
  <c r="BD124" i="15"/>
  <c r="BE123" i="20" s="1"/>
  <c r="AZ124" i="15"/>
  <c r="BA123" i="20" s="1"/>
  <c r="AV124" i="15"/>
  <c r="BK124" i="15"/>
  <c r="BI124" i="15"/>
  <c r="BB124" i="15"/>
  <c r="BC123" i="20" s="1"/>
  <c r="AS124" i="15"/>
  <c r="AT123" i="20" s="1"/>
  <c r="AX124" i="15"/>
  <c r="AY123" i="20" s="1"/>
  <c r="AM124" i="15"/>
  <c r="AN123" i="20" s="1"/>
  <c r="AQ124" i="15"/>
  <c r="AR123" i="20" s="1"/>
  <c r="AK124" i="15"/>
  <c r="AL123" i="20" s="1"/>
  <c r="AI124" i="15"/>
  <c r="AJ123" i="20" s="1"/>
  <c r="AO124" i="15"/>
  <c r="AP123" i="20" s="1"/>
  <c r="V124" i="15"/>
  <c r="AB124" i="15"/>
  <c r="AF124" i="15"/>
  <c r="X124" i="15"/>
  <c r="AD124" i="15"/>
  <c r="Z124" i="15"/>
  <c r="CS132" i="15"/>
  <c r="CT131" i="20" s="1"/>
  <c r="CQ132" i="15"/>
  <c r="CR131" i="20" s="1"/>
  <c r="CO132" i="15"/>
  <c r="CM132" i="15"/>
  <c r="CK132" i="15"/>
  <c r="CF132" i="15"/>
  <c r="CI132" i="15"/>
  <c r="CD132" i="15"/>
  <c r="CE131" i="20" s="1"/>
  <c r="CB132" i="15"/>
  <c r="BX132" i="15"/>
  <c r="BY131" i="20" s="1"/>
  <c r="BZ132" i="15"/>
  <c r="BV132" i="15"/>
  <c r="BS132" i="15"/>
  <c r="BT131" i="20" s="1"/>
  <c r="BQ132" i="15"/>
  <c r="BR131" i="20" s="1"/>
  <c r="BM132" i="15"/>
  <c r="BO132" i="15"/>
  <c r="BF132" i="15"/>
  <c r="BG131" i="20" s="1"/>
  <c r="BD132" i="15"/>
  <c r="BE131" i="20" s="1"/>
  <c r="AZ132" i="15"/>
  <c r="BA131" i="20" s="1"/>
  <c r="BK132" i="15"/>
  <c r="BI132" i="15"/>
  <c r="AV132" i="15"/>
  <c r="BB132" i="15"/>
  <c r="BC131" i="20" s="1"/>
  <c r="AS132" i="15"/>
  <c r="AT131" i="20" s="1"/>
  <c r="AX132" i="15"/>
  <c r="AY131" i="20" s="1"/>
  <c r="AO132" i="15"/>
  <c r="AP131" i="20" s="1"/>
  <c r="AM132" i="15"/>
  <c r="AN131" i="20" s="1"/>
  <c r="AQ132" i="15"/>
  <c r="AR131" i="20" s="1"/>
  <c r="AK132" i="15"/>
  <c r="AL131" i="20" s="1"/>
  <c r="AI132" i="15"/>
  <c r="AJ131" i="20" s="1"/>
  <c r="AF132" i="15"/>
  <c r="V132" i="15"/>
  <c r="AB132" i="15"/>
  <c r="X132" i="15"/>
  <c r="AD132" i="15"/>
  <c r="Z132" i="15"/>
  <c r="CS140" i="15"/>
  <c r="CT139" i="20" s="1"/>
  <c r="CQ140" i="15"/>
  <c r="CR139" i="20" s="1"/>
  <c r="CO140" i="15"/>
  <c r="CM140" i="15"/>
  <c r="CK140" i="15"/>
  <c r="CF140" i="15"/>
  <c r="CI140" i="15"/>
  <c r="CD140" i="15"/>
  <c r="CE139" i="20" s="1"/>
  <c r="CB140" i="15"/>
  <c r="BX140" i="15"/>
  <c r="BY139" i="20" s="1"/>
  <c r="BZ140" i="15"/>
  <c r="BV140" i="15"/>
  <c r="BS140" i="15"/>
  <c r="BT139" i="20" s="1"/>
  <c r="BQ140" i="15"/>
  <c r="BR139" i="20" s="1"/>
  <c r="BM140" i="15"/>
  <c r="BO140" i="15"/>
  <c r="BF140" i="15"/>
  <c r="BG139" i="20" s="1"/>
  <c r="BD140" i="15"/>
  <c r="BE139" i="20" s="1"/>
  <c r="BK140" i="15"/>
  <c r="BI140" i="15"/>
  <c r="AZ140" i="15"/>
  <c r="BA139" i="20" s="1"/>
  <c r="AV140" i="15"/>
  <c r="BB140" i="15"/>
  <c r="BC139" i="20" s="1"/>
  <c r="AS140" i="15"/>
  <c r="AT139" i="20" s="1"/>
  <c r="AO140" i="15"/>
  <c r="AP139" i="20" s="1"/>
  <c r="AQ140" i="15"/>
  <c r="AR139" i="20" s="1"/>
  <c r="AM140" i="15"/>
  <c r="AN139" i="20" s="1"/>
  <c r="AX140" i="15"/>
  <c r="AY139" i="20" s="1"/>
  <c r="AF140" i="15"/>
  <c r="AK140" i="15"/>
  <c r="AL139" i="20" s="1"/>
  <c r="AI140" i="15"/>
  <c r="AJ139" i="20" s="1"/>
  <c r="V140" i="15"/>
  <c r="AB140" i="15"/>
  <c r="X140" i="15"/>
  <c r="AD140" i="15"/>
  <c r="Z140" i="15"/>
  <c r="CS148" i="15"/>
  <c r="CT147" i="20" s="1"/>
  <c r="CQ148" i="15"/>
  <c r="CR147" i="20" s="1"/>
  <c r="CO148" i="15"/>
  <c r="CM148" i="15"/>
  <c r="CK148" i="15"/>
  <c r="CF148" i="15"/>
  <c r="CI148" i="15"/>
  <c r="CD148" i="15"/>
  <c r="CE147" i="20" s="1"/>
  <c r="CB148" i="15"/>
  <c r="BX148" i="15"/>
  <c r="BY147" i="20" s="1"/>
  <c r="BZ148" i="15"/>
  <c r="BV148" i="15"/>
  <c r="BS148" i="15"/>
  <c r="BT147" i="20" s="1"/>
  <c r="BQ148" i="15"/>
  <c r="BR147" i="20" s="1"/>
  <c r="BM148" i="15"/>
  <c r="BO148" i="15"/>
  <c r="BF148" i="15"/>
  <c r="BG147" i="20" s="1"/>
  <c r="BD148" i="15"/>
  <c r="BE147" i="20" s="1"/>
  <c r="AZ148" i="15"/>
  <c r="BA147" i="20" s="1"/>
  <c r="AV148" i="15"/>
  <c r="BB148" i="15"/>
  <c r="BC147" i="20" s="1"/>
  <c r="BI148" i="15"/>
  <c r="AS148" i="15"/>
  <c r="AT147" i="20" s="1"/>
  <c r="BK148" i="15"/>
  <c r="AX148" i="15"/>
  <c r="AY147" i="20" s="1"/>
  <c r="AQ148" i="15"/>
  <c r="AR147" i="20" s="1"/>
  <c r="AO148" i="15"/>
  <c r="AP147" i="20" s="1"/>
  <c r="AM148" i="15"/>
  <c r="AN147" i="20" s="1"/>
  <c r="AF148" i="15"/>
  <c r="AK148" i="15"/>
  <c r="AL147" i="20" s="1"/>
  <c r="AI148" i="15"/>
  <c r="AJ147" i="20" s="1"/>
  <c r="V148" i="15"/>
  <c r="AB148" i="15"/>
  <c r="X148" i="15"/>
  <c r="AD148" i="15"/>
  <c r="Z148" i="15"/>
  <c r="CS156" i="15"/>
  <c r="CT155" i="20" s="1"/>
  <c r="CQ156" i="15"/>
  <c r="CR155" i="20" s="1"/>
  <c r="CO156" i="15"/>
  <c r="CM156" i="15"/>
  <c r="CK156" i="15"/>
  <c r="CF156" i="15"/>
  <c r="CI156" i="15"/>
  <c r="CD156" i="15"/>
  <c r="CE155" i="20" s="1"/>
  <c r="CB156" i="15"/>
  <c r="BX156" i="15"/>
  <c r="BY155" i="20" s="1"/>
  <c r="BZ156" i="15"/>
  <c r="BV156" i="15"/>
  <c r="BS156" i="15"/>
  <c r="BT155" i="20" s="1"/>
  <c r="BQ156" i="15"/>
  <c r="BR155" i="20" s="1"/>
  <c r="BM156" i="15"/>
  <c r="BO156" i="15"/>
  <c r="BF156" i="15"/>
  <c r="BG155" i="20" s="1"/>
  <c r="BD156" i="15"/>
  <c r="BE155" i="20" s="1"/>
  <c r="AZ156" i="15"/>
  <c r="BA155" i="20" s="1"/>
  <c r="AV156" i="15"/>
  <c r="BK156" i="15"/>
  <c r="BI156" i="15"/>
  <c r="BB156" i="15"/>
  <c r="BC155" i="20" s="1"/>
  <c r="AX156" i="15"/>
  <c r="AY155" i="20" s="1"/>
  <c r="AS156" i="15"/>
  <c r="AT155" i="20" s="1"/>
  <c r="AM156" i="15"/>
  <c r="AN155" i="20" s="1"/>
  <c r="AO156" i="15"/>
  <c r="AP155" i="20" s="1"/>
  <c r="AQ156" i="15"/>
  <c r="AR155" i="20" s="1"/>
  <c r="AK156" i="15"/>
  <c r="AL155" i="20" s="1"/>
  <c r="AI156" i="15"/>
  <c r="AJ155" i="20" s="1"/>
  <c r="AF156" i="15"/>
  <c r="V156" i="15"/>
  <c r="AB156" i="15"/>
  <c r="X156" i="15"/>
  <c r="AD156" i="15"/>
  <c r="Z156" i="15"/>
  <c r="CS164" i="15"/>
  <c r="CT163" i="20" s="1"/>
  <c r="CQ164" i="15"/>
  <c r="CR163" i="20" s="1"/>
  <c r="CO164" i="15"/>
  <c r="CM164" i="15"/>
  <c r="CK164" i="15"/>
  <c r="CF164" i="15"/>
  <c r="CI164" i="15"/>
  <c r="CD164" i="15"/>
  <c r="CE163" i="20" s="1"/>
  <c r="CB164" i="15"/>
  <c r="BX164" i="15"/>
  <c r="BY163" i="20" s="1"/>
  <c r="BZ164" i="15"/>
  <c r="BV164" i="15"/>
  <c r="BS164" i="15"/>
  <c r="BT163" i="20" s="1"/>
  <c r="BQ164" i="15"/>
  <c r="BR163" i="20" s="1"/>
  <c r="BM164" i="15"/>
  <c r="BO164" i="15"/>
  <c r="BF164" i="15"/>
  <c r="BG163" i="20" s="1"/>
  <c r="BD164" i="15"/>
  <c r="BE163" i="20" s="1"/>
  <c r="AZ164" i="15"/>
  <c r="BA163" i="20" s="1"/>
  <c r="BK164" i="15"/>
  <c r="BI164" i="15"/>
  <c r="AV164" i="15"/>
  <c r="BB164" i="15"/>
  <c r="BC163" i="20" s="1"/>
  <c r="AS164" i="15"/>
  <c r="AT163" i="20" s="1"/>
  <c r="AX164" i="15"/>
  <c r="AY163" i="20" s="1"/>
  <c r="AM164" i="15"/>
  <c r="AN163" i="20" s="1"/>
  <c r="AQ164" i="15"/>
  <c r="AR163" i="20" s="1"/>
  <c r="AO164" i="15"/>
  <c r="AP163" i="20" s="1"/>
  <c r="AF164" i="15"/>
  <c r="AK164" i="15"/>
  <c r="AL163" i="20" s="1"/>
  <c r="AI164" i="15"/>
  <c r="AJ163" i="20" s="1"/>
  <c r="V164" i="15"/>
  <c r="AB164" i="15"/>
  <c r="X164" i="15"/>
  <c r="AD164" i="15"/>
  <c r="Z164" i="15"/>
  <c r="CS172" i="15"/>
  <c r="CT171" i="20" s="1"/>
  <c r="CQ172" i="15"/>
  <c r="CR171" i="20" s="1"/>
  <c r="CO172" i="15"/>
  <c r="CM172" i="15"/>
  <c r="CK172" i="15"/>
  <c r="CF172" i="15"/>
  <c r="CI172" i="15"/>
  <c r="CD172" i="15"/>
  <c r="CE171" i="20" s="1"/>
  <c r="CB172" i="15"/>
  <c r="BX172" i="15"/>
  <c r="BY171" i="20" s="1"/>
  <c r="BZ172" i="15"/>
  <c r="BV172" i="15"/>
  <c r="BS172" i="15"/>
  <c r="BT171" i="20" s="1"/>
  <c r="BK172" i="15"/>
  <c r="BL171" i="20" s="1"/>
  <c r="BQ172" i="15"/>
  <c r="BM172" i="15"/>
  <c r="BN171" i="20" s="1"/>
  <c r="BO172" i="15"/>
  <c r="BF172" i="15"/>
  <c r="BG171" i="20" s="1"/>
  <c r="BD172" i="15"/>
  <c r="BE171" i="20" s="1"/>
  <c r="BI172" i="15"/>
  <c r="AZ172" i="15"/>
  <c r="BA171" i="20" s="1"/>
  <c r="AV172" i="15"/>
  <c r="BB172" i="15"/>
  <c r="BC171" i="20" s="1"/>
  <c r="AS172" i="15"/>
  <c r="AT171" i="20" s="1"/>
  <c r="AX172" i="15"/>
  <c r="AY171" i="20" s="1"/>
  <c r="AQ172" i="15"/>
  <c r="AR171" i="20" s="1"/>
  <c r="AM172" i="15"/>
  <c r="AN171" i="20" s="1"/>
  <c r="AO172" i="15"/>
  <c r="AP171" i="20" s="1"/>
  <c r="AF172" i="15"/>
  <c r="AK172" i="15"/>
  <c r="AL171" i="20" s="1"/>
  <c r="AI172" i="15"/>
  <c r="AJ171" i="20" s="1"/>
  <c r="V172" i="15"/>
  <c r="AB172" i="15"/>
  <c r="X172" i="15"/>
  <c r="AD172" i="15"/>
  <c r="Z172" i="15"/>
  <c r="CS180" i="15"/>
  <c r="CT179" i="20" s="1"/>
  <c r="CQ180" i="15"/>
  <c r="CR179" i="20" s="1"/>
  <c r="CO180" i="15"/>
  <c r="CM180" i="15"/>
  <c r="CK180" i="15"/>
  <c r="CF180" i="15"/>
  <c r="CI180" i="15"/>
  <c r="CD180" i="15"/>
  <c r="CE179" i="20" s="1"/>
  <c r="CB180" i="15"/>
  <c r="BX180" i="15"/>
  <c r="BY179" i="20" s="1"/>
  <c r="BZ180" i="15"/>
  <c r="BV180" i="15"/>
  <c r="BS180" i="15"/>
  <c r="BT179" i="20" s="1"/>
  <c r="BK180" i="15"/>
  <c r="BL179" i="20" s="1"/>
  <c r="BQ180" i="15"/>
  <c r="BM180" i="15"/>
  <c r="BN179" i="20" s="1"/>
  <c r="BO180" i="15"/>
  <c r="BF180" i="15"/>
  <c r="BG179" i="20" s="1"/>
  <c r="BD180" i="15"/>
  <c r="BE179" i="20" s="1"/>
  <c r="AZ180" i="15"/>
  <c r="BA179" i="20" s="1"/>
  <c r="AV180" i="15"/>
  <c r="BB180" i="15"/>
  <c r="BC179" i="20" s="1"/>
  <c r="AX180" i="15"/>
  <c r="AY179" i="20" s="1"/>
  <c r="AS180" i="15"/>
  <c r="AT179" i="20" s="1"/>
  <c r="AQ180" i="15"/>
  <c r="AR179" i="20" s="1"/>
  <c r="AO180" i="15"/>
  <c r="AP179" i="20" s="1"/>
  <c r="AM180" i="15"/>
  <c r="AN179" i="20" s="1"/>
  <c r="BI180" i="15"/>
  <c r="AK180" i="15"/>
  <c r="AL179" i="20" s="1"/>
  <c r="AI180" i="15"/>
  <c r="AJ179" i="20" s="1"/>
  <c r="AF180" i="15"/>
  <c r="V180" i="15"/>
  <c r="AB180" i="15"/>
  <c r="X180" i="15"/>
  <c r="AD180" i="15"/>
  <c r="Z180" i="15"/>
  <c r="CS188" i="15"/>
  <c r="CT187" i="20" s="1"/>
  <c r="CQ188" i="15"/>
  <c r="CR187" i="20" s="1"/>
  <c r="CO188" i="15"/>
  <c r="CP187" i="20" s="1"/>
  <c r="CM188" i="15"/>
  <c r="CK188" i="15"/>
  <c r="CF188" i="15"/>
  <c r="CI188" i="15"/>
  <c r="CD188" i="15"/>
  <c r="CE187" i="20" s="1"/>
  <c r="CB188" i="15"/>
  <c r="BX188" i="15"/>
  <c r="BY187" i="20" s="1"/>
  <c r="BZ188" i="15"/>
  <c r="BV188" i="15"/>
  <c r="BS188" i="15"/>
  <c r="BT187" i="20" s="1"/>
  <c r="BK188" i="15"/>
  <c r="BL187" i="20" s="1"/>
  <c r="BQ188" i="15"/>
  <c r="BM188" i="15"/>
  <c r="BN187" i="20" s="1"/>
  <c r="BO188" i="15"/>
  <c r="BF188" i="15"/>
  <c r="BG187" i="20" s="1"/>
  <c r="BD188" i="15"/>
  <c r="BE187" i="20" s="1"/>
  <c r="AZ188" i="15"/>
  <c r="BA187" i="20" s="1"/>
  <c r="AV188" i="15"/>
  <c r="BI188" i="15"/>
  <c r="BB188" i="15"/>
  <c r="BC187" i="20" s="1"/>
  <c r="AS188" i="15"/>
  <c r="AT187" i="20" s="1"/>
  <c r="AX188" i="15"/>
  <c r="AY187" i="20" s="1"/>
  <c r="AO188" i="15"/>
  <c r="AP187" i="20" s="1"/>
  <c r="AM188" i="15"/>
  <c r="AN187" i="20" s="1"/>
  <c r="AQ188" i="15"/>
  <c r="AR187" i="20" s="1"/>
  <c r="AK188" i="15"/>
  <c r="AL187" i="20" s="1"/>
  <c r="AI188" i="15"/>
  <c r="AJ187" i="20" s="1"/>
  <c r="V188" i="15"/>
  <c r="AB188" i="15"/>
  <c r="X188" i="15"/>
  <c r="AF188" i="15"/>
  <c r="AD188" i="15"/>
  <c r="Z188" i="15"/>
  <c r="CS196" i="15"/>
  <c r="CT195" i="20" s="1"/>
  <c r="CQ196" i="15"/>
  <c r="CR195" i="20" s="1"/>
  <c r="CO196" i="15"/>
  <c r="CP195" i="20" s="1"/>
  <c r="CM196" i="15"/>
  <c r="CK196" i="15"/>
  <c r="CF196" i="15"/>
  <c r="CI196" i="15"/>
  <c r="CD196" i="15"/>
  <c r="CE195" i="20" s="1"/>
  <c r="CB196" i="15"/>
  <c r="BX196" i="15"/>
  <c r="BY195" i="20" s="1"/>
  <c r="BZ196" i="15"/>
  <c r="BV196" i="15"/>
  <c r="BS196" i="15"/>
  <c r="BT195" i="20" s="1"/>
  <c r="BK196" i="15"/>
  <c r="BL195" i="20" s="1"/>
  <c r="BQ196" i="15"/>
  <c r="BM196" i="15"/>
  <c r="BN195" i="20" s="1"/>
  <c r="BO196" i="15"/>
  <c r="BF196" i="15"/>
  <c r="BG195" i="20" s="1"/>
  <c r="BD196" i="15"/>
  <c r="BE195" i="20" s="1"/>
  <c r="AZ196" i="15"/>
  <c r="BA195" i="20" s="1"/>
  <c r="BI196" i="15"/>
  <c r="AV196" i="15"/>
  <c r="BB196" i="15"/>
  <c r="BC195" i="20" s="1"/>
  <c r="AS196" i="15"/>
  <c r="AT195" i="20" s="1"/>
  <c r="AX196" i="15"/>
  <c r="AY195" i="20" s="1"/>
  <c r="AM196" i="15"/>
  <c r="AN195" i="20" s="1"/>
  <c r="AQ196" i="15"/>
  <c r="AR195" i="20" s="1"/>
  <c r="AO196" i="15"/>
  <c r="AP195" i="20" s="1"/>
  <c r="AK196" i="15"/>
  <c r="AL195" i="20" s="1"/>
  <c r="AI196" i="15"/>
  <c r="AJ195" i="20" s="1"/>
  <c r="AF196" i="15"/>
  <c r="V196" i="15"/>
  <c r="AB196" i="15"/>
  <c r="X196" i="15"/>
  <c r="AD196" i="15"/>
  <c r="Z196" i="15"/>
  <c r="CS204" i="15"/>
  <c r="CT203" i="20" s="1"/>
  <c r="CQ204" i="15"/>
  <c r="CR203" i="20" s="1"/>
  <c r="CO204" i="15"/>
  <c r="CP203" i="20" s="1"/>
  <c r="CM204" i="15"/>
  <c r="CK204" i="15"/>
  <c r="CF204" i="15"/>
  <c r="CI204" i="15"/>
  <c r="CD204" i="15"/>
  <c r="CE203" i="20" s="1"/>
  <c r="CB204" i="15"/>
  <c r="BX204" i="15"/>
  <c r="BY203" i="20" s="1"/>
  <c r="BZ204" i="15"/>
  <c r="BV204" i="15"/>
  <c r="BS204" i="15"/>
  <c r="BT203" i="20" s="1"/>
  <c r="BK204" i="15"/>
  <c r="BL203" i="20" s="1"/>
  <c r="BQ204" i="15"/>
  <c r="BM204" i="15"/>
  <c r="BN203" i="20" s="1"/>
  <c r="BO204" i="15"/>
  <c r="BF204" i="15"/>
  <c r="BG203" i="20" s="1"/>
  <c r="BD204" i="15"/>
  <c r="BE203" i="20" s="1"/>
  <c r="BI204" i="15"/>
  <c r="AZ204" i="15"/>
  <c r="BA203" i="20" s="1"/>
  <c r="AV204" i="15"/>
  <c r="BB204" i="15"/>
  <c r="BC203" i="20" s="1"/>
  <c r="AS204" i="15"/>
  <c r="AT203" i="20" s="1"/>
  <c r="AQ204" i="15"/>
  <c r="AR203" i="20" s="1"/>
  <c r="AM204" i="15"/>
  <c r="AN203" i="20" s="1"/>
  <c r="AO204" i="15"/>
  <c r="AP203" i="20" s="1"/>
  <c r="AF204" i="15"/>
  <c r="AX204" i="15"/>
  <c r="AY203" i="20" s="1"/>
  <c r="AK204" i="15"/>
  <c r="AL203" i="20" s="1"/>
  <c r="AI204" i="15"/>
  <c r="AJ203" i="20" s="1"/>
  <c r="V204" i="15"/>
  <c r="AB204" i="15"/>
  <c r="X204" i="15"/>
  <c r="AD204" i="15"/>
  <c r="Z204" i="15"/>
  <c r="CS212" i="15"/>
  <c r="CT211" i="20" s="1"/>
  <c r="CQ212" i="15"/>
  <c r="CR211" i="20" s="1"/>
  <c r="CO212" i="15"/>
  <c r="CP211" i="20" s="1"/>
  <c r="CM212" i="15"/>
  <c r="CK212" i="15"/>
  <c r="CF212" i="15"/>
  <c r="CI212" i="15"/>
  <c r="CD212" i="15"/>
  <c r="CE211" i="20" s="1"/>
  <c r="CB212" i="15"/>
  <c r="BX212" i="15"/>
  <c r="BY211" i="20" s="1"/>
  <c r="BZ212" i="15"/>
  <c r="BV212" i="15"/>
  <c r="BS212" i="15"/>
  <c r="BT211" i="20" s="1"/>
  <c r="BK212" i="15"/>
  <c r="BL211" i="20" s="1"/>
  <c r="BQ212" i="15"/>
  <c r="BM212" i="15"/>
  <c r="BN211" i="20" s="1"/>
  <c r="BO212" i="15"/>
  <c r="BF212" i="15"/>
  <c r="BG211" i="20" s="1"/>
  <c r="BD212" i="15"/>
  <c r="BE211" i="20" s="1"/>
  <c r="AZ212" i="15"/>
  <c r="BA211" i="20" s="1"/>
  <c r="AV212" i="15"/>
  <c r="BB212" i="15"/>
  <c r="BC211" i="20" s="1"/>
  <c r="AS212" i="15"/>
  <c r="AT211" i="20" s="1"/>
  <c r="AX212" i="15"/>
  <c r="AY211" i="20" s="1"/>
  <c r="AQ212" i="15"/>
  <c r="AR211" i="20" s="1"/>
  <c r="AO212" i="15"/>
  <c r="AP211" i="20" s="1"/>
  <c r="AM212" i="15"/>
  <c r="AN211" i="20" s="1"/>
  <c r="BI212" i="15"/>
  <c r="AF212" i="15"/>
  <c r="AK212" i="15"/>
  <c r="AL211" i="20" s="1"/>
  <c r="AI212" i="15"/>
  <c r="AJ211" i="20" s="1"/>
  <c r="V212" i="15"/>
  <c r="AB212" i="15"/>
  <c r="X212" i="15"/>
  <c r="Z212" i="15"/>
  <c r="AD212" i="15"/>
  <c r="CS220" i="15"/>
  <c r="CT219" i="20" s="1"/>
  <c r="CQ220" i="15"/>
  <c r="CR219" i="20" s="1"/>
  <c r="CO220" i="15"/>
  <c r="CP219" i="20" s="1"/>
  <c r="CM220" i="15"/>
  <c r="CK220" i="15"/>
  <c r="CF220" i="15"/>
  <c r="CI220" i="15"/>
  <c r="CD220" i="15"/>
  <c r="CE219" i="20" s="1"/>
  <c r="CB220" i="15"/>
  <c r="BX220" i="15"/>
  <c r="BY219" i="20" s="1"/>
  <c r="BZ220" i="15"/>
  <c r="BV220" i="15"/>
  <c r="BS220" i="15"/>
  <c r="BT219" i="20" s="1"/>
  <c r="BK220" i="15"/>
  <c r="BL219" i="20" s="1"/>
  <c r="BQ220" i="15"/>
  <c r="BM220" i="15"/>
  <c r="BN219" i="20" s="1"/>
  <c r="BO220" i="15"/>
  <c r="BF220" i="15"/>
  <c r="BG219" i="20" s="1"/>
  <c r="BD220" i="15"/>
  <c r="BE219" i="20" s="1"/>
  <c r="AZ220" i="15"/>
  <c r="BA219" i="20" s="1"/>
  <c r="AV220" i="15"/>
  <c r="BI220" i="15"/>
  <c r="BB220" i="15"/>
  <c r="BC219" i="20" s="1"/>
  <c r="AX220" i="15"/>
  <c r="AY219" i="20" s="1"/>
  <c r="AS220" i="15"/>
  <c r="AT219" i="20" s="1"/>
  <c r="AO220" i="15"/>
  <c r="AP219" i="20" s="1"/>
  <c r="AM220" i="15"/>
  <c r="AN219" i="20" s="1"/>
  <c r="AQ220" i="15"/>
  <c r="AR219" i="20" s="1"/>
  <c r="AK220" i="15"/>
  <c r="AL219" i="20" s="1"/>
  <c r="AI220" i="15"/>
  <c r="AJ219" i="20" s="1"/>
  <c r="AF220" i="15"/>
  <c r="V220" i="15"/>
  <c r="AB220" i="15"/>
  <c r="X220" i="15"/>
  <c r="AD220" i="15"/>
  <c r="Z220" i="15"/>
  <c r="CS228" i="15"/>
  <c r="CT227" i="20" s="1"/>
  <c r="CQ228" i="15"/>
  <c r="CR227" i="20" s="1"/>
  <c r="CO228" i="15"/>
  <c r="CP227" i="20" s="1"/>
  <c r="CM228" i="15"/>
  <c r="CK228" i="15"/>
  <c r="CF228" i="15"/>
  <c r="CI228" i="15"/>
  <c r="CD228" i="15"/>
  <c r="CE227" i="20" s="1"/>
  <c r="CB228" i="15"/>
  <c r="BX228" i="15"/>
  <c r="BY227" i="20" s="1"/>
  <c r="BZ228" i="15"/>
  <c r="BV228" i="15"/>
  <c r="BS228" i="15"/>
  <c r="BT227" i="20" s="1"/>
  <c r="BK228" i="15"/>
  <c r="BL227" i="20" s="1"/>
  <c r="BQ228" i="15"/>
  <c r="BM228" i="15"/>
  <c r="BN227" i="20" s="1"/>
  <c r="BO228" i="15"/>
  <c r="BF228" i="15"/>
  <c r="BG227" i="20" s="1"/>
  <c r="BD228" i="15"/>
  <c r="BE227" i="20" s="1"/>
  <c r="AZ228" i="15"/>
  <c r="BA227" i="20" s="1"/>
  <c r="BI228" i="15"/>
  <c r="AV228" i="15"/>
  <c r="BB228" i="15"/>
  <c r="BC227" i="20" s="1"/>
  <c r="AS228" i="15"/>
  <c r="AT227" i="20" s="1"/>
  <c r="AM228" i="15"/>
  <c r="AN227" i="20" s="1"/>
  <c r="AX228" i="15"/>
  <c r="AY227" i="20" s="1"/>
  <c r="AQ228" i="15"/>
  <c r="AR227" i="20" s="1"/>
  <c r="AO228" i="15"/>
  <c r="AP227" i="20" s="1"/>
  <c r="AF228" i="15"/>
  <c r="AK228" i="15"/>
  <c r="AL227" i="20" s="1"/>
  <c r="AI228" i="15"/>
  <c r="AJ227" i="20" s="1"/>
  <c r="AD228" i="15"/>
  <c r="V228" i="15"/>
  <c r="AB228" i="15"/>
  <c r="X228" i="15"/>
  <c r="Z228" i="15"/>
  <c r="CS236" i="15"/>
  <c r="CT235" i="20" s="1"/>
  <c r="CQ236" i="15"/>
  <c r="CR235" i="20" s="1"/>
  <c r="CO236" i="15"/>
  <c r="CP235" i="20" s="1"/>
  <c r="CM236" i="15"/>
  <c r="CK236" i="15"/>
  <c r="CF236" i="15"/>
  <c r="CD236" i="15"/>
  <c r="CE235" i="20" s="1"/>
  <c r="CI236" i="15"/>
  <c r="CB236" i="15"/>
  <c r="BX236" i="15"/>
  <c r="BY235" i="20" s="1"/>
  <c r="BZ236" i="15"/>
  <c r="BV236" i="15"/>
  <c r="BS236" i="15"/>
  <c r="BT235" i="20" s="1"/>
  <c r="BK236" i="15"/>
  <c r="BL235" i="20" s="1"/>
  <c r="BQ236" i="15"/>
  <c r="BM236" i="15"/>
  <c r="BN235" i="20" s="1"/>
  <c r="BO236" i="15"/>
  <c r="BF236" i="15"/>
  <c r="BG235" i="20" s="1"/>
  <c r="BD236" i="15"/>
  <c r="BE235" i="20" s="1"/>
  <c r="BI236" i="15"/>
  <c r="AZ236" i="15"/>
  <c r="BA235" i="20" s="1"/>
  <c r="AV236" i="15"/>
  <c r="BB236" i="15"/>
  <c r="BC235" i="20" s="1"/>
  <c r="AS236" i="15"/>
  <c r="AT235" i="20" s="1"/>
  <c r="AX236" i="15"/>
  <c r="AY235" i="20" s="1"/>
  <c r="AQ236" i="15"/>
  <c r="AR235" i="20" s="1"/>
  <c r="AM236" i="15"/>
  <c r="AN235" i="20" s="1"/>
  <c r="AO236" i="15"/>
  <c r="AP235" i="20" s="1"/>
  <c r="AF236" i="15"/>
  <c r="AK236" i="15"/>
  <c r="AL235" i="20" s="1"/>
  <c r="AI236" i="15"/>
  <c r="AJ235" i="20" s="1"/>
  <c r="V236" i="15"/>
  <c r="AB236" i="15"/>
  <c r="AD236" i="15"/>
  <c r="X236" i="15"/>
  <c r="Z236" i="15"/>
  <c r="CS245" i="15"/>
  <c r="CT244" i="20" s="1"/>
  <c r="CQ245" i="15"/>
  <c r="CR244" i="20" s="1"/>
  <c r="CO245" i="15"/>
  <c r="CP244" i="20" s="1"/>
  <c r="CM245" i="15"/>
  <c r="CK245" i="15"/>
  <c r="CI245" i="15"/>
  <c r="CF245" i="15"/>
  <c r="CG244" i="20" s="1"/>
  <c r="CD245" i="15"/>
  <c r="CE244" i="20" s="1"/>
  <c r="CB245" i="15"/>
  <c r="BX245" i="15"/>
  <c r="BY244" i="20" s="1"/>
  <c r="BZ245" i="15"/>
  <c r="BV245" i="15"/>
  <c r="BS245" i="15"/>
  <c r="BT244" i="20" s="1"/>
  <c r="BK245" i="15"/>
  <c r="BL244" i="20" s="1"/>
  <c r="BQ245" i="15"/>
  <c r="BM245" i="15"/>
  <c r="BN244" i="20" s="1"/>
  <c r="BO245" i="15"/>
  <c r="BF245" i="15"/>
  <c r="BG244" i="20" s="1"/>
  <c r="BD245" i="15"/>
  <c r="BE244" i="20" s="1"/>
  <c r="AZ245" i="15"/>
  <c r="BA244" i="20" s="1"/>
  <c r="AV245" i="15"/>
  <c r="BB245" i="15"/>
  <c r="BC244" i="20" s="1"/>
  <c r="AX245" i="15"/>
  <c r="AY244" i="20" s="1"/>
  <c r="AS245" i="15"/>
  <c r="AT244" i="20" s="1"/>
  <c r="BI245" i="15"/>
  <c r="AQ245" i="15"/>
  <c r="AR244" i="20" s="1"/>
  <c r="AO245" i="15"/>
  <c r="AP244" i="20" s="1"/>
  <c r="AM245" i="15"/>
  <c r="AN244" i="20" s="1"/>
  <c r="AK245" i="15"/>
  <c r="AL244" i="20" s="1"/>
  <c r="AI245" i="15"/>
  <c r="AJ244" i="20" s="1"/>
  <c r="AF245" i="15"/>
  <c r="V245" i="15"/>
  <c r="AB245" i="15"/>
  <c r="X245" i="15"/>
  <c r="Z245" i="15"/>
  <c r="AD245" i="15"/>
  <c r="CS253" i="15"/>
  <c r="CT252" i="20" s="1"/>
  <c r="CQ253" i="15"/>
  <c r="CR252" i="20" s="1"/>
  <c r="CO253" i="15"/>
  <c r="CP252" i="20" s="1"/>
  <c r="CM253" i="15"/>
  <c r="CK253" i="15"/>
  <c r="CF253" i="15"/>
  <c r="CI253" i="15"/>
  <c r="CD253" i="15"/>
  <c r="CE252" i="20" s="1"/>
  <c r="CB253" i="15"/>
  <c r="BX253" i="15"/>
  <c r="BY252" i="20" s="1"/>
  <c r="BZ253" i="15"/>
  <c r="BV253" i="15"/>
  <c r="BS253" i="15"/>
  <c r="BT252" i="20" s="1"/>
  <c r="BK253" i="15"/>
  <c r="BL252" i="20" s="1"/>
  <c r="BQ253" i="15"/>
  <c r="BM253" i="15"/>
  <c r="BN252" i="20" s="1"/>
  <c r="BO253" i="15"/>
  <c r="BF253" i="15"/>
  <c r="BG252" i="20" s="1"/>
  <c r="BD253" i="15"/>
  <c r="BE252" i="20" s="1"/>
  <c r="AZ253" i="15"/>
  <c r="BA252" i="20" s="1"/>
  <c r="AV253" i="15"/>
  <c r="BI253" i="15"/>
  <c r="BB253" i="15"/>
  <c r="BC252" i="20" s="1"/>
  <c r="AS253" i="15"/>
  <c r="AT252" i="20" s="1"/>
  <c r="AX253" i="15"/>
  <c r="AY252" i="20" s="1"/>
  <c r="AM253" i="15"/>
  <c r="AN252" i="20" s="1"/>
  <c r="AO253" i="15"/>
  <c r="AP252" i="20" s="1"/>
  <c r="AQ253" i="15"/>
  <c r="AR252" i="20" s="1"/>
  <c r="AK253" i="15"/>
  <c r="AL252" i="20" s="1"/>
  <c r="AI253" i="15"/>
  <c r="AJ252" i="20" s="1"/>
  <c r="AD253" i="15"/>
  <c r="V253" i="15"/>
  <c r="AB253" i="15"/>
  <c r="X253" i="15"/>
  <c r="Z253" i="15"/>
  <c r="AF253" i="15"/>
  <c r="CS261" i="15"/>
  <c r="CT260" i="20" s="1"/>
  <c r="CQ261" i="15"/>
  <c r="CR260" i="20" s="1"/>
  <c r="CO261" i="15"/>
  <c r="CP260" i="20" s="1"/>
  <c r="CM261" i="15"/>
  <c r="CK261" i="15"/>
  <c r="CF261" i="15"/>
  <c r="CI261" i="15"/>
  <c r="CD261" i="15"/>
  <c r="CE260" i="20" s="1"/>
  <c r="CB261" i="15"/>
  <c r="BX261" i="15"/>
  <c r="BY260" i="20" s="1"/>
  <c r="BZ261" i="15"/>
  <c r="BV261" i="15"/>
  <c r="BS261" i="15"/>
  <c r="BT260" i="20" s="1"/>
  <c r="BK261" i="15"/>
  <c r="BL260" i="20" s="1"/>
  <c r="BQ261" i="15"/>
  <c r="BM261" i="15"/>
  <c r="BN260" i="20" s="1"/>
  <c r="BO261" i="15"/>
  <c r="BF261" i="15"/>
  <c r="BG260" i="20" s="1"/>
  <c r="BD261" i="15"/>
  <c r="BE260" i="20" s="1"/>
  <c r="AZ261" i="15"/>
  <c r="BA260" i="20" s="1"/>
  <c r="BI261" i="15"/>
  <c r="AV261" i="15"/>
  <c r="AS261" i="15"/>
  <c r="AT260" i="20" s="1"/>
  <c r="AX261" i="15"/>
  <c r="AY260" i="20" s="1"/>
  <c r="AM261" i="15"/>
  <c r="AN260" i="20" s="1"/>
  <c r="AQ261" i="15"/>
  <c r="AR260" i="20" s="1"/>
  <c r="BB261" i="15"/>
  <c r="BC260" i="20" s="1"/>
  <c r="AO261" i="15"/>
  <c r="AP260" i="20" s="1"/>
  <c r="AK261" i="15"/>
  <c r="AL260" i="20" s="1"/>
  <c r="AI261" i="15"/>
  <c r="AJ260" i="20" s="1"/>
  <c r="AF261" i="15"/>
  <c r="V261" i="15"/>
  <c r="AB261" i="15"/>
  <c r="X261" i="15"/>
  <c r="AD261" i="15"/>
  <c r="Z261" i="15"/>
  <c r="CS269" i="15"/>
  <c r="CT268" i="20" s="1"/>
  <c r="CQ269" i="15"/>
  <c r="CR268" i="20" s="1"/>
  <c r="CO269" i="15"/>
  <c r="CP268" i="20" s="1"/>
  <c r="CM269" i="15"/>
  <c r="CK269" i="15"/>
  <c r="CF269" i="15"/>
  <c r="CI269" i="15"/>
  <c r="CD269" i="15"/>
  <c r="CE268" i="20" s="1"/>
  <c r="CB269" i="15"/>
  <c r="BX269" i="15"/>
  <c r="BY268" i="20" s="1"/>
  <c r="BZ269" i="15"/>
  <c r="BV269" i="15"/>
  <c r="BS269" i="15"/>
  <c r="BT268" i="20" s="1"/>
  <c r="BK269" i="15"/>
  <c r="BL268" i="20" s="1"/>
  <c r="BQ269" i="15"/>
  <c r="BM269" i="15"/>
  <c r="BN268" i="20" s="1"/>
  <c r="BO269" i="15"/>
  <c r="BF269" i="15"/>
  <c r="BG268" i="20" s="1"/>
  <c r="BD269" i="15"/>
  <c r="BE268" i="20" s="1"/>
  <c r="BI269" i="15"/>
  <c r="AZ269" i="15"/>
  <c r="BA268" i="20" s="1"/>
  <c r="AV269" i="15"/>
  <c r="AS269" i="15"/>
  <c r="AT268" i="20" s="1"/>
  <c r="AX269" i="15"/>
  <c r="AY268" i="20" s="1"/>
  <c r="AQ269" i="15"/>
  <c r="AR268" i="20" s="1"/>
  <c r="AO269" i="15"/>
  <c r="AP268" i="20" s="1"/>
  <c r="AM269" i="15"/>
  <c r="AN268" i="20" s="1"/>
  <c r="BB269" i="15"/>
  <c r="BC268" i="20" s="1"/>
  <c r="AF269" i="15"/>
  <c r="AK269" i="15"/>
  <c r="AL268" i="20" s="1"/>
  <c r="AI269" i="15"/>
  <c r="AJ268" i="20" s="1"/>
  <c r="AD269" i="15"/>
  <c r="V269" i="15"/>
  <c r="AB269" i="15"/>
  <c r="X269" i="15"/>
  <c r="Z269" i="15"/>
  <c r="CS277" i="15"/>
  <c r="CT276" i="20" s="1"/>
  <c r="CQ277" i="15"/>
  <c r="CR276" i="20" s="1"/>
  <c r="CO277" i="15"/>
  <c r="CP276" i="20" s="1"/>
  <c r="CM277" i="15"/>
  <c r="CK277" i="15"/>
  <c r="CI277" i="15"/>
  <c r="CF277" i="15"/>
  <c r="CG276" i="20" s="1"/>
  <c r="CD277" i="15"/>
  <c r="CE276" i="20" s="1"/>
  <c r="CB277" i="15"/>
  <c r="BX277" i="15"/>
  <c r="BY276" i="20" s="1"/>
  <c r="BZ277" i="15"/>
  <c r="BV277" i="15"/>
  <c r="BS277" i="15"/>
  <c r="BT276" i="20" s="1"/>
  <c r="BK277" i="15"/>
  <c r="BL276" i="20" s="1"/>
  <c r="BQ277" i="15"/>
  <c r="BR276" i="20" s="1"/>
  <c r="BM277" i="15"/>
  <c r="BN276" i="20" s="1"/>
  <c r="BO277" i="15"/>
  <c r="BF277" i="15"/>
  <c r="BG276" i="20" s="1"/>
  <c r="BD277" i="15"/>
  <c r="BE276" i="20" s="1"/>
  <c r="BB277" i="15"/>
  <c r="BC276" i="20" s="1"/>
  <c r="AZ277" i="15"/>
  <c r="BA276" i="20" s="1"/>
  <c r="AS277" i="15"/>
  <c r="AT276" i="20" s="1"/>
  <c r="AV277" i="15"/>
  <c r="BI277" i="15"/>
  <c r="AX277" i="15"/>
  <c r="AY276" i="20" s="1"/>
  <c r="AQ277" i="15"/>
  <c r="AR276" i="20" s="1"/>
  <c r="AM277" i="15"/>
  <c r="AN276" i="20" s="1"/>
  <c r="AO277" i="15"/>
  <c r="AP276" i="20" s="1"/>
  <c r="AF277" i="15"/>
  <c r="AK277" i="15"/>
  <c r="AL276" i="20" s="1"/>
  <c r="AI277" i="15"/>
  <c r="AJ276" i="20" s="1"/>
  <c r="V277" i="15"/>
  <c r="AB277" i="15"/>
  <c r="X277" i="15"/>
  <c r="AD277" i="15"/>
  <c r="Z277" i="15"/>
  <c r="CS286" i="15"/>
  <c r="CT285" i="20" s="1"/>
  <c r="CQ286" i="15"/>
  <c r="CR285" i="20" s="1"/>
  <c r="CO286" i="15"/>
  <c r="CP285" i="20" s="1"/>
  <c r="CM286" i="15"/>
  <c r="CK286" i="15"/>
  <c r="CF286" i="15"/>
  <c r="CI286" i="15"/>
  <c r="CD286" i="15"/>
  <c r="CE285" i="20" s="1"/>
  <c r="CB286" i="15"/>
  <c r="BX286" i="15"/>
  <c r="BY285" i="20" s="1"/>
  <c r="BZ286" i="15"/>
  <c r="BS286" i="15"/>
  <c r="BQ286" i="15"/>
  <c r="BR285" i="20" s="1"/>
  <c r="BM286" i="15"/>
  <c r="BO286" i="15"/>
  <c r="BP285" i="20" s="1"/>
  <c r="BV286" i="15"/>
  <c r="BF286" i="15"/>
  <c r="BG285" i="20" s="1"/>
  <c r="BI286" i="15"/>
  <c r="BD286" i="15"/>
  <c r="BE285" i="20" s="1"/>
  <c r="BB286" i="15"/>
  <c r="BC285" i="20" s="1"/>
  <c r="AZ286" i="15"/>
  <c r="BA285" i="20" s="1"/>
  <c r="BK286" i="15"/>
  <c r="AV286" i="15"/>
  <c r="AX286" i="15"/>
  <c r="AY285" i="20" s="1"/>
  <c r="AS286" i="15"/>
  <c r="AT285" i="20" s="1"/>
  <c r="AO286" i="15"/>
  <c r="AP285" i="20" s="1"/>
  <c r="AQ286" i="15"/>
  <c r="AR285" i="20" s="1"/>
  <c r="AM286" i="15"/>
  <c r="AN285" i="20" s="1"/>
  <c r="AI286" i="15"/>
  <c r="AJ285" i="20" s="1"/>
  <c r="AK286" i="15"/>
  <c r="AL285" i="20" s="1"/>
  <c r="AF286" i="15"/>
  <c r="AD286" i="15"/>
  <c r="AB286" i="15"/>
  <c r="V286" i="15"/>
  <c r="X286" i="15"/>
  <c r="Z286" i="15"/>
  <c r="CS294" i="15"/>
  <c r="CT293" i="20" s="1"/>
  <c r="CQ294" i="15"/>
  <c r="CR293" i="20" s="1"/>
  <c r="CO294" i="15"/>
  <c r="CP293" i="20" s="1"/>
  <c r="CM294" i="15"/>
  <c r="CK294" i="15"/>
  <c r="CF294" i="15"/>
  <c r="CI294" i="15"/>
  <c r="CD294" i="15"/>
  <c r="CE293" i="20" s="1"/>
  <c r="CB294" i="15"/>
  <c r="BX294" i="15"/>
  <c r="BY293" i="20" s="1"/>
  <c r="BZ294" i="15"/>
  <c r="BS294" i="15"/>
  <c r="BQ294" i="15"/>
  <c r="BR293" i="20" s="1"/>
  <c r="BM294" i="15"/>
  <c r="BO294" i="15"/>
  <c r="BP293" i="20" s="1"/>
  <c r="BF294" i="15"/>
  <c r="BG293" i="20" s="1"/>
  <c r="BI294" i="15"/>
  <c r="BD294" i="15"/>
  <c r="BE293" i="20" s="1"/>
  <c r="BK294" i="15"/>
  <c r="AZ294" i="15"/>
  <c r="BA293" i="20" s="1"/>
  <c r="BB294" i="15"/>
  <c r="BC293" i="20" s="1"/>
  <c r="AV294" i="15"/>
  <c r="AX294" i="15"/>
  <c r="AY293" i="20" s="1"/>
  <c r="AS294" i="15"/>
  <c r="AT293" i="20" s="1"/>
  <c r="BV294" i="15"/>
  <c r="AO294" i="15"/>
  <c r="AP293" i="20" s="1"/>
  <c r="AQ294" i="15"/>
  <c r="AR293" i="20" s="1"/>
  <c r="AM294" i="15"/>
  <c r="AN293" i="20" s="1"/>
  <c r="AI294" i="15"/>
  <c r="AJ293" i="20" s="1"/>
  <c r="AK294" i="15"/>
  <c r="AL293" i="20" s="1"/>
  <c r="AF294" i="15"/>
  <c r="AB294" i="15"/>
  <c r="V294" i="15"/>
  <c r="X294" i="15"/>
  <c r="AD294" i="15"/>
  <c r="Z294" i="15"/>
  <c r="CS302" i="15"/>
  <c r="CT301" i="20" s="1"/>
  <c r="CO302" i="15"/>
  <c r="CM302" i="15"/>
  <c r="CN301" i="20" s="1"/>
  <c r="CQ302" i="15"/>
  <c r="CK302" i="15"/>
  <c r="CF302" i="15"/>
  <c r="CI302" i="15"/>
  <c r="CD302" i="15"/>
  <c r="CE301" i="20" s="1"/>
  <c r="CB302" i="15"/>
  <c r="BX302" i="15"/>
  <c r="BY301" i="20" s="1"/>
  <c r="BZ302" i="15"/>
  <c r="BS302" i="15"/>
  <c r="BV302" i="15"/>
  <c r="BQ302" i="15"/>
  <c r="BR301" i="20" s="1"/>
  <c r="BM302" i="15"/>
  <c r="BN301" i="20" s="1"/>
  <c r="BO302" i="15"/>
  <c r="BK302" i="15"/>
  <c r="BF302" i="15"/>
  <c r="BG301" i="20" s="1"/>
  <c r="BI302" i="15"/>
  <c r="BD302" i="15"/>
  <c r="BE301" i="20" s="1"/>
  <c r="AZ302" i="15"/>
  <c r="BA301" i="20" s="1"/>
  <c r="BB302" i="15"/>
  <c r="BC301" i="20" s="1"/>
  <c r="AV302" i="15"/>
  <c r="AX302" i="15"/>
  <c r="AY301" i="20" s="1"/>
  <c r="AS302" i="15"/>
  <c r="AT301" i="20" s="1"/>
  <c r="AO302" i="15"/>
  <c r="AP301" i="20" s="1"/>
  <c r="AQ302" i="15"/>
  <c r="AR301" i="20" s="1"/>
  <c r="AM302" i="15"/>
  <c r="AN301" i="20" s="1"/>
  <c r="AI302" i="15"/>
  <c r="AJ301" i="20" s="1"/>
  <c r="AK302" i="15"/>
  <c r="AL301" i="20" s="1"/>
  <c r="AF302" i="15"/>
  <c r="AD302" i="15"/>
  <c r="AB302" i="15"/>
  <c r="V302" i="15"/>
  <c r="X302" i="15"/>
  <c r="Z302" i="15"/>
  <c r="CS310" i="15"/>
  <c r="CT309" i="20" s="1"/>
  <c r="CO310" i="15"/>
  <c r="CQ310" i="15"/>
  <c r="CR309" i="20" s="1"/>
  <c r="CM310" i="15"/>
  <c r="CK310" i="15"/>
  <c r="CF310" i="15"/>
  <c r="CI310" i="15"/>
  <c r="CD310" i="15"/>
  <c r="CE309" i="20" s="1"/>
  <c r="CB310" i="15"/>
  <c r="BX310" i="15"/>
  <c r="BY309" i="20" s="1"/>
  <c r="BZ310" i="15"/>
  <c r="BS310" i="15"/>
  <c r="BQ310" i="15"/>
  <c r="BR309" i="20" s="1"/>
  <c r="BV310" i="15"/>
  <c r="BM310" i="15"/>
  <c r="BN309" i="20" s="1"/>
  <c r="BO310" i="15"/>
  <c r="BP309" i="20" s="1"/>
  <c r="BF310" i="15"/>
  <c r="BG309" i="20" s="1"/>
  <c r="BK310" i="15"/>
  <c r="BI310" i="15"/>
  <c r="BD310" i="15"/>
  <c r="BE309" i="20" s="1"/>
  <c r="AZ310" i="15"/>
  <c r="BA309" i="20" s="1"/>
  <c r="BB310" i="15"/>
  <c r="BC309" i="20" s="1"/>
  <c r="AV310" i="15"/>
  <c r="AX310" i="15"/>
  <c r="AY309" i="20" s="1"/>
  <c r="AS310" i="15"/>
  <c r="AT309" i="20" s="1"/>
  <c r="AO310" i="15"/>
  <c r="AP309" i="20" s="1"/>
  <c r="AQ310" i="15"/>
  <c r="AR309" i="20" s="1"/>
  <c r="AM310" i="15"/>
  <c r="AN309" i="20" s="1"/>
  <c r="AI310" i="15"/>
  <c r="AJ309" i="20" s="1"/>
  <c r="AK310" i="15"/>
  <c r="AL309" i="20" s="1"/>
  <c r="AF310" i="15"/>
  <c r="AB310" i="15"/>
  <c r="V310" i="15"/>
  <c r="X310" i="15"/>
  <c r="AD310" i="15"/>
  <c r="Z310" i="15"/>
  <c r="CS318" i="15"/>
  <c r="CT317" i="20" s="1"/>
  <c r="CO318" i="15"/>
  <c r="CQ318" i="15"/>
  <c r="CR317" i="20" s="1"/>
  <c r="CM318" i="15"/>
  <c r="CK318" i="15"/>
  <c r="CF318" i="15"/>
  <c r="CI318" i="15"/>
  <c r="CD318" i="15"/>
  <c r="CE317" i="20" s="1"/>
  <c r="CB318" i="15"/>
  <c r="BX318" i="15"/>
  <c r="BY317" i="20" s="1"/>
  <c r="BZ318" i="15"/>
  <c r="BS318" i="15"/>
  <c r="BQ318" i="15"/>
  <c r="BR317" i="20" s="1"/>
  <c r="BV318" i="15"/>
  <c r="BM318" i="15"/>
  <c r="BN317" i="20" s="1"/>
  <c r="BO318" i="15"/>
  <c r="BP317" i="20" s="1"/>
  <c r="BF318" i="15"/>
  <c r="BG317" i="20" s="1"/>
  <c r="BI318" i="15"/>
  <c r="BD318" i="15"/>
  <c r="BE317" i="20" s="1"/>
  <c r="AZ318" i="15"/>
  <c r="BA317" i="20" s="1"/>
  <c r="AV318" i="15"/>
  <c r="BB318" i="15"/>
  <c r="BC317" i="20" s="1"/>
  <c r="BK318" i="15"/>
  <c r="AX318" i="15"/>
  <c r="AY317" i="20" s="1"/>
  <c r="AS318" i="15"/>
  <c r="AT317" i="20" s="1"/>
  <c r="AO318" i="15"/>
  <c r="AP317" i="20" s="1"/>
  <c r="AQ318" i="15"/>
  <c r="AR317" i="20" s="1"/>
  <c r="AM318" i="15"/>
  <c r="AN317" i="20" s="1"/>
  <c r="AI318" i="15"/>
  <c r="AJ317" i="20" s="1"/>
  <c r="AK318" i="15"/>
  <c r="AL317" i="20" s="1"/>
  <c r="AF318" i="15"/>
  <c r="AD318" i="15"/>
  <c r="AB318" i="15"/>
  <c r="V318" i="15"/>
  <c r="X318" i="15"/>
  <c r="Z318" i="15"/>
  <c r="CS326" i="15"/>
  <c r="CT325" i="20" s="1"/>
  <c r="CO326" i="15"/>
  <c r="CQ326" i="15"/>
  <c r="CR325" i="20" s="1"/>
  <c r="CM326" i="15"/>
  <c r="CK326" i="15"/>
  <c r="CF326" i="15"/>
  <c r="CI326" i="15"/>
  <c r="CD326" i="15"/>
  <c r="CE325" i="20" s="1"/>
  <c r="CB326" i="15"/>
  <c r="BX326" i="15"/>
  <c r="BY325" i="20" s="1"/>
  <c r="BZ326" i="15"/>
  <c r="BS326" i="15"/>
  <c r="BQ326" i="15"/>
  <c r="BR325" i="20" s="1"/>
  <c r="BM326" i="15"/>
  <c r="BN325" i="20" s="1"/>
  <c r="BV326" i="15"/>
  <c r="BO326" i="15"/>
  <c r="BP325" i="20" s="1"/>
  <c r="BK326" i="15"/>
  <c r="BF326" i="15"/>
  <c r="BG325" i="20" s="1"/>
  <c r="BI326" i="15"/>
  <c r="BD326" i="15"/>
  <c r="BE325" i="20" s="1"/>
  <c r="AZ326" i="15"/>
  <c r="BA325" i="20" s="1"/>
  <c r="AV326" i="15"/>
  <c r="BB326" i="15"/>
  <c r="BC325" i="20" s="1"/>
  <c r="AX326" i="15"/>
  <c r="AY325" i="20" s="1"/>
  <c r="AS326" i="15"/>
  <c r="AT325" i="20" s="1"/>
  <c r="AO326" i="15"/>
  <c r="AP325" i="20" s="1"/>
  <c r="AQ326" i="15"/>
  <c r="AR325" i="20" s="1"/>
  <c r="AM326" i="15"/>
  <c r="AN325" i="20" s="1"/>
  <c r="AI326" i="15"/>
  <c r="AJ325" i="20" s="1"/>
  <c r="AK326" i="15"/>
  <c r="AL325" i="20" s="1"/>
  <c r="AB326" i="15"/>
  <c r="V326" i="15"/>
  <c r="X326" i="15"/>
  <c r="AD326" i="15"/>
  <c r="AF326" i="15"/>
  <c r="Z326" i="15"/>
  <c r="CS334" i="15"/>
  <c r="CT333" i="20" s="1"/>
  <c r="CO334" i="15"/>
  <c r="CQ334" i="15"/>
  <c r="CR333" i="20" s="1"/>
  <c r="CM334" i="15"/>
  <c r="CI334" i="15"/>
  <c r="CK334" i="15"/>
  <c r="CF334" i="15"/>
  <c r="CG333" i="20" s="1"/>
  <c r="CD334" i="15"/>
  <c r="CE333" i="20" s="1"/>
  <c r="CB334" i="15"/>
  <c r="BX334" i="15"/>
  <c r="BY333" i="20" s="1"/>
  <c r="BZ334" i="15"/>
  <c r="BS334" i="15"/>
  <c r="BQ334" i="15"/>
  <c r="BR333" i="20" s="1"/>
  <c r="BM334" i="15"/>
  <c r="BN333" i="20" s="1"/>
  <c r="BV334" i="15"/>
  <c r="BO334" i="15"/>
  <c r="BP333" i="20" s="1"/>
  <c r="BF334" i="15"/>
  <c r="BG333" i="20" s="1"/>
  <c r="BB334" i="15"/>
  <c r="BC333" i="20" s="1"/>
  <c r="BI334" i="15"/>
  <c r="BD334" i="15"/>
  <c r="BE333" i="20" s="1"/>
  <c r="AZ334" i="15"/>
  <c r="BA333" i="20" s="1"/>
  <c r="BK334" i="15"/>
  <c r="AV334" i="15"/>
  <c r="AX334" i="15"/>
  <c r="AY333" i="20" s="1"/>
  <c r="AS334" i="15"/>
  <c r="AT333" i="20" s="1"/>
  <c r="AO334" i="15"/>
  <c r="AP333" i="20" s="1"/>
  <c r="AQ334" i="15"/>
  <c r="AR333" i="20" s="1"/>
  <c r="AM334" i="15"/>
  <c r="AN333" i="20" s="1"/>
  <c r="AI334" i="15"/>
  <c r="AJ333" i="20" s="1"/>
  <c r="AK334" i="15"/>
  <c r="AL333" i="20" s="1"/>
  <c r="AF334" i="15"/>
  <c r="AD334" i="15"/>
  <c r="AB334" i="15"/>
  <c r="V334" i="15"/>
  <c r="X334" i="15"/>
  <c r="Z334" i="15"/>
  <c r="CS342" i="15"/>
  <c r="CT341" i="20" s="1"/>
  <c r="CO342" i="15"/>
  <c r="CQ342" i="15"/>
  <c r="CR341" i="20" s="1"/>
  <c r="CM342" i="15"/>
  <c r="CI342" i="15"/>
  <c r="CK342" i="15"/>
  <c r="CF342" i="15"/>
  <c r="CG341" i="20" s="1"/>
  <c r="CD342" i="15"/>
  <c r="CE341" i="20" s="1"/>
  <c r="CB342" i="15"/>
  <c r="BX342" i="15"/>
  <c r="BY341" i="20" s="1"/>
  <c r="BZ342" i="15"/>
  <c r="BS342" i="15"/>
  <c r="BQ342" i="15"/>
  <c r="BR341" i="20" s="1"/>
  <c r="BM342" i="15"/>
  <c r="BN341" i="20" s="1"/>
  <c r="BV342" i="15"/>
  <c r="BO342" i="15"/>
  <c r="BP341" i="20" s="1"/>
  <c r="BK342" i="15"/>
  <c r="BF342" i="15"/>
  <c r="BG341" i="20" s="1"/>
  <c r="BB342" i="15"/>
  <c r="BC341" i="20" s="1"/>
  <c r="BI342" i="15"/>
  <c r="BD342" i="15"/>
  <c r="BE341" i="20" s="1"/>
  <c r="AZ342" i="15"/>
  <c r="BA341" i="20" s="1"/>
  <c r="AV342" i="15"/>
  <c r="AX342" i="15"/>
  <c r="AY341" i="20" s="1"/>
  <c r="AS342" i="15"/>
  <c r="AT341" i="20" s="1"/>
  <c r="AO342" i="15"/>
  <c r="AP341" i="20" s="1"/>
  <c r="AQ342" i="15"/>
  <c r="AR341" i="20" s="1"/>
  <c r="AM342" i="15"/>
  <c r="AN341" i="20" s="1"/>
  <c r="AI342" i="15"/>
  <c r="AJ341" i="20" s="1"/>
  <c r="AK342" i="15"/>
  <c r="AL341" i="20" s="1"/>
  <c r="AF342" i="15"/>
  <c r="AB342" i="15"/>
  <c r="V342" i="15"/>
  <c r="X342" i="15"/>
  <c r="AD342" i="15"/>
  <c r="Z342" i="15"/>
  <c r="CS350" i="15"/>
  <c r="CT349" i="20" s="1"/>
  <c r="CQ350" i="15"/>
  <c r="CR349" i="20" s="1"/>
  <c r="CO350" i="15"/>
  <c r="CP349" i="20" s="1"/>
  <c r="CM350" i="15"/>
  <c r="CI350" i="15"/>
  <c r="CK350" i="15"/>
  <c r="CF350" i="15"/>
  <c r="CG349" i="20" s="1"/>
  <c r="CD350" i="15"/>
  <c r="CE349" i="20" s="1"/>
  <c r="CB350" i="15"/>
  <c r="BX350" i="15"/>
  <c r="BY349" i="20" s="1"/>
  <c r="BZ350" i="15"/>
  <c r="BS350" i="15"/>
  <c r="BQ350" i="15"/>
  <c r="BR349" i="20" s="1"/>
  <c r="BM350" i="15"/>
  <c r="BO350" i="15"/>
  <c r="BP349" i="20" s="1"/>
  <c r="BV350" i="15"/>
  <c r="BF350" i="15"/>
  <c r="BG349" i="20" s="1"/>
  <c r="BB350" i="15"/>
  <c r="BC349" i="20" s="1"/>
  <c r="BI350" i="15"/>
  <c r="BD350" i="15"/>
  <c r="BE349" i="20" s="1"/>
  <c r="AZ350" i="15"/>
  <c r="BA349" i="20" s="1"/>
  <c r="BK350" i="15"/>
  <c r="AV350" i="15"/>
  <c r="AX350" i="15"/>
  <c r="AY349" i="20" s="1"/>
  <c r="AS350" i="15"/>
  <c r="AT349" i="20" s="1"/>
  <c r="AO350" i="15"/>
  <c r="AP349" i="20" s="1"/>
  <c r="AQ350" i="15"/>
  <c r="AR349" i="20" s="1"/>
  <c r="AM350" i="15"/>
  <c r="AN349" i="20" s="1"/>
  <c r="AI350" i="15"/>
  <c r="AJ349" i="20" s="1"/>
  <c r="AK350" i="15"/>
  <c r="AL349" i="20" s="1"/>
  <c r="AF350" i="15"/>
  <c r="AD350" i="15"/>
  <c r="AB350" i="15"/>
  <c r="V350" i="15"/>
  <c r="X350" i="15"/>
  <c r="Z350" i="15"/>
  <c r="CS358" i="15"/>
  <c r="CT357" i="20" s="1"/>
  <c r="CQ358" i="15"/>
  <c r="CR357" i="20" s="1"/>
  <c r="CO358" i="15"/>
  <c r="CP357" i="20" s="1"/>
  <c r="CM358" i="15"/>
  <c r="CI358" i="15"/>
  <c r="CK358" i="15"/>
  <c r="CF358" i="15"/>
  <c r="CG357" i="20" s="1"/>
  <c r="CD358" i="15"/>
  <c r="CE357" i="20" s="1"/>
  <c r="CB358" i="15"/>
  <c r="BX358" i="15"/>
  <c r="BY357" i="20" s="1"/>
  <c r="BZ358" i="15"/>
  <c r="BS358" i="15"/>
  <c r="BQ358" i="15"/>
  <c r="BR357" i="20" s="1"/>
  <c r="BM358" i="15"/>
  <c r="BO358" i="15"/>
  <c r="BP357" i="20" s="1"/>
  <c r="BK358" i="15"/>
  <c r="BF358" i="15"/>
  <c r="BG357" i="20" s="1"/>
  <c r="BB358" i="15"/>
  <c r="BC357" i="20" s="1"/>
  <c r="BI358" i="15"/>
  <c r="BV358" i="15"/>
  <c r="BD358" i="15"/>
  <c r="BE357" i="20" s="1"/>
  <c r="AZ358" i="15"/>
  <c r="BA357" i="20" s="1"/>
  <c r="AV358" i="15"/>
  <c r="AX358" i="15"/>
  <c r="AY357" i="20" s="1"/>
  <c r="AS358" i="15"/>
  <c r="AT357" i="20" s="1"/>
  <c r="AO358" i="15"/>
  <c r="AP357" i="20" s="1"/>
  <c r="AQ358" i="15"/>
  <c r="AR357" i="20" s="1"/>
  <c r="AM358" i="15"/>
  <c r="AN357" i="20" s="1"/>
  <c r="AI358" i="15"/>
  <c r="AJ357" i="20" s="1"/>
  <c r="AK358" i="15"/>
  <c r="AL357" i="20" s="1"/>
  <c r="AF358" i="15"/>
  <c r="AD358" i="15"/>
  <c r="AB358" i="15"/>
  <c r="V358" i="15"/>
  <c r="X358" i="15"/>
  <c r="Z358" i="15"/>
  <c r="CS366" i="15"/>
  <c r="CT365" i="20" s="1"/>
  <c r="CO366" i="15"/>
  <c r="CM366" i="15"/>
  <c r="CN365" i="20" s="1"/>
  <c r="CQ366" i="15"/>
  <c r="CI366" i="15"/>
  <c r="CK366" i="15"/>
  <c r="CF366" i="15"/>
  <c r="CG365" i="20" s="1"/>
  <c r="CD366" i="15"/>
  <c r="CE365" i="20" s="1"/>
  <c r="CB366" i="15"/>
  <c r="BX366" i="15"/>
  <c r="BY365" i="20" s="1"/>
  <c r="BZ366" i="15"/>
  <c r="BS366" i="15"/>
  <c r="BV366" i="15"/>
  <c r="BQ366" i="15"/>
  <c r="BR365" i="20" s="1"/>
  <c r="BM366" i="15"/>
  <c r="BN365" i="20" s="1"/>
  <c r="BO366" i="15"/>
  <c r="BF366" i="15"/>
  <c r="BG365" i="20" s="1"/>
  <c r="BB366" i="15"/>
  <c r="BC365" i="20" s="1"/>
  <c r="BI366" i="15"/>
  <c r="BD366" i="15"/>
  <c r="BE365" i="20" s="1"/>
  <c r="BK366" i="15"/>
  <c r="AZ366" i="15"/>
  <c r="BA365" i="20" s="1"/>
  <c r="AV366" i="15"/>
  <c r="AX366" i="15"/>
  <c r="AY365" i="20" s="1"/>
  <c r="AS366" i="15"/>
  <c r="AT365" i="20" s="1"/>
  <c r="AO366" i="15"/>
  <c r="AP365" i="20" s="1"/>
  <c r="AQ366" i="15"/>
  <c r="AR365" i="20" s="1"/>
  <c r="AM366" i="15"/>
  <c r="AN365" i="20" s="1"/>
  <c r="AI366" i="15"/>
  <c r="AJ365" i="20" s="1"/>
  <c r="AK366" i="15"/>
  <c r="AL365" i="20" s="1"/>
  <c r="AF366" i="15"/>
  <c r="AD366" i="15"/>
  <c r="AB366" i="15"/>
  <c r="V366" i="15"/>
  <c r="X366" i="15"/>
  <c r="Z366" i="15"/>
  <c r="CS374" i="15"/>
  <c r="CT373" i="20" s="1"/>
  <c r="CO374" i="15"/>
  <c r="CQ374" i="15"/>
  <c r="CR373" i="20" s="1"/>
  <c r="CM374" i="15"/>
  <c r="CI374" i="15"/>
  <c r="CK374" i="15"/>
  <c r="CF374" i="15"/>
  <c r="CG373" i="20" s="1"/>
  <c r="CD374" i="15"/>
  <c r="CE373" i="20" s="1"/>
  <c r="CB374" i="15"/>
  <c r="BX374" i="15"/>
  <c r="BY373" i="20" s="1"/>
  <c r="BZ374" i="15"/>
  <c r="BS374" i="15"/>
  <c r="BQ374" i="15"/>
  <c r="BR373" i="20" s="1"/>
  <c r="BV374" i="15"/>
  <c r="BM374" i="15"/>
  <c r="BN373" i="20" s="1"/>
  <c r="BO374" i="15"/>
  <c r="BP373" i="20" s="1"/>
  <c r="BK374" i="15"/>
  <c r="BF374" i="15"/>
  <c r="BG373" i="20" s="1"/>
  <c r="BB374" i="15"/>
  <c r="BC373" i="20" s="1"/>
  <c r="BI374" i="15"/>
  <c r="BD374" i="15"/>
  <c r="BE373" i="20" s="1"/>
  <c r="AZ374" i="15"/>
  <c r="BA373" i="20" s="1"/>
  <c r="AV374" i="15"/>
  <c r="AX374" i="15"/>
  <c r="AY373" i="20" s="1"/>
  <c r="AS374" i="15"/>
  <c r="AT373" i="20" s="1"/>
  <c r="AO374" i="15"/>
  <c r="AP373" i="20" s="1"/>
  <c r="AQ374" i="15"/>
  <c r="AR373" i="20" s="1"/>
  <c r="AM374" i="15"/>
  <c r="AN373" i="20" s="1"/>
  <c r="AI374" i="15"/>
  <c r="AJ373" i="20" s="1"/>
  <c r="AK374" i="15"/>
  <c r="AL373" i="20" s="1"/>
  <c r="AF374" i="15"/>
  <c r="AD374" i="15"/>
  <c r="AB374" i="15"/>
  <c r="V374" i="15"/>
  <c r="X374" i="15"/>
  <c r="Z374" i="15"/>
  <c r="CS382" i="15"/>
  <c r="CT381" i="20" s="1"/>
  <c r="CO382" i="15"/>
  <c r="CQ382" i="15"/>
  <c r="CR381" i="20" s="1"/>
  <c r="CM382" i="15"/>
  <c r="CI382" i="15"/>
  <c r="CK382" i="15"/>
  <c r="CF382" i="15"/>
  <c r="CG381" i="20" s="1"/>
  <c r="CD382" i="15"/>
  <c r="CE381" i="20" s="1"/>
  <c r="CB382" i="15"/>
  <c r="BX382" i="15"/>
  <c r="BY381" i="20" s="1"/>
  <c r="BZ382" i="15"/>
  <c r="BS382" i="15"/>
  <c r="BQ382" i="15"/>
  <c r="BR381" i="20" s="1"/>
  <c r="BV382" i="15"/>
  <c r="BM382" i="15"/>
  <c r="BN381" i="20" s="1"/>
  <c r="BO382" i="15"/>
  <c r="BP381" i="20" s="1"/>
  <c r="BF382" i="15"/>
  <c r="BG381" i="20" s="1"/>
  <c r="BB382" i="15"/>
  <c r="BC381" i="20" s="1"/>
  <c r="BI382" i="15"/>
  <c r="BD382" i="15"/>
  <c r="BE381" i="20" s="1"/>
  <c r="AZ382" i="15"/>
  <c r="BA381" i="20" s="1"/>
  <c r="AV382" i="15"/>
  <c r="BK382" i="15"/>
  <c r="AX382" i="15"/>
  <c r="AY381" i="20" s="1"/>
  <c r="AS382" i="15"/>
  <c r="AT381" i="20" s="1"/>
  <c r="AO382" i="15"/>
  <c r="AP381" i="20" s="1"/>
  <c r="AQ382" i="15"/>
  <c r="AR381" i="20" s="1"/>
  <c r="AM382" i="15"/>
  <c r="AN381" i="20" s="1"/>
  <c r="AI382" i="15"/>
  <c r="AJ381" i="20" s="1"/>
  <c r="AK382" i="15"/>
  <c r="AL381" i="20" s="1"/>
  <c r="AD382" i="15"/>
  <c r="AF382" i="15"/>
  <c r="AB382" i="15"/>
  <c r="V382" i="15"/>
  <c r="X382" i="15"/>
  <c r="Z382" i="15"/>
  <c r="CS390" i="15"/>
  <c r="CT389" i="20" s="1"/>
  <c r="CO390" i="15"/>
  <c r="CQ390" i="15"/>
  <c r="CR389" i="20" s="1"/>
  <c r="CM390" i="15"/>
  <c r="CI390" i="15"/>
  <c r="CK390" i="15"/>
  <c r="CF390" i="15"/>
  <c r="CG389" i="20" s="1"/>
  <c r="CD390" i="15"/>
  <c r="CE389" i="20" s="1"/>
  <c r="CB390" i="15"/>
  <c r="BX390" i="15"/>
  <c r="BY389" i="20" s="1"/>
  <c r="BZ390" i="15"/>
  <c r="BS390" i="15"/>
  <c r="BQ390" i="15"/>
  <c r="BR389" i="20" s="1"/>
  <c r="BM390" i="15"/>
  <c r="BV390" i="15"/>
  <c r="BO390" i="15"/>
  <c r="BP389" i="20" s="1"/>
  <c r="BK390" i="15"/>
  <c r="BF390" i="15"/>
  <c r="BG389" i="20" s="1"/>
  <c r="BB390" i="15"/>
  <c r="BC389" i="20" s="1"/>
  <c r="BI390" i="15"/>
  <c r="BD390" i="15"/>
  <c r="BE389" i="20" s="1"/>
  <c r="AZ390" i="15"/>
  <c r="BA389" i="20" s="1"/>
  <c r="AV390" i="15"/>
  <c r="AX390" i="15"/>
  <c r="AY389" i="20" s="1"/>
  <c r="AS390" i="15"/>
  <c r="AT389" i="20" s="1"/>
  <c r="AO390" i="15"/>
  <c r="AP389" i="20" s="1"/>
  <c r="AQ390" i="15"/>
  <c r="AR389" i="20" s="1"/>
  <c r="AM390" i="15"/>
  <c r="AN389" i="20" s="1"/>
  <c r="AI390" i="15"/>
  <c r="AJ389" i="20" s="1"/>
  <c r="AK390" i="15"/>
  <c r="AL389" i="20" s="1"/>
  <c r="AD390" i="15"/>
  <c r="AB390" i="15"/>
  <c r="V390" i="15"/>
  <c r="X390" i="15"/>
  <c r="AF390" i="15"/>
  <c r="Z390" i="15"/>
  <c r="CS398" i="15"/>
  <c r="CT397" i="20" s="1"/>
  <c r="CO398" i="15"/>
  <c r="CQ398" i="15"/>
  <c r="CR397" i="20" s="1"/>
  <c r="CM398" i="15"/>
  <c r="CI398" i="15"/>
  <c r="CK398" i="15"/>
  <c r="CF398" i="15"/>
  <c r="CG397" i="20" s="1"/>
  <c r="CD398" i="15"/>
  <c r="CE397" i="20" s="1"/>
  <c r="CB398" i="15"/>
  <c r="BX398" i="15"/>
  <c r="BY397" i="20" s="1"/>
  <c r="BZ398" i="15"/>
  <c r="BS398" i="15"/>
  <c r="BQ398" i="15"/>
  <c r="BR397" i="20" s="1"/>
  <c r="BM398" i="15"/>
  <c r="BV398" i="15"/>
  <c r="BO398" i="15"/>
  <c r="BP397" i="20" s="1"/>
  <c r="BF398" i="15"/>
  <c r="BG397" i="20" s="1"/>
  <c r="BB398" i="15"/>
  <c r="BC397" i="20" s="1"/>
  <c r="BI398" i="15"/>
  <c r="BD398" i="15"/>
  <c r="BE397" i="20" s="1"/>
  <c r="AZ398" i="15"/>
  <c r="BA397" i="20" s="1"/>
  <c r="BK398" i="15"/>
  <c r="AV398" i="15"/>
  <c r="AX398" i="15"/>
  <c r="AY397" i="20" s="1"/>
  <c r="AS398" i="15"/>
  <c r="AT397" i="20" s="1"/>
  <c r="AO398" i="15"/>
  <c r="AP397" i="20" s="1"/>
  <c r="AQ398" i="15"/>
  <c r="AR397" i="20" s="1"/>
  <c r="AM398" i="15"/>
  <c r="AN397" i="20" s="1"/>
  <c r="AI398" i="15"/>
  <c r="AJ397" i="20" s="1"/>
  <c r="AK398" i="15"/>
  <c r="AL397" i="20" s="1"/>
  <c r="AD398" i="15"/>
  <c r="AF398" i="15"/>
  <c r="AB398" i="15"/>
  <c r="V398" i="15"/>
  <c r="X398" i="15"/>
  <c r="Z398" i="15"/>
  <c r="CS406" i="15"/>
  <c r="CT405" i="20" s="1"/>
  <c r="CO406" i="15"/>
  <c r="CQ406" i="15"/>
  <c r="CR405" i="20" s="1"/>
  <c r="CM406" i="15"/>
  <c r="CI406" i="15"/>
  <c r="CK406" i="15"/>
  <c r="CF406" i="15"/>
  <c r="CG405" i="20" s="1"/>
  <c r="CD406" i="15"/>
  <c r="CE405" i="20" s="1"/>
  <c r="CB406" i="15"/>
  <c r="BX406" i="15"/>
  <c r="BY405" i="20" s="1"/>
  <c r="BZ406" i="15"/>
  <c r="BS406" i="15"/>
  <c r="BQ406" i="15"/>
  <c r="BR405" i="20" s="1"/>
  <c r="BM406" i="15"/>
  <c r="BV406" i="15"/>
  <c r="BO406" i="15"/>
  <c r="BP405" i="20" s="1"/>
  <c r="BK406" i="15"/>
  <c r="BF406" i="15"/>
  <c r="BG405" i="20" s="1"/>
  <c r="BB406" i="15"/>
  <c r="BC405" i="20" s="1"/>
  <c r="BI406" i="15"/>
  <c r="BD406" i="15"/>
  <c r="BE405" i="20" s="1"/>
  <c r="AZ406" i="15"/>
  <c r="BA405" i="20" s="1"/>
  <c r="AX406" i="15"/>
  <c r="AY405" i="20" s="1"/>
  <c r="AS406" i="15"/>
  <c r="AT405" i="20" s="1"/>
  <c r="AO406" i="15"/>
  <c r="AP405" i="20" s="1"/>
  <c r="AV406" i="15"/>
  <c r="AQ406" i="15"/>
  <c r="AR405" i="20" s="1"/>
  <c r="AM406" i="15"/>
  <c r="AN405" i="20" s="1"/>
  <c r="AI406" i="15"/>
  <c r="AJ405" i="20" s="1"/>
  <c r="AK406" i="15"/>
  <c r="AL405" i="20" s="1"/>
  <c r="AF406" i="15"/>
  <c r="AD406" i="15"/>
  <c r="AB406" i="15"/>
  <c r="V406" i="15"/>
  <c r="X406" i="15"/>
  <c r="Z406" i="15"/>
  <c r="CS414" i="15"/>
  <c r="CT413" i="20" s="1"/>
  <c r="CQ414" i="15"/>
  <c r="CR413" i="20" s="1"/>
  <c r="CO414" i="15"/>
  <c r="CP413" i="20" s="1"/>
  <c r="CM414" i="15"/>
  <c r="CI414" i="15"/>
  <c r="CK414" i="15"/>
  <c r="CF414" i="15"/>
  <c r="CG413" i="20" s="1"/>
  <c r="CD414" i="15"/>
  <c r="CE413" i="20" s="1"/>
  <c r="CB414" i="15"/>
  <c r="BX414" i="15"/>
  <c r="BY413" i="20" s="1"/>
  <c r="BZ414" i="15"/>
  <c r="BS414" i="15"/>
  <c r="BQ414" i="15"/>
  <c r="BR413" i="20" s="1"/>
  <c r="BM414" i="15"/>
  <c r="BO414" i="15"/>
  <c r="BP413" i="20" s="1"/>
  <c r="BV414" i="15"/>
  <c r="BF414" i="15"/>
  <c r="BG413" i="20" s="1"/>
  <c r="BB414" i="15"/>
  <c r="BC413" i="20" s="1"/>
  <c r="BI414" i="15"/>
  <c r="BD414" i="15"/>
  <c r="BE413" i="20" s="1"/>
  <c r="AZ414" i="15"/>
  <c r="BA413" i="20" s="1"/>
  <c r="BK414" i="15"/>
  <c r="AX414" i="15"/>
  <c r="AY413" i="20" s="1"/>
  <c r="AS414" i="15"/>
  <c r="AT413" i="20" s="1"/>
  <c r="AV414" i="15"/>
  <c r="AO414" i="15"/>
  <c r="AP413" i="20" s="1"/>
  <c r="AQ414" i="15"/>
  <c r="AR413" i="20" s="1"/>
  <c r="AI414" i="15"/>
  <c r="AJ413" i="20" s="1"/>
  <c r="AM414" i="15"/>
  <c r="AN413" i="20" s="1"/>
  <c r="AK414" i="15"/>
  <c r="AL413" i="20" s="1"/>
  <c r="AF414" i="15"/>
  <c r="AD414" i="15"/>
  <c r="AB414" i="15"/>
  <c r="V414" i="15"/>
  <c r="X414" i="15"/>
  <c r="Z414" i="15"/>
  <c r="CS422" i="15"/>
  <c r="CT421" i="20" s="1"/>
  <c r="CQ422" i="15"/>
  <c r="CR421" i="20" s="1"/>
  <c r="CO422" i="15"/>
  <c r="CP421" i="20" s="1"/>
  <c r="CM422" i="15"/>
  <c r="CI422" i="15"/>
  <c r="CK422" i="15"/>
  <c r="CF422" i="15"/>
  <c r="CG421" i="20" s="1"/>
  <c r="CD422" i="15"/>
  <c r="CE421" i="20" s="1"/>
  <c r="CB422" i="15"/>
  <c r="BX422" i="15"/>
  <c r="BY421" i="20" s="1"/>
  <c r="BZ422" i="15"/>
  <c r="BS422" i="15"/>
  <c r="BT421" i="20" s="1"/>
  <c r="BQ422" i="15"/>
  <c r="BR421" i="20" s="1"/>
  <c r="BM422" i="15"/>
  <c r="BO422" i="15"/>
  <c r="BP421" i="20" s="1"/>
  <c r="BF422" i="15"/>
  <c r="BG421" i="20" s="1"/>
  <c r="BK422" i="15"/>
  <c r="BB422" i="15"/>
  <c r="BC421" i="20" s="1"/>
  <c r="BI422" i="15"/>
  <c r="BD422" i="15"/>
  <c r="BE421" i="20" s="1"/>
  <c r="BV422" i="15"/>
  <c r="AZ422" i="15"/>
  <c r="BA421" i="20" s="1"/>
  <c r="AX422" i="15"/>
  <c r="AY421" i="20" s="1"/>
  <c r="AV422" i="15"/>
  <c r="AS422" i="15"/>
  <c r="AT421" i="20" s="1"/>
  <c r="AO422" i="15"/>
  <c r="AP421" i="20" s="1"/>
  <c r="AQ422" i="15"/>
  <c r="AR421" i="20" s="1"/>
  <c r="AI422" i="15"/>
  <c r="AJ421" i="20" s="1"/>
  <c r="AM422" i="15"/>
  <c r="AN421" i="20" s="1"/>
  <c r="AK422" i="15"/>
  <c r="AL421" i="20" s="1"/>
  <c r="AF422" i="15"/>
  <c r="AD422" i="15"/>
  <c r="AB422" i="15"/>
  <c r="V422" i="15"/>
  <c r="X422" i="15"/>
  <c r="Z422" i="15"/>
  <c r="CS430" i="15"/>
  <c r="CT429" i="20" s="1"/>
  <c r="CO430" i="15"/>
  <c r="CM430" i="15"/>
  <c r="CN429" i="20" s="1"/>
  <c r="CQ430" i="15"/>
  <c r="CI430" i="15"/>
  <c r="CK430" i="15"/>
  <c r="CF430" i="15"/>
  <c r="CG429" i="20" s="1"/>
  <c r="CD430" i="15"/>
  <c r="CE429" i="20" s="1"/>
  <c r="CB430" i="15"/>
  <c r="BX430" i="15"/>
  <c r="BY429" i="20" s="1"/>
  <c r="BZ430" i="15"/>
  <c r="BS430" i="15"/>
  <c r="BV430" i="15"/>
  <c r="BQ430" i="15"/>
  <c r="BR429" i="20" s="1"/>
  <c r="BM430" i="15"/>
  <c r="BN429" i="20" s="1"/>
  <c r="BO430" i="15"/>
  <c r="BK430" i="15"/>
  <c r="BF430" i="15"/>
  <c r="BG429" i="20" s="1"/>
  <c r="BB430" i="15"/>
  <c r="BC429" i="20" s="1"/>
  <c r="BI430" i="15"/>
  <c r="BD430" i="15"/>
  <c r="BE429" i="20" s="1"/>
  <c r="AZ430" i="15"/>
  <c r="BA429" i="20" s="1"/>
  <c r="AX430" i="15"/>
  <c r="AY429" i="20" s="1"/>
  <c r="AS430" i="15"/>
  <c r="AT429" i="20" s="1"/>
  <c r="AO430" i="15"/>
  <c r="AP429" i="20" s="1"/>
  <c r="AQ430" i="15"/>
  <c r="AR429" i="20" s="1"/>
  <c r="AI430" i="15"/>
  <c r="AJ429" i="20" s="1"/>
  <c r="AV430" i="15"/>
  <c r="AM430" i="15"/>
  <c r="AN429" i="20" s="1"/>
  <c r="AK430" i="15"/>
  <c r="AL429" i="20" s="1"/>
  <c r="AF430" i="15"/>
  <c r="AD430" i="15"/>
  <c r="AB430" i="15"/>
  <c r="V430" i="15"/>
  <c r="X430" i="15"/>
  <c r="Z430" i="15"/>
  <c r="CS438" i="15"/>
  <c r="CT437" i="20" s="1"/>
  <c r="CO438" i="15"/>
  <c r="CQ438" i="15"/>
  <c r="CR437" i="20" s="1"/>
  <c r="CM438" i="15"/>
  <c r="CI438" i="15"/>
  <c r="CK438" i="15"/>
  <c r="CF438" i="15"/>
  <c r="CG437" i="20" s="1"/>
  <c r="CD438" i="15"/>
  <c r="CE437" i="20" s="1"/>
  <c r="CB438" i="15"/>
  <c r="BX438" i="15"/>
  <c r="BY437" i="20" s="1"/>
  <c r="BZ438" i="15"/>
  <c r="BS438" i="15"/>
  <c r="BQ438" i="15"/>
  <c r="BR437" i="20" s="1"/>
  <c r="BV438" i="15"/>
  <c r="BM438" i="15"/>
  <c r="BN437" i="20" s="1"/>
  <c r="BO438" i="15"/>
  <c r="BP437" i="20" s="1"/>
  <c r="BF438" i="15"/>
  <c r="BG437" i="20" s="1"/>
  <c r="BB438" i="15"/>
  <c r="BC437" i="20" s="1"/>
  <c r="BI438" i="15"/>
  <c r="BD438" i="15"/>
  <c r="BE437" i="20" s="1"/>
  <c r="BK438" i="15"/>
  <c r="AZ438" i="15"/>
  <c r="BA437" i="20" s="1"/>
  <c r="AX438" i="15"/>
  <c r="AY437" i="20" s="1"/>
  <c r="AS438" i="15"/>
  <c r="AT437" i="20" s="1"/>
  <c r="AO438" i="15"/>
  <c r="AP437" i="20" s="1"/>
  <c r="AV438" i="15"/>
  <c r="AQ438" i="15"/>
  <c r="AR437" i="20" s="1"/>
  <c r="AI438" i="15"/>
  <c r="AJ437" i="20" s="1"/>
  <c r="AK438" i="15"/>
  <c r="AL437" i="20" s="1"/>
  <c r="AM438" i="15"/>
  <c r="AN437" i="20" s="1"/>
  <c r="AF438" i="15"/>
  <c r="AD438" i="15"/>
  <c r="AB438" i="15"/>
  <c r="V438" i="15"/>
  <c r="X438" i="15"/>
  <c r="Z438" i="15"/>
  <c r="CS446" i="15"/>
  <c r="CT445" i="20" s="1"/>
  <c r="CO446" i="15"/>
  <c r="CQ446" i="15"/>
  <c r="CR445" i="20" s="1"/>
  <c r="CM446" i="15"/>
  <c r="CI446" i="15"/>
  <c r="CK446" i="15"/>
  <c r="CF446" i="15"/>
  <c r="CG445" i="20" s="1"/>
  <c r="CD446" i="15"/>
  <c r="CE445" i="20" s="1"/>
  <c r="CB446" i="15"/>
  <c r="BX446" i="15"/>
  <c r="BY445" i="20" s="1"/>
  <c r="BZ446" i="15"/>
  <c r="BS446" i="15"/>
  <c r="BQ446" i="15"/>
  <c r="BR445" i="20" s="1"/>
  <c r="BV446" i="15"/>
  <c r="BM446" i="15"/>
  <c r="BN445" i="20" s="1"/>
  <c r="BO446" i="15"/>
  <c r="BP445" i="20" s="1"/>
  <c r="BF446" i="15"/>
  <c r="BG445" i="20" s="1"/>
  <c r="BB446" i="15"/>
  <c r="BC445" i="20" s="1"/>
  <c r="BI446" i="15"/>
  <c r="BK446" i="15"/>
  <c r="BD446" i="15"/>
  <c r="BE445" i="20" s="1"/>
  <c r="AZ446" i="15"/>
  <c r="BA445" i="20" s="1"/>
  <c r="AX446" i="15"/>
  <c r="AY445" i="20" s="1"/>
  <c r="AS446" i="15"/>
  <c r="AT445" i="20" s="1"/>
  <c r="AV446" i="15"/>
  <c r="AO446" i="15"/>
  <c r="AP445" i="20" s="1"/>
  <c r="AQ446" i="15"/>
  <c r="AR445" i="20" s="1"/>
  <c r="AM446" i="15"/>
  <c r="AN445" i="20" s="1"/>
  <c r="AI446" i="15"/>
  <c r="AJ445" i="20" s="1"/>
  <c r="AK446" i="15"/>
  <c r="AL445" i="20" s="1"/>
  <c r="AD446" i="15"/>
  <c r="AF446" i="15"/>
  <c r="AB446" i="15"/>
  <c r="V446" i="15"/>
  <c r="X446" i="15"/>
  <c r="Z446" i="15"/>
  <c r="CS454" i="15"/>
  <c r="CT453" i="20" s="1"/>
  <c r="CO454" i="15"/>
  <c r="CQ454" i="15"/>
  <c r="CR453" i="20" s="1"/>
  <c r="CM454" i="15"/>
  <c r="CI454" i="15"/>
  <c r="CK454" i="15"/>
  <c r="CF454" i="15"/>
  <c r="CG453" i="20" s="1"/>
  <c r="CD454" i="15"/>
  <c r="CE453" i="20" s="1"/>
  <c r="CB454" i="15"/>
  <c r="BX454" i="15"/>
  <c r="BY453" i="20" s="1"/>
  <c r="BZ454" i="15"/>
  <c r="BS454" i="15"/>
  <c r="BQ454" i="15"/>
  <c r="BR453" i="20" s="1"/>
  <c r="BM454" i="15"/>
  <c r="BV454" i="15"/>
  <c r="BO454" i="15"/>
  <c r="BP453" i="20" s="1"/>
  <c r="BF454" i="15"/>
  <c r="BG453" i="20" s="1"/>
  <c r="BB454" i="15"/>
  <c r="BC453" i="20" s="1"/>
  <c r="BI454" i="15"/>
  <c r="BD454" i="15"/>
  <c r="BE453" i="20" s="1"/>
  <c r="BK454" i="15"/>
  <c r="AZ454" i="15"/>
  <c r="BA453" i="20" s="1"/>
  <c r="AX454" i="15"/>
  <c r="AY453" i="20" s="1"/>
  <c r="AV454" i="15"/>
  <c r="AS454" i="15"/>
  <c r="AT453" i="20" s="1"/>
  <c r="AO454" i="15"/>
  <c r="AP453" i="20" s="1"/>
  <c r="AQ454" i="15"/>
  <c r="AR453" i="20" s="1"/>
  <c r="AM454" i="15"/>
  <c r="AN453" i="20" s="1"/>
  <c r="AI454" i="15"/>
  <c r="AJ453" i="20" s="1"/>
  <c r="AK454" i="15"/>
  <c r="AL453" i="20" s="1"/>
  <c r="AD454" i="15"/>
  <c r="AF454" i="15"/>
  <c r="AB454" i="15"/>
  <c r="V454" i="15"/>
  <c r="X454" i="15"/>
  <c r="Z454" i="15"/>
  <c r="CS462" i="15"/>
  <c r="CT461" i="20" s="1"/>
  <c r="CO462" i="15"/>
  <c r="CQ462" i="15"/>
  <c r="CR461" i="20" s="1"/>
  <c r="CM462" i="15"/>
  <c r="CI462" i="15"/>
  <c r="CK462" i="15"/>
  <c r="CF462" i="15"/>
  <c r="CG461" i="20" s="1"/>
  <c r="CD462" i="15"/>
  <c r="CE461" i="20" s="1"/>
  <c r="CB462" i="15"/>
  <c r="BX462" i="15"/>
  <c r="BY461" i="20" s="1"/>
  <c r="BZ462" i="15"/>
  <c r="BS462" i="15"/>
  <c r="BQ462" i="15"/>
  <c r="BR461" i="20" s="1"/>
  <c r="BM462" i="15"/>
  <c r="BV462" i="15"/>
  <c r="BO462" i="15"/>
  <c r="BP461" i="20" s="1"/>
  <c r="BF462" i="15"/>
  <c r="BG461" i="20" s="1"/>
  <c r="BB462" i="15"/>
  <c r="BC461" i="20" s="1"/>
  <c r="BK462" i="15"/>
  <c r="BI462" i="15"/>
  <c r="BD462" i="15"/>
  <c r="BE461" i="20" s="1"/>
  <c r="AZ462" i="15"/>
  <c r="BA461" i="20" s="1"/>
  <c r="AX462" i="15"/>
  <c r="AY461" i="20" s="1"/>
  <c r="AS462" i="15"/>
  <c r="AT461" i="20" s="1"/>
  <c r="AO462" i="15"/>
  <c r="AP461" i="20" s="1"/>
  <c r="AQ462" i="15"/>
  <c r="AR461" i="20" s="1"/>
  <c r="AM462" i="15"/>
  <c r="AN461" i="20" s="1"/>
  <c r="AV462" i="15"/>
  <c r="AI462" i="15"/>
  <c r="AJ461" i="20" s="1"/>
  <c r="AK462" i="15"/>
  <c r="AL461" i="20" s="1"/>
  <c r="AD462" i="15"/>
  <c r="AF462" i="15"/>
  <c r="AB462" i="15"/>
  <c r="V462" i="15"/>
  <c r="X462" i="15"/>
  <c r="Z462" i="15"/>
  <c r="CS470" i="15"/>
  <c r="CT469" i="20" s="1"/>
  <c r="CO470" i="15"/>
  <c r="CQ470" i="15"/>
  <c r="CR469" i="20" s="1"/>
  <c r="CM470" i="15"/>
  <c r="CI470" i="15"/>
  <c r="CK470" i="15"/>
  <c r="CF470" i="15"/>
  <c r="CG469" i="20" s="1"/>
  <c r="CD470" i="15"/>
  <c r="CE469" i="20" s="1"/>
  <c r="CB470" i="15"/>
  <c r="BX470" i="15"/>
  <c r="BY469" i="20" s="1"/>
  <c r="BZ470" i="15"/>
  <c r="BS470" i="15"/>
  <c r="BQ470" i="15"/>
  <c r="BR469" i="20" s="1"/>
  <c r="BM470" i="15"/>
  <c r="BV470" i="15"/>
  <c r="BO470" i="15"/>
  <c r="BP469" i="20" s="1"/>
  <c r="BF470" i="15"/>
  <c r="BG469" i="20" s="1"/>
  <c r="BK470" i="15"/>
  <c r="BB470" i="15"/>
  <c r="BC469" i="20" s="1"/>
  <c r="BI470" i="15"/>
  <c r="BD470" i="15"/>
  <c r="BE469" i="20" s="1"/>
  <c r="AZ470" i="15"/>
  <c r="BA469" i="20" s="1"/>
  <c r="AX470" i="15"/>
  <c r="AY469" i="20" s="1"/>
  <c r="AS470" i="15"/>
  <c r="AT469" i="20" s="1"/>
  <c r="AO470" i="15"/>
  <c r="AP469" i="20" s="1"/>
  <c r="AV470" i="15"/>
  <c r="AQ470" i="15"/>
  <c r="AR469" i="20" s="1"/>
  <c r="AM470" i="15"/>
  <c r="AN469" i="20" s="1"/>
  <c r="AI470" i="15"/>
  <c r="AJ469" i="20" s="1"/>
  <c r="AK470" i="15"/>
  <c r="AL469" i="20" s="1"/>
  <c r="AF470" i="15"/>
  <c r="AD470" i="15"/>
  <c r="AB470" i="15"/>
  <c r="V470" i="15"/>
  <c r="X470" i="15"/>
  <c r="Z470" i="15"/>
  <c r="CS478" i="15"/>
  <c r="CT477" i="20" s="1"/>
  <c r="CQ478" i="15"/>
  <c r="CR477" i="20" s="1"/>
  <c r="CO478" i="15"/>
  <c r="CP477" i="20" s="1"/>
  <c r="CM478" i="15"/>
  <c r="CI478" i="15"/>
  <c r="CK478" i="15"/>
  <c r="CF478" i="15"/>
  <c r="CG477" i="20" s="1"/>
  <c r="CD478" i="15"/>
  <c r="CE477" i="20" s="1"/>
  <c r="CB478" i="15"/>
  <c r="BX478" i="15"/>
  <c r="BY477" i="20" s="1"/>
  <c r="BZ478" i="15"/>
  <c r="BS478" i="15"/>
  <c r="BQ478" i="15"/>
  <c r="BR477" i="20" s="1"/>
  <c r="BM478" i="15"/>
  <c r="BO478" i="15"/>
  <c r="BP477" i="20" s="1"/>
  <c r="BV478" i="15"/>
  <c r="BF478" i="15"/>
  <c r="BG477" i="20" s="1"/>
  <c r="BK478" i="15"/>
  <c r="BB478" i="15"/>
  <c r="BC477" i="20" s="1"/>
  <c r="BI478" i="15"/>
  <c r="BD478" i="15"/>
  <c r="BE477" i="20" s="1"/>
  <c r="AZ478" i="15"/>
  <c r="BA477" i="20" s="1"/>
  <c r="AX478" i="15"/>
  <c r="AY477" i="20" s="1"/>
  <c r="AS478" i="15"/>
  <c r="AT477" i="20" s="1"/>
  <c r="AV478" i="15"/>
  <c r="AO478" i="15"/>
  <c r="AP477" i="20" s="1"/>
  <c r="AQ478" i="15"/>
  <c r="AR477" i="20" s="1"/>
  <c r="AI478" i="15"/>
  <c r="AJ477" i="20" s="1"/>
  <c r="AM478" i="15"/>
  <c r="AN477" i="20" s="1"/>
  <c r="AK478" i="15"/>
  <c r="AL477" i="20" s="1"/>
  <c r="AF478" i="15"/>
  <c r="AD478" i="15"/>
  <c r="AB478" i="15"/>
  <c r="V478" i="15"/>
  <c r="X478" i="15"/>
  <c r="Z478" i="15"/>
  <c r="CS486" i="15"/>
  <c r="CT485" i="20" s="1"/>
  <c r="CQ486" i="15"/>
  <c r="CR485" i="20" s="1"/>
  <c r="CO486" i="15"/>
  <c r="CP485" i="20" s="1"/>
  <c r="CM486" i="15"/>
  <c r="CI486" i="15"/>
  <c r="CK486" i="15"/>
  <c r="CF486" i="15"/>
  <c r="CG485" i="20" s="1"/>
  <c r="CD486" i="15"/>
  <c r="CE485" i="20" s="1"/>
  <c r="CB486" i="15"/>
  <c r="BX486" i="15"/>
  <c r="BY485" i="20" s="1"/>
  <c r="BZ486" i="15"/>
  <c r="BS486" i="15"/>
  <c r="BT485" i="20" s="1"/>
  <c r="BQ486" i="15"/>
  <c r="BR485" i="20" s="1"/>
  <c r="BM486" i="15"/>
  <c r="BO486" i="15"/>
  <c r="BP485" i="20" s="1"/>
  <c r="BK486" i="15"/>
  <c r="BF486" i="15"/>
  <c r="BG485" i="20" s="1"/>
  <c r="BB486" i="15"/>
  <c r="BC485" i="20" s="1"/>
  <c r="BI486" i="15"/>
  <c r="BD486" i="15"/>
  <c r="BE485" i="20" s="1"/>
  <c r="BV486" i="15"/>
  <c r="AZ486" i="15"/>
  <c r="BA485" i="20" s="1"/>
  <c r="AX486" i="15"/>
  <c r="AY485" i="20" s="1"/>
  <c r="AV486" i="15"/>
  <c r="AS486" i="15"/>
  <c r="AT485" i="20" s="1"/>
  <c r="AO486" i="15"/>
  <c r="AP485" i="20" s="1"/>
  <c r="AQ486" i="15"/>
  <c r="AR485" i="20" s="1"/>
  <c r="AI486" i="15"/>
  <c r="AJ485" i="20" s="1"/>
  <c r="AM486" i="15"/>
  <c r="AN485" i="20" s="1"/>
  <c r="AK486" i="15"/>
  <c r="AL485" i="20" s="1"/>
  <c r="AF486" i="15"/>
  <c r="AD486" i="15"/>
  <c r="AB486" i="15"/>
  <c r="V486" i="15"/>
  <c r="X486" i="15"/>
  <c r="Z486" i="15"/>
  <c r="CS494" i="15"/>
  <c r="CT493" i="20" s="1"/>
  <c r="CO494" i="15"/>
  <c r="CM494" i="15"/>
  <c r="CN493" i="20" s="1"/>
  <c r="CQ494" i="15"/>
  <c r="CI494" i="15"/>
  <c r="CK494" i="15"/>
  <c r="CF494" i="15"/>
  <c r="CG493" i="20" s="1"/>
  <c r="CD494" i="15"/>
  <c r="CE493" i="20" s="1"/>
  <c r="CB494" i="15"/>
  <c r="BX494" i="15"/>
  <c r="BY493" i="20" s="1"/>
  <c r="BZ494" i="15"/>
  <c r="BS494" i="15"/>
  <c r="BV494" i="15"/>
  <c r="BQ494" i="15"/>
  <c r="BR493" i="20" s="1"/>
  <c r="BM494" i="15"/>
  <c r="BN493" i="20" s="1"/>
  <c r="BO494" i="15"/>
  <c r="BF494" i="15"/>
  <c r="BG493" i="20" s="1"/>
  <c r="BB494" i="15"/>
  <c r="BC493" i="20" s="1"/>
  <c r="BI494" i="15"/>
  <c r="BD494" i="15"/>
  <c r="BE493" i="20" s="1"/>
  <c r="AZ494" i="15"/>
  <c r="BA493" i="20" s="1"/>
  <c r="AX494" i="15"/>
  <c r="AY493" i="20" s="1"/>
  <c r="AS494" i="15"/>
  <c r="AT493" i="20" s="1"/>
  <c r="AO494" i="15"/>
  <c r="AP493" i="20" s="1"/>
  <c r="AQ494" i="15"/>
  <c r="AR493" i="20" s="1"/>
  <c r="AV494" i="15"/>
  <c r="AI494" i="15"/>
  <c r="AJ493" i="20" s="1"/>
  <c r="BK494" i="15"/>
  <c r="AM494" i="15"/>
  <c r="AN493" i="20" s="1"/>
  <c r="AK494" i="15"/>
  <c r="AL493" i="20" s="1"/>
  <c r="AF494" i="15"/>
  <c r="AD494" i="15"/>
  <c r="AB494" i="15"/>
  <c r="V494" i="15"/>
  <c r="X494" i="15"/>
  <c r="Z494" i="15"/>
  <c r="CS502" i="15"/>
  <c r="CT501" i="20" s="1"/>
  <c r="CO502" i="15"/>
  <c r="CQ502" i="15"/>
  <c r="CR501" i="20" s="1"/>
  <c r="CM502" i="15"/>
  <c r="CI502" i="15"/>
  <c r="CK502" i="15"/>
  <c r="CF502" i="15"/>
  <c r="CG501" i="20" s="1"/>
  <c r="CD502" i="15"/>
  <c r="CE501" i="20" s="1"/>
  <c r="CB502" i="15"/>
  <c r="BX502" i="15"/>
  <c r="BY501" i="20" s="1"/>
  <c r="BZ502" i="15"/>
  <c r="BS502" i="15"/>
  <c r="BQ502" i="15"/>
  <c r="BR501" i="20" s="1"/>
  <c r="BV502" i="15"/>
  <c r="BM502" i="15"/>
  <c r="BN501" i="20" s="1"/>
  <c r="BO502" i="15"/>
  <c r="BP501" i="20" s="1"/>
  <c r="BF502" i="15"/>
  <c r="BG501" i="20" s="1"/>
  <c r="BB502" i="15"/>
  <c r="BC501" i="20" s="1"/>
  <c r="BI502" i="15"/>
  <c r="BD502" i="15"/>
  <c r="BE501" i="20" s="1"/>
  <c r="BK502" i="15"/>
  <c r="AZ502" i="15"/>
  <c r="BA501" i="20" s="1"/>
  <c r="AX502" i="15"/>
  <c r="AY501" i="20" s="1"/>
  <c r="AS502" i="15"/>
  <c r="AT501" i="20" s="1"/>
  <c r="AO502" i="15"/>
  <c r="AP501" i="20" s="1"/>
  <c r="AV502" i="15"/>
  <c r="AQ502" i="15"/>
  <c r="AR501" i="20" s="1"/>
  <c r="AI502" i="15"/>
  <c r="AJ501" i="20" s="1"/>
  <c r="AK502" i="15"/>
  <c r="AL501" i="20" s="1"/>
  <c r="AF502" i="15"/>
  <c r="AD502" i="15"/>
  <c r="AM502" i="15"/>
  <c r="AN501" i="20" s="1"/>
  <c r="AB502" i="15"/>
  <c r="V502" i="15"/>
  <c r="X502" i="15"/>
  <c r="Z502" i="15"/>
  <c r="CS510" i="15"/>
  <c r="CT509" i="20" s="1"/>
  <c r="CO510" i="15"/>
  <c r="CQ510" i="15"/>
  <c r="CR509" i="20" s="1"/>
  <c r="CM510" i="15"/>
  <c r="CI510" i="15"/>
  <c r="CK510" i="15"/>
  <c r="CF510" i="15"/>
  <c r="CG509" i="20" s="1"/>
  <c r="CD510" i="15"/>
  <c r="CE509" i="20" s="1"/>
  <c r="CB510" i="15"/>
  <c r="BX510" i="15"/>
  <c r="BY509" i="20" s="1"/>
  <c r="BZ510" i="15"/>
  <c r="BS510" i="15"/>
  <c r="BQ510" i="15"/>
  <c r="BR509" i="20" s="1"/>
  <c r="BV510" i="15"/>
  <c r="BM510" i="15"/>
  <c r="BN509" i="20" s="1"/>
  <c r="BO510" i="15"/>
  <c r="BP509" i="20" s="1"/>
  <c r="BF510" i="15"/>
  <c r="BG509" i="20" s="1"/>
  <c r="BB510" i="15"/>
  <c r="BC509" i="20" s="1"/>
  <c r="BI510" i="15"/>
  <c r="BK510" i="15"/>
  <c r="BD510" i="15"/>
  <c r="BE509" i="20" s="1"/>
  <c r="AZ510" i="15"/>
  <c r="BA509" i="20" s="1"/>
  <c r="AX510" i="15"/>
  <c r="AY509" i="20" s="1"/>
  <c r="AS510" i="15"/>
  <c r="AT509" i="20" s="1"/>
  <c r="AV510" i="15"/>
  <c r="AO510" i="15"/>
  <c r="AP509" i="20" s="1"/>
  <c r="AQ510" i="15"/>
  <c r="AR509" i="20" s="1"/>
  <c r="AM510" i="15"/>
  <c r="AN509" i="20" s="1"/>
  <c r="AI510" i="15"/>
  <c r="AJ509" i="20" s="1"/>
  <c r="AK510" i="15"/>
  <c r="AL509" i="20" s="1"/>
  <c r="AD510" i="15"/>
  <c r="AF510" i="15"/>
  <c r="AB510" i="15"/>
  <c r="V510" i="15"/>
  <c r="X510" i="15"/>
  <c r="Z510" i="15"/>
  <c r="CS518" i="15"/>
  <c r="CT517" i="20" s="1"/>
  <c r="CO518" i="15"/>
  <c r="CQ518" i="15"/>
  <c r="CR517" i="20" s="1"/>
  <c r="CM518" i="15"/>
  <c r="CI518" i="15"/>
  <c r="CK518" i="15"/>
  <c r="CF518" i="15"/>
  <c r="CG517" i="20" s="1"/>
  <c r="CD518" i="15"/>
  <c r="CE517" i="20" s="1"/>
  <c r="CB518" i="15"/>
  <c r="BX518" i="15"/>
  <c r="BY517" i="20" s="1"/>
  <c r="BZ518" i="15"/>
  <c r="BS518" i="15"/>
  <c r="BQ518" i="15"/>
  <c r="BR517" i="20" s="1"/>
  <c r="BM518" i="15"/>
  <c r="BV518" i="15"/>
  <c r="BO518" i="15"/>
  <c r="BP517" i="20" s="1"/>
  <c r="BF518" i="15"/>
  <c r="BG517" i="20" s="1"/>
  <c r="BB518" i="15"/>
  <c r="BC517" i="20" s="1"/>
  <c r="BI518" i="15"/>
  <c r="BD518" i="15"/>
  <c r="BE517" i="20" s="1"/>
  <c r="AZ518" i="15"/>
  <c r="BA517" i="20" s="1"/>
  <c r="BK518" i="15"/>
  <c r="AX518" i="15"/>
  <c r="AY517" i="20" s="1"/>
  <c r="AV518" i="15"/>
  <c r="AS518" i="15"/>
  <c r="AT517" i="20" s="1"/>
  <c r="AO518" i="15"/>
  <c r="AP517" i="20" s="1"/>
  <c r="AQ518" i="15"/>
  <c r="AR517" i="20" s="1"/>
  <c r="AM518" i="15"/>
  <c r="AN517" i="20" s="1"/>
  <c r="AI518" i="15"/>
  <c r="AJ517" i="20" s="1"/>
  <c r="AK518" i="15"/>
  <c r="AL517" i="20" s="1"/>
  <c r="AD518" i="15"/>
  <c r="AF518" i="15"/>
  <c r="AB518" i="15"/>
  <c r="V518" i="15"/>
  <c r="X518" i="15"/>
  <c r="Z518" i="15"/>
  <c r="CS526" i="15"/>
  <c r="CT525" i="20" s="1"/>
  <c r="CO526" i="15"/>
  <c r="CQ526" i="15"/>
  <c r="CR525" i="20" s="1"/>
  <c r="CM526" i="15"/>
  <c r="CI526" i="15"/>
  <c r="CK526" i="15"/>
  <c r="CF526" i="15"/>
  <c r="CG525" i="20" s="1"/>
  <c r="CD526" i="15"/>
  <c r="CE525" i="20" s="1"/>
  <c r="CB526" i="15"/>
  <c r="BX526" i="15"/>
  <c r="BY525" i="20" s="1"/>
  <c r="BZ526" i="15"/>
  <c r="BS526" i="15"/>
  <c r="BQ526" i="15"/>
  <c r="BR525" i="20" s="1"/>
  <c r="BM526" i="15"/>
  <c r="BV526" i="15"/>
  <c r="BO526" i="15"/>
  <c r="BP525" i="20" s="1"/>
  <c r="BF526" i="15"/>
  <c r="BG525" i="20" s="1"/>
  <c r="BB526" i="15"/>
  <c r="BC525" i="20" s="1"/>
  <c r="BK526" i="15"/>
  <c r="BI526" i="15"/>
  <c r="BD526" i="15"/>
  <c r="BE525" i="20" s="1"/>
  <c r="AZ526" i="15"/>
  <c r="BA525" i="20" s="1"/>
  <c r="AX526" i="15"/>
  <c r="AY525" i="20" s="1"/>
  <c r="AS526" i="15"/>
  <c r="AT525" i="20" s="1"/>
  <c r="AO526" i="15"/>
  <c r="AP525" i="20" s="1"/>
  <c r="AQ526" i="15"/>
  <c r="AR525" i="20" s="1"/>
  <c r="AV526" i="15"/>
  <c r="AM526" i="15"/>
  <c r="AN525" i="20" s="1"/>
  <c r="AI526" i="15"/>
  <c r="AJ525" i="20" s="1"/>
  <c r="AK526" i="15"/>
  <c r="AL525" i="20" s="1"/>
  <c r="AD526" i="15"/>
  <c r="AF526" i="15"/>
  <c r="AB526" i="15"/>
  <c r="V526" i="15"/>
  <c r="X526" i="15"/>
  <c r="Z526" i="15"/>
  <c r="CS534" i="15"/>
  <c r="CT533" i="20" s="1"/>
  <c r="CO534" i="15"/>
  <c r="CQ534" i="15"/>
  <c r="CR533" i="20" s="1"/>
  <c r="CM534" i="15"/>
  <c r="CI534" i="15"/>
  <c r="CK534" i="15"/>
  <c r="CF534" i="15"/>
  <c r="CG533" i="20" s="1"/>
  <c r="CD534" i="15"/>
  <c r="CE533" i="20" s="1"/>
  <c r="CB534" i="15"/>
  <c r="BX534" i="15"/>
  <c r="BY533" i="20" s="1"/>
  <c r="BZ534" i="15"/>
  <c r="BS534" i="15"/>
  <c r="BQ534" i="15"/>
  <c r="BR533" i="20" s="1"/>
  <c r="BM534" i="15"/>
  <c r="BV534" i="15"/>
  <c r="BO534" i="15"/>
  <c r="BP533" i="20" s="1"/>
  <c r="BF534" i="15"/>
  <c r="BG533" i="20" s="1"/>
  <c r="BK534" i="15"/>
  <c r="BB534" i="15"/>
  <c r="BC533" i="20" s="1"/>
  <c r="BI534" i="15"/>
  <c r="BD534" i="15"/>
  <c r="BE533" i="20" s="1"/>
  <c r="AZ534" i="15"/>
  <c r="BA533" i="20" s="1"/>
  <c r="AX534" i="15"/>
  <c r="AY533" i="20" s="1"/>
  <c r="AS534" i="15"/>
  <c r="AT533" i="20" s="1"/>
  <c r="AO534" i="15"/>
  <c r="AP533" i="20" s="1"/>
  <c r="AQ534" i="15"/>
  <c r="AR533" i="20" s="1"/>
  <c r="AV534" i="15"/>
  <c r="AM534" i="15"/>
  <c r="AN533" i="20" s="1"/>
  <c r="AI534" i="15"/>
  <c r="AJ533" i="20" s="1"/>
  <c r="AK534" i="15"/>
  <c r="AL533" i="20" s="1"/>
  <c r="AF534" i="15"/>
  <c r="AD534" i="15"/>
  <c r="AB534" i="15"/>
  <c r="V534" i="15"/>
  <c r="X534" i="15"/>
  <c r="Z534" i="15"/>
  <c r="CS542" i="15"/>
  <c r="CT541" i="20" s="1"/>
  <c r="CQ542" i="15"/>
  <c r="CR541" i="20" s="1"/>
  <c r="CO542" i="15"/>
  <c r="CP541" i="20" s="1"/>
  <c r="CM542" i="15"/>
  <c r="CI542" i="15"/>
  <c r="CK542" i="15"/>
  <c r="CF542" i="15"/>
  <c r="CG541" i="20" s="1"/>
  <c r="CD542" i="15"/>
  <c r="CE541" i="20" s="1"/>
  <c r="CB542" i="15"/>
  <c r="BX542" i="15"/>
  <c r="BY541" i="20" s="1"/>
  <c r="BZ542" i="15"/>
  <c r="BS542" i="15"/>
  <c r="BQ542" i="15"/>
  <c r="BR541" i="20" s="1"/>
  <c r="BM542" i="15"/>
  <c r="BO542" i="15"/>
  <c r="BP541" i="20" s="1"/>
  <c r="BV542" i="15"/>
  <c r="BF542" i="15"/>
  <c r="BG541" i="20" s="1"/>
  <c r="BK542" i="15"/>
  <c r="BB542" i="15"/>
  <c r="BC541" i="20" s="1"/>
  <c r="BI542" i="15"/>
  <c r="BD542" i="15"/>
  <c r="BE541" i="20" s="1"/>
  <c r="AZ542" i="15"/>
  <c r="BA541" i="20" s="1"/>
  <c r="AX542" i="15"/>
  <c r="AY541" i="20" s="1"/>
  <c r="AS542" i="15"/>
  <c r="AT541" i="20" s="1"/>
  <c r="AO542" i="15"/>
  <c r="AP541" i="20" s="1"/>
  <c r="AV542" i="15"/>
  <c r="AQ542" i="15"/>
  <c r="AR541" i="20" s="1"/>
  <c r="AI542" i="15"/>
  <c r="AJ541" i="20" s="1"/>
  <c r="AM542" i="15"/>
  <c r="AN541" i="20" s="1"/>
  <c r="AK542" i="15"/>
  <c r="AL541" i="20" s="1"/>
  <c r="AF542" i="15"/>
  <c r="AD542" i="15"/>
  <c r="AB542" i="15"/>
  <c r="V542" i="15"/>
  <c r="X542" i="15"/>
  <c r="Z542" i="15"/>
  <c r="CS550" i="15"/>
  <c r="CT549" i="20" s="1"/>
  <c r="CQ550" i="15"/>
  <c r="CR549" i="20" s="1"/>
  <c r="CO550" i="15"/>
  <c r="CP549" i="20" s="1"/>
  <c r="CM550" i="15"/>
  <c r="CI550" i="15"/>
  <c r="CK550" i="15"/>
  <c r="CF550" i="15"/>
  <c r="CG549" i="20" s="1"/>
  <c r="CD550" i="15"/>
  <c r="CE549" i="20" s="1"/>
  <c r="CB550" i="15"/>
  <c r="BX550" i="15"/>
  <c r="BY549" i="20" s="1"/>
  <c r="BZ550" i="15"/>
  <c r="BS550" i="15"/>
  <c r="BQ550" i="15"/>
  <c r="BR549" i="20" s="1"/>
  <c r="BM550" i="15"/>
  <c r="BO550" i="15"/>
  <c r="BP549" i="20" s="1"/>
  <c r="BV550" i="15"/>
  <c r="BK550" i="15"/>
  <c r="BF550" i="15"/>
  <c r="BG549" i="20" s="1"/>
  <c r="BB550" i="15"/>
  <c r="BC549" i="20" s="1"/>
  <c r="BI550" i="15"/>
  <c r="BD550" i="15"/>
  <c r="BE549" i="20" s="1"/>
  <c r="AZ550" i="15"/>
  <c r="BA549" i="20" s="1"/>
  <c r="AX550" i="15"/>
  <c r="AY549" i="20" s="1"/>
  <c r="AS550" i="15"/>
  <c r="AT549" i="20" s="1"/>
  <c r="AO550" i="15"/>
  <c r="AP549" i="20" s="1"/>
  <c r="AV550" i="15"/>
  <c r="AQ550" i="15"/>
  <c r="AR549" i="20" s="1"/>
  <c r="AI550" i="15"/>
  <c r="AJ549" i="20" s="1"/>
  <c r="AM550" i="15"/>
  <c r="AN549" i="20" s="1"/>
  <c r="AK550" i="15"/>
  <c r="AL549" i="20" s="1"/>
  <c r="AF550" i="15"/>
  <c r="AD550" i="15"/>
  <c r="AB550" i="15"/>
  <c r="V550" i="15"/>
  <c r="X550" i="15"/>
  <c r="Z550" i="15"/>
  <c r="CS618" i="15"/>
  <c r="CT617" i="20" s="1"/>
  <c r="CQ618" i="15"/>
  <c r="CR617" i="20" s="1"/>
  <c r="CO618" i="15"/>
  <c r="CP617" i="20" s="1"/>
  <c r="CK618" i="15"/>
  <c r="CM618" i="15"/>
  <c r="CI618" i="15"/>
  <c r="CD618" i="15"/>
  <c r="CF618" i="15"/>
  <c r="CG617" i="20" s="1"/>
  <c r="CB618" i="15"/>
  <c r="BZ618" i="15"/>
  <c r="BS618" i="15"/>
  <c r="BX618" i="15"/>
  <c r="BO618" i="15"/>
  <c r="BP617" i="20" s="1"/>
  <c r="BK618" i="15"/>
  <c r="BV618" i="15"/>
  <c r="BM618" i="15"/>
  <c r="BN617" i="20" s="1"/>
  <c r="BD618" i="15"/>
  <c r="BE617" i="20" s="1"/>
  <c r="BQ618" i="15"/>
  <c r="BR617" i="20" s="1"/>
  <c r="BB618" i="15"/>
  <c r="BC617" i="20" s="1"/>
  <c r="BI618" i="15"/>
  <c r="BF618" i="15"/>
  <c r="BG617" i="20" s="1"/>
  <c r="AX618" i="15"/>
  <c r="AY617" i="20" s="1"/>
  <c r="AZ618" i="15"/>
  <c r="BA617" i="20" s="1"/>
  <c r="AV618" i="15"/>
  <c r="AQ618" i="15"/>
  <c r="AR617" i="20" s="1"/>
  <c r="AM618" i="15"/>
  <c r="AN617" i="20" s="1"/>
  <c r="AK618" i="15"/>
  <c r="AL617" i="20" s="1"/>
  <c r="AO618" i="15"/>
  <c r="AP617" i="20" s="1"/>
  <c r="AS618" i="15"/>
  <c r="AT617" i="20" s="1"/>
  <c r="AD618" i="15"/>
  <c r="AF618" i="15"/>
  <c r="Z618" i="15"/>
  <c r="AI618" i="15"/>
  <c r="AJ617" i="20" s="1"/>
  <c r="AB618" i="15"/>
  <c r="X618" i="15"/>
  <c r="V618" i="15"/>
  <c r="AQ52" i="20"/>
  <c r="BH75" i="20"/>
  <c r="BD76" i="20"/>
  <c r="AU77" i="20"/>
  <c r="BU78" i="20"/>
  <c r="AD79" i="20"/>
  <c r="BD80" i="20"/>
  <c r="AU81" i="20"/>
  <c r="BU82" i="20"/>
  <c r="AH83" i="20"/>
  <c r="BQ83" i="20"/>
  <c r="AD84" i="20"/>
  <c r="BH85" i="20"/>
  <c r="AH86" i="20"/>
  <c r="AD87" i="20"/>
  <c r="BH87" i="20"/>
  <c r="BB89" i="20"/>
  <c r="AU90" i="20"/>
  <c r="BS91" i="20"/>
  <c r="AQ93" i="20"/>
  <c r="BD95" i="20"/>
  <c r="BH96" i="20"/>
  <c r="AS97" i="20"/>
  <c r="AQ98" i="20"/>
  <c r="AH99" i="20"/>
  <c r="BU99" i="20"/>
  <c r="AQ100" i="20"/>
  <c r="AU101" i="20"/>
  <c r="AH103" i="20"/>
  <c r="BB104" i="20"/>
  <c r="AU105" i="20"/>
  <c r="BU105" i="20"/>
  <c r="AQ106" i="20"/>
  <c r="AD108" i="20"/>
  <c r="BD110" i="20"/>
  <c r="AD111" i="20"/>
  <c r="BH111" i="20"/>
  <c r="AQ112" i="20"/>
  <c r="AQ113" i="20"/>
  <c r="BU113" i="20"/>
  <c r="AB116" i="20"/>
  <c r="AS119" i="20"/>
  <c r="BD120" i="20"/>
  <c r="AS121" i="20"/>
  <c r="AS122" i="20"/>
  <c r="BD123" i="20"/>
  <c r="AS124" i="20"/>
  <c r="AS125" i="20"/>
  <c r="AB127" i="20"/>
  <c r="BD127" i="20"/>
  <c r="AO128" i="20"/>
  <c r="BU128" i="20"/>
  <c r="BO129" i="20"/>
  <c r="AB130" i="20"/>
  <c r="BB130" i="20"/>
  <c r="BU131" i="20"/>
  <c r="BB132" i="20"/>
  <c r="BQ133" i="20"/>
  <c r="BB134" i="20"/>
  <c r="AU135" i="20"/>
  <c r="BQ136" i="20"/>
  <c r="AB137" i="20"/>
  <c r="BF137" i="20"/>
  <c r="AQ138" i="20"/>
  <c r="AB140" i="20"/>
  <c r="BH140" i="20"/>
  <c r="BU45" i="20"/>
  <c r="BD48" i="20"/>
  <c r="BF49" i="20"/>
  <c r="AD50" i="20"/>
  <c r="BD51" i="20"/>
  <c r="AU52" i="20"/>
  <c r="BU74" i="20"/>
  <c r="AD75" i="20"/>
  <c r="BH76" i="20"/>
  <c r="AQ78" i="20"/>
  <c r="AH79" i="20"/>
  <c r="BQ79" i="20"/>
  <c r="BH80" i="20"/>
  <c r="AQ82" i="20"/>
  <c r="BU83" i="20"/>
  <c r="AH84" i="20"/>
  <c r="BQ84" i="20"/>
  <c r="AD85" i="20"/>
  <c r="BO86" i="20"/>
  <c r="AH87" i="20"/>
  <c r="AD88" i="20"/>
  <c r="BQ88" i="20"/>
  <c r="BD89" i="20"/>
  <c r="AQ91" i="20"/>
  <c r="AQ92" i="20"/>
  <c r="AU93" i="20"/>
  <c r="AQ94" i="20"/>
  <c r="AD96" i="20"/>
  <c r="AU97" i="20"/>
  <c r="AU98" i="20"/>
  <c r="AQ99" i="20"/>
  <c r="AS100" i="20"/>
  <c r="BB102" i="20"/>
  <c r="BQ103" i="20"/>
  <c r="BD104" i="20"/>
  <c r="AH108" i="20"/>
  <c r="AD109" i="20"/>
  <c r="AQ117" i="20"/>
  <c r="AU131" i="20"/>
  <c r="AQ136" i="20"/>
  <c r="AF137" i="20"/>
  <c r="BH137" i="20"/>
  <c r="AU138" i="20"/>
  <c r="AF140" i="20"/>
  <c r="BF48" i="20"/>
  <c r="BH49" i="20"/>
  <c r="AH50" i="20"/>
  <c r="BQ50" i="20"/>
  <c r="BH51" i="20"/>
  <c r="AQ74" i="20"/>
  <c r="AH75" i="20"/>
  <c r="BQ75" i="20"/>
  <c r="AD76" i="20"/>
  <c r="BD77" i="20"/>
  <c r="AU78" i="20"/>
  <c r="BU79" i="20"/>
  <c r="AD80" i="20"/>
  <c r="BD81" i="20"/>
  <c r="AU82" i="20"/>
  <c r="AQ83" i="20"/>
  <c r="BU84" i="20"/>
  <c r="BQ85" i="20"/>
  <c r="AQ86" i="20"/>
  <c r="BQ86" i="20"/>
  <c r="BQ87" i="20"/>
  <c r="AF88" i="20"/>
  <c r="BS88" i="20"/>
  <c r="BH89" i="20"/>
  <c r="BD90" i="20"/>
  <c r="AS91" i="20"/>
  <c r="AU92" i="20"/>
  <c r="BD94" i="20"/>
  <c r="BQ95" i="20"/>
  <c r="AH96" i="20"/>
  <c r="BQ96" i="20"/>
  <c r="BD97" i="20"/>
  <c r="AU99" i="20"/>
  <c r="BD100" i="20"/>
  <c r="BB101" i="20"/>
  <c r="BD102" i="20"/>
  <c r="BS103" i="20"/>
  <c r="AD104" i="20"/>
  <c r="BH104" i="20"/>
  <c r="BD106" i="20"/>
  <c r="AD107" i="20"/>
  <c r="BU108" i="20"/>
  <c r="BQ110" i="20"/>
  <c r="BD112" i="20"/>
  <c r="AU113" i="20"/>
  <c r="AH114" i="20"/>
  <c r="BU114" i="20"/>
  <c r="AD115" i="20"/>
  <c r="AU117" i="20"/>
  <c r="AQ118" i="20"/>
  <c r="BD119" i="20"/>
  <c r="BD122" i="20"/>
  <c r="AU126" i="20"/>
  <c r="AH127" i="20"/>
  <c r="AU128" i="20"/>
  <c r="AH129" i="20"/>
  <c r="AF130" i="20"/>
  <c r="BH130" i="20"/>
  <c r="AH132" i="20"/>
  <c r="BB135" i="20"/>
  <c r="AH137" i="20"/>
  <c r="AH141" i="20"/>
  <c r="BB43" i="20"/>
  <c r="BQ49" i="20"/>
  <c r="BU50" i="20"/>
  <c r="AD51" i="20"/>
  <c r="BD52" i="20"/>
  <c r="AU74" i="20"/>
  <c r="BU75" i="20"/>
  <c r="AH76" i="20"/>
  <c r="BQ76" i="20"/>
  <c r="BH77" i="20"/>
  <c r="AQ79" i="20"/>
  <c r="AH80" i="20"/>
  <c r="BQ80" i="20"/>
  <c r="BH81" i="20"/>
  <c r="AU83" i="20"/>
  <c r="AQ84" i="20"/>
  <c r="AU86" i="20"/>
  <c r="AQ87" i="20"/>
  <c r="BU87" i="20"/>
  <c r="AD89" i="20"/>
  <c r="BH90" i="20"/>
  <c r="AU91" i="20"/>
  <c r="BD93" i="20"/>
  <c r="BQ94" i="20"/>
  <c r="AD95" i="20"/>
  <c r="AQ96" i="20"/>
  <c r="BU96" i="20"/>
  <c r="AD97" i="20"/>
  <c r="BF97" i="20"/>
  <c r="BB98" i="20"/>
  <c r="BH101" i="20"/>
  <c r="AD102" i="20"/>
  <c r="BH102" i="20"/>
  <c r="AQ103" i="20"/>
  <c r="AH104" i="20"/>
  <c r="BB105" i="20"/>
  <c r="BQ106" i="20"/>
  <c r="AQ108" i="20"/>
  <c r="AQ109" i="20"/>
  <c r="AD110" i="20"/>
  <c r="BQ111" i="20"/>
  <c r="AS116" i="20"/>
  <c r="BD117" i="20"/>
  <c r="AD120" i="20"/>
  <c r="BQ120" i="20"/>
  <c r="AD123" i="20"/>
  <c r="BQ123" i="20"/>
  <c r="BD125" i="20"/>
  <c r="BQ127" i="20"/>
  <c r="AO129" i="20"/>
  <c r="AH130" i="20"/>
  <c r="BB131" i="20"/>
  <c r="BQ132" i="20"/>
  <c r="BO134" i="20"/>
  <c r="BH135" i="20"/>
  <c r="BB138" i="20"/>
  <c r="AO140" i="20"/>
  <c r="BD43" i="20"/>
  <c r="BD47" i="20"/>
  <c r="AF49" i="20"/>
  <c r="AQ50" i="20"/>
  <c r="AH51" i="20"/>
  <c r="BQ51" i="20"/>
  <c r="BH52" i="20"/>
  <c r="AQ75" i="20"/>
  <c r="BU76" i="20"/>
  <c r="AD77" i="20"/>
  <c r="BD78" i="20"/>
  <c r="AU79" i="20"/>
  <c r="BU80" i="20"/>
  <c r="AD81" i="20"/>
  <c r="BD82" i="20"/>
  <c r="AU84" i="20"/>
  <c r="AQ85" i="20"/>
  <c r="AU87" i="20"/>
  <c r="AQ88" i="20"/>
  <c r="BO89" i="20"/>
  <c r="BD91" i="20"/>
  <c r="BH92" i="20"/>
  <c r="BH93" i="20"/>
  <c r="AU96" i="20"/>
  <c r="AF97" i="20"/>
  <c r="BQ97" i="20"/>
  <c r="BD98" i="20"/>
  <c r="BB99" i="20"/>
  <c r="BQ100" i="20"/>
  <c r="AD101" i="20"/>
  <c r="AH102" i="20"/>
  <c r="AU103" i="20"/>
  <c r="BO104" i="20"/>
  <c r="BD105" i="20"/>
  <c r="BS106" i="20"/>
  <c r="AQ107" i="20"/>
  <c r="AU108" i="20"/>
  <c r="BD109" i="20"/>
  <c r="AQ111" i="20"/>
  <c r="AD112" i="20"/>
  <c r="BD113" i="20"/>
  <c r="AQ114" i="20"/>
  <c r="AD124" i="20"/>
  <c r="BQ124" i="20"/>
  <c r="BQ126" i="20"/>
  <c r="AB128" i="20"/>
  <c r="BB128" i="20"/>
  <c r="AU129" i="20"/>
  <c r="AB131" i="20"/>
  <c r="BH131" i="20"/>
  <c r="BU132" i="20"/>
  <c r="BB133" i="20"/>
  <c r="AO134" i="20"/>
  <c r="BU134" i="20"/>
  <c r="BO135" i="20"/>
  <c r="AB136" i="20"/>
  <c r="BB136" i="20"/>
  <c r="BU137" i="20"/>
  <c r="BH138" i="20"/>
  <c r="BB139" i="20"/>
  <c r="AU140" i="20"/>
  <c r="BH43" i="20"/>
  <c r="AH49" i="20"/>
  <c r="AU50" i="20"/>
  <c r="BU51" i="20"/>
  <c r="AD52" i="20"/>
  <c r="BQ77" i="20"/>
  <c r="AQ80" i="20"/>
  <c r="AU85" i="20"/>
  <c r="BB86" i="20"/>
  <c r="AS88" i="20"/>
  <c r="AQ89" i="20"/>
  <c r="BS89" i="20"/>
  <c r="AD90" i="20"/>
  <c r="BQ90" i="20"/>
  <c r="BH91" i="20"/>
  <c r="AD93" i="20"/>
  <c r="AQ95" i="20"/>
  <c r="BS97" i="20"/>
  <c r="AH98" i="20"/>
  <c r="BH98" i="20"/>
  <c r="BD99" i="20"/>
  <c r="AQ102" i="20"/>
  <c r="BQ104" i="20"/>
  <c r="AD105" i="20"/>
  <c r="BH105" i="20"/>
  <c r="BS112" i="20"/>
  <c r="AU114" i="20"/>
  <c r="AQ115" i="20"/>
  <c r="AH131" i="20"/>
  <c r="BU135" i="20"/>
  <c r="AD136" i="20"/>
  <c r="BD136" i="20"/>
  <c r="AB138" i="20"/>
  <c r="BO138" i="20"/>
  <c r="AB139" i="20"/>
  <c r="BH46" i="20"/>
  <c r="AD48" i="20"/>
  <c r="AQ49" i="20"/>
  <c r="AQ51" i="20"/>
  <c r="AH52" i="20"/>
  <c r="BH74" i="20"/>
  <c r="AU76" i="20"/>
  <c r="AD78" i="20"/>
  <c r="BD79" i="20"/>
  <c r="AU80" i="20"/>
  <c r="AD82" i="20"/>
  <c r="BH83" i="20"/>
  <c r="BD84" i="20"/>
  <c r="BD86" i="20"/>
  <c r="BB87" i="20"/>
  <c r="BD88" i="20"/>
  <c r="AU89" i="20"/>
  <c r="BU89" i="20"/>
  <c r="AH90" i="20"/>
  <c r="AD91" i="20"/>
  <c r="BS92" i="20"/>
  <c r="AH93" i="20"/>
  <c r="AD94" i="20"/>
  <c r="AU95" i="20"/>
  <c r="AQ101" i="20"/>
  <c r="AU102" i="20"/>
  <c r="AD103" i="20"/>
  <c r="BD103" i="20"/>
  <c r="AU104" i="20"/>
  <c r="AD106" i="20"/>
  <c r="BD108" i="20"/>
  <c r="BU109" i="20"/>
  <c r="BU112" i="20"/>
  <c r="AH113" i="20"/>
  <c r="BD114" i="20"/>
  <c r="AD117" i="20"/>
  <c r="AD119" i="20"/>
  <c r="AD125" i="20"/>
  <c r="BU126" i="20"/>
  <c r="AH128" i="20"/>
  <c r="BO131" i="20"/>
  <c r="BH133" i="20"/>
  <c r="BH136" i="20"/>
  <c r="AH138" i="20"/>
  <c r="BH139" i="20"/>
  <c r="BB140" i="20"/>
  <c r="BU43" i="20"/>
  <c r="BH45" i="20"/>
  <c r="AF48" i="20"/>
  <c r="AU49" i="20"/>
  <c r="BD85" i="20"/>
  <c r="BH86" i="20"/>
  <c r="BD87" i="20"/>
  <c r="BF88" i="20"/>
  <c r="AF91" i="20"/>
  <c r="AH92" i="20"/>
  <c r="AF94" i="20"/>
  <c r="AO98" i="20"/>
  <c r="BU98" i="20"/>
  <c r="AD99" i="20"/>
  <c r="AF100" i="20"/>
  <c r="AS101" i="20"/>
  <c r="AF103" i="20"/>
  <c r="BH103" i="20"/>
  <c r="AQ105" i="20"/>
  <c r="AH106" i="20"/>
  <c r="BD111" i="20"/>
  <c r="BS116" i="20"/>
  <c r="AH117" i="20"/>
  <c r="BB127" i="20"/>
  <c r="AH133" i="20"/>
  <c r="AO135" i="20"/>
  <c r="AH136" i="20"/>
  <c r="AH139" i="20"/>
  <c r="AU141" i="20"/>
  <c r="BU141" i="20"/>
  <c r="AH142" i="20"/>
  <c r="BQ144" i="20"/>
  <c r="BH146" i="20"/>
  <c r="BF151" i="20"/>
  <c r="BO168" i="20"/>
  <c r="BH169" i="20"/>
  <c r="AU177" i="20"/>
  <c r="AH178" i="20"/>
  <c r="AH180" i="20"/>
  <c r="BU180" i="20"/>
  <c r="AH183" i="20"/>
  <c r="BU183" i="20"/>
  <c r="AH184" i="20"/>
  <c r="AH186" i="20"/>
  <c r="BU186" i="20"/>
  <c r="AH187" i="20"/>
  <c r="BH189" i="20"/>
  <c r="AS190" i="20"/>
  <c r="AQ191" i="20"/>
  <c r="BB193" i="20"/>
  <c r="BB194" i="20"/>
  <c r="BB196" i="20"/>
  <c r="BS197" i="20"/>
  <c r="BH198" i="20"/>
  <c r="AS200" i="20"/>
  <c r="BS200" i="20"/>
  <c r="BH201" i="20"/>
  <c r="BF202" i="20"/>
  <c r="AS203" i="20"/>
  <c r="BF207" i="20"/>
  <c r="BS209" i="20"/>
  <c r="BF210" i="20"/>
  <c r="AB212" i="20"/>
  <c r="BH212" i="20"/>
  <c r="BF215" i="20"/>
  <c r="AU217" i="20"/>
  <c r="AO218" i="20"/>
  <c r="BU218" i="20"/>
  <c r="BH219" i="20"/>
  <c r="AQ221" i="20"/>
  <c r="BH223" i="20"/>
  <c r="AB224" i="20"/>
  <c r="BQ142" i="20"/>
  <c r="BB143" i="20"/>
  <c r="AO144" i="20"/>
  <c r="BU144" i="20"/>
  <c r="AB145" i="20"/>
  <c r="BB145" i="20"/>
  <c r="AH146" i="20"/>
  <c r="AH150" i="20"/>
  <c r="AF151" i="20"/>
  <c r="BB152" i="20"/>
  <c r="AH153" i="20"/>
  <c r="BO153" i="20"/>
  <c r="AF156" i="20"/>
  <c r="BH156" i="20"/>
  <c r="BB157" i="20"/>
  <c r="BB158" i="20"/>
  <c r="BB162" i="20"/>
  <c r="AQ167" i="20"/>
  <c r="AO168" i="20"/>
  <c r="BQ168" i="20"/>
  <c r="AB171" i="20"/>
  <c r="BH173" i="20"/>
  <c r="BB174" i="20"/>
  <c r="AQ179" i="20"/>
  <c r="AQ180" i="20"/>
  <c r="AQ182" i="20"/>
  <c r="AQ183" i="20"/>
  <c r="AQ185" i="20"/>
  <c r="AQ186" i="20"/>
  <c r="AQ188" i="20"/>
  <c r="AU191" i="20"/>
  <c r="BF193" i="20"/>
  <c r="BD194" i="20"/>
  <c r="AB197" i="20"/>
  <c r="BQ198" i="20"/>
  <c r="BU200" i="20"/>
  <c r="BH207" i="20"/>
  <c r="AO208" i="20"/>
  <c r="BH210" i="20"/>
  <c r="AD212" i="20"/>
  <c r="BO212" i="20"/>
  <c r="BB141" i="20"/>
  <c r="AQ142" i="20"/>
  <c r="AB143" i="20"/>
  <c r="BF143" i="20"/>
  <c r="AU144" i="20"/>
  <c r="AD145" i="20"/>
  <c r="BD145" i="20"/>
  <c r="BO146" i="20"/>
  <c r="BB147" i="20"/>
  <c r="AQ148" i="20"/>
  <c r="BQ148" i="20"/>
  <c r="BB149" i="20"/>
  <c r="AO150" i="20"/>
  <c r="BQ151" i="20"/>
  <c r="AB152" i="20"/>
  <c r="BF152" i="20"/>
  <c r="BB154" i="20"/>
  <c r="BS155" i="20"/>
  <c r="AH156" i="20"/>
  <c r="BO156" i="20"/>
  <c r="BD157" i="20"/>
  <c r="BH158" i="20"/>
  <c r="AB159" i="20"/>
  <c r="BB159" i="20"/>
  <c r="AD160" i="20"/>
  <c r="BH161" i="20"/>
  <c r="AB162" i="20"/>
  <c r="BD162" i="20"/>
  <c r="BH164" i="20"/>
  <c r="AQ166" i="20"/>
  <c r="AU167" i="20"/>
  <c r="AQ168" i="20"/>
  <c r="BU168" i="20"/>
  <c r="BU170" i="20"/>
  <c r="BH171" i="20"/>
  <c r="BD172" i="20"/>
  <c r="AB174" i="20"/>
  <c r="BH176" i="20"/>
  <c r="AQ178" i="20"/>
  <c r="AU179" i="20"/>
  <c r="AU180" i="20"/>
  <c r="AQ181" i="20"/>
  <c r="AU182" i="20"/>
  <c r="AU183" i="20"/>
  <c r="AQ184" i="20"/>
  <c r="AU185" i="20"/>
  <c r="AU186" i="20"/>
  <c r="AQ187" i="20"/>
  <c r="AQ189" i="20"/>
  <c r="BQ189" i="20"/>
  <c r="BD190" i="20"/>
  <c r="BH191" i="20"/>
  <c r="BB192" i="20"/>
  <c r="BH193" i="20"/>
  <c r="BF194" i="20"/>
  <c r="BH196" i="20"/>
  <c r="AO197" i="20"/>
  <c r="AB200" i="20"/>
  <c r="BB200" i="20"/>
  <c r="BF205" i="20"/>
  <c r="AS209" i="20"/>
  <c r="BH143" i="20"/>
  <c r="BF145" i="20"/>
  <c r="AO146" i="20"/>
  <c r="BU146" i="20"/>
  <c r="BF149" i="20"/>
  <c r="BH152" i="20"/>
  <c r="AB154" i="20"/>
  <c r="BQ156" i="20"/>
  <c r="AF160" i="20"/>
  <c r="BH162" i="20"/>
  <c r="AU168" i="20"/>
  <c r="AH169" i="20"/>
  <c r="BO171" i="20"/>
  <c r="BH172" i="20"/>
  <c r="BH174" i="20"/>
  <c r="BD175" i="20"/>
  <c r="AU189" i="20"/>
  <c r="BU189" i="20"/>
  <c r="BF190" i="20"/>
  <c r="AB192" i="20"/>
  <c r="BD192" i="20"/>
  <c r="AB194" i="20"/>
  <c r="BO194" i="20"/>
  <c r="AF195" i="20"/>
  <c r="AS197" i="20"/>
  <c r="AD200" i="20"/>
  <c r="BD200" i="20"/>
  <c r="AD201" i="20"/>
  <c r="BO202" i="20"/>
  <c r="BB203" i="20"/>
  <c r="AH204" i="20"/>
  <c r="BH205" i="20"/>
  <c r="BO206" i="20"/>
  <c r="AB207" i="20"/>
  <c r="AH210" i="20"/>
  <c r="AF211" i="20"/>
  <c r="AO212" i="20"/>
  <c r="AH214" i="20"/>
  <c r="BU214" i="20"/>
  <c r="BU215" i="20"/>
  <c r="BF217" i="20"/>
  <c r="BD218" i="20"/>
  <c r="AH219" i="20"/>
  <c r="BS219" i="20"/>
  <c r="AH220" i="20"/>
  <c r="BQ222" i="20"/>
  <c r="AQ224" i="20"/>
  <c r="AH143" i="20"/>
  <c r="AU146" i="20"/>
  <c r="AB147" i="20"/>
  <c r="BO147" i="20"/>
  <c r="AF149" i="20"/>
  <c r="BH149" i="20"/>
  <c r="AH152" i="20"/>
  <c r="AU153" i="20"/>
  <c r="AD154" i="20"/>
  <c r="BF154" i="20"/>
  <c r="AO156" i="20"/>
  <c r="BU156" i="20"/>
  <c r="BU158" i="20"/>
  <c r="AH159" i="20"/>
  <c r="BH159" i="20"/>
  <c r="BQ161" i="20"/>
  <c r="AH162" i="20"/>
  <c r="BO162" i="20"/>
  <c r="BH163" i="20"/>
  <c r="BQ164" i="20"/>
  <c r="AD165" i="20"/>
  <c r="BH165" i="20"/>
  <c r="BD166" i="20"/>
  <c r="BH167" i="20"/>
  <c r="AQ170" i="20"/>
  <c r="AO171" i="20"/>
  <c r="AH173" i="20"/>
  <c r="BU173" i="20"/>
  <c r="AH174" i="20"/>
  <c r="BO174" i="20"/>
  <c r="BH175" i="20"/>
  <c r="BQ176" i="20"/>
  <c r="AD177" i="20"/>
  <c r="BH177" i="20"/>
  <c r="BD178" i="20"/>
  <c r="BH179" i="20"/>
  <c r="BB180" i="20"/>
  <c r="BD181" i="20"/>
  <c r="BH182" i="20"/>
  <c r="BB183" i="20"/>
  <c r="BD184" i="20"/>
  <c r="BH185" i="20"/>
  <c r="BB186" i="20"/>
  <c r="BD187" i="20"/>
  <c r="BH188" i="20"/>
  <c r="AD190" i="20"/>
  <c r="BH190" i="20"/>
  <c r="AD192" i="20"/>
  <c r="BQ193" i="20"/>
  <c r="AO194" i="20"/>
  <c r="BS194" i="20"/>
  <c r="AB196" i="20"/>
  <c r="BO196" i="20"/>
  <c r="BQ199" i="20"/>
  <c r="AF200" i="20"/>
  <c r="BF200" i="20"/>
  <c r="AF201" i="20"/>
  <c r="BQ202" i="20"/>
  <c r="BF203" i="20"/>
  <c r="AB206" i="20"/>
  <c r="BU206" i="20"/>
  <c r="AF207" i="20"/>
  <c r="BF208" i="20"/>
  <c r="AQ212" i="20"/>
  <c r="AO213" i="20"/>
  <c r="BH217" i="20"/>
  <c r="BF218" i="20"/>
  <c r="BS222" i="20"/>
  <c r="AU224" i="20"/>
  <c r="BQ141" i="20"/>
  <c r="BB142" i="20"/>
  <c r="BO143" i="20"/>
  <c r="BB144" i="20"/>
  <c r="AH147" i="20"/>
  <c r="BU147" i="20"/>
  <c r="AB148" i="20"/>
  <c r="BB148" i="20"/>
  <c r="AH149" i="20"/>
  <c r="BB150" i="20"/>
  <c r="BO152" i="20"/>
  <c r="AF154" i="20"/>
  <c r="BH154" i="20"/>
  <c r="AQ156" i="20"/>
  <c r="BQ157" i="20"/>
  <c r="AB158" i="20"/>
  <c r="AO159" i="20"/>
  <c r="BH166" i="20"/>
  <c r="BB168" i="20"/>
  <c r="AD172" i="20"/>
  <c r="BQ172" i="20"/>
  <c r="AH177" i="20"/>
  <c r="BH178" i="20"/>
  <c r="BD180" i="20"/>
  <c r="BH181" i="20"/>
  <c r="BD183" i="20"/>
  <c r="BH184" i="20"/>
  <c r="BD186" i="20"/>
  <c r="BH187" i="20"/>
  <c r="BQ192" i="20"/>
  <c r="BS193" i="20"/>
  <c r="AF196" i="20"/>
  <c r="BS196" i="20"/>
  <c r="BU199" i="20"/>
  <c r="AH200" i="20"/>
  <c r="BH200" i="20"/>
  <c r="AH201" i="20"/>
  <c r="BS202" i="20"/>
  <c r="BO203" i="20"/>
  <c r="BH204" i="20"/>
  <c r="BS205" i="20"/>
  <c r="AO206" i="20"/>
  <c r="AH207" i="20"/>
  <c r="BB209" i="20"/>
  <c r="AS214" i="20"/>
  <c r="AO215" i="20"/>
  <c r="AS216" i="20"/>
  <c r="AH217" i="20"/>
  <c r="BQ220" i="20"/>
  <c r="BQ221" i="20"/>
  <c r="AQ223" i="20"/>
  <c r="AB142" i="20"/>
  <c r="BD142" i="20"/>
  <c r="BU143" i="20"/>
  <c r="BH144" i="20"/>
  <c r="AQ145" i="20"/>
  <c r="BQ145" i="20"/>
  <c r="BB146" i="20"/>
  <c r="AD148" i="20"/>
  <c r="BD148" i="20"/>
  <c r="BO149" i="20"/>
  <c r="BB151" i="20"/>
  <c r="BU152" i="20"/>
  <c r="AO158" i="20"/>
  <c r="BO159" i="20"/>
  <c r="BS160" i="20"/>
  <c r="BU162" i="20"/>
  <c r="AD163" i="20"/>
  <c r="BQ165" i="20"/>
  <c r="BQ167" i="20"/>
  <c r="AB168" i="20"/>
  <c r="BD168" i="20"/>
  <c r="AH172" i="20"/>
  <c r="AQ173" i="20"/>
  <c r="BU174" i="20"/>
  <c r="AD175" i="20"/>
  <c r="BQ177" i="20"/>
  <c r="BQ179" i="20"/>
  <c r="AB180" i="20"/>
  <c r="BH180" i="20"/>
  <c r="BQ182" i="20"/>
  <c r="AB183" i="20"/>
  <c r="BH183" i="20"/>
  <c r="BQ185" i="20"/>
  <c r="AB186" i="20"/>
  <c r="BH186" i="20"/>
  <c r="BQ217" i="20"/>
  <c r="AS219" i="20"/>
  <c r="AQ220" i="20"/>
  <c r="BH142" i="20"/>
  <c r="AB144" i="20"/>
  <c r="BF146" i="20"/>
  <c r="AF148" i="20"/>
  <c r="BF148" i="20"/>
  <c r="AB151" i="20"/>
  <c r="AS160" i="20"/>
  <c r="AQ164" i="20"/>
  <c r="AD166" i="20"/>
  <c r="AH167" i="20"/>
  <c r="BD169" i="20"/>
  <c r="BH170" i="20"/>
  <c r="AH175" i="20"/>
  <c r="AQ176" i="20"/>
  <c r="AD178" i="20"/>
  <c r="AH179" i="20"/>
  <c r="AD180" i="20"/>
  <c r="AD181" i="20"/>
  <c r="AH182" i="20"/>
  <c r="AD183" i="20"/>
  <c r="AD184" i="20"/>
  <c r="AH185" i="20"/>
  <c r="AD186" i="20"/>
  <c r="AD187" i="20"/>
  <c r="AD189" i="20"/>
  <c r="BD189" i="20"/>
  <c r="AU192" i="20"/>
  <c r="AH199" i="20"/>
  <c r="AQ200" i="20"/>
  <c r="BQ200" i="20"/>
  <c r="BB207" i="20"/>
  <c r="AF208" i="20"/>
  <c r="AB209" i="20"/>
  <c r="BB215" i="20"/>
  <c r="BQ225" i="20"/>
  <c r="AU227" i="20"/>
  <c r="AQ228" i="20"/>
  <c r="BB229" i="20"/>
  <c r="AO233" i="20"/>
  <c r="AB235" i="20"/>
  <c r="BQ235" i="20"/>
  <c r="AO236" i="20"/>
  <c r="AO237" i="20"/>
  <c r="BB238" i="20"/>
  <c r="BH239" i="20"/>
  <c r="BH240" i="20"/>
  <c r="AB241" i="20"/>
  <c r="BQ241" i="20"/>
  <c r="AO242" i="20"/>
  <c r="BU242" i="20"/>
  <c r="AH243" i="20"/>
  <c r="BB245" i="20"/>
  <c r="BH246" i="20"/>
  <c r="AB247" i="20"/>
  <c r="BQ247" i="20"/>
  <c r="AO248" i="20"/>
  <c r="BU248" i="20"/>
  <c r="AH249" i="20"/>
  <c r="BB251" i="20"/>
  <c r="BH252" i="20"/>
  <c r="AB253" i="20"/>
  <c r="BQ253" i="20"/>
  <c r="BO254" i="20"/>
  <c r="BH255" i="20"/>
  <c r="BH256" i="20"/>
  <c r="AB257" i="20"/>
  <c r="AQ258" i="20"/>
  <c r="AB259" i="20"/>
  <c r="BF259" i="20"/>
  <c r="AH260" i="20"/>
  <c r="BQ261" i="20"/>
  <c r="AD263" i="20"/>
  <c r="BO263" i="20"/>
  <c r="AF264" i="20"/>
  <c r="AU265" i="20"/>
  <c r="BQ267" i="20"/>
  <c r="BO268" i="20"/>
  <c r="AB271" i="20"/>
  <c r="AO272" i="20"/>
  <c r="BH274" i="20"/>
  <c r="AQ278" i="20"/>
  <c r="BH279" i="20"/>
  <c r="AH280" i="20"/>
  <c r="BQ280" i="20"/>
  <c r="BQ281" i="20"/>
  <c r="AU284" i="20"/>
  <c r="BB286" i="20"/>
  <c r="BH289" i="20"/>
  <c r="AH291" i="20"/>
  <c r="AO292" i="20"/>
  <c r="AQ294" i="20"/>
  <c r="AQ295" i="20"/>
  <c r="AF297" i="20"/>
  <c r="BS297" i="20"/>
  <c r="AB298" i="20"/>
  <c r="BQ298" i="20"/>
  <c r="BO299" i="20"/>
  <c r="BH300" i="20"/>
  <c r="AH301" i="20"/>
  <c r="BU301" i="20"/>
  <c r="BH303" i="20"/>
  <c r="BH304" i="20"/>
  <c r="AH305" i="20"/>
  <c r="AQ306" i="20"/>
  <c r="BQ306" i="20"/>
  <c r="BU307" i="20"/>
  <c r="AH225" i="20"/>
  <c r="AQ226" i="20"/>
  <c r="BH229" i="20"/>
  <c r="AB230" i="20"/>
  <c r="BQ230" i="20"/>
  <c r="AQ233" i="20"/>
  <c r="BO234" i="20"/>
  <c r="AH235" i="20"/>
  <c r="AQ236" i="20"/>
  <c r="AQ237" i="20"/>
  <c r="AB239" i="20"/>
  <c r="BO240" i="20"/>
  <c r="AQ242" i="20"/>
  <c r="AO243" i="20"/>
  <c r="BB244" i="20"/>
  <c r="AQ248" i="20"/>
  <c r="AO249" i="20"/>
  <c r="BB250" i="20"/>
  <c r="AH253" i="20"/>
  <c r="AO254" i="20"/>
  <c r="BQ254" i="20"/>
  <c r="BO255" i="20"/>
  <c r="AF259" i="20"/>
  <c r="BO259" i="20"/>
  <c r="AO260" i="20"/>
  <c r="AB262" i="20"/>
  <c r="BB262" i="20"/>
  <c r="BS267" i="20"/>
  <c r="BQ270" i="20"/>
  <c r="BF273" i="20"/>
  <c r="AU278" i="20"/>
  <c r="AO281" i="20"/>
  <c r="BU281" i="20"/>
  <c r="AQ292" i="20"/>
  <c r="AO293" i="20"/>
  <c r="BO293" i="20"/>
  <c r="AS294" i="20"/>
  <c r="AH297" i="20"/>
  <c r="AO299" i="20"/>
  <c r="BU299" i="20"/>
  <c r="AU301" i="20"/>
  <c r="AH303" i="20"/>
  <c r="AU306" i="20"/>
  <c r="BU306" i="20"/>
  <c r="AQ308" i="20"/>
  <c r="BQ308" i="20"/>
  <c r="BD308" i="20"/>
  <c r="AO225" i="20"/>
  <c r="BB227" i="20"/>
  <c r="BH228" i="20"/>
  <c r="AH230" i="20"/>
  <c r="BU230" i="20"/>
  <c r="AQ232" i="20"/>
  <c r="AU233" i="20"/>
  <c r="BQ234" i="20"/>
  <c r="AU236" i="20"/>
  <c r="AH239" i="20"/>
  <c r="BO239" i="20"/>
  <c r="AQ254" i="20"/>
  <c r="BF258" i="20"/>
  <c r="AO263" i="20"/>
  <c r="AO271" i="20"/>
  <c r="BQ273" i="20"/>
  <c r="AH275" i="20"/>
  <c r="BH276" i="20"/>
  <c r="BS279" i="20"/>
  <c r="AO280" i="20"/>
  <c r="AQ281" i="20"/>
  <c r="BH284" i="20"/>
  <c r="BH285" i="20"/>
  <c r="AB286" i="20"/>
  <c r="BH287" i="20"/>
  <c r="BH288" i="20"/>
  <c r="AH289" i="20"/>
  <c r="BO289" i="20"/>
  <c r="BH290" i="20"/>
  <c r="AQ293" i="20"/>
  <c r="BQ293" i="20"/>
  <c r="BD294" i="20"/>
  <c r="BB295" i="20"/>
  <c r="BB296" i="20"/>
  <c r="AQ297" i="20"/>
  <c r="AO298" i="20"/>
  <c r="AU299" i="20"/>
  <c r="AF300" i="20"/>
  <c r="BS300" i="20"/>
  <c r="AH302" i="20"/>
  <c r="BQ303" i="20"/>
  <c r="AH307" i="20"/>
  <c r="AQ225" i="20"/>
  <c r="BB226" i="20"/>
  <c r="BH227" i="20"/>
  <c r="BO228" i="20"/>
  <c r="AB229" i="20"/>
  <c r="BQ229" i="20"/>
  <c r="AH231" i="20"/>
  <c r="BB233" i="20"/>
  <c r="AQ235" i="20"/>
  <c r="BB236" i="20"/>
  <c r="BH237" i="20"/>
  <c r="AB238" i="20"/>
  <c r="BQ238" i="20"/>
  <c r="BQ239" i="20"/>
  <c r="AQ241" i="20"/>
  <c r="AH245" i="20"/>
  <c r="BQ245" i="20"/>
  <c r="AQ247" i="20"/>
  <c r="AH251" i="20"/>
  <c r="BQ251" i="20"/>
  <c r="AQ253" i="20"/>
  <c r="AU254" i="20"/>
  <c r="AH255" i="20"/>
  <c r="BS255" i="20"/>
  <c r="AH256" i="20"/>
  <c r="AO257" i="20"/>
  <c r="BO258" i="20"/>
  <c r="AO259" i="20"/>
  <c r="BU259" i="20"/>
  <c r="BB260" i="20"/>
  <c r="AH262" i="20"/>
  <c r="BH262" i="20"/>
  <c r="AQ263" i="20"/>
  <c r="AQ264" i="20"/>
  <c r="AB265" i="20"/>
  <c r="BH265" i="20"/>
  <c r="AS267" i="20"/>
  <c r="AO268" i="20"/>
  <c r="BB269" i="20"/>
  <c r="AH270" i="20"/>
  <c r="BB272" i="20"/>
  <c r="BS273" i="20"/>
  <c r="AH274" i="20"/>
  <c r="BQ276" i="20"/>
  <c r="AB277" i="20"/>
  <c r="BH277" i="20"/>
  <c r="BB278" i="20"/>
  <c r="AQ280" i="20"/>
  <c r="AU281" i="20"/>
  <c r="AQ282" i="20"/>
  <c r="AB283" i="20"/>
  <c r="BO284" i="20"/>
  <c r="BQ285" i="20"/>
  <c r="AH286" i="20"/>
  <c r="BO286" i="20"/>
  <c r="AB287" i="20"/>
  <c r="BO287" i="20"/>
  <c r="BQ288" i="20"/>
  <c r="BQ289" i="20"/>
  <c r="AH290" i="20"/>
  <c r="BB292" i="20"/>
  <c r="AU293" i="20"/>
  <c r="BU293" i="20"/>
  <c r="BF294" i="20"/>
  <c r="AB296" i="20"/>
  <c r="BH296" i="20"/>
  <c r="AS297" i="20"/>
  <c r="AQ298" i="20"/>
  <c r="AH300" i="20"/>
  <c r="BB301" i="20"/>
  <c r="AQ303" i="20"/>
  <c r="BU303" i="20"/>
  <c r="AU305" i="20"/>
  <c r="BH226" i="20"/>
  <c r="AB227" i="20"/>
  <c r="BO227" i="20"/>
  <c r="BQ228" i="20"/>
  <c r="AH229" i="20"/>
  <c r="AQ230" i="20"/>
  <c r="AO231" i="20"/>
  <c r="BB232" i="20"/>
  <c r="BH233" i="20"/>
  <c r="BH236" i="20"/>
  <c r="BO237" i="20"/>
  <c r="AO239" i="20"/>
  <c r="BU239" i="20"/>
  <c r="AO240" i="20"/>
  <c r="BB242" i="20"/>
  <c r="BH243" i="20"/>
  <c r="AB244" i="20"/>
  <c r="BQ244" i="20"/>
  <c r="AO245" i="20"/>
  <c r="BU245" i="20"/>
  <c r="AH246" i="20"/>
  <c r="BB248" i="20"/>
  <c r="BH249" i="20"/>
  <c r="AB250" i="20"/>
  <c r="BQ250" i="20"/>
  <c r="AO251" i="20"/>
  <c r="BU251" i="20"/>
  <c r="AH252" i="20"/>
  <c r="AO255" i="20"/>
  <c r="AQ257" i="20"/>
  <c r="AS259" i="20"/>
  <c r="AO262" i="20"/>
  <c r="BO262" i="20"/>
  <c r="AS264" i="20"/>
  <c r="BB271" i="20"/>
  <c r="BH272" i="20"/>
  <c r="BH278" i="20"/>
  <c r="BB281" i="20"/>
  <c r="AH287" i="20"/>
  <c r="AH296" i="20"/>
  <c r="AO307" i="20"/>
  <c r="AH227" i="20"/>
  <c r="BQ227" i="20"/>
  <c r="AU230" i="20"/>
  <c r="AQ231" i="20"/>
  <c r="BH232" i="20"/>
  <c r="AB233" i="20"/>
  <c r="BB235" i="20"/>
  <c r="BO236" i="20"/>
  <c r="BQ237" i="20"/>
  <c r="AQ239" i="20"/>
  <c r="AQ240" i="20"/>
  <c r="BB241" i="20"/>
  <c r="BH242" i="20"/>
  <c r="BO243" i="20"/>
  <c r="AH244" i="20"/>
  <c r="AQ245" i="20"/>
  <c r="AO246" i="20"/>
  <c r="BB247" i="20"/>
  <c r="BH248" i="20"/>
  <c r="BO249" i="20"/>
  <c r="AH250" i="20"/>
  <c r="BB253" i="20"/>
  <c r="BB254" i="20"/>
  <c r="AQ256" i="20"/>
  <c r="AF258" i="20"/>
  <c r="AU259" i="20"/>
  <c r="BO260" i="20"/>
  <c r="AS261" i="20"/>
  <c r="AQ262" i="20"/>
  <c r="BB263" i="20"/>
  <c r="BS265" i="20"/>
  <c r="BH266" i="20"/>
  <c r="BO269" i="20"/>
  <c r="AQ270" i="20"/>
  <c r="BO271" i="20"/>
  <c r="AQ274" i="20"/>
  <c r="AH276" i="20"/>
  <c r="BQ277" i="20"/>
  <c r="AB278" i="20"/>
  <c r="BO278" i="20"/>
  <c r="AQ279" i="20"/>
  <c r="BB280" i="20"/>
  <c r="BH281" i="20"/>
  <c r="BQ283" i="20"/>
  <c r="AH284" i="20"/>
  <c r="BU284" i="20"/>
  <c r="AD285" i="20"/>
  <c r="AO286" i="20"/>
  <c r="AO287" i="20"/>
  <c r="BU287" i="20"/>
  <c r="AD288" i="20"/>
  <c r="AQ289" i="20"/>
  <c r="BQ290" i="20"/>
  <c r="BH291" i="20"/>
  <c r="AB292" i="20"/>
  <c r="AD294" i="20"/>
  <c r="BQ294" i="20"/>
  <c r="AB295" i="20"/>
  <c r="BQ295" i="20"/>
  <c r="BO296" i="20"/>
  <c r="BF297" i="20"/>
  <c r="BB298" i="20"/>
  <c r="BB299" i="20"/>
  <c r="AS300" i="20"/>
  <c r="BH301" i="20"/>
  <c r="AU302" i="20"/>
  <c r="AH304" i="20"/>
  <c r="AD306" i="20"/>
  <c r="BD306" i="20"/>
  <c r="AU307" i="20"/>
  <c r="AD308" i="20"/>
  <c r="AB226" i="20"/>
  <c r="BQ226" i="20"/>
  <c r="AO227" i="20"/>
  <c r="AH228" i="20"/>
  <c r="AQ229" i="20"/>
  <c r="BB230" i="20"/>
  <c r="AS231" i="20"/>
  <c r="AH233" i="20"/>
  <c r="BQ233" i="20"/>
  <c r="AO234" i="20"/>
  <c r="BH235" i="20"/>
  <c r="BQ236" i="20"/>
  <c r="AQ238" i="20"/>
  <c r="AU239" i="20"/>
  <c r="BH241" i="20"/>
  <c r="AB242" i="20"/>
  <c r="BQ243" i="20"/>
  <c r="AU245" i="20"/>
  <c r="AQ246" i="20"/>
  <c r="BH247" i="20"/>
  <c r="AB248" i="20"/>
  <c r="BQ249" i="20"/>
  <c r="AU251" i="20"/>
  <c r="AQ252" i="20"/>
  <c r="BH253" i="20"/>
  <c r="AB254" i="20"/>
  <c r="BH254" i="20"/>
  <c r="AS255" i="20"/>
  <c r="AS262" i="20"/>
  <c r="AF267" i="20"/>
  <c r="AH272" i="20"/>
  <c r="BH275" i="20"/>
  <c r="AH278" i="20"/>
  <c r="BH280" i="20"/>
  <c r="AB281" i="20"/>
  <c r="AO284" i="20"/>
  <c r="AH285" i="20"/>
  <c r="AQ287" i="20"/>
  <c r="AH288" i="20"/>
  <c r="AQ290" i="20"/>
  <c r="BU290" i="20"/>
  <c r="BQ291" i="20"/>
  <c r="AB293" i="20"/>
  <c r="BB293" i="20"/>
  <c r="AF294" i="20"/>
  <c r="BU296" i="20"/>
  <c r="BH297" i="20"/>
  <c r="AB299" i="20"/>
  <c r="BH299" i="20"/>
  <c r="BD300" i="20"/>
  <c r="AB301" i="20"/>
  <c r="BD303" i="20"/>
  <c r="AQ304" i="20"/>
  <c r="AH306" i="20"/>
  <c r="BD307" i="20"/>
  <c r="BO225" i="20"/>
  <c r="AH226" i="20"/>
  <c r="AQ227" i="20"/>
  <c r="AO228" i="20"/>
  <c r="AB232" i="20"/>
  <c r="BQ232" i="20"/>
  <c r="AQ234" i="20"/>
  <c r="AH236" i="20"/>
  <c r="AH237" i="20"/>
  <c r="BQ242" i="20"/>
  <c r="AQ244" i="20"/>
  <c r="BQ248" i="20"/>
  <c r="AQ250" i="20"/>
  <c r="BB256" i="20"/>
  <c r="AU262" i="20"/>
  <c r="BH263" i="20"/>
  <c r="AS265" i="20"/>
  <c r="AH266" i="20"/>
  <c r="AH269" i="20"/>
  <c r="AQ273" i="20"/>
  <c r="AB280" i="20"/>
  <c r="BQ282" i="20"/>
  <c r="AQ283" i="20"/>
  <c r="AQ285" i="20"/>
  <c r="AQ288" i="20"/>
  <c r="BS291" i="20"/>
  <c r="BQ292" i="20"/>
  <c r="AH293" i="20"/>
  <c r="BH293" i="20"/>
  <c r="AH294" i="20"/>
  <c r="AO295" i="20"/>
  <c r="AD297" i="20"/>
  <c r="BF300" i="20"/>
  <c r="AF301" i="20"/>
  <c r="BO301" i="20"/>
  <c r="BH302" i="20"/>
  <c r="BH307" i="20"/>
  <c r="BH309" i="20"/>
  <c r="BU310" i="20"/>
  <c r="AD311" i="20"/>
  <c r="BH311" i="20"/>
  <c r="AU312" i="20"/>
  <c r="BU312" i="20"/>
  <c r="BH313" i="20"/>
  <c r="BH316" i="20"/>
  <c r="BQ326" i="20"/>
  <c r="BH333" i="20"/>
  <c r="AQ348" i="20"/>
  <c r="AS349" i="20"/>
  <c r="AO350" i="20"/>
  <c r="BO350" i="20"/>
  <c r="BB350" i="20"/>
  <c r="BQ353" i="20"/>
  <c r="AQ309" i="20"/>
  <c r="AU310" i="20"/>
  <c r="AH311" i="20"/>
  <c r="AU315" i="20"/>
  <c r="BQ315" i="20"/>
  <c r="BS317" i="20"/>
  <c r="AD318" i="20"/>
  <c r="BH318" i="20"/>
  <c r="AO319" i="20"/>
  <c r="AQ320" i="20"/>
  <c r="AQ323" i="20"/>
  <c r="AB326" i="20"/>
  <c r="AH329" i="20"/>
  <c r="AO330" i="20"/>
  <c r="BS331" i="20"/>
  <c r="AD332" i="20"/>
  <c r="BQ332" i="20"/>
  <c r="BO333" i="20"/>
  <c r="AQ335" i="20"/>
  <c r="AB338" i="20"/>
  <c r="BB338" i="20"/>
  <c r="AS340" i="20"/>
  <c r="BB342" i="20"/>
  <c r="AB343" i="20"/>
  <c r="AO347" i="20"/>
  <c r="AU309" i="20"/>
  <c r="BQ309" i="20"/>
  <c r="BO311" i="20"/>
  <c r="AB312" i="20"/>
  <c r="BB312" i="20"/>
  <c r="BO313" i="20"/>
  <c r="AH314" i="20"/>
  <c r="BS314" i="20"/>
  <c r="BU315" i="20"/>
  <c r="BO316" i="20"/>
  <c r="AH318" i="20"/>
  <c r="AU319" i="20"/>
  <c r="AS320" i="20"/>
  <c r="BQ320" i="20"/>
  <c r="BO321" i="20"/>
  <c r="BO324" i="20"/>
  <c r="BU325" i="20"/>
  <c r="AD326" i="20"/>
  <c r="AS327" i="20"/>
  <c r="AU328" i="20"/>
  <c r="AQ329" i="20"/>
  <c r="BU332" i="20"/>
  <c r="AB333" i="20"/>
  <c r="BS333" i="20"/>
  <c r="AH334" i="20"/>
  <c r="AU335" i="20"/>
  <c r="BQ336" i="20"/>
  <c r="AD338" i="20"/>
  <c r="BD338" i="20"/>
  <c r="AB339" i="20"/>
  <c r="BB340" i="20"/>
  <c r="AQ341" i="20"/>
  <c r="BF342" i="20"/>
  <c r="AF343" i="20"/>
  <c r="BO343" i="20"/>
  <c r="AQ345" i="20"/>
  <c r="AQ347" i="20"/>
  <c r="BF348" i="20"/>
  <c r="BU309" i="20"/>
  <c r="BF310" i="20"/>
  <c r="AO311" i="20"/>
  <c r="BQ311" i="20"/>
  <c r="AD312" i="20"/>
  <c r="BD312" i="20"/>
  <c r="AH313" i="20"/>
  <c r="BU313" i="20"/>
  <c r="AB315" i="20"/>
  <c r="AH316" i="20"/>
  <c r="BU316" i="20"/>
  <c r="BQ318" i="20"/>
  <c r="BS320" i="20"/>
  <c r="AB321" i="20"/>
  <c r="BS321" i="20"/>
  <c r="BB323" i="20"/>
  <c r="BS324" i="20"/>
  <c r="AH325" i="20"/>
  <c r="BB327" i="20"/>
  <c r="AS329" i="20"/>
  <c r="BB330" i="20"/>
  <c r="AQ332" i="20"/>
  <c r="BD340" i="20"/>
  <c r="BQ342" i="20"/>
  <c r="BQ343" i="20"/>
  <c r="AB344" i="20"/>
  <c r="BB345" i="20"/>
  <c r="AB346" i="20"/>
  <c r="BH348" i="20"/>
  <c r="AF351" i="20"/>
  <c r="BB315" i="20"/>
  <c r="BU318" i="20"/>
  <c r="AD324" i="20"/>
  <c r="AQ326" i="20"/>
  <c r="BH328" i="20"/>
  <c r="AU332" i="20"/>
  <c r="BD335" i="20"/>
  <c r="BS337" i="20"/>
  <c r="BO338" i="20"/>
  <c r="BF340" i="20"/>
  <c r="AO343" i="20"/>
  <c r="BH345" i="20"/>
  <c r="BB347" i="20"/>
  <c r="BO348" i="20"/>
  <c r="AF349" i="20"/>
  <c r="AD309" i="20"/>
  <c r="BB309" i="20"/>
  <c r="AH312" i="20"/>
  <c r="BH312" i="20"/>
  <c r="AU314" i="20"/>
  <c r="AF315" i="20"/>
  <c r="BD315" i="20"/>
  <c r="AO316" i="20"/>
  <c r="AS317" i="20"/>
  <c r="BH319" i="20"/>
  <c r="AB320" i="20"/>
  <c r="BB320" i="20"/>
  <c r="BB322" i="20"/>
  <c r="BH323" i="20"/>
  <c r="AH324" i="20"/>
  <c r="AS325" i="20"/>
  <c r="BB329" i="20"/>
  <c r="BO330" i="20"/>
  <c r="BH335" i="20"/>
  <c r="AO338" i="20"/>
  <c r="BQ338" i="20"/>
  <c r="AF340" i="20"/>
  <c r="BB341" i="20"/>
  <c r="AB342" i="20"/>
  <c r="AO344" i="20"/>
  <c r="BQ345" i="20"/>
  <c r="AQ346" i="20"/>
  <c r="BH347" i="20"/>
  <c r="AF348" i="20"/>
  <c r="BQ348" i="20"/>
  <c r="BQ349" i="20"/>
  <c r="AB350" i="20"/>
  <c r="AQ353" i="20"/>
  <c r="AF309" i="20"/>
  <c r="AH310" i="20"/>
  <c r="AO313" i="20"/>
  <c r="AH315" i="20"/>
  <c r="AQ316" i="20"/>
  <c r="AF319" i="20"/>
  <c r="AD320" i="20"/>
  <c r="BD320" i="20"/>
  <c r="AO321" i="20"/>
  <c r="AB323" i="20"/>
  <c r="BQ323" i="20"/>
  <c r="BB325" i="20"/>
  <c r="BB326" i="20"/>
  <c r="AB329" i="20"/>
  <c r="BD329" i="20"/>
  <c r="BQ330" i="20"/>
  <c r="AO331" i="20"/>
  <c r="BB332" i="20"/>
  <c r="BB333" i="20"/>
  <c r="AB335" i="20"/>
  <c r="BQ335" i="20"/>
  <c r="AO336" i="20"/>
  <c r="AQ338" i="20"/>
  <c r="BB339" i="20"/>
  <c r="BO341" i="20"/>
  <c r="AF342" i="20"/>
  <c r="AS343" i="20"/>
  <c r="BO347" i="20"/>
  <c r="AH348" i="20"/>
  <c r="BS349" i="20"/>
  <c r="AH309" i="20"/>
  <c r="BO310" i="20"/>
  <c r="BD311" i="20"/>
  <c r="AQ312" i="20"/>
  <c r="BQ312" i="20"/>
  <c r="BB318" i="20"/>
  <c r="AH319" i="20"/>
  <c r="AF320" i="20"/>
  <c r="BF320" i="20"/>
  <c r="BD321" i="20"/>
  <c r="BQ322" i="20"/>
  <c r="BS323" i="20"/>
  <c r="AS324" i="20"/>
  <c r="AF327" i="20"/>
  <c r="BO327" i="20"/>
  <c r="BU328" i="20"/>
  <c r="AD329" i="20"/>
  <c r="BD333" i="20"/>
  <c r="AO337" i="20"/>
  <c r="AQ342" i="20"/>
  <c r="AB345" i="20"/>
  <c r="BQ354" i="20"/>
  <c r="AO356" i="20"/>
  <c r="AQ357" i="20"/>
  <c r="BB360" i="20"/>
  <c r="BB361" i="20"/>
  <c r="AU363" i="20"/>
  <c r="AQ364" i="20"/>
  <c r="AO365" i="20"/>
  <c r="AQ366" i="20"/>
  <c r="AO370" i="20"/>
  <c r="AQ371" i="20"/>
  <c r="AO377" i="20"/>
  <c r="AQ378" i="20"/>
  <c r="BO379" i="20"/>
  <c r="BO382" i="20"/>
  <c r="AQ383" i="20"/>
  <c r="AO389" i="20"/>
  <c r="AQ390" i="20"/>
  <c r="BU390" i="20"/>
  <c r="BO391" i="20"/>
  <c r="BU393" i="20"/>
  <c r="AO394" i="20"/>
  <c r="BO351" i="20"/>
  <c r="AH352" i="20"/>
  <c r="AO353" i="20"/>
  <c r="AO354" i="20"/>
  <c r="AH355" i="20"/>
  <c r="AQ356" i="20"/>
  <c r="BB357" i="20"/>
  <c r="BB358" i="20"/>
  <c r="BB359" i="20"/>
  <c r="BH360" i="20"/>
  <c r="AQ365" i="20"/>
  <c r="AQ377" i="20"/>
  <c r="BB378" i="20"/>
  <c r="BS379" i="20"/>
  <c r="AO380" i="20"/>
  <c r="AQ381" i="20"/>
  <c r="BS382" i="20"/>
  <c r="AB384" i="20"/>
  <c r="BU384" i="20"/>
  <c r="AU390" i="20"/>
  <c r="AF391" i="20"/>
  <c r="BS391" i="20"/>
  <c r="AQ392" i="20"/>
  <c r="AQ394" i="20"/>
  <c r="AQ354" i="20"/>
  <c r="BH357" i="20"/>
  <c r="AB360" i="20"/>
  <c r="BQ361" i="20"/>
  <c r="AB362" i="20"/>
  <c r="BH363" i="20"/>
  <c r="BD366" i="20"/>
  <c r="BQ367" i="20"/>
  <c r="AB368" i="20"/>
  <c r="BQ368" i="20"/>
  <c r="AH369" i="20"/>
  <c r="BB371" i="20"/>
  <c r="BD372" i="20"/>
  <c r="BQ373" i="20"/>
  <c r="AB374" i="20"/>
  <c r="BQ374" i="20"/>
  <c r="AH375" i="20"/>
  <c r="AS376" i="20"/>
  <c r="BD378" i="20"/>
  <c r="AQ380" i="20"/>
  <c r="BB381" i="20"/>
  <c r="BB383" i="20"/>
  <c r="AH384" i="20"/>
  <c r="AD385" i="20"/>
  <c r="BD385" i="20"/>
  <c r="AO386" i="20"/>
  <c r="BH387" i="20"/>
  <c r="BB389" i="20"/>
  <c r="AH391" i="20"/>
  <c r="AS394" i="20"/>
  <c r="BH350" i="20"/>
  <c r="AH351" i="20"/>
  <c r="AQ352" i="20"/>
  <c r="BB354" i="20"/>
  <c r="AQ355" i="20"/>
  <c r="BB356" i="20"/>
  <c r="BQ358" i="20"/>
  <c r="AB359" i="20"/>
  <c r="BO359" i="20"/>
  <c r="AH360" i="20"/>
  <c r="BO360" i="20"/>
  <c r="AB361" i="20"/>
  <c r="BS361" i="20"/>
  <c r="AH362" i="20"/>
  <c r="BO362" i="20"/>
  <c r="AB363" i="20"/>
  <c r="BB364" i="20"/>
  <c r="BB365" i="20"/>
  <c r="BH366" i="20"/>
  <c r="AB367" i="20"/>
  <c r="BS367" i="20"/>
  <c r="AH368" i="20"/>
  <c r="BB370" i="20"/>
  <c r="BH371" i="20"/>
  <c r="AB372" i="20"/>
  <c r="BH372" i="20"/>
  <c r="AB373" i="20"/>
  <c r="BS373" i="20"/>
  <c r="AH374" i="20"/>
  <c r="BB377" i="20"/>
  <c r="BH378" i="20"/>
  <c r="AB379" i="20"/>
  <c r="BD381" i="20"/>
  <c r="BO383" i="20"/>
  <c r="AU384" i="20"/>
  <c r="AF385" i="20"/>
  <c r="BH385" i="20"/>
  <c r="BO387" i="20"/>
  <c r="BD388" i="20"/>
  <c r="BH389" i="20"/>
  <c r="AO391" i="20"/>
  <c r="BB392" i="20"/>
  <c r="AH393" i="20"/>
  <c r="AO351" i="20"/>
  <c r="BB353" i="20"/>
  <c r="BF354" i="20"/>
  <c r="AB357" i="20"/>
  <c r="BO357" i="20"/>
  <c r="AB358" i="20"/>
  <c r="BS358" i="20"/>
  <c r="AH359" i="20"/>
  <c r="BQ359" i="20"/>
  <c r="BQ360" i="20"/>
  <c r="AO361" i="20"/>
  <c r="BQ362" i="20"/>
  <c r="AH363" i="20"/>
  <c r="BO363" i="20"/>
  <c r="BH364" i="20"/>
  <c r="BH365" i="20"/>
  <c r="AB366" i="20"/>
  <c r="AO367" i="20"/>
  <c r="AO368" i="20"/>
  <c r="AQ369" i="20"/>
  <c r="BH370" i="20"/>
  <c r="BO371" i="20"/>
  <c r="AD372" i="20"/>
  <c r="AO373" i="20"/>
  <c r="AO374" i="20"/>
  <c r="AQ375" i="20"/>
  <c r="BB376" i="20"/>
  <c r="BH377" i="20"/>
  <c r="AB378" i="20"/>
  <c r="AO379" i="20"/>
  <c r="BB380" i="20"/>
  <c r="BH381" i="20"/>
  <c r="AB382" i="20"/>
  <c r="BQ383" i="20"/>
  <c r="AH385" i="20"/>
  <c r="BD386" i="20"/>
  <c r="AB389" i="20"/>
  <c r="AF390" i="20"/>
  <c r="BF390" i="20"/>
  <c r="AS391" i="20"/>
  <c r="BH392" i="20"/>
  <c r="AQ351" i="20"/>
  <c r="BB352" i="20"/>
  <c r="BH353" i="20"/>
  <c r="BH354" i="20"/>
  <c r="BO356" i="20"/>
  <c r="AH357" i="20"/>
  <c r="BQ357" i="20"/>
  <c r="AO358" i="20"/>
  <c r="AO360" i="20"/>
  <c r="BU360" i="20"/>
  <c r="AQ361" i="20"/>
  <c r="AO362" i="20"/>
  <c r="BQ363" i="20"/>
  <c r="AB364" i="20"/>
  <c r="BO364" i="20"/>
  <c r="BO365" i="20"/>
  <c r="AD366" i="20"/>
  <c r="BQ366" i="20"/>
  <c r="AQ367" i="20"/>
  <c r="AQ368" i="20"/>
  <c r="BB369" i="20"/>
  <c r="BO370" i="20"/>
  <c r="AB371" i="20"/>
  <c r="BQ371" i="20"/>
  <c r="AH372" i="20"/>
  <c r="BQ372" i="20"/>
  <c r="AQ373" i="20"/>
  <c r="AQ374" i="20"/>
  <c r="BB375" i="20"/>
  <c r="BO376" i="20"/>
  <c r="BO377" i="20"/>
  <c r="AD378" i="20"/>
  <c r="BQ378" i="20"/>
  <c r="AS379" i="20"/>
  <c r="BH380" i="20"/>
  <c r="AB381" i="20"/>
  <c r="AO382" i="20"/>
  <c r="BB384" i="20"/>
  <c r="AO385" i="20"/>
  <c r="BO385" i="20"/>
  <c r="BH386" i="20"/>
  <c r="BO388" i="20"/>
  <c r="AD389" i="20"/>
  <c r="BO389" i="20"/>
  <c r="AH390" i="20"/>
  <c r="BH390" i="20"/>
  <c r="AU391" i="20"/>
  <c r="AU393" i="20"/>
  <c r="BO394" i="20"/>
  <c r="BQ356" i="20"/>
  <c r="AQ358" i="20"/>
  <c r="AO359" i="20"/>
  <c r="AQ360" i="20"/>
  <c r="AQ362" i="20"/>
  <c r="AO363" i="20"/>
  <c r="BQ364" i="20"/>
  <c r="BQ365" i="20"/>
  <c r="AH366" i="20"/>
  <c r="BQ370" i="20"/>
  <c r="AH371" i="20"/>
  <c r="AS373" i="20"/>
  <c r="BD375" i="20"/>
  <c r="BQ376" i="20"/>
  <c r="BQ377" i="20"/>
  <c r="AH378" i="20"/>
  <c r="BO380" i="20"/>
  <c r="AD381" i="20"/>
  <c r="AS382" i="20"/>
  <c r="AB383" i="20"/>
  <c r="BH384" i="20"/>
  <c r="AQ385" i="20"/>
  <c r="BU385" i="20"/>
  <c r="AH388" i="20"/>
  <c r="BU388" i="20"/>
  <c r="AH389" i="20"/>
  <c r="AB392" i="20"/>
  <c r="AD394" i="20"/>
  <c r="BQ394" i="20"/>
  <c r="AO357" i="20"/>
  <c r="AQ359" i="20"/>
  <c r="AU360" i="20"/>
  <c r="AQ363" i="20"/>
  <c r="AH365" i="20"/>
  <c r="BH369" i="20"/>
  <c r="AO371" i="20"/>
  <c r="AQ372" i="20"/>
  <c r="AH377" i="20"/>
  <c r="BQ380" i="20"/>
  <c r="AH381" i="20"/>
  <c r="AO383" i="20"/>
  <c r="BO384" i="20"/>
  <c r="AS385" i="20"/>
  <c r="AB386" i="20"/>
  <c r="BQ386" i="20"/>
  <c r="AH387" i="20"/>
  <c r="AO388" i="20"/>
  <c r="BQ390" i="20"/>
  <c r="AH392" i="20"/>
  <c r="BQ393" i="20"/>
  <c r="AF394" i="20"/>
  <c r="BS394" i="20"/>
  <c r="BQ398" i="20"/>
  <c r="BO403" i="20"/>
  <c r="BU408" i="20"/>
  <c r="AD409" i="20"/>
  <c r="BO409" i="20"/>
  <c r="BH411" i="20"/>
  <c r="BB412" i="20"/>
  <c r="AQ415" i="20"/>
  <c r="BS416" i="20"/>
  <c r="AF417" i="20"/>
  <c r="BU417" i="20"/>
  <c r="BB418" i="20"/>
  <c r="AD419" i="20"/>
  <c r="BQ419" i="20"/>
  <c r="AH420" i="20"/>
  <c r="AS421" i="20"/>
  <c r="BU421" i="20"/>
  <c r="AD422" i="20"/>
  <c r="BS422" i="20"/>
  <c r="AQ423" i="20"/>
  <c r="BB424" i="20"/>
  <c r="BB425" i="20"/>
  <c r="BQ426" i="20"/>
  <c r="AF427" i="20"/>
  <c r="BH427" i="20"/>
  <c r="AO428" i="20"/>
  <c r="AH429" i="20"/>
  <c r="BU429" i="20"/>
  <c r="BB430" i="20"/>
  <c r="BU431" i="20"/>
  <c r="BQ432" i="20"/>
  <c r="AD433" i="20"/>
  <c r="AD435" i="20"/>
  <c r="BQ435" i="20"/>
  <c r="AS436" i="20"/>
  <c r="BU436" i="20"/>
  <c r="AH437" i="20"/>
  <c r="BU437" i="20"/>
  <c r="BD438" i="20"/>
  <c r="BH397" i="20"/>
  <c r="AH399" i="20"/>
  <c r="BU399" i="20"/>
  <c r="AO400" i="20"/>
  <c r="AD402" i="20"/>
  <c r="AH405" i="20"/>
  <c r="BS406" i="20"/>
  <c r="AU408" i="20"/>
  <c r="AH409" i="20"/>
  <c r="BQ409" i="20"/>
  <c r="BQ411" i="20"/>
  <c r="BD412" i="20"/>
  <c r="AB413" i="20"/>
  <c r="BB414" i="20"/>
  <c r="AS415" i="20"/>
  <c r="AQ416" i="20"/>
  <c r="AH417" i="20"/>
  <c r="BD418" i="20"/>
  <c r="AH419" i="20"/>
  <c r="AU421" i="20"/>
  <c r="AU423" i="20"/>
  <c r="BH425" i="20"/>
  <c r="AH427" i="20"/>
  <c r="AU428" i="20"/>
  <c r="AQ429" i="20"/>
  <c r="AB430" i="20"/>
  <c r="AQ431" i="20"/>
  <c r="BO433" i="20"/>
  <c r="BH395" i="20"/>
  <c r="AQ396" i="20"/>
  <c r="BO397" i="20"/>
  <c r="AH398" i="20"/>
  <c r="AQ400" i="20"/>
  <c r="BH401" i="20"/>
  <c r="AH402" i="20"/>
  <c r="BQ405" i="20"/>
  <c r="BB407" i="20"/>
  <c r="AO409" i="20"/>
  <c r="AQ410" i="20"/>
  <c r="BS411" i="20"/>
  <c r="AB412" i="20"/>
  <c r="BF412" i="20"/>
  <c r="AD413" i="20"/>
  <c r="BO413" i="20"/>
  <c r="BH414" i="20"/>
  <c r="BB415" i="20"/>
  <c r="AQ417" i="20"/>
  <c r="BO418" i="20"/>
  <c r="BO427" i="20"/>
  <c r="AU431" i="20"/>
  <c r="BQ433" i="20"/>
  <c r="AU396" i="20"/>
  <c r="AD397" i="20"/>
  <c r="BQ397" i="20"/>
  <c r="AQ399" i="20"/>
  <c r="AQ402" i="20"/>
  <c r="BB404" i="20"/>
  <c r="AQ405" i="20"/>
  <c r="BU405" i="20"/>
  <c r="BF407" i="20"/>
  <c r="AQ409" i="20"/>
  <c r="AH411" i="20"/>
  <c r="BU411" i="20"/>
  <c r="AD412" i="20"/>
  <c r="BH412" i="20"/>
  <c r="BQ413" i="20"/>
  <c r="BD415" i="20"/>
  <c r="AU417" i="20"/>
  <c r="BU418" i="20"/>
  <c r="AQ419" i="20"/>
  <c r="AU420" i="20"/>
  <c r="BB421" i="20"/>
  <c r="AS422" i="20"/>
  <c r="AB424" i="20"/>
  <c r="BO424" i="20"/>
  <c r="BQ425" i="20"/>
  <c r="AQ426" i="20"/>
  <c r="AO427" i="20"/>
  <c r="BQ427" i="20"/>
  <c r="BH428" i="20"/>
  <c r="AQ432" i="20"/>
  <c r="AO433" i="20"/>
  <c r="BU433" i="20"/>
  <c r="AH434" i="20"/>
  <c r="AQ435" i="20"/>
  <c r="BD436" i="20"/>
  <c r="AQ437" i="20"/>
  <c r="BQ438" i="20"/>
  <c r="BS438" i="20"/>
  <c r="BS397" i="20"/>
  <c r="AU399" i="20"/>
  <c r="BD400" i="20"/>
  <c r="BO401" i="20"/>
  <c r="AU402" i="20"/>
  <c r="AF406" i="20"/>
  <c r="BH407" i="20"/>
  <c r="BF408" i="20"/>
  <c r="AU409" i="20"/>
  <c r="AQ411" i="20"/>
  <c r="BO412" i="20"/>
  <c r="BH415" i="20"/>
  <c r="BD416" i="20"/>
  <c r="BQ423" i="20"/>
  <c r="AH425" i="20"/>
  <c r="BU425" i="20"/>
  <c r="AQ427" i="20"/>
  <c r="BU427" i="20"/>
  <c r="AB428" i="20"/>
  <c r="BD429" i="20"/>
  <c r="AO430" i="20"/>
  <c r="BO430" i="20"/>
  <c r="BD431" i="20"/>
  <c r="AU432" i="20"/>
  <c r="AQ433" i="20"/>
  <c r="AS435" i="20"/>
  <c r="AH436" i="20"/>
  <c r="BH436" i="20"/>
  <c r="AU437" i="20"/>
  <c r="AQ438" i="20"/>
  <c r="BQ396" i="20"/>
  <c r="AQ397" i="20"/>
  <c r="BB398" i="20"/>
  <c r="BD402" i="20"/>
  <c r="AO403" i="20"/>
  <c r="AB404" i="20"/>
  <c r="BH408" i="20"/>
  <c r="AH412" i="20"/>
  <c r="BQ412" i="20"/>
  <c r="AH414" i="20"/>
  <c r="BQ414" i="20"/>
  <c r="AB415" i="20"/>
  <c r="BH416" i="20"/>
  <c r="AB418" i="20"/>
  <c r="BD419" i="20"/>
  <c r="AB421" i="20"/>
  <c r="BD422" i="20"/>
  <c r="BU423" i="20"/>
  <c r="AO424" i="20"/>
  <c r="AD428" i="20"/>
  <c r="AQ430" i="20"/>
  <c r="BQ430" i="20"/>
  <c r="BH431" i="20"/>
  <c r="AU433" i="20"/>
  <c r="AQ434" i="20"/>
  <c r="AU435" i="20"/>
  <c r="AS438" i="20"/>
  <c r="AS397" i="20"/>
  <c r="BH398" i="20"/>
  <c r="BH399" i="20"/>
  <c r="BO400" i="20"/>
  <c r="AH401" i="20"/>
  <c r="AS403" i="20"/>
  <c r="AH404" i="20"/>
  <c r="BD405" i="20"/>
  <c r="BB406" i="20"/>
  <c r="BO407" i="20"/>
  <c r="BQ408" i="20"/>
  <c r="BB409" i="20"/>
  <c r="BS412" i="20"/>
  <c r="AQ414" i="20"/>
  <c r="AD415" i="20"/>
  <c r="BO415" i="20"/>
  <c r="AD416" i="20"/>
  <c r="BH419" i="20"/>
  <c r="BQ420" i="20"/>
  <c r="BO421" i="20"/>
  <c r="BH422" i="20"/>
  <c r="AS424" i="20"/>
  <c r="AU425" i="20"/>
  <c r="AB427" i="20"/>
  <c r="AH428" i="20"/>
  <c r="BQ428" i="20"/>
  <c r="AU430" i="20"/>
  <c r="BU430" i="20"/>
  <c r="BD432" i="20"/>
  <c r="AU434" i="20"/>
  <c r="BD435" i="20"/>
  <c r="BH437" i="20"/>
  <c r="BF439" i="20"/>
  <c r="AF439" i="20"/>
  <c r="BQ400" i="20"/>
  <c r="BF405" i="20"/>
  <c r="BF406" i="20"/>
  <c r="AB407" i="20"/>
  <c r="BS407" i="20"/>
  <c r="AH408" i="20"/>
  <c r="BS408" i="20"/>
  <c r="BD409" i="20"/>
  <c r="AD410" i="20"/>
  <c r="BF411" i="20"/>
  <c r="BU412" i="20"/>
  <c r="BB413" i="20"/>
  <c r="AU414" i="20"/>
  <c r="AB417" i="20"/>
  <c r="BQ417" i="20"/>
  <c r="BS421" i="20"/>
  <c r="BH426" i="20"/>
  <c r="AD427" i="20"/>
  <c r="AD429" i="20"/>
  <c r="AH431" i="20"/>
  <c r="BQ431" i="20"/>
  <c r="BH432" i="20"/>
  <c r="AB433" i="20"/>
  <c r="AQ436" i="20"/>
  <c r="AD439" i="20"/>
  <c r="BD439" i="20"/>
  <c r="AF441" i="20"/>
  <c r="BD441" i="20"/>
  <c r="AD442" i="20"/>
  <c r="AQ444" i="20"/>
  <c r="BD445" i="20"/>
  <c r="AS446" i="20"/>
  <c r="AH447" i="20"/>
  <c r="BH448" i="20"/>
  <c r="AQ449" i="20"/>
  <c r="BU449" i="20"/>
  <c r="BH450" i="20"/>
  <c r="BH451" i="20"/>
  <c r="AH453" i="20"/>
  <c r="BU455" i="20"/>
  <c r="AH458" i="20"/>
  <c r="BU458" i="20"/>
  <c r="BF459" i="20"/>
  <c r="BO461" i="20"/>
  <c r="AS464" i="20"/>
  <c r="BU465" i="20"/>
  <c r="BB467" i="20"/>
  <c r="BO468" i="20"/>
  <c r="BS469" i="20"/>
  <c r="AU471" i="20"/>
  <c r="BS473" i="20"/>
  <c r="AH474" i="20"/>
  <c r="BU474" i="20"/>
  <c r="AU475" i="20"/>
  <c r="BU476" i="20"/>
  <c r="BO478" i="20"/>
  <c r="AO478" i="20"/>
  <c r="AO440" i="20"/>
  <c r="BF441" i="20"/>
  <c r="AF442" i="20"/>
  <c r="AU444" i="20"/>
  <c r="BF445" i="20"/>
  <c r="BQ447" i="20"/>
  <c r="BQ450" i="20"/>
  <c r="BH459" i="20"/>
  <c r="AO461" i="20"/>
  <c r="BQ461" i="20"/>
  <c r="BB462" i="20"/>
  <c r="AD466" i="20"/>
  <c r="BU469" i="20"/>
  <c r="BB470" i="20"/>
  <c r="BF475" i="20"/>
  <c r="BS481" i="20"/>
  <c r="AF481" i="20"/>
  <c r="BQ504" i="20"/>
  <c r="AH439" i="20"/>
  <c r="BH439" i="20"/>
  <c r="AQ440" i="20"/>
  <c r="AH442" i="20"/>
  <c r="BH444" i="20"/>
  <c r="BU447" i="20"/>
  <c r="AF448" i="20"/>
  <c r="BQ448" i="20"/>
  <c r="BB449" i="20"/>
  <c r="AH450" i="20"/>
  <c r="BU450" i="20"/>
  <c r="BD452" i="20"/>
  <c r="AQ453" i="20"/>
  <c r="AU458" i="20"/>
  <c r="AH459" i="20"/>
  <c r="BO459" i="20"/>
  <c r="BH460" i="20"/>
  <c r="AS461" i="20"/>
  <c r="BU461" i="20"/>
  <c r="BH462" i="20"/>
  <c r="AH466" i="20"/>
  <c r="AD467" i="20"/>
  <c r="BH467" i="20"/>
  <c r="BU468" i="20"/>
  <c r="BD470" i="20"/>
  <c r="BH471" i="20"/>
  <c r="BO475" i="20"/>
  <c r="AQ477" i="20"/>
  <c r="BO487" i="20"/>
  <c r="AS491" i="20"/>
  <c r="AF491" i="20"/>
  <c r="BS491" i="20"/>
  <c r="BF491" i="20"/>
  <c r="AU440" i="20"/>
  <c r="AQ441" i="20"/>
  <c r="BF442" i="20"/>
  <c r="BD443" i="20"/>
  <c r="BQ445" i="20"/>
  <c r="AQ447" i="20"/>
  <c r="AQ448" i="20"/>
  <c r="BS448" i="20"/>
  <c r="AB449" i="20"/>
  <c r="BD449" i="20"/>
  <c r="AO450" i="20"/>
  <c r="BU451" i="20"/>
  <c r="AB452" i="20"/>
  <c r="BF452" i="20"/>
  <c r="AU453" i="20"/>
  <c r="BD456" i="20"/>
  <c r="BD457" i="20"/>
  <c r="BU459" i="20"/>
  <c r="AD460" i="20"/>
  <c r="AU461" i="20"/>
  <c r="AB462" i="20"/>
  <c r="BU462" i="20"/>
  <c r="BH464" i="20"/>
  <c r="BD465" i="20"/>
  <c r="AH467" i="20"/>
  <c r="BH469" i="20"/>
  <c r="AB470" i="20"/>
  <c r="BO471" i="20"/>
  <c r="AQ474" i="20"/>
  <c r="BS475" i="20"/>
  <c r="AO482" i="20"/>
  <c r="BO482" i="20"/>
  <c r="AB482" i="20"/>
  <c r="BB482" i="20"/>
  <c r="BS445" i="20"/>
  <c r="BQ446" i="20"/>
  <c r="BU448" i="20"/>
  <c r="AF449" i="20"/>
  <c r="BF449" i="20"/>
  <c r="BB458" i="20"/>
  <c r="BQ460" i="20"/>
  <c r="AD464" i="20"/>
  <c r="BF465" i="20"/>
  <c r="BB468" i="20"/>
  <c r="AD470" i="20"/>
  <c r="BO470" i="20"/>
  <c r="AF471" i="20"/>
  <c r="AU474" i="20"/>
  <c r="BO476" i="20"/>
  <c r="AO476" i="20"/>
  <c r="AF489" i="20"/>
  <c r="BF489" i="20"/>
  <c r="AQ439" i="20"/>
  <c r="BQ439" i="20"/>
  <c r="AU441" i="20"/>
  <c r="BS441" i="20"/>
  <c r="AB443" i="20"/>
  <c r="BO443" i="20"/>
  <c r="AH445" i="20"/>
  <c r="AH446" i="20"/>
  <c r="BU446" i="20"/>
  <c r="AB447" i="20"/>
  <c r="BD447" i="20"/>
  <c r="AH449" i="20"/>
  <c r="AF452" i="20"/>
  <c r="BO452" i="20"/>
  <c r="BH453" i="20"/>
  <c r="BH456" i="20"/>
  <c r="AU459" i="20"/>
  <c r="AO462" i="20"/>
  <c r="AH464" i="20"/>
  <c r="AU467" i="20"/>
  <c r="BQ470" i="20"/>
  <c r="AH471" i="20"/>
  <c r="BU472" i="20"/>
  <c r="BF473" i="20"/>
  <c r="BD474" i="20"/>
  <c r="AQ476" i="20"/>
  <c r="AU439" i="20"/>
  <c r="BU439" i="20"/>
  <c r="BU441" i="20"/>
  <c r="BS442" i="20"/>
  <c r="AD443" i="20"/>
  <c r="AH444" i="20"/>
  <c r="AD447" i="20"/>
  <c r="BD448" i="20"/>
  <c r="BQ449" i="20"/>
  <c r="AO451" i="20"/>
  <c r="BQ452" i="20"/>
  <c r="BS454" i="20"/>
  <c r="AD455" i="20"/>
  <c r="BO458" i="20"/>
  <c r="AO460" i="20"/>
  <c r="AD461" i="20"/>
  <c r="AQ463" i="20"/>
  <c r="BU464" i="20"/>
  <c r="BO465" i="20"/>
  <c r="BF466" i="20"/>
  <c r="AH468" i="20"/>
  <c r="AH469" i="20"/>
  <c r="AO470" i="20"/>
  <c r="BU470" i="20"/>
  <c r="AO471" i="20"/>
  <c r="AH472" i="20"/>
  <c r="AD474" i="20"/>
  <c r="BF474" i="20"/>
  <c r="BF476" i="20"/>
  <c r="BD477" i="20"/>
  <c r="BS449" i="20"/>
  <c r="AH454" i="20"/>
  <c r="BU454" i="20"/>
  <c r="BS455" i="20"/>
  <c r="AB458" i="20"/>
  <c r="AU463" i="20"/>
  <c r="AH465" i="20"/>
  <c r="BQ465" i="20"/>
  <c r="AQ469" i="20"/>
  <c r="AQ471" i="20"/>
  <c r="AF473" i="20"/>
  <c r="BH476" i="20"/>
  <c r="AS511" i="20"/>
  <c r="AS533" i="20"/>
  <c r="AF533" i="20"/>
  <c r="BF533" i="20"/>
  <c r="BH481" i="20"/>
  <c r="AU489" i="20"/>
  <c r="AH505" i="20"/>
  <c r="AU506" i="20"/>
  <c r="BD514" i="20"/>
  <c r="BU516" i="20"/>
  <c r="BO535" i="20"/>
  <c r="AQ478" i="20"/>
  <c r="BD479" i="20"/>
  <c r="BU480" i="20"/>
  <c r="AH484" i="20"/>
  <c r="BS484" i="20"/>
  <c r="BO485" i="20"/>
  <c r="AD486" i="20"/>
  <c r="BF486" i="20"/>
  <c r="BU488" i="20"/>
  <c r="AB492" i="20"/>
  <c r="AO495" i="20"/>
  <c r="AH497" i="20"/>
  <c r="AD498" i="20"/>
  <c r="BS498" i="20"/>
  <c r="AB499" i="20"/>
  <c r="BH499" i="20"/>
  <c r="BD500" i="20"/>
  <c r="AD501" i="20"/>
  <c r="BS501" i="20"/>
  <c r="AS504" i="20"/>
  <c r="BU505" i="20"/>
  <c r="BH507" i="20"/>
  <c r="AH508" i="20"/>
  <c r="BH508" i="20"/>
  <c r="BF509" i="20"/>
  <c r="BF510" i="20"/>
  <c r="BF511" i="20"/>
  <c r="AF512" i="20"/>
  <c r="BH513" i="20"/>
  <c r="BF514" i="20"/>
  <c r="AU515" i="20"/>
  <c r="BF529" i="20"/>
  <c r="AF529" i="20"/>
  <c r="BS529" i="20"/>
  <c r="AH550" i="20"/>
  <c r="AS478" i="20"/>
  <c r="AQ483" i="20"/>
  <c r="BU484" i="20"/>
  <c r="BU485" i="20"/>
  <c r="AF486" i="20"/>
  <c r="BH486" i="20"/>
  <c r="BS487" i="20"/>
  <c r="BD489" i="20"/>
  <c r="BQ491" i="20"/>
  <c r="AQ494" i="20"/>
  <c r="AQ495" i="20"/>
  <c r="AD496" i="20"/>
  <c r="AH498" i="20"/>
  <c r="BU498" i="20"/>
  <c r="AD499" i="20"/>
  <c r="BH500" i="20"/>
  <c r="AF501" i="20"/>
  <c r="AB502" i="20"/>
  <c r="BD503" i="20"/>
  <c r="AQ505" i="20"/>
  <c r="AD511" i="20"/>
  <c r="BH511" i="20"/>
  <c r="AH516" i="20"/>
  <c r="AB524" i="20"/>
  <c r="BB524" i="20"/>
  <c r="AO524" i="20"/>
  <c r="AU527" i="20"/>
  <c r="AH527" i="20"/>
  <c r="BH527" i="20"/>
  <c r="AQ542" i="20"/>
  <c r="BQ542" i="20"/>
  <c r="BH479" i="20"/>
  <c r="AD481" i="20"/>
  <c r="BQ481" i="20"/>
  <c r="AH486" i="20"/>
  <c r="BU486" i="20"/>
  <c r="BD488" i="20"/>
  <c r="AD491" i="20"/>
  <c r="AO493" i="20"/>
  <c r="BB495" i="20"/>
  <c r="AQ497" i="20"/>
  <c r="BQ500" i="20"/>
  <c r="BF503" i="20"/>
  <c r="AU505" i="20"/>
  <c r="AO508" i="20"/>
  <c r="AF511" i="20"/>
  <c r="AO512" i="20"/>
  <c r="BQ513" i="20"/>
  <c r="BB515" i="20"/>
  <c r="BU520" i="20"/>
  <c r="AH520" i="20"/>
  <c r="BH520" i="20"/>
  <c r="BB534" i="20"/>
  <c r="AB534" i="20"/>
  <c r="BD482" i="20"/>
  <c r="BF484" i="20"/>
  <c r="AD485" i="20"/>
  <c r="BF488" i="20"/>
  <c r="BH489" i="20"/>
  <c r="BB492" i="20"/>
  <c r="AQ493" i="20"/>
  <c r="BD494" i="20"/>
  <c r="BO495" i="20"/>
  <c r="AS496" i="20"/>
  <c r="AS497" i="20"/>
  <c r="AQ498" i="20"/>
  <c r="AU499" i="20"/>
  <c r="BU499" i="20"/>
  <c r="AD500" i="20"/>
  <c r="BU500" i="20"/>
  <c r="AD506" i="20"/>
  <c r="BQ506" i="20"/>
  <c r="AD507" i="20"/>
  <c r="BQ507" i="20"/>
  <c r="AU508" i="20"/>
  <c r="BS509" i="20"/>
  <c r="AF510" i="20"/>
  <c r="BS510" i="20"/>
  <c r="AH511" i="20"/>
  <c r="AD513" i="20"/>
  <c r="AD514" i="20"/>
  <c r="BO515" i="20"/>
  <c r="BH516" i="20"/>
  <c r="BD518" i="20"/>
  <c r="AS521" i="20"/>
  <c r="AF521" i="20"/>
  <c r="BF521" i="20"/>
  <c r="AH477" i="20"/>
  <c r="BH477" i="20"/>
  <c r="AH479" i="20"/>
  <c r="BO479" i="20"/>
  <c r="AU480" i="20"/>
  <c r="AH481" i="20"/>
  <c r="BU481" i="20"/>
  <c r="BH484" i="20"/>
  <c r="AQ486" i="20"/>
  <c r="BH488" i="20"/>
  <c r="AH489" i="20"/>
  <c r="BB493" i="20"/>
  <c r="BF494" i="20"/>
  <c r="BQ495" i="20"/>
  <c r="BF498" i="20"/>
  <c r="AH500" i="20"/>
  <c r="BF501" i="20"/>
  <c r="BO503" i="20"/>
  <c r="AB504" i="20"/>
  <c r="BO504" i="20"/>
  <c r="AB505" i="20"/>
  <c r="BD505" i="20"/>
  <c r="AH506" i="20"/>
  <c r="BU506" i="20"/>
  <c r="AH507" i="20"/>
  <c r="BU507" i="20"/>
  <c r="BQ514" i="20"/>
  <c r="BU515" i="20"/>
  <c r="AU520" i="20"/>
  <c r="AQ545" i="20"/>
  <c r="BQ545" i="20"/>
  <c r="BH550" i="20"/>
  <c r="BU477" i="20"/>
  <c r="BQ479" i="20"/>
  <c r="BO483" i="20"/>
  <c r="AD488" i="20"/>
  <c r="BQ489" i="20"/>
  <c r="BO492" i="20"/>
  <c r="BH493" i="20"/>
  <c r="BQ494" i="20"/>
  <c r="BD496" i="20"/>
  <c r="BB497" i="20"/>
  <c r="BH498" i="20"/>
  <c r="BH501" i="20"/>
  <c r="BB502" i="20"/>
  <c r="AD503" i="20"/>
  <c r="BQ503" i="20"/>
  <c r="AF504" i="20"/>
  <c r="AD505" i="20"/>
  <c r="AB508" i="20"/>
  <c r="BB508" i="20"/>
  <c r="BU511" i="20"/>
  <c r="BQ516" i="20"/>
  <c r="AD516" i="20"/>
  <c r="BO532" i="20"/>
  <c r="BU552" i="20"/>
  <c r="AH552" i="20"/>
  <c r="BH552" i="20"/>
  <c r="AF517" i="20"/>
  <c r="AU521" i="20"/>
  <c r="AH522" i="20"/>
  <c r="BQ524" i="20"/>
  <c r="AH525" i="20"/>
  <c r="BH528" i="20"/>
  <c r="AH536" i="20"/>
  <c r="BS536" i="20"/>
  <c r="AO537" i="20"/>
  <c r="AB540" i="20"/>
  <c r="BO540" i="20"/>
  <c r="AB541" i="20"/>
  <c r="AO543" i="20"/>
  <c r="AO544" i="20"/>
  <c r="BH545" i="20"/>
  <c r="BO546" i="20"/>
  <c r="BH547" i="20"/>
  <c r="AH549" i="20"/>
  <c r="BQ549" i="20"/>
  <c r="BO550" i="20"/>
  <c r="AQ551" i="20"/>
  <c r="BQ554" i="20"/>
  <c r="AH555" i="20"/>
  <c r="AQ556" i="20"/>
  <c r="AB558" i="20"/>
  <c r="BH558" i="20"/>
  <c r="AB559" i="20"/>
  <c r="BS518" i="20"/>
  <c r="AB519" i="20"/>
  <c r="BU519" i="20"/>
  <c r="BD523" i="20"/>
  <c r="BS524" i="20"/>
  <c r="BQ526" i="20"/>
  <c r="AF528" i="20"/>
  <c r="AD530" i="20"/>
  <c r="BQ530" i="20"/>
  <c r="BB531" i="20"/>
  <c r="AH538" i="20"/>
  <c r="AH540" i="20"/>
  <c r="BQ540" i="20"/>
  <c r="AH541" i="20"/>
  <c r="AQ543" i="20"/>
  <c r="AH546" i="20"/>
  <c r="BQ546" i="20"/>
  <c r="BO547" i="20"/>
  <c r="BU549" i="20"/>
  <c r="BB552" i="20"/>
  <c r="BB553" i="20"/>
  <c r="AH554" i="20"/>
  <c r="AQ555" i="20"/>
  <c r="AD558" i="20"/>
  <c r="BQ558" i="20"/>
  <c r="AH559" i="20"/>
  <c r="AF516" i="20"/>
  <c r="AH519" i="20"/>
  <c r="AF520" i="20"/>
  <c r="BD521" i="20"/>
  <c r="AQ522" i="20"/>
  <c r="BH523" i="20"/>
  <c r="BU524" i="20"/>
  <c r="AU525" i="20"/>
  <c r="AD526" i="20"/>
  <c r="AF527" i="20"/>
  <c r="BO527" i="20"/>
  <c r="BS530" i="20"/>
  <c r="BD531" i="20"/>
  <c r="BQ532" i="20"/>
  <c r="AU534" i="20"/>
  <c r="AO536" i="20"/>
  <c r="AS537" i="20"/>
  <c r="AO538" i="20"/>
  <c r="BQ539" i="20"/>
  <c r="AO541" i="20"/>
  <c r="BB544" i="20"/>
  <c r="AO546" i="20"/>
  <c r="BU546" i="20"/>
  <c r="BQ547" i="20"/>
  <c r="AQ549" i="20"/>
  <c r="BH551" i="20"/>
  <c r="AB552" i="20"/>
  <c r="BH553" i="20"/>
  <c r="AU555" i="20"/>
  <c r="BB556" i="20"/>
  <c r="AF558" i="20"/>
  <c r="AO559" i="20"/>
  <c r="AO519" i="20"/>
  <c r="BQ520" i="20"/>
  <c r="AU522" i="20"/>
  <c r="AO528" i="20"/>
  <c r="AB531" i="20"/>
  <c r="BH531" i="20"/>
  <c r="AS536" i="20"/>
  <c r="AQ540" i="20"/>
  <c r="BH544" i="20"/>
  <c r="AQ546" i="20"/>
  <c r="AB547" i="20"/>
  <c r="AU549" i="20"/>
  <c r="BO553" i="20"/>
  <c r="AQ554" i="20"/>
  <c r="BH556" i="20"/>
  <c r="AH557" i="20"/>
  <c r="AH558" i="20"/>
  <c r="BB559" i="20"/>
  <c r="BF517" i="20"/>
  <c r="AU519" i="20"/>
  <c r="BS520" i="20"/>
  <c r="BH521" i="20"/>
  <c r="BH525" i="20"/>
  <c r="BD534" i="20"/>
  <c r="AD535" i="20"/>
  <c r="BB536" i="20"/>
  <c r="BB537" i="20"/>
  <c r="BB541" i="20"/>
  <c r="AH542" i="20"/>
  <c r="BH543" i="20"/>
  <c r="BO544" i="20"/>
  <c r="AH545" i="20"/>
  <c r="AU546" i="20"/>
  <c r="AH547" i="20"/>
  <c r="BQ551" i="20"/>
  <c r="BQ552" i="20"/>
  <c r="BB555" i="20"/>
  <c r="BO556" i="20"/>
  <c r="AQ558" i="20"/>
  <c r="BO559" i="20"/>
  <c r="BD522" i="20"/>
  <c r="BU525" i="20"/>
  <c r="BD526" i="20"/>
  <c r="AO531" i="20"/>
  <c r="BF536" i="20"/>
  <c r="BH538" i="20"/>
  <c r="BH541" i="20"/>
  <c r="AO547" i="20"/>
  <c r="AB553" i="20"/>
  <c r="BQ559" i="20"/>
  <c r="BS517" i="20"/>
  <c r="BB519" i="20"/>
  <c r="BQ521" i="20"/>
  <c r="AD523" i="20"/>
  <c r="BQ523" i="20"/>
  <c r="BH524" i="20"/>
  <c r="BB528" i="20"/>
  <c r="BD530" i="20"/>
  <c r="AQ531" i="20"/>
  <c r="AD534" i="20"/>
  <c r="BD535" i="20"/>
  <c r="AB537" i="20"/>
  <c r="AQ539" i="20"/>
  <c r="BQ543" i="20"/>
  <c r="AB549" i="20"/>
  <c r="AH551" i="20"/>
  <c r="AQ552" i="20"/>
  <c r="AH553" i="20"/>
  <c r="BH554" i="20"/>
  <c r="BQ555" i="20"/>
  <c r="AH556" i="20"/>
  <c r="BB558" i="20"/>
  <c r="AS157" i="20"/>
  <c r="BS157" i="20"/>
  <c r="AF157" i="20"/>
  <c r="BF157" i="20"/>
  <c r="BS131" i="20"/>
  <c r="AS131" i="20"/>
  <c r="AF131" i="20"/>
  <c r="BF131" i="20"/>
  <c r="BS44" i="20"/>
  <c r="BF44" i="20"/>
  <c r="AO48" i="20"/>
  <c r="AB48" i="20"/>
  <c r="BO48" i="20"/>
  <c r="BF85" i="20"/>
  <c r="AS85" i="20"/>
  <c r="AF85" i="20"/>
  <c r="BS85" i="20"/>
  <c r="BS46" i="20"/>
  <c r="BF46" i="20"/>
  <c r="BF79" i="20"/>
  <c r="AF79" i="20"/>
  <c r="BS79" i="20"/>
  <c r="AS79" i="20"/>
  <c r="BS74" i="20"/>
  <c r="AS74" i="20"/>
  <c r="BF74" i="20"/>
  <c r="AF74" i="20"/>
  <c r="BB75" i="20"/>
  <c r="AB75" i="20"/>
  <c r="BO75" i="20"/>
  <c r="AO75" i="20"/>
  <c r="BS87" i="20"/>
  <c r="AS87" i="20"/>
  <c r="BF87" i="20"/>
  <c r="AF87" i="20"/>
  <c r="BO96" i="20"/>
  <c r="AO96" i="20"/>
  <c r="AB96" i="20"/>
  <c r="BB96" i="20"/>
  <c r="BO8" i="20"/>
  <c r="BD49" i="20"/>
  <c r="AD49" i="20"/>
  <c r="BF75" i="20"/>
  <c r="AF75" i="20"/>
  <c r="BS75" i="20"/>
  <c r="AS75" i="20"/>
  <c r="BO76" i="20"/>
  <c r="AO76" i="20"/>
  <c r="BB76" i="20"/>
  <c r="AB76" i="20"/>
  <c r="BS80" i="20"/>
  <c r="AS80" i="20"/>
  <c r="BF80" i="20"/>
  <c r="AF80" i="20"/>
  <c r="BB81" i="20"/>
  <c r="AB81" i="20"/>
  <c r="BO81" i="20"/>
  <c r="AO81" i="20"/>
  <c r="AO95" i="20"/>
  <c r="BO95" i="20"/>
  <c r="AB95" i="20"/>
  <c r="BB95" i="20"/>
  <c r="BB46" i="20"/>
  <c r="BU47" i="20"/>
  <c r="BO120" i="20"/>
  <c r="AO120" i="20"/>
  <c r="AB120" i="20"/>
  <c r="BB120" i="20"/>
  <c r="BO123" i="20"/>
  <c r="AO123" i="20"/>
  <c r="AB123" i="20"/>
  <c r="BB123" i="20"/>
  <c r="BD135" i="20"/>
  <c r="AD135" i="20"/>
  <c r="AQ135" i="20"/>
  <c r="BQ135" i="20"/>
  <c r="BU8" i="20"/>
  <c r="BS50" i="20"/>
  <c r="AS50" i="20"/>
  <c r="BF50" i="20"/>
  <c r="AF50" i="20"/>
  <c r="BF76" i="20"/>
  <c r="AF76" i="20"/>
  <c r="BS76" i="20"/>
  <c r="AS76" i="20"/>
  <c r="BF81" i="20"/>
  <c r="AF81" i="20"/>
  <c r="BS81" i="20"/>
  <c r="AS81" i="20"/>
  <c r="BH88" i="20"/>
  <c r="AU88" i="20"/>
  <c r="BU88" i="20"/>
  <c r="AH88" i="20"/>
  <c r="BB51" i="20"/>
  <c r="AB51" i="20"/>
  <c r="BO51" i="20"/>
  <c r="AO51" i="20"/>
  <c r="BQ8" i="20"/>
  <c r="BS77" i="20"/>
  <c r="AS77" i="20"/>
  <c r="BF77" i="20"/>
  <c r="AF77" i="20"/>
  <c r="BS82" i="20"/>
  <c r="AF82" i="20"/>
  <c r="BF82" i="20"/>
  <c r="AS82" i="20"/>
  <c r="BO83" i="20"/>
  <c r="AB83" i="20"/>
  <c r="BB83" i="20"/>
  <c r="AO83" i="20"/>
  <c r="BO117" i="20"/>
  <c r="AO117" i="20"/>
  <c r="AB117" i="20"/>
  <c r="BB117" i="20"/>
  <c r="BD129" i="20"/>
  <c r="AD129" i="20"/>
  <c r="AQ129" i="20"/>
  <c r="BQ129" i="20"/>
  <c r="BO46" i="20"/>
  <c r="BF51" i="20"/>
  <c r="AF51" i="20"/>
  <c r="BS51" i="20"/>
  <c r="AS51" i="20"/>
  <c r="BO52" i="20"/>
  <c r="AO52" i="20"/>
  <c r="BB52" i="20"/>
  <c r="AB52" i="20"/>
  <c r="BB78" i="20"/>
  <c r="AB78" i="20"/>
  <c r="BO78" i="20"/>
  <c r="AO78" i="20"/>
  <c r="BO84" i="20"/>
  <c r="AO84" i="20"/>
  <c r="AB84" i="20"/>
  <c r="BB84" i="20"/>
  <c r="BF98" i="20"/>
  <c r="AF98" i="20"/>
  <c r="AS98" i="20"/>
  <c r="BS98" i="20"/>
  <c r="BH119" i="20"/>
  <c r="AH119" i="20"/>
  <c r="AU119" i="20"/>
  <c r="BU119" i="20"/>
  <c r="BH122" i="20"/>
  <c r="AH122" i="20"/>
  <c r="AU122" i="20"/>
  <c r="BU122" i="20"/>
  <c r="BH125" i="20"/>
  <c r="AH125" i="20"/>
  <c r="AU125" i="20"/>
  <c r="BU125" i="20"/>
  <c r="BF83" i="20"/>
  <c r="AF83" i="20"/>
  <c r="AS83" i="20"/>
  <c r="BS83" i="20"/>
  <c r="BD147" i="20"/>
  <c r="AD147" i="20"/>
  <c r="AQ147" i="20"/>
  <c r="BQ147" i="20"/>
  <c r="BF52" i="20"/>
  <c r="AF52" i="20"/>
  <c r="BS52" i="20"/>
  <c r="AS52" i="20"/>
  <c r="BF78" i="20"/>
  <c r="AF78" i="20"/>
  <c r="BS78" i="20"/>
  <c r="AS78" i="20"/>
  <c r="BS99" i="20"/>
  <c r="AS99" i="20"/>
  <c r="BF99" i="20"/>
  <c r="AF99" i="20"/>
  <c r="BO114" i="20"/>
  <c r="AO114" i="20"/>
  <c r="AB114" i="20"/>
  <c r="BB114" i="20"/>
  <c r="BB44" i="20"/>
  <c r="BH47" i="20"/>
  <c r="BF86" i="20"/>
  <c r="AF86" i="20"/>
  <c r="AS86" i="20"/>
  <c r="AU100" i="20"/>
  <c r="BU100" i="20"/>
  <c r="AH100" i="20"/>
  <c r="BH100" i="20"/>
  <c r="BS108" i="20"/>
  <c r="AS108" i="20"/>
  <c r="BF108" i="20"/>
  <c r="AF108" i="20"/>
  <c r="BH116" i="20"/>
  <c r="AH116" i="20"/>
  <c r="AU116" i="20"/>
  <c r="BU116" i="20"/>
  <c r="BF43" i="20"/>
  <c r="BQ44" i="20"/>
  <c r="BB45" i="20"/>
  <c r="AH48" i="20"/>
  <c r="BH48" i="20"/>
  <c r="AS49" i="20"/>
  <c r="BS49" i="20"/>
  <c r="AB50" i="20"/>
  <c r="BB50" i="20"/>
  <c r="AB74" i="20"/>
  <c r="BB74" i="20"/>
  <c r="AB77" i="20"/>
  <c r="BB77" i="20"/>
  <c r="AB80" i="20"/>
  <c r="BB80" i="20"/>
  <c r="AB86" i="20"/>
  <c r="AH89" i="20"/>
  <c r="BU91" i="20"/>
  <c r="AO92" i="20"/>
  <c r="BU92" i="20"/>
  <c r="BB94" i="20"/>
  <c r="AB94" i="20"/>
  <c r="BO94" i="20"/>
  <c r="AO94" i="20"/>
  <c r="AS94" i="20"/>
  <c r="BF100" i="20"/>
  <c r="BD101" i="20"/>
  <c r="BU106" i="20"/>
  <c r="BO107" i="20"/>
  <c r="AO107" i="20"/>
  <c r="AH109" i="20"/>
  <c r="BS109" i="20"/>
  <c r="BS111" i="20"/>
  <c r="AS111" i="20"/>
  <c r="BF111" i="20"/>
  <c r="AF111" i="20"/>
  <c r="BB111" i="20"/>
  <c r="BF127" i="20"/>
  <c r="BF129" i="20"/>
  <c r="AF129" i="20"/>
  <c r="BS129" i="20"/>
  <c r="AS129" i="20"/>
  <c r="BF133" i="20"/>
  <c r="BF135" i="20"/>
  <c r="AF135" i="20"/>
  <c r="BS135" i="20"/>
  <c r="AS135" i="20"/>
  <c r="BF142" i="20"/>
  <c r="BF147" i="20"/>
  <c r="AF147" i="20"/>
  <c r="BS147" i="20"/>
  <c r="AS147" i="20"/>
  <c r="BD153" i="20"/>
  <c r="AD153" i="20"/>
  <c r="BQ204" i="20"/>
  <c r="AD204" i="20"/>
  <c r="BD204" i="20"/>
  <c r="AQ204" i="20"/>
  <c r="BO93" i="20"/>
  <c r="AO93" i="20"/>
  <c r="AU94" i="20"/>
  <c r="BF95" i="20"/>
  <c r="AF95" i="20"/>
  <c r="BS96" i="20"/>
  <c r="AS96" i="20"/>
  <c r="BF96" i="20"/>
  <c r="AF96" i="20"/>
  <c r="AU107" i="20"/>
  <c r="BO110" i="20"/>
  <c r="AO110" i="20"/>
  <c r="BS114" i="20"/>
  <c r="AS114" i="20"/>
  <c r="BF114" i="20"/>
  <c r="AF114" i="20"/>
  <c r="AO126" i="20"/>
  <c r="AF139" i="20"/>
  <c r="BD140" i="20"/>
  <c r="AD140" i="20"/>
  <c r="BQ140" i="20"/>
  <c r="AQ140" i="20"/>
  <c r="BF153" i="20"/>
  <c r="AF153" i="20"/>
  <c r="BS153" i="20"/>
  <c r="AS153" i="20"/>
  <c r="BU44" i="20"/>
  <c r="BF45" i="20"/>
  <c r="BQ46" i="20"/>
  <c r="BB47" i="20"/>
  <c r="AO89" i="20"/>
  <c r="BB91" i="20"/>
  <c r="AB91" i="20"/>
  <c r="BO91" i="20"/>
  <c r="AO91" i="20"/>
  <c r="AB101" i="20"/>
  <c r="BF107" i="20"/>
  <c r="AF107" i="20"/>
  <c r="BO113" i="20"/>
  <c r="AO113" i="20"/>
  <c r="BD138" i="20"/>
  <c r="AD138" i="20"/>
  <c r="BD150" i="20"/>
  <c r="AD150" i="20"/>
  <c r="BO90" i="20"/>
  <c r="AO90" i="20"/>
  <c r="BF92" i="20"/>
  <c r="AF92" i="20"/>
  <c r="BS93" i="20"/>
  <c r="AS93" i="20"/>
  <c r="BF93" i="20"/>
  <c r="AF93" i="20"/>
  <c r="BH97" i="20"/>
  <c r="BO101" i="20"/>
  <c r="BS104" i="20"/>
  <c r="BF110" i="20"/>
  <c r="AF110" i="20"/>
  <c r="AS115" i="20"/>
  <c r="AS118" i="20"/>
  <c r="BF138" i="20"/>
  <c r="AF138" i="20"/>
  <c r="BS138" i="20"/>
  <c r="AS138" i="20"/>
  <c r="BF150" i="20"/>
  <c r="AF150" i="20"/>
  <c r="BS150" i="20"/>
  <c r="AS150" i="20"/>
  <c r="BB178" i="20"/>
  <c r="AB178" i="20"/>
  <c r="BO178" i="20"/>
  <c r="AO178" i="20"/>
  <c r="BF179" i="20"/>
  <c r="AF179" i="20"/>
  <c r="BS179" i="20"/>
  <c r="AS179" i="20"/>
  <c r="BS180" i="20"/>
  <c r="AS180" i="20"/>
  <c r="BF180" i="20"/>
  <c r="AF180" i="20"/>
  <c r="BB181" i="20"/>
  <c r="AB181" i="20"/>
  <c r="BO181" i="20"/>
  <c r="AO181" i="20"/>
  <c r="BF182" i="20"/>
  <c r="AF182" i="20"/>
  <c r="BS182" i="20"/>
  <c r="AS182" i="20"/>
  <c r="BS183" i="20"/>
  <c r="AS183" i="20"/>
  <c r="BF183" i="20"/>
  <c r="AF183" i="20"/>
  <c r="BB184" i="20"/>
  <c r="AB184" i="20"/>
  <c r="BO184" i="20"/>
  <c r="AO184" i="20"/>
  <c r="BS186" i="20"/>
  <c r="AS186" i="20"/>
  <c r="BF186" i="20"/>
  <c r="AF186" i="20"/>
  <c r="BB187" i="20"/>
  <c r="AB187" i="20"/>
  <c r="BO187" i="20"/>
  <c r="AO187" i="20"/>
  <c r="BS189" i="20"/>
  <c r="AS189" i="20"/>
  <c r="BF189" i="20"/>
  <c r="AF189" i="20"/>
  <c r="BO43" i="20"/>
  <c r="BU46" i="20"/>
  <c r="BF47" i="20"/>
  <c r="AQ48" i="20"/>
  <c r="BQ48" i="20"/>
  <c r="AB49" i="20"/>
  <c r="BB49" i="20"/>
  <c r="AB79" i="20"/>
  <c r="BB79" i="20"/>
  <c r="AB82" i="20"/>
  <c r="BU85" i="20"/>
  <c r="AO86" i="20"/>
  <c r="BU86" i="20"/>
  <c r="BB88" i="20"/>
  <c r="AB88" i="20"/>
  <c r="BO88" i="20"/>
  <c r="AO88" i="20"/>
  <c r="BF94" i="20"/>
  <c r="AB98" i="20"/>
  <c r="AH101" i="20"/>
  <c r="BQ101" i="20"/>
  <c r="BU104" i="20"/>
  <c r="BB106" i="20"/>
  <c r="AB106" i="20"/>
  <c r="BO106" i="20"/>
  <c r="AO106" i="20"/>
  <c r="AU106" i="20"/>
  <c r="BB110" i="20"/>
  <c r="BF113" i="20"/>
  <c r="AF113" i="20"/>
  <c r="AU115" i="20"/>
  <c r="AU118" i="20"/>
  <c r="AU121" i="20"/>
  <c r="AU124" i="20"/>
  <c r="BO126" i="20"/>
  <c r="BD128" i="20"/>
  <c r="AD128" i="20"/>
  <c r="BS130" i="20"/>
  <c r="AS130" i="20"/>
  <c r="BD134" i="20"/>
  <c r="AD134" i="20"/>
  <c r="BS136" i="20"/>
  <c r="AS136" i="20"/>
  <c r="BD143" i="20"/>
  <c r="AD143" i="20"/>
  <c r="BQ143" i="20"/>
  <c r="AQ143" i="20"/>
  <c r="AQ144" i="20"/>
  <c r="BQ150" i="20"/>
  <c r="BQ43" i="20"/>
  <c r="AS48" i="20"/>
  <c r="BS48" i="20"/>
  <c r="BS84" i="20"/>
  <c r="AS84" i="20"/>
  <c r="BB85" i="20"/>
  <c r="AB85" i="20"/>
  <c r="BO85" i="20"/>
  <c r="BO87" i="20"/>
  <c r="AO87" i="20"/>
  <c r="BF89" i="20"/>
  <c r="AF89" i="20"/>
  <c r="BS90" i="20"/>
  <c r="AS90" i="20"/>
  <c r="BF90" i="20"/>
  <c r="AF90" i="20"/>
  <c r="BB92" i="20"/>
  <c r="BB93" i="20"/>
  <c r="BH94" i="20"/>
  <c r="BH95" i="20"/>
  <c r="AD98" i="20"/>
  <c r="BO98" i="20"/>
  <c r="BO105" i="20"/>
  <c r="AO105" i="20"/>
  <c r="BH107" i="20"/>
  <c r="BB109" i="20"/>
  <c r="AB109" i="20"/>
  <c r="BO109" i="20"/>
  <c r="AO109" i="20"/>
  <c r="AU109" i="20"/>
  <c r="BB113" i="20"/>
  <c r="BB115" i="20"/>
  <c r="AB115" i="20"/>
  <c r="BO115" i="20"/>
  <c r="AO115" i="20"/>
  <c r="BB118" i="20"/>
  <c r="AB118" i="20"/>
  <c r="BO118" i="20"/>
  <c r="AO118" i="20"/>
  <c r="BB121" i="20"/>
  <c r="AB121" i="20"/>
  <c r="BO121" i="20"/>
  <c r="AO121" i="20"/>
  <c r="BB124" i="20"/>
  <c r="AB124" i="20"/>
  <c r="BO124" i="20"/>
  <c r="AO124" i="20"/>
  <c r="BS128" i="20"/>
  <c r="AS128" i="20"/>
  <c r="BF128" i="20"/>
  <c r="BD132" i="20"/>
  <c r="AD132" i="20"/>
  <c r="BS134" i="20"/>
  <c r="AS134" i="20"/>
  <c r="BF134" i="20"/>
  <c r="BQ138" i="20"/>
  <c r="BD141" i="20"/>
  <c r="AD141" i="20"/>
  <c r="BU160" i="20"/>
  <c r="AU160" i="20"/>
  <c r="AH160" i="20"/>
  <c r="BS43" i="20"/>
  <c r="BD44" i="20"/>
  <c r="BO45" i="20"/>
  <c r="AU48" i="20"/>
  <c r="BU48" i="20"/>
  <c r="AO50" i="20"/>
  <c r="BO50" i="20"/>
  <c r="AO74" i="20"/>
  <c r="BO74" i="20"/>
  <c r="AO77" i="20"/>
  <c r="BO77" i="20"/>
  <c r="AO80" i="20"/>
  <c r="BO80" i="20"/>
  <c r="BD92" i="20"/>
  <c r="AH97" i="20"/>
  <c r="AO101" i="20"/>
  <c r="BU101" i="20"/>
  <c r="BB103" i="20"/>
  <c r="AB103" i="20"/>
  <c r="BO103" i="20"/>
  <c r="AO103" i="20"/>
  <c r="AS103" i="20"/>
  <c r="BF106" i="20"/>
  <c r="AF106" i="20"/>
  <c r="BH110" i="20"/>
  <c r="BB112" i="20"/>
  <c r="AB112" i="20"/>
  <c r="BO112" i="20"/>
  <c r="AO112" i="20"/>
  <c r="AU112" i="20"/>
  <c r="BF130" i="20"/>
  <c r="BF132" i="20"/>
  <c r="AF132" i="20"/>
  <c r="BS132" i="20"/>
  <c r="AS132" i="20"/>
  <c r="BF136" i="20"/>
  <c r="BF141" i="20"/>
  <c r="AF141" i="20"/>
  <c r="BS141" i="20"/>
  <c r="AS141" i="20"/>
  <c r="BS159" i="20"/>
  <c r="AS159" i="20"/>
  <c r="BF159" i="20"/>
  <c r="AF159" i="20"/>
  <c r="BO102" i="20"/>
  <c r="AO102" i="20"/>
  <c r="BF104" i="20"/>
  <c r="AF104" i="20"/>
  <c r="BS105" i="20"/>
  <c r="AS105" i="20"/>
  <c r="BF105" i="20"/>
  <c r="AF105" i="20"/>
  <c r="BH106" i="20"/>
  <c r="BF109" i="20"/>
  <c r="AF109" i="20"/>
  <c r="BF115" i="20"/>
  <c r="AF115" i="20"/>
  <c r="BF118" i="20"/>
  <c r="AF118" i="20"/>
  <c r="BS139" i="20"/>
  <c r="AS139" i="20"/>
  <c r="BD146" i="20"/>
  <c r="AD146" i="20"/>
  <c r="BQ146" i="20"/>
  <c r="AQ146" i="20"/>
  <c r="BO155" i="20"/>
  <c r="AB155" i="20"/>
  <c r="BB155" i="20"/>
  <c r="BB166" i="20"/>
  <c r="AB166" i="20"/>
  <c r="BO166" i="20"/>
  <c r="AO166" i="20"/>
  <c r="BF167" i="20"/>
  <c r="AF167" i="20"/>
  <c r="BS167" i="20"/>
  <c r="AS167" i="20"/>
  <c r="BS168" i="20"/>
  <c r="AS168" i="20"/>
  <c r="BF168" i="20"/>
  <c r="AF168" i="20"/>
  <c r="BH44" i="20"/>
  <c r="BS45" i="20"/>
  <c r="BD46" i="20"/>
  <c r="BO47" i="20"/>
  <c r="AB92" i="20"/>
  <c r="AB93" i="20"/>
  <c r="AH94" i="20"/>
  <c r="AH95" i="20"/>
  <c r="BB100" i="20"/>
  <c r="AB100" i="20"/>
  <c r="BO100" i="20"/>
  <c r="AO100" i="20"/>
  <c r="BS107" i="20"/>
  <c r="BH109" i="20"/>
  <c r="AB110" i="20"/>
  <c r="BF112" i="20"/>
  <c r="AF112" i="20"/>
  <c r="BH115" i="20"/>
  <c r="AH115" i="20"/>
  <c r="BO116" i="20"/>
  <c r="AO116" i="20"/>
  <c r="BH118" i="20"/>
  <c r="AH118" i="20"/>
  <c r="BO119" i="20"/>
  <c r="AO119" i="20"/>
  <c r="BH121" i="20"/>
  <c r="AH121" i="20"/>
  <c r="BO122" i="20"/>
  <c r="AO122" i="20"/>
  <c r="BH124" i="20"/>
  <c r="AH124" i="20"/>
  <c r="BO125" i="20"/>
  <c r="AO125" i="20"/>
  <c r="BD144" i="20"/>
  <c r="AD144" i="20"/>
  <c r="BD152" i="20"/>
  <c r="AD152" i="20"/>
  <c r="BQ152" i="20"/>
  <c r="AQ152" i="20"/>
  <c r="BD158" i="20"/>
  <c r="AD158" i="20"/>
  <c r="AQ158" i="20"/>
  <c r="BQ158" i="20"/>
  <c r="BB82" i="20"/>
  <c r="AD92" i="20"/>
  <c r="BS95" i="20"/>
  <c r="BO99" i="20"/>
  <c r="AO99" i="20"/>
  <c r="BF101" i="20"/>
  <c r="AF101" i="20"/>
  <c r="BS102" i="20"/>
  <c r="AS102" i="20"/>
  <c r="BF102" i="20"/>
  <c r="AF102" i="20"/>
  <c r="AH107" i="20"/>
  <c r="BO108" i="20"/>
  <c r="AO108" i="20"/>
  <c r="BS110" i="20"/>
  <c r="AB113" i="20"/>
  <c r="BS115" i="20"/>
  <c r="BB116" i="20"/>
  <c r="BS118" i="20"/>
  <c r="BB119" i="20"/>
  <c r="BB122" i="20"/>
  <c r="BQ128" i="20"/>
  <c r="AF134" i="20"/>
  <c r="BQ134" i="20"/>
  <c r="BF139" i="20"/>
  <c r="BF144" i="20"/>
  <c r="AF144" i="20"/>
  <c r="BS144" i="20"/>
  <c r="AS144" i="20"/>
  <c r="BS47" i="20"/>
  <c r="AO49" i="20"/>
  <c r="BO49" i="20"/>
  <c r="AO79" i="20"/>
  <c r="BO79" i="20"/>
  <c r="AO82" i="20"/>
  <c r="BF84" i="20"/>
  <c r="AB90" i="20"/>
  <c r="BB97" i="20"/>
  <c r="AB97" i="20"/>
  <c r="BO97" i="20"/>
  <c r="AO97" i="20"/>
  <c r="AH110" i="20"/>
  <c r="BO111" i="20"/>
  <c r="AO111" i="20"/>
  <c r="BS113" i="20"/>
  <c r="BU115" i="20"/>
  <c r="BU118" i="20"/>
  <c r="BU121" i="20"/>
  <c r="BU124" i="20"/>
  <c r="BB125" i="20"/>
  <c r="BS127" i="20"/>
  <c r="AS127" i="20"/>
  <c r="BD131" i="20"/>
  <c r="AD131" i="20"/>
  <c r="BS133" i="20"/>
  <c r="AS133" i="20"/>
  <c r="BD137" i="20"/>
  <c r="AD137" i="20"/>
  <c r="BQ137" i="20"/>
  <c r="AQ137" i="20"/>
  <c r="BS142" i="20"/>
  <c r="AS142" i="20"/>
  <c r="BD149" i="20"/>
  <c r="AD149" i="20"/>
  <c r="BQ149" i="20"/>
  <c r="AQ149" i="20"/>
  <c r="AQ150" i="20"/>
  <c r="AQ153" i="20"/>
  <c r="BD155" i="20"/>
  <c r="AD155" i="20"/>
  <c r="AQ155" i="20"/>
  <c r="BU157" i="20"/>
  <c r="AU157" i="20"/>
  <c r="BF158" i="20"/>
  <c r="AF158" i="20"/>
  <c r="BB170" i="20"/>
  <c r="AB170" i="20"/>
  <c r="BO170" i="20"/>
  <c r="AO170" i="20"/>
  <c r="BH209" i="20"/>
  <c r="AH209" i="20"/>
  <c r="AU209" i="20"/>
  <c r="BU209" i="20"/>
  <c r="AF117" i="20"/>
  <c r="BF117" i="20"/>
  <c r="AF120" i="20"/>
  <c r="BF120" i="20"/>
  <c r="AF123" i="20"/>
  <c r="BF123" i="20"/>
  <c r="AS155" i="20"/>
  <c r="BU155" i="20"/>
  <c r="BS166" i="20"/>
  <c r="AS166" i="20"/>
  <c r="BF166" i="20"/>
  <c r="AF166" i="20"/>
  <c r="BS178" i="20"/>
  <c r="AS178" i="20"/>
  <c r="BF178" i="20"/>
  <c r="AF178" i="20"/>
  <c r="BS181" i="20"/>
  <c r="AS181" i="20"/>
  <c r="BF181" i="20"/>
  <c r="AF181" i="20"/>
  <c r="AU208" i="20"/>
  <c r="BU208" i="20"/>
  <c r="AH208" i="20"/>
  <c r="BH208" i="20"/>
  <c r="BB219" i="20"/>
  <c r="AB219" i="20"/>
  <c r="AO219" i="20"/>
  <c r="BO219" i="20"/>
  <c r="AU155" i="20"/>
  <c r="AB157" i="20"/>
  <c r="BB169" i="20"/>
  <c r="AB169" i="20"/>
  <c r="BO169" i="20"/>
  <c r="AO169" i="20"/>
  <c r="BF170" i="20"/>
  <c r="AF170" i="20"/>
  <c r="BS170" i="20"/>
  <c r="AS170" i="20"/>
  <c r="BS171" i="20"/>
  <c r="AS171" i="20"/>
  <c r="BF171" i="20"/>
  <c r="AF171" i="20"/>
  <c r="AQ197" i="20"/>
  <c r="BQ197" i="20"/>
  <c r="AD197" i="20"/>
  <c r="BD197" i="20"/>
  <c r="AU203" i="20"/>
  <c r="BU203" i="20"/>
  <c r="AH203" i="20"/>
  <c r="BH203" i="20"/>
  <c r="BB161" i="20"/>
  <c r="BO161" i="20"/>
  <c r="AO161" i="20"/>
  <c r="BB173" i="20"/>
  <c r="AB173" i="20"/>
  <c r="BO173" i="20"/>
  <c r="AO173" i="20"/>
  <c r="AH151" i="20"/>
  <c r="BH151" i="20"/>
  <c r="BS169" i="20"/>
  <c r="AS169" i="20"/>
  <c r="BF169" i="20"/>
  <c r="AF169" i="20"/>
  <c r="BB190" i="20"/>
  <c r="AB190" i="20"/>
  <c r="BO190" i="20"/>
  <c r="AO190" i="20"/>
  <c r="BQ194" i="20"/>
  <c r="AD194" i="20"/>
  <c r="BQ207" i="20"/>
  <c r="AQ207" i="20"/>
  <c r="AD207" i="20"/>
  <c r="BD207" i="20"/>
  <c r="AF116" i="20"/>
  <c r="BF116" i="20"/>
  <c r="AF119" i="20"/>
  <c r="BF119" i="20"/>
  <c r="AF122" i="20"/>
  <c r="BF122" i="20"/>
  <c r="AF125" i="20"/>
  <c r="BF125" i="20"/>
  <c r="AS137" i="20"/>
  <c r="BS137" i="20"/>
  <c r="AS140" i="20"/>
  <c r="BS140" i="20"/>
  <c r="AS143" i="20"/>
  <c r="BS143" i="20"/>
  <c r="AS146" i="20"/>
  <c r="BS146" i="20"/>
  <c r="AS149" i="20"/>
  <c r="BS149" i="20"/>
  <c r="AS152" i="20"/>
  <c r="BS152" i="20"/>
  <c r="BS156" i="20"/>
  <c r="AH157" i="20"/>
  <c r="BF161" i="20"/>
  <c r="AF161" i="20"/>
  <c r="BS161" i="20"/>
  <c r="AS161" i="20"/>
  <c r="BS162" i="20"/>
  <c r="AS162" i="20"/>
  <c r="BF162" i="20"/>
  <c r="AF162" i="20"/>
  <c r="BB172" i="20"/>
  <c r="AB172" i="20"/>
  <c r="BO172" i="20"/>
  <c r="AO172" i="20"/>
  <c r="BF173" i="20"/>
  <c r="AF173" i="20"/>
  <c r="BS173" i="20"/>
  <c r="AS173" i="20"/>
  <c r="BS174" i="20"/>
  <c r="AS174" i="20"/>
  <c r="BF174" i="20"/>
  <c r="AF174" i="20"/>
  <c r="BB191" i="20"/>
  <c r="AB191" i="20"/>
  <c r="BO191" i="20"/>
  <c r="AO191" i="20"/>
  <c r="BS192" i="20"/>
  <c r="AS192" i="20"/>
  <c r="BF192" i="20"/>
  <c r="AF192" i="20"/>
  <c r="BB205" i="20"/>
  <c r="AB205" i="20"/>
  <c r="AO205" i="20"/>
  <c r="BO205" i="20"/>
  <c r="BO154" i="20"/>
  <c r="BF155" i="20"/>
  <c r="BO157" i="20"/>
  <c r="BU161" i="20"/>
  <c r="BB164" i="20"/>
  <c r="AB164" i="20"/>
  <c r="BO164" i="20"/>
  <c r="AO164" i="20"/>
  <c r="BB176" i="20"/>
  <c r="AB176" i="20"/>
  <c r="BO176" i="20"/>
  <c r="AO176" i="20"/>
  <c r="BU194" i="20"/>
  <c r="AH194" i="20"/>
  <c r="BH194" i="20"/>
  <c r="AS117" i="20"/>
  <c r="BS117" i="20"/>
  <c r="AS120" i="20"/>
  <c r="BS120" i="20"/>
  <c r="AS123" i="20"/>
  <c r="BS123" i="20"/>
  <c r="AS126" i="20"/>
  <c r="AO127" i="20"/>
  <c r="BO127" i="20"/>
  <c r="AO130" i="20"/>
  <c r="BO130" i="20"/>
  <c r="AO133" i="20"/>
  <c r="BO133" i="20"/>
  <c r="AO136" i="20"/>
  <c r="BO136" i="20"/>
  <c r="AO139" i="20"/>
  <c r="BO139" i="20"/>
  <c r="AO142" i="20"/>
  <c r="BO142" i="20"/>
  <c r="AO145" i="20"/>
  <c r="BO145" i="20"/>
  <c r="AO148" i="20"/>
  <c r="BO148" i="20"/>
  <c r="AO151" i="20"/>
  <c r="BO151" i="20"/>
  <c r="BH155" i="20"/>
  <c r="BS172" i="20"/>
  <c r="AS172" i="20"/>
  <c r="BF172" i="20"/>
  <c r="AF172" i="20"/>
  <c r="AB193" i="20"/>
  <c r="BO193" i="20"/>
  <c r="AO157" i="20"/>
  <c r="BS158" i="20"/>
  <c r="BB160" i="20"/>
  <c r="AB160" i="20"/>
  <c r="BO160" i="20"/>
  <c r="AO160" i="20"/>
  <c r="BB163" i="20"/>
  <c r="AB163" i="20"/>
  <c r="BO163" i="20"/>
  <c r="AO163" i="20"/>
  <c r="BF164" i="20"/>
  <c r="AF164" i="20"/>
  <c r="BS164" i="20"/>
  <c r="AS164" i="20"/>
  <c r="BS165" i="20"/>
  <c r="AS165" i="20"/>
  <c r="BF165" i="20"/>
  <c r="AF165" i="20"/>
  <c r="BB175" i="20"/>
  <c r="AB175" i="20"/>
  <c r="BO175" i="20"/>
  <c r="AO175" i="20"/>
  <c r="BF176" i="20"/>
  <c r="AF176" i="20"/>
  <c r="BS176" i="20"/>
  <c r="AS176" i="20"/>
  <c r="BS177" i="20"/>
  <c r="AS177" i="20"/>
  <c r="BF177" i="20"/>
  <c r="AF177" i="20"/>
  <c r="AF121" i="20"/>
  <c r="BF121" i="20"/>
  <c r="AF124" i="20"/>
  <c r="BF124" i="20"/>
  <c r="AS145" i="20"/>
  <c r="BS145" i="20"/>
  <c r="AS148" i="20"/>
  <c r="BS148" i="20"/>
  <c r="AS151" i="20"/>
  <c r="BS151" i="20"/>
  <c r="BU154" i="20"/>
  <c r="AU154" i="20"/>
  <c r="AB161" i="20"/>
  <c r="BB167" i="20"/>
  <c r="AB167" i="20"/>
  <c r="BO167" i="20"/>
  <c r="AO167" i="20"/>
  <c r="BB179" i="20"/>
  <c r="AB179" i="20"/>
  <c r="BO179" i="20"/>
  <c r="AO179" i="20"/>
  <c r="BB182" i="20"/>
  <c r="AB182" i="20"/>
  <c r="BO182" i="20"/>
  <c r="AO182" i="20"/>
  <c r="BB185" i="20"/>
  <c r="AB185" i="20"/>
  <c r="BO185" i="20"/>
  <c r="AO185" i="20"/>
  <c r="BB188" i="20"/>
  <c r="AB188" i="20"/>
  <c r="BO188" i="20"/>
  <c r="AO188" i="20"/>
  <c r="AQ116" i="20"/>
  <c r="BQ116" i="20"/>
  <c r="AQ119" i="20"/>
  <c r="BQ119" i="20"/>
  <c r="AQ122" i="20"/>
  <c r="BQ122" i="20"/>
  <c r="AQ125" i="20"/>
  <c r="BQ125" i="20"/>
  <c r="AU127" i="20"/>
  <c r="BU127" i="20"/>
  <c r="AU130" i="20"/>
  <c r="BU130" i="20"/>
  <c r="AU133" i="20"/>
  <c r="BU133" i="20"/>
  <c r="AU136" i="20"/>
  <c r="BU136" i="20"/>
  <c r="AU139" i="20"/>
  <c r="BU139" i="20"/>
  <c r="AU142" i="20"/>
  <c r="BU142" i="20"/>
  <c r="AU145" i="20"/>
  <c r="BU145" i="20"/>
  <c r="AU148" i="20"/>
  <c r="BU148" i="20"/>
  <c r="AU151" i="20"/>
  <c r="BU151" i="20"/>
  <c r="BS163" i="20"/>
  <c r="AS163" i="20"/>
  <c r="BF163" i="20"/>
  <c r="AF163" i="20"/>
  <c r="BS175" i="20"/>
  <c r="AS175" i="20"/>
  <c r="BF175" i="20"/>
  <c r="AF175" i="20"/>
  <c r="AF184" i="20"/>
  <c r="BF184" i="20"/>
  <c r="AF187" i="20"/>
  <c r="BF187" i="20"/>
  <c r="AH193" i="20"/>
  <c r="BO195" i="20"/>
  <c r="AU197" i="20"/>
  <c r="AO198" i="20"/>
  <c r="BS199" i="20"/>
  <c r="BH202" i="20"/>
  <c r="BS204" i="20"/>
  <c r="AS204" i="20"/>
  <c r="BD205" i="20"/>
  <c r="AD205" i="20"/>
  <c r="AS205" i="20"/>
  <c r="BD210" i="20"/>
  <c r="BO211" i="20"/>
  <c r="BF256" i="20"/>
  <c r="AF256" i="20"/>
  <c r="BS256" i="20"/>
  <c r="AS256" i="20"/>
  <c r="AO195" i="20"/>
  <c r="AQ198" i="20"/>
  <c r="BB199" i="20"/>
  <c r="AB199" i="20"/>
  <c r="BQ215" i="20"/>
  <c r="AD216" i="20"/>
  <c r="BD216" i="20"/>
  <c r="AQ216" i="20"/>
  <c r="BQ216" i="20"/>
  <c r="BF223" i="20"/>
  <c r="AF223" i="20"/>
  <c r="BS223" i="20"/>
  <c r="AS223" i="20"/>
  <c r="BF224" i="20"/>
  <c r="AF224" i="20"/>
  <c r="BS224" i="20"/>
  <c r="AS224" i="20"/>
  <c r="BF242" i="20"/>
  <c r="AF242" i="20"/>
  <c r="BS242" i="20"/>
  <c r="AS242" i="20"/>
  <c r="AS185" i="20"/>
  <c r="BS185" i="20"/>
  <c r="AS188" i="20"/>
  <c r="BS188" i="20"/>
  <c r="AS191" i="20"/>
  <c r="BS191" i="20"/>
  <c r="AQ195" i="20"/>
  <c r="BS195" i="20"/>
  <c r="BS198" i="20"/>
  <c r="AS198" i="20"/>
  <c r="BD199" i="20"/>
  <c r="AD199" i="20"/>
  <c r="AS199" i="20"/>
  <c r="AH202" i="20"/>
  <c r="BD203" i="20"/>
  <c r="BB204" i="20"/>
  <c r="BH206" i="20"/>
  <c r="AH206" i="20"/>
  <c r="BD209" i="20"/>
  <c r="AH211" i="20"/>
  <c r="BU211" i="20"/>
  <c r="BQ212" i="20"/>
  <c r="AD213" i="20"/>
  <c r="AO217" i="20"/>
  <c r="BF220" i="20"/>
  <c r="AF220" i="20"/>
  <c r="BS220" i="20"/>
  <c r="AS220" i="20"/>
  <c r="AS195" i="20"/>
  <c r="BS212" i="20"/>
  <c r="AS212" i="20"/>
  <c r="BD193" i="20"/>
  <c r="AD193" i="20"/>
  <c r="AQ193" i="20"/>
  <c r="BU195" i="20"/>
  <c r="AU195" i="20"/>
  <c r="BB198" i="20"/>
  <c r="BQ201" i="20"/>
  <c r="AD203" i="20"/>
  <c r="AB204" i="20"/>
  <c r="BF204" i="20"/>
  <c r="BD206" i="20"/>
  <c r="AD209" i="20"/>
  <c r="BU234" i="20"/>
  <c r="AU234" i="20"/>
  <c r="BH234" i="20"/>
  <c r="AH234" i="20"/>
  <c r="AQ190" i="20"/>
  <c r="BQ190" i="20"/>
  <c r="AH192" i="20"/>
  <c r="BH192" i="20"/>
  <c r="BU193" i="20"/>
  <c r="AF194" i="20"/>
  <c r="BF197" i="20"/>
  <c r="BD198" i="20"/>
  <c r="AO201" i="20"/>
  <c r="AF203" i="20"/>
  <c r="BF206" i="20"/>
  <c r="BQ208" i="20"/>
  <c r="BQ209" i="20"/>
  <c r="BO210" i="20"/>
  <c r="BD212" i="20"/>
  <c r="AO214" i="20"/>
  <c r="AB214" i="20"/>
  <c r="BB214" i="20"/>
  <c r="BF238" i="20"/>
  <c r="AF238" i="20"/>
  <c r="BS238" i="20"/>
  <c r="AS238" i="20"/>
  <c r="AS184" i="20"/>
  <c r="BS184" i="20"/>
  <c r="AS187" i="20"/>
  <c r="BS187" i="20"/>
  <c r="AU193" i="20"/>
  <c r="BB195" i="20"/>
  <c r="BD196" i="20"/>
  <c r="AD196" i="20"/>
  <c r="AQ196" i="20"/>
  <c r="BH197" i="20"/>
  <c r="AB198" i="20"/>
  <c r="BF199" i="20"/>
  <c r="AQ201" i="20"/>
  <c r="BB202" i="20"/>
  <c r="AB202" i="20"/>
  <c r="BU202" i="20"/>
  <c r="BQ203" i="20"/>
  <c r="AF204" i="20"/>
  <c r="AF205" i="20"/>
  <c r="BB211" i="20"/>
  <c r="AB211" i="20"/>
  <c r="BF212" i="20"/>
  <c r="BD214" i="20"/>
  <c r="AD214" i="20"/>
  <c r="BQ214" i="20"/>
  <c r="AD161" i="20"/>
  <c r="BD161" i="20"/>
  <c r="AU163" i="20"/>
  <c r="BU163" i="20"/>
  <c r="AD164" i="20"/>
  <c r="BD164" i="20"/>
  <c r="AU166" i="20"/>
  <c r="BU166" i="20"/>
  <c r="AD167" i="20"/>
  <c r="BD167" i="20"/>
  <c r="AU169" i="20"/>
  <c r="BU169" i="20"/>
  <c r="AD170" i="20"/>
  <c r="BD170" i="20"/>
  <c r="AU172" i="20"/>
  <c r="BU172" i="20"/>
  <c r="AD173" i="20"/>
  <c r="BD173" i="20"/>
  <c r="AU175" i="20"/>
  <c r="BU175" i="20"/>
  <c r="AD176" i="20"/>
  <c r="BD176" i="20"/>
  <c r="AU178" i="20"/>
  <c r="BU178" i="20"/>
  <c r="AD179" i="20"/>
  <c r="BD179" i="20"/>
  <c r="AU181" i="20"/>
  <c r="BU181" i="20"/>
  <c r="AD182" i="20"/>
  <c r="BD182" i="20"/>
  <c r="AU184" i="20"/>
  <c r="BU184" i="20"/>
  <c r="AD185" i="20"/>
  <c r="BD185" i="20"/>
  <c r="AU187" i="20"/>
  <c r="BU187" i="20"/>
  <c r="AD188" i="20"/>
  <c r="BD188" i="20"/>
  <c r="AU190" i="20"/>
  <c r="BU190" i="20"/>
  <c r="AD191" i="20"/>
  <c r="BD191" i="20"/>
  <c r="BD195" i="20"/>
  <c r="AF197" i="20"/>
  <c r="BS201" i="20"/>
  <c r="AS201" i="20"/>
  <c r="BD202" i="20"/>
  <c r="AD202" i="20"/>
  <c r="AH205" i="20"/>
  <c r="AD206" i="20"/>
  <c r="BQ206" i="20"/>
  <c r="BO207" i="20"/>
  <c r="BD211" i="20"/>
  <c r="AD211" i="20"/>
  <c r="BQ211" i="20"/>
  <c r="AQ211" i="20"/>
  <c r="AU211" i="20"/>
  <c r="BU222" i="20"/>
  <c r="AU222" i="20"/>
  <c r="BH222" i="20"/>
  <c r="AH222" i="20"/>
  <c r="AO180" i="20"/>
  <c r="BO180" i="20"/>
  <c r="AO183" i="20"/>
  <c r="BO183" i="20"/>
  <c r="AF185" i="20"/>
  <c r="BF185" i="20"/>
  <c r="AO186" i="20"/>
  <c r="BO186" i="20"/>
  <c r="AF188" i="20"/>
  <c r="BF188" i="20"/>
  <c r="AO189" i="20"/>
  <c r="BO189" i="20"/>
  <c r="AF191" i="20"/>
  <c r="BF191" i="20"/>
  <c r="AO192" i="20"/>
  <c r="BO192" i="20"/>
  <c r="AH197" i="20"/>
  <c r="AF198" i="20"/>
  <c r="AF199" i="20"/>
  <c r="AU202" i="20"/>
  <c r="BO204" i="20"/>
  <c r="BQ205" i="20"/>
  <c r="AF206" i="20"/>
  <c r="BB208" i="20"/>
  <c r="AB208" i="20"/>
  <c r="AO210" i="20"/>
  <c r="BH214" i="20"/>
  <c r="AU214" i="20"/>
  <c r="BO217" i="20"/>
  <c r="AD218" i="20"/>
  <c r="AQ218" i="20"/>
  <c r="BQ218" i="20"/>
  <c r="BF237" i="20"/>
  <c r="AF237" i="20"/>
  <c r="AS237" i="20"/>
  <c r="BD208" i="20"/>
  <c r="AD208" i="20"/>
  <c r="BQ210" i="20"/>
  <c r="AQ210" i="20"/>
  <c r="AQ213" i="20"/>
  <c r="BQ213" i="20"/>
  <c r="AD215" i="20"/>
  <c r="BD215" i="20"/>
  <c r="AH195" i="20"/>
  <c r="BO199" i="20"/>
  <c r="AO207" i="20"/>
  <c r="AF212" i="20"/>
  <c r="BS213" i="20"/>
  <c r="AF213" i="20"/>
  <c r="BF213" i="20"/>
  <c r="BF251" i="20"/>
  <c r="AF251" i="20"/>
  <c r="BS251" i="20"/>
  <c r="AS251" i="20"/>
  <c r="AS268" i="20"/>
  <c r="AF268" i="20"/>
  <c r="BS268" i="20"/>
  <c r="BU213" i="20"/>
  <c r="AU213" i="20"/>
  <c r="BU237" i="20"/>
  <c r="AU237" i="20"/>
  <c r="BF241" i="20"/>
  <c r="AF241" i="20"/>
  <c r="BS241" i="20"/>
  <c r="AS241" i="20"/>
  <c r="BS243" i="20"/>
  <c r="AS243" i="20"/>
  <c r="BF243" i="20"/>
  <c r="AF243" i="20"/>
  <c r="BF250" i="20"/>
  <c r="AF250" i="20"/>
  <c r="BS250" i="20"/>
  <c r="AS250" i="20"/>
  <c r="BD259" i="20"/>
  <c r="AD259" i="20"/>
  <c r="AQ259" i="20"/>
  <c r="BQ259" i="20"/>
  <c r="BD271" i="20"/>
  <c r="AD271" i="20"/>
  <c r="AQ271" i="20"/>
  <c r="BQ271" i="20"/>
  <c r="BF227" i="20"/>
  <c r="AF227" i="20"/>
  <c r="BS227" i="20"/>
  <c r="AS227" i="20"/>
  <c r="BF240" i="20"/>
  <c r="AF240" i="20"/>
  <c r="BS240" i="20"/>
  <c r="BS260" i="20"/>
  <c r="AS260" i="20"/>
  <c r="BF260" i="20"/>
  <c r="AF260" i="20"/>
  <c r="BS215" i="20"/>
  <c r="AS215" i="20"/>
  <c r="BB216" i="20"/>
  <c r="AB216" i="20"/>
  <c r="BS221" i="20"/>
  <c r="AS221" i="20"/>
  <c r="BF221" i="20"/>
  <c r="BF226" i="20"/>
  <c r="AF226" i="20"/>
  <c r="BS226" i="20"/>
  <c r="AS226" i="20"/>
  <c r="BU240" i="20"/>
  <c r="AU240" i="20"/>
  <c r="BF225" i="20"/>
  <c r="AF225" i="20"/>
  <c r="BS225" i="20"/>
  <c r="BF230" i="20"/>
  <c r="AF230" i="20"/>
  <c r="BS230" i="20"/>
  <c r="AS230" i="20"/>
  <c r="BF248" i="20"/>
  <c r="AF248" i="20"/>
  <c r="BS248" i="20"/>
  <c r="AS248" i="20"/>
  <c r="BD265" i="20"/>
  <c r="AD265" i="20"/>
  <c r="AQ265" i="20"/>
  <c r="BQ265" i="20"/>
  <c r="AH212" i="20"/>
  <c r="BF214" i="20"/>
  <c r="BD217" i="20"/>
  <c r="AD217" i="20"/>
  <c r="BS218" i="20"/>
  <c r="AS218" i="20"/>
  <c r="BD219" i="20"/>
  <c r="AD219" i="20"/>
  <c r="BF219" i="20"/>
  <c r="AQ222" i="20"/>
  <c r="BU225" i="20"/>
  <c r="AU225" i="20"/>
  <c r="BF229" i="20"/>
  <c r="AF229" i="20"/>
  <c r="BS229" i="20"/>
  <c r="AS229" i="20"/>
  <c r="BF247" i="20"/>
  <c r="AF247" i="20"/>
  <c r="BS247" i="20"/>
  <c r="AS247" i="20"/>
  <c r="BS249" i="20"/>
  <c r="AS249" i="20"/>
  <c r="BF249" i="20"/>
  <c r="AF249" i="20"/>
  <c r="AS207" i="20"/>
  <c r="BS207" i="20"/>
  <c r="AS210" i="20"/>
  <c r="BS210" i="20"/>
  <c r="AH213" i="20"/>
  <c r="BU216" i="20"/>
  <c r="AU216" i="20"/>
  <c r="BS217" i="20"/>
  <c r="AS217" i="20"/>
  <c r="AS222" i="20"/>
  <c r="BF228" i="20"/>
  <c r="AF228" i="20"/>
  <c r="BS228" i="20"/>
  <c r="BF233" i="20"/>
  <c r="AF233" i="20"/>
  <c r="BS233" i="20"/>
  <c r="AS233" i="20"/>
  <c r="AH240" i="20"/>
  <c r="BD275" i="20"/>
  <c r="AD275" i="20"/>
  <c r="AQ275" i="20"/>
  <c r="BQ275" i="20"/>
  <c r="AU198" i="20"/>
  <c r="BU198" i="20"/>
  <c r="AU201" i="20"/>
  <c r="BU201" i="20"/>
  <c r="AU204" i="20"/>
  <c r="BU204" i="20"/>
  <c r="AU207" i="20"/>
  <c r="BU207" i="20"/>
  <c r="AU210" i="20"/>
  <c r="BU210" i="20"/>
  <c r="BU219" i="20"/>
  <c r="AU219" i="20"/>
  <c r="AF221" i="20"/>
  <c r="BU228" i="20"/>
  <c r="AU228" i="20"/>
  <c r="BF232" i="20"/>
  <c r="AF232" i="20"/>
  <c r="BS232" i="20"/>
  <c r="AS232" i="20"/>
  <c r="BF231" i="20"/>
  <c r="AF231" i="20"/>
  <c r="BS231" i="20"/>
  <c r="BF236" i="20"/>
  <c r="AF236" i="20"/>
  <c r="BS236" i="20"/>
  <c r="AS236" i="20"/>
  <c r="BF245" i="20"/>
  <c r="AF245" i="20"/>
  <c r="BS245" i="20"/>
  <c r="AS245" i="20"/>
  <c r="BF254" i="20"/>
  <c r="AF254" i="20"/>
  <c r="BS254" i="20"/>
  <c r="AS254" i="20"/>
  <c r="BD222" i="20"/>
  <c r="AD222" i="20"/>
  <c r="BU231" i="20"/>
  <c r="AU231" i="20"/>
  <c r="BF235" i="20"/>
  <c r="AF235" i="20"/>
  <c r="BS235" i="20"/>
  <c r="AS235" i="20"/>
  <c r="BF244" i="20"/>
  <c r="AF244" i="20"/>
  <c r="BS244" i="20"/>
  <c r="AS244" i="20"/>
  <c r="BS246" i="20"/>
  <c r="AS246" i="20"/>
  <c r="BF246" i="20"/>
  <c r="AF246" i="20"/>
  <c r="BF253" i="20"/>
  <c r="AF253" i="20"/>
  <c r="BS253" i="20"/>
  <c r="AS253" i="20"/>
  <c r="BB213" i="20"/>
  <c r="AB213" i="20"/>
  <c r="BF222" i="20"/>
  <c r="AF222" i="20"/>
  <c r="BF234" i="20"/>
  <c r="AF234" i="20"/>
  <c r="BS234" i="20"/>
  <c r="BF239" i="20"/>
  <c r="AF239" i="20"/>
  <c r="BS239" i="20"/>
  <c r="AS239" i="20"/>
  <c r="BS257" i="20"/>
  <c r="AF257" i="20"/>
  <c r="BF257" i="20"/>
  <c r="AS257" i="20"/>
  <c r="AB225" i="20"/>
  <c r="BB225" i="20"/>
  <c r="AB228" i="20"/>
  <c r="BB228" i="20"/>
  <c r="AB231" i="20"/>
  <c r="BB231" i="20"/>
  <c r="AB234" i="20"/>
  <c r="BB234" i="20"/>
  <c r="AB237" i="20"/>
  <c r="BB237" i="20"/>
  <c r="AB240" i="20"/>
  <c r="BB240" i="20"/>
  <c r="AB243" i="20"/>
  <c r="BB243" i="20"/>
  <c r="AB246" i="20"/>
  <c r="BB246" i="20"/>
  <c r="AB249" i="20"/>
  <c r="BB249" i="20"/>
  <c r="AB252" i="20"/>
  <c r="BB252" i="20"/>
  <c r="AB255" i="20"/>
  <c r="BB255" i="20"/>
  <c r="BU257" i="20"/>
  <c r="AU257" i="20"/>
  <c r="BB258" i="20"/>
  <c r="AB258" i="20"/>
  <c r="AS258" i="20"/>
  <c r="BD260" i="20"/>
  <c r="BD262" i="20"/>
  <c r="AD262" i="20"/>
  <c r="BU268" i="20"/>
  <c r="AU268" i="20"/>
  <c r="BH268" i="20"/>
  <c r="AQ269" i="20"/>
  <c r="AF270" i="20"/>
  <c r="BF271" i="20"/>
  <c r="BS275" i="20"/>
  <c r="AS275" i="20"/>
  <c r="BF275" i="20"/>
  <c r="AF275" i="20"/>
  <c r="BF279" i="20"/>
  <c r="AF279" i="20"/>
  <c r="BF282" i="20"/>
  <c r="AF282" i="20"/>
  <c r="BS282" i="20"/>
  <c r="BS284" i="20"/>
  <c r="AS284" i="20"/>
  <c r="BF284" i="20"/>
  <c r="AF284" i="20"/>
  <c r="AD225" i="20"/>
  <c r="BD225" i="20"/>
  <c r="AD228" i="20"/>
  <c r="BD228" i="20"/>
  <c r="AD231" i="20"/>
  <c r="BD231" i="20"/>
  <c r="AD234" i="20"/>
  <c r="BD234" i="20"/>
  <c r="AD237" i="20"/>
  <c r="BD237" i="20"/>
  <c r="AD240" i="20"/>
  <c r="BD240" i="20"/>
  <c r="AD243" i="20"/>
  <c r="BD243" i="20"/>
  <c r="AD246" i="20"/>
  <c r="BD246" i="20"/>
  <c r="AD249" i="20"/>
  <c r="BD249" i="20"/>
  <c r="AD252" i="20"/>
  <c r="BD252" i="20"/>
  <c r="AD255" i="20"/>
  <c r="BD255" i="20"/>
  <c r="BD258" i="20"/>
  <c r="AD258" i="20"/>
  <c r="BU271" i="20"/>
  <c r="AU271" i="20"/>
  <c r="BH271" i="20"/>
  <c r="BU279" i="20"/>
  <c r="AU279" i="20"/>
  <c r="BU282" i="20"/>
  <c r="AU282" i="20"/>
  <c r="BO223" i="20"/>
  <c r="AO226" i="20"/>
  <c r="BO226" i="20"/>
  <c r="AO229" i="20"/>
  <c r="BO229" i="20"/>
  <c r="AO232" i="20"/>
  <c r="BO232" i="20"/>
  <c r="AO235" i="20"/>
  <c r="BO235" i="20"/>
  <c r="AO238" i="20"/>
  <c r="BO238" i="20"/>
  <c r="AO241" i="20"/>
  <c r="BO241" i="20"/>
  <c r="AO244" i="20"/>
  <c r="BO244" i="20"/>
  <c r="AO247" i="20"/>
  <c r="BO247" i="20"/>
  <c r="AO250" i="20"/>
  <c r="BO250" i="20"/>
  <c r="AF252" i="20"/>
  <c r="BF252" i="20"/>
  <c r="AO253" i="20"/>
  <c r="BO253" i="20"/>
  <c r="AF255" i="20"/>
  <c r="BF255" i="20"/>
  <c r="AO256" i="20"/>
  <c r="BO256" i="20"/>
  <c r="BF265" i="20"/>
  <c r="AD266" i="20"/>
  <c r="BQ266" i="20"/>
  <c r="BB267" i="20"/>
  <c r="AB267" i="20"/>
  <c r="BO267" i="20"/>
  <c r="AO267" i="20"/>
  <c r="BQ268" i="20"/>
  <c r="AH273" i="20"/>
  <c r="BF289" i="20"/>
  <c r="AF289" i="20"/>
  <c r="BS289" i="20"/>
  <c r="AS289" i="20"/>
  <c r="BF295" i="20"/>
  <c r="AF295" i="20"/>
  <c r="BS295" i="20"/>
  <c r="AS295" i="20"/>
  <c r="BS306" i="20"/>
  <c r="AS306" i="20"/>
  <c r="AF306" i="20"/>
  <c r="BF306" i="20"/>
  <c r="BU258" i="20"/>
  <c r="AU258" i="20"/>
  <c r="BB264" i="20"/>
  <c r="AB264" i="20"/>
  <c r="BO264" i="20"/>
  <c r="AO264" i="20"/>
  <c r="BD269" i="20"/>
  <c r="AD269" i="20"/>
  <c r="BF286" i="20"/>
  <c r="AF286" i="20"/>
  <c r="BS286" i="20"/>
  <c r="AS286" i="20"/>
  <c r="AQ305" i="20"/>
  <c r="BQ305" i="20"/>
  <c r="AD305" i="20"/>
  <c r="BD305" i="20"/>
  <c r="BD257" i="20"/>
  <c r="BH258" i="20"/>
  <c r="BH259" i="20"/>
  <c r="AD260" i="20"/>
  <c r="BB261" i="20"/>
  <c r="AB261" i="20"/>
  <c r="BO261" i="20"/>
  <c r="AO261" i="20"/>
  <c r="BF267" i="20"/>
  <c r="BS269" i="20"/>
  <c r="AS269" i="20"/>
  <c r="BF269" i="20"/>
  <c r="AF269" i="20"/>
  <c r="AS270" i="20"/>
  <c r="BS271" i="20"/>
  <c r="BD272" i="20"/>
  <c r="AD272" i="20"/>
  <c r="AS273" i="20"/>
  <c r="BD277" i="20"/>
  <c r="AD277" i="20"/>
  <c r="AH279" i="20"/>
  <c r="BF285" i="20"/>
  <c r="AF285" i="20"/>
  <c r="BS285" i="20"/>
  <c r="BS290" i="20"/>
  <c r="AS290" i="20"/>
  <c r="BF290" i="20"/>
  <c r="AF290" i="20"/>
  <c r="BF298" i="20"/>
  <c r="AF298" i="20"/>
  <c r="BS298" i="20"/>
  <c r="AS298" i="20"/>
  <c r="AU220" i="20"/>
  <c r="BU220" i="20"/>
  <c r="AD221" i="20"/>
  <c r="BD221" i="20"/>
  <c r="AU223" i="20"/>
  <c r="BU223" i="20"/>
  <c r="AD224" i="20"/>
  <c r="BD224" i="20"/>
  <c r="AU226" i="20"/>
  <c r="BU226" i="20"/>
  <c r="AD227" i="20"/>
  <c r="BD227" i="20"/>
  <c r="AU229" i="20"/>
  <c r="BU229" i="20"/>
  <c r="AD230" i="20"/>
  <c r="BD230" i="20"/>
  <c r="AU232" i="20"/>
  <c r="BU232" i="20"/>
  <c r="AD233" i="20"/>
  <c r="BD233" i="20"/>
  <c r="AU235" i="20"/>
  <c r="BU235" i="20"/>
  <c r="AD236" i="20"/>
  <c r="BD236" i="20"/>
  <c r="AU238" i="20"/>
  <c r="BU238" i="20"/>
  <c r="AD239" i="20"/>
  <c r="BD239" i="20"/>
  <c r="AU241" i="20"/>
  <c r="BU241" i="20"/>
  <c r="AD242" i="20"/>
  <c r="BD242" i="20"/>
  <c r="AU244" i="20"/>
  <c r="BU244" i="20"/>
  <c r="AD245" i="20"/>
  <c r="BD245" i="20"/>
  <c r="AU247" i="20"/>
  <c r="BU247" i="20"/>
  <c r="AD248" i="20"/>
  <c r="BD248" i="20"/>
  <c r="AU250" i="20"/>
  <c r="BU250" i="20"/>
  <c r="AD251" i="20"/>
  <c r="BD251" i="20"/>
  <c r="AU253" i="20"/>
  <c r="BU253" i="20"/>
  <c r="AD254" i="20"/>
  <c r="BD254" i="20"/>
  <c r="AU256" i="20"/>
  <c r="BU256" i="20"/>
  <c r="AD257" i="20"/>
  <c r="BU267" i="20"/>
  <c r="AU267" i="20"/>
  <c r="BH267" i="20"/>
  <c r="AH268" i="20"/>
  <c r="AF271" i="20"/>
  <c r="BS272" i="20"/>
  <c r="AS272" i="20"/>
  <c r="BF272" i="20"/>
  <c r="AF272" i="20"/>
  <c r="BU276" i="20"/>
  <c r="AU276" i="20"/>
  <c r="BS277" i="20"/>
  <c r="AS277" i="20"/>
  <c r="AH282" i="20"/>
  <c r="BU285" i="20"/>
  <c r="AU285" i="20"/>
  <c r="BS287" i="20"/>
  <c r="AS287" i="20"/>
  <c r="BF287" i="20"/>
  <c r="AF287" i="20"/>
  <c r="AQ302" i="20"/>
  <c r="BQ302" i="20"/>
  <c r="AD302" i="20"/>
  <c r="BD302" i="20"/>
  <c r="BF261" i="20"/>
  <c r="BU264" i="20"/>
  <c r="AU264" i="20"/>
  <c r="BH264" i="20"/>
  <c r="AQ266" i="20"/>
  <c r="BF288" i="20"/>
  <c r="AF288" i="20"/>
  <c r="BS288" i="20"/>
  <c r="AS288" i="20"/>
  <c r="AH258" i="20"/>
  <c r="BU261" i="20"/>
  <c r="AU261" i="20"/>
  <c r="BH261" i="20"/>
  <c r="BQ269" i="20"/>
  <c r="BS278" i="20"/>
  <c r="AS278" i="20"/>
  <c r="BF278" i="20"/>
  <c r="AF278" i="20"/>
  <c r="BF292" i="20"/>
  <c r="AF292" i="20"/>
  <c r="BS292" i="20"/>
  <c r="AS292" i="20"/>
  <c r="AS252" i="20"/>
  <c r="BS252" i="20"/>
  <c r="BF280" i="20"/>
  <c r="AF280" i="20"/>
  <c r="BS280" i="20"/>
  <c r="AS280" i="20"/>
  <c r="BS281" i="20"/>
  <c r="AS281" i="20"/>
  <c r="BF281" i="20"/>
  <c r="AF281" i="20"/>
  <c r="BB304" i="20"/>
  <c r="AB304" i="20"/>
  <c r="AO304" i="20"/>
  <c r="BO304" i="20"/>
  <c r="AD220" i="20"/>
  <c r="BD220" i="20"/>
  <c r="AD223" i="20"/>
  <c r="BD223" i="20"/>
  <c r="AD226" i="20"/>
  <c r="BD226" i="20"/>
  <c r="AD229" i="20"/>
  <c r="BD229" i="20"/>
  <c r="AD232" i="20"/>
  <c r="BD232" i="20"/>
  <c r="AD235" i="20"/>
  <c r="BD235" i="20"/>
  <c r="AD238" i="20"/>
  <c r="BD238" i="20"/>
  <c r="AD241" i="20"/>
  <c r="BD241" i="20"/>
  <c r="AU243" i="20"/>
  <c r="BU243" i="20"/>
  <c r="AD244" i="20"/>
  <c r="BD244" i="20"/>
  <c r="AU246" i="20"/>
  <c r="BU246" i="20"/>
  <c r="AD247" i="20"/>
  <c r="BD247" i="20"/>
  <c r="AU249" i="20"/>
  <c r="BU249" i="20"/>
  <c r="AD250" i="20"/>
  <c r="BD250" i="20"/>
  <c r="AU252" i="20"/>
  <c r="BU252" i="20"/>
  <c r="AD253" i="20"/>
  <c r="BD253" i="20"/>
  <c r="AU255" i="20"/>
  <c r="BU255" i="20"/>
  <c r="AD256" i="20"/>
  <c r="BD256" i="20"/>
  <c r="BS266" i="20"/>
  <c r="AS266" i="20"/>
  <c r="BF266" i="20"/>
  <c r="AF266" i="20"/>
  <c r="BU270" i="20"/>
  <c r="AU270" i="20"/>
  <c r="BD274" i="20"/>
  <c r="AD274" i="20"/>
  <c r="BS263" i="20"/>
  <c r="AS263" i="20"/>
  <c r="BF263" i="20"/>
  <c r="AF263" i="20"/>
  <c r="AH264" i="20"/>
  <c r="BD266" i="20"/>
  <c r="BD268" i="20"/>
  <c r="AD268" i="20"/>
  <c r="BU273" i="20"/>
  <c r="AU273" i="20"/>
  <c r="BS274" i="20"/>
  <c r="AS274" i="20"/>
  <c r="BH282" i="20"/>
  <c r="BF283" i="20"/>
  <c r="AF283" i="20"/>
  <c r="BS283" i="20"/>
  <c r="AS283" i="20"/>
  <c r="BF302" i="20"/>
  <c r="AF302" i="20"/>
  <c r="BO303" i="20"/>
  <c r="AO303" i="20"/>
  <c r="BF305" i="20"/>
  <c r="AF305" i="20"/>
  <c r="BF307" i="20"/>
  <c r="BH308" i="20"/>
  <c r="BB314" i="20"/>
  <c r="AB314" i="20"/>
  <c r="BU317" i="20"/>
  <c r="AU317" i="20"/>
  <c r="BS318" i="20"/>
  <c r="AS318" i="20"/>
  <c r="AU274" i="20"/>
  <c r="BU274" i="20"/>
  <c r="AU277" i="20"/>
  <c r="BU277" i="20"/>
  <c r="AD278" i="20"/>
  <c r="BD278" i="20"/>
  <c r="AU280" i="20"/>
  <c r="BU280" i="20"/>
  <c r="AD281" i="20"/>
  <c r="BD281" i="20"/>
  <c r="AU283" i="20"/>
  <c r="BU283" i="20"/>
  <c r="AD284" i="20"/>
  <c r="BD284" i="20"/>
  <c r="AU286" i="20"/>
  <c r="BU286" i="20"/>
  <c r="AD287" i="20"/>
  <c r="BD287" i="20"/>
  <c r="AU289" i="20"/>
  <c r="BU289" i="20"/>
  <c r="AD290" i="20"/>
  <c r="BD290" i="20"/>
  <c r="AU292" i="20"/>
  <c r="BU292" i="20"/>
  <c r="AD293" i="20"/>
  <c r="BD293" i="20"/>
  <c r="AU295" i="20"/>
  <c r="BU295" i="20"/>
  <c r="AD296" i="20"/>
  <c r="BD296" i="20"/>
  <c r="AU298" i="20"/>
  <c r="BU298" i="20"/>
  <c r="AD299" i="20"/>
  <c r="BD299" i="20"/>
  <c r="BS304" i="20"/>
  <c r="AS304" i="20"/>
  <c r="BS311" i="20"/>
  <c r="BB313" i="20"/>
  <c r="AB313" i="20"/>
  <c r="AQ313" i="20"/>
  <c r="BD314" i="20"/>
  <c r="AD314" i="20"/>
  <c r="BQ314" i="20"/>
  <c r="AQ314" i="20"/>
  <c r="AO334" i="20"/>
  <c r="BO334" i="20"/>
  <c r="AB334" i="20"/>
  <c r="BB334" i="20"/>
  <c r="AO270" i="20"/>
  <c r="BO270" i="20"/>
  <c r="AO273" i="20"/>
  <c r="BO273" i="20"/>
  <c r="AO276" i="20"/>
  <c r="BO276" i="20"/>
  <c r="AO279" i="20"/>
  <c r="BO279" i="20"/>
  <c r="AO282" i="20"/>
  <c r="BO282" i="20"/>
  <c r="AO285" i="20"/>
  <c r="BO285" i="20"/>
  <c r="AO288" i="20"/>
  <c r="BO288" i="20"/>
  <c r="AO291" i="20"/>
  <c r="BO291" i="20"/>
  <c r="AF293" i="20"/>
  <c r="BF293" i="20"/>
  <c r="AO294" i="20"/>
  <c r="BO294" i="20"/>
  <c r="AF296" i="20"/>
  <c r="BF296" i="20"/>
  <c r="AO297" i="20"/>
  <c r="BO297" i="20"/>
  <c r="AF299" i="20"/>
  <c r="BF299" i="20"/>
  <c r="AO300" i="20"/>
  <c r="BO300" i="20"/>
  <c r="BS303" i="20"/>
  <c r="AS303" i="20"/>
  <c r="BD304" i="20"/>
  <c r="AD307" i="20"/>
  <c r="BQ310" i="20"/>
  <c r="AD301" i="20"/>
  <c r="BF304" i="20"/>
  <c r="BH305" i="20"/>
  <c r="AF307" i="20"/>
  <c r="AH308" i="20"/>
  <c r="BS313" i="20"/>
  <c r="AS313" i="20"/>
  <c r="AH317" i="20"/>
  <c r="BF318" i="20"/>
  <c r="BB303" i="20"/>
  <c r="BS308" i="20"/>
  <c r="BB311" i="20"/>
  <c r="AB311" i="20"/>
  <c r="BS312" i="20"/>
  <c r="AS312" i="20"/>
  <c r="BD313" i="20"/>
  <c r="BO314" i="20"/>
  <c r="AD280" i="20"/>
  <c r="BD280" i="20"/>
  <c r="AD283" i="20"/>
  <c r="BD283" i="20"/>
  <c r="AD286" i="20"/>
  <c r="BD286" i="20"/>
  <c r="AU288" i="20"/>
  <c r="BU288" i="20"/>
  <c r="AD289" i="20"/>
  <c r="BD289" i="20"/>
  <c r="AU291" i="20"/>
  <c r="BU291" i="20"/>
  <c r="AD292" i="20"/>
  <c r="BD292" i="20"/>
  <c r="AU294" i="20"/>
  <c r="BU294" i="20"/>
  <c r="AD295" i="20"/>
  <c r="BD295" i="20"/>
  <c r="AU297" i="20"/>
  <c r="BU297" i="20"/>
  <c r="AD298" i="20"/>
  <c r="BD298" i="20"/>
  <c r="AU300" i="20"/>
  <c r="AD304" i="20"/>
  <c r="BO305" i="20"/>
  <c r="BQ307" i="20"/>
  <c r="BU308" i="20"/>
  <c r="BB310" i="20"/>
  <c r="AB310" i="20"/>
  <c r="AQ310" i="20"/>
  <c r="AU311" i="20"/>
  <c r="BF313" i="20"/>
  <c r="BD316" i="20"/>
  <c r="AD316" i="20"/>
  <c r="AO328" i="20"/>
  <c r="BO328" i="20"/>
  <c r="AB328" i="20"/>
  <c r="BB328" i="20"/>
  <c r="AF304" i="20"/>
  <c r="BO309" i="20"/>
  <c r="AO309" i="20"/>
  <c r="BF311" i="20"/>
  <c r="AF311" i="20"/>
  <c r="BS316" i="20"/>
  <c r="AS316" i="20"/>
  <c r="AH295" i="20"/>
  <c r="BH295" i="20"/>
  <c r="AQ296" i="20"/>
  <c r="BQ296" i="20"/>
  <c r="AH298" i="20"/>
  <c r="BH298" i="20"/>
  <c r="AQ299" i="20"/>
  <c r="BQ299" i="20"/>
  <c r="BQ301" i="20"/>
  <c r="BO302" i="20"/>
  <c r="AB303" i="20"/>
  <c r="BS305" i="20"/>
  <c r="BB308" i="20"/>
  <c r="AB308" i="20"/>
  <c r="BS310" i="20"/>
  <c r="AS310" i="20"/>
  <c r="AD313" i="20"/>
  <c r="BS315" i="20"/>
  <c r="AS315" i="20"/>
  <c r="AF318" i="20"/>
  <c r="AQ327" i="20"/>
  <c r="BQ327" i="20"/>
  <c r="AD327" i="20"/>
  <c r="BD327" i="20"/>
  <c r="AB270" i="20"/>
  <c r="BB270" i="20"/>
  <c r="AB273" i="20"/>
  <c r="BB273" i="20"/>
  <c r="AB276" i="20"/>
  <c r="BB276" i="20"/>
  <c r="AB279" i="20"/>
  <c r="BB279" i="20"/>
  <c r="AB282" i="20"/>
  <c r="BB282" i="20"/>
  <c r="AB285" i="20"/>
  <c r="BB285" i="20"/>
  <c r="AB288" i="20"/>
  <c r="BB288" i="20"/>
  <c r="AB291" i="20"/>
  <c r="BB291" i="20"/>
  <c r="AS293" i="20"/>
  <c r="BS293" i="20"/>
  <c r="AB294" i="20"/>
  <c r="BB294" i="20"/>
  <c r="AS296" i="20"/>
  <c r="BS296" i="20"/>
  <c r="AB297" i="20"/>
  <c r="BB297" i="20"/>
  <c r="AS299" i="20"/>
  <c r="BS299" i="20"/>
  <c r="AB300" i="20"/>
  <c r="BB300" i="20"/>
  <c r="BB307" i="20"/>
  <c r="AB307" i="20"/>
  <c r="AQ307" i="20"/>
  <c r="AU308" i="20"/>
  <c r="BS309" i="20"/>
  <c r="AS309" i="20"/>
  <c r="BD319" i="20"/>
  <c r="AQ319" i="20"/>
  <c r="AD319" i="20"/>
  <c r="AU260" i="20"/>
  <c r="BU260" i="20"/>
  <c r="AD261" i="20"/>
  <c r="BD261" i="20"/>
  <c r="AU263" i="20"/>
  <c r="BU263" i="20"/>
  <c r="AD264" i="20"/>
  <c r="BD264" i="20"/>
  <c r="AU266" i="20"/>
  <c r="BU266" i="20"/>
  <c r="AD267" i="20"/>
  <c r="BD267" i="20"/>
  <c r="AU269" i="20"/>
  <c r="BU269" i="20"/>
  <c r="AD270" i="20"/>
  <c r="BD270" i="20"/>
  <c r="AU272" i="20"/>
  <c r="BU272" i="20"/>
  <c r="AD273" i="20"/>
  <c r="BD273" i="20"/>
  <c r="AU275" i="20"/>
  <c r="BU275" i="20"/>
  <c r="AD276" i="20"/>
  <c r="BD276" i="20"/>
  <c r="BU278" i="20"/>
  <c r="AD279" i="20"/>
  <c r="BD279" i="20"/>
  <c r="BS302" i="20"/>
  <c r="BO306" i="20"/>
  <c r="AO306" i="20"/>
  <c r="BF308" i="20"/>
  <c r="AF308" i="20"/>
  <c r="AO314" i="20"/>
  <c r="BQ316" i="20"/>
  <c r="BH317" i="20"/>
  <c r="AF291" i="20"/>
  <c r="BF291" i="20"/>
  <c r="BS301" i="20"/>
  <c r="AS301" i="20"/>
  <c r="BB302" i="20"/>
  <c r="AB302" i="20"/>
  <c r="BB305" i="20"/>
  <c r="AB305" i="20"/>
  <c r="BS307" i="20"/>
  <c r="AS307" i="20"/>
  <c r="AF316" i="20"/>
  <c r="BD317" i="20"/>
  <c r="AD317" i="20"/>
  <c r="BQ317" i="20"/>
  <c r="AQ317" i="20"/>
  <c r="BQ319" i="20"/>
  <c r="AU326" i="20"/>
  <c r="BU326" i="20"/>
  <c r="AH326" i="20"/>
  <c r="BH326" i="20"/>
  <c r="AS335" i="20"/>
  <c r="BS335" i="20"/>
  <c r="AF335" i="20"/>
  <c r="BF335" i="20"/>
  <c r="BS336" i="20"/>
  <c r="AS336" i="20"/>
  <c r="AF336" i="20"/>
  <c r="AB316" i="20"/>
  <c r="BB316" i="20"/>
  <c r="AB319" i="20"/>
  <c r="BB319" i="20"/>
  <c r="AU320" i="20"/>
  <c r="AQ321" i="20"/>
  <c r="AO322" i="20"/>
  <c r="AF323" i="20"/>
  <c r="AF324" i="20"/>
  <c r="BH325" i="20"/>
  <c r="BD328" i="20"/>
  <c r="AD328" i="20"/>
  <c r="BS330" i="20"/>
  <c r="AS332" i="20"/>
  <c r="AQ333" i="20"/>
  <c r="BD334" i="20"/>
  <c r="AD334" i="20"/>
  <c r="BF319" i="20"/>
  <c r="AS321" i="20"/>
  <c r="BU322" i="20"/>
  <c r="AH323" i="20"/>
  <c r="AB325" i="20"/>
  <c r="BU327" i="20"/>
  <c r="AU327" i="20"/>
  <c r="BF328" i="20"/>
  <c r="AF328" i="20"/>
  <c r="BU329" i="20"/>
  <c r="BF334" i="20"/>
  <c r="AF334" i="20"/>
  <c r="BD322" i="20"/>
  <c r="AD322" i="20"/>
  <c r="AQ330" i="20"/>
  <c r="BD331" i="20"/>
  <c r="AD331" i="20"/>
  <c r="BU334" i="20"/>
  <c r="AU334" i="20"/>
  <c r="BQ337" i="20"/>
  <c r="AQ337" i="20"/>
  <c r="BD337" i="20"/>
  <c r="AD337" i="20"/>
  <c r="BU349" i="20"/>
  <c r="AU349" i="20"/>
  <c r="AH349" i="20"/>
  <c r="BD350" i="20"/>
  <c r="AD350" i="20"/>
  <c r="AQ350" i="20"/>
  <c r="BQ350" i="20"/>
  <c r="BU321" i="20"/>
  <c r="AU321" i="20"/>
  <c r="BF322" i="20"/>
  <c r="AF322" i="20"/>
  <c r="AU322" i="20"/>
  <c r="BU323" i="20"/>
  <c r="BQ324" i="20"/>
  <c r="BO325" i="20"/>
  <c r="BF326" i="20"/>
  <c r="AB327" i="20"/>
  <c r="BF327" i="20"/>
  <c r="AU329" i="20"/>
  <c r="AS330" i="20"/>
  <c r="BF331" i="20"/>
  <c r="AF331" i="20"/>
  <c r="BH334" i="20"/>
  <c r="AD336" i="20"/>
  <c r="BD344" i="20"/>
  <c r="AD344" i="20"/>
  <c r="AQ344" i="20"/>
  <c r="BQ344" i="20"/>
  <c r="AS323" i="20"/>
  <c r="AO324" i="20"/>
  <c r="BU331" i="20"/>
  <c r="AU331" i="20"/>
  <c r="BU333" i="20"/>
  <c r="AU333" i="20"/>
  <c r="BU337" i="20"/>
  <c r="AU337" i="20"/>
  <c r="BF338" i="20"/>
  <c r="AF338" i="20"/>
  <c r="AS338" i="20"/>
  <c r="BS338" i="20"/>
  <c r="BU343" i="20"/>
  <c r="AU343" i="20"/>
  <c r="AH343" i="20"/>
  <c r="BF347" i="20"/>
  <c r="AF347" i="20"/>
  <c r="BS347" i="20"/>
  <c r="AS347" i="20"/>
  <c r="BS362" i="20"/>
  <c r="AS362" i="20"/>
  <c r="BF362" i="20"/>
  <c r="AF362" i="20"/>
  <c r="BF321" i="20"/>
  <c r="AU323" i="20"/>
  <c r="AQ324" i="20"/>
  <c r="AO325" i="20"/>
  <c r="BH331" i="20"/>
  <c r="BF333" i="20"/>
  <c r="BU338" i="20"/>
  <c r="AU338" i="20"/>
  <c r="BH338" i="20"/>
  <c r="AH338" i="20"/>
  <c r="BU340" i="20"/>
  <c r="AU340" i="20"/>
  <c r="BH340" i="20"/>
  <c r="BU330" i="20"/>
  <c r="AU330" i="20"/>
  <c r="BF339" i="20"/>
  <c r="AS339" i="20"/>
  <c r="AF339" i="20"/>
  <c r="BS319" i="20"/>
  <c r="AF321" i="20"/>
  <c r="BH322" i="20"/>
  <c r="BD325" i="20"/>
  <c r="AD325" i="20"/>
  <c r="BF330" i="20"/>
  <c r="AB331" i="20"/>
  <c r="BH332" i="20"/>
  <c r="AD333" i="20"/>
  <c r="AQ336" i="20"/>
  <c r="AH337" i="20"/>
  <c r="BH339" i="20"/>
  <c r="AU339" i="20"/>
  <c r="BU339" i="20"/>
  <c r="BU361" i="20"/>
  <c r="AU361" i="20"/>
  <c r="BH361" i="20"/>
  <c r="AH361" i="20"/>
  <c r="AB317" i="20"/>
  <c r="BB317" i="20"/>
  <c r="AS319" i="20"/>
  <c r="AH320" i="20"/>
  <c r="AH321" i="20"/>
  <c r="AB322" i="20"/>
  <c r="BU324" i="20"/>
  <c r="AU324" i="20"/>
  <c r="BB324" i="20"/>
  <c r="BF325" i="20"/>
  <c r="AF325" i="20"/>
  <c r="BH330" i="20"/>
  <c r="AH331" i="20"/>
  <c r="AF332" i="20"/>
  <c r="BS334" i="20"/>
  <c r="BU342" i="20"/>
  <c r="AU342" i="20"/>
  <c r="AH342" i="20"/>
  <c r="BH342" i="20"/>
  <c r="BQ328" i="20"/>
  <c r="BQ331" i="20"/>
  <c r="AH332" i="20"/>
  <c r="AH333" i="20"/>
  <c r="AS346" i="20"/>
  <c r="BS346" i="20"/>
  <c r="AF346" i="20"/>
  <c r="AO312" i="20"/>
  <c r="BO312" i="20"/>
  <c r="AF314" i="20"/>
  <c r="BF314" i="20"/>
  <c r="AO315" i="20"/>
  <c r="BO315" i="20"/>
  <c r="AF317" i="20"/>
  <c r="BF317" i="20"/>
  <c r="AO318" i="20"/>
  <c r="BO318" i="20"/>
  <c r="BS328" i="20"/>
  <c r="AQ334" i="20"/>
  <c r="AH339" i="20"/>
  <c r="BF344" i="20"/>
  <c r="AF344" i="20"/>
  <c r="AF345" i="20"/>
  <c r="BU346" i="20"/>
  <c r="AU346" i="20"/>
  <c r="BH346" i="20"/>
  <c r="BF350" i="20"/>
  <c r="AF350" i="20"/>
  <c r="BH379" i="20"/>
  <c r="AH379" i="20"/>
  <c r="BU379" i="20"/>
  <c r="AU379" i="20"/>
  <c r="AQ391" i="20"/>
  <c r="BQ391" i="20"/>
  <c r="AD391" i="20"/>
  <c r="BD391" i="20"/>
  <c r="BU344" i="20"/>
  <c r="AU344" i="20"/>
  <c r="BH344" i="20"/>
  <c r="BU350" i="20"/>
  <c r="AU350" i="20"/>
  <c r="BD355" i="20"/>
  <c r="AD355" i="20"/>
  <c r="BF363" i="20"/>
  <c r="AF363" i="20"/>
  <c r="BS363" i="20"/>
  <c r="AS363" i="20"/>
  <c r="AS370" i="20"/>
  <c r="BD341" i="20"/>
  <c r="AD341" i="20"/>
  <c r="BF355" i="20"/>
  <c r="AF355" i="20"/>
  <c r="AB337" i="20"/>
  <c r="BB337" i="20"/>
  <c r="BF341" i="20"/>
  <c r="AF341" i="20"/>
  <c r="BS350" i="20"/>
  <c r="AS352" i="20"/>
  <c r="BU355" i="20"/>
  <c r="AU355" i="20"/>
  <c r="BS355" i="20"/>
  <c r="BS356" i="20"/>
  <c r="AS356" i="20"/>
  <c r="BF356" i="20"/>
  <c r="AF356" i="20"/>
  <c r="AH406" i="20"/>
  <c r="BU406" i="20"/>
  <c r="BH406" i="20"/>
  <c r="AU406" i="20"/>
  <c r="AU336" i="20"/>
  <c r="BU336" i="20"/>
  <c r="BU341" i="20"/>
  <c r="AU341" i="20"/>
  <c r="BH341" i="20"/>
  <c r="BD343" i="20"/>
  <c r="AD343" i="20"/>
  <c r="AH346" i="20"/>
  <c r="BD349" i="20"/>
  <c r="AD349" i="20"/>
  <c r="BS351" i="20"/>
  <c r="AS351" i="20"/>
  <c r="BF357" i="20"/>
  <c r="AF357" i="20"/>
  <c r="BS357" i="20"/>
  <c r="AS357" i="20"/>
  <c r="BF364" i="20"/>
  <c r="AF364" i="20"/>
  <c r="BF366" i="20"/>
  <c r="AF366" i="20"/>
  <c r="BS366" i="20"/>
  <c r="AS366" i="20"/>
  <c r="BH376" i="20"/>
  <c r="AH376" i="20"/>
  <c r="BU376" i="20"/>
  <c r="AU376" i="20"/>
  <c r="AO320" i="20"/>
  <c r="BO320" i="20"/>
  <c r="AO323" i="20"/>
  <c r="BO323" i="20"/>
  <c r="AO326" i="20"/>
  <c r="BO326" i="20"/>
  <c r="AO329" i="20"/>
  <c r="BO329" i="20"/>
  <c r="AO332" i="20"/>
  <c r="BO332" i="20"/>
  <c r="AO335" i="20"/>
  <c r="BO335" i="20"/>
  <c r="AF337" i="20"/>
  <c r="BF337" i="20"/>
  <c r="AH344" i="20"/>
  <c r="BS344" i="20"/>
  <c r="BD347" i="20"/>
  <c r="AD347" i="20"/>
  <c r="AH350" i="20"/>
  <c r="BF358" i="20"/>
  <c r="AF358" i="20"/>
  <c r="BU364" i="20"/>
  <c r="AU364" i="20"/>
  <c r="BS364" i="20"/>
  <c r="BS365" i="20"/>
  <c r="AS365" i="20"/>
  <c r="BF365" i="20"/>
  <c r="AF365" i="20"/>
  <c r="BF367" i="20"/>
  <c r="AF367" i="20"/>
  <c r="BF369" i="20"/>
  <c r="AF369" i="20"/>
  <c r="BS369" i="20"/>
  <c r="AS369" i="20"/>
  <c r="BH382" i="20"/>
  <c r="AH382" i="20"/>
  <c r="BU382" i="20"/>
  <c r="AU382" i="20"/>
  <c r="BU358" i="20"/>
  <c r="AU358" i="20"/>
  <c r="BS359" i="20"/>
  <c r="AS359" i="20"/>
  <c r="BF359" i="20"/>
  <c r="AF359" i="20"/>
  <c r="BF360" i="20"/>
  <c r="AF360" i="20"/>
  <c r="BS360" i="20"/>
  <c r="AS360" i="20"/>
  <c r="BU367" i="20"/>
  <c r="AU367" i="20"/>
  <c r="BS368" i="20"/>
  <c r="AS368" i="20"/>
  <c r="BF368" i="20"/>
  <c r="AF368" i="20"/>
  <c r="BF370" i="20"/>
  <c r="AF370" i="20"/>
  <c r="BF372" i="20"/>
  <c r="AF372" i="20"/>
  <c r="BS372" i="20"/>
  <c r="AS372" i="20"/>
  <c r="BS345" i="20"/>
  <c r="AS345" i="20"/>
  <c r="BF345" i="20"/>
  <c r="BU347" i="20"/>
  <c r="AU347" i="20"/>
  <c r="BD352" i="20"/>
  <c r="AD352" i="20"/>
  <c r="BU370" i="20"/>
  <c r="AU370" i="20"/>
  <c r="BS370" i="20"/>
  <c r="BS371" i="20"/>
  <c r="AS371" i="20"/>
  <c r="BF371" i="20"/>
  <c r="AF371" i="20"/>
  <c r="BS402" i="20"/>
  <c r="AS402" i="20"/>
  <c r="AF402" i="20"/>
  <c r="BF402" i="20"/>
  <c r="BF352" i="20"/>
  <c r="AF352" i="20"/>
  <c r="BH373" i="20"/>
  <c r="AH373" i="20"/>
  <c r="BU373" i="20"/>
  <c r="AU373" i="20"/>
  <c r="AS344" i="20"/>
  <c r="BU352" i="20"/>
  <c r="AU352" i="20"/>
  <c r="BS352" i="20"/>
  <c r="BS353" i="20"/>
  <c r="AS353" i="20"/>
  <c r="BF353" i="20"/>
  <c r="AF353" i="20"/>
  <c r="AS355" i="20"/>
  <c r="AH358" i="20"/>
  <c r="AH367" i="20"/>
  <c r="AH336" i="20"/>
  <c r="BH336" i="20"/>
  <c r="BD346" i="20"/>
  <c r="AD346" i="20"/>
  <c r="BS348" i="20"/>
  <c r="AS348" i="20"/>
  <c r="BS354" i="20"/>
  <c r="AS354" i="20"/>
  <c r="BF361" i="20"/>
  <c r="AF361" i="20"/>
  <c r="BS396" i="20"/>
  <c r="AS396" i="20"/>
  <c r="AF396" i="20"/>
  <c r="AD353" i="20"/>
  <c r="BD353" i="20"/>
  <c r="AD356" i="20"/>
  <c r="BD356" i="20"/>
  <c r="AD359" i="20"/>
  <c r="BD359" i="20"/>
  <c r="AD362" i="20"/>
  <c r="BD362" i="20"/>
  <c r="AD365" i="20"/>
  <c r="BD365" i="20"/>
  <c r="AD368" i="20"/>
  <c r="BD368" i="20"/>
  <c r="AD371" i="20"/>
  <c r="BD371" i="20"/>
  <c r="AD374" i="20"/>
  <c r="BD374" i="20"/>
  <c r="AD377" i="20"/>
  <c r="BD377" i="20"/>
  <c r="AD380" i="20"/>
  <c r="BD380" i="20"/>
  <c r="AD383" i="20"/>
  <c r="BD383" i="20"/>
  <c r="BQ385" i="20"/>
  <c r="AF386" i="20"/>
  <c r="AD388" i="20"/>
  <c r="BS399" i="20"/>
  <c r="AS399" i="20"/>
  <c r="BF399" i="20"/>
  <c r="BU413" i="20"/>
  <c r="AU413" i="20"/>
  <c r="AH413" i="20"/>
  <c r="BH413" i="20"/>
  <c r="AO339" i="20"/>
  <c r="BO339" i="20"/>
  <c r="AO342" i="20"/>
  <c r="BO342" i="20"/>
  <c r="AO345" i="20"/>
  <c r="BO345" i="20"/>
  <c r="AO366" i="20"/>
  <c r="BO366" i="20"/>
  <c r="AO369" i="20"/>
  <c r="BO369" i="20"/>
  <c r="AO372" i="20"/>
  <c r="BO372" i="20"/>
  <c r="AF374" i="20"/>
  <c r="BF374" i="20"/>
  <c r="AO375" i="20"/>
  <c r="BO375" i="20"/>
  <c r="AF377" i="20"/>
  <c r="BF377" i="20"/>
  <c r="AO378" i="20"/>
  <c r="BO378" i="20"/>
  <c r="AF380" i="20"/>
  <c r="BF380" i="20"/>
  <c r="AO381" i="20"/>
  <c r="BO381" i="20"/>
  <c r="AF383" i="20"/>
  <c r="BF383" i="20"/>
  <c r="BD384" i="20"/>
  <c r="AD384" i="20"/>
  <c r="AQ384" i="20"/>
  <c r="BS385" i="20"/>
  <c r="BO386" i="20"/>
  <c r="AF388" i="20"/>
  <c r="BQ388" i="20"/>
  <c r="BQ389" i="20"/>
  <c r="BU391" i="20"/>
  <c r="BF391" i="20"/>
  <c r="AO392" i="20"/>
  <c r="BD394" i="20"/>
  <c r="AS400" i="20"/>
  <c r="AB401" i="20"/>
  <c r="BF403" i="20"/>
  <c r="AH383" i="20"/>
  <c r="BH383" i="20"/>
  <c r="BS384" i="20"/>
  <c r="AS384" i="20"/>
  <c r="BS388" i="20"/>
  <c r="BB390" i="20"/>
  <c r="AB390" i="20"/>
  <c r="BO390" i="20"/>
  <c r="AO390" i="20"/>
  <c r="BF394" i="20"/>
  <c r="AO395" i="20"/>
  <c r="BQ404" i="20"/>
  <c r="AQ404" i="20"/>
  <c r="BD404" i="20"/>
  <c r="AD404" i="20"/>
  <c r="AS414" i="20"/>
  <c r="BS414" i="20"/>
  <c r="AF414" i="20"/>
  <c r="BF414" i="20"/>
  <c r="AS375" i="20"/>
  <c r="BS375" i="20"/>
  <c r="AS378" i="20"/>
  <c r="BS378" i="20"/>
  <c r="AS381" i="20"/>
  <c r="BS381" i="20"/>
  <c r="BS386" i="20"/>
  <c r="AQ395" i="20"/>
  <c r="BF397" i="20"/>
  <c r="AO398" i="20"/>
  <c r="AU345" i="20"/>
  <c r="BU345" i="20"/>
  <c r="AU348" i="20"/>
  <c r="BU348" i="20"/>
  <c r="AU351" i="20"/>
  <c r="BU351" i="20"/>
  <c r="AU354" i="20"/>
  <c r="BU354" i="20"/>
  <c r="AU357" i="20"/>
  <c r="BU357" i="20"/>
  <c r="AD358" i="20"/>
  <c r="BD358" i="20"/>
  <c r="AD361" i="20"/>
  <c r="BD361" i="20"/>
  <c r="AD364" i="20"/>
  <c r="BD364" i="20"/>
  <c r="AU366" i="20"/>
  <c r="BU366" i="20"/>
  <c r="AD367" i="20"/>
  <c r="BD367" i="20"/>
  <c r="AU369" i="20"/>
  <c r="BU369" i="20"/>
  <c r="AD370" i="20"/>
  <c r="BD370" i="20"/>
  <c r="AU372" i="20"/>
  <c r="BU372" i="20"/>
  <c r="AD373" i="20"/>
  <c r="BD373" i="20"/>
  <c r="AU375" i="20"/>
  <c r="BU375" i="20"/>
  <c r="AD376" i="20"/>
  <c r="BD376" i="20"/>
  <c r="AU378" i="20"/>
  <c r="BU378" i="20"/>
  <c r="AD379" i="20"/>
  <c r="BD379" i="20"/>
  <c r="AU381" i="20"/>
  <c r="BU381" i="20"/>
  <c r="AD382" i="20"/>
  <c r="BD382" i="20"/>
  <c r="AQ388" i="20"/>
  <c r="AQ389" i="20"/>
  <c r="BS390" i="20"/>
  <c r="AS390" i="20"/>
  <c r="BU394" i="20"/>
  <c r="AU394" i="20"/>
  <c r="AQ398" i="20"/>
  <c r="BF400" i="20"/>
  <c r="AO401" i="20"/>
  <c r="BD403" i="20"/>
  <c r="AD403" i="20"/>
  <c r="BS403" i="20"/>
  <c r="AF373" i="20"/>
  <c r="BF373" i="20"/>
  <c r="AF376" i="20"/>
  <c r="BF376" i="20"/>
  <c r="AF379" i="20"/>
  <c r="BF379" i="20"/>
  <c r="AF382" i="20"/>
  <c r="BF382" i="20"/>
  <c r="AS386" i="20"/>
  <c r="BB387" i="20"/>
  <c r="AO387" i="20"/>
  <c r="AS388" i="20"/>
  <c r="BD392" i="20"/>
  <c r="AD392" i="20"/>
  <c r="BU397" i="20"/>
  <c r="AU397" i="20"/>
  <c r="AF399" i="20"/>
  <c r="BF384" i="20"/>
  <c r="BD387" i="20"/>
  <c r="AD387" i="20"/>
  <c r="AQ387" i="20"/>
  <c r="BS389" i="20"/>
  <c r="AS389" i="20"/>
  <c r="BS392" i="20"/>
  <c r="AS392" i="20"/>
  <c r="BF392" i="20"/>
  <c r="AF392" i="20"/>
  <c r="BD395" i="20"/>
  <c r="AD395" i="20"/>
  <c r="BU400" i="20"/>
  <c r="AU400" i="20"/>
  <c r="BH403" i="20"/>
  <c r="AH403" i="20"/>
  <c r="BU403" i="20"/>
  <c r="AU403" i="20"/>
  <c r="BO408" i="20"/>
  <c r="AO408" i="20"/>
  <c r="AB408" i="20"/>
  <c r="BB408" i="20"/>
  <c r="AS374" i="20"/>
  <c r="BS374" i="20"/>
  <c r="AS377" i="20"/>
  <c r="BS377" i="20"/>
  <c r="AS380" i="20"/>
  <c r="BS380" i="20"/>
  <c r="AS383" i="20"/>
  <c r="BS383" i="20"/>
  <c r="BU386" i="20"/>
  <c r="AU386" i="20"/>
  <c r="BS387" i="20"/>
  <c r="AS387" i="20"/>
  <c r="BS395" i="20"/>
  <c r="AS395" i="20"/>
  <c r="BF395" i="20"/>
  <c r="AF395" i="20"/>
  <c r="BD398" i="20"/>
  <c r="AD398" i="20"/>
  <c r="AD339" i="20"/>
  <c r="BD339" i="20"/>
  <c r="AD342" i="20"/>
  <c r="BD342" i="20"/>
  <c r="AD345" i="20"/>
  <c r="BD345" i="20"/>
  <c r="AD348" i="20"/>
  <c r="BD348" i="20"/>
  <c r="AD351" i="20"/>
  <c r="BD351" i="20"/>
  <c r="AU353" i="20"/>
  <c r="BU353" i="20"/>
  <c r="AD354" i="20"/>
  <c r="BD354" i="20"/>
  <c r="AU356" i="20"/>
  <c r="BU356" i="20"/>
  <c r="AD357" i="20"/>
  <c r="BD357" i="20"/>
  <c r="AU359" i="20"/>
  <c r="BU359" i="20"/>
  <c r="AD360" i="20"/>
  <c r="BD360" i="20"/>
  <c r="AU362" i="20"/>
  <c r="BU362" i="20"/>
  <c r="AD363" i="20"/>
  <c r="BD363" i="20"/>
  <c r="AU365" i="20"/>
  <c r="BU365" i="20"/>
  <c r="AU368" i="20"/>
  <c r="BU368" i="20"/>
  <c r="AU371" i="20"/>
  <c r="BU371" i="20"/>
  <c r="AU374" i="20"/>
  <c r="BU374" i="20"/>
  <c r="AU377" i="20"/>
  <c r="BU377" i="20"/>
  <c r="AU380" i="20"/>
  <c r="BU380" i="20"/>
  <c r="AU383" i="20"/>
  <c r="BU383" i="20"/>
  <c r="AF384" i="20"/>
  <c r="BD389" i="20"/>
  <c r="AH394" i="20"/>
  <c r="AF397" i="20"/>
  <c r="BS398" i="20"/>
  <c r="AS398" i="20"/>
  <c r="BF398" i="20"/>
  <c r="AF398" i="20"/>
  <c r="BS400" i="20"/>
  <c r="BQ401" i="20"/>
  <c r="BD401" i="20"/>
  <c r="AD401" i="20"/>
  <c r="AF403" i="20"/>
  <c r="BO419" i="20"/>
  <c r="AO419" i="20"/>
  <c r="BB419" i="20"/>
  <c r="AB419" i="20"/>
  <c r="AF375" i="20"/>
  <c r="BF375" i="20"/>
  <c r="AF378" i="20"/>
  <c r="BF378" i="20"/>
  <c r="AF381" i="20"/>
  <c r="BF381" i="20"/>
  <c r="BF389" i="20"/>
  <c r="BQ392" i="20"/>
  <c r="AH397" i="20"/>
  <c r="BS401" i="20"/>
  <c r="AS401" i="20"/>
  <c r="BF401" i="20"/>
  <c r="AF401" i="20"/>
  <c r="AQ379" i="20"/>
  <c r="BQ379" i="20"/>
  <c r="AQ382" i="20"/>
  <c r="BQ382" i="20"/>
  <c r="BF387" i="20"/>
  <c r="BS393" i="20"/>
  <c r="AS393" i="20"/>
  <c r="BF393" i="20"/>
  <c r="BQ395" i="20"/>
  <c r="AH400" i="20"/>
  <c r="AQ403" i="20"/>
  <c r="AU389" i="20"/>
  <c r="BU389" i="20"/>
  <c r="AD390" i="20"/>
  <c r="BD390" i="20"/>
  <c r="AU392" i="20"/>
  <c r="BU392" i="20"/>
  <c r="AD393" i="20"/>
  <c r="BD393" i="20"/>
  <c r="AU395" i="20"/>
  <c r="BU395" i="20"/>
  <c r="AD396" i="20"/>
  <c r="BD396" i="20"/>
  <c r="AU398" i="20"/>
  <c r="BU398" i="20"/>
  <c r="AD399" i="20"/>
  <c r="BD399" i="20"/>
  <c r="AU401" i="20"/>
  <c r="BU401" i="20"/>
  <c r="AU404" i="20"/>
  <c r="BU404" i="20"/>
  <c r="AO406" i="20"/>
  <c r="BQ406" i="20"/>
  <c r="AD407" i="20"/>
  <c r="AS409" i="20"/>
  <c r="AO410" i="20"/>
  <c r="BS410" i="20"/>
  <c r="AU418" i="20"/>
  <c r="AQ424" i="20"/>
  <c r="BQ424" i="20"/>
  <c r="AD424" i="20"/>
  <c r="BD424" i="20"/>
  <c r="AQ406" i="20"/>
  <c r="BF418" i="20"/>
  <c r="AF418" i="20"/>
  <c r="BB420" i="20"/>
  <c r="AB420" i="20"/>
  <c r="BO420" i="20"/>
  <c r="AO420" i="20"/>
  <c r="BS423" i="20"/>
  <c r="AS423" i="20"/>
  <c r="BO426" i="20"/>
  <c r="AO426" i="20"/>
  <c r="BB426" i="20"/>
  <c r="AB426" i="20"/>
  <c r="AS406" i="20"/>
  <c r="BO411" i="20"/>
  <c r="AO411" i="20"/>
  <c r="AB416" i="20"/>
  <c r="AU424" i="20"/>
  <c r="BU424" i="20"/>
  <c r="AH424" i="20"/>
  <c r="BH424" i="20"/>
  <c r="AD425" i="20"/>
  <c r="BD425" i="20"/>
  <c r="BF410" i="20"/>
  <c r="AF410" i="20"/>
  <c r="BO417" i="20"/>
  <c r="AO417" i="20"/>
  <c r="BS420" i="20"/>
  <c r="AS420" i="20"/>
  <c r="AB422" i="20"/>
  <c r="BF425" i="20"/>
  <c r="AF425" i="20"/>
  <c r="BS425" i="20"/>
  <c r="AS425" i="20"/>
  <c r="BU410" i="20"/>
  <c r="AU410" i="20"/>
  <c r="BH418" i="20"/>
  <c r="AO393" i="20"/>
  <c r="BO393" i="20"/>
  <c r="AO396" i="20"/>
  <c r="BO396" i="20"/>
  <c r="AO399" i="20"/>
  <c r="BO399" i="20"/>
  <c r="AO402" i="20"/>
  <c r="BO402" i="20"/>
  <c r="AF404" i="20"/>
  <c r="BF404" i="20"/>
  <c r="AO405" i="20"/>
  <c r="BO405" i="20"/>
  <c r="BQ407" i="20"/>
  <c r="AF408" i="20"/>
  <c r="BF409" i="20"/>
  <c r="BB410" i="20"/>
  <c r="BS413" i="20"/>
  <c r="AH415" i="20"/>
  <c r="BQ415" i="20"/>
  <c r="BS417" i="20"/>
  <c r="AS417" i="20"/>
  <c r="BB417" i="20"/>
  <c r="BQ421" i="20"/>
  <c r="AQ421" i="20"/>
  <c r="AF423" i="20"/>
  <c r="AQ407" i="20"/>
  <c r="BH409" i="20"/>
  <c r="BD410" i="20"/>
  <c r="AQ413" i="20"/>
  <c r="AD418" i="20"/>
  <c r="AB385" i="20"/>
  <c r="BB385" i="20"/>
  <c r="AB388" i="20"/>
  <c r="BB388" i="20"/>
  <c r="AB391" i="20"/>
  <c r="BB391" i="20"/>
  <c r="AB394" i="20"/>
  <c r="BB394" i="20"/>
  <c r="AB397" i="20"/>
  <c r="BB397" i="20"/>
  <c r="AB400" i="20"/>
  <c r="BB400" i="20"/>
  <c r="AB403" i="20"/>
  <c r="BB403" i="20"/>
  <c r="AS405" i="20"/>
  <c r="BS405" i="20"/>
  <c r="BD406" i="20"/>
  <c r="AF409" i="20"/>
  <c r="AB410" i="20"/>
  <c r="BH410" i="20"/>
  <c r="BB411" i="20"/>
  <c r="BO414" i="20"/>
  <c r="AO414" i="20"/>
  <c r="BU415" i="20"/>
  <c r="BQ418" i="20"/>
  <c r="AF420" i="20"/>
  <c r="BH421" i="20"/>
  <c r="AH421" i="20"/>
  <c r="AD406" i="20"/>
  <c r="BU407" i="20"/>
  <c r="AU407" i="20"/>
  <c r="BF413" i="20"/>
  <c r="AF413" i="20"/>
  <c r="BO416" i="20"/>
  <c r="AO416" i="20"/>
  <c r="BS418" i="20"/>
  <c r="BO422" i="20"/>
  <c r="AO422" i="20"/>
  <c r="BB422" i="20"/>
  <c r="AF411" i="20"/>
  <c r="AU415" i="20"/>
  <c r="BF416" i="20"/>
  <c r="AF416" i="20"/>
  <c r="BB416" i="20"/>
  <c r="BF423" i="20"/>
  <c r="AB393" i="20"/>
  <c r="BB393" i="20"/>
  <c r="AB396" i="20"/>
  <c r="BB396" i="20"/>
  <c r="AB399" i="20"/>
  <c r="BB399" i="20"/>
  <c r="AB402" i="20"/>
  <c r="BB402" i="20"/>
  <c r="AS404" i="20"/>
  <c r="BS404" i="20"/>
  <c r="AB405" i="20"/>
  <c r="BB405" i="20"/>
  <c r="BF415" i="20"/>
  <c r="AF415" i="20"/>
  <c r="BU416" i="20"/>
  <c r="AU416" i="20"/>
  <c r="AS418" i="20"/>
  <c r="BS419" i="20"/>
  <c r="AS419" i="20"/>
  <c r="BF419" i="20"/>
  <c r="AF419" i="20"/>
  <c r="AD421" i="20"/>
  <c r="BB423" i="20"/>
  <c r="AB423" i="20"/>
  <c r="BO423" i="20"/>
  <c r="AO423" i="20"/>
  <c r="BF429" i="20"/>
  <c r="BF431" i="20"/>
  <c r="AF431" i="20"/>
  <c r="BS431" i="20"/>
  <c r="AS431" i="20"/>
  <c r="AS432" i="20"/>
  <c r="BS433" i="20"/>
  <c r="BO434" i="20"/>
  <c r="AB490" i="20"/>
  <c r="AO490" i="20"/>
  <c r="BO490" i="20"/>
  <c r="BB490" i="20"/>
  <c r="BH438" i="20"/>
  <c r="AH438" i="20"/>
  <c r="BB464" i="20"/>
  <c r="AB464" i="20"/>
  <c r="BO464" i="20"/>
  <c r="AF422" i="20"/>
  <c r="BF422" i="20"/>
  <c r="AS426" i="20"/>
  <c r="BS427" i="20"/>
  <c r="BO428" i="20"/>
  <c r="AF429" i="20"/>
  <c r="BF430" i="20"/>
  <c r="BB431" i="20"/>
  <c r="AS433" i="20"/>
  <c r="AO434" i="20"/>
  <c r="BB440" i="20"/>
  <c r="AB440" i="20"/>
  <c r="AB444" i="20"/>
  <c r="BB444" i="20"/>
  <c r="AO444" i="20"/>
  <c r="BO446" i="20"/>
  <c r="AB446" i="20"/>
  <c r="BB446" i="20"/>
  <c r="BD459" i="20"/>
  <c r="AQ459" i="20"/>
  <c r="BQ459" i="20"/>
  <c r="AD459" i="20"/>
  <c r="AF463" i="20"/>
  <c r="AS463" i="20"/>
  <c r="BS463" i="20"/>
  <c r="BF463" i="20"/>
  <c r="BB437" i="20"/>
  <c r="AB437" i="20"/>
  <c r="BD440" i="20"/>
  <c r="AD440" i="20"/>
  <c r="AH457" i="20"/>
  <c r="AU457" i="20"/>
  <c r="BU457" i="20"/>
  <c r="AF430" i="20"/>
  <c r="AB431" i="20"/>
  <c r="BO435" i="20"/>
  <c r="AO435" i="20"/>
  <c r="BB435" i="20"/>
  <c r="AB435" i="20"/>
  <c r="BD437" i="20"/>
  <c r="BF440" i="20"/>
  <c r="AF440" i="20"/>
  <c r="BS440" i="20"/>
  <c r="AS440" i="20"/>
  <c r="BU443" i="20"/>
  <c r="AH443" i="20"/>
  <c r="BH443" i="20"/>
  <c r="BS446" i="20"/>
  <c r="AF446" i="20"/>
  <c r="BF446" i="20"/>
  <c r="BS450" i="20"/>
  <c r="AS450" i="20"/>
  <c r="AF450" i="20"/>
  <c r="BF450" i="20"/>
  <c r="BS429" i="20"/>
  <c r="AH430" i="20"/>
  <c r="AD431" i="20"/>
  <c r="BF432" i="20"/>
  <c r="BF434" i="20"/>
  <c r="AF434" i="20"/>
  <c r="BS434" i="20"/>
  <c r="AS434" i="20"/>
  <c r="BS436" i="20"/>
  <c r="AU436" i="20"/>
  <c r="BF437" i="20"/>
  <c r="AF437" i="20"/>
  <c r="BS437" i="20"/>
  <c r="AS437" i="20"/>
  <c r="BQ440" i="20"/>
  <c r="AF421" i="20"/>
  <c r="BF421" i="20"/>
  <c r="AB425" i="20"/>
  <c r="BO429" i="20"/>
  <c r="AO429" i="20"/>
  <c r="BB429" i="20"/>
  <c r="AB429" i="20"/>
  <c r="BD433" i="20"/>
  <c r="BF435" i="20"/>
  <c r="AF435" i="20"/>
  <c r="BU438" i="20"/>
  <c r="AQ422" i="20"/>
  <c r="BQ422" i="20"/>
  <c r="BF426" i="20"/>
  <c r="BF428" i="20"/>
  <c r="AF428" i="20"/>
  <c r="BS428" i="20"/>
  <c r="AS428" i="20"/>
  <c r="BS430" i="20"/>
  <c r="BO431" i="20"/>
  <c r="AF432" i="20"/>
  <c r="BF433" i="20"/>
  <c r="BB434" i="20"/>
  <c r="BF451" i="20"/>
  <c r="AS451" i="20"/>
  <c r="BS451" i="20"/>
  <c r="AF451" i="20"/>
  <c r="BD427" i="20"/>
  <c r="BH433" i="20"/>
  <c r="BD434" i="20"/>
  <c r="AD437" i="20"/>
  <c r="BO437" i="20"/>
  <c r="AD408" i="20"/>
  <c r="BD408" i="20"/>
  <c r="AD411" i="20"/>
  <c r="BD411" i="20"/>
  <c r="AD414" i="20"/>
  <c r="BD414" i="20"/>
  <c r="AD417" i="20"/>
  <c r="BD417" i="20"/>
  <c r="AU419" i="20"/>
  <c r="BU419" i="20"/>
  <c r="AD420" i="20"/>
  <c r="BD420" i="20"/>
  <c r="AU422" i="20"/>
  <c r="BU422" i="20"/>
  <c r="AD423" i="20"/>
  <c r="BD423" i="20"/>
  <c r="BO425" i="20"/>
  <c r="BF436" i="20"/>
  <c r="BO438" i="20"/>
  <c r="AO438" i="20"/>
  <c r="BB438" i="20"/>
  <c r="AB438" i="20"/>
  <c r="AU438" i="20"/>
  <c r="AO453" i="20"/>
  <c r="BO453" i="20"/>
  <c r="AB453" i="20"/>
  <c r="BB453" i="20"/>
  <c r="BQ454" i="20"/>
  <c r="AQ454" i="20"/>
  <c r="AD454" i="20"/>
  <c r="BB456" i="20"/>
  <c r="BO456" i="20"/>
  <c r="AB456" i="20"/>
  <c r="AH423" i="20"/>
  <c r="BH423" i="20"/>
  <c r="BO432" i="20"/>
  <c r="AO432" i="20"/>
  <c r="BB432" i="20"/>
  <c r="AB432" i="20"/>
  <c r="AB441" i="20"/>
  <c r="BB441" i="20"/>
  <c r="BB443" i="20"/>
  <c r="BQ444" i="20"/>
  <c r="AF445" i="20"/>
  <c r="BH445" i="20"/>
  <c r="AU446" i="20"/>
  <c r="AD448" i="20"/>
  <c r="BH449" i="20"/>
  <c r="BD450" i="20"/>
  <c r="AQ456" i="20"/>
  <c r="AB465" i="20"/>
  <c r="AF467" i="20"/>
  <c r="AD468" i="20"/>
  <c r="BD468" i="20"/>
  <c r="AQ468" i="20"/>
  <c r="BQ475" i="20"/>
  <c r="AD475" i="20"/>
  <c r="BD475" i="20"/>
  <c r="BB442" i="20"/>
  <c r="AB442" i="20"/>
  <c r="AO442" i="20"/>
  <c r="BQ442" i="20"/>
  <c r="BS444" i="20"/>
  <c r="AS444" i="20"/>
  <c r="BO447" i="20"/>
  <c r="BO448" i="20"/>
  <c r="BQ451" i="20"/>
  <c r="BS453" i="20"/>
  <c r="AS453" i="20"/>
  <c r="AF453" i="20"/>
  <c r="BF453" i="20"/>
  <c r="AQ458" i="20"/>
  <c r="AF464" i="20"/>
  <c r="BF464" i="20"/>
  <c r="BS468" i="20"/>
  <c r="AS468" i="20"/>
  <c r="BF468" i="20"/>
  <c r="AF468" i="20"/>
  <c r="AQ442" i="20"/>
  <c r="BF443" i="20"/>
  <c r="BO449" i="20"/>
  <c r="BB452" i="20"/>
  <c r="BO455" i="20"/>
  <c r="AB455" i="20"/>
  <c r="AD462" i="20"/>
  <c r="BS470" i="20"/>
  <c r="AF470" i="20"/>
  <c r="BF470" i="20"/>
  <c r="AS470" i="20"/>
  <c r="BQ484" i="20"/>
  <c r="AQ484" i="20"/>
  <c r="AD484" i="20"/>
  <c r="AH441" i="20"/>
  <c r="BH441" i="20"/>
  <c r="AS442" i="20"/>
  <c r="BU442" i="20"/>
  <c r="AF443" i="20"/>
  <c r="AO447" i="20"/>
  <c r="AD450" i="20"/>
  <c r="BD455" i="20"/>
  <c r="AS455" i="20"/>
  <c r="AF457" i="20"/>
  <c r="BS462" i="20"/>
  <c r="AS462" i="20"/>
  <c r="BF462" i="20"/>
  <c r="BD462" i="20"/>
  <c r="BD466" i="20"/>
  <c r="AQ466" i="20"/>
  <c r="BS479" i="20"/>
  <c r="AS479" i="20"/>
  <c r="AF479" i="20"/>
  <c r="AS439" i="20"/>
  <c r="BS439" i="20"/>
  <c r="BB445" i="20"/>
  <c r="AB445" i="20"/>
  <c r="AO445" i="20"/>
  <c r="BD446" i="20"/>
  <c r="BS447" i="20"/>
  <c r="AS447" i="20"/>
  <c r="BQ458" i="20"/>
  <c r="AD458" i="20"/>
  <c r="BD458" i="20"/>
  <c r="BS466" i="20"/>
  <c r="AF466" i="20"/>
  <c r="AQ475" i="20"/>
  <c r="BS483" i="20"/>
  <c r="AS483" i="20"/>
  <c r="BF483" i="20"/>
  <c r="AF483" i="20"/>
  <c r="AD446" i="20"/>
  <c r="BB448" i="20"/>
  <c r="AB448" i="20"/>
  <c r="BU452" i="20"/>
  <c r="AH452" i="20"/>
  <c r="BF458" i="20"/>
  <c r="BB465" i="20"/>
  <c r="AO465" i="20"/>
  <c r="BS467" i="20"/>
  <c r="AS467" i="20"/>
  <c r="AO441" i="20"/>
  <c r="BO441" i="20"/>
  <c r="BQ443" i="20"/>
  <c r="BU445" i="20"/>
  <c r="AU448" i="20"/>
  <c r="BB455" i="20"/>
  <c r="AD456" i="20"/>
  <c r="AS457" i="20"/>
  <c r="BH458" i="20"/>
  <c r="AQ460" i="20"/>
  <c r="AF461" i="20"/>
  <c r="BS461" i="20"/>
  <c r="BB461" i="20"/>
  <c r="BQ462" i="20"/>
  <c r="BQ466" i="20"/>
  <c r="BQ472" i="20"/>
  <c r="BD472" i="20"/>
  <c r="AQ472" i="20"/>
  <c r="AH440" i="20"/>
  <c r="BH440" i="20"/>
  <c r="BS443" i="20"/>
  <c r="BF444" i="20"/>
  <c r="AU449" i="20"/>
  <c r="AQ450" i="20"/>
  <c r="BB451" i="20"/>
  <c r="AB451" i="20"/>
  <c r="BO451" i="20"/>
  <c r="BH452" i="20"/>
  <c r="BF455" i="20"/>
  <c r="BQ456" i="20"/>
  <c r="BB460" i="20"/>
  <c r="AB460" i="20"/>
  <c r="AU460" i="20"/>
  <c r="BH461" i="20"/>
  <c r="BB463" i="20"/>
  <c r="AB463" i="20"/>
  <c r="AO463" i="20"/>
  <c r="BD469" i="20"/>
  <c r="AD469" i="20"/>
  <c r="AF472" i="20"/>
  <c r="BF472" i="20"/>
  <c r="AS472" i="20"/>
  <c r="BS472" i="20"/>
  <c r="AD451" i="20"/>
  <c r="BD451" i="20"/>
  <c r="AF462" i="20"/>
  <c r="BF467" i="20"/>
  <c r="AH492" i="20"/>
  <c r="BH492" i="20"/>
  <c r="BU492" i="20"/>
  <c r="AU492" i="20"/>
  <c r="AF454" i="20"/>
  <c r="BF454" i="20"/>
  <c r="AF455" i="20"/>
  <c r="BS457" i="20"/>
  <c r="BF457" i="20"/>
  <c r="AF458" i="20"/>
  <c r="AB459" i="20"/>
  <c r="BU460" i="20"/>
  <c r="AH460" i="20"/>
  <c r="AH473" i="20"/>
  <c r="BU473" i="20"/>
  <c r="BH473" i="20"/>
  <c r="AU473" i="20"/>
  <c r="AS476" i="20"/>
  <c r="BS476" i="20"/>
  <c r="AF476" i="20"/>
  <c r="BD473" i="20"/>
  <c r="BB474" i="20"/>
  <c r="AH475" i="20"/>
  <c r="BH475" i="20"/>
  <c r="BD478" i="20"/>
  <c r="AS485" i="20"/>
  <c r="BF499" i="20"/>
  <c r="AF499" i="20"/>
  <c r="BS499" i="20"/>
  <c r="AS499" i="20"/>
  <c r="AU451" i="20"/>
  <c r="BB454" i="20"/>
  <c r="AB454" i="20"/>
  <c r="AO454" i="20"/>
  <c r="BS456" i="20"/>
  <c r="AS456" i="20"/>
  <c r="AQ464" i="20"/>
  <c r="AO477" i="20"/>
  <c r="AF478" i="20"/>
  <c r="BF478" i="20"/>
  <c r="AB480" i="20"/>
  <c r="BB480" i="20"/>
  <c r="AO480" i="20"/>
  <c r="AH487" i="20"/>
  <c r="BH487" i="20"/>
  <c r="BU487" i="20"/>
  <c r="AO489" i="20"/>
  <c r="BO489" i="20"/>
  <c r="AB489" i="20"/>
  <c r="AU496" i="20"/>
  <c r="BU496" i="20"/>
  <c r="AH496" i="20"/>
  <c r="BH496" i="20"/>
  <c r="BQ502" i="20"/>
  <c r="BD502" i="20"/>
  <c r="AD502" i="20"/>
  <c r="AH478" i="20"/>
  <c r="BH478" i="20"/>
  <c r="BB489" i="20"/>
  <c r="BU494" i="20"/>
  <c r="AU494" i="20"/>
  <c r="AH494" i="20"/>
  <c r="BH494" i="20"/>
  <c r="BS480" i="20"/>
  <c r="AS480" i="20"/>
  <c r="BF480" i="20"/>
  <c r="BS482" i="20"/>
  <c r="AF482" i="20"/>
  <c r="BF482" i="20"/>
  <c r="BD485" i="20"/>
  <c r="BQ485" i="20"/>
  <c r="AQ452" i="20"/>
  <c r="AU454" i="20"/>
  <c r="BB457" i="20"/>
  <c r="AB457" i="20"/>
  <c r="AO457" i="20"/>
  <c r="BS459" i="20"/>
  <c r="AS459" i="20"/>
  <c r="BO480" i="20"/>
  <c r="AF485" i="20"/>
  <c r="AS495" i="20"/>
  <c r="BS495" i="20"/>
  <c r="AF495" i="20"/>
  <c r="BS465" i="20"/>
  <c r="AS465" i="20"/>
  <c r="AQ465" i="20"/>
  <c r="BU466" i="20"/>
  <c r="BU467" i="20"/>
  <c r="AO468" i="20"/>
  <c r="BB471" i="20"/>
  <c r="BU475" i="20"/>
  <c r="AB476" i="20"/>
  <c r="BB476" i="20"/>
  <c r="BB477" i="20"/>
  <c r="AD478" i="20"/>
  <c r="BS478" i="20"/>
  <c r="BB481" i="20"/>
  <c r="AB481" i="20"/>
  <c r="BF493" i="20"/>
  <c r="AF493" i="20"/>
  <c r="AS493" i="20"/>
  <c r="BS493" i="20"/>
  <c r="BD464" i="20"/>
  <c r="BB466" i="20"/>
  <c r="AB466" i="20"/>
  <c r="BB469" i="20"/>
  <c r="AB469" i="20"/>
  <c r="AO469" i="20"/>
  <c r="BS471" i="20"/>
  <c r="AS471" i="20"/>
  <c r="BF471" i="20"/>
  <c r="BD476" i="20"/>
  <c r="BU478" i="20"/>
  <c r="AB483" i="20"/>
  <c r="AO483" i="20"/>
  <c r="BS485" i="20"/>
  <c r="BU491" i="20"/>
  <c r="AH491" i="20"/>
  <c r="BH491" i="20"/>
  <c r="BQ492" i="20"/>
  <c r="AQ492" i="20"/>
  <c r="AD492" i="20"/>
  <c r="AH470" i="20"/>
  <c r="BH470" i="20"/>
  <c r="AB471" i="20"/>
  <c r="AO474" i="20"/>
  <c r="BO477" i="20"/>
  <c r="BF490" i="20"/>
  <c r="AF490" i="20"/>
  <c r="AQ502" i="20"/>
  <c r="BU490" i="20"/>
  <c r="AH490" i="20"/>
  <c r="BH490" i="20"/>
  <c r="AU490" i="20"/>
  <c r="AO496" i="20"/>
  <c r="BO496" i="20"/>
  <c r="AB496" i="20"/>
  <c r="AB498" i="20"/>
  <c r="BB498" i="20"/>
  <c r="AO498" i="20"/>
  <c r="BO498" i="20"/>
  <c r="AB473" i="20"/>
  <c r="BB473" i="20"/>
  <c r="AS473" i="20"/>
  <c r="AF475" i="20"/>
  <c r="AD476" i="20"/>
  <c r="BQ476" i="20"/>
  <c r="BB478" i="20"/>
  <c r="AB478" i="20"/>
  <c r="AU478" i="20"/>
  <c r="AS482" i="20"/>
  <c r="AQ485" i="20"/>
  <c r="BQ487" i="20"/>
  <c r="AD487" i="20"/>
  <c r="BD487" i="20"/>
  <c r="BO494" i="20"/>
  <c r="AO494" i="20"/>
  <c r="AB494" i="20"/>
  <c r="BB494" i="20"/>
  <c r="BS507" i="20"/>
  <c r="AF507" i="20"/>
  <c r="BQ480" i="20"/>
  <c r="AU482" i="20"/>
  <c r="AO485" i="20"/>
  <c r="AS487" i="20"/>
  <c r="BS500" i="20"/>
  <c r="BF502" i="20"/>
  <c r="AF502" i="20"/>
  <c r="BH509" i="20"/>
  <c r="AU509" i="20"/>
  <c r="AH509" i="20"/>
  <c r="BF515" i="20"/>
  <c r="AS515" i="20"/>
  <c r="AF515" i="20"/>
  <c r="BS515" i="20"/>
  <c r="AH502" i="20"/>
  <c r="BH495" i="20"/>
  <c r="BH497" i="20"/>
  <c r="BQ501" i="20"/>
  <c r="BH502" i="20"/>
  <c r="BQ483" i="20"/>
  <c r="AU485" i="20"/>
  <c r="AO488" i="20"/>
  <c r="BF492" i="20"/>
  <c r="AD493" i="20"/>
  <c r="AD495" i="20"/>
  <c r="AF498" i="20"/>
  <c r="BO500" i="20"/>
  <c r="AO500" i="20"/>
  <c r="AB500" i="20"/>
  <c r="BD501" i="20"/>
  <c r="BS488" i="20"/>
  <c r="AD489" i="20"/>
  <c r="AH493" i="20"/>
  <c r="BO493" i="20"/>
  <c r="BB503" i="20"/>
  <c r="AB503" i="20"/>
  <c r="AQ481" i="20"/>
  <c r="BO486" i="20"/>
  <c r="BF487" i="20"/>
  <c r="AS488" i="20"/>
  <c r="BF500" i="20"/>
  <c r="BU502" i="20"/>
  <c r="AS469" i="20"/>
  <c r="BD480" i="20"/>
  <c r="AS481" i="20"/>
  <c r="BH482" i="20"/>
  <c r="BB485" i="20"/>
  <c r="AO486" i="20"/>
  <c r="AF487" i="20"/>
  <c r="AD490" i="20"/>
  <c r="AF492" i="20"/>
  <c r="BU497" i="20"/>
  <c r="BB500" i="20"/>
  <c r="AO510" i="20"/>
  <c r="BB472" i="20"/>
  <c r="AB472" i="20"/>
  <c r="AO472" i="20"/>
  <c r="BS474" i="20"/>
  <c r="AS474" i="20"/>
  <c r="AH482" i="20"/>
  <c r="BB484" i="20"/>
  <c r="AB484" i="20"/>
  <c r="AO484" i="20"/>
  <c r="AB485" i="20"/>
  <c r="BS486" i="20"/>
  <c r="AS486" i="20"/>
  <c r="BQ490" i="20"/>
  <c r="BS492" i="20"/>
  <c r="BU493" i="20"/>
  <c r="BU495" i="20"/>
  <c r="BO497" i="20"/>
  <c r="AO497" i="20"/>
  <c r="BH503" i="20"/>
  <c r="AU503" i="20"/>
  <c r="AF506" i="20"/>
  <c r="AS506" i="20"/>
  <c r="BS506" i="20"/>
  <c r="AS507" i="20"/>
  <c r="BB510" i="20"/>
  <c r="AB510" i="20"/>
  <c r="BO510" i="20"/>
  <c r="AD504" i="20"/>
  <c r="BD504" i="20"/>
  <c r="AQ504" i="20"/>
  <c r="BQ477" i="20"/>
  <c r="BD483" i="20"/>
  <c r="BH485" i="20"/>
  <c r="BB488" i="20"/>
  <c r="AU497" i="20"/>
  <c r="BD498" i="20"/>
  <c r="AS498" i="20"/>
  <c r="AS502" i="20"/>
  <c r="BB509" i="20"/>
  <c r="AB509" i="20"/>
  <c r="AO509" i="20"/>
  <c r="BO509" i="20"/>
  <c r="BB475" i="20"/>
  <c r="AB475" i="20"/>
  <c r="AO475" i="20"/>
  <c r="BS477" i="20"/>
  <c r="AS477" i="20"/>
  <c r="BB487" i="20"/>
  <c r="AB487" i="20"/>
  <c r="AO487" i="20"/>
  <c r="BS489" i="20"/>
  <c r="AS489" i="20"/>
  <c r="AQ490" i="20"/>
  <c r="BO491" i="20"/>
  <c r="AO491" i="20"/>
  <c r="AS492" i="20"/>
  <c r="AU493" i="20"/>
  <c r="AU495" i="20"/>
  <c r="BF496" i="20"/>
  <c r="AF496" i="20"/>
  <c r="BS496" i="20"/>
  <c r="AF500" i="20"/>
  <c r="AU502" i="20"/>
  <c r="BU503" i="20"/>
  <c r="BF507" i="20"/>
  <c r="BH510" i="20"/>
  <c r="AH510" i="20"/>
  <c r="BU510" i="20"/>
  <c r="AU510" i="20"/>
  <c r="BS513" i="20"/>
  <c r="AS513" i="20"/>
  <c r="BF513" i="20"/>
  <c r="AB516" i="20"/>
  <c r="BB516" i="20"/>
  <c r="AO516" i="20"/>
  <c r="BO516" i="20"/>
  <c r="AH512" i="20"/>
  <c r="AU512" i="20"/>
  <c r="BU512" i="20"/>
  <c r="BS514" i="20"/>
  <c r="BO518" i="20"/>
  <c r="AB518" i="20"/>
  <c r="BB518" i="20"/>
  <c r="AS503" i="20"/>
  <c r="AO504" i="20"/>
  <c r="BU504" i="20"/>
  <c r="BO505" i="20"/>
  <c r="BQ510" i="20"/>
  <c r="AU514" i="20"/>
  <c r="BU514" i="20"/>
  <c r="AH514" i="20"/>
  <c r="AD517" i="20"/>
  <c r="BQ518" i="20"/>
  <c r="AD518" i="20"/>
  <c r="BB522" i="20"/>
  <c r="AO522" i="20"/>
  <c r="BO522" i="20"/>
  <c r="AB522" i="20"/>
  <c r="AO501" i="20"/>
  <c r="BQ517" i="20"/>
  <c r="AQ519" i="20"/>
  <c r="AD519" i="20"/>
  <c r="BQ519" i="20"/>
  <c r="BU517" i="20"/>
  <c r="AH517" i="20"/>
  <c r="BH517" i="20"/>
  <c r="AU517" i="20"/>
  <c r="BU518" i="20"/>
  <c r="BH518" i="20"/>
  <c r="AH518" i="20"/>
  <c r="BS519" i="20"/>
  <c r="AS519" i="20"/>
  <c r="AF519" i="20"/>
  <c r="BS522" i="20"/>
  <c r="AS522" i="20"/>
  <c r="AF522" i="20"/>
  <c r="BF522" i="20"/>
  <c r="BQ499" i="20"/>
  <c r="BU501" i="20"/>
  <c r="AU504" i="20"/>
  <c r="BS505" i="20"/>
  <c r="AS505" i="20"/>
  <c r="BB506" i="20"/>
  <c r="AB506" i="20"/>
  <c r="AO507" i="20"/>
  <c r="AQ510" i="20"/>
  <c r="AQ511" i="20"/>
  <c r="BB513" i="20"/>
  <c r="BO513" i="20"/>
  <c r="BS523" i="20"/>
  <c r="AF523" i="20"/>
  <c r="AS523" i="20"/>
  <c r="BS526" i="20"/>
  <c r="AS526" i="20"/>
  <c r="AF526" i="20"/>
  <c r="AQ507" i="20"/>
  <c r="BO521" i="20"/>
  <c r="BB521" i="20"/>
  <c r="AB521" i="20"/>
  <c r="BB505" i="20"/>
  <c r="AQ508" i="20"/>
  <c r="AD509" i="20"/>
  <c r="BD509" i="20"/>
  <c r="AS514" i="20"/>
  <c r="BH515" i="20"/>
  <c r="AO518" i="20"/>
  <c r="BS508" i="20"/>
  <c r="AS508" i="20"/>
  <c r="BD510" i="20"/>
  <c r="AQ518" i="20"/>
  <c r="BS525" i="20"/>
  <c r="AS525" i="20"/>
  <c r="AF525" i="20"/>
  <c r="BF525" i="20"/>
  <c r="AQ517" i="20"/>
  <c r="AU518" i="20"/>
  <c r="AQ512" i="20"/>
  <c r="BQ512" i="20"/>
  <c r="BB525" i="20"/>
  <c r="AO525" i="20"/>
  <c r="BH526" i="20"/>
  <c r="BS532" i="20"/>
  <c r="AF532" i="20"/>
  <c r="BF532" i="20"/>
  <c r="BD536" i="20"/>
  <c r="AD536" i="20"/>
  <c r="AQ536" i="20"/>
  <c r="BQ536" i="20"/>
  <c r="BF553" i="20"/>
  <c r="AF553" i="20"/>
  <c r="BS553" i="20"/>
  <c r="AS553" i="20"/>
  <c r="AS510" i="20"/>
  <c r="BD516" i="20"/>
  <c r="AQ516" i="20"/>
  <c r="BB517" i="20"/>
  <c r="AB517" i="20"/>
  <c r="AQ525" i="20"/>
  <c r="BB529" i="20"/>
  <c r="AB529" i="20"/>
  <c r="BS542" i="20"/>
  <c r="AS542" i="20"/>
  <c r="BF542" i="20"/>
  <c r="AF542" i="20"/>
  <c r="BB511" i="20"/>
  <c r="AB511" i="20"/>
  <c r="BO512" i="20"/>
  <c r="AQ520" i="20"/>
  <c r="BU521" i="20"/>
  <c r="BO524" i="20"/>
  <c r="AS524" i="20"/>
  <c r="BO529" i="20"/>
  <c r="AD524" i="20"/>
  <c r="BD525" i="20"/>
  <c r="BU526" i="20"/>
  <c r="BO530" i="20"/>
  <c r="BB530" i="20"/>
  <c r="BS535" i="20"/>
  <c r="AF535" i="20"/>
  <c r="BF535" i="20"/>
  <c r="AQ513" i="20"/>
  <c r="BQ515" i="20"/>
  <c r="AD515" i="20"/>
  <c r="BD515" i="20"/>
  <c r="BB520" i="20"/>
  <c r="AB520" i="20"/>
  <c r="BO520" i="20"/>
  <c r="AH526" i="20"/>
  <c r="AS532" i="20"/>
  <c r="AD520" i="20"/>
  <c r="BD520" i="20"/>
  <c r="AB525" i="20"/>
  <c r="BF520" i="20"/>
  <c r="BB523" i="20"/>
  <c r="AB523" i="20"/>
  <c r="BD524" i="20"/>
  <c r="AD525" i="20"/>
  <c r="BU527" i="20"/>
  <c r="AD528" i="20"/>
  <c r="BD528" i="20"/>
  <c r="AQ528" i="20"/>
  <c r="BU530" i="20"/>
  <c r="AH530" i="20"/>
  <c r="BH530" i="20"/>
  <c r="BB512" i="20"/>
  <c r="BD513" i="20"/>
  <c r="BO517" i="20"/>
  <c r="BO525" i="20"/>
  <c r="AU526" i="20"/>
  <c r="BQ525" i="20"/>
  <c r="BS531" i="20"/>
  <c r="AS531" i="20"/>
  <c r="AF531" i="20"/>
  <c r="BF531" i="20"/>
  <c r="BO533" i="20"/>
  <c r="AB533" i="20"/>
  <c r="BB533" i="20"/>
  <c r="AO529" i="20"/>
  <c r="AB530" i="20"/>
  <c r="AS535" i="20"/>
  <c r="BB514" i="20"/>
  <c r="AB514" i="20"/>
  <c r="AO514" i="20"/>
  <c r="AB515" i="20"/>
  <c r="BS516" i="20"/>
  <c r="AS516" i="20"/>
  <c r="BS521" i="20"/>
  <c r="AD522" i="20"/>
  <c r="AH524" i="20"/>
  <c r="BB526" i="20"/>
  <c r="AB526" i="20"/>
  <c r="AO526" i="20"/>
  <c r="AB527" i="20"/>
  <c r="BD527" i="20"/>
  <c r="BS528" i="20"/>
  <c r="AS528" i="20"/>
  <c r="AH529" i="20"/>
  <c r="BD532" i="20"/>
  <c r="AQ533" i="20"/>
  <c r="BS533" i="20"/>
  <c r="BF534" i="20"/>
  <c r="BU535" i="20"/>
  <c r="AU535" i="20"/>
  <c r="BU537" i="20"/>
  <c r="AU537" i="20"/>
  <c r="BS540" i="20"/>
  <c r="AS540" i="20"/>
  <c r="AD527" i="20"/>
  <c r="BF527" i="20"/>
  <c r="AD532" i="20"/>
  <c r="BU533" i="20"/>
  <c r="BH537" i="20"/>
  <c r="BD541" i="20"/>
  <c r="AD541" i="20"/>
  <c r="AQ541" i="20"/>
  <c r="BQ541" i="20"/>
  <c r="BD550" i="20"/>
  <c r="AD550" i="20"/>
  <c r="BQ550" i="20"/>
  <c r="BQ531" i="20"/>
  <c r="AU533" i="20"/>
  <c r="BF541" i="20"/>
  <c r="AF541" i="20"/>
  <c r="BS541" i="20"/>
  <c r="AS541" i="20"/>
  <c r="BF550" i="20"/>
  <c r="AF550" i="20"/>
  <c r="BS550" i="20"/>
  <c r="AS550" i="20"/>
  <c r="BF547" i="20"/>
  <c r="AF547" i="20"/>
  <c r="BS547" i="20"/>
  <c r="AS547" i="20"/>
  <c r="AQ529" i="20"/>
  <c r="BO534" i="20"/>
  <c r="BD538" i="20"/>
  <c r="AD538" i="20"/>
  <c r="AF518" i="20"/>
  <c r="BQ522" i="20"/>
  <c r="AU524" i="20"/>
  <c r="AO527" i="20"/>
  <c r="BQ527" i="20"/>
  <c r="AB528" i="20"/>
  <c r="AS529" i="20"/>
  <c r="BU529" i="20"/>
  <c r="AF530" i="20"/>
  <c r="AO534" i="20"/>
  <c r="BQ534" i="20"/>
  <c r="BH535" i="20"/>
  <c r="AF536" i="20"/>
  <c r="AH537" i="20"/>
  <c r="BF538" i="20"/>
  <c r="BS538" i="20"/>
  <c r="AS538" i="20"/>
  <c r="AF538" i="20"/>
  <c r="BS539" i="20"/>
  <c r="AS539" i="20"/>
  <c r="BF539" i="20"/>
  <c r="AF539" i="20"/>
  <c r="AF540" i="20"/>
  <c r="BS543" i="20"/>
  <c r="AS543" i="20"/>
  <c r="BF543" i="20"/>
  <c r="BS527" i="20"/>
  <c r="AU529" i="20"/>
  <c r="BB532" i="20"/>
  <c r="AB532" i="20"/>
  <c r="AO532" i="20"/>
  <c r="BS534" i="20"/>
  <c r="AS534" i="20"/>
  <c r="BQ538" i="20"/>
  <c r="BF544" i="20"/>
  <c r="AF544" i="20"/>
  <c r="BS544" i="20"/>
  <c r="AS544" i="20"/>
  <c r="BD529" i="20"/>
  <c r="BB535" i="20"/>
  <c r="AB535" i="20"/>
  <c r="AO535" i="20"/>
  <c r="BD537" i="20"/>
  <c r="AD537" i="20"/>
  <c r="AF543" i="20"/>
  <c r="BD553" i="20"/>
  <c r="AD553" i="20"/>
  <c r="AQ553" i="20"/>
  <c r="BS554" i="20"/>
  <c r="AS554" i="20"/>
  <c r="BF554" i="20"/>
  <c r="AF554" i="20"/>
  <c r="BF556" i="20"/>
  <c r="AF556" i="20"/>
  <c r="BS556" i="20"/>
  <c r="AS556" i="20"/>
  <c r="AF555" i="20"/>
  <c r="BS546" i="20"/>
  <c r="AS546" i="20"/>
  <c r="BF546" i="20"/>
  <c r="BS549" i="20"/>
  <c r="AS549" i="20"/>
  <c r="BF549" i="20"/>
  <c r="BS558" i="20"/>
  <c r="AS558" i="20"/>
  <c r="BF558" i="20"/>
  <c r="BS552" i="20"/>
  <c r="AS552" i="20"/>
  <c r="BF552" i="20"/>
  <c r="BD559" i="20"/>
  <c r="AD559" i="20"/>
  <c r="BU536" i="20"/>
  <c r="AU536" i="20"/>
  <c r="BD544" i="20"/>
  <c r="AD544" i="20"/>
  <c r="BS545" i="20"/>
  <c r="AS545" i="20"/>
  <c r="BF545" i="20"/>
  <c r="AF545" i="20"/>
  <c r="BD547" i="20"/>
  <c r="AD547" i="20"/>
  <c r="BS548" i="20"/>
  <c r="AS548" i="20"/>
  <c r="BF548" i="20"/>
  <c r="AF548" i="20"/>
  <c r="BS555" i="20"/>
  <c r="AS555" i="20"/>
  <c r="BS557" i="20"/>
  <c r="AS557" i="20"/>
  <c r="BF557" i="20"/>
  <c r="AF557" i="20"/>
  <c r="BF559" i="20"/>
  <c r="AF559" i="20"/>
  <c r="BS559" i="20"/>
  <c r="AS559" i="20"/>
  <c r="BS551" i="20"/>
  <c r="AS551" i="20"/>
  <c r="BF551" i="20"/>
  <c r="AF551" i="20"/>
  <c r="BD556" i="20"/>
  <c r="AD556" i="20"/>
  <c r="BQ556" i="20"/>
  <c r="AB539" i="20"/>
  <c r="BB539" i="20"/>
  <c r="AB542" i="20"/>
  <c r="BB542" i="20"/>
  <c r="AB545" i="20"/>
  <c r="BB545" i="20"/>
  <c r="AB548" i="20"/>
  <c r="BB548" i="20"/>
  <c r="AB551" i="20"/>
  <c r="BB551" i="20"/>
  <c r="AB554" i="20"/>
  <c r="BB554" i="20"/>
  <c r="AB557" i="20"/>
  <c r="BB557" i="20"/>
  <c r="AU538" i="20"/>
  <c r="BU538" i="20"/>
  <c r="AD539" i="20"/>
  <c r="BD539" i="20"/>
  <c r="AU541" i="20"/>
  <c r="BU541" i="20"/>
  <c r="AD542" i="20"/>
  <c r="BD542" i="20"/>
  <c r="AU544" i="20"/>
  <c r="BU544" i="20"/>
  <c r="AD545" i="20"/>
  <c r="BD545" i="20"/>
  <c r="AU547" i="20"/>
  <c r="BU547" i="20"/>
  <c r="AD548" i="20"/>
  <c r="BD548" i="20"/>
  <c r="AU550" i="20"/>
  <c r="BU550" i="20"/>
  <c r="AD551" i="20"/>
  <c r="BD551" i="20"/>
  <c r="AU553" i="20"/>
  <c r="BU553" i="20"/>
  <c r="AD554" i="20"/>
  <c r="BD554" i="20"/>
  <c r="AU556" i="20"/>
  <c r="BU556" i="20"/>
  <c r="AD557" i="20"/>
  <c r="BD557" i="20"/>
  <c r="AU559" i="20"/>
  <c r="BU559" i="20"/>
  <c r="AO555" i="20"/>
  <c r="BO555" i="20"/>
  <c r="AO558" i="20"/>
  <c r="BO558" i="20"/>
  <c r="AU540" i="20"/>
  <c r="BU540" i="20"/>
  <c r="AU543" i="20"/>
  <c r="BU543" i="20"/>
  <c r="AU558" i="20"/>
  <c r="BU558" i="20"/>
  <c r="AO539" i="20"/>
  <c r="BO539" i="20"/>
  <c r="AO542" i="20"/>
  <c r="BO542" i="20"/>
  <c r="AO545" i="20"/>
  <c r="BO545" i="20"/>
  <c r="AO548" i="20"/>
  <c r="BO548" i="20"/>
  <c r="AO551" i="20"/>
  <c r="BO551" i="20"/>
  <c r="AO554" i="20"/>
  <c r="BO554" i="20"/>
  <c r="AO557" i="20"/>
  <c r="BO557" i="20"/>
  <c r="BH559" i="20"/>
  <c r="AU539" i="20"/>
  <c r="BU539" i="20"/>
  <c r="AD540" i="20"/>
  <c r="BD540" i="20"/>
  <c r="AU542" i="20"/>
  <c r="BU542" i="20"/>
  <c r="AD543" i="20"/>
  <c r="BD543" i="20"/>
  <c r="AU545" i="20"/>
  <c r="BU545" i="20"/>
  <c r="AD546" i="20"/>
  <c r="BD546" i="20"/>
  <c r="AU548" i="20"/>
  <c r="BU548" i="20"/>
  <c r="AD549" i="20"/>
  <c r="BD549" i="20"/>
  <c r="AU551" i="20"/>
  <c r="BU551" i="20"/>
  <c r="AD552" i="20"/>
  <c r="BD552" i="20"/>
  <c r="AU554" i="20"/>
  <c r="BU554" i="20"/>
  <c r="AD555" i="20"/>
  <c r="BD555" i="20"/>
  <c r="AU557" i="20"/>
  <c r="BU557" i="20"/>
  <c r="CP647" i="20" l="1"/>
  <c r="CL643" i="20"/>
  <c r="CL647" i="20"/>
  <c r="CN643" i="20"/>
  <c r="BE643" i="20"/>
  <c r="CA643" i="20"/>
  <c r="AW572" i="20"/>
  <c r="CP179" i="20"/>
  <c r="CP171" i="20"/>
  <c r="CP163" i="20"/>
  <c r="CP155" i="20"/>
  <c r="CP147" i="20"/>
  <c r="CP139" i="20"/>
  <c r="CP131" i="20"/>
  <c r="CP123" i="20"/>
  <c r="CP115" i="20"/>
  <c r="CP107" i="20"/>
  <c r="CP99" i="20"/>
  <c r="CP25" i="20"/>
  <c r="CP17" i="20"/>
  <c r="CR10" i="20"/>
  <c r="CP532" i="20"/>
  <c r="CP500" i="20"/>
  <c r="CP484" i="20"/>
  <c r="CP476" i="20"/>
  <c r="CP460" i="20"/>
  <c r="CP444" i="20"/>
  <c r="CP428" i="20"/>
  <c r="CP412" i="20"/>
  <c r="CP396" i="20"/>
  <c r="CP380" i="20"/>
  <c r="CP364" i="20"/>
  <c r="CP348" i="20"/>
  <c r="CP332" i="20"/>
  <c r="CP316" i="20"/>
  <c r="CP300" i="20"/>
  <c r="CP284" i="20"/>
  <c r="CP267" i="20"/>
  <c r="CP251" i="20"/>
  <c r="CP234" i="20"/>
  <c r="CP226" i="20"/>
  <c r="CP210" i="20"/>
  <c r="CP194" i="20"/>
  <c r="CP178" i="20"/>
  <c r="CP170" i="20"/>
  <c r="CP154" i="20"/>
  <c r="CP138" i="20"/>
  <c r="CP122" i="20"/>
  <c r="CR491" i="20"/>
  <c r="CR483" i="20"/>
  <c r="CR475" i="20"/>
  <c r="CP106" i="20"/>
  <c r="CP90" i="20"/>
  <c r="CP74" i="20"/>
  <c r="CP39" i="20"/>
  <c r="CP24" i="20"/>
  <c r="CP9" i="20"/>
  <c r="CP8" i="20"/>
  <c r="CP530" i="20"/>
  <c r="CP490" i="20"/>
  <c r="CP466" i="20"/>
  <c r="CP450" i="20"/>
  <c r="CP426" i="20"/>
  <c r="CP402" i="20"/>
  <c r="CP378" i="20"/>
  <c r="CP346" i="20"/>
  <c r="CP314" i="20"/>
  <c r="CR204" i="20"/>
  <c r="CP394" i="20"/>
  <c r="CP370" i="20"/>
  <c r="CP338" i="20"/>
  <c r="CP298" i="20"/>
  <c r="CP257" i="20"/>
  <c r="CP224" i="20"/>
  <c r="CP192" i="20"/>
  <c r="CP160" i="20"/>
  <c r="CP128" i="20"/>
  <c r="CP88" i="20"/>
  <c r="CP625" i="20"/>
  <c r="CP510" i="20"/>
  <c r="CP462" i="20"/>
  <c r="CP422" i="20"/>
  <c r="CP366" i="20"/>
  <c r="CP302" i="20"/>
  <c r="CP172" i="20"/>
  <c r="CP48" i="20"/>
  <c r="CP585" i="20"/>
  <c r="CP553" i="20"/>
  <c r="CP545" i="20"/>
  <c r="CP537" i="20"/>
  <c r="CP529" i="20"/>
  <c r="CP521" i="20"/>
  <c r="CP513" i="20"/>
  <c r="CP505" i="20"/>
  <c r="CP497" i="20"/>
  <c r="CP489" i="20"/>
  <c r="CP481" i="20"/>
  <c r="CP473" i="20"/>
  <c r="CP465" i="20"/>
  <c r="CP457" i="20"/>
  <c r="CP449" i="20"/>
  <c r="CP441" i="20"/>
  <c r="CP433" i="20"/>
  <c r="CP425" i="20"/>
  <c r="CP417" i="20"/>
  <c r="CP409" i="20"/>
  <c r="CP401" i="20"/>
  <c r="CP393" i="20"/>
  <c r="CP385" i="20"/>
  <c r="CP377" i="20"/>
  <c r="CP369" i="20"/>
  <c r="CP361" i="20"/>
  <c r="CP353" i="20"/>
  <c r="CP345" i="20"/>
  <c r="CP337" i="20"/>
  <c r="CP329" i="20"/>
  <c r="CP321" i="20"/>
  <c r="CP313" i="20"/>
  <c r="CP305" i="20"/>
  <c r="CP297" i="20"/>
  <c r="CP289" i="20"/>
  <c r="CP280" i="20"/>
  <c r="CP272" i="20"/>
  <c r="CN248" i="20"/>
  <c r="CP231" i="20"/>
  <c r="CP223" i="20"/>
  <c r="CP215" i="20"/>
  <c r="CP207" i="20"/>
  <c r="CP167" i="20"/>
  <c r="CP159" i="20"/>
  <c r="CP424" i="20"/>
  <c r="CP416" i="20"/>
  <c r="CP408" i="20"/>
  <c r="CP400" i="20"/>
  <c r="CR467" i="20"/>
  <c r="CR459" i="20"/>
  <c r="CR451" i="20"/>
  <c r="CR443" i="20"/>
  <c r="CR435" i="20"/>
  <c r="CR427" i="20"/>
  <c r="CR419" i="20"/>
  <c r="CR411" i="20"/>
  <c r="CR403" i="20"/>
  <c r="CR395" i="20"/>
  <c r="CR387" i="20"/>
  <c r="CR379" i="20"/>
  <c r="CR371" i="20"/>
  <c r="CR363" i="20"/>
  <c r="CR355" i="20"/>
  <c r="CR347" i="20"/>
  <c r="CR339" i="20"/>
  <c r="CR323" i="20"/>
  <c r="CR315" i="20"/>
  <c r="CR307" i="20"/>
  <c r="CR299" i="20"/>
  <c r="CR291" i="20"/>
  <c r="CR283" i="20"/>
  <c r="CR274" i="20"/>
  <c r="CR266" i="20"/>
  <c r="CR258" i="20"/>
  <c r="CR250" i="20"/>
  <c r="CR242" i="20"/>
  <c r="CR233" i="20"/>
  <c r="CR225" i="20"/>
  <c r="CR217" i="20"/>
  <c r="CR209" i="20"/>
  <c r="CR201" i="20"/>
  <c r="CR193" i="20"/>
  <c r="CR185" i="20"/>
  <c r="CR177" i="20"/>
  <c r="CR169" i="20"/>
  <c r="CR161" i="20"/>
  <c r="CR153" i="20"/>
  <c r="CR145" i="20"/>
  <c r="CR137" i="20"/>
  <c r="CR129" i="20"/>
  <c r="CR121" i="20"/>
  <c r="CR113" i="20"/>
  <c r="CR105" i="20"/>
  <c r="CR97" i="20"/>
  <c r="CR73" i="20"/>
  <c r="CR45" i="20"/>
  <c r="CR38" i="20"/>
  <c r="CR31" i="20"/>
  <c r="CR23" i="20"/>
  <c r="CR15" i="20"/>
  <c r="CR538" i="20"/>
  <c r="CR498" i="20"/>
  <c r="CR474" i="20"/>
  <c r="CR442" i="20"/>
  <c r="CR418" i="20"/>
  <c r="CR386" i="20"/>
  <c r="CR362" i="20"/>
  <c r="CR330" i="20"/>
  <c r="CR306" i="20"/>
  <c r="CR273" i="20"/>
  <c r="CR240" i="20"/>
  <c r="CR216" i="20"/>
  <c r="CR184" i="20"/>
  <c r="CR152" i="20"/>
  <c r="CR120" i="20"/>
  <c r="CR96" i="20"/>
  <c r="CR44" i="20"/>
  <c r="CR7" i="20"/>
  <c r="CR502" i="20"/>
  <c r="CR446" i="20"/>
  <c r="CR390" i="20"/>
  <c r="CR350" i="20"/>
  <c r="CR286" i="20"/>
  <c r="CR156" i="20"/>
  <c r="CR108" i="20"/>
  <c r="CR34" i="20"/>
  <c r="CR593" i="20"/>
  <c r="CR554" i="20"/>
  <c r="CR522" i="20"/>
  <c r="CR514" i="20"/>
  <c r="CR482" i="20"/>
  <c r="CR458" i="20"/>
  <c r="CR434" i="20"/>
  <c r="CN549" i="20"/>
  <c r="CN541" i="20"/>
  <c r="CR493" i="20"/>
  <c r="CN485" i="20"/>
  <c r="CN477" i="20"/>
  <c r="CR429" i="20"/>
  <c r="CN421" i="20"/>
  <c r="CN413" i="20"/>
  <c r="CR365" i="20"/>
  <c r="CR301" i="20"/>
  <c r="CP91" i="20"/>
  <c r="CP83" i="20"/>
  <c r="CP75" i="20"/>
  <c r="CP47" i="20"/>
  <c r="CN638" i="20"/>
  <c r="CR582" i="20"/>
  <c r="CR615" i="20"/>
  <c r="CL615" i="20"/>
  <c r="CN632" i="20"/>
  <c r="CR610" i="20"/>
  <c r="CP587" i="20"/>
  <c r="CN630" i="20"/>
  <c r="CR581" i="20"/>
  <c r="CR621" i="20"/>
  <c r="CP603" i="20"/>
  <c r="CN589" i="20"/>
  <c r="CR563" i="20"/>
  <c r="CL635" i="20"/>
  <c r="CN572" i="20"/>
  <c r="CR568" i="20"/>
  <c r="CJ589" i="20"/>
  <c r="CP271" i="20"/>
  <c r="CP263" i="20"/>
  <c r="CP255" i="20"/>
  <c r="CP247" i="20"/>
  <c r="CP238" i="20"/>
  <c r="CP230" i="20"/>
  <c r="CL310" i="20"/>
  <c r="CL164" i="20"/>
  <c r="CL76" i="20"/>
  <c r="CL633" i="20"/>
  <c r="CL569" i="20"/>
  <c r="CL551" i="20"/>
  <c r="CL487" i="20"/>
  <c r="CL423" i="20"/>
  <c r="CL359" i="20"/>
  <c r="CL278" i="20"/>
  <c r="CL270" i="20"/>
  <c r="CL262" i="20"/>
  <c r="CL254" i="20"/>
  <c r="CL246" i="20"/>
  <c r="CL237" i="20"/>
  <c r="CL229" i="20"/>
  <c r="CL221" i="20"/>
  <c r="CL213" i="20"/>
  <c r="CL205" i="20"/>
  <c r="CL197" i="20"/>
  <c r="CL189" i="20"/>
  <c r="CL181" i="20"/>
  <c r="CL173" i="20"/>
  <c r="CL165" i="20"/>
  <c r="CL157" i="20"/>
  <c r="CL149" i="20"/>
  <c r="CL141" i="20"/>
  <c r="CL133" i="20"/>
  <c r="CN93" i="20"/>
  <c r="CN12" i="20"/>
  <c r="CN534" i="20"/>
  <c r="CN414" i="20"/>
  <c r="CN326" i="20"/>
  <c r="CR574" i="20"/>
  <c r="CP639" i="20"/>
  <c r="CL281" i="20"/>
  <c r="CN571" i="20"/>
  <c r="CP360" i="20"/>
  <c r="CP352" i="20"/>
  <c r="CP344" i="20"/>
  <c r="CP336" i="20"/>
  <c r="CP296" i="20"/>
  <c r="CP288" i="20"/>
  <c r="CP279" i="20"/>
  <c r="CP222" i="20"/>
  <c r="CP214" i="20"/>
  <c r="CP206" i="20"/>
  <c r="CP198" i="20"/>
  <c r="CP190" i="20"/>
  <c r="CP182" i="20"/>
  <c r="CP174" i="20"/>
  <c r="CP158" i="20"/>
  <c r="CP142" i="20"/>
  <c r="CP134" i="20"/>
  <c r="CP126" i="20"/>
  <c r="CP110" i="20"/>
  <c r="CP102" i="20"/>
  <c r="CP94" i="20"/>
  <c r="CP86" i="20"/>
  <c r="CP78" i="20"/>
  <c r="CP70" i="20"/>
  <c r="CP42" i="20"/>
  <c r="CP28" i="20"/>
  <c r="CP20" i="20"/>
  <c r="CP13" i="20"/>
  <c r="CP5" i="20"/>
  <c r="CN550" i="20"/>
  <c r="CN494" i="20"/>
  <c r="CN454" i="20"/>
  <c r="CN406" i="20"/>
  <c r="CN358" i="20"/>
  <c r="CN310" i="20"/>
  <c r="CN164" i="20"/>
  <c r="CL116" i="20"/>
  <c r="CN76" i="20"/>
  <c r="CN633" i="20"/>
  <c r="CN569" i="20"/>
  <c r="CN543" i="20"/>
  <c r="CN535" i="20"/>
  <c r="CN479" i="20"/>
  <c r="CN471" i="20"/>
  <c r="CN415" i="20"/>
  <c r="CN407" i="20"/>
  <c r="CN351" i="20"/>
  <c r="CN343" i="20"/>
  <c r="CN287" i="20"/>
  <c r="CN278" i="20"/>
  <c r="CN270" i="20"/>
  <c r="CN262" i="20"/>
  <c r="CN254" i="20"/>
  <c r="CN246" i="20"/>
  <c r="CN237" i="20"/>
  <c r="CN229" i="20"/>
  <c r="CN221" i="20"/>
  <c r="CN213" i="20"/>
  <c r="CN205" i="20"/>
  <c r="CN197" i="20"/>
  <c r="CN189" i="20"/>
  <c r="CN181" i="20"/>
  <c r="CN173" i="20"/>
  <c r="CN165" i="20"/>
  <c r="CN157" i="20"/>
  <c r="CN149" i="20"/>
  <c r="CN141" i="20"/>
  <c r="CN133" i="20"/>
  <c r="CL125" i="20"/>
  <c r="CL117" i="20"/>
  <c r="CL109" i="20"/>
  <c r="CL101" i="20"/>
  <c r="CL41" i="20"/>
  <c r="CL35" i="20"/>
  <c r="CL27" i="20"/>
  <c r="CL19" i="20"/>
  <c r="CP4" i="20"/>
  <c r="CP534" i="20"/>
  <c r="CP414" i="20"/>
  <c r="CP326" i="20"/>
  <c r="CP188" i="20"/>
  <c r="CP132" i="20"/>
  <c r="CP84" i="20"/>
  <c r="CP11" i="20"/>
  <c r="CR607" i="20"/>
  <c r="CP564" i="20"/>
  <c r="CR596" i="20"/>
  <c r="CR592" i="20"/>
  <c r="BP493" i="20"/>
  <c r="BL485" i="20"/>
  <c r="BP429" i="20"/>
  <c r="BR299" i="20"/>
  <c r="BY251" i="20"/>
  <c r="BY122" i="20"/>
  <c r="BY39" i="20"/>
  <c r="BY294" i="20"/>
  <c r="BY243" i="20"/>
  <c r="BY186" i="20"/>
  <c r="BY46" i="20"/>
  <c r="BY32" i="20"/>
  <c r="BY438" i="20"/>
  <c r="BY507" i="20"/>
  <c r="BY499" i="20"/>
  <c r="BY443" i="20"/>
  <c r="BY435" i="20"/>
  <c r="BY379" i="20"/>
  <c r="BY371" i="20"/>
  <c r="CC617" i="20"/>
  <c r="CC235" i="20"/>
  <c r="CC332" i="20"/>
  <c r="CC316" i="20"/>
  <c r="CC300" i="20"/>
  <c r="BY234" i="20"/>
  <c r="CC178" i="20"/>
  <c r="BY170" i="20"/>
  <c r="BY106" i="20"/>
  <c r="BY24" i="20"/>
  <c r="BY9" i="20"/>
  <c r="CE530" i="20"/>
  <c r="CE466" i="20"/>
  <c r="CE450" i="20"/>
  <c r="CE402" i="20"/>
  <c r="CE378" i="20"/>
  <c r="CE346" i="20"/>
  <c r="CE314" i="20"/>
  <c r="CE290" i="20"/>
  <c r="CE265" i="20"/>
  <c r="CE232" i="20"/>
  <c r="CE200" i="20"/>
  <c r="CE168" i="20"/>
  <c r="CE136" i="20"/>
  <c r="CE112" i="20"/>
  <c r="CE80" i="20"/>
  <c r="CE37" i="20"/>
  <c r="CE470" i="20"/>
  <c r="CC609" i="20"/>
  <c r="CC243" i="20"/>
  <c r="CC114" i="20"/>
  <c r="CC32" i="20"/>
  <c r="BY16" i="20"/>
  <c r="CC289" i="20"/>
  <c r="CG267" i="20"/>
  <c r="BP148" i="20"/>
  <c r="CC475" i="20"/>
  <c r="BN419" i="20"/>
  <c r="CC411" i="20"/>
  <c r="BN355" i="20"/>
  <c r="BN258" i="20"/>
  <c r="BN250" i="20"/>
  <c r="BN242" i="20"/>
  <c r="BN233" i="20"/>
  <c r="BN225" i="20"/>
  <c r="BN217" i="20"/>
  <c r="BN209" i="20"/>
  <c r="BN201" i="20"/>
  <c r="BN193" i="20"/>
  <c r="BN185" i="20"/>
  <c r="BN177" i="20"/>
  <c r="BN169" i="20"/>
  <c r="BN161" i="20"/>
  <c r="BN153" i="20"/>
  <c r="BN145" i="20"/>
  <c r="BN137" i="20"/>
  <c r="BN129" i="20"/>
  <c r="BN121" i="20"/>
  <c r="BN113" i="20"/>
  <c r="BP196" i="20"/>
  <c r="BN394" i="20"/>
  <c r="BN370" i="20"/>
  <c r="BN338" i="20"/>
  <c r="BN298" i="20"/>
  <c r="BN257" i="20"/>
  <c r="BR268" i="20"/>
  <c r="BR260" i="20"/>
  <c r="BR252" i="20"/>
  <c r="BR244" i="20"/>
  <c r="BR235" i="20"/>
  <c r="BR227" i="20"/>
  <c r="BR219" i="20"/>
  <c r="BR211" i="20"/>
  <c r="BR203" i="20"/>
  <c r="BR195" i="20"/>
  <c r="BR187" i="20"/>
  <c r="BR179" i="20"/>
  <c r="BR171" i="20"/>
  <c r="BN163" i="20"/>
  <c r="BN155" i="20"/>
  <c r="BN147" i="20"/>
  <c r="BN139" i="20"/>
  <c r="BN131" i="20"/>
  <c r="BN123" i="20"/>
  <c r="BN115" i="20"/>
  <c r="BN107" i="20"/>
  <c r="BN99" i="20"/>
  <c r="BN91" i="20"/>
  <c r="BN83" i="20"/>
  <c r="BN75" i="20"/>
  <c r="BR532" i="20"/>
  <c r="BR500" i="20"/>
  <c r="BR484" i="20"/>
  <c r="BR476" i="20"/>
  <c r="BR460" i="20"/>
  <c r="BR444" i="20"/>
  <c r="BR428" i="20"/>
  <c r="BR412" i="20"/>
  <c r="BR396" i="20"/>
  <c r="BR380" i="20"/>
  <c r="BR364" i="20"/>
  <c r="BR348" i="20"/>
  <c r="BR332" i="20"/>
  <c r="BR316" i="20"/>
  <c r="BR300" i="20"/>
  <c r="BR284" i="20"/>
  <c r="BR200" i="20"/>
  <c r="BR136" i="20"/>
  <c r="BR112" i="20"/>
  <c r="BP228" i="20"/>
  <c r="BR548" i="20"/>
  <c r="BR540" i="20"/>
  <c r="BR524" i="20"/>
  <c r="BR516" i="20"/>
  <c r="BR508" i="20"/>
  <c r="BR492" i="20"/>
  <c r="BR468" i="20"/>
  <c r="BR452" i="20"/>
  <c r="BR436" i="20"/>
  <c r="BR420" i="20"/>
  <c r="BR404" i="20"/>
  <c r="BR388" i="20"/>
  <c r="BR372" i="20"/>
  <c r="BR356" i="20"/>
  <c r="BR340" i="20"/>
  <c r="BR324" i="20"/>
  <c r="BR308" i="20"/>
  <c r="BR292" i="20"/>
  <c r="BL130" i="20"/>
  <c r="BN98" i="20"/>
  <c r="BR176" i="20"/>
  <c r="BR72" i="20"/>
  <c r="BP542" i="20"/>
  <c r="CE334" i="20"/>
  <c r="BN555" i="20"/>
  <c r="CA539" i="20"/>
  <c r="BN443" i="20"/>
  <c r="BN427" i="20"/>
  <c r="BN379" i="20"/>
  <c r="BN363" i="20"/>
  <c r="BR184" i="20"/>
  <c r="BR120" i="20"/>
  <c r="BR96" i="20"/>
  <c r="BP390" i="20"/>
  <c r="BP286" i="20"/>
  <c r="BR224" i="20"/>
  <c r="BN192" i="20"/>
  <c r="BR160" i="20"/>
  <c r="BN128" i="20"/>
  <c r="BR88" i="20"/>
  <c r="BR236" i="20"/>
  <c r="BP156" i="20"/>
  <c r="CA279" i="20"/>
  <c r="CA271" i="20"/>
  <c r="CA263" i="20"/>
  <c r="CA255" i="20"/>
  <c r="CA214" i="20"/>
  <c r="CA206" i="20"/>
  <c r="CA198" i="20"/>
  <c r="CA190" i="20"/>
  <c r="CA150" i="20"/>
  <c r="CA142" i="20"/>
  <c r="CA134" i="20"/>
  <c r="CA126" i="20"/>
  <c r="CA86" i="20"/>
  <c r="CA78" i="20"/>
  <c r="CA70" i="20"/>
  <c r="CA42" i="20"/>
  <c r="CA5" i="20"/>
  <c r="CG287" i="20"/>
  <c r="BY599" i="20"/>
  <c r="BN626" i="20"/>
  <c r="CE587" i="20"/>
  <c r="BY587" i="20"/>
  <c r="CG603" i="20"/>
  <c r="CG570" i="20"/>
  <c r="CE302" i="20"/>
  <c r="CA494" i="20"/>
  <c r="CA358" i="20"/>
  <c r="CA310" i="20"/>
  <c r="CA551" i="20"/>
  <c r="CA543" i="20"/>
  <c r="CA262" i="20"/>
  <c r="CA254" i="20"/>
  <c r="CA246" i="20"/>
  <c r="CA237" i="20"/>
  <c r="CA229" i="20"/>
  <c r="CA197" i="20"/>
  <c r="CA189" i="20"/>
  <c r="CA181" i="20"/>
  <c r="CA173" i="20"/>
  <c r="CA165" i="20"/>
  <c r="CA133" i="20"/>
  <c r="CA125" i="20"/>
  <c r="CA117" i="20"/>
  <c r="CA109" i="20"/>
  <c r="CA101" i="20"/>
  <c r="CA49" i="20"/>
  <c r="CA41" i="20"/>
  <c r="CA35" i="20"/>
  <c r="CA27" i="20"/>
  <c r="CA19" i="20"/>
  <c r="CE12" i="20"/>
  <c r="BY534" i="20"/>
  <c r="BY414" i="20"/>
  <c r="BY326" i="20"/>
  <c r="BL582" i="20"/>
  <c r="BL568" i="20"/>
  <c r="BL623" i="20"/>
  <c r="CG631" i="20"/>
  <c r="CA587" i="20"/>
  <c r="CG589" i="20"/>
  <c r="CG597" i="20"/>
  <c r="BP620" i="20"/>
  <c r="BY315" i="20"/>
  <c r="BY307" i="20"/>
  <c r="CA278" i="20"/>
  <c r="CA270" i="20"/>
  <c r="CA221" i="20"/>
  <c r="CA213" i="20"/>
  <c r="CA205" i="20"/>
  <c r="CA157" i="20"/>
  <c r="CE117" i="20"/>
  <c r="CE109" i="20"/>
  <c r="CE101" i="20"/>
  <c r="CE35" i="20"/>
  <c r="CE27" i="20"/>
  <c r="CE19" i="20"/>
  <c r="CA12" i="20"/>
  <c r="CE4" i="20"/>
  <c r="BR623" i="20"/>
  <c r="CC546" i="20"/>
  <c r="CE506" i="20"/>
  <c r="CE410" i="20"/>
  <c r="CE354" i="20"/>
  <c r="CE322" i="20"/>
  <c r="CE282" i="20"/>
  <c r="CE249" i="20"/>
  <c r="CE208" i="20"/>
  <c r="CE176" i="20"/>
  <c r="CE144" i="20"/>
  <c r="CE104" i="20"/>
  <c r="CE72" i="20"/>
  <c r="CE22" i="20"/>
  <c r="CC561" i="20"/>
  <c r="CC601" i="20"/>
  <c r="CC499" i="20"/>
  <c r="CC491" i="20"/>
  <c r="BY299" i="20"/>
  <c r="CE274" i="20"/>
  <c r="CE266" i="20"/>
  <c r="CE258" i="20"/>
  <c r="CE250" i="20"/>
  <c r="CE242" i="20"/>
  <c r="CE233" i="20"/>
  <c r="CA209" i="20"/>
  <c r="CA145" i="20"/>
  <c r="CA81" i="20"/>
  <c r="CE538" i="20"/>
  <c r="CE498" i="20"/>
  <c r="CE474" i="20"/>
  <c r="CE442" i="20"/>
  <c r="CE418" i="20"/>
  <c r="CE386" i="20"/>
  <c r="CE362" i="20"/>
  <c r="CE330" i="20"/>
  <c r="CE306" i="20"/>
  <c r="CE273" i="20"/>
  <c r="CE240" i="20"/>
  <c r="CE216" i="20"/>
  <c r="CE184" i="20"/>
  <c r="CE152" i="20"/>
  <c r="CE120" i="20"/>
  <c r="CE96" i="20"/>
  <c r="CE44" i="20"/>
  <c r="CE7" i="20"/>
  <c r="CE390" i="20"/>
  <c r="CC593" i="20"/>
  <c r="CC554" i="20"/>
  <c r="CE514" i="20"/>
  <c r="CE482" i="20"/>
  <c r="CE434" i="20"/>
  <c r="CE394" i="20"/>
  <c r="CE370" i="20"/>
  <c r="CE338" i="20"/>
  <c r="CE224" i="20"/>
  <c r="CE192" i="20"/>
  <c r="CE160" i="20"/>
  <c r="CE128" i="20"/>
  <c r="CE88" i="20"/>
  <c r="CE30" i="20"/>
  <c r="CC625" i="20"/>
  <c r="CC513" i="20"/>
  <c r="CC449" i="20"/>
  <c r="CC641" i="20"/>
  <c r="BY464" i="20"/>
  <c r="CE254" i="20"/>
  <c r="CE189" i="20"/>
  <c r="BY117" i="20"/>
  <c r="BY109" i="20"/>
  <c r="BY101" i="20"/>
  <c r="BY35" i="20"/>
  <c r="BY27" i="20"/>
  <c r="BY19" i="20"/>
  <c r="CA4" i="20"/>
  <c r="CE326" i="20"/>
  <c r="BN607" i="20"/>
  <c r="CA640" i="20"/>
  <c r="CC581" i="20"/>
  <c r="CA595" i="20"/>
  <c r="CC630" i="20"/>
  <c r="BP636" i="20"/>
  <c r="CE586" i="20"/>
  <c r="CC588" i="20"/>
  <c r="CA562" i="20"/>
  <c r="CC612" i="20"/>
  <c r="CC619" i="20"/>
  <c r="BW572" i="20"/>
  <c r="CG243" i="20"/>
  <c r="CG523" i="20"/>
  <c r="CG515" i="20"/>
  <c r="CG499" i="20"/>
  <c r="CG209" i="20"/>
  <c r="CA628" i="20"/>
  <c r="CC574" i="20"/>
  <c r="CE571" i="20"/>
  <c r="BR629" i="20"/>
  <c r="BL280" i="20"/>
  <c r="BL215" i="20"/>
  <c r="BP124" i="20"/>
  <c r="BR552" i="20"/>
  <c r="BR544" i="20"/>
  <c r="BR520" i="20"/>
  <c r="BR512" i="20"/>
  <c r="BR496" i="20"/>
  <c r="BR488" i="20"/>
  <c r="BR456" i="20"/>
  <c r="BR448" i="20"/>
  <c r="BR440" i="20"/>
  <c r="BR432" i="20"/>
  <c r="BR424" i="20"/>
  <c r="BP606" i="20"/>
  <c r="BR264" i="20"/>
  <c r="BR256" i="20"/>
  <c r="BR248" i="20"/>
  <c r="BR239" i="20"/>
  <c r="BR231" i="20"/>
  <c r="BR223" i="20"/>
  <c r="BR199" i="20"/>
  <c r="BR191" i="20"/>
  <c r="BR183" i="20"/>
  <c r="BR175" i="20"/>
  <c r="BR159" i="20"/>
  <c r="BR135" i="20"/>
  <c r="BR127" i="20"/>
  <c r="BR119" i="20"/>
  <c r="BR111" i="20"/>
  <c r="BR71" i="20"/>
  <c r="BP518" i="20"/>
  <c r="BP478" i="20"/>
  <c r="BN124" i="20"/>
  <c r="BL552" i="20"/>
  <c r="BR536" i="20"/>
  <c r="BR528" i="20"/>
  <c r="BL488" i="20"/>
  <c r="BR472" i="20"/>
  <c r="BR464" i="20"/>
  <c r="BL424" i="20"/>
  <c r="BR392" i="20"/>
  <c r="BR384" i="20"/>
  <c r="BR376" i="20"/>
  <c r="BR368" i="20"/>
  <c r="BR360" i="20"/>
  <c r="BR352" i="20"/>
  <c r="BR328" i="20"/>
  <c r="BR320" i="20"/>
  <c r="BR312" i="20"/>
  <c r="BR304" i="20"/>
  <c r="BR296" i="20"/>
  <c r="BR288" i="20"/>
  <c r="BP150" i="20"/>
  <c r="BP126" i="20"/>
  <c r="BP110" i="20"/>
  <c r="BP102" i="20"/>
  <c r="BP86" i="20"/>
  <c r="BP212" i="20"/>
  <c r="BR569" i="20"/>
  <c r="CC614" i="20"/>
  <c r="CC596" i="20"/>
  <c r="CC564" i="20"/>
  <c r="BR618" i="20"/>
  <c r="BN602" i="20"/>
  <c r="BP278" i="20"/>
  <c r="CE270" i="20"/>
  <c r="BP221" i="20"/>
  <c r="BP213" i="20"/>
  <c r="BP197" i="20"/>
  <c r="CG592" i="20"/>
  <c r="BR560" i="20"/>
  <c r="BN590" i="20"/>
  <c r="BR568" i="20"/>
  <c r="CA559" i="20"/>
  <c r="CE639" i="20"/>
  <c r="BR596" i="20"/>
  <c r="CE628" i="20"/>
  <c r="CC281" i="20"/>
  <c r="BY591" i="20"/>
  <c r="BP634" i="20"/>
  <c r="CE573" i="20"/>
  <c r="CA570" i="20"/>
  <c r="BN389" i="20"/>
  <c r="CL617" i="20"/>
  <c r="CN533" i="20"/>
  <c r="CN525" i="20"/>
  <c r="CN517" i="20"/>
  <c r="CN509" i="20"/>
  <c r="CN501" i="20"/>
  <c r="CN469" i="20"/>
  <c r="CN461" i="20"/>
  <c r="CN453" i="20"/>
  <c r="CN445" i="20"/>
  <c r="CN437" i="20"/>
  <c r="CN405" i="20"/>
  <c r="CN397" i="20"/>
  <c r="BT549" i="20"/>
  <c r="BT533" i="20"/>
  <c r="BT609" i="20"/>
  <c r="BT601" i="20"/>
  <c r="BT541" i="20"/>
  <c r="BT617" i="20"/>
  <c r="BT299" i="20"/>
  <c r="BR398" i="20"/>
  <c r="BR342" i="20"/>
  <c r="BT555" i="20"/>
  <c r="BT427" i="20"/>
  <c r="CN389" i="20"/>
  <c r="CN381" i="20"/>
  <c r="CN373" i="20"/>
  <c r="CN357" i="20"/>
  <c r="CN349" i="20"/>
  <c r="CN341" i="20"/>
  <c r="CN333" i="20"/>
  <c r="CN325" i="20"/>
  <c r="CN317" i="20"/>
  <c r="CN309" i="20"/>
  <c r="CN293" i="20"/>
  <c r="CN285" i="20"/>
  <c r="CN276" i="20"/>
  <c r="CN268" i="20"/>
  <c r="CN260" i="20"/>
  <c r="CN252" i="20"/>
  <c r="CP40" i="20"/>
  <c r="CL210" i="20"/>
  <c r="CL8" i="20"/>
  <c r="CL265" i="20"/>
  <c r="CL232" i="20"/>
  <c r="CL200" i="20"/>
  <c r="CL168" i="20"/>
  <c r="CL136" i="20"/>
  <c r="CL112" i="20"/>
  <c r="CL80" i="20"/>
  <c r="CL37" i="20"/>
  <c r="BT92" i="20"/>
  <c r="CL609" i="20"/>
  <c r="CL104" i="20"/>
  <c r="CL72" i="20"/>
  <c r="CL22" i="20"/>
  <c r="BT220" i="20"/>
  <c r="CL601" i="20"/>
  <c r="CL121" i="20"/>
  <c r="CL113" i="20"/>
  <c r="CL105" i="20"/>
  <c r="CL97" i="20"/>
  <c r="CL89" i="20"/>
  <c r="CL81" i="20"/>
  <c r="CL73" i="20"/>
  <c r="CL45" i="20"/>
  <c r="CL38" i="20"/>
  <c r="CL31" i="20"/>
  <c r="CL23" i="20"/>
  <c r="CL15" i="20"/>
  <c r="CL273" i="20"/>
  <c r="CL216" i="20"/>
  <c r="CL184" i="20"/>
  <c r="CL152" i="20"/>
  <c r="CL120" i="20"/>
  <c r="CL96" i="20"/>
  <c r="CL44" i="20"/>
  <c r="CL7" i="20"/>
  <c r="BT156" i="20"/>
  <c r="CL156" i="20"/>
  <c r="CL593" i="20"/>
  <c r="CL257" i="20"/>
  <c r="CL224" i="20"/>
  <c r="CL192" i="20"/>
  <c r="CL160" i="20"/>
  <c r="CL128" i="20"/>
  <c r="CL88" i="20"/>
  <c r="CL585" i="20"/>
  <c r="CL553" i="20"/>
  <c r="CL545" i="20"/>
  <c r="CL537" i="20"/>
  <c r="CL529" i="20"/>
  <c r="CL521" i="20"/>
  <c r="CL513" i="20"/>
  <c r="CL489" i="20"/>
  <c r="CL481" i="20"/>
  <c r="CL473" i="20"/>
  <c r="CL465" i="20"/>
  <c r="CL457" i="20"/>
  <c r="CL449" i="20"/>
  <c r="CL425" i="20"/>
  <c r="CL417" i="20"/>
  <c r="CL409" i="20"/>
  <c r="CL401" i="20"/>
  <c r="CL393" i="20"/>
  <c r="CL385" i="20"/>
  <c r="CL361" i="20"/>
  <c r="CL353" i="20"/>
  <c r="CL345" i="20"/>
  <c r="CN10" i="20"/>
  <c r="BP402" i="20"/>
  <c r="BP378" i="20"/>
  <c r="BP346" i="20"/>
  <c r="BP314" i="20"/>
  <c r="BP290" i="20"/>
  <c r="BP265" i="20"/>
  <c r="CP204" i="20"/>
  <c r="BP546" i="20"/>
  <c r="BP506" i="20"/>
  <c r="BL561" i="20"/>
  <c r="BN277" i="20"/>
  <c r="CP277" i="20"/>
  <c r="BT148" i="20"/>
  <c r="BR507" i="20"/>
  <c r="BR499" i="20"/>
  <c r="BR443" i="20"/>
  <c r="BR435" i="20"/>
  <c r="BT395" i="20"/>
  <c r="BT387" i="20"/>
  <c r="BR379" i="20"/>
  <c r="BR371" i="20"/>
  <c r="BT331" i="20"/>
  <c r="BT323" i="20"/>
  <c r="BP538" i="20"/>
  <c r="BP498" i="20"/>
  <c r="BP474" i="20"/>
  <c r="BP442" i="20"/>
  <c r="BP418" i="20"/>
  <c r="CP236" i="20"/>
  <c r="CP196" i="20"/>
  <c r="BN108" i="20"/>
  <c r="BP554" i="20"/>
  <c r="BP522" i="20"/>
  <c r="BP514" i="20"/>
  <c r="BR128" i="20"/>
  <c r="BN172" i="20"/>
  <c r="BP553" i="20"/>
  <c r="BP545" i="20"/>
  <c r="BP537" i="20"/>
  <c r="BP529" i="20"/>
  <c r="BP521" i="20"/>
  <c r="BP513" i="20"/>
  <c r="BP505" i="20"/>
  <c r="BP497" i="20"/>
  <c r="BP489" i="20"/>
  <c r="BL435" i="20"/>
  <c r="BL379" i="20"/>
  <c r="BL371" i="20"/>
  <c r="BR315" i="20"/>
  <c r="BR307" i="20"/>
  <c r="BP184" i="20"/>
  <c r="BP120" i="20"/>
  <c r="BP96" i="20"/>
  <c r="BT525" i="20"/>
  <c r="BT517" i="20"/>
  <c r="BT509" i="20"/>
  <c r="BT501" i="20"/>
  <c r="BT493" i="20"/>
  <c r="BT477" i="20"/>
  <c r="BT469" i="20"/>
  <c r="BT461" i="20"/>
  <c r="BT453" i="20"/>
  <c r="BT445" i="20"/>
  <c r="BT437" i="20"/>
  <c r="BT429" i="20"/>
  <c r="BT413" i="20"/>
  <c r="BT405" i="20"/>
  <c r="BT397" i="20"/>
  <c r="BT389" i="20"/>
  <c r="BT381" i="20"/>
  <c r="BT373" i="20"/>
  <c r="BT365" i="20"/>
  <c r="BT357" i="20"/>
  <c r="BT349" i="20"/>
  <c r="BT341" i="20"/>
  <c r="BT333" i="20"/>
  <c r="BT325" i="20"/>
  <c r="BT317" i="20"/>
  <c r="BT309" i="20"/>
  <c r="BT301" i="20"/>
  <c r="BT293" i="20"/>
  <c r="BT285" i="20"/>
  <c r="BT178" i="20"/>
  <c r="BT138" i="20"/>
  <c r="BT74" i="20"/>
  <c r="BT204" i="20"/>
  <c r="BT140" i="20"/>
  <c r="BT275" i="20"/>
  <c r="BT202" i="20"/>
  <c r="BT114" i="20"/>
  <c r="BT277" i="20"/>
  <c r="BT236" i="20"/>
  <c r="CP608" i="20"/>
  <c r="BT634" i="20"/>
  <c r="BP481" i="20"/>
  <c r="BP473" i="20"/>
  <c r="BP465" i="20"/>
  <c r="BP457" i="20"/>
  <c r="BP449" i="20"/>
  <c r="BP441" i="20"/>
  <c r="BR151" i="20"/>
  <c r="BR103" i="20"/>
  <c r="BR87" i="20"/>
  <c r="BN261" i="20"/>
  <c r="CP261" i="20"/>
  <c r="BT124" i="20"/>
  <c r="CP124" i="20"/>
  <c r="BP577" i="20"/>
  <c r="BL544" i="20"/>
  <c r="BL536" i="20"/>
  <c r="BL528" i="20"/>
  <c r="BP520" i="20"/>
  <c r="BP512" i="20"/>
  <c r="BP504" i="20"/>
  <c r="BL472" i="20"/>
  <c r="BT230" i="20"/>
  <c r="BT214" i="20"/>
  <c r="BT190" i="20"/>
  <c r="BT174" i="20"/>
  <c r="BT150" i="20"/>
  <c r="BT126" i="20"/>
  <c r="BT110" i="20"/>
  <c r="BT86" i="20"/>
  <c r="BP406" i="20"/>
  <c r="BP358" i="20"/>
  <c r="CN116" i="20"/>
  <c r="CN551" i="20"/>
  <c r="CN487" i="20"/>
  <c r="CN423" i="20"/>
  <c r="CN359" i="20"/>
  <c r="BP254" i="20"/>
  <c r="BP246" i="20"/>
  <c r="BP237" i="20"/>
  <c r="BP189" i="20"/>
  <c r="BP181" i="20"/>
  <c r="BP173" i="20"/>
  <c r="BP125" i="20"/>
  <c r="BP117" i="20"/>
  <c r="BP109" i="20"/>
  <c r="BN534" i="20"/>
  <c r="BN414" i="20"/>
  <c r="BN326" i="20"/>
  <c r="BT84" i="20"/>
  <c r="BP639" i="20"/>
  <c r="BT606" i="20"/>
  <c r="BN564" i="20"/>
  <c r="BR563" i="20"/>
  <c r="CP595" i="20"/>
  <c r="BP613" i="20"/>
  <c r="BN573" i="20"/>
  <c r="BT571" i="20"/>
  <c r="CN634" i="20"/>
  <c r="BT583" i="20"/>
  <c r="BL635" i="20"/>
  <c r="BR635" i="20"/>
  <c r="BV572" i="20"/>
  <c r="BP135" i="20"/>
  <c r="BP119" i="20"/>
  <c r="BP111" i="20"/>
  <c r="BP71" i="20"/>
  <c r="BP552" i="20"/>
  <c r="BP544" i="20"/>
  <c r="BP496" i="20"/>
  <c r="BP488" i="20"/>
  <c r="BP432" i="20"/>
  <c r="BP424" i="20"/>
  <c r="BP416" i="20"/>
  <c r="BP352" i="20"/>
  <c r="BP304" i="20"/>
  <c r="BP296" i="20"/>
  <c r="BP288" i="20"/>
  <c r="BN230" i="20"/>
  <c r="BN214" i="20"/>
  <c r="BN190" i="20"/>
  <c r="BN174" i="20"/>
  <c r="BN150" i="20"/>
  <c r="BN126" i="20"/>
  <c r="BN110" i="20"/>
  <c r="BN86" i="20"/>
  <c r="BN269" i="20"/>
  <c r="BN76" i="20"/>
  <c r="BP569" i="20"/>
  <c r="BT534" i="20"/>
  <c r="BT414" i="20"/>
  <c r="BT326" i="20"/>
  <c r="BN132" i="20"/>
  <c r="BN84" i="20"/>
  <c r="CN574" i="20"/>
  <c r="CL608" i="20"/>
  <c r="BR639" i="20"/>
  <c r="CP640" i="20"/>
  <c r="BT564" i="20"/>
  <c r="BT581" i="20"/>
  <c r="CN592" i="20"/>
  <c r="CP591" i="20"/>
  <c r="BR566" i="20"/>
  <c r="CP573" i="20"/>
  <c r="BR634" i="20"/>
  <c r="CN611" i="20"/>
  <c r="CL634" i="20"/>
  <c r="CP620" i="20"/>
  <c r="BR636" i="20"/>
  <c r="BT245" i="20"/>
  <c r="BT261" i="20"/>
  <c r="BN212" i="20"/>
  <c r="BT399" i="20"/>
  <c r="BT391" i="20"/>
  <c r="BT383" i="20"/>
  <c r="BT375" i="20"/>
  <c r="BT367" i="20"/>
  <c r="BT359" i="20"/>
  <c r="BT343" i="20"/>
  <c r="BT335" i="20"/>
  <c r="BT327" i="20"/>
  <c r="BT319" i="20"/>
  <c r="BT311" i="20"/>
  <c r="BT303" i="20"/>
  <c r="BT295" i="20"/>
  <c r="BT109" i="20"/>
  <c r="BT101" i="20"/>
  <c r="BT253" i="20"/>
  <c r="BR132" i="20"/>
  <c r="BT592" i="20"/>
  <c r="BL638" i="20"/>
  <c r="BT608" i="20"/>
  <c r="BN582" i="20"/>
  <c r="BR624" i="20"/>
  <c r="BN560" i="20"/>
  <c r="BT623" i="20"/>
  <c r="BL632" i="20"/>
  <c r="BT598" i="20"/>
  <c r="BR576" i="20"/>
  <c r="BT614" i="20"/>
  <c r="BT613" i="20"/>
  <c r="BT281" i="20"/>
  <c r="CP630" i="20"/>
  <c r="BT573" i="20"/>
  <c r="BT619" i="20"/>
  <c r="CJ644" i="20"/>
  <c r="BT594" i="20"/>
  <c r="CP594" i="20"/>
  <c r="BP611" i="20"/>
  <c r="BT611" i="20"/>
  <c r="CL587" i="20"/>
  <c r="BN587" i="20"/>
  <c r="BN620" i="20"/>
  <c r="BL602" i="20"/>
  <c r="BT121" i="20"/>
  <c r="BT113" i="20"/>
  <c r="BT105" i="20"/>
  <c r="BT97" i="20"/>
  <c r="BT89" i="20"/>
  <c r="BT73" i="20"/>
  <c r="BT538" i="20"/>
  <c r="BT498" i="20"/>
  <c r="BT474" i="20"/>
  <c r="BT442" i="20"/>
  <c r="BT418" i="20"/>
  <c r="BT386" i="20"/>
  <c r="BT362" i="20"/>
  <c r="BT330" i="20"/>
  <c r="BT306" i="20"/>
  <c r="BT273" i="20"/>
  <c r="BT240" i="20"/>
  <c r="BT593" i="20"/>
  <c r="BT554" i="20"/>
  <c r="BT514" i="20"/>
  <c r="BT482" i="20"/>
  <c r="BT458" i="20"/>
  <c r="BT434" i="20"/>
  <c r="BT394" i="20"/>
  <c r="BT370" i="20"/>
  <c r="BT338" i="20"/>
  <c r="BT298" i="20"/>
  <c r="BT257" i="20"/>
  <c r="BT585" i="20"/>
  <c r="BT553" i="20"/>
  <c r="BT545" i="20"/>
  <c r="BT537" i="20"/>
  <c r="BT529" i="20"/>
  <c r="BT521" i="20"/>
  <c r="BT513" i="20"/>
  <c r="BT505" i="20"/>
  <c r="BT497" i="20"/>
  <c r="BT489" i="20"/>
  <c r="BT481" i="20"/>
  <c r="BT473" i="20"/>
  <c r="BT465" i="20"/>
  <c r="BT457" i="20"/>
  <c r="BT449" i="20"/>
  <c r="BT441" i="20"/>
  <c r="BT433" i="20"/>
  <c r="BT425" i="20"/>
  <c r="BT417" i="20"/>
  <c r="BT409" i="20"/>
  <c r="BT401" i="20"/>
  <c r="BT393" i="20"/>
  <c r="BT385" i="20"/>
  <c r="BT377" i="20"/>
  <c r="BT369" i="20"/>
  <c r="BT361" i="20"/>
  <c r="BT353" i="20"/>
  <c r="BT345" i="20"/>
  <c r="BT337" i="20"/>
  <c r="BT329" i="20"/>
  <c r="BT321" i="20"/>
  <c r="BT313" i="20"/>
  <c r="BT305" i="20"/>
  <c r="BT297" i="20"/>
  <c r="BT641" i="20"/>
  <c r="BT577" i="20"/>
  <c r="BT504" i="20"/>
  <c r="BT93" i="20"/>
  <c r="BT85" i="20"/>
  <c r="BT77" i="20"/>
  <c r="BL188" i="20"/>
  <c r="BL558" i="20"/>
  <c r="CN583" i="20"/>
  <c r="CP582" i="20"/>
  <c r="CL582" i="20"/>
  <c r="BL559" i="20"/>
  <c r="BL631" i="20"/>
  <c r="BR575" i="20"/>
  <c r="BN595" i="20"/>
  <c r="CN628" i="20"/>
  <c r="CP281" i="20"/>
  <c r="BR630" i="20"/>
  <c r="BL636" i="20"/>
  <c r="BT565" i="20"/>
  <c r="BR587" i="20"/>
  <c r="CP635" i="20"/>
  <c r="BT209" i="20"/>
  <c r="BT145" i="20"/>
  <c r="BT81" i="20"/>
  <c r="BT522" i="20"/>
  <c r="BT289" i="20"/>
  <c r="BL231" i="20"/>
  <c r="BT633" i="20"/>
  <c r="BT569" i="20"/>
  <c r="CP622" i="20"/>
  <c r="CL607" i="20"/>
  <c r="CP576" i="20"/>
  <c r="CL627" i="20"/>
  <c r="CN578" i="20"/>
  <c r="CN573" i="20"/>
  <c r="CL562" i="20"/>
  <c r="BT597" i="20"/>
  <c r="BT620" i="20"/>
  <c r="BL643" i="20"/>
  <c r="BL572" i="20"/>
  <c r="BT180" i="20"/>
  <c r="BL167" i="20"/>
  <c r="BL392" i="20"/>
  <c r="BT142" i="20"/>
  <c r="BT78" i="20"/>
  <c r="BL253" i="20"/>
  <c r="BT638" i="20"/>
  <c r="BL583" i="20"/>
  <c r="BR631" i="20"/>
  <c r="BT567" i="20"/>
  <c r="BR281" i="20"/>
  <c r="BN281" i="20"/>
  <c r="BT627" i="20"/>
  <c r="BN630" i="20"/>
  <c r="BN571" i="20"/>
  <c r="CN600" i="20"/>
  <c r="BR626" i="20"/>
  <c r="BP597" i="20"/>
  <c r="BT612" i="20"/>
  <c r="CP600" i="20"/>
  <c r="BL433" i="20"/>
  <c r="BL270" i="20"/>
  <c r="BR157" i="20"/>
  <c r="BL132" i="20"/>
  <c r="BL84" i="20"/>
  <c r="BP574" i="20"/>
  <c r="BP599" i="20"/>
  <c r="BT590" i="20"/>
  <c r="CP560" i="20"/>
  <c r="CL560" i="20"/>
  <c r="BP559" i="20"/>
  <c r="CP598" i="20"/>
  <c r="CL640" i="20"/>
  <c r="BP578" i="20"/>
  <c r="CL613" i="20"/>
  <c r="BL264" i="20"/>
  <c r="BN207" i="20"/>
  <c r="BN143" i="20"/>
  <c r="BL127" i="20"/>
  <c r="CN188" i="20"/>
  <c r="CN616" i="20"/>
  <c r="BT560" i="20"/>
  <c r="BT632" i="20"/>
  <c r="BL598" i="20"/>
  <c r="BT576" i="20"/>
  <c r="CL567" i="20"/>
  <c r="CP596" i="20"/>
  <c r="CN595" i="20"/>
  <c r="BL613" i="20"/>
  <c r="BT591" i="20"/>
  <c r="CP621" i="20"/>
  <c r="BT626" i="20"/>
  <c r="CP626" i="20"/>
  <c r="CL626" i="20"/>
  <c r="BP572" i="20"/>
  <c r="CL570" i="20"/>
  <c r="BT602" i="20"/>
  <c r="CP602" i="20"/>
  <c r="BT579" i="20"/>
  <c r="BT363" i="20"/>
  <c r="BT192" i="20"/>
  <c r="BT622" i="20"/>
  <c r="BT559" i="20"/>
  <c r="BT640" i="20"/>
  <c r="BT610" i="20"/>
  <c r="BR591" i="20"/>
  <c r="CL630" i="20"/>
  <c r="CP579" i="20"/>
  <c r="CL618" i="20"/>
  <c r="CL302" i="20"/>
  <c r="CL48" i="20"/>
  <c r="CN85" i="20"/>
  <c r="CN77" i="20"/>
  <c r="CN49" i="20"/>
  <c r="CL4" i="20"/>
  <c r="BL599" i="20"/>
  <c r="BR638" i="20"/>
  <c r="BR616" i="20"/>
  <c r="CN615" i="20"/>
  <c r="BT595" i="20"/>
  <c r="BT628" i="20"/>
  <c r="CN610" i="20"/>
  <c r="BN579" i="20"/>
  <c r="CL620" i="20"/>
  <c r="CL337" i="20"/>
  <c r="CL329" i="20"/>
  <c r="CL321" i="20"/>
  <c r="CL297" i="20"/>
  <c r="CL289" i="20"/>
  <c r="CL223" i="20"/>
  <c r="CL215" i="20"/>
  <c r="CL199" i="20"/>
  <c r="CL191" i="20"/>
  <c r="CL183" i="20"/>
  <c r="CL167" i="20"/>
  <c r="CL159" i="20"/>
  <c r="CL151" i="20"/>
  <c r="CL135" i="20"/>
  <c r="CL119" i="20"/>
  <c r="CL111" i="20"/>
  <c r="CL103" i="20"/>
  <c r="CL95" i="20"/>
  <c r="CL87" i="20"/>
  <c r="CL79" i="20"/>
  <c r="CL71" i="20"/>
  <c r="CL43" i="20"/>
  <c r="CL36" i="20"/>
  <c r="CL29" i="20"/>
  <c r="CL21" i="20"/>
  <c r="CL14" i="20"/>
  <c r="CL6" i="20"/>
  <c r="CL641" i="20"/>
  <c r="CL577" i="20"/>
  <c r="CL214" i="20"/>
  <c r="CL190" i="20"/>
  <c r="CL182" i="20"/>
  <c r="CP166" i="20"/>
  <c r="CL158" i="20"/>
  <c r="CP150" i="20"/>
  <c r="CL126" i="20"/>
  <c r="CL118" i="20"/>
  <c r="CL110" i="20"/>
  <c r="CL102" i="20"/>
  <c r="CL94" i="20"/>
  <c r="CL86" i="20"/>
  <c r="CL78" i="20"/>
  <c r="BR70" i="20"/>
  <c r="CL70" i="20"/>
  <c r="CL42" i="20"/>
  <c r="CL28" i="20"/>
  <c r="CL20" i="20"/>
  <c r="CL13" i="20"/>
  <c r="CL5" i="20"/>
  <c r="CL269" i="20"/>
  <c r="BT116" i="20"/>
  <c r="BR551" i="20"/>
  <c r="BR543" i="20"/>
  <c r="BR415" i="20"/>
  <c r="BR383" i="20"/>
  <c r="BR367" i="20"/>
  <c r="BR359" i="20"/>
  <c r="BL141" i="20"/>
  <c r="BL133" i="20"/>
  <c r="BL93" i="20"/>
  <c r="CN253" i="20"/>
  <c r="CL188" i="20"/>
  <c r="CN132" i="20"/>
  <c r="CN84" i="20"/>
  <c r="CN11" i="20"/>
  <c r="BT607" i="20"/>
  <c r="BT624" i="20"/>
  <c r="CN606" i="20"/>
  <c r="BN610" i="20"/>
  <c r="BT596" i="20"/>
  <c r="BN588" i="20"/>
  <c r="BT586" i="20"/>
  <c r="BT600" i="20"/>
  <c r="BP629" i="20"/>
  <c r="CP580" i="20"/>
  <c r="BN580" i="20"/>
  <c r="BP587" i="20"/>
  <c r="CP589" i="20"/>
  <c r="BN589" i="20"/>
  <c r="BT629" i="20"/>
  <c r="BT572" i="20"/>
  <c r="BP570" i="20"/>
  <c r="CN602" i="20"/>
  <c r="BP594" i="20"/>
  <c r="BN618" i="20"/>
  <c r="BN485" i="20"/>
  <c r="BN405" i="20"/>
  <c r="BN357" i="20"/>
  <c r="CC549" i="20"/>
  <c r="CC541" i="20"/>
  <c r="CC533" i="20"/>
  <c r="CC525" i="20"/>
  <c r="CC517" i="20"/>
  <c r="CC509" i="20"/>
  <c r="BL501" i="20"/>
  <c r="CC501" i="20"/>
  <c r="CC493" i="20"/>
  <c r="CC485" i="20"/>
  <c r="CC477" i="20"/>
  <c r="CC469" i="20"/>
  <c r="CC461" i="20"/>
  <c r="BL453" i="20"/>
  <c r="CC453" i="20"/>
  <c r="CC445" i="20"/>
  <c r="BL437" i="20"/>
  <c r="CC437" i="20"/>
  <c r="CC429" i="20"/>
  <c r="CC421" i="20"/>
  <c r="CC413" i="20"/>
  <c r="CC405" i="20"/>
  <c r="CC397" i="20"/>
  <c r="CC389" i="20"/>
  <c r="CC381" i="20"/>
  <c r="CC373" i="20"/>
  <c r="BL365" i="20"/>
  <c r="CC365" i="20"/>
  <c r="CC357" i="20"/>
  <c r="CC349" i="20"/>
  <c r="CC341" i="20"/>
  <c r="CC333" i="20"/>
  <c r="CC325" i="20"/>
  <c r="CC317" i="20"/>
  <c r="CC309" i="20"/>
  <c r="CC301" i="20"/>
  <c r="CC293" i="20"/>
  <c r="CC285" i="20"/>
  <c r="CC276" i="20"/>
  <c r="CC268" i="20"/>
  <c r="CC260" i="20"/>
  <c r="CC252" i="20"/>
  <c r="CC244" i="20"/>
  <c r="CC227" i="20"/>
  <c r="CC219" i="20"/>
  <c r="CC211" i="20"/>
  <c r="CC203" i="20"/>
  <c r="CC195" i="20"/>
  <c r="CC187" i="20"/>
  <c r="BN549" i="20"/>
  <c r="BL99" i="20"/>
  <c r="BN469" i="20"/>
  <c r="BN285" i="20"/>
  <c r="BL445" i="20"/>
  <c r="BL163" i="20"/>
  <c r="BN477" i="20"/>
  <c r="BN154" i="20"/>
  <c r="BL131" i="20"/>
  <c r="BN517" i="20"/>
  <c r="BN413" i="20"/>
  <c r="BL509" i="20"/>
  <c r="BL493" i="20"/>
  <c r="BP365" i="20"/>
  <c r="BL357" i="20"/>
  <c r="BP301" i="20"/>
  <c r="BP163" i="20"/>
  <c r="BP155" i="20"/>
  <c r="BP147" i="20"/>
  <c r="BP139" i="20"/>
  <c r="BP131" i="20"/>
  <c r="BP123" i="20"/>
  <c r="BP115" i="20"/>
  <c r="BP107" i="20"/>
  <c r="BP99" i="20"/>
  <c r="BP91" i="20"/>
  <c r="BP83" i="20"/>
  <c r="BP75" i="20"/>
  <c r="BL267" i="20"/>
  <c r="BL234" i="20"/>
  <c r="BL170" i="20"/>
  <c r="BL154" i="20"/>
  <c r="BL138" i="20"/>
  <c r="BL122" i="20"/>
  <c r="BL106" i="20"/>
  <c r="BL90" i="20"/>
  <c r="BL74" i="20"/>
  <c r="BL617" i="20"/>
  <c r="BN461" i="20"/>
  <c r="BN421" i="20"/>
  <c r="BP232" i="20"/>
  <c r="BR168" i="20"/>
  <c r="BP112" i="20"/>
  <c r="BR80" i="20"/>
  <c r="BN526" i="20"/>
  <c r="BN470" i="20"/>
  <c r="BN342" i="20"/>
  <c r="BN294" i="20"/>
  <c r="BN228" i="20"/>
  <c r="BN218" i="20"/>
  <c r="BN525" i="20"/>
  <c r="BN453" i="20"/>
  <c r="BN397" i="20"/>
  <c r="BN349" i="20"/>
  <c r="BL115" i="20"/>
  <c r="BR234" i="20"/>
  <c r="BN533" i="20"/>
  <c r="BN90" i="20"/>
  <c r="BL83" i="20"/>
  <c r="BR170" i="20"/>
  <c r="BR122" i="20"/>
  <c r="BP168" i="20"/>
  <c r="BP80" i="20"/>
  <c r="BN92" i="20"/>
  <c r="BR106" i="20"/>
  <c r="BP136" i="20"/>
  <c r="BN541" i="20"/>
  <c r="BN293" i="20"/>
  <c r="BR251" i="20"/>
  <c r="BP200" i="20"/>
  <c r="BN398" i="20"/>
  <c r="CC179" i="20"/>
  <c r="CC171" i="20"/>
  <c r="CC163" i="20"/>
  <c r="BL155" i="20"/>
  <c r="CC155" i="20"/>
  <c r="CC147" i="20"/>
  <c r="CC139" i="20"/>
  <c r="CC131" i="20"/>
  <c r="BL123" i="20"/>
  <c r="CC123" i="20"/>
  <c r="CC115" i="20"/>
  <c r="CC107" i="20"/>
  <c r="CC99" i="20"/>
  <c r="BL91" i="20"/>
  <c r="CC91" i="20"/>
  <c r="CC83" i="20"/>
  <c r="CC75" i="20"/>
  <c r="CC47" i="20"/>
  <c r="CC40" i="20"/>
  <c r="CC33" i="20"/>
  <c r="CC25" i="20"/>
  <c r="CC17" i="20"/>
  <c r="CC10" i="20"/>
  <c r="CC532" i="20"/>
  <c r="CC500" i="20"/>
  <c r="CC484" i="20"/>
  <c r="CC476" i="20"/>
  <c r="CC460" i="20"/>
  <c r="CC444" i="20"/>
  <c r="CC428" i="20"/>
  <c r="CC412" i="20"/>
  <c r="CC396" i="20"/>
  <c r="CC380" i="20"/>
  <c r="CC364" i="20"/>
  <c r="CC348" i="20"/>
  <c r="CC284" i="20"/>
  <c r="CC267" i="20"/>
  <c r="BP251" i="20"/>
  <c r="CC251" i="20"/>
  <c r="BP226" i="20"/>
  <c r="BY226" i="20"/>
  <c r="CC210" i="20"/>
  <c r="CC194" i="20"/>
  <c r="BY154" i="20"/>
  <c r="CC138" i="20"/>
  <c r="CC122" i="20"/>
  <c r="BY90" i="20"/>
  <c r="CC74" i="20"/>
  <c r="CC39" i="20"/>
  <c r="CC490" i="20"/>
  <c r="CC426" i="20"/>
  <c r="CC526" i="20"/>
  <c r="CC228" i="20"/>
  <c r="CC204" i="20"/>
  <c r="CC140" i="20"/>
  <c r="CC92" i="20"/>
  <c r="CC18" i="20"/>
  <c r="CC548" i="20"/>
  <c r="CC540" i="20"/>
  <c r="CC524" i="20"/>
  <c r="CC516" i="20"/>
  <c r="CC508" i="20"/>
  <c r="CC492" i="20"/>
  <c r="CC468" i="20"/>
  <c r="CC452" i="20"/>
  <c r="CC436" i="20"/>
  <c r="CC420" i="20"/>
  <c r="CC404" i="20"/>
  <c r="CC388" i="20"/>
  <c r="CC372" i="20"/>
  <c r="CC356" i="20"/>
  <c r="CC340" i="20"/>
  <c r="CC324" i="20"/>
  <c r="CC308" i="20"/>
  <c r="CC292" i="20"/>
  <c r="CC275" i="20"/>
  <c r="CC259" i="20"/>
  <c r="BY218" i="20"/>
  <c r="CC202" i="20"/>
  <c r="CC186" i="20"/>
  <c r="BY162" i="20"/>
  <c r="CC146" i="20"/>
  <c r="CC130" i="20"/>
  <c r="BY98" i="20"/>
  <c r="CC82" i="20"/>
  <c r="CC398" i="20"/>
  <c r="CC342" i="20"/>
  <c r="BL228" i="20"/>
  <c r="BL140" i="20"/>
  <c r="BL92" i="20"/>
  <c r="BP98" i="20"/>
  <c r="BL249" i="20"/>
  <c r="BR542" i="20"/>
  <c r="CC334" i="20"/>
  <c r="BL220" i="20"/>
  <c r="BL148" i="20"/>
  <c r="BL100" i="20"/>
  <c r="BY491" i="20"/>
  <c r="CE617" i="20"/>
  <c r="BL525" i="20"/>
  <c r="BL461" i="20"/>
  <c r="BL293" i="20"/>
  <c r="BL139" i="20"/>
  <c r="BL107" i="20"/>
  <c r="BL75" i="20"/>
  <c r="BP234" i="20"/>
  <c r="CE178" i="20"/>
  <c r="BP170" i="20"/>
  <c r="BP122" i="20"/>
  <c r="BP106" i="20"/>
  <c r="CC8" i="20"/>
  <c r="BR526" i="20"/>
  <c r="CE609" i="20"/>
  <c r="BL477" i="20"/>
  <c r="BL469" i="20"/>
  <c r="CG325" i="20"/>
  <c r="BL309" i="20"/>
  <c r="CG309" i="20"/>
  <c r="CG301" i="20"/>
  <c r="CG293" i="20"/>
  <c r="CG285" i="20"/>
  <c r="CG268" i="20"/>
  <c r="CG260" i="20"/>
  <c r="CG252" i="20"/>
  <c r="CG235" i="20"/>
  <c r="CG227" i="20"/>
  <c r="CG219" i="20"/>
  <c r="CG211" i="20"/>
  <c r="CG203" i="20"/>
  <c r="CG195" i="20"/>
  <c r="CG187" i="20"/>
  <c r="CG179" i="20"/>
  <c r="CG171" i="20"/>
  <c r="CG163" i="20"/>
  <c r="CG155" i="20"/>
  <c r="CG147" i="20"/>
  <c r="CG139" i="20"/>
  <c r="CG131" i="20"/>
  <c r="CG123" i="20"/>
  <c r="CG115" i="20"/>
  <c r="CG107" i="20"/>
  <c r="CG99" i="20"/>
  <c r="CG91" i="20"/>
  <c r="CG83" i="20"/>
  <c r="CG75" i="20"/>
  <c r="CG47" i="20"/>
  <c r="CG40" i="20"/>
  <c r="CG25" i="20"/>
  <c r="CG17" i="20"/>
  <c r="CG10" i="20"/>
  <c r="CG332" i="20"/>
  <c r="CG316" i="20"/>
  <c r="CG300" i="20"/>
  <c r="CG284" i="20"/>
  <c r="CG226" i="20"/>
  <c r="BL210" i="20"/>
  <c r="BP178" i="20"/>
  <c r="CG170" i="20"/>
  <c r="CG154" i="20"/>
  <c r="CG106" i="20"/>
  <c r="CG90" i="20"/>
  <c r="CG24" i="20"/>
  <c r="CG9" i="20"/>
  <c r="CG8" i="20"/>
  <c r="BL541" i="20"/>
  <c r="BL533" i="20"/>
  <c r="CG317" i="20"/>
  <c r="BL549" i="20"/>
  <c r="BL429" i="20"/>
  <c r="BL421" i="20"/>
  <c r="BL405" i="20"/>
  <c r="BL389" i="20"/>
  <c r="BL373" i="20"/>
  <c r="BL341" i="20"/>
  <c r="BL325" i="20"/>
  <c r="BL301" i="20"/>
  <c r="BP276" i="20"/>
  <c r="BP268" i="20"/>
  <c r="BP260" i="20"/>
  <c r="BP252" i="20"/>
  <c r="BP244" i="20"/>
  <c r="BP235" i="20"/>
  <c r="BP227" i="20"/>
  <c r="BP219" i="20"/>
  <c r="BP211" i="20"/>
  <c r="BP203" i="20"/>
  <c r="BP195" i="20"/>
  <c r="BP187" i="20"/>
  <c r="BP179" i="20"/>
  <c r="BP171" i="20"/>
  <c r="CG33" i="20"/>
  <c r="BP532" i="20"/>
  <c r="BP500" i="20"/>
  <c r="BP484" i="20"/>
  <c r="BP476" i="20"/>
  <c r="BP460" i="20"/>
  <c r="BP444" i="20"/>
  <c r="BP428" i="20"/>
  <c r="BP412" i="20"/>
  <c r="BP396" i="20"/>
  <c r="BP380" i="20"/>
  <c r="BP364" i="20"/>
  <c r="BN402" i="20"/>
  <c r="BN378" i="20"/>
  <c r="BN346" i="20"/>
  <c r="BN314" i="20"/>
  <c r="BN290" i="20"/>
  <c r="BN265" i="20"/>
  <c r="BN232" i="20"/>
  <c r="BN200" i="20"/>
  <c r="BN168" i="20"/>
  <c r="BN136" i="20"/>
  <c r="BN112" i="20"/>
  <c r="BN80" i="20"/>
  <c r="BL526" i="20"/>
  <c r="BL470" i="20"/>
  <c r="BL398" i="20"/>
  <c r="BL342" i="20"/>
  <c r="BP204" i="20"/>
  <c r="BP140" i="20"/>
  <c r="BP275" i="20"/>
  <c r="BL202" i="20"/>
  <c r="BL162" i="20"/>
  <c r="BL146" i="20"/>
  <c r="BL114" i="20"/>
  <c r="BL98" i="20"/>
  <c r="BL82" i="20"/>
  <c r="BN410" i="20"/>
  <c r="BN354" i="20"/>
  <c r="BN322" i="20"/>
  <c r="BN282" i="20"/>
  <c r="BN249" i="20"/>
  <c r="BN208" i="20"/>
  <c r="BN176" i="20"/>
  <c r="BN144" i="20"/>
  <c r="BN104" i="20"/>
  <c r="BN72" i="20"/>
  <c r="BN561" i="20"/>
  <c r="BL542" i="20"/>
  <c r="BL486" i="20"/>
  <c r="BL438" i="20"/>
  <c r="BL382" i="20"/>
  <c r="BL334" i="20"/>
  <c r="BP277" i="20"/>
  <c r="BN483" i="20"/>
  <c r="BP410" i="20"/>
  <c r="BP354" i="20"/>
  <c r="BP322" i="20"/>
  <c r="BP282" i="20"/>
  <c r="BP249" i="20"/>
  <c r="BR208" i="20"/>
  <c r="BP176" i="20"/>
  <c r="BR144" i="20"/>
  <c r="BR104" i="20"/>
  <c r="BN542" i="20"/>
  <c r="BN486" i="20"/>
  <c r="BN438" i="20"/>
  <c r="BN382" i="20"/>
  <c r="BN180" i="20"/>
  <c r="BN100" i="20"/>
  <c r="BR531" i="20"/>
  <c r="BR467" i="20"/>
  <c r="BR403" i="20"/>
  <c r="BR339" i="20"/>
  <c r="BP208" i="20"/>
  <c r="BP72" i="20"/>
  <c r="BP561" i="20"/>
  <c r="BL507" i="20"/>
  <c r="BL499" i="20"/>
  <c r="BL443" i="20"/>
  <c r="BR186" i="20"/>
  <c r="BY617" i="20"/>
  <c r="BL147" i="20"/>
  <c r="BR267" i="20"/>
  <c r="CA251" i="20"/>
  <c r="BR243" i="20"/>
  <c r="CA549" i="20"/>
  <c r="CA541" i="20"/>
  <c r="CA533" i="20"/>
  <c r="CA525" i="20"/>
  <c r="CA517" i="20"/>
  <c r="CA509" i="20"/>
  <c r="CA501" i="20"/>
  <c r="CA493" i="20"/>
  <c r="CA485" i="20"/>
  <c r="CA477" i="20"/>
  <c r="CA469" i="20"/>
  <c r="CA461" i="20"/>
  <c r="CA453" i="20"/>
  <c r="CA445" i="20"/>
  <c r="CA437" i="20"/>
  <c r="CA429" i="20"/>
  <c r="CA421" i="20"/>
  <c r="CA413" i="20"/>
  <c r="CA405" i="20"/>
  <c r="CA397" i="20"/>
  <c r="CA389" i="20"/>
  <c r="BL381" i="20"/>
  <c r="CA381" i="20"/>
  <c r="CA373" i="20"/>
  <c r="CA365" i="20"/>
  <c r="CA357" i="20"/>
  <c r="CA349" i="20"/>
  <c r="CA341" i="20"/>
  <c r="CA333" i="20"/>
  <c r="CA325" i="20"/>
  <c r="BL317" i="20"/>
  <c r="CA317" i="20"/>
  <c r="CA309" i="20"/>
  <c r="CA301" i="20"/>
  <c r="CA293" i="20"/>
  <c r="CA285" i="20"/>
  <c r="CA276" i="20"/>
  <c r="CA268" i="20"/>
  <c r="CA260" i="20"/>
  <c r="CA252" i="20"/>
  <c r="CA244" i="20"/>
  <c r="CA235" i="20"/>
  <c r="CA227" i="20"/>
  <c r="CA219" i="20"/>
  <c r="CA211" i="20"/>
  <c r="CA203" i="20"/>
  <c r="CA195" i="20"/>
  <c r="CA187" i="20"/>
  <c r="CA179" i="20"/>
  <c r="CA171" i="20"/>
  <c r="CA163" i="20"/>
  <c r="CA155" i="20"/>
  <c r="CA147" i="20"/>
  <c r="CA139" i="20"/>
  <c r="CA131" i="20"/>
  <c r="CA123" i="20"/>
  <c r="CA115" i="20"/>
  <c r="CA107" i="20"/>
  <c r="CA99" i="20"/>
  <c r="CA91" i="20"/>
  <c r="CA83" i="20"/>
  <c r="CA75" i="20"/>
  <c r="CA47" i="20"/>
  <c r="CA40" i="20"/>
  <c r="CA33" i="20"/>
  <c r="CA25" i="20"/>
  <c r="CA17" i="20"/>
  <c r="CA10" i="20"/>
  <c r="CA532" i="20"/>
  <c r="CA500" i="20"/>
  <c r="CA484" i="20"/>
  <c r="CA476" i="20"/>
  <c r="CA460" i="20"/>
  <c r="CA444" i="20"/>
  <c r="CA428" i="20"/>
  <c r="CA412" i="20"/>
  <c r="CA396" i="20"/>
  <c r="CA617" i="20"/>
  <c r="BL517" i="20"/>
  <c r="BL413" i="20"/>
  <c r="BL397" i="20"/>
  <c r="BL349" i="20"/>
  <c r="BL333" i="20"/>
  <c r="BL285" i="20"/>
  <c r="BY267" i="20"/>
  <c r="CC234" i="20"/>
  <c r="BY210" i="20"/>
  <c r="BL194" i="20"/>
  <c r="BY194" i="20"/>
  <c r="BY178" i="20"/>
  <c r="CC170" i="20"/>
  <c r="BY138" i="20"/>
  <c r="CC106" i="20"/>
  <c r="BY74" i="20"/>
  <c r="CC24" i="20"/>
  <c r="CA8" i="20"/>
  <c r="CA530" i="20"/>
  <c r="CA490" i="20"/>
  <c r="CA466" i="20"/>
  <c r="CA450" i="20"/>
  <c r="CA426" i="20"/>
  <c r="CA402" i="20"/>
  <c r="CA378" i="20"/>
  <c r="CA346" i="20"/>
  <c r="CA314" i="20"/>
  <c r="CA290" i="20"/>
  <c r="CA265" i="20"/>
  <c r="CA232" i="20"/>
  <c r="CA200" i="20"/>
  <c r="CA168" i="20"/>
  <c r="CA136" i="20"/>
  <c r="CA112" i="20"/>
  <c r="CA80" i="20"/>
  <c r="CA37" i="20"/>
  <c r="CC46" i="20"/>
  <c r="CC542" i="20"/>
  <c r="CC486" i="20"/>
  <c r="CC277" i="20"/>
  <c r="CC220" i="20"/>
  <c r="CC180" i="20"/>
  <c r="CC148" i="20"/>
  <c r="CC100" i="20"/>
  <c r="BY555" i="20"/>
  <c r="BY547" i="20"/>
  <c r="BY539" i="20"/>
  <c r="CC523" i="20"/>
  <c r="CC515" i="20"/>
  <c r="CC507" i="20"/>
  <c r="BY483" i="20"/>
  <c r="BY475" i="20"/>
  <c r="CC467" i="20"/>
  <c r="CC459" i="20"/>
  <c r="CC451" i="20"/>
  <c r="CC443" i="20"/>
  <c r="CC435" i="20"/>
  <c r="BY427" i="20"/>
  <c r="BY419" i="20"/>
  <c r="BY411" i="20"/>
  <c r="CC403" i="20"/>
  <c r="CC395" i="20"/>
  <c r="CC387" i="20"/>
  <c r="CC379" i="20"/>
  <c r="CC371" i="20"/>
  <c r="BY363" i="20"/>
  <c r="BY355" i="20"/>
  <c r="BY347" i="20"/>
  <c r="CC339" i="20"/>
  <c r="CC331" i="20"/>
  <c r="CC323" i="20"/>
  <c r="BP315" i="20"/>
  <c r="CC315" i="20"/>
  <c r="CC307" i="20"/>
  <c r="BY291" i="20"/>
  <c r="BY283" i="20"/>
  <c r="CC502" i="20"/>
  <c r="CC446" i="20"/>
  <c r="CC236" i="20"/>
  <c r="CC196" i="20"/>
  <c r="CC156" i="20"/>
  <c r="CC108" i="20"/>
  <c r="CC34" i="20"/>
  <c r="CA522" i="20"/>
  <c r="CC458" i="20"/>
  <c r="CE298" i="20"/>
  <c r="CC510" i="20"/>
  <c r="CE462" i="20"/>
  <c r="CC422" i="20"/>
  <c r="CC245" i="20"/>
  <c r="CC172" i="20"/>
  <c r="CC48" i="20"/>
  <c r="CC585" i="20"/>
  <c r="BP355" i="20"/>
  <c r="CC350" i="20"/>
  <c r="CC286" i="20"/>
  <c r="BL196" i="20"/>
  <c r="BL156" i="20"/>
  <c r="BL108" i="20"/>
  <c r="BL259" i="20"/>
  <c r="BP186" i="20"/>
  <c r="BP162" i="20"/>
  <c r="CE546" i="20"/>
  <c r="CE561" i="20"/>
  <c r="CE601" i="20"/>
  <c r="BP555" i="20"/>
  <c r="CE555" i="20"/>
  <c r="CA515" i="20"/>
  <c r="BP443" i="20"/>
  <c r="BP427" i="20"/>
  <c r="BP419" i="20"/>
  <c r="CA387" i="20"/>
  <c r="BP379" i="20"/>
  <c r="BP363" i="20"/>
  <c r="CA323" i="20"/>
  <c r="BL291" i="20"/>
  <c r="BL242" i="20"/>
  <c r="CC225" i="20"/>
  <c r="CC217" i="20"/>
  <c r="BL209" i="20"/>
  <c r="CC209" i="20"/>
  <c r="CC193" i="20"/>
  <c r="CC185" i="20"/>
  <c r="BL177" i="20"/>
  <c r="CC177" i="20"/>
  <c r="CC169" i="20"/>
  <c r="CC161" i="20"/>
  <c r="CC153" i="20"/>
  <c r="CC145" i="20"/>
  <c r="CC129" i="20"/>
  <c r="CC121" i="20"/>
  <c r="CC113" i="20"/>
  <c r="CC105" i="20"/>
  <c r="CC97" i="20"/>
  <c r="CC89" i="20"/>
  <c r="CC81" i="20"/>
  <c r="CC45" i="20"/>
  <c r="CC38" i="20"/>
  <c r="CC31" i="20"/>
  <c r="CC23" i="20"/>
  <c r="CC15" i="20"/>
  <c r="BL306" i="20"/>
  <c r="BL216" i="20"/>
  <c r="CE593" i="20"/>
  <c r="CE554" i="20"/>
  <c r="CC257" i="20"/>
  <c r="CE625" i="20"/>
  <c r="BL302" i="20"/>
  <c r="CE585" i="20"/>
  <c r="CE553" i="20"/>
  <c r="CE545" i="20"/>
  <c r="CE537" i="20"/>
  <c r="CE529" i="20"/>
  <c r="CE521" i="20"/>
  <c r="CE505" i="20"/>
  <c r="CE497" i="20"/>
  <c r="CE489" i="20"/>
  <c r="CE481" i="20"/>
  <c r="CE473" i="20"/>
  <c r="CE465" i="20"/>
  <c r="CE457" i="20"/>
  <c r="CE441" i="20"/>
  <c r="BL402" i="20"/>
  <c r="BL378" i="20"/>
  <c r="BL346" i="20"/>
  <c r="BL314" i="20"/>
  <c r="BL265" i="20"/>
  <c r="BL232" i="20"/>
  <c r="BL200" i="20"/>
  <c r="BL168" i="20"/>
  <c r="BL136" i="20"/>
  <c r="BL112" i="20"/>
  <c r="BL80" i="20"/>
  <c r="BR470" i="20"/>
  <c r="BL294" i="20"/>
  <c r="CG294" i="20"/>
  <c r="CG228" i="20"/>
  <c r="CG204" i="20"/>
  <c r="CG140" i="20"/>
  <c r="CG92" i="20"/>
  <c r="CG18" i="20"/>
  <c r="CG340" i="20"/>
  <c r="CG324" i="20"/>
  <c r="CG308" i="20"/>
  <c r="CG292" i="20"/>
  <c r="BL275" i="20"/>
  <c r="BP243" i="20"/>
  <c r="BL218" i="20"/>
  <c r="CG218" i="20"/>
  <c r="CG162" i="20"/>
  <c r="CG146" i="20"/>
  <c r="BP130" i="20"/>
  <c r="BP114" i="20"/>
  <c r="CG98" i="20"/>
  <c r="CG82" i="20"/>
  <c r="CG16" i="20"/>
  <c r="BL410" i="20"/>
  <c r="BL354" i="20"/>
  <c r="BL322" i="20"/>
  <c r="BL282" i="20"/>
  <c r="BL208" i="20"/>
  <c r="BL176" i="20"/>
  <c r="BL144" i="20"/>
  <c r="BL104" i="20"/>
  <c r="BL72" i="20"/>
  <c r="BR486" i="20"/>
  <c r="BR334" i="20"/>
  <c r="BL277" i="20"/>
  <c r="CG220" i="20"/>
  <c r="CG180" i="20"/>
  <c r="CG148" i="20"/>
  <c r="CG100" i="20"/>
  <c r="CE547" i="20"/>
  <c r="CE539" i="20"/>
  <c r="CE531" i="20"/>
  <c r="CG507" i="20"/>
  <c r="BP499" i="20"/>
  <c r="BP491" i="20"/>
  <c r="CG459" i="20"/>
  <c r="CA451" i="20"/>
  <c r="CG451" i="20"/>
  <c r="CG443" i="20"/>
  <c r="BP435" i="20"/>
  <c r="CG435" i="20"/>
  <c r="CG395" i="20"/>
  <c r="CG387" i="20"/>
  <c r="CG379" i="20"/>
  <c r="BP371" i="20"/>
  <c r="CG371" i="20"/>
  <c r="CG331" i="20"/>
  <c r="CG323" i="20"/>
  <c r="CG315" i="20"/>
  <c r="BP307" i="20"/>
  <c r="CG307" i="20"/>
  <c r="BP299" i="20"/>
  <c r="CG291" i="20"/>
  <c r="BL283" i="20"/>
  <c r="CG283" i="20"/>
  <c r="BL266" i="20"/>
  <c r="BL250" i="20"/>
  <c r="BP348" i="20"/>
  <c r="BP332" i="20"/>
  <c r="BP316" i="20"/>
  <c r="BP300" i="20"/>
  <c r="BP284" i="20"/>
  <c r="BP267" i="20"/>
  <c r="BL251" i="20"/>
  <c r="CG251" i="20"/>
  <c r="CG210" i="20"/>
  <c r="BP194" i="20"/>
  <c r="CG194" i="20"/>
  <c r="BL178" i="20"/>
  <c r="BP138" i="20"/>
  <c r="CG138" i="20"/>
  <c r="CG122" i="20"/>
  <c r="BP74" i="20"/>
  <c r="CG74" i="20"/>
  <c r="CG39" i="20"/>
  <c r="BN530" i="20"/>
  <c r="BN490" i="20"/>
  <c r="BN466" i="20"/>
  <c r="BN450" i="20"/>
  <c r="BN426" i="20"/>
  <c r="BL290" i="20"/>
  <c r="BR294" i="20"/>
  <c r="BL204" i="20"/>
  <c r="BN609" i="20"/>
  <c r="BP548" i="20"/>
  <c r="BP540" i="20"/>
  <c r="BP524" i="20"/>
  <c r="BP516" i="20"/>
  <c r="BP508" i="20"/>
  <c r="BP492" i="20"/>
  <c r="BP468" i="20"/>
  <c r="BP452" i="20"/>
  <c r="BP436" i="20"/>
  <c r="BP420" i="20"/>
  <c r="BP404" i="20"/>
  <c r="BP388" i="20"/>
  <c r="BP372" i="20"/>
  <c r="BP356" i="20"/>
  <c r="BP340" i="20"/>
  <c r="BP324" i="20"/>
  <c r="BP308" i="20"/>
  <c r="BP292" i="20"/>
  <c r="BP259" i="20"/>
  <c r="CG259" i="20"/>
  <c r="BL243" i="20"/>
  <c r="BP202" i="20"/>
  <c r="CG202" i="20"/>
  <c r="BL186" i="20"/>
  <c r="CG186" i="20"/>
  <c r="BP146" i="20"/>
  <c r="CG130" i="20"/>
  <c r="CG114" i="20"/>
  <c r="BP82" i="20"/>
  <c r="CG46" i="20"/>
  <c r="CG32" i="20"/>
  <c r="BN546" i="20"/>
  <c r="BN506" i="20"/>
  <c r="BR438" i="20"/>
  <c r="BR382" i="20"/>
  <c r="BL180" i="20"/>
  <c r="BN601" i="20"/>
  <c r="BP539" i="20"/>
  <c r="BP531" i="20"/>
  <c r="BP523" i="20"/>
  <c r="BP515" i="20"/>
  <c r="BP475" i="20"/>
  <c r="BP467" i="20"/>
  <c r="BP459" i="20"/>
  <c r="BP451" i="20"/>
  <c r="BP411" i="20"/>
  <c r="BP403" i="20"/>
  <c r="BP395" i="20"/>
  <c r="BP387" i="20"/>
  <c r="CC347" i="20"/>
  <c r="BP339" i="20"/>
  <c r="BP331" i="20"/>
  <c r="BP323" i="20"/>
  <c r="BL315" i="20"/>
  <c r="BL307" i="20"/>
  <c r="BL258" i="20"/>
  <c r="BL225" i="20"/>
  <c r="BL193" i="20"/>
  <c r="BP347" i="20"/>
  <c r="BP283" i="20"/>
  <c r="BN274" i="20"/>
  <c r="BN266" i="20"/>
  <c r="BN105" i="20"/>
  <c r="BN97" i="20"/>
  <c r="BN89" i="20"/>
  <c r="BN81" i="20"/>
  <c r="BN73" i="20"/>
  <c r="BN386" i="20"/>
  <c r="BN362" i="20"/>
  <c r="BN330" i="20"/>
  <c r="BN306" i="20"/>
  <c r="BN273" i="20"/>
  <c r="BN240" i="20"/>
  <c r="BN216" i="20"/>
  <c r="BN184" i="20"/>
  <c r="BN152" i="20"/>
  <c r="BN120" i="20"/>
  <c r="BN96" i="20"/>
  <c r="BL502" i="20"/>
  <c r="BL446" i="20"/>
  <c r="BL390" i="20"/>
  <c r="BL350" i="20"/>
  <c r="BP236" i="20"/>
  <c r="BP108" i="20"/>
  <c r="BN224" i="20"/>
  <c r="BL192" i="20"/>
  <c r="BN160" i="20"/>
  <c r="BN88" i="20"/>
  <c r="BN625" i="20"/>
  <c r="BL510" i="20"/>
  <c r="BL462" i="20"/>
  <c r="BL422" i="20"/>
  <c r="BL366" i="20"/>
  <c r="BR302" i="20"/>
  <c r="BP245" i="20"/>
  <c r="BP172" i="20"/>
  <c r="BN433" i="20"/>
  <c r="BN425" i="20"/>
  <c r="BN417" i="20"/>
  <c r="BN409" i="20"/>
  <c r="BR216" i="20"/>
  <c r="BR152" i="20"/>
  <c r="BP274" i="20"/>
  <c r="BP266" i="20"/>
  <c r="BP258" i="20"/>
  <c r="BP250" i="20"/>
  <c r="BP242" i="20"/>
  <c r="BP233" i="20"/>
  <c r="BP225" i="20"/>
  <c r="BP217" i="20"/>
  <c r="BP209" i="20"/>
  <c r="BP201" i="20"/>
  <c r="BP193" i="20"/>
  <c r="BP185" i="20"/>
  <c r="BP177" i="20"/>
  <c r="BP169" i="20"/>
  <c r="BP161" i="20"/>
  <c r="BP153" i="20"/>
  <c r="BP145" i="20"/>
  <c r="BP137" i="20"/>
  <c r="BP129" i="20"/>
  <c r="BP121" i="20"/>
  <c r="BP113" i="20"/>
  <c r="BP105" i="20"/>
  <c r="BP97" i="20"/>
  <c r="BP89" i="20"/>
  <c r="BP81" i="20"/>
  <c r="BP73" i="20"/>
  <c r="BP386" i="20"/>
  <c r="BP362" i="20"/>
  <c r="BP330" i="20"/>
  <c r="BP306" i="20"/>
  <c r="BP273" i="20"/>
  <c r="BP240" i="20"/>
  <c r="BP216" i="20"/>
  <c r="BP152" i="20"/>
  <c r="BN502" i="20"/>
  <c r="BN446" i="20"/>
  <c r="BN390" i="20"/>
  <c r="BN350" i="20"/>
  <c r="BN286" i="20"/>
  <c r="BP482" i="20"/>
  <c r="BP458" i="20"/>
  <c r="BP434" i="20"/>
  <c r="BP394" i="20"/>
  <c r="BP370" i="20"/>
  <c r="BP338" i="20"/>
  <c r="BP298" i="20"/>
  <c r="BP257" i="20"/>
  <c r="BP88" i="20"/>
  <c r="BP625" i="20"/>
  <c r="BN510" i="20"/>
  <c r="BN462" i="20"/>
  <c r="BN422" i="20"/>
  <c r="BN366" i="20"/>
  <c r="BN302" i="20"/>
  <c r="BP433" i="20"/>
  <c r="BP425" i="20"/>
  <c r="BP417" i="20"/>
  <c r="BP409" i="20"/>
  <c r="BP401" i="20"/>
  <c r="BP393" i="20"/>
  <c r="BP385" i="20"/>
  <c r="BP377" i="20"/>
  <c r="BP369" i="20"/>
  <c r="BP361" i="20"/>
  <c r="BP353" i="20"/>
  <c r="BP345" i="20"/>
  <c r="BP337" i="20"/>
  <c r="BP329" i="20"/>
  <c r="BR108" i="20"/>
  <c r="BP224" i="20"/>
  <c r="BP160" i="20"/>
  <c r="BR172" i="20"/>
  <c r="BP239" i="20"/>
  <c r="BP231" i="20"/>
  <c r="CA234" i="20"/>
  <c r="BR210" i="20"/>
  <c r="BR194" i="20"/>
  <c r="CA170" i="20"/>
  <c r="BR154" i="20"/>
  <c r="CA122" i="20"/>
  <c r="CA106" i="20"/>
  <c r="CC90" i="20"/>
  <c r="CA39" i="20"/>
  <c r="CA24" i="20"/>
  <c r="BY8" i="20"/>
  <c r="BY200" i="20"/>
  <c r="BY168" i="20"/>
  <c r="BY136" i="20"/>
  <c r="BY112" i="20"/>
  <c r="BY80" i="20"/>
  <c r="BY37" i="20"/>
  <c r="CA526" i="20"/>
  <c r="CA470" i="20"/>
  <c r="CA294" i="20"/>
  <c r="BR92" i="20"/>
  <c r="BY609" i="20"/>
  <c r="BR259" i="20"/>
  <c r="CA243" i="20"/>
  <c r="BR218" i="20"/>
  <c r="CA186" i="20"/>
  <c r="BR146" i="20"/>
  <c r="BR130" i="20"/>
  <c r="BR82" i="20"/>
  <c r="CA46" i="20"/>
  <c r="CA32" i="20"/>
  <c r="BY208" i="20"/>
  <c r="BY176" i="20"/>
  <c r="BY144" i="20"/>
  <c r="BY104" i="20"/>
  <c r="BY72" i="20"/>
  <c r="BY22" i="20"/>
  <c r="BY561" i="20"/>
  <c r="CA542" i="20"/>
  <c r="CA486" i="20"/>
  <c r="CA438" i="20"/>
  <c r="CA382" i="20"/>
  <c r="BR220" i="20"/>
  <c r="BR180" i="20"/>
  <c r="BR148" i="20"/>
  <c r="BR100" i="20"/>
  <c r="BY601" i="20"/>
  <c r="BL555" i="20"/>
  <c r="BL539" i="20"/>
  <c r="BL531" i="20"/>
  <c r="BL523" i="20"/>
  <c r="BL515" i="20"/>
  <c r="CA507" i="20"/>
  <c r="CA499" i="20"/>
  <c r="BL491" i="20"/>
  <c r="BL475" i="20"/>
  <c r="BL467" i="20"/>
  <c r="BL459" i="20"/>
  <c r="BL451" i="20"/>
  <c r="CA443" i="20"/>
  <c r="CA435" i="20"/>
  <c r="BL427" i="20"/>
  <c r="BL411" i="20"/>
  <c r="BL403" i="20"/>
  <c r="BL395" i="20"/>
  <c r="BL387" i="20"/>
  <c r="CA379" i="20"/>
  <c r="CA371" i="20"/>
  <c r="BL363" i="20"/>
  <c r="BL347" i="20"/>
  <c r="BL339" i="20"/>
  <c r="BL331" i="20"/>
  <c r="BL323" i="20"/>
  <c r="CA315" i="20"/>
  <c r="CA307" i="20"/>
  <c r="CA299" i="20"/>
  <c r="BY81" i="20"/>
  <c r="BL184" i="20"/>
  <c r="CA380" i="20"/>
  <c r="CA364" i="20"/>
  <c r="CA348" i="20"/>
  <c r="CA332" i="20"/>
  <c r="CA316" i="20"/>
  <c r="CA300" i="20"/>
  <c r="CA284" i="20"/>
  <c r="BL226" i="20"/>
  <c r="CC226" i="20"/>
  <c r="CC154" i="20"/>
  <c r="BR90" i="20"/>
  <c r="CC9" i="20"/>
  <c r="BY526" i="20"/>
  <c r="BY470" i="20"/>
  <c r="CA398" i="20"/>
  <c r="CA342" i="20"/>
  <c r="CE294" i="20"/>
  <c r="CA228" i="20"/>
  <c r="CA204" i="20"/>
  <c r="CA140" i="20"/>
  <c r="CA92" i="20"/>
  <c r="CA18" i="20"/>
  <c r="CA548" i="20"/>
  <c r="CA540" i="20"/>
  <c r="CA524" i="20"/>
  <c r="CA516" i="20"/>
  <c r="CA508" i="20"/>
  <c r="CA492" i="20"/>
  <c r="CA468" i="20"/>
  <c r="CA452" i="20"/>
  <c r="CA436" i="20"/>
  <c r="CA420" i="20"/>
  <c r="CA404" i="20"/>
  <c r="CA388" i="20"/>
  <c r="CA372" i="20"/>
  <c r="CA356" i="20"/>
  <c r="CA340" i="20"/>
  <c r="CA324" i="20"/>
  <c r="CA308" i="20"/>
  <c r="CA292" i="20"/>
  <c r="CC218" i="20"/>
  <c r="CC162" i="20"/>
  <c r="CC98" i="20"/>
  <c r="CC16" i="20"/>
  <c r="BY542" i="20"/>
  <c r="BY486" i="20"/>
  <c r="CE438" i="20"/>
  <c r="BY382" i="20"/>
  <c r="CA334" i="20"/>
  <c r="CA277" i="20"/>
  <c r="CA220" i="20"/>
  <c r="CA180" i="20"/>
  <c r="CA148" i="20"/>
  <c r="CA100" i="20"/>
  <c r="BP547" i="20"/>
  <c r="CC547" i="20"/>
  <c r="CE491" i="20"/>
  <c r="CC483" i="20"/>
  <c r="CC419" i="20"/>
  <c r="CC355" i="20"/>
  <c r="CC291" i="20"/>
  <c r="CC283" i="20"/>
  <c r="CA609" i="20"/>
  <c r="BY275" i="20"/>
  <c r="BY259" i="20"/>
  <c r="BY202" i="20"/>
  <c r="BY146" i="20"/>
  <c r="BY130" i="20"/>
  <c r="BY114" i="20"/>
  <c r="BY82" i="20"/>
  <c r="CA546" i="20"/>
  <c r="CA506" i="20"/>
  <c r="CA410" i="20"/>
  <c r="CA354" i="20"/>
  <c r="CA322" i="20"/>
  <c r="CA282" i="20"/>
  <c r="CA249" i="20"/>
  <c r="CA208" i="20"/>
  <c r="CA176" i="20"/>
  <c r="CA144" i="20"/>
  <c r="CA104" i="20"/>
  <c r="CA72" i="20"/>
  <c r="CA22" i="20"/>
  <c r="CA561" i="20"/>
  <c r="CE382" i="20"/>
  <c r="CA601" i="20"/>
  <c r="CC555" i="20"/>
  <c r="BY531" i="20"/>
  <c r="BY523" i="20"/>
  <c r="BY515" i="20"/>
  <c r="BP507" i="20"/>
  <c r="BY467" i="20"/>
  <c r="BY459" i="20"/>
  <c r="CC427" i="20"/>
  <c r="BY403" i="20"/>
  <c r="BY395" i="20"/>
  <c r="BY387" i="20"/>
  <c r="CC363" i="20"/>
  <c r="BY339" i="20"/>
  <c r="BY331" i="20"/>
  <c r="BY323" i="20"/>
  <c r="CC299" i="20"/>
  <c r="BP291" i="20"/>
  <c r="BL274" i="20"/>
  <c r="CA274" i="20"/>
  <c r="CA266" i="20"/>
  <c r="CA258" i="20"/>
  <c r="CA250" i="20"/>
  <c r="CA242" i="20"/>
  <c r="CA233" i="20"/>
  <c r="CA225" i="20"/>
  <c r="CA217" i="20"/>
  <c r="CA201" i="20"/>
  <c r="CA193" i="20"/>
  <c r="CA185" i="20"/>
  <c r="CA177" i="20"/>
  <c r="CA169" i="20"/>
  <c r="CA161" i="20"/>
  <c r="CA153" i="20"/>
  <c r="CA137" i="20"/>
  <c r="CA129" i="20"/>
  <c r="CA121" i="20"/>
  <c r="CA113" i="20"/>
  <c r="CA105" i="20"/>
  <c r="CA97" i="20"/>
  <c r="CA89" i="20"/>
  <c r="CA73" i="20"/>
  <c r="CA45" i="20"/>
  <c r="CA38" i="20"/>
  <c r="CA31" i="20"/>
  <c r="CA23" i="20"/>
  <c r="CA15" i="20"/>
  <c r="CA538" i="20"/>
  <c r="CA498" i="20"/>
  <c r="CA474" i="20"/>
  <c r="CA442" i="20"/>
  <c r="CA418" i="20"/>
  <c r="CA386" i="20"/>
  <c r="CA362" i="20"/>
  <c r="CA330" i="20"/>
  <c r="CA306" i="20"/>
  <c r="CA273" i="20"/>
  <c r="CA240" i="20"/>
  <c r="CA216" i="20"/>
  <c r="CA184" i="20"/>
  <c r="CC553" i="20"/>
  <c r="CC545" i="20"/>
  <c r="CC537" i="20"/>
  <c r="CC529" i="20"/>
  <c r="CC521" i="20"/>
  <c r="CC505" i="20"/>
  <c r="CC497" i="20"/>
  <c r="CC489" i="20"/>
  <c r="CC481" i="20"/>
  <c r="CC473" i="20"/>
  <c r="CC465" i="20"/>
  <c r="CC457" i="20"/>
  <c r="CC441" i="20"/>
  <c r="CC433" i="20"/>
  <c r="CC425" i="20"/>
  <c r="CC417" i="20"/>
  <c r="CE409" i="20"/>
  <c r="CE401" i="20"/>
  <c r="CE393" i="20"/>
  <c r="CE385" i="20"/>
  <c r="CE377" i="20"/>
  <c r="CE369" i="20"/>
  <c r="CE361" i="20"/>
  <c r="CE353" i="20"/>
  <c r="CE345" i="20"/>
  <c r="CE337" i="20"/>
  <c r="CE329" i="20"/>
  <c r="CE321" i="20"/>
  <c r="CE313" i="20"/>
  <c r="CE305" i="20"/>
  <c r="CE297" i="20"/>
  <c r="CA289" i="20"/>
  <c r="CE280" i="20"/>
  <c r="CE272" i="20"/>
  <c r="CE264" i="20"/>
  <c r="CE256" i="20"/>
  <c r="CE248" i="20"/>
  <c r="CE239" i="20"/>
  <c r="CE231" i="20"/>
  <c r="BN223" i="20"/>
  <c r="CE223" i="20"/>
  <c r="CE215" i="20"/>
  <c r="CE207" i="20"/>
  <c r="BN199" i="20"/>
  <c r="CE199" i="20"/>
  <c r="CE191" i="20"/>
  <c r="CE183" i="20"/>
  <c r="CE175" i="20"/>
  <c r="CE167" i="20"/>
  <c r="CE159" i="20"/>
  <c r="CE151" i="20"/>
  <c r="CE143" i="20"/>
  <c r="CE135" i="20"/>
  <c r="CE127" i="20"/>
  <c r="CE119" i="20"/>
  <c r="CE111" i="20"/>
  <c r="CE103" i="20"/>
  <c r="CE95" i="20"/>
  <c r="CE87" i="20"/>
  <c r="CE79" i="20"/>
  <c r="CE71" i="20"/>
  <c r="CE43" i="20"/>
  <c r="CE36" i="20"/>
  <c r="CE29" i="20"/>
  <c r="CE21" i="20"/>
  <c r="CE14" i="20"/>
  <c r="CE6" i="20"/>
  <c r="CC518" i="20"/>
  <c r="CC478" i="20"/>
  <c r="CE430" i="20"/>
  <c r="CC261" i="20"/>
  <c r="CC124" i="20"/>
  <c r="CC26" i="20"/>
  <c r="CC552" i="20"/>
  <c r="CC544" i="20"/>
  <c r="BN520" i="20"/>
  <c r="CA504" i="20"/>
  <c r="CE496" i="20"/>
  <c r="CC488" i="20"/>
  <c r="BN480" i="20"/>
  <c r="CA480" i="20"/>
  <c r="CE472" i="20"/>
  <c r="CE464" i="20"/>
  <c r="BL272" i="20"/>
  <c r="BN264" i="20"/>
  <c r="BL207" i="20"/>
  <c r="BN71" i="20"/>
  <c r="BR518" i="20"/>
  <c r="BR478" i="20"/>
  <c r="BL261" i="20"/>
  <c r="BL124" i="20"/>
  <c r="BN544" i="20"/>
  <c r="BN528" i="20"/>
  <c r="CC480" i="20"/>
  <c r="CC416" i="20"/>
  <c r="BN400" i="20"/>
  <c r="BN336" i="20"/>
  <c r="BN288" i="20"/>
  <c r="CE433" i="20"/>
  <c r="CE425" i="20"/>
  <c r="CE417" i="20"/>
  <c r="BN280" i="20"/>
  <c r="BN272" i="20"/>
  <c r="BN215" i="20"/>
  <c r="BN151" i="20"/>
  <c r="BN87" i="20"/>
  <c r="BN552" i="20"/>
  <c r="CE552" i="20"/>
  <c r="CE544" i="20"/>
  <c r="BN536" i="20"/>
  <c r="BN488" i="20"/>
  <c r="BN472" i="20"/>
  <c r="BN464" i="20"/>
  <c r="BN424" i="20"/>
  <c r="BL384" i="20"/>
  <c r="BL233" i="20"/>
  <c r="CG225" i="20"/>
  <c r="BL217" i="20"/>
  <c r="CG217" i="20"/>
  <c r="BL201" i="20"/>
  <c r="CG201" i="20"/>
  <c r="CG193" i="20"/>
  <c r="BL185" i="20"/>
  <c r="CG185" i="20"/>
  <c r="CG177" i="20"/>
  <c r="BL169" i="20"/>
  <c r="CG169" i="20"/>
  <c r="BL161" i="20"/>
  <c r="CG161" i="20"/>
  <c r="BL153" i="20"/>
  <c r="CG153" i="20"/>
  <c r="BL145" i="20"/>
  <c r="CG145" i="20"/>
  <c r="BL137" i="20"/>
  <c r="CG137" i="20"/>
  <c r="BL129" i="20"/>
  <c r="CG129" i="20"/>
  <c r="BL121" i="20"/>
  <c r="CG121" i="20"/>
  <c r="BL113" i="20"/>
  <c r="CG113" i="20"/>
  <c r="BL105" i="20"/>
  <c r="CG105" i="20"/>
  <c r="BL97" i="20"/>
  <c r="CG97" i="20"/>
  <c r="BL89" i="20"/>
  <c r="CG89" i="20"/>
  <c r="BL81" i="20"/>
  <c r="CG81" i="20"/>
  <c r="BL73" i="20"/>
  <c r="CG73" i="20"/>
  <c r="CG45" i="20"/>
  <c r="CG38" i="20"/>
  <c r="CG31" i="20"/>
  <c r="CG23" i="20"/>
  <c r="CG15" i="20"/>
  <c r="BL386" i="20"/>
  <c r="BL362" i="20"/>
  <c r="BL330" i="20"/>
  <c r="BL273" i="20"/>
  <c r="BL240" i="20"/>
  <c r="BL152" i="20"/>
  <c r="BL120" i="20"/>
  <c r="BL96" i="20"/>
  <c r="BR350" i="20"/>
  <c r="CG286" i="20"/>
  <c r="CG236" i="20"/>
  <c r="CG196" i="20"/>
  <c r="CG156" i="20"/>
  <c r="CG108" i="20"/>
  <c r="CG34" i="20"/>
  <c r="BL394" i="20"/>
  <c r="BL370" i="20"/>
  <c r="BL338" i="20"/>
  <c r="BL298" i="20"/>
  <c r="CG257" i="20"/>
  <c r="BL160" i="20"/>
  <c r="BL128" i="20"/>
  <c r="BL88" i="20"/>
  <c r="BR462" i="20"/>
  <c r="BR422" i="20"/>
  <c r="CG302" i="20"/>
  <c r="BL245" i="20"/>
  <c r="CG172" i="20"/>
  <c r="CG48" i="20"/>
  <c r="CE513" i="20"/>
  <c r="CE449" i="20"/>
  <c r="BL417" i="20"/>
  <c r="BL409" i="20"/>
  <c r="BL401" i="20"/>
  <c r="BL393" i="20"/>
  <c r="BL385" i="20"/>
  <c r="BL377" i="20"/>
  <c r="BL369" i="20"/>
  <c r="BL361" i="20"/>
  <c r="BL353" i="20"/>
  <c r="BL345" i="20"/>
  <c r="BL337" i="20"/>
  <c r="BL329" i="20"/>
  <c r="BL321" i="20"/>
  <c r="BN538" i="20"/>
  <c r="BN498" i="20"/>
  <c r="BN474" i="20"/>
  <c r="BN442" i="20"/>
  <c r="BN418" i="20"/>
  <c r="BR502" i="20"/>
  <c r="BR446" i="20"/>
  <c r="BL286" i="20"/>
  <c r="BL236" i="20"/>
  <c r="BN593" i="20"/>
  <c r="BN554" i="20"/>
  <c r="BN522" i="20"/>
  <c r="BN514" i="20"/>
  <c r="BN482" i="20"/>
  <c r="BN458" i="20"/>
  <c r="BN434" i="20"/>
  <c r="BL257" i="20"/>
  <c r="BL224" i="20"/>
  <c r="BR510" i="20"/>
  <c r="BR366" i="20"/>
  <c r="BL172" i="20"/>
  <c r="BN585" i="20"/>
  <c r="BN553" i="20"/>
  <c r="BN545" i="20"/>
  <c r="BN537" i="20"/>
  <c r="BN529" i="20"/>
  <c r="BN521" i="20"/>
  <c r="BN513" i="20"/>
  <c r="BN505" i="20"/>
  <c r="BN497" i="20"/>
  <c r="BN489" i="20"/>
  <c r="BN481" i="20"/>
  <c r="BN473" i="20"/>
  <c r="BN465" i="20"/>
  <c r="BN457" i="20"/>
  <c r="BN449" i="20"/>
  <c r="BN441" i="20"/>
  <c r="BL425" i="20"/>
  <c r="BL289" i="20"/>
  <c r="BN239" i="20"/>
  <c r="BL223" i="20"/>
  <c r="BY207" i="20"/>
  <c r="BN175" i="20"/>
  <c r="BN167" i="20"/>
  <c r="BL143" i="20"/>
  <c r="BN119" i="20"/>
  <c r="BN111" i="20"/>
  <c r="BL79" i="20"/>
  <c r="BR430" i="20"/>
  <c r="BN401" i="20"/>
  <c r="BN393" i="20"/>
  <c r="BN385" i="20"/>
  <c r="BN377" i="20"/>
  <c r="BN369" i="20"/>
  <c r="BN361" i="20"/>
  <c r="BN353" i="20"/>
  <c r="BN345" i="20"/>
  <c r="BN337" i="20"/>
  <c r="BN329" i="20"/>
  <c r="BN321" i="20"/>
  <c r="BN313" i="20"/>
  <c r="BN305" i="20"/>
  <c r="BN297" i="20"/>
  <c r="BN289" i="20"/>
  <c r="BN256" i="20"/>
  <c r="BN191" i="20"/>
  <c r="BN127" i="20"/>
  <c r="BL518" i="20"/>
  <c r="BL478" i="20"/>
  <c r="BL430" i="20"/>
  <c r="BL374" i="20"/>
  <c r="BL318" i="20"/>
  <c r="BP261" i="20"/>
  <c r="BL230" i="20"/>
  <c r="BL222" i="20"/>
  <c r="BL214" i="20"/>
  <c r="BL198" i="20"/>
  <c r="BL190" i="20"/>
  <c r="BR95" i="20"/>
  <c r="BL206" i="20"/>
  <c r="BP321" i="20"/>
  <c r="BP313" i="20"/>
  <c r="BP305" i="20"/>
  <c r="BP297" i="20"/>
  <c r="BP289" i="20"/>
  <c r="BP264" i="20"/>
  <c r="BP256" i="20"/>
  <c r="BP248" i="20"/>
  <c r="BP191" i="20"/>
  <c r="BP127" i="20"/>
  <c r="BN518" i="20"/>
  <c r="BN478" i="20"/>
  <c r="BN430" i="20"/>
  <c r="BN374" i="20"/>
  <c r="BN318" i="20"/>
  <c r="BP641" i="20"/>
  <c r="BL464" i="20"/>
  <c r="BP456" i="20"/>
  <c r="BP448" i="20"/>
  <c r="BP440" i="20"/>
  <c r="BR408" i="20"/>
  <c r="BR400" i="20"/>
  <c r="BP199" i="20"/>
  <c r="BP183" i="20"/>
  <c r="BP175" i="20"/>
  <c r="BP536" i="20"/>
  <c r="BP528" i="20"/>
  <c r="BP472" i="20"/>
  <c r="BP464" i="20"/>
  <c r="BP368" i="20"/>
  <c r="BP360" i="20"/>
  <c r="CA502" i="20"/>
  <c r="CA446" i="20"/>
  <c r="BR390" i="20"/>
  <c r="CA390" i="20"/>
  <c r="BR196" i="20"/>
  <c r="BR156" i="20"/>
  <c r="CA510" i="20"/>
  <c r="CA462" i="20"/>
  <c r="CA422" i="20"/>
  <c r="CA366" i="20"/>
  <c r="CA302" i="20"/>
  <c r="BP223" i="20"/>
  <c r="BP207" i="20"/>
  <c r="BP167" i="20"/>
  <c r="BP159" i="20"/>
  <c r="BP143" i="20"/>
  <c r="BP103" i="20"/>
  <c r="BP95" i="20"/>
  <c r="BP79" i="20"/>
  <c r="CA430" i="20"/>
  <c r="CA374" i="20"/>
  <c r="CA318" i="20"/>
  <c r="BR124" i="20"/>
  <c r="BP480" i="20"/>
  <c r="BY502" i="20"/>
  <c r="BY446" i="20"/>
  <c r="BY390" i="20"/>
  <c r="CA350" i="20"/>
  <c r="CA286" i="20"/>
  <c r="CA236" i="20"/>
  <c r="CA196" i="20"/>
  <c r="CA156" i="20"/>
  <c r="CA108" i="20"/>
  <c r="CA34" i="20"/>
  <c r="CE522" i="20"/>
  <c r="BY510" i="20"/>
  <c r="BY462" i="20"/>
  <c r="BY422" i="20"/>
  <c r="CE366" i="20"/>
  <c r="CA245" i="20"/>
  <c r="CA172" i="20"/>
  <c r="CA48" i="20"/>
  <c r="BL313" i="20"/>
  <c r="BY518" i="20"/>
  <c r="BY478" i="20"/>
  <c r="BY430" i="20"/>
  <c r="CE374" i="20"/>
  <c r="BY318" i="20"/>
  <c r="CA261" i="20"/>
  <c r="CA152" i="20"/>
  <c r="CA120" i="20"/>
  <c r="CA96" i="20"/>
  <c r="CA44" i="20"/>
  <c r="CA7" i="20"/>
  <c r="CA593" i="20"/>
  <c r="CA554" i="20"/>
  <c r="CA514" i="20"/>
  <c r="CA482" i="20"/>
  <c r="CA458" i="20"/>
  <c r="CA434" i="20"/>
  <c r="CA394" i="20"/>
  <c r="CA370" i="20"/>
  <c r="CA338" i="20"/>
  <c r="CA298" i="20"/>
  <c r="CA257" i="20"/>
  <c r="CA224" i="20"/>
  <c r="CA192" i="20"/>
  <c r="CA160" i="20"/>
  <c r="CA128" i="20"/>
  <c r="CA88" i="20"/>
  <c r="CA30" i="20"/>
  <c r="CA625" i="20"/>
  <c r="BY366" i="20"/>
  <c r="BY302" i="20"/>
  <c r="CA585" i="20"/>
  <c r="CA553" i="20"/>
  <c r="CA545" i="20"/>
  <c r="CA537" i="20"/>
  <c r="CA529" i="20"/>
  <c r="CA521" i="20"/>
  <c r="CA513" i="20"/>
  <c r="CA505" i="20"/>
  <c r="CA497" i="20"/>
  <c r="CA489" i="20"/>
  <c r="CA481" i="20"/>
  <c r="CA473" i="20"/>
  <c r="CA465" i="20"/>
  <c r="CA457" i="20"/>
  <c r="CA449" i="20"/>
  <c r="CA441" i="20"/>
  <c r="CA433" i="20"/>
  <c r="CA425" i="20"/>
  <c r="CA417" i="20"/>
  <c r="CA409" i="20"/>
  <c r="CA401" i="20"/>
  <c r="CA393" i="20"/>
  <c r="CA385" i="20"/>
  <c r="CA377" i="20"/>
  <c r="CA369" i="20"/>
  <c r="CA361" i="20"/>
  <c r="CA353" i="20"/>
  <c r="CA345" i="20"/>
  <c r="CA337" i="20"/>
  <c r="CA329" i="20"/>
  <c r="CA321" i="20"/>
  <c r="CA313" i="20"/>
  <c r="CA305" i="20"/>
  <c r="CA297" i="20"/>
  <c r="CA280" i="20"/>
  <c r="CA272" i="20"/>
  <c r="CA264" i="20"/>
  <c r="CA256" i="20"/>
  <c r="CA248" i="20"/>
  <c r="CA239" i="20"/>
  <c r="CA231" i="20"/>
  <c r="CA223" i="20"/>
  <c r="CA215" i="20"/>
  <c r="CA207" i="20"/>
  <c r="BL199" i="20"/>
  <c r="CA199" i="20"/>
  <c r="CA191" i="20"/>
  <c r="CA183" i="20"/>
  <c r="CA175" i="20"/>
  <c r="CA167" i="20"/>
  <c r="BN159" i="20"/>
  <c r="CA159" i="20"/>
  <c r="CA151" i="20"/>
  <c r="CA143" i="20"/>
  <c r="BN135" i="20"/>
  <c r="CA135" i="20"/>
  <c r="CA127" i="20"/>
  <c r="CA119" i="20"/>
  <c r="CA111" i="20"/>
  <c r="CA103" i="20"/>
  <c r="CA95" i="20"/>
  <c r="CA87" i="20"/>
  <c r="CA79" i="20"/>
  <c r="CA71" i="20"/>
  <c r="CA43" i="20"/>
  <c r="CA36" i="20"/>
  <c r="CA29" i="20"/>
  <c r="CA21" i="20"/>
  <c r="CA14" i="20"/>
  <c r="CC456" i="20"/>
  <c r="CE440" i="20"/>
  <c r="CE432" i="20"/>
  <c r="CC424" i="20"/>
  <c r="CA416" i="20"/>
  <c r="CE408" i="20"/>
  <c r="CE400" i="20"/>
  <c r="CE392" i="20"/>
  <c r="CE376" i="20"/>
  <c r="CE368" i="20"/>
  <c r="CE360" i="20"/>
  <c r="CE352" i="20"/>
  <c r="CE344" i="20"/>
  <c r="CE336" i="20"/>
  <c r="CE328" i="20"/>
  <c r="CE320" i="20"/>
  <c r="CE312" i="20"/>
  <c r="CE304" i="20"/>
  <c r="CE296" i="20"/>
  <c r="CE288" i="20"/>
  <c r="CE279" i="20"/>
  <c r="CE271" i="20"/>
  <c r="CE263" i="20"/>
  <c r="CE255" i="20"/>
  <c r="CE247" i="20"/>
  <c r="CE238" i="20"/>
  <c r="CE230" i="20"/>
  <c r="BY222" i="20"/>
  <c r="CE214" i="20"/>
  <c r="CE206" i="20"/>
  <c r="CE198" i="20"/>
  <c r="CE190" i="20"/>
  <c r="CE182" i="20"/>
  <c r="CE174" i="20"/>
  <c r="CE166" i="20"/>
  <c r="BY158" i="20"/>
  <c r="CE150" i="20"/>
  <c r="CE142" i="20"/>
  <c r="CE134" i="20"/>
  <c r="CE126" i="20"/>
  <c r="BL118" i="20"/>
  <c r="CE118" i="20"/>
  <c r="CE110" i="20"/>
  <c r="CE102" i="20"/>
  <c r="CE86" i="20"/>
  <c r="CE78" i="20"/>
  <c r="CE70" i="20"/>
  <c r="CE42" i="20"/>
  <c r="CE28" i="20"/>
  <c r="CE20" i="20"/>
  <c r="BY13" i="20"/>
  <c r="CE5" i="20"/>
  <c r="BY358" i="20"/>
  <c r="BY310" i="20"/>
  <c r="BY269" i="20"/>
  <c r="BY212" i="20"/>
  <c r="BY164" i="20"/>
  <c r="BY116" i="20"/>
  <c r="BY76" i="20"/>
  <c r="CA633" i="20"/>
  <c r="CA569" i="20"/>
  <c r="BY551" i="20"/>
  <c r="CG543" i="20"/>
  <c r="BY535" i="20"/>
  <c r="BY527" i="20"/>
  <c r="BY519" i="20"/>
  <c r="BY511" i="20"/>
  <c r="BY503" i="20"/>
  <c r="BY495" i="20"/>
  <c r="BY487" i="20"/>
  <c r="BY471" i="20"/>
  <c r="BY463" i="20"/>
  <c r="BY455" i="20"/>
  <c r="BY447" i="20"/>
  <c r="BY439" i="20"/>
  <c r="BY431" i="20"/>
  <c r="BY423" i="20"/>
  <c r="BY399" i="20"/>
  <c r="BY391" i="20"/>
  <c r="BY383" i="20"/>
  <c r="CG230" i="20"/>
  <c r="CE222" i="20"/>
  <c r="BL158" i="20"/>
  <c r="CE158" i="20"/>
  <c r="BL134" i="20"/>
  <c r="BL126" i="20"/>
  <c r="BL94" i="20"/>
  <c r="BL70" i="20"/>
  <c r="CG551" i="20"/>
  <c r="CG503" i="20"/>
  <c r="CG495" i="20"/>
  <c r="CG487" i="20"/>
  <c r="CG431" i="20"/>
  <c r="BL237" i="20"/>
  <c r="BL320" i="20"/>
  <c r="CC222" i="20"/>
  <c r="CC158" i="20"/>
  <c r="BL110" i="20"/>
  <c r="CC94" i="20"/>
  <c r="CC13" i="20"/>
  <c r="CC494" i="20"/>
  <c r="BR454" i="20"/>
  <c r="BL164" i="20"/>
  <c r="BL116" i="20"/>
  <c r="CE116" i="20"/>
  <c r="BL76" i="20"/>
  <c r="CG535" i="20"/>
  <c r="CG527" i="20"/>
  <c r="CG519" i="20"/>
  <c r="CG511" i="20"/>
  <c r="CE495" i="20"/>
  <c r="CC471" i="20"/>
  <c r="CC463" i="20"/>
  <c r="CG447" i="20"/>
  <c r="CG439" i="20"/>
  <c r="CE431" i="20"/>
  <c r="CC407" i="20"/>
  <c r="CC399" i="20"/>
  <c r="CC391" i="20"/>
  <c r="CC383" i="20"/>
  <c r="CG375" i="20"/>
  <c r="CG367" i="20"/>
  <c r="CG359" i="20"/>
  <c r="CE351" i="20"/>
  <c r="CC343" i="20"/>
  <c r="CC335" i="20"/>
  <c r="BL305" i="20"/>
  <c r="BL297" i="20"/>
  <c r="CG289" i="20"/>
  <c r="BL256" i="20"/>
  <c r="BN248" i="20"/>
  <c r="BN231" i="20"/>
  <c r="BL191" i="20"/>
  <c r="BN183" i="20"/>
  <c r="BL159" i="20"/>
  <c r="BL151" i="20"/>
  <c r="BL135" i="20"/>
  <c r="BN103" i="20"/>
  <c r="BL95" i="20"/>
  <c r="BL87" i="20"/>
  <c r="BY79" i="20"/>
  <c r="BL71" i="20"/>
  <c r="CG318" i="20"/>
  <c r="CG261" i="20"/>
  <c r="CG124" i="20"/>
  <c r="CG26" i="20"/>
  <c r="CE641" i="20"/>
  <c r="CE577" i="20"/>
  <c r="CE536" i="20"/>
  <c r="CE528" i="20"/>
  <c r="CE520" i="20"/>
  <c r="CG512" i="20"/>
  <c r="BN504" i="20"/>
  <c r="BN496" i="20"/>
  <c r="CG448" i="20"/>
  <c r="BN440" i="20"/>
  <c r="BN432" i="20"/>
  <c r="BN408" i="20"/>
  <c r="BL400" i="20"/>
  <c r="CG384" i="20"/>
  <c r="BN360" i="20"/>
  <c r="BL352" i="20"/>
  <c r="BN344" i="20"/>
  <c r="BL336" i="20"/>
  <c r="BN312" i="20"/>
  <c r="BN296" i="20"/>
  <c r="BL142" i="20"/>
  <c r="BL78" i="20"/>
  <c r="BR550" i="20"/>
  <c r="CG550" i="20"/>
  <c r="CG494" i="20"/>
  <c r="CG454" i="20"/>
  <c r="CG406" i="20"/>
  <c r="CG358" i="20"/>
  <c r="CE633" i="20"/>
  <c r="CE569" i="20"/>
  <c r="CE551" i="20"/>
  <c r="CE543" i="20"/>
  <c r="CE535" i="20"/>
  <c r="CE527" i="20"/>
  <c r="CE519" i="20"/>
  <c r="CE511" i="20"/>
  <c r="CE503" i="20"/>
  <c r="CC495" i="20"/>
  <c r="CE487" i="20"/>
  <c r="BR374" i="20"/>
  <c r="BR318" i="20"/>
  <c r="BN641" i="20"/>
  <c r="BN577" i="20"/>
  <c r="BN512" i="20"/>
  <c r="BN448" i="20"/>
  <c r="BN376" i="20"/>
  <c r="BN368" i="20"/>
  <c r="BN304" i="20"/>
  <c r="BL288" i="20"/>
  <c r="BR279" i="20"/>
  <c r="BR271" i="20"/>
  <c r="BR263" i="20"/>
  <c r="BR255" i="20"/>
  <c r="BR247" i="20"/>
  <c r="BR238" i="20"/>
  <c r="BR230" i="20"/>
  <c r="BR222" i="20"/>
  <c r="BR214" i="20"/>
  <c r="BR198" i="20"/>
  <c r="BR190" i="20"/>
  <c r="BR182" i="20"/>
  <c r="BR174" i="20"/>
  <c r="BR166" i="20"/>
  <c r="BR406" i="20"/>
  <c r="BR358" i="20"/>
  <c r="BL212" i="20"/>
  <c r="BL174" i="20"/>
  <c r="BR158" i="20"/>
  <c r="BR134" i="20"/>
  <c r="BR118" i="20"/>
  <c r="BR102" i="20"/>
  <c r="BR94" i="20"/>
  <c r="BR494" i="20"/>
  <c r="BL310" i="20"/>
  <c r="BL269" i="20"/>
  <c r="BN569" i="20"/>
  <c r="BR535" i="20"/>
  <c r="BR527" i="20"/>
  <c r="BR519" i="20"/>
  <c r="BR511" i="20"/>
  <c r="BR503" i="20"/>
  <c r="BR495" i="20"/>
  <c r="BR487" i="20"/>
  <c r="BR479" i="20"/>
  <c r="BR471" i="20"/>
  <c r="BR463" i="20"/>
  <c r="BR455" i="20"/>
  <c r="BR447" i="20"/>
  <c r="BR439" i="20"/>
  <c r="BR431" i="20"/>
  <c r="BR423" i="20"/>
  <c r="BR399" i="20"/>
  <c r="BR391" i="20"/>
  <c r="BR375" i="20"/>
  <c r="BR343" i="20"/>
  <c r="BR335" i="20"/>
  <c r="BR327" i="20"/>
  <c r="BR319" i="20"/>
  <c r="BR311" i="20"/>
  <c r="BR303" i="20"/>
  <c r="BL262" i="20"/>
  <c r="BL246" i="20"/>
  <c r="BL221" i="20"/>
  <c r="BL182" i="20"/>
  <c r="BL550" i="20"/>
  <c r="BL494" i="20"/>
  <c r="BL454" i="20"/>
  <c r="BL406" i="20"/>
  <c r="BL358" i="20"/>
  <c r="BR310" i="20"/>
  <c r="BP269" i="20"/>
  <c r="BP76" i="20"/>
  <c r="BL633" i="20"/>
  <c r="BL551" i="20"/>
  <c r="BL543" i="20"/>
  <c r="BL535" i="20"/>
  <c r="BL527" i="20"/>
  <c r="BL519" i="20"/>
  <c r="BL511" i="20"/>
  <c r="BL503" i="20"/>
  <c r="BL495" i="20"/>
  <c r="BL487" i="20"/>
  <c r="BL479" i="20"/>
  <c r="BL471" i="20"/>
  <c r="BL463" i="20"/>
  <c r="BL455" i="20"/>
  <c r="BL447" i="20"/>
  <c r="BL439" i="20"/>
  <c r="BL431" i="20"/>
  <c r="BL423" i="20"/>
  <c r="BL415" i="20"/>
  <c r="BL407" i="20"/>
  <c r="BL399" i="20"/>
  <c r="BL391" i="20"/>
  <c r="BL383" i="20"/>
  <c r="BL375" i="20"/>
  <c r="BL367" i="20"/>
  <c r="BL359" i="20"/>
  <c r="BL351" i="20"/>
  <c r="BL343" i="20"/>
  <c r="BL335" i="20"/>
  <c r="BL327" i="20"/>
  <c r="BL319" i="20"/>
  <c r="BL311" i="20"/>
  <c r="BL303" i="20"/>
  <c r="BL295" i="20"/>
  <c r="BP392" i="20"/>
  <c r="BP384" i="20"/>
  <c r="BP376" i="20"/>
  <c r="BR344" i="20"/>
  <c r="BR336" i="20"/>
  <c r="BP328" i="20"/>
  <c r="BP320" i="20"/>
  <c r="BP312" i="20"/>
  <c r="BN279" i="20"/>
  <c r="BN271" i="20"/>
  <c r="BN263" i="20"/>
  <c r="BN255" i="20"/>
  <c r="BN247" i="20"/>
  <c r="BN238" i="20"/>
  <c r="BP206" i="20"/>
  <c r="BN166" i="20"/>
  <c r="BP158" i="20"/>
  <c r="BP142" i="20"/>
  <c r="BP134" i="20"/>
  <c r="BP118" i="20"/>
  <c r="BN102" i="20"/>
  <c r="BP94" i="20"/>
  <c r="BP78" i="20"/>
  <c r="BP70" i="20"/>
  <c r="BP494" i="20"/>
  <c r="BP454" i="20"/>
  <c r="BP310" i="20"/>
  <c r="BP164" i="20"/>
  <c r="BP116" i="20"/>
  <c r="BP633" i="20"/>
  <c r="BL569" i="20"/>
  <c r="BP551" i="20"/>
  <c r="BP543" i="20"/>
  <c r="BP535" i="20"/>
  <c r="BP527" i="20"/>
  <c r="BP519" i="20"/>
  <c r="BP511" i="20"/>
  <c r="BP503" i="20"/>
  <c r="BP495" i="20"/>
  <c r="BP487" i="20"/>
  <c r="BP479" i="20"/>
  <c r="BP471" i="20"/>
  <c r="BP463" i="20"/>
  <c r="BP455" i="20"/>
  <c r="BP447" i="20"/>
  <c r="BP439" i="20"/>
  <c r="BP431" i="20"/>
  <c r="BP423" i="20"/>
  <c r="BP415" i="20"/>
  <c r="BP407" i="20"/>
  <c r="BP399" i="20"/>
  <c r="BP391" i="20"/>
  <c r="BP383" i="20"/>
  <c r="BP375" i="20"/>
  <c r="BP367" i="20"/>
  <c r="BP359" i="20"/>
  <c r="BP351" i="20"/>
  <c r="BP343" i="20"/>
  <c r="BP335" i="20"/>
  <c r="BP327" i="20"/>
  <c r="BP319" i="20"/>
  <c r="BP311" i="20"/>
  <c r="BP303" i="20"/>
  <c r="BP295" i="20"/>
  <c r="BP287" i="20"/>
  <c r="CG351" i="20"/>
  <c r="BN270" i="20"/>
  <c r="CA124" i="20"/>
  <c r="CA26" i="20"/>
  <c r="CA222" i="20"/>
  <c r="CA158" i="20"/>
  <c r="CA550" i="20"/>
  <c r="CA454" i="20"/>
  <c r="CA406" i="20"/>
  <c r="BR212" i="20"/>
  <c r="BR164" i="20"/>
  <c r="BR116" i="20"/>
  <c r="CA535" i="20"/>
  <c r="CA527" i="20"/>
  <c r="CA519" i="20"/>
  <c r="CA511" i="20"/>
  <c r="CA503" i="20"/>
  <c r="CA487" i="20"/>
  <c r="CA479" i="20"/>
  <c r="CA471" i="20"/>
  <c r="CA463" i="20"/>
  <c r="CA455" i="20"/>
  <c r="CA447" i="20"/>
  <c r="CA423" i="20"/>
  <c r="CA415" i="20"/>
  <c r="CA399" i="20"/>
  <c r="CA391" i="20"/>
  <c r="CA383" i="20"/>
  <c r="CA343" i="20"/>
  <c r="CA6" i="20"/>
  <c r="BY374" i="20"/>
  <c r="BY261" i="20"/>
  <c r="BY124" i="20"/>
  <c r="BY26" i="20"/>
  <c r="CA641" i="20"/>
  <c r="CA577" i="20"/>
  <c r="CA552" i="20"/>
  <c r="CA544" i="20"/>
  <c r="CA536" i="20"/>
  <c r="CA528" i="20"/>
  <c r="CA520" i="20"/>
  <c r="CA512" i="20"/>
  <c r="CA496" i="20"/>
  <c r="CA488" i="20"/>
  <c r="CA472" i="20"/>
  <c r="CA464" i="20"/>
  <c r="BN456" i="20"/>
  <c r="CA456" i="20"/>
  <c r="CA448" i="20"/>
  <c r="CA440" i="20"/>
  <c r="CA432" i="20"/>
  <c r="CA424" i="20"/>
  <c r="BN416" i="20"/>
  <c r="CA408" i="20"/>
  <c r="CA400" i="20"/>
  <c r="BN392" i="20"/>
  <c r="CA392" i="20"/>
  <c r="CA384" i="20"/>
  <c r="CA376" i="20"/>
  <c r="CA368" i="20"/>
  <c r="CA360" i="20"/>
  <c r="CA352" i="20"/>
  <c r="CA344" i="20"/>
  <c r="CA336" i="20"/>
  <c r="BL328" i="20"/>
  <c r="CA328" i="20"/>
  <c r="CA320" i="20"/>
  <c r="CA312" i="20"/>
  <c r="CA304" i="20"/>
  <c r="CA296" i="20"/>
  <c r="CA288" i="20"/>
  <c r="BY279" i="20"/>
  <c r="BY271" i="20"/>
  <c r="BY263" i="20"/>
  <c r="BY255" i="20"/>
  <c r="BY247" i="20"/>
  <c r="BY238" i="20"/>
  <c r="BY230" i="20"/>
  <c r="BY214" i="20"/>
  <c r="BY206" i="20"/>
  <c r="BY198" i="20"/>
  <c r="BY190" i="20"/>
  <c r="BY182" i="20"/>
  <c r="BY174" i="20"/>
  <c r="BY166" i="20"/>
  <c r="BL150" i="20"/>
  <c r="BY150" i="20"/>
  <c r="BY142" i="20"/>
  <c r="BY134" i="20"/>
  <c r="BY126" i="20"/>
  <c r="BY118" i="20"/>
  <c r="BY110" i="20"/>
  <c r="BY102" i="20"/>
  <c r="BY94" i="20"/>
  <c r="BL86" i="20"/>
  <c r="BY86" i="20"/>
  <c r="BY78" i="20"/>
  <c r="BY70" i="20"/>
  <c r="BY42" i="20"/>
  <c r="BY28" i="20"/>
  <c r="BY20" i="20"/>
  <c r="BY5" i="20"/>
  <c r="BY550" i="20"/>
  <c r="BY494" i="20"/>
  <c r="BY454" i="20"/>
  <c r="BY406" i="20"/>
  <c r="CA269" i="20"/>
  <c r="CA212" i="20"/>
  <c r="CA164" i="20"/>
  <c r="CA116" i="20"/>
  <c r="CA76" i="20"/>
  <c r="CG479" i="20"/>
  <c r="CG415" i="20"/>
  <c r="CA407" i="20"/>
  <c r="BP229" i="20"/>
  <c r="BP165" i="20"/>
  <c r="BP157" i="20"/>
  <c r="BP149" i="20"/>
  <c r="BP101" i="20"/>
  <c r="BP85" i="20"/>
  <c r="CC599" i="20"/>
  <c r="CE583" i="20"/>
  <c r="BY583" i="20"/>
  <c r="CG576" i="20"/>
  <c r="CA592" i="20"/>
  <c r="CA611" i="20"/>
  <c r="BN634" i="20"/>
  <c r="BL597" i="20"/>
  <c r="BN565" i="20"/>
  <c r="BP635" i="20"/>
  <c r="BY602" i="20"/>
  <c r="BJ602" i="20"/>
  <c r="BY562" i="20"/>
  <c r="CA620" i="20"/>
  <c r="CA622" i="20"/>
  <c r="BR558" i="20"/>
  <c r="CA560" i="20"/>
  <c r="CA576" i="20"/>
  <c r="CC634" i="20"/>
  <c r="BL573" i="20"/>
  <c r="BY596" i="20"/>
  <c r="BL642" i="20"/>
  <c r="BY573" i="20"/>
  <c r="BN205" i="20"/>
  <c r="CE85" i="20"/>
  <c r="CE77" i="20"/>
  <c r="CA326" i="20"/>
  <c r="BR188" i="20"/>
  <c r="BR84" i="20"/>
  <c r="CC624" i="20"/>
  <c r="CG582" i="20"/>
  <c r="BY560" i="20"/>
  <c r="CC623" i="20"/>
  <c r="BY623" i="20"/>
  <c r="BL584" i="20"/>
  <c r="BR606" i="20"/>
  <c r="BP627" i="20"/>
  <c r="BN578" i="20"/>
  <c r="BL578" i="20"/>
  <c r="CG558" i="20"/>
  <c r="BP566" i="20"/>
  <c r="CE630" i="20"/>
  <c r="BN621" i="20"/>
  <c r="CG621" i="20"/>
  <c r="BY586" i="20"/>
  <c r="CA594" i="20"/>
  <c r="BN611" i="20"/>
  <c r="CI562" i="20"/>
  <c r="CA335" i="20"/>
  <c r="CA327" i="20"/>
  <c r="CA319" i="20"/>
  <c r="BR133" i="20"/>
  <c r="BY582" i="20"/>
  <c r="BP615" i="20"/>
  <c r="BY624" i="20"/>
  <c r="BP623" i="20"/>
  <c r="BL639" i="20"/>
  <c r="BN615" i="20"/>
  <c r="BP631" i="20"/>
  <c r="CC575" i="20"/>
  <c r="BP596" i="20"/>
  <c r="CE631" i="20"/>
  <c r="CC613" i="20"/>
  <c r="BY281" i="20"/>
  <c r="CA610" i="20"/>
  <c r="BY610" i="20"/>
  <c r="BR588" i="20"/>
  <c r="CE636" i="20"/>
  <c r="CC591" i="20"/>
  <c r="BY594" i="20"/>
  <c r="BN629" i="20"/>
  <c r="CE570" i="20"/>
  <c r="BR594" i="20"/>
  <c r="CI636" i="20"/>
  <c r="CI634" i="20"/>
  <c r="BL620" i="20"/>
  <c r="CA583" i="20"/>
  <c r="BR615" i="20"/>
  <c r="BP576" i="20"/>
  <c r="CC595" i="20"/>
  <c r="CG567" i="20"/>
  <c r="BN613" i="20"/>
  <c r="BL581" i="20"/>
  <c r="BN566" i="20"/>
  <c r="CA636" i="20"/>
  <c r="CG586" i="20"/>
  <c r="BP588" i="20"/>
  <c r="CE621" i="20"/>
  <c r="BN636" i="20"/>
  <c r="BL586" i="20"/>
  <c r="CC584" i="20"/>
  <c r="BR565" i="20"/>
  <c r="BP565" i="20"/>
  <c r="CG565" i="20"/>
  <c r="BL580" i="20"/>
  <c r="CE603" i="20"/>
  <c r="BL589" i="20"/>
  <c r="BL570" i="20"/>
  <c r="CI643" i="20"/>
  <c r="BY637" i="20"/>
  <c r="CA572" i="20"/>
  <c r="CE594" i="20"/>
  <c r="CE582" i="20"/>
  <c r="BY375" i="20"/>
  <c r="BY367" i="20"/>
  <c r="BY359" i="20"/>
  <c r="BY343" i="20"/>
  <c r="BY335" i="20"/>
  <c r="BY327" i="20"/>
  <c r="BY319" i="20"/>
  <c r="BY311" i="20"/>
  <c r="BY303" i="20"/>
  <c r="BY295" i="20"/>
  <c r="BY278" i="20"/>
  <c r="BY270" i="20"/>
  <c r="BY246" i="20"/>
  <c r="BY237" i="20"/>
  <c r="BY229" i="20"/>
  <c r="BY221" i="20"/>
  <c r="BY213" i="20"/>
  <c r="BY205" i="20"/>
  <c r="BY181" i="20"/>
  <c r="BY173" i="20"/>
  <c r="BY165" i="20"/>
  <c r="BY157" i="20"/>
  <c r="BY149" i="20"/>
  <c r="BY141" i="20"/>
  <c r="CE125" i="20"/>
  <c r="BY93" i="20"/>
  <c r="BY85" i="20"/>
  <c r="BY77" i="20"/>
  <c r="CE41" i="20"/>
  <c r="BY12" i="20"/>
  <c r="CC534" i="20"/>
  <c r="BR414" i="20"/>
  <c r="CC414" i="20"/>
  <c r="CC253" i="20"/>
  <c r="CC188" i="20"/>
  <c r="CC132" i="20"/>
  <c r="CC84" i="20"/>
  <c r="CC11" i="20"/>
  <c r="BP608" i="20"/>
  <c r="BY622" i="20"/>
  <c r="BR582" i="20"/>
  <c r="BR590" i="20"/>
  <c r="CG590" i="20"/>
  <c r="CE559" i="20"/>
  <c r="CA632" i="20"/>
  <c r="BY632" i="20"/>
  <c r="CG623" i="20"/>
  <c r="BY576" i="20"/>
  <c r="BR564" i="20"/>
  <c r="BR613" i="20"/>
  <c r="BL628" i="20"/>
  <c r="BR573" i="20"/>
  <c r="BN591" i="20"/>
  <c r="CA627" i="20"/>
  <c r="CE626" i="20"/>
  <c r="CG635" i="20"/>
  <c r="BP637" i="20"/>
  <c r="BN562" i="20"/>
  <c r="BP612" i="20"/>
  <c r="CG618" i="20"/>
  <c r="BY570" i="20"/>
  <c r="CA588" i="20"/>
  <c r="CE632" i="20"/>
  <c r="CC589" i="20"/>
  <c r="CA607" i="20"/>
  <c r="BN572" i="20"/>
  <c r="BP568" i="20"/>
  <c r="BY614" i="20"/>
  <c r="BN639" i="20"/>
  <c r="BP563" i="20"/>
  <c r="BY600" i="20"/>
  <c r="BR611" i="20"/>
  <c r="BN612" i="20"/>
  <c r="CE564" i="20"/>
  <c r="CI579" i="20"/>
  <c r="AP647" i="20"/>
  <c r="BY620" i="20"/>
  <c r="CA615" i="20"/>
  <c r="CC327" i="20"/>
  <c r="CC319" i="20"/>
  <c r="CG311" i="20"/>
  <c r="CG303" i="20"/>
  <c r="CG295" i="20"/>
  <c r="CE287" i="20"/>
  <c r="CC278" i="20"/>
  <c r="CC270" i="20"/>
  <c r="CC262" i="20"/>
  <c r="CC246" i="20"/>
  <c r="CC237" i="20"/>
  <c r="CC229" i="20"/>
  <c r="BR221" i="20"/>
  <c r="CC221" i="20"/>
  <c r="CC213" i="20"/>
  <c r="CC205" i="20"/>
  <c r="BR197" i="20"/>
  <c r="CC197" i="20"/>
  <c r="CC189" i="20"/>
  <c r="CC181" i="20"/>
  <c r="CC173" i="20"/>
  <c r="CC165" i="20"/>
  <c r="CC157" i="20"/>
  <c r="CC149" i="20"/>
  <c r="CC141" i="20"/>
  <c r="CC133" i="20"/>
  <c r="CC125" i="20"/>
  <c r="CC117" i="20"/>
  <c r="CC109" i="20"/>
  <c r="CC101" i="20"/>
  <c r="CC93" i="20"/>
  <c r="CC85" i="20"/>
  <c r="CC77" i="20"/>
  <c r="CC49" i="20"/>
  <c r="CC41" i="20"/>
  <c r="CC35" i="20"/>
  <c r="CC27" i="20"/>
  <c r="CC19" i="20"/>
  <c r="CC12" i="20"/>
  <c r="CC4" i="20"/>
  <c r="BR534" i="20"/>
  <c r="CG534" i="20"/>
  <c r="CG414" i="20"/>
  <c r="CE574" i="20"/>
  <c r="BN638" i="20"/>
  <c r="BN599" i="20"/>
  <c r="CC558" i="20"/>
  <c r="BP560" i="20"/>
  <c r="BP582" i="20"/>
  <c r="BN623" i="20"/>
  <c r="CG598" i="20"/>
  <c r="BY598" i="20"/>
  <c r="BL614" i="20"/>
  <c r="BP584" i="20"/>
  <c r="BL576" i="20"/>
  <c r="BR567" i="20"/>
  <c r="CC563" i="20"/>
  <c r="CG627" i="20"/>
  <c r="BN563" i="20"/>
  <c r="BL610" i="20"/>
  <c r="BN575" i="20"/>
  <c r="BL566" i="20"/>
  <c r="CE566" i="20"/>
  <c r="BL619" i="20"/>
  <c r="BP619" i="20"/>
  <c r="CC621" i="20"/>
  <c r="BR581" i="20"/>
  <c r="BN637" i="20"/>
  <c r="BN603" i="20"/>
  <c r="BL562" i="20"/>
  <c r="CE597" i="20"/>
  <c r="BY612" i="20"/>
  <c r="BN594" i="20"/>
  <c r="CC647" i="20"/>
  <c r="CE620" i="20"/>
  <c r="CE479" i="20"/>
  <c r="CG471" i="20"/>
  <c r="CG463" i="20"/>
  <c r="CG455" i="20"/>
  <c r="CE447" i="20"/>
  <c r="CC439" i="20"/>
  <c r="CC431" i="20"/>
  <c r="CE423" i="20"/>
  <c r="CE415" i="20"/>
  <c r="CG407" i="20"/>
  <c r="CG399" i="20"/>
  <c r="CG391" i="20"/>
  <c r="CG383" i="20"/>
  <c r="CC375" i="20"/>
  <c r="CC367" i="20"/>
  <c r="CC359" i="20"/>
  <c r="CC351" i="20"/>
  <c r="CG343" i="20"/>
  <c r="CG335" i="20"/>
  <c r="CG327" i="20"/>
  <c r="CG319" i="20"/>
  <c r="CC311" i="20"/>
  <c r="CC303" i="20"/>
  <c r="CC295" i="20"/>
  <c r="CC287" i="20"/>
  <c r="BR262" i="20"/>
  <c r="BR326" i="20"/>
  <c r="CG326" i="20"/>
  <c r="CG253" i="20"/>
  <c r="CG132" i="20"/>
  <c r="CG84" i="20"/>
  <c r="CG11" i="20"/>
  <c r="BL574" i="20"/>
  <c r="CG638" i="20"/>
  <c r="BN583" i="20"/>
  <c r="CE592" i="20"/>
  <c r="CG608" i="20"/>
  <c r="BP607" i="20"/>
  <c r="BP616" i="20"/>
  <c r="BY616" i="20"/>
  <c r="BL560" i="20"/>
  <c r="CG624" i="20"/>
  <c r="BP632" i="20"/>
  <c r="BN632" i="20"/>
  <c r="BR598" i="20"/>
  <c r="CE615" i="20"/>
  <c r="CG575" i="20"/>
  <c r="BL640" i="20"/>
  <c r="BP567" i="20"/>
  <c r="BN627" i="20"/>
  <c r="BN596" i="20"/>
  <c r="CG563" i="20"/>
  <c r="CA613" i="20"/>
  <c r="CE610" i="20"/>
  <c r="BL591" i="20"/>
  <c r="CA639" i="20"/>
  <c r="BR621" i="20"/>
  <c r="CA571" i="20"/>
  <c r="CG588" i="20"/>
  <c r="BY634" i="20"/>
  <c r="BL621" i="20"/>
  <c r="BN600" i="20"/>
  <c r="CG580" i="20"/>
  <c r="BR628" i="20"/>
  <c r="BY626" i="20"/>
  <c r="BL626" i="20"/>
  <c r="CC573" i="20"/>
  <c r="CG587" i="20"/>
  <c r="CC587" i="20"/>
  <c r="BL587" i="20"/>
  <c r="BR603" i="20"/>
  <c r="BP589" i="20"/>
  <c r="BR597" i="20"/>
  <c r="CC570" i="20"/>
  <c r="CA612" i="20"/>
  <c r="CG619" i="20"/>
  <c r="BR572" i="20"/>
  <c r="BR570" i="20"/>
  <c r="BL637" i="20"/>
  <c r="CI648" i="20"/>
  <c r="CI626" i="20"/>
  <c r="BY597" i="20"/>
  <c r="CA635" i="20"/>
  <c r="BR278" i="20"/>
  <c r="BL254" i="20"/>
  <c r="BL229" i="20"/>
  <c r="BR213" i="20"/>
  <c r="BL205" i="20"/>
  <c r="BL189" i="20"/>
  <c r="BL173" i="20"/>
  <c r="BL165" i="20"/>
  <c r="BL149" i="20"/>
  <c r="BR141" i="20"/>
  <c r="BL125" i="20"/>
  <c r="BL117" i="20"/>
  <c r="BL109" i="20"/>
  <c r="BL101" i="20"/>
  <c r="BR93" i="20"/>
  <c r="BL85" i="20"/>
  <c r="BR77" i="20"/>
  <c r="BL592" i="20"/>
  <c r="CA608" i="20"/>
  <c r="CE616" i="20"/>
  <c r="CE607" i="20"/>
  <c r="BP624" i="20"/>
  <c r="BL624" i="20"/>
  <c r="CA568" i="20"/>
  <c r="CC639" i="20"/>
  <c r="CG584" i="20"/>
  <c r="BR632" i="20"/>
  <c r="CE606" i="20"/>
  <c r="BN640" i="20"/>
  <c r="CC606" i="20"/>
  <c r="BY606" i="20"/>
  <c r="CC578" i="20"/>
  <c r="BL564" i="20"/>
  <c r="CA563" i="20"/>
  <c r="BN622" i="20"/>
  <c r="CE596" i="20"/>
  <c r="CE640" i="20"/>
  <c r="CC628" i="20"/>
  <c r="CG578" i="20"/>
  <c r="CG591" i="20"/>
  <c r="CA630" i="20"/>
  <c r="BL588" i="20"/>
  <c r="BP573" i="20"/>
  <c r="CA634" i="20"/>
  <c r="BL571" i="20"/>
  <c r="BP614" i="20"/>
  <c r="CE580" i="20"/>
  <c r="CE565" i="20"/>
  <c r="CC603" i="20"/>
  <c r="BR586" i="20"/>
  <c r="CE562" i="20"/>
  <c r="CG612" i="20"/>
  <c r="BP618" i="20"/>
  <c r="CC602" i="20"/>
  <c r="BR602" i="20"/>
  <c r="CI644" i="20"/>
  <c r="CI613" i="20"/>
  <c r="CE637" i="20"/>
  <c r="BY603" i="20"/>
  <c r="CC566" i="20"/>
  <c r="BL197" i="20"/>
  <c r="BL181" i="20"/>
  <c r="BL157" i="20"/>
  <c r="BL77" i="20"/>
  <c r="BL534" i="20"/>
  <c r="BL414" i="20"/>
  <c r="BL326" i="20"/>
  <c r="BP253" i="20"/>
  <c r="BP84" i="20"/>
  <c r="CA599" i="20"/>
  <c r="BN559" i="20"/>
  <c r="CC568" i="20"/>
  <c r="BN568" i="20"/>
  <c r="BR584" i="20"/>
  <c r="BY567" i="20"/>
  <c r="CC598" i="20"/>
  <c r="CE614" i="20"/>
  <c r="CE281" i="20"/>
  <c r="BY578" i="20"/>
  <c r="CG622" i="20"/>
  <c r="BP281" i="20"/>
  <c r="BN616" i="20"/>
  <c r="BR619" i="20"/>
  <c r="CC586" i="20"/>
  <c r="BR571" i="20"/>
  <c r="BY636" i="20"/>
  <c r="BP626" i="20"/>
  <c r="CG571" i="20"/>
  <c r="BR620" i="20"/>
  <c r="CA565" i="20"/>
  <c r="BY621" i="20"/>
  <c r="BL287" i="20"/>
  <c r="BL278" i="20"/>
  <c r="BR254" i="20"/>
  <c r="BR246" i="20"/>
  <c r="BR237" i="20"/>
  <c r="BL213" i="20"/>
  <c r="BR189" i="20"/>
  <c r="BR181" i="20"/>
  <c r="BR173" i="20"/>
  <c r="BR125" i="20"/>
  <c r="BR117" i="20"/>
  <c r="BR109" i="20"/>
  <c r="BP534" i="20"/>
  <c r="BP414" i="20"/>
  <c r="BN253" i="20"/>
  <c r="BN188" i="20"/>
  <c r="BR599" i="20"/>
  <c r="BY574" i="20"/>
  <c r="BP622" i="20"/>
  <c r="CA558" i="20"/>
  <c r="CA616" i="20"/>
  <c r="BY590" i="20"/>
  <c r="CG560" i="20"/>
  <c r="BL590" i="20"/>
  <c r="CC590" i="20"/>
  <c r="BY568" i="20"/>
  <c r="CG568" i="20"/>
  <c r="BY559" i="20"/>
  <c r="BN606" i="20"/>
  <c r="BL606" i="20"/>
  <c r="BN631" i="20"/>
  <c r="BY564" i="20"/>
  <c r="CG595" i="20"/>
  <c r="BY581" i="20"/>
  <c r="CE576" i="20"/>
  <c r="BN558" i="20"/>
  <c r="BP610" i="20"/>
  <c r="BY566" i="20"/>
  <c r="BP630" i="20"/>
  <c r="BP571" i="20"/>
  <c r="CG573" i="20"/>
  <c r="CG629" i="20"/>
  <c r="CE629" i="20"/>
  <c r="BY629" i="20"/>
  <c r="BR580" i="20"/>
  <c r="BP580" i="20"/>
  <c r="CG600" i="20"/>
  <c r="CE635" i="20"/>
  <c r="BR589" i="20"/>
  <c r="CC629" i="20"/>
  <c r="CE618" i="20"/>
  <c r="BP579" i="20"/>
  <c r="BL612" i="20"/>
  <c r="CA579" i="20"/>
  <c r="CE572" i="20"/>
  <c r="CA619" i="20"/>
  <c r="BW477" i="20"/>
  <c r="BV477" i="20"/>
  <c r="BW509" i="20"/>
  <c r="BV509" i="20"/>
  <c r="CP469" i="20"/>
  <c r="CP461" i="20"/>
  <c r="CP445" i="20"/>
  <c r="BW437" i="20"/>
  <c r="BV437" i="20"/>
  <c r="CP397" i="20"/>
  <c r="BW317" i="20"/>
  <c r="BV317" i="20"/>
  <c r="BJ244" i="20"/>
  <c r="BI244" i="20"/>
  <c r="BJ617" i="20"/>
  <c r="BI617" i="20"/>
  <c r="BJ549" i="20"/>
  <c r="BI549" i="20"/>
  <c r="BJ541" i="20"/>
  <c r="BI541" i="20"/>
  <c r="BJ533" i="20"/>
  <c r="BI533" i="20"/>
  <c r="BJ525" i="20"/>
  <c r="BI525" i="20"/>
  <c r="BJ477" i="20"/>
  <c r="BI477" i="20"/>
  <c r="BJ469" i="20"/>
  <c r="BI469" i="20"/>
  <c r="BJ461" i="20"/>
  <c r="BI461" i="20"/>
  <c r="BJ429" i="20"/>
  <c r="BI429" i="20"/>
  <c r="BJ405" i="20"/>
  <c r="BI405" i="20"/>
  <c r="BJ389" i="20"/>
  <c r="BI389" i="20"/>
  <c r="BJ373" i="20"/>
  <c r="BI373" i="20"/>
  <c r="BW357" i="20"/>
  <c r="BV357" i="20"/>
  <c r="BJ341" i="20"/>
  <c r="BI341" i="20"/>
  <c r="BJ268" i="20"/>
  <c r="BI268" i="20"/>
  <c r="BJ235" i="20"/>
  <c r="BI235" i="20"/>
  <c r="BJ203" i="20"/>
  <c r="BI203" i="20"/>
  <c r="BJ171" i="20"/>
  <c r="BI171" i="20"/>
  <c r="AW155" i="20"/>
  <c r="AV155" i="20"/>
  <c r="AW147" i="20"/>
  <c r="AV147" i="20"/>
  <c r="BJ139" i="20"/>
  <c r="BI139" i="20"/>
  <c r="AW123" i="20"/>
  <c r="AV123" i="20"/>
  <c r="AW115" i="20"/>
  <c r="AV115" i="20"/>
  <c r="BJ107" i="20"/>
  <c r="BI107" i="20"/>
  <c r="AW91" i="20"/>
  <c r="AV91" i="20"/>
  <c r="AW83" i="20"/>
  <c r="AV83" i="20"/>
  <c r="BJ75" i="20"/>
  <c r="BI75" i="20"/>
  <c r="BJ460" i="20"/>
  <c r="BI460" i="20"/>
  <c r="BJ428" i="20"/>
  <c r="BI428" i="20"/>
  <c r="BJ396" i="20"/>
  <c r="BI396" i="20"/>
  <c r="BJ364" i="20"/>
  <c r="BI364" i="20"/>
  <c r="BJ332" i="20"/>
  <c r="BI332" i="20"/>
  <c r="BJ300" i="20"/>
  <c r="BI300" i="20"/>
  <c r="AW234" i="20"/>
  <c r="AV234" i="20"/>
  <c r="AW210" i="20"/>
  <c r="AV210" i="20"/>
  <c r="CL178" i="20"/>
  <c r="AW170" i="20"/>
  <c r="AV170" i="20"/>
  <c r="AW138" i="20"/>
  <c r="AV138" i="20"/>
  <c r="AW122" i="20"/>
  <c r="AV122" i="20"/>
  <c r="AW106" i="20"/>
  <c r="AV106" i="20"/>
  <c r="AW74" i="20"/>
  <c r="AV74" i="20"/>
  <c r="BW493" i="20"/>
  <c r="BV493" i="20"/>
  <c r="AW445" i="20"/>
  <c r="AV445" i="20"/>
  <c r="BW301" i="20"/>
  <c r="BV301" i="20"/>
  <c r="AW136" i="20"/>
  <c r="AV136" i="20"/>
  <c r="AW342" i="20"/>
  <c r="AV342" i="20"/>
  <c r="BJ517" i="20"/>
  <c r="BI517" i="20"/>
  <c r="BJ509" i="20"/>
  <c r="BI509" i="20"/>
  <c r="BJ501" i="20"/>
  <c r="BI501" i="20"/>
  <c r="BJ493" i="20"/>
  <c r="BI493" i="20"/>
  <c r="BJ485" i="20"/>
  <c r="BI485" i="20"/>
  <c r="BJ453" i="20"/>
  <c r="BI453" i="20"/>
  <c r="BJ445" i="20"/>
  <c r="BI445" i="20"/>
  <c r="BJ437" i="20"/>
  <c r="BI437" i="20"/>
  <c r="BJ421" i="20"/>
  <c r="BI421" i="20"/>
  <c r="BJ413" i="20"/>
  <c r="BI413" i="20"/>
  <c r="BJ397" i="20"/>
  <c r="BI397" i="20"/>
  <c r="BJ381" i="20"/>
  <c r="BI381" i="20"/>
  <c r="BJ365" i="20"/>
  <c r="BI365" i="20"/>
  <c r="BJ357" i="20"/>
  <c r="BI357" i="20"/>
  <c r="BJ349" i="20"/>
  <c r="BI349" i="20"/>
  <c r="BJ333" i="20"/>
  <c r="BI333" i="20"/>
  <c r="BJ325" i="20"/>
  <c r="BI325" i="20"/>
  <c r="BJ309" i="20"/>
  <c r="BI309" i="20"/>
  <c r="BJ301" i="20"/>
  <c r="BI301" i="20"/>
  <c r="AW533" i="20"/>
  <c r="AV533" i="20"/>
  <c r="BW405" i="20"/>
  <c r="BV405" i="20"/>
  <c r="BW397" i="20"/>
  <c r="BV397" i="20"/>
  <c r="CP525" i="20"/>
  <c r="BW381" i="20"/>
  <c r="BV381" i="20"/>
  <c r="CP373" i="20"/>
  <c r="CP341" i="20"/>
  <c r="BW309" i="20"/>
  <c r="BV309" i="20"/>
  <c r="AW426" i="20"/>
  <c r="AV426" i="20"/>
  <c r="CL549" i="20"/>
  <c r="CL541" i="20"/>
  <c r="CL533" i="20"/>
  <c r="CL525" i="20"/>
  <c r="CL517" i="20"/>
  <c r="CL509" i="20"/>
  <c r="CL501" i="20"/>
  <c r="CL493" i="20"/>
  <c r="CL485" i="20"/>
  <c r="CL477" i="20"/>
  <c r="CL469" i="20"/>
  <c r="CL461" i="20"/>
  <c r="CL453" i="20"/>
  <c r="CL445" i="20"/>
  <c r="CL437" i="20"/>
  <c r="CL429" i="20"/>
  <c r="CL421" i="20"/>
  <c r="CL413" i="20"/>
  <c r="CL405" i="20"/>
  <c r="CL397" i="20"/>
  <c r="CL389" i="20"/>
  <c r="CL381" i="20"/>
  <c r="CL373" i="20"/>
  <c r="CL365" i="20"/>
  <c r="CL357" i="20"/>
  <c r="CL349" i="20"/>
  <c r="CL341" i="20"/>
  <c r="CL333" i="20"/>
  <c r="BJ317" i="20"/>
  <c r="BI317" i="20"/>
  <c r="BJ285" i="20"/>
  <c r="BI285" i="20"/>
  <c r="CP33" i="20"/>
  <c r="CL532" i="20"/>
  <c r="CL500" i="20"/>
  <c r="CL484" i="20"/>
  <c r="CL476" i="20"/>
  <c r="CL460" i="20"/>
  <c r="CL444" i="20"/>
  <c r="CL428" i="20"/>
  <c r="CL412" i="20"/>
  <c r="CL396" i="20"/>
  <c r="CL380" i="20"/>
  <c r="CL364" i="20"/>
  <c r="CL348" i="20"/>
  <c r="BJ251" i="20"/>
  <c r="BI251" i="20"/>
  <c r="BJ234" i="20"/>
  <c r="BI234" i="20"/>
  <c r="AW226" i="20"/>
  <c r="AV226" i="20"/>
  <c r="CN210" i="20"/>
  <c r="BJ194" i="20"/>
  <c r="BI194" i="20"/>
  <c r="CL194" i="20"/>
  <c r="CN178" i="20"/>
  <c r="BJ170" i="20"/>
  <c r="BI170" i="20"/>
  <c r="BJ154" i="20"/>
  <c r="BI154" i="20"/>
  <c r="CL138" i="20"/>
  <c r="BJ122" i="20"/>
  <c r="BI122" i="20"/>
  <c r="CL122" i="20"/>
  <c r="BJ106" i="20"/>
  <c r="BI106" i="20"/>
  <c r="CL74" i="20"/>
  <c r="CL39" i="20"/>
  <c r="BW525" i="20"/>
  <c r="BV525" i="20"/>
  <c r="BW453" i="20"/>
  <c r="BV453" i="20"/>
  <c r="CN617" i="20"/>
  <c r="CL325" i="20"/>
  <c r="CL317" i="20"/>
  <c r="CL309" i="20"/>
  <c r="CL301" i="20"/>
  <c r="BJ293" i="20"/>
  <c r="BI293" i="20"/>
  <c r="CL293" i="20"/>
  <c r="CL285" i="20"/>
  <c r="CL276" i="20"/>
  <c r="CL268" i="20"/>
  <c r="CL260" i="20"/>
  <c r="CL252" i="20"/>
  <c r="CL244" i="20"/>
  <c r="CL235" i="20"/>
  <c r="CL227" i="20"/>
  <c r="CL219" i="20"/>
  <c r="CL211" i="20"/>
  <c r="CL203" i="20"/>
  <c r="CL195" i="20"/>
  <c r="CL187" i="20"/>
  <c r="CL179" i="20"/>
  <c r="CL171" i="20"/>
  <c r="CL163" i="20"/>
  <c r="CL155" i="20"/>
  <c r="CL147" i="20"/>
  <c r="CL139" i="20"/>
  <c r="CL131" i="20"/>
  <c r="CL123" i="20"/>
  <c r="CL115" i="20"/>
  <c r="CL107" i="20"/>
  <c r="CL99" i="20"/>
  <c r="CL91" i="20"/>
  <c r="CL83" i="20"/>
  <c r="CL75" i="20"/>
  <c r="CL47" i="20"/>
  <c r="CL40" i="20"/>
  <c r="CL25" i="20"/>
  <c r="CL17" i="20"/>
  <c r="CL10" i="20"/>
  <c r="AW396" i="20"/>
  <c r="AV396" i="20"/>
  <c r="CL332" i="20"/>
  <c r="CL316" i="20"/>
  <c r="CL300" i="20"/>
  <c r="CL284" i="20"/>
  <c r="CL234" i="20"/>
  <c r="BJ226" i="20"/>
  <c r="BI226" i="20"/>
  <c r="CL226" i="20"/>
  <c r="CL170" i="20"/>
  <c r="CL154" i="20"/>
  <c r="CL106" i="20"/>
  <c r="CL90" i="20"/>
  <c r="CL24" i="20"/>
  <c r="CL9" i="20"/>
  <c r="CN8" i="20"/>
  <c r="CL530" i="20"/>
  <c r="CL490" i="20"/>
  <c r="CL466" i="20"/>
  <c r="CL450" i="20"/>
  <c r="CL426" i="20"/>
  <c r="CL402" i="20"/>
  <c r="CL378" i="20"/>
  <c r="CL346" i="20"/>
  <c r="CL314" i="20"/>
  <c r="CL290" i="20"/>
  <c r="CN265" i="20"/>
  <c r="CN232" i="20"/>
  <c r="CN200" i="20"/>
  <c r="CN168" i="20"/>
  <c r="CN136" i="20"/>
  <c r="CN112" i="20"/>
  <c r="AW80" i="20"/>
  <c r="AV80" i="20"/>
  <c r="CN80" i="20"/>
  <c r="CN37" i="20"/>
  <c r="BJ470" i="20"/>
  <c r="BI470" i="20"/>
  <c r="BJ398" i="20"/>
  <c r="BI398" i="20"/>
  <c r="BJ342" i="20"/>
  <c r="BI342" i="20"/>
  <c r="CL294" i="20"/>
  <c r="BW228" i="20"/>
  <c r="BV228" i="20"/>
  <c r="CL228" i="20"/>
  <c r="CL204" i="20"/>
  <c r="CL140" i="20"/>
  <c r="CL92" i="20"/>
  <c r="CL18" i="20"/>
  <c r="CN609" i="20"/>
  <c r="CL340" i="20"/>
  <c r="CL324" i="20"/>
  <c r="CL308" i="20"/>
  <c r="CL292" i="20"/>
  <c r="CL218" i="20"/>
  <c r="CL162" i="20"/>
  <c r="CL146" i="20"/>
  <c r="CL98" i="20"/>
  <c r="CL82" i="20"/>
  <c r="BW285" i="20"/>
  <c r="BV285" i="20"/>
  <c r="CN244" i="20"/>
  <c r="CN235" i="20"/>
  <c r="CN227" i="20"/>
  <c r="CN219" i="20"/>
  <c r="BJ211" i="20"/>
  <c r="BI211" i="20"/>
  <c r="CN211" i="20"/>
  <c r="CN203" i="20"/>
  <c r="CN195" i="20"/>
  <c r="CN187" i="20"/>
  <c r="BJ179" i="20"/>
  <c r="BI179" i="20"/>
  <c r="CN179" i="20"/>
  <c r="CN171" i="20"/>
  <c r="CN163" i="20"/>
  <c r="CN155" i="20"/>
  <c r="CN147" i="20"/>
  <c r="CN139" i="20"/>
  <c r="CN131" i="20"/>
  <c r="CN123" i="20"/>
  <c r="CN115" i="20"/>
  <c r="CN107" i="20"/>
  <c r="CN99" i="20"/>
  <c r="CL33" i="20"/>
  <c r="CN25" i="20"/>
  <c r="CN17" i="20"/>
  <c r="CP10" i="20"/>
  <c r="CN532" i="20"/>
  <c r="CN500" i="20"/>
  <c r="CN484" i="20"/>
  <c r="CN476" i="20"/>
  <c r="CN460" i="20"/>
  <c r="CN444" i="20"/>
  <c r="CN428" i="20"/>
  <c r="CN412" i="20"/>
  <c r="CN396" i="20"/>
  <c r="CN380" i="20"/>
  <c r="CN364" i="20"/>
  <c r="CN348" i="20"/>
  <c r="AW332" i="20"/>
  <c r="AV332" i="20"/>
  <c r="CN332" i="20"/>
  <c r="CN316" i="20"/>
  <c r="CN300" i="20"/>
  <c r="CN284" i="20"/>
  <c r="CN267" i="20"/>
  <c r="CN251" i="20"/>
  <c r="CN234" i="20"/>
  <c r="CN226" i="20"/>
  <c r="CN194" i="20"/>
  <c r="CN170" i="20"/>
  <c r="CN154" i="20"/>
  <c r="CN138" i="20"/>
  <c r="CN122" i="20"/>
  <c r="CN106" i="20"/>
  <c r="CN90" i="20"/>
  <c r="CN74" i="20"/>
  <c r="CN39" i="20"/>
  <c r="CN24" i="20"/>
  <c r="CN9" i="20"/>
  <c r="CN530" i="20"/>
  <c r="CN490" i="20"/>
  <c r="CN466" i="20"/>
  <c r="CN450" i="20"/>
  <c r="CN426" i="20"/>
  <c r="CN402" i="20"/>
  <c r="CN378" i="20"/>
  <c r="CN346" i="20"/>
  <c r="CN314" i="20"/>
  <c r="CN290" i="20"/>
  <c r="CN526" i="20"/>
  <c r="CN470" i="20"/>
  <c r="CN398" i="20"/>
  <c r="CN342" i="20"/>
  <c r="BJ294" i="20"/>
  <c r="BI294" i="20"/>
  <c r="CN294" i="20"/>
  <c r="CN228" i="20"/>
  <c r="CN204" i="20"/>
  <c r="CN140" i="20"/>
  <c r="CN92" i="20"/>
  <c r="CN18" i="20"/>
  <c r="CN548" i="20"/>
  <c r="CN540" i="20"/>
  <c r="CN524" i="20"/>
  <c r="AW516" i="20"/>
  <c r="AV516" i="20"/>
  <c r="CN516" i="20"/>
  <c r="CN508" i="20"/>
  <c r="CN492" i="20"/>
  <c r="CN468" i="20"/>
  <c r="CN452" i="20"/>
  <c r="BJ436" i="20"/>
  <c r="BI436" i="20"/>
  <c r="CN436" i="20"/>
  <c r="CN420" i="20"/>
  <c r="CN404" i="20"/>
  <c r="CN388" i="20"/>
  <c r="AW372" i="20"/>
  <c r="AV372" i="20"/>
  <c r="CN372" i="20"/>
  <c r="CN356" i="20"/>
  <c r="CN340" i="20"/>
  <c r="CN324" i="20"/>
  <c r="CN308" i="20"/>
  <c r="CN292" i="20"/>
  <c r="CN275" i="20"/>
  <c r="CN259" i="20"/>
  <c r="CN243" i="20"/>
  <c r="CN218" i="20"/>
  <c r="CN202" i="20"/>
  <c r="CN186" i="20"/>
  <c r="CN162" i="20"/>
  <c r="CN146" i="20"/>
  <c r="CN130" i="20"/>
  <c r="CN114" i="20"/>
  <c r="CN98" i="20"/>
  <c r="CN82" i="20"/>
  <c r="CN46" i="20"/>
  <c r="CN32" i="20"/>
  <c r="CN16" i="20"/>
  <c r="CN546" i="20"/>
  <c r="CN506" i="20"/>
  <c r="CN410" i="20"/>
  <c r="CN354" i="20"/>
  <c r="CN322" i="20"/>
  <c r="CN282" i="20"/>
  <c r="CN249" i="20"/>
  <c r="CN208" i="20"/>
  <c r="CN176" i="20"/>
  <c r="CN144" i="20"/>
  <c r="CN561" i="20"/>
  <c r="AW542" i="20"/>
  <c r="AV542" i="20"/>
  <c r="CN542" i="20"/>
  <c r="CN486" i="20"/>
  <c r="CN438" i="20"/>
  <c r="CN382" i="20"/>
  <c r="CN334" i="20"/>
  <c r="CN277" i="20"/>
  <c r="CN220" i="20"/>
  <c r="CN180" i="20"/>
  <c r="CN148" i="20"/>
  <c r="CN100" i="20"/>
  <c r="CN555" i="20"/>
  <c r="CN547" i="20"/>
  <c r="CN539" i="20"/>
  <c r="CN531" i="20"/>
  <c r="CN523" i="20"/>
  <c r="CN515" i="20"/>
  <c r="CN507" i="20"/>
  <c r="BW549" i="20"/>
  <c r="BV549" i="20"/>
  <c r="BW541" i="20"/>
  <c r="BV541" i="20"/>
  <c r="AW450" i="20"/>
  <c r="AV450" i="20"/>
  <c r="CP290" i="20"/>
  <c r="CP265" i="20"/>
  <c r="CP232" i="20"/>
  <c r="CP200" i="20"/>
  <c r="CP168" i="20"/>
  <c r="CP136" i="20"/>
  <c r="CP112" i="20"/>
  <c r="CP80" i="20"/>
  <c r="CP37" i="20"/>
  <c r="CP526" i="20"/>
  <c r="CP470" i="20"/>
  <c r="CP398" i="20"/>
  <c r="CP342" i="20"/>
  <c r="CP294" i="20"/>
  <c r="CP228" i="20"/>
  <c r="BW204" i="20"/>
  <c r="BV204" i="20"/>
  <c r="BW140" i="20"/>
  <c r="BV140" i="20"/>
  <c r="CP140" i="20"/>
  <c r="BW92" i="20"/>
  <c r="BV92" i="20"/>
  <c r="CP92" i="20"/>
  <c r="CP18" i="20"/>
  <c r="BW609" i="20"/>
  <c r="BV609" i="20"/>
  <c r="CP609" i="20"/>
  <c r="CP548" i="20"/>
  <c r="CP540" i="20"/>
  <c r="CP524" i="20"/>
  <c r="CP516" i="20"/>
  <c r="CP508" i="20"/>
  <c r="CP492" i="20"/>
  <c r="BJ468" i="20"/>
  <c r="BI468" i="20"/>
  <c r="CP468" i="20"/>
  <c r="CP452" i="20"/>
  <c r="CP436" i="20"/>
  <c r="CP420" i="20"/>
  <c r="CP404" i="20"/>
  <c r="CP388" i="20"/>
  <c r="CP372" i="20"/>
  <c r="CP356" i="20"/>
  <c r="CP340" i="20"/>
  <c r="CP324" i="20"/>
  <c r="AW308" i="20"/>
  <c r="AV308" i="20"/>
  <c r="CP308" i="20"/>
  <c r="CP292" i="20"/>
  <c r="CP275" i="20"/>
  <c r="CP259" i="20"/>
  <c r="CP243" i="20"/>
  <c r="CP218" i="20"/>
  <c r="CP202" i="20"/>
  <c r="CP186" i="20"/>
  <c r="CP162" i="20"/>
  <c r="CP146" i="20"/>
  <c r="CP130" i="20"/>
  <c r="CP114" i="20"/>
  <c r="CP98" i="20"/>
  <c r="CP82" i="20"/>
  <c r="CP46" i="20"/>
  <c r="CP32" i="20"/>
  <c r="CP16" i="20"/>
  <c r="CP546" i="20"/>
  <c r="CP506" i="20"/>
  <c r="CP410" i="20"/>
  <c r="CP354" i="20"/>
  <c r="CP322" i="20"/>
  <c r="CP282" i="20"/>
  <c r="CP249" i="20"/>
  <c r="CP208" i="20"/>
  <c r="CP176" i="20"/>
  <c r="CP144" i="20"/>
  <c r="CP104" i="20"/>
  <c r="CP72" i="20"/>
  <c r="CP22" i="20"/>
  <c r="CP561" i="20"/>
  <c r="CP542" i="20"/>
  <c r="CP486" i="20"/>
  <c r="CP438" i="20"/>
  <c r="CP382" i="20"/>
  <c r="CP334" i="20"/>
  <c r="BW277" i="20"/>
  <c r="BV277" i="20"/>
  <c r="CR277" i="20"/>
  <c r="BW220" i="20"/>
  <c r="BV220" i="20"/>
  <c r="CP220" i="20"/>
  <c r="CP180" i="20"/>
  <c r="BW148" i="20"/>
  <c r="BV148" i="20"/>
  <c r="CP148" i="20"/>
  <c r="CP100" i="20"/>
  <c r="BW601" i="20"/>
  <c r="BV601" i="20"/>
  <c r="CP601" i="20"/>
  <c r="CP555" i="20"/>
  <c r="CP547" i="20"/>
  <c r="CP539" i="20"/>
  <c r="CP531" i="20"/>
  <c r="CP523" i="20"/>
  <c r="CP515" i="20"/>
  <c r="CP507" i="20"/>
  <c r="CP499" i="20"/>
  <c r="CP491" i="20"/>
  <c r="CP483" i="20"/>
  <c r="CP475" i="20"/>
  <c r="CP467" i="20"/>
  <c r="CP459" i="20"/>
  <c r="CP451" i="20"/>
  <c r="CP443" i="20"/>
  <c r="CP435" i="20"/>
  <c r="CP427" i="20"/>
  <c r="CP419" i="20"/>
  <c r="CP411" i="20"/>
  <c r="CP403" i="20"/>
  <c r="CP395" i="20"/>
  <c r="CP387" i="20"/>
  <c r="CP379" i="20"/>
  <c r="CP371" i="20"/>
  <c r="CP363" i="20"/>
  <c r="CP355" i="20"/>
  <c r="CP347" i="20"/>
  <c r="CP339" i="20"/>
  <c r="CP331" i="20"/>
  <c r="CP323" i="20"/>
  <c r="CP315" i="20"/>
  <c r="CP307" i="20"/>
  <c r="CP299" i="20"/>
  <c r="CP291" i="20"/>
  <c r="CP283" i="20"/>
  <c r="CP274" i="20"/>
  <c r="AW266" i="20"/>
  <c r="AV266" i="20"/>
  <c r="CP266" i="20"/>
  <c r="CP258" i="20"/>
  <c r="CP250" i="20"/>
  <c r="CP242" i="20"/>
  <c r="CP233" i="20"/>
  <c r="CP225" i="20"/>
  <c r="CP217" i="20"/>
  <c r="CP209" i="20"/>
  <c r="CP201" i="20"/>
  <c r="CP193" i="20"/>
  <c r="CP185" i="20"/>
  <c r="BW349" i="20"/>
  <c r="BV349" i="20"/>
  <c r="CP501" i="20"/>
  <c r="CP317" i="20"/>
  <c r="AW470" i="20"/>
  <c r="AV470" i="20"/>
  <c r="AW452" i="20"/>
  <c r="AV452" i="20"/>
  <c r="AW354" i="20"/>
  <c r="AV354" i="20"/>
  <c r="AW249" i="20"/>
  <c r="AV249" i="20"/>
  <c r="AW438" i="20"/>
  <c r="AV438" i="20"/>
  <c r="AW382" i="20"/>
  <c r="AV382" i="20"/>
  <c r="CR555" i="20"/>
  <c r="CR331" i="20"/>
  <c r="AW185" i="20"/>
  <c r="AV185" i="20"/>
  <c r="AW113" i="20"/>
  <c r="AV113" i="20"/>
  <c r="CR89" i="20"/>
  <c r="CR81" i="20"/>
  <c r="AW73" i="20"/>
  <c r="AV73" i="20"/>
  <c r="BW469" i="20"/>
  <c r="BV469" i="20"/>
  <c r="BW389" i="20"/>
  <c r="BV389" i="20"/>
  <c r="AW549" i="20"/>
  <c r="AV549" i="20"/>
  <c r="BW501" i="20"/>
  <c r="BV501" i="20"/>
  <c r="CP437" i="20"/>
  <c r="CP429" i="20"/>
  <c r="CP365" i="20"/>
  <c r="AW532" i="20"/>
  <c r="AV532" i="20"/>
  <c r="AW428" i="20"/>
  <c r="AV428" i="20"/>
  <c r="AW530" i="20"/>
  <c r="AV530" i="20"/>
  <c r="AW490" i="20"/>
  <c r="AV490" i="20"/>
  <c r="AW398" i="20"/>
  <c r="AV398" i="20"/>
  <c r="AW540" i="20"/>
  <c r="AV540" i="20"/>
  <c r="AW509" i="20"/>
  <c r="AV509" i="20"/>
  <c r="AW477" i="20"/>
  <c r="AV477" i="20"/>
  <c r="BW365" i="20"/>
  <c r="BV365" i="20"/>
  <c r="AW460" i="20"/>
  <c r="AV460" i="20"/>
  <c r="AW380" i="20"/>
  <c r="AV380" i="20"/>
  <c r="AW356" i="20"/>
  <c r="AV356" i="20"/>
  <c r="AW546" i="20"/>
  <c r="AV546" i="20"/>
  <c r="BW180" i="20"/>
  <c r="BV180" i="20"/>
  <c r="AW250" i="20"/>
  <c r="AV250" i="20"/>
  <c r="AW538" i="20"/>
  <c r="AV538" i="20"/>
  <c r="AW461" i="20"/>
  <c r="AV461" i="20"/>
  <c r="BW413" i="20"/>
  <c r="BV413" i="20"/>
  <c r="BW533" i="20"/>
  <c r="BV533" i="20"/>
  <c r="AW525" i="20"/>
  <c r="AV525" i="20"/>
  <c r="BW517" i="20"/>
  <c r="BV517" i="20"/>
  <c r="BJ500" i="20"/>
  <c r="BI500" i="20"/>
  <c r="AW346" i="20"/>
  <c r="AV346" i="20"/>
  <c r="AW265" i="20"/>
  <c r="AV265" i="20"/>
  <c r="BW429" i="20"/>
  <c r="BV429" i="20"/>
  <c r="AW413" i="20"/>
  <c r="AV413" i="20"/>
  <c r="BW293" i="20"/>
  <c r="BV293" i="20"/>
  <c r="AW232" i="20"/>
  <c r="AV232" i="20"/>
  <c r="AW420" i="20"/>
  <c r="AV420" i="20"/>
  <c r="AW292" i="20"/>
  <c r="AV292" i="20"/>
  <c r="AW561" i="20"/>
  <c r="AV561" i="20"/>
  <c r="AW601" i="20"/>
  <c r="AV601" i="20"/>
  <c r="BW260" i="20"/>
  <c r="BV260" i="20"/>
  <c r="BW244" i="20"/>
  <c r="BV244" i="20"/>
  <c r="BW219" i="20"/>
  <c r="BV219" i="20"/>
  <c r="BW211" i="20"/>
  <c r="BV211" i="20"/>
  <c r="BW203" i="20"/>
  <c r="BV203" i="20"/>
  <c r="BW131" i="20"/>
  <c r="BV131" i="20"/>
  <c r="BW99" i="20"/>
  <c r="BV99" i="20"/>
  <c r="BW91" i="20"/>
  <c r="BV91" i="20"/>
  <c r="BW47" i="20"/>
  <c r="BV47" i="20"/>
  <c r="BW17" i="20"/>
  <c r="BV17" i="20"/>
  <c r="AW476" i="20"/>
  <c r="AV476" i="20"/>
  <c r="BW444" i="20"/>
  <c r="BV444" i="20"/>
  <c r="BW396" i="20"/>
  <c r="BV396" i="20"/>
  <c r="BW348" i="20"/>
  <c r="BV348" i="20"/>
  <c r="BW316" i="20"/>
  <c r="BV316" i="20"/>
  <c r="AW300" i="20"/>
  <c r="AV300" i="20"/>
  <c r="BW300" i="20"/>
  <c r="BV300" i="20"/>
  <c r="BW617" i="20"/>
  <c r="BV617" i="20"/>
  <c r="BW325" i="20"/>
  <c r="BV325" i="20"/>
  <c r="CP509" i="20"/>
  <c r="AW493" i="20"/>
  <c r="AV493" i="20"/>
  <c r="CP453" i="20"/>
  <c r="AW405" i="20"/>
  <c r="AV405" i="20"/>
  <c r="CP389" i="20"/>
  <c r="AW290" i="20"/>
  <c r="AV290" i="20"/>
  <c r="AW492" i="20"/>
  <c r="AV492" i="20"/>
  <c r="AW617" i="20"/>
  <c r="AV617" i="20"/>
  <c r="AW517" i="20"/>
  <c r="AV517" i="20"/>
  <c r="AW485" i="20"/>
  <c r="AV485" i="20"/>
  <c r="AW453" i="20"/>
  <c r="AV453" i="20"/>
  <c r="AW421" i="20"/>
  <c r="AV421" i="20"/>
  <c r="BJ276" i="20"/>
  <c r="BI276" i="20"/>
  <c r="BW276" i="20"/>
  <c r="BV276" i="20"/>
  <c r="BW268" i="20"/>
  <c r="BV268" i="20"/>
  <c r="BW252" i="20"/>
  <c r="BV252" i="20"/>
  <c r="BW235" i="20"/>
  <c r="BV235" i="20"/>
  <c r="BW227" i="20"/>
  <c r="BV227" i="20"/>
  <c r="BW195" i="20"/>
  <c r="BV195" i="20"/>
  <c r="BW187" i="20"/>
  <c r="BV187" i="20"/>
  <c r="BW179" i="20"/>
  <c r="BV179" i="20"/>
  <c r="BW171" i="20"/>
  <c r="BV171" i="20"/>
  <c r="BW163" i="20"/>
  <c r="BV163" i="20"/>
  <c r="BW155" i="20"/>
  <c r="BV155" i="20"/>
  <c r="BW147" i="20"/>
  <c r="BV147" i="20"/>
  <c r="BW139" i="20"/>
  <c r="BV139" i="20"/>
  <c r="BW123" i="20"/>
  <c r="BV123" i="20"/>
  <c r="BW115" i="20"/>
  <c r="BV115" i="20"/>
  <c r="BW107" i="20"/>
  <c r="BV107" i="20"/>
  <c r="BW83" i="20"/>
  <c r="BV83" i="20"/>
  <c r="BW75" i="20"/>
  <c r="BV75" i="20"/>
  <c r="BW40" i="20"/>
  <c r="BV40" i="20"/>
  <c r="BW33" i="20"/>
  <c r="BV33" i="20"/>
  <c r="BW25" i="20"/>
  <c r="BV25" i="20"/>
  <c r="BW10" i="20"/>
  <c r="BV10" i="20"/>
  <c r="BJ532" i="20"/>
  <c r="BI532" i="20"/>
  <c r="BW532" i="20"/>
  <c r="BV532" i="20"/>
  <c r="AW500" i="20"/>
  <c r="AV500" i="20"/>
  <c r="BW500" i="20"/>
  <c r="BV500" i="20"/>
  <c r="BW484" i="20"/>
  <c r="BV484" i="20"/>
  <c r="BW476" i="20"/>
  <c r="BV476" i="20"/>
  <c r="BW460" i="20"/>
  <c r="BV460" i="20"/>
  <c r="BW428" i="20"/>
  <c r="BV428" i="20"/>
  <c r="AW412" i="20"/>
  <c r="AV412" i="20"/>
  <c r="BW412" i="20"/>
  <c r="BV412" i="20"/>
  <c r="BW380" i="20"/>
  <c r="BV380" i="20"/>
  <c r="AW364" i="20"/>
  <c r="AV364" i="20"/>
  <c r="BW364" i="20"/>
  <c r="BV364" i="20"/>
  <c r="BW332" i="20"/>
  <c r="BV332" i="20"/>
  <c r="BW284" i="20"/>
  <c r="BV284" i="20"/>
  <c r="BW461" i="20"/>
  <c r="BV461" i="20"/>
  <c r="BW333" i="20"/>
  <c r="BV333" i="20"/>
  <c r="CP533" i="20"/>
  <c r="CP517" i="20"/>
  <c r="AW501" i="20"/>
  <c r="AV501" i="20"/>
  <c r="CP333" i="20"/>
  <c r="CP309" i="20"/>
  <c r="CP301" i="20"/>
  <c r="AW381" i="20"/>
  <c r="AV381" i="20"/>
  <c r="AW325" i="20"/>
  <c r="AV325" i="20"/>
  <c r="AW429" i="20"/>
  <c r="AV429" i="20"/>
  <c r="BW341" i="20"/>
  <c r="BV341" i="20"/>
  <c r="AW541" i="20"/>
  <c r="AV541" i="20"/>
  <c r="CP493" i="20"/>
  <c r="AW469" i="20"/>
  <c r="AV469" i="20"/>
  <c r="BW445" i="20"/>
  <c r="BV445" i="20"/>
  <c r="AW437" i="20"/>
  <c r="AV437" i="20"/>
  <c r="CP405" i="20"/>
  <c r="CP381" i="20"/>
  <c r="BW373" i="20"/>
  <c r="BV373" i="20"/>
  <c r="CP325" i="20"/>
  <c r="AW484" i="20"/>
  <c r="AV484" i="20"/>
  <c r="AW316" i="20"/>
  <c r="AV316" i="20"/>
  <c r="AW200" i="20"/>
  <c r="AV200" i="20"/>
  <c r="AW168" i="20"/>
  <c r="AV168" i="20"/>
  <c r="BW485" i="20"/>
  <c r="BV485" i="20"/>
  <c r="BW421" i="20"/>
  <c r="BV421" i="20"/>
  <c r="AW317" i="20"/>
  <c r="AV317" i="20"/>
  <c r="BJ260" i="20"/>
  <c r="BI260" i="20"/>
  <c r="AW252" i="20"/>
  <c r="AV252" i="20"/>
  <c r="AW244" i="20"/>
  <c r="AV244" i="20"/>
  <c r="BJ227" i="20"/>
  <c r="BI227" i="20"/>
  <c r="AW219" i="20"/>
  <c r="AV219" i="20"/>
  <c r="AW211" i="20"/>
  <c r="AV211" i="20"/>
  <c r="BJ195" i="20"/>
  <c r="BI195" i="20"/>
  <c r="AW187" i="20"/>
  <c r="AV187" i="20"/>
  <c r="AW179" i="20"/>
  <c r="AV179" i="20"/>
  <c r="BJ163" i="20"/>
  <c r="BI163" i="20"/>
  <c r="BJ131" i="20"/>
  <c r="BI131" i="20"/>
  <c r="BJ99" i="20"/>
  <c r="BI99" i="20"/>
  <c r="BJ484" i="20"/>
  <c r="BI484" i="20"/>
  <c r="BJ444" i="20"/>
  <c r="BI444" i="20"/>
  <c r="BJ316" i="20"/>
  <c r="BI316" i="20"/>
  <c r="AW267" i="20"/>
  <c r="AV267" i="20"/>
  <c r="AW178" i="20"/>
  <c r="AV178" i="20"/>
  <c r="AW154" i="20"/>
  <c r="AV154" i="20"/>
  <c r="AW90" i="20"/>
  <c r="AV90" i="20"/>
  <c r="BJ265" i="20"/>
  <c r="BI265" i="20"/>
  <c r="BJ524" i="20"/>
  <c r="BI524" i="20"/>
  <c r="BJ492" i="20"/>
  <c r="BI492" i="20"/>
  <c r="AW259" i="20"/>
  <c r="AV259" i="20"/>
  <c r="CL243" i="20"/>
  <c r="AW202" i="20"/>
  <c r="AV202" i="20"/>
  <c r="AW186" i="20"/>
  <c r="AV186" i="20"/>
  <c r="AW162" i="20"/>
  <c r="AV162" i="20"/>
  <c r="AW146" i="20"/>
  <c r="AV146" i="20"/>
  <c r="AW130" i="20"/>
  <c r="AV130" i="20"/>
  <c r="CL114" i="20"/>
  <c r="AW82" i="20"/>
  <c r="AV82" i="20"/>
  <c r="CL32" i="20"/>
  <c r="BJ561" i="20"/>
  <c r="BI561" i="20"/>
  <c r="AW555" i="20"/>
  <c r="AV555" i="20"/>
  <c r="AW531" i="20"/>
  <c r="AV531" i="20"/>
  <c r="AW523" i="20"/>
  <c r="AV523" i="20"/>
  <c r="AW515" i="20"/>
  <c r="AV515" i="20"/>
  <c r="AW507" i="20"/>
  <c r="AV507" i="20"/>
  <c r="CL499" i="20"/>
  <c r="AW491" i="20"/>
  <c r="AV491" i="20"/>
  <c r="AW459" i="20"/>
  <c r="AV459" i="20"/>
  <c r="AW451" i="20"/>
  <c r="AV451" i="20"/>
  <c r="AW427" i="20"/>
  <c r="AV427" i="20"/>
  <c r="AW419" i="20"/>
  <c r="AV419" i="20"/>
  <c r="AW403" i="20"/>
  <c r="AV403" i="20"/>
  <c r="AW387" i="20"/>
  <c r="AV387" i="20"/>
  <c r="AW379" i="20"/>
  <c r="AV379" i="20"/>
  <c r="AW339" i="20"/>
  <c r="AV339" i="20"/>
  <c r="AW323" i="20"/>
  <c r="AV323" i="20"/>
  <c r="BJ273" i="20"/>
  <c r="BI273" i="20"/>
  <c r="BJ96" i="20"/>
  <c r="BI96" i="20"/>
  <c r="BJ593" i="20"/>
  <c r="BI593" i="20"/>
  <c r="BJ224" i="20"/>
  <c r="BI224" i="20"/>
  <c r="BJ160" i="20"/>
  <c r="BI160" i="20"/>
  <c r="BJ585" i="20"/>
  <c r="BI585" i="20"/>
  <c r="BJ553" i="20"/>
  <c r="BI553" i="20"/>
  <c r="BJ529" i="20"/>
  <c r="BI529" i="20"/>
  <c r="BJ521" i="20"/>
  <c r="BI521" i="20"/>
  <c r="CN513" i="20"/>
  <c r="BJ497" i="20"/>
  <c r="BI497" i="20"/>
  <c r="BJ489" i="20"/>
  <c r="BI489" i="20"/>
  <c r="BJ465" i="20"/>
  <c r="BI465" i="20"/>
  <c r="BJ457" i="20"/>
  <c r="BI457" i="20"/>
  <c r="CN449" i="20"/>
  <c r="BJ425" i="20"/>
  <c r="BI425" i="20"/>
  <c r="BJ401" i="20"/>
  <c r="BI401" i="20"/>
  <c r="BJ393" i="20"/>
  <c r="BI393" i="20"/>
  <c r="BJ369" i="20"/>
  <c r="BI369" i="20"/>
  <c r="BJ361" i="20"/>
  <c r="BI361" i="20"/>
  <c r="BJ337" i="20"/>
  <c r="BI337" i="20"/>
  <c r="BJ329" i="20"/>
  <c r="BI329" i="20"/>
  <c r="BJ305" i="20"/>
  <c r="BI305" i="20"/>
  <c r="BJ297" i="20"/>
  <c r="BI297" i="20"/>
  <c r="BJ267" i="20"/>
  <c r="BI267" i="20"/>
  <c r="CL267" i="20"/>
  <c r="AW251" i="20"/>
  <c r="AV251" i="20"/>
  <c r="CL251" i="20"/>
  <c r="BJ210" i="20"/>
  <c r="BI210" i="20"/>
  <c r="AW194" i="20"/>
  <c r="AV194" i="20"/>
  <c r="BJ178" i="20"/>
  <c r="BI178" i="20"/>
  <c r="BJ138" i="20"/>
  <c r="BI138" i="20"/>
  <c r="BJ90" i="20"/>
  <c r="BI90" i="20"/>
  <c r="BJ74" i="20"/>
  <c r="BI74" i="20"/>
  <c r="BJ530" i="20"/>
  <c r="BI530" i="20"/>
  <c r="BJ490" i="20"/>
  <c r="BI490" i="20"/>
  <c r="BJ466" i="20"/>
  <c r="BI466" i="20"/>
  <c r="BJ450" i="20"/>
  <c r="BI450" i="20"/>
  <c r="BJ426" i="20"/>
  <c r="BI426" i="20"/>
  <c r="BJ402" i="20"/>
  <c r="BI402" i="20"/>
  <c r="BJ378" i="20"/>
  <c r="BI378" i="20"/>
  <c r="BJ346" i="20"/>
  <c r="BI346" i="20"/>
  <c r="BJ314" i="20"/>
  <c r="BI314" i="20"/>
  <c r="BJ290" i="20"/>
  <c r="BI290" i="20"/>
  <c r="BJ232" i="20"/>
  <c r="BI232" i="20"/>
  <c r="BJ200" i="20"/>
  <c r="BI200" i="20"/>
  <c r="BJ168" i="20"/>
  <c r="BI168" i="20"/>
  <c r="BJ136" i="20"/>
  <c r="BI136" i="20"/>
  <c r="BJ112" i="20"/>
  <c r="BI112" i="20"/>
  <c r="BJ80" i="20"/>
  <c r="BI80" i="20"/>
  <c r="BJ204" i="20"/>
  <c r="BI204" i="20"/>
  <c r="BJ275" i="20"/>
  <c r="BI275" i="20"/>
  <c r="BJ243" i="20"/>
  <c r="BI243" i="20"/>
  <c r="BJ218" i="20"/>
  <c r="BI218" i="20"/>
  <c r="BJ202" i="20"/>
  <c r="BI202" i="20"/>
  <c r="BJ146" i="20"/>
  <c r="BI146" i="20"/>
  <c r="BJ130" i="20"/>
  <c r="BI130" i="20"/>
  <c r="BJ114" i="20"/>
  <c r="BI114" i="20"/>
  <c r="AW98" i="20"/>
  <c r="AV98" i="20"/>
  <c r="BJ82" i="20"/>
  <c r="BI82" i="20"/>
  <c r="BJ546" i="20"/>
  <c r="BI546" i="20"/>
  <c r="BJ506" i="20"/>
  <c r="BI506" i="20"/>
  <c r="BJ410" i="20"/>
  <c r="BI410" i="20"/>
  <c r="BJ354" i="20"/>
  <c r="BI354" i="20"/>
  <c r="BJ322" i="20"/>
  <c r="BI322" i="20"/>
  <c r="BJ282" i="20"/>
  <c r="BI282" i="20"/>
  <c r="BJ208" i="20"/>
  <c r="BI208" i="20"/>
  <c r="BJ176" i="20"/>
  <c r="BI176" i="20"/>
  <c r="BJ144" i="20"/>
  <c r="BI144" i="20"/>
  <c r="BJ104" i="20"/>
  <c r="BI104" i="20"/>
  <c r="BJ72" i="20"/>
  <c r="BI72" i="20"/>
  <c r="BJ277" i="20"/>
  <c r="BI277" i="20"/>
  <c r="AW547" i="20"/>
  <c r="AV547" i="20"/>
  <c r="CL547" i="20"/>
  <c r="BJ539" i="20"/>
  <c r="BI539" i="20"/>
  <c r="CL539" i="20"/>
  <c r="BJ531" i="20"/>
  <c r="BI531" i="20"/>
  <c r="CL531" i="20"/>
  <c r="BJ523" i="20"/>
  <c r="BI523" i="20"/>
  <c r="CL523" i="20"/>
  <c r="CL515" i="20"/>
  <c r="CL507" i="20"/>
  <c r="BJ499" i="20"/>
  <c r="BI499" i="20"/>
  <c r="AW483" i="20"/>
  <c r="AV483" i="20"/>
  <c r="BJ475" i="20"/>
  <c r="BI475" i="20"/>
  <c r="BJ467" i="20"/>
  <c r="BI467" i="20"/>
  <c r="BJ459" i="20"/>
  <c r="BI459" i="20"/>
  <c r="CL459" i="20"/>
  <c r="BJ451" i="20"/>
  <c r="BI451" i="20"/>
  <c r="CL451" i="20"/>
  <c r="CL443" i="20"/>
  <c r="BJ435" i="20"/>
  <c r="BI435" i="20"/>
  <c r="CL435" i="20"/>
  <c r="BJ411" i="20"/>
  <c r="BI411" i="20"/>
  <c r="BJ403" i="20"/>
  <c r="BI403" i="20"/>
  <c r="BJ395" i="20"/>
  <c r="BI395" i="20"/>
  <c r="CL395" i="20"/>
  <c r="CL387" i="20"/>
  <c r="CL379" i="20"/>
  <c r="BJ371" i="20"/>
  <c r="BI371" i="20"/>
  <c r="CL371" i="20"/>
  <c r="AW355" i="20"/>
  <c r="AV355" i="20"/>
  <c r="BJ347" i="20"/>
  <c r="BI347" i="20"/>
  <c r="BJ339" i="20"/>
  <c r="BI339" i="20"/>
  <c r="BJ331" i="20"/>
  <c r="BI331" i="20"/>
  <c r="CL331" i="20"/>
  <c r="CL323" i="20"/>
  <c r="AW315" i="20"/>
  <c r="AV315" i="20"/>
  <c r="CL315" i="20"/>
  <c r="BJ307" i="20"/>
  <c r="BI307" i="20"/>
  <c r="CL307" i="20"/>
  <c r="AW299" i="20"/>
  <c r="AV299" i="20"/>
  <c r="BJ283" i="20"/>
  <c r="BI283" i="20"/>
  <c r="BJ266" i="20"/>
  <c r="BI266" i="20"/>
  <c r="BJ258" i="20"/>
  <c r="BI258" i="20"/>
  <c r="BJ250" i="20"/>
  <c r="BI250" i="20"/>
  <c r="BJ233" i="20"/>
  <c r="BI233" i="20"/>
  <c r="BJ225" i="20"/>
  <c r="BI225" i="20"/>
  <c r="BJ217" i="20"/>
  <c r="BI217" i="20"/>
  <c r="BJ201" i="20"/>
  <c r="BI201" i="20"/>
  <c r="BJ193" i="20"/>
  <c r="BI193" i="20"/>
  <c r="BJ185" i="20"/>
  <c r="BI185" i="20"/>
  <c r="AW169" i="20"/>
  <c r="AV169" i="20"/>
  <c r="BJ169" i="20"/>
  <c r="BI169" i="20"/>
  <c r="BJ161" i="20"/>
  <c r="BI161" i="20"/>
  <c r="BJ153" i="20"/>
  <c r="BI153" i="20"/>
  <c r="BJ145" i="20"/>
  <c r="BI145" i="20"/>
  <c r="BJ137" i="20"/>
  <c r="BI137" i="20"/>
  <c r="BJ129" i="20"/>
  <c r="BI129" i="20"/>
  <c r="BJ121" i="20"/>
  <c r="BI121" i="20"/>
  <c r="BJ113" i="20"/>
  <c r="BI113" i="20"/>
  <c r="BJ105" i="20"/>
  <c r="BI105" i="20"/>
  <c r="BJ97" i="20"/>
  <c r="BI97" i="20"/>
  <c r="BJ89" i="20"/>
  <c r="BI89" i="20"/>
  <c r="BJ81" i="20"/>
  <c r="BI81" i="20"/>
  <c r="BJ73" i="20"/>
  <c r="BI73" i="20"/>
  <c r="BJ538" i="20"/>
  <c r="BI538" i="20"/>
  <c r="BJ498" i="20"/>
  <c r="BI498" i="20"/>
  <c r="BJ474" i="20"/>
  <c r="BI474" i="20"/>
  <c r="BJ442" i="20"/>
  <c r="BI442" i="20"/>
  <c r="BJ418" i="20"/>
  <c r="BI418" i="20"/>
  <c r="BJ386" i="20"/>
  <c r="BI386" i="20"/>
  <c r="BJ362" i="20"/>
  <c r="BI362" i="20"/>
  <c r="BJ330" i="20"/>
  <c r="BI330" i="20"/>
  <c r="BJ240" i="20"/>
  <c r="BI240" i="20"/>
  <c r="BJ236" i="20"/>
  <c r="BI236" i="20"/>
  <c r="BJ554" i="20"/>
  <c r="BI554" i="20"/>
  <c r="BJ522" i="20"/>
  <c r="BI522" i="20"/>
  <c r="BJ514" i="20"/>
  <c r="BI514" i="20"/>
  <c r="AW482" i="20"/>
  <c r="AV482" i="20"/>
  <c r="BJ482" i="20"/>
  <c r="BI482" i="20"/>
  <c r="BJ458" i="20"/>
  <c r="BI458" i="20"/>
  <c r="BJ434" i="20"/>
  <c r="BI434" i="20"/>
  <c r="BJ394" i="20"/>
  <c r="BI394" i="20"/>
  <c r="BJ370" i="20"/>
  <c r="BI370" i="20"/>
  <c r="BJ338" i="20"/>
  <c r="BI338" i="20"/>
  <c r="BJ298" i="20"/>
  <c r="BI298" i="20"/>
  <c r="BJ625" i="20"/>
  <c r="BI625" i="20"/>
  <c r="BJ245" i="20"/>
  <c r="BI245" i="20"/>
  <c r="BJ172" i="20"/>
  <c r="BI172" i="20"/>
  <c r="BJ433" i="20"/>
  <c r="BI433" i="20"/>
  <c r="BJ526" i="20"/>
  <c r="BI526" i="20"/>
  <c r="CL526" i="20"/>
  <c r="CL470" i="20"/>
  <c r="CL398" i="20"/>
  <c r="CL342" i="20"/>
  <c r="AW294" i="20"/>
  <c r="AV294" i="20"/>
  <c r="BJ228" i="20"/>
  <c r="BI228" i="20"/>
  <c r="BJ140" i="20"/>
  <c r="BI140" i="20"/>
  <c r="BJ92" i="20"/>
  <c r="BI92" i="20"/>
  <c r="CL548" i="20"/>
  <c r="CL540" i="20"/>
  <c r="CL524" i="20"/>
  <c r="CL516" i="20"/>
  <c r="CL508" i="20"/>
  <c r="CL492" i="20"/>
  <c r="CL468" i="20"/>
  <c r="CL452" i="20"/>
  <c r="CL436" i="20"/>
  <c r="CL420" i="20"/>
  <c r="CL404" i="20"/>
  <c r="CL388" i="20"/>
  <c r="CL372" i="20"/>
  <c r="CL356" i="20"/>
  <c r="CL275" i="20"/>
  <c r="BJ259" i="20"/>
  <c r="BI259" i="20"/>
  <c r="CL259" i="20"/>
  <c r="CL202" i="20"/>
  <c r="BJ186" i="20"/>
  <c r="BI186" i="20"/>
  <c r="CL186" i="20"/>
  <c r="BJ162" i="20"/>
  <c r="BI162" i="20"/>
  <c r="CL130" i="20"/>
  <c r="BJ98" i="20"/>
  <c r="BI98" i="20"/>
  <c r="CL46" i="20"/>
  <c r="BW561" i="20"/>
  <c r="BV561" i="20"/>
  <c r="BJ542" i="20"/>
  <c r="BI542" i="20"/>
  <c r="CL542" i="20"/>
  <c r="CL486" i="20"/>
  <c r="BJ438" i="20"/>
  <c r="BI438" i="20"/>
  <c r="CL438" i="20"/>
  <c r="BJ382" i="20"/>
  <c r="BI382" i="20"/>
  <c r="CL382" i="20"/>
  <c r="CL334" i="20"/>
  <c r="BJ220" i="20"/>
  <c r="BI220" i="20"/>
  <c r="BJ180" i="20"/>
  <c r="BI180" i="20"/>
  <c r="BJ148" i="20"/>
  <c r="BI148" i="20"/>
  <c r="BJ100" i="20"/>
  <c r="BI100" i="20"/>
  <c r="BJ555" i="20"/>
  <c r="BI555" i="20"/>
  <c r="CL555" i="20"/>
  <c r="BJ547" i="20"/>
  <c r="BI547" i="20"/>
  <c r="BJ515" i="20"/>
  <c r="BI515" i="20"/>
  <c r="BJ507" i="20"/>
  <c r="BI507" i="20"/>
  <c r="CL491" i="20"/>
  <c r="BJ483" i="20"/>
  <c r="BI483" i="20"/>
  <c r="CL483" i="20"/>
  <c r="CL475" i="20"/>
  <c r="CL467" i="20"/>
  <c r="BJ443" i="20"/>
  <c r="BI443" i="20"/>
  <c r="BJ427" i="20"/>
  <c r="BI427" i="20"/>
  <c r="CL427" i="20"/>
  <c r="BJ419" i="20"/>
  <c r="BI419" i="20"/>
  <c r="CL419" i="20"/>
  <c r="CL411" i="20"/>
  <c r="CL403" i="20"/>
  <c r="BJ387" i="20"/>
  <c r="BI387" i="20"/>
  <c r="BJ379" i="20"/>
  <c r="BI379" i="20"/>
  <c r="CL363" i="20"/>
  <c r="BJ355" i="20"/>
  <c r="BI355" i="20"/>
  <c r="CL355" i="20"/>
  <c r="CL347" i="20"/>
  <c r="CL339" i="20"/>
  <c r="BJ323" i="20"/>
  <c r="BI323" i="20"/>
  <c r="BJ315" i="20"/>
  <c r="BI315" i="20"/>
  <c r="AW291" i="20"/>
  <c r="AV291" i="20"/>
  <c r="BJ274" i="20"/>
  <c r="BI274" i="20"/>
  <c r="BJ242" i="20"/>
  <c r="BI242" i="20"/>
  <c r="AW233" i="20"/>
  <c r="AV233" i="20"/>
  <c r="BJ209" i="20"/>
  <c r="BI209" i="20"/>
  <c r="BJ177" i="20"/>
  <c r="BI177" i="20"/>
  <c r="BJ306" i="20"/>
  <c r="BI306" i="20"/>
  <c r="BJ502" i="20"/>
  <c r="BI502" i="20"/>
  <c r="CL502" i="20"/>
  <c r="BJ446" i="20"/>
  <c r="BI446" i="20"/>
  <c r="CL446" i="20"/>
  <c r="CL390" i="20"/>
  <c r="CL350" i="20"/>
  <c r="BJ196" i="20"/>
  <c r="BI196" i="20"/>
  <c r="BJ156" i="20"/>
  <c r="BI156" i="20"/>
  <c r="BJ108" i="20"/>
  <c r="BI108" i="20"/>
  <c r="BJ510" i="20"/>
  <c r="BI510" i="20"/>
  <c r="CL510" i="20"/>
  <c r="CL462" i="20"/>
  <c r="CL16" i="20"/>
  <c r="CL546" i="20"/>
  <c r="CL506" i="20"/>
  <c r="CL410" i="20"/>
  <c r="CL354" i="20"/>
  <c r="CL322" i="20"/>
  <c r="AW282" i="20"/>
  <c r="AV282" i="20"/>
  <c r="CL282" i="20"/>
  <c r="CL249" i="20"/>
  <c r="CL208" i="20"/>
  <c r="CL176" i="20"/>
  <c r="CL144" i="20"/>
  <c r="CN104" i="20"/>
  <c r="CN72" i="20"/>
  <c r="CN22" i="20"/>
  <c r="CL561" i="20"/>
  <c r="BJ486" i="20"/>
  <c r="BI486" i="20"/>
  <c r="AW334" i="20"/>
  <c r="AV334" i="20"/>
  <c r="BJ334" i="20"/>
  <c r="BI334" i="20"/>
  <c r="CL277" i="20"/>
  <c r="CL220" i="20"/>
  <c r="CL180" i="20"/>
  <c r="CL148" i="20"/>
  <c r="BW100" i="20"/>
  <c r="BV100" i="20"/>
  <c r="CL100" i="20"/>
  <c r="CN601" i="20"/>
  <c r="BJ491" i="20"/>
  <c r="BI491" i="20"/>
  <c r="BJ363" i="20"/>
  <c r="BI363" i="20"/>
  <c r="BJ299" i="20"/>
  <c r="BI299" i="20"/>
  <c r="CL299" i="20"/>
  <c r="BJ291" i="20"/>
  <c r="BI291" i="20"/>
  <c r="CL291" i="20"/>
  <c r="CL283" i="20"/>
  <c r="CL274" i="20"/>
  <c r="CL266" i="20"/>
  <c r="CL258" i="20"/>
  <c r="CL250" i="20"/>
  <c r="CL242" i="20"/>
  <c r="CL233" i="20"/>
  <c r="CL225" i="20"/>
  <c r="AW217" i="20"/>
  <c r="AV217" i="20"/>
  <c r="CL217" i="20"/>
  <c r="CL209" i="20"/>
  <c r="CL201" i="20"/>
  <c r="CL193" i="20"/>
  <c r="CL185" i="20"/>
  <c r="CL177" i="20"/>
  <c r="CL169" i="20"/>
  <c r="CL161" i="20"/>
  <c r="CL153" i="20"/>
  <c r="CL145" i="20"/>
  <c r="CL137" i="20"/>
  <c r="CL129" i="20"/>
  <c r="CN121" i="20"/>
  <c r="CN113" i="20"/>
  <c r="CN105" i="20"/>
  <c r="CN97" i="20"/>
  <c r="CN89" i="20"/>
  <c r="CN81" i="20"/>
  <c r="CN73" i="20"/>
  <c r="CN45" i="20"/>
  <c r="CN38" i="20"/>
  <c r="CN31" i="20"/>
  <c r="CN23" i="20"/>
  <c r="CN15" i="20"/>
  <c r="CL538" i="20"/>
  <c r="CL498" i="20"/>
  <c r="CL474" i="20"/>
  <c r="CL442" i="20"/>
  <c r="CL418" i="20"/>
  <c r="CL386" i="20"/>
  <c r="CL362" i="20"/>
  <c r="CL330" i="20"/>
  <c r="CL306" i="20"/>
  <c r="CN273" i="20"/>
  <c r="CL240" i="20"/>
  <c r="CN216" i="20"/>
  <c r="CN184" i="20"/>
  <c r="CN152" i="20"/>
  <c r="CN120" i="20"/>
  <c r="CN96" i="20"/>
  <c r="CN44" i="20"/>
  <c r="CN7" i="20"/>
  <c r="BJ390" i="20"/>
  <c r="BI390" i="20"/>
  <c r="BJ350" i="20"/>
  <c r="BI350" i="20"/>
  <c r="CL286" i="20"/>
  <c r="CL236" i="20"/>
  <c r="CL196" i="20"/>
  <c r="CN156" i="20"/>
  <c r="CL108" i="20"/>
  <c r="CL34" i="20"/>
  <c r="CN593" i="20"/>
  <c r="CL554" i="20"/>
  <c r="CL522" i="20"/>
  <c r="AW514" i="20"/>
  <c r="AV514" i="20"/>
  <c r="CL514" i="20"/>
  <c r="CL482" i="20"/>
  <c r="CL458" i="20"/>
  <c r="CL434" i="20"/>
  <c r="CL394" i="20"/>
  <c r="CL370" i="20"/>
  <c r="CL338" i="20"/>
  <c r="CL298" i="20"/>
  <c r="CN257" i="20"/>
  <c r="CN224" i="20"/>
  <c r="CN192" i="20"/>
  <c r="CN160" i="20"/>
  <c r="CN128" i="20"/>
  <c r="CN88" i="20"/>
  <c r="CN30" i="20"/>
  <c r="CL625" i="20"/>
  <c r="AW462" i="20"/>
  <c r="AV462" i="20"/>
  <c r="BJ462" i="20"/>
  <c r="BI462" i="20"/>
  <c r="BJ422" i="20"/>
  <c r="BI422" i="20"/>
  <c r="BJ302" i="20"/>
  <c r="BI302" i="20"/>
  <c r="CL245" i="20"/>
  <c r="CL172" i="20"/>
  <c r="CN585" i="20"/>
  <c r="CN553" i="20"/>
  <c r="CN545" i="20"/>
  <c r="CN537" i="20"/>
  <c r="CN529" i="20"/>
  <c r="CN521" i="20"/>
  <c r="CL505" i="20"/>
  <c r="CL497" i="20"/>
  <c r="CN489" i="20"/>
  <c r="CN481" i="20"/>
  <c r="CN473" i="20"/>
  <c r="CN465" i="20"/>
  <c r="CN457" i="20"/>
  <c r="CL441" i="20"/>
  <c r="CL433" i="20"/>
  <c r="CN425" i="20"/>
  <c r="CN417" i="20"/>
  <c r="CN409" i="20"/>
  <c r="CN401" i="20"/>
  <c r="CN393" i="20"/>
  <c r="CL377" i="20"/>
  <c r="CL369" i="20"/>
  <c r="CN361" i="20"/>
  <c r="CN353" i="20"/>
  <c r="CN345" i="20"/>
  <c r="CN337" i="20"/>
  <c r="CN329" i="20"/>
  <c r="CL313" i="20"/>
  <c r="CL305" i="20"/>
  <c r="CN297" i="20"/>
  <c r="CN289" i="20"/>
  <c r="BJ280" i="20"/>
  <c r="BI280" i="20"/>
  <c r="CL280" i="20"/>
  <c r="CL272" i="20"/>
  <c r="CL264" i="20"/>
  <c r="BJ256" i="20"/>
  <c r="BI256" i="20"/>
  <c r="CL256" i="20"/>
  <c r="BJ248" i="20"/>
  <c r="BI248" i="20"/>
  <c r="CL248" i="20"/>
  <c r="CL239" i="20"/>
  <c r="CL231" i="20"/>
  <c r="BJ215" i="20"/>
  <c r="BI215" i="20"/>
  <c r="CN499" i="20"/>
  <c r="CN491" i="20"/>
  <c r="CN483" i="20"/>
  <c r="CN475" i="20"/>
  <c r="CN467" i="20"/>
  <c r="CN459" i="20"/>
  <c r="CN451" i="20"/>
  <c r="CN443" i="20"/>
  <c r="CN435" i="20"/>
  <c r="CN427" i="20"/>
  <c r="CN419" i="20"/>
  <c r="CN411" i="20"/>
  <c r="CN403" i="20"/>
  <c r="CN395" i="20"/>
  <c r="CN387" i="20"/>
  <c r="CN379" i="20"/>
  <c r="CN371" i="20"/>
  <c r="CN363" i="20"/>
  <c r="CN355" i="20"/>
  <c r="CN347" i="20"/>
  <c r="CN339" i="20"/>
  <c r="CN331" i="20"/>
  <c r="CN323" i="20"/>
  <c r="CN315" i="20"/>
  <c r="CN307" i="20"/>
  <c r="CN299" i="20"/>
  <c r="CN291" i="20"/>
  <c r="CN283" i="20"/>
  <c r="CN274" i="20"/>
  <c r="CN266" i="20"/>
  <c r="CN258" i="20"/>
  <c r="CN250" i="20"/>
  <c r="CN242" i="20"/>
  <c r="CN233" i="20"/>
  <c r="CN225" i="20"/>
  <c r="CN217" i="20"/>
  <c r="CN209" i="20"/>
  <c r="AW201" i="20"/>
  <c r="AV201" i="20"/>
  <c r="CN201" i="20"/>
  <c r="CN193" i="20"/>
  <c r="CN185" i="20"/>
  <c r="CN177" i="20"/>
  <c r="CN169" i="20"/>
  <c r="CN161" i="20"/>
  <c r="AW153" i="20"/>
  <c r="AV153" i="20"/>
  <c r="CN153" i="20"/>
  <c r="CN145" i="20"/>
  <c r="CN137" i="20"/>
  <c r="CN129" i="20"/>
  <c r="CN538" i="20"/>
  <c r="CN498" i="20"/>
  <c r="CN474" i="20"/>
  <c r="CN442" i="20"/>
  <c r="AW418" i="20"/>
  <c r="AV418" i="20"/>
  <c r="CN418" i="20"/>
  <c r="CN386" i="20"/>
  <c r="CN362" i="20"/>
  <c r="CN330" i="20"/>
  <c r="CN306" i="20"/>
  <c r="CN240" i="20"/>
  <c r="CN502" i="20"/>
  <c r="CN446" i="20"/>
  <c r="CN390" i="20"/>
  <c r="CN350" i="20"/>
  <c r="BJ286" i="20"/>
  <c r="BI286" i="20"/>
  <c r="CN286" i="20"/>
  <c r="CN236" i="20"/>
  <c r="CN196" i="20"/>
  <c r="CN108" i="20"/>
  <c r="CN34" i="20"/>
  <c r="CN554" i="20"/>
  <c r="CN522" i="20"/>
  <c r="CN514" i="20"/>
  <c r="CN482" i="20"/>
  <c r="CN458" i="20"/>
  <c r="CN434" i="20"/>
  <c r="CN394" i="20"/>
  <c r="CN370" i="20"/>
  <c r="CN338" i="20"/>
  <c r="CN298" i="20"/>
  <c r="AW625" i="20"/>
  <c r="AV625" i="20"/>
  <c r="CN625" i="20"/>
  <c r="CN510" i="20"/>
  <c r="CN462" i="20"/>
  <c r="CN422" i="20"/>
  <c r="CN366" i="20"/>
  <c r="CN302" i="20"/>
  <c r="CN245" i="20"/>
  <c r="CN172" i="20"/>
  <c r="CN48" i="20"/>
  <c r="AW505" i="20"/>
  <c r="AV505" i="20"/>
  <c r="CN505" i="20"/>
  <c r="CN497" i="20"/>
  <c r="AW473" i="20"/>
  <c r="AV473" i="20"/>
  <c r="CN441" i="20"/>
  <c r="CN433" i="20"/>
  <c r="AW385" i="20"/>
  <c r="AV385" i="20"/>
  <c r="CN377" i="20"/>
  <c r="CN369" i="20"/>
  <c r="CN313" i="20"/>
  <c r="CN305" i="20"/>
  <c r="CN280" i="20"/>
  <c r="CN272" i="20"/>
  <c r="BJ264" i="20"/>
  <c r="BI264" i="20"/>
  <c r="CN264" i="20"/>
  <c r="CN256" i="20"/>
  <c r="BJ239" i="20"/>
  <c r="BI239" i="20"/>
  <c r="CN239" i="20"/>
  <c r="BJ231" i="20"/>
  <c r="BI231" i="20"/>
  <c r="CN231" i="20"/>
  <c r="BJ223" i="20"/>
  <c r="BI223" i="20"/>
  <c r="CN207" i="20"/>
  <c r="BJ199" i="20"/>
  <c r="BI199" i="20"/>
  <c r="BJ175" i="20"/>
  <c r="BI175" i="20"/>
  <c r="CN175" i="20"/>
  <c r="BJ159" i="20"/>
  <c r="BI159" i="20"/>
  <c r="BJ151" i="20"/>
  <c r="BI151" i="20"/>
  <c r="CN143" i="20"/>
  <c r="BJ135" i="20"/>
  <c r="BI135" i="20"/>
  <c r="BJ119" i="20"/>
  <c r="BI119" i="20"/>
  <c r="BJ111" i="20"/>
  <c r="BI111" i="20"/>
  <c r="CP177" i="20"/>
  <c r="CP169" i="20"/>
  <c r="CP161" i="20"/>
  <c r="CP153" i="20"/>
  <c r="CP145" i="20"/>
  <c r="AW137" i="20"/>
  <c r="AV137" i="20"/>
  <c r="CP137" i="20"/>
  <c r="CP129" i="20"/>
  <c r="AW121" i="20"/>
  <c r="AV121" i="20"/>
  <c r="CP121" i="20"/>
  <c r="CP113" i="20"/>
  <c r="CP105" i="20"/>
  <c r="CP97" i="20"/>
  <c r="CP89" i="20"/>
  <c r="CP81" i="20"/>
  <c r="CP73" i="20"/>
  <c r="CP45" i="20"/>
  <c r="CP38" i="20"/>
  <c r="CP31" i="20"/>
  <c r="CP23" i="20"/>
  <c r="CP15" i="20"/>
  <c r="CP538" i="20"/>
  <c r="CP498" i="20"/>
  <c r="CP474" i="20"/>
  <c r="CP442" i="20"/>
  <c r="CP418" i="20"/>
  <c r="CP386" i="20"/>
  <c r="CP362" i="20"/>
  <c r="CP330" i="20"/>
  <c r="CP306" i="20"/>
  <c r="CP273" i="20"/>
  <c r="CP240" i="20"/>
  <c r="CP216" i="20"/>
  <c r="CP184" i="20"/>
  <c r="CP152" i="20"/>
  <c r="CP120" i="20"/>
  <c r="CP96" i="20"/>
  <c r="CP44" i="20"/>
  <c r="CP7" i="20"/>
  <c r="CP502" i="20"/>
  <c r="CP446" i="20"/>
  <c r="CP390" i="20"/>
  <c r="CP350" i="20"/>
  <c r="CP286" i="20"/>
  <c r="CR236" i="20"/>
  <c r="CR196" i="20"/>
  <c r="BW156" i="20"/>
  <c r="BV156" i="20"/>
  <c r="CP156" i="20"/>
  <c r="CP108" i="20"/>
  <c r="CP34" i="20"/>
  <c r="CP593" i="20"/>
  <c r="CP554" i="20"/>
  <c r="AW522" i="20"/>
  <c r="AV522" i="20"/>
  <c r="CP522" i="20"/>
  <c r="CP514" i="20"/>
  <c r="CP482" i="20"/>
  <c r="AW458" i="20"/>
  <c r="AV458" i="20"/>
  <c r="CP458" i="20"/>
  <c r="CP434" i="20"/>
  <c r="AW394" i="20"/>
  <c r="AV394" i="20"/>
  <c r="AW370" i="20"/>
  <c r="AV370" i="20"/>
  <c r="CR30" i="20"/>
  <c r="CR245" i="20"/>
  <c r="AW321" i="20"/>
  <c r="AV321" i="20"/>
  <c r="BJ272" i="20"/>
  <c r="BI272" i="20"/>
  <c r="CP264" i="20"/>
  <c r="CP256" i="20"/>
  <c r="CP239" i="20"/>
  <c r="BJ207" i="20"/>
  <c r="BI207" i="20"/>
  <c r="CP199" i="20"/>
  <c r="CP191" i="20"/>
  <c r="CP183" i="20"/>
  <c r="CP175" i="20"/>
  <c r="BJ167" i="20"/>
  <c r="BI167" i="20"/>
  <c r="CP151" i="20"/>
  <c r="BJ143" i="20"/>
  <c r="BI143" i="20"/>
  <c r="CP143" i="20"/>
  <c r="CP135" i="20"/>
  <c r="CP119" i="20"/>
  <c r="CP111" i="20"/>
  <c r="BJ103" i="20"/>
  <c r="BI103" i="20"/>
  <c r="CP103" i="20"/>
  <c r="CP95" i="20"/>
  <c r="CP87" i="20"/>
  <c r="BJ79" i="20"/>
  <c r="BI79" i="20"/>
  <c r="CP79" i="20"/>
  <c r="CP71" i="20"/>
  <c r="CP43" i="20"/>
  <c r="CP36" i="20"/>
  <c r="CP29" i="20"/>
  <c r="CP21" i="20"/>
  <c r="CP14" i="20"/>
  <c r="CP6" i="20"/>
  <c r="CP518" i="20"/>
  <c r="AW330" i="20"/>
  <c r="AV330" i="20"/>
  <c r="AW306" i="20"/>
  <c r="AV306" i="20"/>
  <c r="AW216" i="20"/>
  <c r="AV216" i="20"/>
  <c r="AW184" i="20"/>
  <c r="AV184" i="20"/>
  <c r="AW120" i="20"/>
  <c r="AV120" i="20"/>
  <c r="AW96" i="20"/>
  <c r="AV96" i="20"/>
  <c r="BW196" i="20"/>
  <c r="BV196" i="20"/>
  <c r="BW593" i="20"/>
  <c r="BV593" i="20"/>
  <c r="CR394" i="20"/>
  <c r="CR370" i="20"/>
  <c r="CR338" i="20"/>
  <c r="CR298" i="20"/>
  <c r="CR257" i="20"/>
  <c r="CR224" i="20"/>
  <c r="CR192" i="20"/>
  <c r="CR160" i="20"/>
  <c r="CR128" i="20"/>
  <c r="CR88" i="20"/>
  <c r="CP30" i="20"/>
  <c r="CR625" i="20"/>
  <c r="CR510" i="20"/>
  <c r="CR462" i="20"/>
  <c r="CR422" i="20"/>
  <c r="CR366" i="20"/>
  <c r="CR302" i="20"/>
  <c r="BW245" i="20"/>
  <c r="BV245" i="20"/>
  <c r="CP245" i="20"/>
  <c r="CR172" i="20"/>
  <c r="CR48" i="20"/>
  <c r="AW585" i="20"/>
  <c r="AV585" i="20"/>
  <c r="BW585" i="20"/>
  <c r="BV585" i="20"/>
  <c r="CR585" i="20"/>
  <c r="CR553" i="20"/>
  <c r="CR545" i="20"/>
  <c r="CR537" i="20"/>
  <c r="CR529" i="20"/>
  <c r="CR521" i="20"/>
  <c r="AW513" i="20"/>
  <c r="AV513" i="20"/>
  <c r="CR513" i="20"/>
  <c r="CR505" i="20"/>
  <c r="CR497" i="20"/>
  <c r="CR489" i="20"/>
  <c r="AW481" i="20"/>
  <c r="AV481" i="20"/>
  <c r="CR481" i="20"/>
  <c r="CR473" i="20"/>
  <c r="CR465" i="20"/>
  <c r="CR457" i="20"/>
  <c r="AW449" i="20"/>
  <c r="AV449" i="20"/>
  <c r="CR449" i="20"/>
  <c r="AW441" i="20"/>
  <c r="AV441" i="20"/>
  <c r="CR441" i="20"/>
  <c r="CR433" i="20"/>
  <c r="CR425" i="20"/>
  <c r="AW417" i="20"/>
  <c r="AV417" i="20"/>
  <c r="CR417" i="20"/>
  <c r="AW409" i="20"/>
  <c r="AV409" i="20"/>
  <c r="CR409" i="20"/>
  <c r="CR401" i="20"/>
  <c r="CR393" i="20"/>
  <c r="CR385" i="20"/>
  <c r="CR377" i="20"/>
  <c r="AW369" i="20"/>
  <c r="AV369" i="20"/>
  <c r="CR369" i="20"/>
  <c r="CR361" i="20"/>
  <c r="CR353" i="20"/>
  <c r="CR345" i="20"/>
  <c r="CR337" i="20"/>
  <c r="CR329" i="20"/>
  <c r="CR321" i="20"/>
  <c r="CR313" i="20"/>
  <c r="AW305" i="20"/>
  <c r="AV305" i="20"/>
  <c r="CR305" i="20"/>
  <c r="CR297" i="20"/>
  <c r="CR289" i="20"/>
  <c r="CR280" i="20"/>
  <c r="CR272" i="20"/>
  <c r="CP248" i="20"/>
  <c r="CR231" i="20"/>
  <c r="CR223" i="20"/>
  <c r="CR215" i="20"/>
  <c r="CR207" i="20"/>
  <c r="CR167" i="20"/>
  <c r="CR159" i="20"/>
  <c r="CR151" i="20"/>
  <c r="CR143" i="20"/>
  <c r="CR119" i="20"/>
  <c r="CR111" i="20"/>
  <c r="AW103" i="20"/>
  <c r="AV103" i="20"/>
  <c r="CR103" i="20"/>
  <c r="CR95" i="20"/>
  <c r="CR87" i="20"/>
  <c r="CR79" i="20"/>
  <c r="CR71" i="20"/>
  <c r="CR43" i="20"/>
  <c r="CR36" i="20"/>
  <c r="CR29" i="20"/>
  <c r="CR21" i="20"/>
  <c r="CR14" i="20"/>
  <c r="CR6" i="20"/>
  <c r="CR518" i="20"/>
  <c r="CR478" i="20"/>
  <c r="CR430" i="20"/>
  <c r="CR374" i="20"/>
  <c r="AW318" i="20"/>
  <c r="AV318" i="20"/>
  <c r="AW152" i="20"/>
  <c r="AV152" i="20"/>
  <c r="AW502" i="20"/>
  <c r="AV502" i="20"/>
  <c r="AW446" i="20"/>
  <c r="AV446" i="20"/>
  <c r="BW236" i="20"/>
  <c r="BV236" i="20"/>
  <c r="AW593" i="20"/>
  <c r="AV593" i="20"/>
  <c r="AW510" i="20"/>
  <c r="AV510" i="20"/>
  <c r="AW537" i="20"/>
  <c r="AV537" i="20"/>
  <c r="AW529" i="20"/>
  <c r="AV529" i="20"/>
  <c r="AW521" i="20"/>
  <c r="AV521" i="20"/>
  <c r="AW489" i="20"/>
  <c r="AV489" i="20"/>
  <c r="AW457" i="20"/>
  <c r="AV457" i="20"/>
  <c r="AW425" i="20"/>
  <c r="AV425" i="20"/>
  <c r="AW393" i="20"/>
  <c r="AV393" i="20"/>
  <c r="AW377" i="20"/>
  <c r="AV377" i="20"/>
  <c r="AW353" i="20"/>
  <c r="AV353" i="20"/>
  <c r="AW329" i="20"/>
  <c r="AV329" i="20"/>
  <c r="AW313" i="20"/>
  <c r="AV313" i="20"/>
  <c r="AW289" i="20"/>
  <c r="AV289" i="20"/>
  <c r="AW280" i="20"/>
  <c r="AV280" i="20"/>
  <c r="AW264" i="20"/>
  <c r="AV264" i="20"/>
  <c r="AW248" i="20"/>
  <c r="AV248" i="20"/>
  <c r="AW231" i="20"/>
  <c r="AV231" i="20"/>
  <c r="AW215" i="20"/>
  <c r="AV215" i="20"/>
  <c r="AW199" i="20"/>
  <c r="AV199" i="20"/>
  <c r="AW183" i="20"/>
  <c r="AV183" i="20"/>
  <c r="AW167" i="20"/>
  <c r="AV167" i="20"/>
  <c r="AW151" i="20"/>
  <c r="AV151" i="20"/>
  <c r="AW135" i="20"/>
  <c r="AV135" i="20"/>
  <c r="AW119" i="20"/>
  <c r="AV119" i="20"/>
  <c r="AW95" i="20"/>
  <c r="AV95" i="20"/>
  <c r="AW71" i="20"/>
  <c r="AV71" i="20"/>
  <c r="AW478" i="20"/>
  <c r="AV478" i="20"/>
  <c r="BW124" i="20"/>
  <c r="BV124" i="20"/>
  <c r="BW641" i="20"/>
  <c r="BV641" i="20"/>
  <c r="BW577" i="20"/>
  <c r="BV577" i="20"/>
  <c r="AW520" i="20"/>
  <c r="AV520" i="20"/>
  <c r="AW512" i="20"/>
  <c r="AV512" i="20"/>
  <c r="AW480" i="20"/>
  <c r="AV480" i="20"/>
  <c r="AW448" i="20"/>
  <c r="AV448" i="20"/>
  <c r="AW416" i="20"/>
  <c r="AV416" i="20"/>
  <c r="AW392" i="20"/>
  <c r="AV392" i="20"/>
  <c r="AW368" i="20"/>
  <c r="AV368" i="20"/>
  <c r="AW344" i="20"/>
  <c r="AV344" i="20"/>
  <c r="AW328" i="20"/>
  <c r="AV328" i="20"/>
  <c r="AW296" i="20"/>
  <c r="AV296" i="20"/>
  <c r="BW530" i="20"/>
  <c r="BV530" i="20"/>
  <c r="BW490" i="20"/>
  <c r="BV490" i="20"/>
  <c r="AW466" i="20"/>
  <c r="AV466" i="20"/>
  <c r="BW466" i="20"/>
  <c r="BV466" i="20"/>
  <c r="BW450" i="20"/>
  <c r="BV450" i="20"/>
  <c r="BW426" i="20"/>
  <c r="BV426" i="20"/>
  <c r="AW402" i="20"/>
  <c r="AV402" i="20"/>
  <c r="BW402" i="20"/>
  <c r="BV402" i="20"/>
  <c r="AW378" i="20"/>
  <c r="AV378" i="20"/>
  <c r="BW378" i="20"/>
  <c r="BV378" i="20"/>
  <c r="BW346" i="20"/>
  <c r="BV346" i="20"/>
  <c r="BW314" i="20"/>
  <c r="BV314" i="20"/>
  <c r="BW290" i="20"/>
  <c r="BV290" i="20"/>
  <c r="BW265" i="20"/>
  <c r="BV265" i="20"/>
  <c r="BW232" i="20"/>
  <c r="BV232" i="20"/>
  <c r="AW112" i="20"/>
  <c r="AV112" i="20"/>
  <c r="BW18" i="20"/>
  <c r="BV18" i="20"/>
  <c r="AW609" i="20"/>
  <c r="AV609" i="20"/>
  <c r="BW548" i="20"/>
  <c r="BV548" i="20"/>
  <c r="BW540" i="20"/>
  <c r="BV540" i="20"/>
  <c r="BW524" i="20"/>
  <c r="BV524" i="20"/>
  <c r="BW516" i="20"/>
  <c r="BV516" i="20"/>
  <c r="BW508" i="20"/>
  <c r="BV508" i="20"/>
  <c r="BW492" i="20"/>
  <c r="BV492" i="20"/>
  <c r="BW468" i="20"/>
  <c r="BV468" i="20"/>
  <c r="BW452" i="20"/>
  <c r="BV452" i="20"/>
  <c r="AW436" i="20"/>
  <c r="AV436" i="20"/>
  <c r="BW436" i="20"/>
  <c r="BV436" i="20"/>
  <c r="BW420" i="20"/>
  <c r="BV420" i="20"/>
  <c r="AW404" i="20"/>
  <c r="AV404" i="20"/>
  <c r="BW404" i="20"/>
  <c r="BV404" i="20"/>
  <c r="BW388" i="20"/>
  <c r="BV388" i="20"/>
  <c r="BW372" i="20"/>
  <c r="BV372" i="20"/>
  <c r="BW356" i="20"/>
  <c r="BV356" i="20"/>
  <c r="AW340" i="20"/>
  <c r="AV340" i="20"/>
  <c r="BW340" i="20"/>
  <c r="BV340" i="20"/>
  <c r="BW324" i="20"/>
  <c r="BV324" i="20"/>
  <c r="BJ308" i="20"/>
  <c r="BI308" i="20"/>
  <c r="BW308" i="20"/>
  <c r="BV308" i="20"/>
  <c r="BW292" i="20"/>
  <c r="BV292" i="20"/>
  <c r="BW546" i="20"/>
  <c r="BV546" i="20"/>
  <c r="BW506" i="20"/>
  <c r="BV506" i="20"/>
  <c r="BW410" i="20"/>
  <c r="BV410" i="20"/>
  <c r="BW354" i="20"/>
  <c r="BV354" i="20"/>
  <c r="BW322" i="20"/>
  <c r="BV322" i="20"/>
  <c r="BW282" i="20"/>
  <c r="BV282" i="20"/>
  <c r="BW249" i="20"/>
  <c r="BV249" i="20"/>
  <c r="AW72" i="20"/>
  <c r="AV72" i="20"/>
  <c r="AW274" i="20"/>
  <c r="AV274" i="20"/>
  <c r="BW274" i="20"/>
  <c r="BV274" i="20"/>
  <c r="BW266" i="20"/>
  <c r="BV266" i="20"/>
  <c r="AW258" i="20"/>
  <c r="AV258" i="20"/>
  <c r="BW258" i="20"/>
  <c r="BV258" i="20"/>
  <c r="BW250" i="20"/>
  <c r="BV250" i="20"/>
  <c r="AW242" i="20"/>
  <c r="AV242" i="20"/>
  <c r="BW242" i="20"/>
  <c r="BV242" i="20"/>
  <c r="BW233" i="20"/>
  <c r="BV233" i="20"/>
  <c r="AW225" i="20"/>
  <c r="AV225" i="20"/>
  <c r="BW225" i="20"/>
  <c r="BV225" i="20"/>
  <c r="BW217" i="20"/>
  <c r="BV217" i="20"/>
  <c r="BW209" i="20"/>
  <c r="BV209" i="20"/>
  <c r="BW201" i="20"/>
  <c r="BV201" i="20"/>
  <c r="BW193" i="20"/>
  <c r="BV193" i="20"/>
  <c r="BW185" i="20"/>
  <c r="BV185" i="20"/>
  <c r="AW177" i="20"/>
  <c r="AV177" i="20"/>
  <c r="BW177" i="20"/>
  <c r="BV177" i="20"/>
  <c r="BW169" i="20"/>
  <c r="BV169" i="20"/>
  <c r="AW161" i="20"/>
  <c r="AV161" i="20"/>
  <c r="BW161" i="20"/>
  <c r="BV161" i="20"/>
  <c r="BW153" i="20"/>
  <c r="BV153" i="20"/>
  <c r="BW137" i="20"/>
  <c r="BV137" i="20"/>
  <c r="BW129" i="20"/>
  <c r="BV129" i="20"/>
  <c r="BW121" i="20"/>
  <c r="BV121" i="20"/>
  <c r="BW113" i="20"/>
  <c r="BV113" i="20"/>
  <c r="BW105" i="20"/>
  <c r="BV105" i="20"/>
  <c r="BW97" i="20"/>
  <c r="BV97" i="20"/>
  <c r="AW89" i="20"/>
  <c r="AV89" i="20"/>
  <c r="BW89" i="20"/>
  <c r="BV89" i="20"/>
  <c r="BW73" i="20"/>
  <c r="BV73" i="20"/>
  <c r="BW538" i="20"/>
  <c r="BV538" i="20"/>
  <c r="AW498" i="20"/>
  <c r="AV498" i="20"/>
  <c r="BW498" i="20"/>
  <c r="BV498" i="20"/>
  <c r="BW474" i="20"/>
  <c r="BV474" i="20"/>
  <c r="BW442" i="20"/>
  <c r="BV442" i="20"/>
  <c r="BW418" i="20"/>
  <c r="BV418" i="20"/>
  <c r="BW386" i="20"/>
  <c r="BV386" i="20"/>
  <c r="AW362" i="20"/>
  <c r="AV362" i="20"/>
  <c r="BW362" i="20"/>
  <c r="BV362" i="20"/>
  <c r="BW330" i="20"/>
  <c r="BV330" i="20"/>
  <c r="BW306" i="20"/>
  <c r="BV306" i="20"/>
  <c r="AW273" i="20"/>
  <c r="AV273" i="20"/>
  <c r="BW273" i="20"/>
  <c r="BV273" i="20"/>
  <c r="BW240" i="20"/>
  <c r="BV240" i="20"/>
  <c r="AW350" i="20"/>
  <c r="AV350" i="20"/>
  <c r="BW108" i="20"/>
  <c r="BV108" i="20"/>
  <c r="BW34" i="20"/>
  <c r="BV34" i="20"/>
  <c r="BW554" i="20"/>
  <c r="BV554" i="20"/>
  <c r="BW522" i="20"/>
  <c r="BV522" i="20"/>
  <c r="BW514" i="20"/>
  <c r="BV514" i="20"/>
  <c r="BW482" i="20"/>
  <c r="BV482" i="20"/>
  <c r="BW458" i="20"/>
  <c r="BV458" i="20"/>
  <c r="AW434" i="20"/>
  <c r="AV434" i="20"/>
  <c r="BW434" i="20"/>
  <c r="BV434" i="20"/>
  <c r="BW394" i="20"/>
  <c r="BV394" i="20"/>
  <c r="BW370" i="20"/>
  <c r="BV370" i="20"/>
  <c r="AW338" i="20"/>
  <c r="AV338" i="20"/>
  <c r="BW338" i="20"/>
  <c r="BV338" i="20"/>
  <c r="AW298" i="20"/>
  <c r="AV298" i="20"/>
  <c r="BW298" i="20"/>
  <c r="BV298" i="20"/>
  <c r="AW257" i="20"/>
  <c r="AV257" i="20"/>
  <c r="BW257" i="20"/>
  <c r="BV257" i="20"/>
  <c r="AW224" i="20"/>
  <c r="AV224" i="20"/>
  <c r="AW192" i="20"/>
  <c r="AV192" i="20"/>
  <c r="AW160" i="20"/>
  <c r="AV160" i="20"/>
  <c r="AW128" i="20"/>
  <c r="AV128" i="20"/>
  <c r="AW88" i="20"/>
  <c r="AV88" i="20"/>
  <c r="AW366" i="20"/>
  <c r="AV366" i="20"/>
  <c r="AW302" i="20"/>
  <c r="AV302" i="20"/>
  <c r="BW172" i="20"/>
  <c r="BV172" i="20"/>
  <c r="BW48" i="20"/>
  <c r="BV48" i="20"/>
  <c r="AW553" i="20"/>
  <c r="AV553" i="20"/>
  <c r="BW553" i="20"/>
  <c r="BV553" i="20"/>
  <c r="AW545" i="20"/>
  <c r="AV545" i="20"/>
  <c r="BW545" i="20"/>
  <c r="BV545" i="20"/>
  <c r="BW537" i="20"/>
  <c r="BV537" i="20"/>
  <c r="BW529" i="20"/>
  <c r="BV529" i="20"/>
  <c r="BW521" i="20"/>
  <c r="BV521" i="20"/>
  <c r="BW513" i="20"/>
  <c r="BV513" i="20"/>
  <c r="BW505" i="20"/>
  <c r="BV505" i="20"/>
  <c r="BW497" i="20"/>
  <c r="BV497" i="20"/>
  <c r="BW489" i="20"/>
  <c r="BV489" i="20"/>
  <c r="BW481" i="20"/>
  <c r="BV481" i="20"/>
  <c r="BW473" i="20"/>
  <c r="BV473" i="20"/>
  <c r="AW465" i="20"/>
  <c r="AV465" i="20"/>
  <c r="BW465" i="20"/>
  <c r="BV465" i="20"/>
  <c r="BW457" i="20"/>
  <c r="BV457" i="20"/>
  <c r="BW449" i="20"/>
  <c r="BV449" i="20"/>
  <c r="BW441" i="20"/>
  <c r="BV441" i="20"/>
  <c r="BW433" i="20"/>
  <c r="BV433" i="20"/>
  <c r="BW425" i="20"/>
  <c r="BV425" i="20"/>
  <c r="BW417" i="20"/>
  <c r="BV417" i="20"/>
  <c r="BW409" i="20"/>
  <c r="BV409" i="20"/>
  <c r="AW401" i="20"/>
  <c r="AV401" i="20"/>
  <c r="BW401" i="20"/>
  <c r="BV401" i="20"/>
  <c r="BW393" i="20"/>
  <c r="BV393" i="20"/>
  <c r="BW385" i="20"/>
  <c r="BV385" i="20"/>
  <c r="BW377" i="20"/>
  <c r="BV377" i="20"/>
  <c r="BW369" i="20"/>
  <c r="BV369" i="20"/>
  <c r="AW361" i="20"/>
  <c r="AV361" i="20"/>
  <c r="BW361" i="20"/>
  <c r="BV361" i="20"/>
  <c r="BW353" i="20"/>
  <c r="BV353" i="20"/>
  <c r="BW345" i="20"/>
  <c r="BV345" i="20"/>
  <c r="AW337" i="20"/>
  <c r="AV337" i="20"/>
  <c r="BW337" i="20"/>
  <c r="BV337" i="20"/>
  <c r="BW329" i="20"/>
  <c r="BV329" i="20"/>
  <c r="BW321" i="20"/>
  <c r="BV321" i="20"/>
  <c r="BW313" i="20"/>
  <c r="BV313" i="20"/>
  <c r="BW305" i="20"/>
  <c r="BV305" i="20"/>
  <c r="AW297" i="20"/>
  <c r="AV297" i="20"/>
  <c r="BW297" i="20"/>
  <c r="BV297" i="20"/>
  <c r="BW289" i="20"/>
  <c r="BV289" i="20"/>
  <c r="AW272" i="20"/>
  <c r="AV272" i="20"/>
  <c r="AW256" i="20"/>
  <c r="AV256" i="20"/>
  <c r="AW239" i="20"/>
  <c r="AV239" i="20"/>
  <c r="AW223" i="20"/>
  <c r="AV223" i="20"/>
  <c r="AW207" i="20"/>
  <c r="AV207" i="20"/>
  <c r="AW191" i="20"/>
  <c r="AV191" i="20"/>
  <c r="AW175" i="20"/>
  <c r="AV175" i="20"/>
  <c r="AW159" i="20"/>
  <c r="AV159" i="20"/>
  <c r="AW143" i="20"/>
  <c r="AV143" i="20"/>
  <c r="AW127" i="20"/>
  <c r="AV127" i="20"/>
  <c r="AW111" i="20"/>
  <c r="AV111" i="20"/>
  <c r="AW87" i="20"/>
  <c r="AV87" i="20"/>
  <c r="BW26" i="20"/>
  <c r="BV26" i="20"/>
  <c r="AW544" i="20"/>
  <c r="AV544" i="20"/>
  <c r="AW536" i="20"/>
  <c r="AV536" i="20"/>
  <c r="AW528" i="20"/>
  <c r="AV528" i="20"/>
  <c r="AW488" i="20"/>
  <c r="AV488" i="20"/>
  <c r="AW397" i="20"/>
  <c r="AV397" i="20"/>
  <c r="AW389" i="20"/>
  <c r="AV389" i="20"/>
  <c r="AW373" i="20"/>
  <c r="AV373" i="20"/>
  <c r="AW365" i="20"/>
  <c r="AV365" i="20"/>
  <c r="AW357" i="20"/>
  <c r="AV357" i="20"/>
  <c r="AW349" i="20"/>
  <c r="AV349" i="20"/>
  <c r="AW341" i="20"/>
  <c r="AV341" i="20"/>
  <c r="AW333" i="20"/>
  <c r="AV333" i="20"/>
  <c r="AW309" i="20"/>
  <c r="AV309" i="20"/>
  <c r="AW301" i="20"/>
  <c r="AV301" i="20"/>
  <c r="AW285" i="20"/>
  <c r="AV285" i="20"/>
  <c r="AW276" i="20"/>
  <c r="AV276" i="20"/>
  <c r="BJ115" i="20"/>
  <c r="BI115" i="20"/>
  <c r="BJ83" i="20"/>
  <c r="BI83" i="20"/>
  <c r="AW348" i="20"/>
  <c r="AV348" i="20"/>
  <c r="AW284" i="20"/>
  <c r="AV284" i="20"/>
  <c r="BW267" i="20"/>
  <c r="BV267" i="20"/>
  <c r="BW251" i="20"/>
  <c r="BV251" i="20"/>
  <c r="BW234" i="20"/>
  <c r="BV234" i="20"/>
  <c r="BW210" i="20"/>
  <c r="BV210" i="20"/>
  <c r="BW194" i="20"/>
  <c r="BV194" i="20"/>
  <c r="BW178" i="20"/>
  <c r="BV178" i="20"/>
  <c r="BW170" i="20"/>
  <c r="BV170" i="20"/>
  <c r="BW138" i="20"/>
  <c r="BV138" i="20"/>
  <c r="BW122" i="20"/>
  <c r="BV122" i="20"/>
  <c r="BW106" i="20"/>
  <c r="BV106" i="20"/>
  <c r="BW74" i="20"/>
  <c r="BV74" i="20"/>
  <c r="BW39" i="20"/>
  <c r="BV39" i="20"/>
  <c r="BW24" i="20"/>
  <c r="BV24" i="20"/>
  <c r="BW8" i="20"/>
  <c r="BV8" i="20"/>
  <c r="AW314" i="20"/>
  <c r="AV314" i="20"/>
  <c r="BW200" i="20"/>
  <c r="BV200" i="20"/>
  <c r="BW168" i="20"/>
  <c r="BV168" i="20"/>
  <c r="BW136" i="20"/>
  <c r="BV136" i="20"/>
  <c r="BW112" i="20"/>
  <c r="BV112" i="20"/>
  <c r="BW80" i="20"/>
  <c r="BV80" i="20"/>
  <c r="BW37" i="20"/>
  <c r="BV37" i="20"/>
  <c r="AW228" i="20"/>
  <c r="AV228" i="20"/>
  <c r="AW204" i="20"/>
  <c r="AV204" i="20"/>
  <c r="AW140" i="20"/>
  <c r="AV140" i="20"/>
  <c r="AW548" i="20"/>
  <c r="AV548" i="20"/>
  <c r="AW524" i="20"/>
  <c r="AV524" i="20"/>
  <c r="AW468" i="20"/>
  <c r="AV468" i="20"/>
  <c r="AW388" i="20"/>
  <c r="AV388" i="20"/>
  <c r="BJ372" i="20"/>
  <c r="BI372" i="20"/>
  <c r="BJ340" i="20"/>
  <c r="BI340" i="20"/>
  <c r="AW324" i="20"/>
  <c r="AV324" i="20"/>
  <c r="BW275" i="20"/>
  <c r="BV275" i="20"/>
  <c r="BW259" i="20"/>
  <c r="BV259" i="20"/>
  <c r="BW243" i="20"/>
  <c r="BV243" i="20"/>
  <c r="BW202" i="20"/>
  <c r="BV202" i="20"/>
  <c r="BW186" i="20"/>
  <c r="BV186" i="20"/>
  <c r="BW146" i="20"/>
  <c r="BV146" i="20"/>
  <c r="BW130" i="20"/>
  <c r="BV130" i="20"/>
  <c r="BW114" i="20"/>
  <c r="BV114" i="20"/>
  <c r="BW82" i="20"/>
  <c r="BV82" i="20"/>
  <c r="BW46" i="20"/>
  <c r="BV46" i="20"/>
  <c r="BW32" i="20"/>
  <c r="BV32" i="20"/>
  <c r="AW506" i="20"/>
  <c r="AV506" i="20"/>
  <c r="AW410" i="20"/>
  <c r="AV410" i="20"/>
  <c r="AW322" i="20"/>
  <c r="AV322" i="20"/>
  <c r="BJ249" i="20"/>
  <c r="BI249" i="20"/>
  <c r="AW208" i="20"/>
  <c r="AV208" i="20"/>
  <c r="BW208" i="20"/>
  <c r="BV208" i="20"/>
  <c r="BW176" i="20"/>
  <c r="BV176" i="20"/>
  <c r="AW144" i="20"/>
  <c r="AV144" i="20"/>
  <c r="BW144" i="20"/>
  <c r="BV144" i="20"/>
  <c r="AW104" i="20"/>
  <c r="AV104" i="20"/>
  <c r="BW104" i="20"/>
  <c r="BV104" i="20"/>
  <c r="BW72" i="20"/>
  <c r="BV72" i="20"/>
  <c r="BW22" i="20"/>
  <c r="BV22" i="20"/>
  <c r="AW486" i="20"/>
  <c r="AV486" i="20"/>
  <c r="AW220" i="20"/>
  <c r="AV220" i="20"/>
  <c r="AW180" i="20"/>
  <c r="AV180" i="20"/>
  <c r="AW148" i="20"/>
  <c r="AV148" i="20"/>
  <c r="BJ601" i="20"/>
  <c r="BI601" i="20"/>
  <c r="BW555" i="20"/>
  <c r="BV555" i="20"/>
  <c r="BW531" i="20"/>
  <c r="BV531" i="20"/>
  <c r="BW523" i="20"/>
  <c r="BV523" i="20"/>
  <c r="BW515" i="20"/>
  <c r="BV515" i="20"/>
  <c r="BW507" i="20"/>
  <c r="BV507" i="20"/>
  <c r="BW499" i="20"/>
  <c r="BV499" i="20"/>
  <c r="BW467" i="20"/>
  <c r="BV467" i="20"/>
  <c r="BW459" i="20"/>
  <c r="BV459" i="20"/>
  <c r="BW451" i="20"/>
  <c r="BV451" i="20"/>
  <c r="BW443" i="20"/>
  <c r="BV443" i="20"/>
  <c r="BW435" i="20"/>
  <c r="BV435" i="20"/>
  <c r="BW427" i="20"/>
  <c r="BV427" i="20"/>
  <c r="BW403" i="20"/>
  <c r="BV403" i="20"/>
  <c r="BW395" i="20"/>
  <c r="BV395" i="20"/>
  <c r="BW387" i="20"/>
  <c r="BV387" i="20"/>
  <c r="BW379" i="20"/>
  <c r="BV379" i="20"/>
  <c r="BW371" i="20"/>
  <c r="BV371" i="20"/>
  <c r="BW363" i="20"/>
  <c r="BV363" i="20"/>
  <c r="BW339" i="20"/>
  <c r="BV339" i="20"/>
  <c r="BW331" i="20"/>
  <c r="BV331" i="20"/>
  <c r="BW323" i="20"/>
  <c r="BV323" i="20"/>
  <c r="BW315" i="20"/>
  <c r="BV315" i="20"/>
  <c r="BW307" i="20"/>
  <c r="BV307" i="20"/>
  <c r="BW299" i="20"/>
  <c r="BV299" i="20"/>
  <c r="AW209" i="20"/>
  <c r="AV209" i="20"/>
  <c r="AW145" i="20"/>
  <c r="AV145" i="20"/>
  <c r="BW145" i="20"/>
  <c r="BV145" i="20"/>
  <c r="AW129" i="20"/>
  <c r="AV129" i="20"/>
  <c r="AW105" i="20"/>
  <c r="AV105" i="20"/>
  <c r="AW97" i="20"/>
  <c r="AV97" i="20"/>
  <c r="AW293" i="20"/>
  <c r="AV293" i="20"/>
  <c r="AW268" i="20"/>
  <c r="AV268" i="20"/>
  <c r="AW260" i="20"/>
  <c r="AV260" i="20"/>
  <c r="BJ252" i="20"/>
  <c r="BI252" i="20"/>
  <c r="AW235" i="20"/>
  <c r="AV235" i="20"/>
  <c r="AW227" i="20"/>
  <c r="AV227" i="20"/>
  <c r="BJ219" i="20"/>
  <c r="BI219" i="20"/>
  <c r="AW203" i="20"/>
  <c r="AV203" i="20"/>
  <c r="AW195" i="20"/>
  <c r="AV195" i="20"/>
  <c r="BJ187" i="20"/>
  <c r="BI187" i="20"/>
  <c r="AW171" i="20"/>
  <c r="AV171" i="20"/>
  <c r="AW163" i="20"/>
  <c r="AV163" i="20"/>
  <c r="BJ155" i="20"/>
  <c r="BI155" i="20"/>
  <c r="BJ147" i="20"/>
  <c r="BI147" i="20"/>
  <c r="AW139" i="20"/>
  <c r="AV139" i="20"/>
  <c r="AW131" i="20"/>
  <c r="AV131" i="20"/>
  <c r="BJ123" i="20"/>
  <c r="BI123" i="20"/>
  <c r="AW107" i="20"/>
  <c r="AV107" i="20"/>
  <c r="AW99" i="20"/>
  <c r="AV99" i="20"/>
  <c r="BJ91" i="20"/>
  <c r="BI91" i="20"/>
  <c r="AW75" i="20"/>
  <c r="AV75" i="20"/>
  <c r="BJ476" i="20"/>
  <c r="BI476" i="20"/>
  <c r="AW444" i="20"/>
  <c r="AV444" i="20"/>
  <c r="BJ412" i="20"/>
  <c r="BI412" i="20"/>
  <c r="BJ380" i="20"/>
  <c r="BI380" i="20"/>
  <c r="BJ348" i="20"/>
  <c r="BI348" i="20"/>
  <c r="BJ284" i="20"/>
  <c r="BI284" i="20"/>
  <c r="BW226" i="20"/>
  <c r="BV226" i="20"/>
  <c r="BW154" i="20"/>
  <c r="BV154" i="20"/>
  <c r="BW90" i="20"/>
  <c r="BV90" i="20"/>
  <c r="BW9" i="20"/>
  <c r="BV9" i="20"/>
  <c r="AW526" i="20"/>
  <c r="AV526" i="20"/>
  <c r="BW526" i="20"/>
  <c r="BV526" i="20"/>
  <c r="BW470" i="20"/>
  <c r="BV470" i="20"/>
  <c r="AW92" i="20"/>
  <c r="AV92" i="20"/>
  <c r="BJ548" i="20"/>
  <c r="BI548" i="20"/>
  <c r="AW508" i="20"/>
  <c r="AV508" i="20"/>
  <c r="BJ404" i="20"/>
  <c r="BI404" i="20"/>
  <c r="BW218" i="20"/>
  <c r="BV218" i="20"/>
  <c r="BW162" i="20"/>
  <c r="BV162" i="20"/>
  <c r="BW98" i="20"/>
  <c r="BV98" i="20"/>
  <c r="BW16" i="20"/>
  <c r="BV16" i="20"/>
  <c r="AW176" i="20"/>
  <c r="AV176" i="20"/>
  <c r="BW542" i="20"/>
  <c r="BV542" i="20"/>
  <c r="BW486" i="20"/>
  <c r="BV486" i="20"/>
  <c r="AW277" i="20"/>
  <c r="AV277" i="20"/>
  <c r="AW100" i="20"/>
  <c r="AV100" i="20"/>
  <c r="BW547" i="20"/>
  <c r="BV547" i="20"/>
  <c r="BW539" i="20"/>
  <c r="BV539" i="20"/>
  <c r="BW491" i="20"/>
  <c r="BV491" i="20"/>
  <c r="BW483" i="20"/>
  <c r="BV483" i="20"/>
  <c r="BW475" i="20"/>
  <c r="BV475" i="20"/>
  <c r="BW419" i="20"/>
  <c r="BV419" i="20"/>
  <c r="BW411" i="20"/>
  <c r="BV411" i="20"/>
  <c r="BW355" i="20"/>
  <c r="BV355" i="20"/>
  <c r="BW347" i="20"/>
  <c r="BV347" i="20"/>
  <c r="BW291" i="20"/>
  <c r="BV291" i="20"/>
  <c r="BW283" i="20"/>
  <c r="BV283" i="20"/>
  <c r="AW193" i="20"/>
  <c r="AV193" i="20"/>
  <c r="AW81" i="20"/>
  <c r="AV81" i="20"/>
  <c r="AW474" i="20"/>
  <c r="AV474" i="20"/>
  <c r="AW386" i="20"/>
  <c r="AV386" i="20"/>
  <c r="BW398" i="20"/>
  <c r="BV398" i="20"/>
  <c r="BW342" i="20"/>
  <c r="BV342" i="20"/>
  <c r="BW294" i="20"/>
  <c r="BV294" i="20"/>
  <c r="BJ609" i="20"/>
  <c r="BI609" i="20"/>
  <c r="BJ540" i="20"/>
  <c r="BI540" i="20"/>
  <c r="BJ516" i="20"/>
  <c r="BI516" i="20"/>
  <c r="BJ508" i="20"/>
  <c r="BI508" i="20"/>
  <c r="BJ452" i="20"/>
  <c r="BI452" i="20"/>
  <c r="BJ420" i="20"/>
  <c r="BI420" i="20"/>
  <c r="BJ388" i="20"/>
  <c r="BI388" i="20"/>
  <c r="BJ356" i="20"/>
  <c r="BI356" i="20"/>
  <c r="BJ324" i="20"/>
  <c r="BI324" i="20"/>
  <c r="BJ292" i="20"/>
  <c r="BI292" i="20"/>
  <c r="AW275" i="20"/>
  <c r="AV275" i="20"/>
  <c r="AW243" i="20"/>
  <c r="AV243" i="20"/>
  <c r="AW218" i="20"/>
  <c r="AV218" i="20"/>
  <c r="AW114" i="20"/>
  <c r="AV114" i="20"/>
  <c r="BW438" i="20"/>
  <c r="BV438" i="20"/>
  <c r="BW382" i="20"/>
  <c r="BV382" i="20"/>
  <c r="BW334" i="20"/>
  <c r="BV334" i="20"/>
  <c r="AW539" i="20"/>
  <c r="AV539" i="20"/>
  <c r="AW499" i="20"/>
  <c r="AV499" i="20"/>
  <c r="AW475" i="20"/>
  <c r="AV475" i="20"/>
  <c r="AW467" i="20"/>
  <c r="AV467" i="20"/>
  <c r="AW443" i="20"/>
  <c r="AV443" i="20"/>
  <c r="AW435" i="20"/>
  <c r="AV435" i="20"/>
  <c r="AW411" i="20"/>
  <c r="AV411" i="20"/>
  <c r="AW395" i="20"/>
  <c r="AV395" i="20"/>
  <c r="AW371" i="20"/>
  <c r="AV371" i="20"/>
  <c r="AW363" i="20"/>
  <c r="AV363" i="20"/>
  <c r="AW347" i="20"/>
  <c r="AV347" i="20"/>
  <c r="AW331" i="20"/>
  <c r="AV331" i="20"/>
  <c r="AW307" i="20"/>
  <c r="AV307" i="20"/>
  <c r="AW283" i="20"/>
  <c r="AV283" i="20"/>
  <c r="BJ184" i="20"/>
  <c r="BI184" i="20"/>
  <c r="BJ152" i="20"/>
  <c r="BI152" i="20"/>
  <c r="BW350" i="20"/>
  <c r="BV350" i="20"/>
  <c r="BW286" i="20"/>
  <c r="BV286" i="20"/>
  <c r="BW358" i="20"/>
  <c r="BV358" i="20"/>
  <c r="CN641" i="20"/>
  <c r="CN577" i="20"/>
  <c r="AW440" i="20"/>
  <c r="AV440" i="20"/>
  <c r="CL422" i="20"/>
  <c r="BJ366" i="20"/>
  <c r="BI366" i="20"/>
  <c r="CL366" i="20"/>
  <c r="CN385" i="20"/>
  <c r="AW345" i="20"/>
  <c r="AV345" i="20"/>
  <c r="CN321" i="20"/>
  <c r="CN223" i="20"/>
  <c r="CN199" i="20"/>
  <c r="CN135" i="20"/>
  <c r="CL518" i="20"/>
  <c r="CL478" i="20"/>
  <c r="AW430" i="20"/>
  <c r="AV430" i="20"/>
  <c r="BJ430" i="20"/>
  <c r="BI430" i="20"/>
  <c r="CL430" i="20"/>
  <c r="BJ374" i="20"/>
  <c r="BI374" i="20"/>
  <c r="CL374" i="20"/>
  <c r="BJ318" i="20"/>
  <c r="BI318" i="20"/>
  <c r="BJ261" i="20"/>
  <c r="BI261" i="20"/>
  <c r="BJ124" i="20"/>
  <c r="BI124" i="20"/>
  <c r="AW552" i="20"/>
  <c r="AV552" i="20"/>
  <c r="BJ512" i="20"/>
  <c r="BI512" i="20"/>
  <c r="AW472" i="20"/>
  <c r="AV472" i="20"/>
  <c r="BJ448" i="20"/>
  <c r="BI448" i="20"/>
  <c r="CN215" i="20"/>
  <c r="CL207" i="20"/>
  <c r="BJ191" i="20"/>
  <c r="BI191" i="20"/>
  <c r="CN191" i="20"/>
  <c r="BJ183" i="20"/>
  <c r="BI183" i="20"/>
  <c r="CN183" i="20"/>
  <c r="CL175" i="20"/>
  <c r="CN167" i="20"/>
  <c r="CN159" i="20"/>
  <c r="CN151" i="20"/>
  <c r="CL143" i="20"/>
  <c r="BJ127" i="20"/>
  <c r="BI127" i="20"/>
  <c r="CP127" i="20"/>
  <c r="CN119" i="20"/>
  <c r="CN111" i="20"/>
  <c r="CN103" i="20"/>
  <c r="CN95" i="20"/>
  <c r="CN87" i="20"/>
  <c r="CN79" i="20"/>
  <c r="CN71" i="20"/>
  <c r="CN43" i="20"/>
  <c r="CN36" i="20"/>
  <c r="CN29" i="20"/>
  <c r="CN21" i="20"/>
  <c r="CN14" i="20"/>
  <c r="CN6" i="20"/>
  <c r="BJ518" i="20"/>
  <c r="BI518" i="20"/>
  <c r="BJ478" i="20"/>
  <c r="BI478" i="20"/>
  <c r="CL318" i="20"/>
  <c r="CL261" i="20"/>
  <c r="CL124" i="20"/>
  <c r="CL26" i="20"/>
  <c r="BJ552" i="20"/>
  <c r="BI552" i="20"/>
  <c r="CL552" i="20"/>
  <c r="BJ544" i="20"/>
  <c r="BI544" i="20"/>
  <c r="CL544" i="20"/>
  <c r="BJ536" i="20"/>
  <c r="BI536" i="20"/>
  <c r="CL536" i="20"/>
  <c r="CL528" i="20"/>
  <c r="BJ520" i="20"/>
  <c r="BI520" i="20"/>
  <c r="CL520" i="20"/>
  <c r="CL512" i="20"/>
  <c r="BJ504" i="20"/>
  <c r="BI504" i="20"/>
  <c r="CL504" i="20"/>
  <c r="BJ496" i="20"/>
  <c r="BI496" i="20"/>
  <c r="CL496" i="20"/>
  <c r="BJ488" i="20"/>
  <c r="BI488" i="20"/>
  <c r="CL488" i="20"/>
  <c r="BJ480" i="20"/>
  <c r="BI480" i="20"/>
  <c r="CL480" i="20"/>
  <c r="BJ472" i="20"/>
  <c r="BI472" i="20"/>
  <c r="CL472" i="20"/>
  <c r="CL464" i="20"/>
  <c r="BJ456" i="20"/>
  <c r="BI456" i="20"/>
  <c r="CL456" i="20"/>
  <c r="CL448" i="20"/>
  <c r="BJ440" i="20"/>
  <c r="BI440" i="20"/>
  <c r="CL440" i="20"/>
  <c r="BJ432" i="20"/>
  <c r="BI432" i="20"/>
  <c r="CL432" i="20"/>
  <c r="BJ424" i="20"/>
  <c r="BI424" i="20"/>
  <c r="CL424" i="20"/>
  <c r="BJ416" i="20"/>
  <c r="BI416" i="20"/>
  <c r="CL416" i="20"/>
  <c r="CL408" i="20"/>
  <c r="CL400" i="20"/>
  <c r="CL392" i="20"/>
  <c r="AW384" i="20"/>
  <c r="AV384" i="20"/>
  <c r="BJ384" i="20"/>
  <c r="BI384" i="20"/>
  <c r="CL384" i="20"/>
  <c r="CL376" i="20"/>
  <c r="CL368" i="20"/>
  <c r="CL360" i="20"/>
  <c r="CL352" i="20"/>
  <c r="CL344" i="20"/>
  <c r="CL336" i="20"/>
  <c r="CL328" i="20"/>
  <c r="BJ320" i="20"/>
  <c r="BI320" i="20"/>
  <c r="CL320" i="20"/>
  <c r="BJ312" i="20"/>
  <c r="BI312" i="20"/>
  <c r="CL312" i="20"/>
  <c r="CL304" i="20"/>
  <c r="CL296" i="20"/>
  <c r="CL288" i="20"/>
  <c r="CN230" i="20"/>
  <c r="CL222" i="20"/>
  <c r="CN214" i="20"/>
  <c r="BJ206" i="20"/>
  <c r="BI206" i="20"/>
  <c r="CL206" i="20"/>
  <c r="CL198" i="20"/>
  <c r="CN190" i="20"/>
  <c r="CN182" i="20"/>
  <c r="CL174" i="20"/>
  <c r="CL166" i="20"/>
  <c r="BJ158" i="20"/>
  <c r="BI158" i="20"/>
  <c r="CN158" i="20"/>
  <c r="BJ150" i="20"/>
  <c r="BI150" i="20"/>
  <c r="CN150" i="20"/>
  <c r="CL142" i="20"/>
  <c r="BJ134" i="20"/>
  <c r="BI134" i="20"/>
  <c r="CL134" i="20"/>
  <c r="BJ126" i="20"/>
  <c r="BI126" i="20"/>
  <c r="CN126" i="20"/>
  <c r="BJ118" i="20"/>
  <c r="BI118" i="20"/>
  <c r="BJ95" i="20"/>
  <c r="BI95" i="20"/>
  <c r="BJ87" i="20"/>
  <c r="BI87" i="20"/>
  <c r="AW79" i="20"/>
  <c r="AV79" i="20"/>
  <c r="BJ71" i="20"/>
  <c r="BI71" i="20"/>
  <c r="CN518" i="20"/>
  <c r="CN478" i="20"/>
  <c r="CN430" i="20"/>
  <c r="CN374" i="20"/>
  <c r="CN318" i="20"/>
  <c r="CN261" i="20"/>
  <c r="CN124" i="20"/>
  <c r="CN26" i="20"/>
  <c r="CN552" i="20"/>
  <c r="CN544" i="20"/>
  <c r="CN536" i="20"/>
  <c r="BJ528" i="20"/>
  <c r="BI528" i="20"/>
  <c r="CN528" i="20"/>
  <c r="CN520" i="20"/>
  <c r="CN512" i="20"/>
  <c r="AW504" i="20"/>
  <c r="AV504" i="20"/>
  <c r="CN504" i="20"/>
  <c r="CN496" i="20"/>
  <c r="CN488" i="20"/>
  <c r="CN480" i="20"/>
  <c r="CN472" i="20"/>
  <c r="BJ464" i="20"/>
  <c r="BI464" i="20"/>
  <c r="CN464" i="20"/>
  <c r="CN456" i="20"/>
  <c r="CN448" i="20"/>
  <c r="CN440" i="20"/>
  <c r="CN432" i="20"/>
  <c r="CN424" i="20"/>
  <c r="CN416" i="20"/>
  <c r="AW408" i="20"/>
  <c r="AV408" i="20"/>
  <c r="BJ408" i="20"/>
  <c r="BI408" i="20"/>
  <c r="CN408" i="20"/>
  <c r="BJ400" i="20"/>
  <c r="BI400" i="20"/>
  <c r="CN400" i="20"/>
  <c r="BJ392" i="20"/>
  <c r="BI392" i="20"/>
  <c r="CN392" i="20"/>
  <c r="CN384" i="20"/>
  <c r="BJ376" i="20"/>
  <c r="BI376" i="20"/>
  <c r="CN376" i="20"/>
  <c r="BJ368" i="20"/>
  <c r="BI368" i="20"/>
  <c r="CN368" i="20"/>
  <c r="BJ360" i="20"/>
  <c r="BI360" i="20"/>
  <c r="CN360" i="20"/>
  <c r="BJ352" i="20"/>
  <c r="BI352" i="20"/>
  <c r="CN352" i="20"/>
  <c r="BJ344" i="20"/>
  <c r="BI344" i="20"/>
  <c r="CN344" i="20"/>
  <c r="CN336" i="20"/>
  <c r="BJ328" i="20"/>
  <c r="BI328" i="20"/>
  <c r="CN328" i="20"/>
  <c r="AW320" i="20"/>
  <c r="AV320" i="20"/>
  <c r="CN320" i="20"/>
  <c r="CN312" i="20"/>
  <c r="BJ304" i="20"/>
  <c r="BI304" i="20"/>
  <c r="CN304" i="20"/>
  <c r="BJ296" i="20"/>
  <c r="BI296" i="20"/>
  <c r="CN296" i="20"/>
  <c r="BJ288" i="20"/>
  <c r="BI288" i="20"/>
  <c r="CN288" i="20"/>
  <c r="CN279" i="20"/>
  <c r="CN222" i="20"/>
  <c r="CN206" i="20"/>
  <c r="CN198" i="20"/>
  <c r="CN174" i="20"/>
  <c r="BJ142" i="20"/>
  <c r="BI142" i="20"/>
  <c r="CN142" i="20"/>
  <c r="CN134" i="20"/>
  <c r="BJ78" i="20"/>
  <c r="BI78" i="20"/>
  <c r="BJ454" i="20"/>
  <c r="BI454" i="20"/>
  <c r="BJ406" i="20"/>
  <c r="BI406" i="20"/>
  <c r="BJ358" i="20"/>
  <c r="BI358" i="20"/>
  <c r="CN212" i="20"/>
  <c r="BW164" i="20"/>
  <c r="BV164" i="20"/>
  <c r="AW633" i="20"/>
  <c r="AV633" i="20"/>
  <c r="AW551" i="20"/>
  <c r="AV551" i="20"/>
  <c r="CP478" i="20"/>
  <c r="CP430" i="20"/>
  <c r="CP374" i="20"/>
  <c r="CP318" i="20"/>
  <c r="BW261" i="20"/>
  <c r="BV261" i="20"/>
  <c r="CR261" i="20"/>
  <c r="CR124" i="20"/>
  <c r="CP26" i="20"/>
  <c r="CP641" i="20"/>
  <c r="CP577" i="20"/>
  <c r="CP552" i="20"/>
  <c r="CP544" i="20"/>
  <c r="CP536" i="20"/>
  <c r="CP528" i="20"/>
  <c r="CP520" i="20"/>
  <c r="CP512" i="20"/>
  <c r="CP504" i="20"/>
  <c r="CP496" i="20"/>
  <c r="CP488" i="20"/>
  <c r="CP480" i="20"/>
  <c r="CP472" i="20"/>
  <c r="CP464" i="20"/>
  <c r="CP456" i="20"/>
  <c r="CP448" i="20"/>
  <c r="CP440" i="20"/>
  <c r="CP432" i="20"/>
  <c r="CP392" i="20"/>
  <c r="CP384" i="20"/>
  <c r="CP376" i="20"/>
  <c r="CP368" i="20"/>
  <c r="AW360" i="20"/>
  <c r="AV360" i="20"/>
  <c r="BJ336" i="20"/>
  <c r="BI336" i="20"/>
  <c r="CP328" i="20"/>
  <c r="CP320" i="20"/>
  <c r="CP312" i="20"/>
  <c r="CP304" i="20"/>
  <c r="CP118" i="20"/>
  <c r="CN269" i="20"/>
  <c r="CL212" i="20"/>
  <c r="AW543" i="20"/>
  <c r="AV543" i="20"/>
  <c r="CP527" i="20"/>
  <c r="CP519" i="20"/>
  <c r="CP511" i="20"/>
  <c r="CP503" i="20"/>
  <c r="CP495" i="20"/>
  <c r="CP463" i="20"/>
  <c r="CP455" i="20"/>
  <c r="CR318" i="20"/>
  <c r="CR26" i="20"/>
  <c r="AW641" i="20"/>
  <c r="AV641" i="20"/>
  <c r="CR641" i="20"/>
  <c r="AW577" i="20"/>
  <c r="AV577" i="20"/>
  <c r="CR577" i="20"/>
  <c r="CR552" i="20"/>
  <c r="CR544" i="20"/>
  <c r="CR536" i="20"/>
  <c r="CR528" i="20"/>
  <c r="CR488" i="20"/>
  <c r="CR480" i="20"/>
  <c r="CR472" i="20"/>
  <c r="CR464" i="20"/>
  <c r="CR424" i="20"/>
  <c r="CR416" i="20"/>
  <c r="CR408" i="20"/>
  <c r="CR400" i="20"/>
  <c r="CR360" i="20"/>
  <c r="CR352" i="20"/>
  <c r="CR344" i="20"/>
  <c r="CR336" i="20"/>
  <c r="CR296" i="20"/>
  <c r="CR288" i="20"/>
  <c r="CR279" i="20"/>
  <c r="CR271" i="20"/>
  <c r="CR263" i="20"/>
  <c r="CR255" i="20"/>
  <c r="CR247" i="20"/>
  <c r="CR238" i="20"/>
  <c r="CR230" i="20"/>
  <c r="CR222" i="20"/>
  <c r="CR214" i="20"/>
  <c r="CR206" i="20"/>
  <c r="CR198" i="20"/>
  <c r="CR190" i="20"/>
  <c r="CR182" i="20"/>
  <c r="CR174" i="20"/>
  <c r="CR166" i="20"/>
  <c r="CR158" i="20"/>
  <c r="CR150" i="20"/>
  <c r="CR142" i="20"/>
  <c r="CR134" i="20"/>
  <c r="CR126" i="20"/>
  <c r="CR110" i="20"/>
  <c r="CR102" i="20"/>
  <c r="CR94" i="20"/>
  <c r="CR86" i="20"/>
  <c r="CR78" i="20"/>
  <c r="CR70" i="20"/>
  <c r="CR42" i="20"/>
  <c r="CR28" i="20"/>
  <c r="CR20" i="20"/>
  <c r="CR13" i="20"/>
  <c r="CR5" i="20"/>
  <c r="CP550" i="20"/>
  <c r="CP494" i="20"/>
  <c r="CP454" i="20"/>
  <c r="CP406" i="20"/>
  <c r="CP358" i="20"/>
  <c r="CP310" i="20"/>
  <c r="BW269" i="20"/>
  <c r="BV269" i="20"/>
  <c r="CR269" i="20"/>
  <c r="BW212" i="20"/>
  <c r="BV212" i="20"/>
  <c r="CR212" i="20"/>
  <c r="CP164" i="20"/>
  <c r="AW550" i="20"/>
  <c r="AV550" i="20"/>
  <c r="AW494" i="20"/>
  <c r="AV494" i="20"/>
  <c r="AW406" i="20"/>
  <c r="AV406" i="20"/>
  <c r="AW358" i="20"/>
  <c r="AV358" i="20"/>
  <c r="AW569" i="20"/>
  <c r="AV569" i="20"/>
  <c r="AW464" i="20"/>
  <c r="AV464" i="20"/>
  <c r="AW456" i="20"/>
  <c r="AV456" i="20"/>
  <c r="AW424" i="20"/>
  <c r="AV424" i="20"/>
  <c r="AW400" i="20"/>
  <c r="AV400" i="20"/>
  <c r="AW336" i="20"/>
  <c r="AV336" i="20"/>
  <c r="AW312" i="20"/>
  <c r="AV312" i="20"/>
  <c r="AW304" i="20"/>
  <c r="AV304" i="20"/>
  <c r="AW288" i="20"/>
  <c r="AV288" i="20"/>
  <c r="BW116" i="20"/>
  <c r="BV116" i="20"/>
  <c r="BW633" i="20"/>
  <c r="BV633" i="20"/>
  <c r="BW569" i="20"/>
  <c r="BV569" i="20"/>
  <c r="BW81" i="20"/>
  <c r="BV81" i="20"/>
  <c r="BW45" i="20"/>
  <c r="BV45" i="20"/>
  <c r="BW38" i="20"/>
  <c r="BV38" i="20"/>
  <c r="BW31" i="20"/>
  <c r="BV31" i="20"/>
  <c r="BW23" i="20"/>
  <c r="BV23" i="20"/>
  <c r="BW15" i="20"/>
  <c r="BV15" i="20"/>
  <c r="AW442" i="20"/>
  <c r="AV442" i="20"/>
  <c r="AW240" i="20"/>
  <c r="AV240" i="20"/>
  <c r="BW216" i="20"/>
  <c r="BV216" i="20"/>
  <c r="BW184" i="20"/>
  <c r="BV184" i="20"/>
  <c r="BW152" i="20"/>
  <c r="BV152" i="20"/>
  <c r="BW120" i="20"/>
  <c r="BV120" i="20"/>
  <c r="BW96" i="20"/>
  <c r="BV96" i="20"/>
  <c r="BW44" i="20"/>
  <c r="BV44" i="20"/>
  <c r="BW7" i="20"/>
  <c r="BV7" i="20"/>
  <c r="AW390" i="20"/>
  <c r="AV390" i="20"/>
  <c r="AW286" i="20"/>
  <c r="AV286" i="20"/>
  <c r="AW236" i="20"/>
  <c r="AV236" i="20"/>
  <c r="AW196" i="20"/>
  <c r="AV196" i="20"/>
  <c r="AW156" i="20"/>
  <c r="AV156" i="20"/>
  <c r="AW554" i="20"/>
  <c r="AV554" i="20"/>
  <c r="BW224" i="20"/>
  <c r="BV224" i="20"/>
  <c r="BW192" i="20"/>
  <c r="BV192" i="20"/>
  <c r="BW160" i="20"/>
  <c r="BV160" i="20"/>
  <c r="BW128" i="20"/>
  <c r="BV128" i="20"/>
  <c r="BW88" i="20"/>
  <c r="BV88" i="20"/>
  <c r="BW30" i="20"/>
  <c r="BV30" i="20"/>
  <c r="AW422" i="20"/>
  <c r="AV422" i="20"/>
  <c r="AW245" i="20"/>
  <c r="AV245" i="20"/>
  <c r="AW172" i="20"/>
  <c r="AV172" i="20"/>
  <c r="BJ537" i="20"/>
  <c r="BI537" i="20"/>
  <c r="BJ505" i="20"/>
  <c r="BI505" i="20"/>
  <c r="AW497" i="20"/>
  <c r="AV497" i="20"/>
  <c r="BJ473" i="20"/>
  <c r="BI473" i="20"/>
  <c r="BJ441" i="20"/>
  <c r="BI441" i="20"/>
  <c r="AW433" i="20"/>
  <c r="AV433" i="20"/>
  <c r="BJ409" i="20"/>
  <c r="BI409" i="20"/>
  <c r="BJ377" i="20"/>
  <c r="BI377" i="20"/>
  <c r="BJ345" i="20"/>
  <c r="BI345" i="20"/>
  <c r="BW280" i="20"/>
  <c r="BV280" i="20"/>
  <c r="BW272" i="20"/>
  <c r="BV272" i="20"/>
  <c r="BW264" i="20"/>
  <c r="BV264" i="20"/>
  <c r="BW256" i="20"/>
  <c r="BV256" i="20"/>
  <c r="BW248" i="20"/>
  <c r="BV248" i="20"/>
  <c r="BW239" i="20"/>
  <c r="BV239" i="20"/>
  <c r="BW231" i="20"/>
  <c r="BV231" i="20"/>
  <c r="BW223" i="20"/>
  <c r="BV223" i="20"/>
  <c r="BW215" i="20"/>
  <c r="BV215" i="20"/>
  <c r="BW207" i="20"/>
  <c r="BV207" i="20"/>
  <c r="BW199" i="20"/>
  <c r="BV199" i="20"/>
  <c r="BW191" i="20"/>
  <c r="BV191" i="20"/>
  <c r="BW183" i="20"/>
  <c r="BV183" i="20"/>
  <c r="BW175" i="20"/>
  <c r="BV175" i="20"/>
  <c r="BW167" i="20"/>
  <c r="BV167" i="20"/>
  <c r="BW159" i="20"/>
  <c r="BV159" i="20"/>
  <c r="BW151" i="20"/>
  <c r="BV151" i="20"/>
  <c r="BW143" i="20"/>
  <c r="BV143" i="20"/>
  <c r="BW135" i="20"/>
  <c r="BV135" i="20"/>
  <c r="BW127" i="20"/>
  <c r="BV127" i="20"/>
  <c r="BW119" i="20"/>
  <c r="BV119" i="20"/>
  <c r="BW111" i="20"/>
  <c r="BV111" i="20"/>
  <c r="BW103" i="20"/>
  <c r="BV103" i="20"/>
  <c r="BW95" i="20"/>
  <c r="BV95" i="20"/>
  <c r="BW87" i="20"/>
  <c r="BV87" i="20"/>
  <c r="BW79" i="20"/>
  <c r="BV79" i="20"/>
  <c r="BW71" i="20"/>
  <c r="BV71" i="20"/>
  <c r="BW43" i="20"/>
  <c r="BV43" i="20"/>
  <c r="BW36" i="20"/>
  <c r="BV36" i="20"/>
  <c r="BW29" i="20"/>
  <c r="BV29" i="20"/>
  <c r="BW21" i="20"/>
  <c r="BV21" i="20"/>
  <c r="BW14" i="20"/>
  <c r="BV14" i="20"/>
  <c r="BW6" i="20"/>
  <c r="BV6" i="20"/>
  <c r="BW552" i="20"/>
  <c r="BV552" i="20"/>
  <c r="BW544" i="20"/>
  <c r="BV544" i="20"/>
  <c r="BW536" i="20"/>
  <c r="BV536" i="20"/>
  <c r="BW528" i="20"/>
  <c r="BV528" i="20"/>
  <c r="BW520" i="20"/>
  <c r="BV520" i="20"/>
  <c r="BW512" i="20"/>
  <c r="BV512" i="20"/>
  <c r="AW496" i="20"/>
  <c r="AV496" i="20"/>
  <c r="BW496" i="20"/>
  <c r="BV496" i="20"/>
  <c r="BW488" i="20"/>
  <c r="BV488" i="20"/>
  <c r="BW472" i="20"/>
  <c r="BV472" i="20"/>
  <c r="BW464" i="20"/>
  <c r="BV464" i="20"/>
  <c r="BW456" i="20"/>
  <c r="BV456" i="20"/>
  <c r="BW448" i="20"/>
  <c r="BV448" i="20"/>
  <c r="BW440" i="20"/>
  <c r="BV440" i="20"/>
  <c r="AW432" i="20"/>
  <c r="AV432" i="20"/>
  <c r="BW432" i="20"/>
  <c r="BV432" i="20"/>
  <c r="BW424" i="20"/>
  <c r="BV424" i="20"/>
  <c r="BW408" i="20"/>
  <c r="BV408" i="20"/>
  <c r="BW400" i="20"/>
  <c r="BV400" i="20"/>
  <c r="BW392" i="20"/>
  <c r="BV392" i="20"/>
  <c r="BW384" i="20"/>
  <c r="BV384" i="20"/>
  <c r="BW376" i="20"/>
  <c r="BV376" i="20"/>
  <c r="BW368" i="20"/>
  <c r="BV368" i="20"/>
  <c r="BW360" i="20"/>
  <c r="BV360" i="20"/>
  <c r="AW352" i="20"/>
  <c r="AV352" i="20"/>
  <c r="BW352" i="20"/>
  <c r="BV352" i="20"/>
  <c r="BW344" i="20"/>
  <c r="BV344" i="20"/>
  <c r="BW336" i="20"/>
  <c r="BV336" i="20"/>
  <c r="BW328" i="20"/>
  <c r="BV328" i="20"/>
  <c r="BW320" i="20"/>
  <c r="BV320" i="20"/>
  <c r="BW312" i="20"/>
  <c r="BV312" i="20"/>
  <c r="BW304" i="20"/>
  <c r="BV304" i="20"/>
  <c r="BW296" i="20"/>
  <c r="BV296" i="20"/>
  <c r="BW288" i="20"/>
  <c r="BV288" i="20"/>
  <c r="AW279" i="20"/>
  <c r="AV279" i="20"/>
  <c r="BW279" i="20"/>
  <c r="BV279" i="20"/>
  <c r="AW271" i="20"/>
  <c r="AV271" i="20"/>
  <c r="BW271" i="20"/>
  <c r="BV271" i="20"/>
  <c r="AW263" i="20"/>
  <c r="AV263" i="20"/>
  <c r="BW263" i="20"/>
  <c r="BV263" i="20"/>
  <c r="AW255" i="20"/>
  <c r="AV255" i="20"/>
  <c r="BW255" i="20"/>
  <c r="BV255" i="20"/>
  <c r="BW247" i="20"/>
  <c r="BV247" i="20"/>
  <c r="AW238" i="20"/>
  <c r="AV238" i="20"/>
  <c r="BW238" i="20"/>
  <c r="BV238" i="20"/>
  <c r="AW230" i="20"/>
  <c r="AV230" i="20"/>
  <c r="BW230" i="20"/>
  <c r="BV230" i="20"/>
  <c r="AW214" i="20"/>
  <c r="AV214" i="20"/>
  <c r="BW214" i="20"/>
  <c r="BV214" i="20"/>
  <c r="AW206" i="20"/>
  <c r="AV206" i="20"/>
  <c r="BW206" i="20"/>
  <c r="BV206" i="20"/>
  <c r="AW198" i="20"/>
  <c r="AV198" i="20"/>
  <c r="BW198" i="20"/>
  <c r="BV198" i="20"/>
  <c r="AW190" i="20"/>
  <c r="AV190" i="20"/>
  <c r="BW190" i="20"/>
  <c r="BV190" i="20"/>
  <c r="BW182" i="20"/>
  <c r="BV182" i="20"/>
  <c r="AW174" i="20"/>
  <c r="AV174" i="20"/>
  <c r="BW174" i="20"/>
  <c r="BV174" i="20"/>
  <c r="AW166" i="20"/>
  <c r="AV166" i="20"/>
  <c r="BW166" i="20"/>
  <c r="BV166" i="20"/>
  <c r="AW150" i="20"/>
  <c r="AV150" i="20"/>
  <c r="BW150" i="20"/>
  <c r="BV150" i="20"/>
  <c r="AW142" i="20"/>
  <c r="AV142" i="20"/>
  <c r="BW142" i="20"/>
  <c r="BV142" i="20"/>
  <c r="AW134" i="20"/>
  <c r="AV134" i="20"/>
  <c r="BW134" i="20"/>
  <c r="BV134" i="20"/>
  <c r="AW126" i="20"/>
  <c r="AV126" i="20"/>
  <c r="BW126" i="20"/>
  <c r="BV126" i="20"/>
  <c r="BW118" i="20"/>
  <c r="BV118" i="20"/>
  <c r="AW110" i="20"/>
  <c r="AV110" i="20"/>
  <c r="BW110" i="20"/>
  <c r="BV110" i="20"/>
  <c r="AW102" i="20"/>
  <c r="AV102" i="20"/>
  <c r="BW102" i="20"/>
  <c r="BV102" i="20"/>
  <c r="BW94" i="20"/>
  <c r="BV94" i="20"/>
  <c r="AW86" i="20"/>
  <c r="AV86" i="20"/>
  <c r="BW86" i="20"/>
  <c r="BV86" i="20"/>
  <c r="AW78" i="20"/>
  <c r="AV78" i="20"/>
  <c r="BW78" i="20"/>
  <c r="BV78" i="20"/>
  <c r="AW70" i="20"/>
  <c r="AV70" i="20"/>
  <c r="BW70" i="20"/>
  <c r="BV70" i="20"/>
  <c r="BW42" i="20"/>
  <c r="BV42" i="20"/>
  <c r="BW28" i="20"/>
  <c r="BV28" i="20"/>
  <c r="BW20" i="20"/>
  <c r="BV20" i="20"/>
  <c r="BW13" i="20"/>
  <c r="BV13" i="20"/>
  <c r="BW5" i="20"/>
  <c r="BV5" i="20"/>
  <c r="BJ216" i="20"/>
  <c r="BI216" i="20"/>
  <c r="BJ120" i="20"/>
  <c r="BI120" i="20"/>
  <c r="BW502" i="20"/>
  <c r="BV502" i="20"/>
  <c r="BW446" i="20"/>
  <c r="BV446" i="20"/>
  <c r="BW390" i="20"/>
  <c r="BV390" i="20"/>
  <c r="AW108" i="20"/>
  <c r="AV108" i="20"/>
  <c r="BJ257" i="20"/>
  <c r="BI257" i="20"/>
  <c r="BW625" i="20"/>
  <c r="BV625" i="20"/>
  <c r="BW510" i="20"/>
  <c r="BV510" i="20"/>
  <c r="BW462" i="20"/>
  <c r="BV462" i="20"/>
  <c r="BW422" i="20"/>
  <c r="BV422" i="20"/>
  <c r="BJ513" i="20"/>
  <c r="BI513" i="20"/>
  <c r="BJ449" i="20"/>
  <c r="BI449" i="20"/>
  <c r="BJ385" i="20"/>
  <c r="BI385" i="20"/>
  <c r="BJ321" i="20"/>
  <c r="BI321" i="20"/>
  <c r="BJ313" i="20"/>
  <c r="BI313" i="20"/>
  <c r="AW518" i="20"/>
  <c r="AV518" i="20"/>
  <c r="BW518" i="20"/>
  <c r="BV518" i="20"/>
  <c r="BW478" i="20"/>
  <c r="BV478" i="20"/>
  <c r="BW430" i="20"/>
  <c r="BV430" i="20"/>
  <c r="AW374" i="20"/>
  <c r="AV374" i="20"/>
  <c r="AW261" i="20"/>
  <c r="AV261" i="20"/>
  <c r="AW124" i="20"/>
  <c r="AV124" i="20"/>
  <c r="BJ641" i="20"/>
  <c r="BI641" i="20"/>
  <c r="BJ577" i="20"/>
  <c r="BI577" i="20"/>
  <c r="BW504" i="20"/>
  <c r="BV504" i="20"/>
  <c r="BW480" i="20"/>
  <c r="BV480" i="20"/>
  <c r="BW416" i="20"/>
  <c r="BV416" i="20"/>
  <c r="BJ192" i="20"/>
  <c r="BI192" i="20"/>
  <c r="BJ128" i="20"/>
  <c r="BI128" i="20"/>
  <c r="BJ88" i="20"/>
  <c r="BI88" i="20"/>
  <c r="BW366" i="20"/>
  <c r="BV366" i="20"/>
  <c r="BW302" i="20"/>
  <c r="BV302" i="20"/>
  <c r="BJ545" i="20"/>
  <c r="BI545" i="20"/>
  <c r="BJ481" i="20"/>
  <c r="BI481" i="20"/>
  <c r="BJ417" i="20"/>
  <c r="BI417" i="20"/>
  <c r="BJ353" i="20"/>
  <c r="BI353" i="20"/>
  <c r="BJ289" i="20"/>
  <c r="BI289" i="20"/>
  <c r="BW374" i="20"/>
  <c r="BV374" i="20"/>
  <c r="BW318" i="20"/>
  <c r="BV318" i="20"/>
  <c r="BJ279" i="20"/>
  <c r="BI279" i="20"/>
  <c r="CL279" i="20"/>
  <c r="BJ271" i="20"/>
  <c r="BI271" i="20"/>
  <c r="CL271" i="20"/>
  <c r="BJ263" i="20"/>
  <c r="BI263" i="20"/>
  <c r="CL263" i="20"/>
  <c r="BJ255" i="20"/>
  <c r="BI255" i="20"/>
  <c r="CL255" i="20"/>
  <c r="BJ247" i="20"/>
  <c r="BI247" i="20"/>
  <c r="CL247" i="20"/>
  <c r="BJ238" i="20"/>
  <c r="BI238" i="20"/>
  <c r="CL238" i="20"/>
  <c r="BJ230" i="20"/>
  <c r="BI230" i="20"/>
  <c r="CL230" i="20"/>
  <c r="BJ222" i="20"/>
  <c r="BI222" i="20"/>
  <c r="BJ214" i="20"/>
  <c r="BI214" i="20"/>
  <c r="BJ198" i="20"/>
  <c r="BI198" i="20"/>
  <c r="BJ190" i="20"/>
  <c r="BI190" i="20"/>
  <c r="BJ182" i="20"/>
  <c r="BI182" i="20"/>
  <c r="BJ174" i="20"/>
  <c r="BI174" i="20"/>
  <c r="BJ166" i="20"/>
  <c r="BI166" i="20"/>
  <c r="BJ269" i="20"/>
  <c r="BI269" i="20"/>
  <c r="BJ212" i="20"/>
  <c r="BI212" i="20"/>
  <c r="BJ551" i="20"/>
  <c r="BI551" i="20"/>
  <c r="BJ543" i="20"/>
  <c r="BI543" i="20"/>
  <c r="BJ535" i="20"/>
  <c r="BI535" i="20"/>
  <c r="BJ527" i="20"/>
  <c r="BI527" i="20"/>
  <c r="BJ519" i="20"/>
  <c r="BI519" i="20"/>
  <c r="BJ511" i="20"/>
  <c r="BI511" i="20"/>
  <c r="BJ503" i="20"/>
  <c r="BI503" i="20"/>
  <c r="BJ495" i="20"/>
  <c r="BI495" i="20"/>
  <c r="BJ487" i="20"/>
  <c r="BI487" i="20"/>
  <c r="BJ479" i="20"/>
  <c r="BI479" i="20"/>
  <c r="BJ471" i="20"/>
  <c r="BI471" i="20"/>
  <c r="BJ463" i="20"/>
  <c r="BI463" i="20"/>
  <c r="BJ455" i="20"/>
  <c r="BI455" i="20"/>
  <c r="BJ447" i="20"/>
  <c r="BI447" i="20"/>
  <c r="BJ439" i="20"/>
  <c r="BI439" i="20"/>
  <c r="BJ431" i="20"/>
  <c r="BI431" i="20"/>
  <c r="BJ423" i="20"/>
  <c r="BI423" i="20"/>
  <c r="BJ415" i="20"/>
  <c r="BI415" i="20"/>
  <c r="CN125" i="20"/>
  <c r="CN117" i="20"/>
  <c r="CN109" i="20"/>
  <c r="CN101" i="20"/>
  <c r="CN41" i="20"/>
  <c r="CN35" i="20"/>
  <c r="CN27" i="20"/>
  <c r="CN19" i="20"/>
  <c r="BJ534" i="20"/>
  <c r="BI534" i="20"/>
  <c r="CL534" i="20"/>
  <c r="CL414" i="20"/>
  <c r="BJ253" i="20"/>
  <c r="BI253" i="20"/>
  <c r="BJ188" i="20"/>
  <c r="BI188" i="20"/>
  <c r="BJ132" i="20"/>
  <c r="BI132" i="20"/>
  <c r="BJ84" i="20"/>
  <c r="BI84" i="20"/>
  <c r="CR608" i="20"/>
  <c r="CN568" i="20"/>
  <c r="AW567" i="20"/>
  <c r="AV567" i="20"/>
  <c r="CN576" i="20"/>
  <c r="CL576" i="20"/>
  <c r="BV645" i="20"/>
  <c r="BV649" i="20"/>
  <c r="BW563" i="20"/>
  <c r="BV563" i="20"/>
  <c r="AW578" i="20"/>
  <c r="AV578" i="20"/>
  <c r="BW578" i="20"/>
  <c r="BV578" i="20"/>
  <c r="AW581" i="20"/>
  <c r="AV581" i="20"/>
  <c r="CL622" i="20"/>
  <c r="CP628" i="20"/>
  <c r="AW610" i="20"/>
  <c r="AV610" i="20"/>
  <c r="BW630" i="20"/>
  <c r="BV630" i="20"/>
  <c r="AW621" i="20"/>
  <c r="AV621" i="20"/>
  <c r="AW600" i="20"/>
  <c r="AV600" i="20"/>
  <c r="BW588" i="20"/>
  <c r="BV588" i="20"/>
  <c r="BW579" i="20"/>
  <c r="BV579" i="20"/>
  <c r="AW626" i="20"/>
  <c r="AV626" i="20"/>
  <c r="AW580" i="20"/>
  <c r="AV580" i="20"/>
  <c r="BW635" i="20"/>
  <c r="BV635" i="20"/>
  <c r="AW629" i="20"/>
  <c r="AV629" i="20"/>
  <c r="BJ597" i="20"/>
  <c r="BI597" i="20"/>
  <c r="CJ613" i="20"/>
  <c r="CL559" i="20"/>
  <c r="CL574" i="20"/>
  <c r="CL571" i="20"/>
  <c r="CN118" i="20"/>
  <c r="BJ110" i="20"/>
  <c r="BI110" i="20"/>
  <c r="CN110" i="20"/>
  <c r="BJ102" i="20"/>
  <c r="BI102" i="20"/>
  <c r="CN102" i="20"/>
  <c r="BJ94" i="20"/>
  <c r="BI94" i="20"/>
  <c r="CN94" i="20"/>
  <c r="BJ86" i="20"/>
  <c r="BI86" i="20"/>
  <c r="CN86" i="20"/>
  <c r="CN78" i="20"/>
  <c r="BJ70" i="20"/>
  <c r="BI70" i="20"/>
  <c r="CN70" i="20"/>
  <c r="CN42" i="20"/>
  <c r="CN28" i="20"/>
  <c r="CN20" i="20"/>
  <c r="CN13" i="20"/>
  <c r="CN5" i="20"/>
  <c r="BJ550" i="20"/>
  <c r="BI550" i="20"/>
  <c r="CL550" i="20"/>
  <c r="BJ494" i="20"/>
  <c r="BI494" i="20"/>
  <c r="CL494" i="20"/>
  <c r="CL454" i="20"/>
  <c r="CL406" i="20"/>
  <c r="CL358" i="20"/>
  <c r="BJ310" i="20"/>
  <c r="BI310" i="20"/>
  <c r="BJ164" i="20"/>
  <c r="BI164" i="20"/>
  <c r="BJ116" i="20"/>
  <c r="BI116" i="20"/>
  <c r="CP116" i="20"/>
  <c r="BJ76" i="20"/>
  <c r="BI76" i="20"/>
  <c r="CP551" i="20"/>
  <c r="CL543" i="20"/>
  <c r="CL535" i="20"/>
  <c r="CL527" i="20"/>
  <c r="CL519" i="20"/>
  <c r="CL511" i="20"/>
  <c r="CL503" i="20"/>
  <c r="CL495" i="20"/>
  <c r="CP487" i="20"/>
  <c r="CL479" i="20"/>
  <c r="CL471" i="20"/>
  <c r="CL463" i="20"/>
  <c r="CL455" i="20"/>
  <c r="CL447" i="20"/>
  <c r="CL439" i="20"/>
  <c r="CL431" i="20"/>
  <c r="CP423" i="20"/>
  <c r="CL415" i="20"/>
  <c r="BJ407" i="20"/>
  <c r="BI407" i="20"/>
  <c r="CL407" i="20"/>
  <c r="BJ399" i="20"/>
  <c r="BI399" i="20"/>
  <c r="CL399" i="20"/>
  <c r="BJ391" i="20"/>
  <c r="BI391" i="20"/>
  <c r="CL391" i="20"/>
  <c r="BJ383" i="20"/>
  <c r="BI383" i="20"/>
  <c r="CL383" i="20"/>
  <c r="BJ375" i="20"/>
  <c r="BI375" i="20"/>
  <c r="CL375" i="20"/>
  <c r="BJ367" i="20"/>
  <c r="BI367" i="20"/>
  <c r="CL367" i="20"/>
  <c r="BJ359" i="20"/>
  <c r="BI359" i="20"/>
  <c r="CP359" i="20"/>
  <c r="BJ351" i="20"/>
  <c r="BI351" i="20"/>
  <c r="CL351" i="20"/>
  <c r="BJ343" i="20"/>
  <c r="BI343" i="20"/>
  <c r="CL343" i="20"/>
  <c r="BJ335" i="20"/>
  <c r="BI335" i="20"/>
  <c r="CL335" i="20"/>
  <c r="BJ327" i="20"/>
  <c r="BI327" i="20"/>
  <c r="CL327" i="20"/>
  <c r="BJ319" i="20"/>
  <c r="BI319" i="20"/>
  <c r="CL319" i="20"/>
  <c r="BJ311" i="20"/>
  <c r="BI311" i="20"/>
  <c r="CL311" i="20"/>
  <c r="BJ303" i="20"/>
  <c r="BI303" i="20"/>
  <c r="CL303" i="20"/>
  <c r="BJ295" i="20"/>
  <c r="BI295" i="20"/>
  <c r="CL295" i="20"/>
  <c r="BJ287" i="20"/>
  <c r="BI287" i="20"/>
  <c r="CL287" i="20"/>
  <c r="BJ246" i="20"/>
  <c r="BI246" i="20"/>
  <c r="BJ181" i="20"/>
  <c r="BI181" i="20"/>
  <c r="CN4" i="20"/>
  <c r="BJ414" i="20"/>
  <c r="BI414" i="20"/>
  <c r="BJ326" i="20"/>
  <c r="BI326" i="20"/>
  <c r="CL326" i="20"/>
  <c r="CL253" i="20"/>
  <c r="CL132" i="20"/>
  <c r="CL84" i="20"/>
  <c r="CL11" i="20"/>
  <c r="AW638" i="20"/>
  <c r="AV638" i="20"/>
  <c r="AW558" i="20"/>
  <c r="AV558" i="20"/>
  <c r="AW607" i="20"/>
  <c r="AV607" i="20"/>
  <c r="AW582" i="20"/>
  <c r="AV582" i="20"/>
  <c r="CP615" i="20"/>
  <c r="CR632" i="20"/>
  <c r="AW632" i="20"/>
  <c r="AV632" i="20"/>
  <c r="BW568" i="20"/>
  <c r="BV568" i="20"/>
  <c r="CL614" i="20"/>
  <c r="BJ627" i="20"/>
  <c r="BI627" i="20"/>
  <c r="CP578" i="20"/>
  <c r="CN596" i="20"/>
  <c r="BW281" i="20"/>
  <c r="BV281" i="20"/>
  <c r="BW600" i="20"/>
  <c r="BV600" i="20"/>
  <c r="AW571" i="20"/>
  <c r="AV571" i="20"/>
  <c r="BW571" i="20"/>
  <c r="BV571" i="20"/>
  <c r="AW573" i="20"/>
  <c r="AV573" i="20"/>
  <c r="CN588" i="20"/>
  <c r="BW580" i="20"/>
  <c r="BV580" i="20"/>
  <c r="CN626" i="20"/>
  <c r="BJ587" i="20"/>
  <c r="BI587" i="20"/>
  <c r="CR589" i="20"/>
  <c r="BW587" i="20"/>
  <c r="BV587" i="20"/>
  <c r="BW562" i="20"/>
  <c r="BV562" i="20"/>
  <c r="AW570" i="20"/>
  <c r="AV570" i="20"/>
  <c r="BJ589" i="20"/>
  <c r="BI589" i="20"/>
  <c r="CL594" i="20"/>
  <c r="BJ278" i="20"/>
  <c r="BI278" i="20"/>
  <c r="AW270" i="20"/>
  <c r="AV270" i="20"/>
  <c r="BJ254" i="20"/>
  <c r="BI254" i="20"/>
  <c r="BJ237" i="20"/>
  <c r="BI237" i="20"/>
  <c r="AW221" i="20"/>
  <c r="AV221" i="20"/>
  <c r="BJ213" i="20"/>
  <c r="BI213" i="20"/>
  <c r="BJ189" i="20"/>
  <c r="BI189" i="20"/>
  <c r="BJ173" i="20"/>
  <c r="BI173" i="20"/>
  <c r="AW157" i="20"/>
  <c r="AV157" i="20"/>
  <c r="AW141" i="20"/>
  <c r="AV141" i="20"/>
  <c r="BJ125" i="20"/>
  <c r="BI125" i="20"/>
  <c r="BJ117" i="20"/>
  <c r="BI117" i="20"/>
  <c r="BJ109" i="20"/>
  <c r="BI109" i="20"/>
  <c r="BW615" i="20"/>
  <c r="BV615" i="20"/>
  <c r="BW623" i="20"/>
  <c r="BV623" i="20"/>
  <c r="AW606" i="20"/>
  <c r="AV606" i="20"/>
  <c r="AW628" i="20"/>
  <c r="AV628" i="20"/>
  <c r="BJ598" i="20"/>
  <c r="BI598" i="20"/>
  <c r="BJ595" i="20"/>
  <c r="BI595" i="20"/>
  <c r="AV642" i="20"/>
  <c r="AV646" i="20"/>
  <c r="BJ591" i="20"/>
  <c r="BI591" i="20"/>
  <c r="BJ571" i="20"/>
  <c r="BI571" i="20"/>
  <c r="CN586" i="20"/>
  <c r="CL603" i="20"/>
  <c r="CN618" i="20"/>
  <c r="AW619" i="20"/>
  <c r="AV619" i="20"/>
  <c r="CR612" i="20"/>
  <c r="CJ579" i="20"/>
  <c r="CJ636" i="20"/>
  <c r="CJ562" i="20"/>
  <c r="CP624" i="20"/>
  <c r="CR572" i="20"/>
  <c r="CP447" i="20"/>
  <c r="CP439" i="20"/>
  <c r="CP431" i="20"/>
  <c r="CP399" i="20"/>
  <c r="CP391" i="20"/>
  <c r="CP383" i="20"/>
  <c r="CP375" i="20"/>
  <c r="CP367" i="20"/>
  <c r="CP335" i="20"/>
  <c r="CP327" i="20"/>
  <c r="CP319" i="20"/>
  <c r="CP311" i="20"/>
  <c r="CP303" i="20"/>
  <c r="CP295" i="20"/>
  <c r="BJ270" i="20"/>
  <c r="BI270" i="20"/>
  <c r="BJ262" i="20"/>
  <c r="BI262" i="20"/>
  <c r="BJ229" i="20"/>
  <c r="BI229" i="20"/>
  <c r="BJ221" i="20"/>
  <c r="BI221" i="20"/>
  <c r="AW205" i="20"/>
  <c r="AV205" i="20"/>
  <c r="BJ205" i="20"/>
  <c r="BI205" i="20"/>
  <c r="BJ197" i="20"/>
  <c r="BI197" i="20"/>
  <c r="BJ165" i="20"/>
  <c r="BI165" i="20"/>
  <c r="BJ157" i="20"/>
  <c r="BI157" i="20"/>
  <c r="BJ149" i="20"/>
  <c r="BI149" i="20"/>
  <c r="BJ141" i="20"/>
  <c r="BI141" i="20"/>
  <c r="BJ133" i="20"/>
  <c r="BI133" i="20"/>
  <c r="BJ101" i="20"/>
  <c r="BI101" i="20"/>
  <c r="BJ93" i="20"/>
  <c r="BI93" i="20"/>
  <c r="CL93" i="20"/>
  <c r="BJ85" i="20"/>
  <c r="BI85" i="20"/>
  <c r="BJ77" i="20"/>
  <c r="BI77" i="20"/>
  <c r="CL12" i="20"/>
  <c r="AW534" i="20"/>
  <c r="AV534" i="20"/>
  <c r="CR253" i="20"/>
  <c r="BW84" i="20"/>
  <c r="BV84" i="20"/>
  <c r="AW574" i="20"/>
  <c r="AV574" i="20"/>
  <c r="AW599" i="20"/>
  <c r="AV599" i="20"/>
  <c r="AW608" i="20"/>
  <c r="AV608" i="20"/>
  <c r="CR558" i="20"/>
  <c r="CR583" i="20"/>
  <c r="AW616" i="20"/>
  <c r="AV616" i="20"/>
  <c r="BW607" i="20"/>
  <c r="BV607" i="20"/>
  <c r="BW590" i="20"/>
  <c r="BV590" i="20"/>
  <c r="AW624" i="20"/>
  <c r="AV624" i="20"/>
  <c r="BJ615" i="20"/>
  <c r="BI615" i="20"/>
  <c r="CL590" i="20"/>
  <c r="BJ632" i="20"/>
  <c r="BI632" i="20"/>
  <c r="BJ568" i="20"/>
  <c r="BI568" i="20"/>
  <c r="AW568" i="20"/>
  <c r="AV568" i="20"/>
  <c r="CP584" i="20"/>
  <c r="CL575" i="20"/>
  <c r="CP606" i="20"/>
  <c r="BW631" i="20"/>
  <c r="BV631" i="20"/>
  <c r="BI645" i="20"/>
  <c r="BI649" i="20"/>
  <c r="AW627" i="20"/>
  <c r="AV627" i="20"/>
  <c r="CP627" i="20"/>
  <c r="CL578" i="20"/>
  <c r="CN598" i="20"/>
  <c r="BW595" i="20"/>
  <c r="BV595" i="20"/>
  <c r="BI642" i="20"/>
  <c r="BI646" i="20"/>
  <c r="CP613" i="20"/>
  <c r="BW591" i="20"/>
  <c r="BV591" i="20"/>
  <c r="BJ600" i="20"/>
  <c r="BI600" i="20"/>
  <c r="AW588" i="20"/>
  <c r="AV588" i="20"/>
  <c r="CR573" i="20"/>
  <c r="BW634" i="20"/>
  <c r="BV634" i="20"/>
  <c r="CP634" i="20"/>
  <c r="CL629" i="20"/>
  <c r="CP611" i="20"/>
  <c r="BW597" i="20"/>
  <c r="BV597" i="20"/>
  <c r="CL597" i="20"/>
  <c r="BJ612" i="20"/>
  <c r="BI612" i="20"/>
  <c r="BV643" i="20"/>
  <c r="BV647" i="20"/>
  <c r="BW76" i="20"/>
  <c r="BV76" i="20"/>
  <c r="CP76" i="20"/>
  <c r="CP633" i="20"/>
  <c r="CP569" i="20"/>
  <c r="CP543" i="20"/>
  <c r="CP535" i="20"/>
  <c r="CN527" i="20"/>
  <c r="CN519" i="20"/>
  <c r="CN511" i="20"/>
  <c r="CN503" i="20"/>
  <c r="CN495" i="20"/>
  <c r="CP479" i="20"/>
  <c r="CP471" i="20"/>
  <c r="CN463" i="20"/>
  <c r="CN455" i="20"/>
  <c r="CN447" i="20"/>
  <c r="CN439" i="20"/>
  <c r="CN431" i="20"/>
  <c r="CP415" i="20"/>
  <c r="CP407" i="20"/>
  <c r="CN399" i="20"/>
  <c r="CN391" i="20"/>
  <c r="CN383" i="20"/>
  <c r="CN375" i="20"/>
  <c r="CN367" i="20"/>
  <c r="CP351" i="20"/>
  <c r="CP343" i="20"/>
  <c r="CN335" i="20"/>
  <c r="CN327" i="20"/>
  <c r="CN319" i="20"/>
  <c r="CN311" i="20"/>
  <c r="CN303" i="20"/>
  <c r="CN295" i="20"/>
  <c r="CP287" i="20"/>
  <c r="CP278" i="20"/>
  <c r="CP270" i="20"/>
  <c r="CP262" i="20"/>
  <c r="AW254" i="20"/>
  <c r="AV254" i="20"/>
  <c r="CP254" i="20"/>
  <c r="CP246" i="20"/>
  <c r="CP237" i="20"/>
  <c r="CP229" i="20"/>
  <c r="CP221" i="20"/>
  <c r="CP213" i="20"/>
  <c r="CP205" i="20"/>
  <c r="CP197" i="20"/>
  <c r="AW189" i="20"/>
  <c r="AV189" i="20"/>
  <c r="CP189" i="20"/>
  <c r="CP181" i="20"/>
  <c r="CP173" i="20"/>
  <c r="CP165" i="20"/>
  <c r="CP157" i="20"/>
  <c r="CP149" i="20"/>
  <c r="CP141" i="20"/>
  <c r="CP133" i="20"/>
  <c r="CP125" i="20"/>
  <c r="CP117" i="20"/>
  <c r="CP109" i="20"/>
  <c r="CP101" i="20"/>
  <c r="CP93" i="20"/>
  <c r="CP85" i="20"/>
  <c r="CP77" i="20"/>
  <c r="CP49" i="20"/>
  <c r="CP41" i="20"/>
  <c r="CP35" i="20"/>
  <c r="CP27" i="20"/>
  <c r="CR19" i="20"/>
  <c r="CP12" i="20"/>
  <c r="CR4" i="20"/>
  <c r="CR534" i="20"/>
  <c r="CR414" i="20"/>
  <c r="CR326" i="20"/>
  <c r="BW253" i="20"/>
  <c r="BV253" i="20"/>
  <c r="CP253" i="20"/>
  <c r="CR188" i="20"/>
  <c r="BW132" i="20"/>
  <c r="BV132" i="20"/>
  <c r="CR132" i="20"/>
  <c r="CR84" i="20"/>
  <c r="CR11" i="20"/>
  <c r="CP574" i="20"/>
  <c r="BJ558" i="20"/>
  <c r="BI558" i="20"/>
  <c r="BJ590" i="20"/>
  <c r="BI590" i="20"/>
  <c r="AW615" i="20"/>
  <c r="AV615" i="20"/>
  <c r="CN560" i="20"/>
  <c r="BW559" i="20"/>
  <c r="BV559" i="20"/>
  <c r="CL632" i="20"/>
  <c r="BJ606" i="20"/>
  <c r="BI606" i="20"/>
  <c r="CP581" i="20"/>
  <c r="BJ596" i="20"/>
  <c r="BI596" i="20"/>
  <c r="CL558" i="20"/>
  <c r="BJ628" i="20"/>
  <c r="BI628" i="20"/>
  <c r="AW630" i="20"/>
  <c r="AV630" i="20"/>
  <c r="BW573" i="20"/>
  <c r="BV573" i="20"/>
  <c r="BJ634" i="20"/>
  <c r="BI634" i="20"/>
  <c r="CN621" i="20"/>
  <c r="BW586" i="20"/>
  <c r="BV586" i="20"/>
  <c r="CR634" i="20"/>
  <c r="BJ573" i="20"/>
  <c r="BI573" i="20"/>
  <c r="BJ629" i="20"/>
  <c r="BI629" i="20"/>
  <c r="BJ611" i="20"/>
  <c r="BI611" i="20"/>
  <c r="CL611" i="20"/>
  <c r="BJ635" i="20"/>
  <c r="BI635" i="20"/>
  <c r="AW637" i="20"/>
  <c r="AV637" i="20"/>
  <c r="CR597" i="20"/>
  <c r="BJ618" i="20"/>
  <c r="BI618" i="20"/>
  <c r="CR618" i="20"/>
  <c r="CL602" i="20"/>
  <c r="CJ602" i="20"/>
  <c r="CJ634" i="20"/>
  <c r="CL584" i="20"/>
  <c r="CL586" i="20"/>
  <c r="CN620" i="20"/>
  <c r="CR594" i="20"/>
  <c r="AW237" i="20"/>
  <c r="AV237" i="20"/>
  <c r="AW414" i="20"/>
  <c r="AV414" i="20"/>
  <c r="BW188" i="20"/>
  <c r="BV188" i="20"/>
  <c r="BW608" i="20"/>
  <c r="BV608" i="20"/>
  <c r="BJ607" i="20"/>
  <c r="BI607" i="20"/>
  <c r="BJ592" i="20"/>
  <c r="BI592" i="20"/>
  <c r="BJ616" i="20"/>
  <c r="BI616" i="20"/>
  <c r="BW616" i="20"/>
  <c r="BV616" i="20"/>
  <c r="AW590" i="20"/>
  <c r="AV590" i="20"/>
  <c r="BW560" i="20"/>
  <c r="BV560" i="20"/>
  <c r="BJ559" i="20"/>
  <c r="BI559" i="20"/>
  <c r="AW614" i="20"/>
  <c r="AV614" i="20"/>
  <c r="AW598" i="20"/>
  <c r="AV598" i="20"/>
  <c r="BJ584" i="20"/>
  <c r="BI584" i="20"/>
  <c r="BW606" i="20"/>
  <c r="BV606" i="20"/>
  <c r="BW613" i="20"/>
  <c r="BV613" i="20"/>
  <c r="BW564" i="20"/>
  <c r="BV564" i="20"/>
  <c r="BJ563" i="20"/>
  <c r="BI563" i="20"/>
  <c r="AW613" i="20"/>
  <c r="AV613" i="20"/>
  <c r="BW610" i="20"/>
  <c r="BV610" i="20"/>
  <c r="CP592" i="20"/>
  <c r="CP566" i="20"/>
  <c r="CR591" i="20"/>
  <c r="CN619" i="20"/>
  <c r="CL591" i="20"/>
  <c r="AW634" i="20"/>
  <c r="AV634" i="20"/>
  <c r="BW611" i="20"/>
  <c r="BV611" i="20"/>
  <c r="AW635" i="20"/>
  <c r="AV635" i="20"/>
  <c r="BW589" i="20"/>
  <c r="BV589" i="20"/>
  <c r="AW603" i="20"/>
  <c r="AV603" i="20"/>
  <c r="BJ572" i="20"/>
  <c r="BI572" i="20"/>
  <c r="AW618" i="20"/>
  <c r="AV618" i="20"/>
  <c r="AW278" i="20"/>
  <c r="AV278" i="20"/>
  <c r="AW173" i="20"/>
  <c r="AV173" i="20"/>
  <c r="BW11" i="20"/>
  <c r="BV11" i="20"/>
  <c r="BJ638" i="20"/>
  <c r="BI638" i="20"/>
  <c r="BJ574" i="20"/>
  <c r="BI574" i="20"/>
  <c r="BW574" i="20"/>
  <c r="BV574" i="20"/>
  <c r="AW592" i="20"/>
  <c r="AV592" i="20"/>
  <c r="BW622" i="20"/>
  <c r="BV622" i="20"/>
  <c r="AW560" i="20"/>
  <c r="AV560" i="20"/>
  <c r="AW559" i="20"/>
  <c r="AV559" i="20"/>
  <c r="BW614" i="20"/>
  <c r="BV614" i="20"/>
  <c r="CP559" i="20"/>
  <c r="BJ576" i="20"/>
  <c r="BI576" i="20"/>
  <c r="CR631" i="20"/>
  <c r="CP631" i="20"/>
  <c r="CL631" i="20"/>
  <c r="AW631" i="20"/>
  <c r="AV631" i="20"/>
  <c r="BJ640" i="20"/>
  <c r="BI640" i="20"/>
  <c r="CR564" i="20"/>
  <c r="BJ578" i="20"/>
  <c r="BI578" i="20"/>
  <c r="CN608" i="20"/>
  <c r="CL596" i="20"/>
  <c r="AW596" i="20"/>
  <c r="AV596" i="20"/>
  <c r="CR281" i="20"/>
  <c r="CP610" i="20"/>
  <c r="BW566" i="20"/>
  <c r="BV566" i="20"/>
  <c r="BJ566" i="20"/>
  <c r="BI566" i="20"/>
  <c r="BW639" i="20"/>
  <c r="BV639" i="20"/>
  <c r="CP588" i="20"/>
  <c r="CR636" i="20"/>
  <c r="CR586" i="20"/>
  <c r="AW591" i="20"/>
  <c r="AV591" i="20"/>
  <c r="BJ594" i="20"/>
  <c r="BI594" i="20"/>
  <c r="BW594" i="20"/>
  <c r="BV594" i="20"/>
  <c r="CL563" i="20"/>
  <c r="CR580" i="20"/>
  <c r="CL637" i="20"/>
  <c r="BJ637" i="20"/>
  <c r="BI637" i="20"/>
  <c r="AW562" i="20"/>
  <c r="AV562" i="20"/>
  <c r="BW603" i="20"/>
  <c r="BV603" i="20"/>
  <c r="CJ611" i="20"/>
  <c r="CR579" i="20"/>
  <c r="CL568" i="20"/>
  <c r="CR575" i="20"/>
  <c r="AW527" i="20"/>
  <c r="AV527" i="20"/>
  <c r="AW519" i="20"/>
  <c r="AV519" i="20"/>
  <c r="AW246" i="20"/>
  <c r="AV246" i="20"/>
  <c r="AW213" i="20"/>
  <c r="AV213" i="20"/>
  <c r="AW149" i="20"/>
  <c r="AV149" i="20"/>
  <c r="BW4" i="20"/>
  <c r="BV4" i="20"/>
  <c r="AW326" i="20"/>
  <c r="AV326" i="20"/>
  <c r="BW638" i="20"/>
  <c r="BV638" i="20"/>
  <c r="BJ599" i="20"/>
  <c r="BI599" i="20"/>
  <c r="CN599" i="20"/>
  <c r="AW622" i="20"/>
  <c r="AV622" i="20"/>
  <c r="BJ624" i="20"/>
  <c r="BI624" i="20"/>
  <c r="BJ623" i="20"/>
  <c r="BI623" i="20"/>
  <c r="CN575" i="20"/>
  <c r="CN639" i="20"/>
  <c r="CR623" i="20"/>
  <c r="AW576" i="20"/>
  <c r="AV576" i="20"/>
  <c r="AV645" i="20"/>
  <c r="AV649" i="20"/>
  <c r="BW627" i="20"/>
  <c r="BV627" i="20"/>
  <c r="AW563" i="20"/>
  <c r="AV563" i="20"/>
  <c r="CR566" i="20"/>
  <c r="AW636" i="20"/>
  <c r="AV636" i="20"/>
  <c r="BJ621" i="20"/>
  <c r="BI621" i="20"/>
  <c r="CR600" i="20"/>
  <c r="AW565" i="20"/>
  <c r="AV565" i="20"/>
  <c r="CP565" i="20"/>
  <c r="CN565" i="20"/>
  <c r="AW587" i="20"/>
  <c r="AV587" i="20"/>
  <c r="BJ570" i="20"/>
  <c r="BI570" i="20"/>
  <c r="CN579" i="20"/>
  <c r="CP570" i="20"/>
  <c r="AW602" i="20"/>
  <c r="AV602" i="20"/>
  <c r="BI643" i="20"/>
  <c r="BI647" i="20"/>
  <c r="CN594" i="20"/>
  <c r="CR629" i="20"/>
  <c r="AW376" i="20"/>
  <c r="AV376" i="20"/>
  <c r="AW247" i="20"/>
  <c r="AV247" i="20"/>
  <c r="AW222" i="20"/>
  <c r="AV222" i="20"/>
  <c r="BW222" i="20"/>
  <c r="BV222" i="20"/>
  <c r="AW182" i="20"/>
  <c r="AV182" i="20"/>
  <c r="AW158" i="20"/>
  <c r="AV158" i="20"/>
  <c r="BW158" i="20"/>
  <c r="BV158" i="20"/>
  <c r="AW118" i="20"/>
  <c r="AV118" i="20"/>
  <c r="AW94" i="20"/>
  <c r="AV94" i="20"/>
  <c r="AW212" i="20"/>
  <c r="AV212" i="20"/>
  <c r="AW164" i="20"/>
  <c r="AV164" i="20"/>
  <c r="BJ633" i="20"/>
  <c r="BI633" i="20"/>
  <c r="BJ569" i="20"/>
  <c r="BI569" i="20"/>
  <c r="BW551" i="20"/>
  <c r="BV551" i="20"/>
  <c r="BW543" i="20"/>
  <c r="BV543" i="20"/>
  <c r="AW535" i="20"/>
  <c r="AV535" i="20"/>
  <c r="BW535" i="20"/>
  <c r="BV535" i="20"/>
  <c r="BW527" i="20"/>
  <c r="BV527" i="20"/>
  <c r="BW519" i="20"/>
  <c r="BV519" i="20"/>
  <c r="AW511" i="20"/>
  <c r="AV511" i="20"/>
  <c r="BW511" i="20"/>
  <c r="BV511" i="20"/>
  <c r="BW503" i="20"/>
  <c r="BV503" i="20"/>
  <c r="AW495" i="20"/>
  <c r="AV495" i="20"/>
  <c r="BW495" i="20"/>
  <c r="BV495" i="20"/>
  <c r="AW487" i="20"/>
  <c r="AV487" i="20"/>
  <c r="BW487" i="20"/>
  <c r="BV487" i="20"/>
  <c r="AW471" i="20"/>
  <c r="AV471" i="20"/>
  <c r="BW471" i="20"/>
  <c r="BV471" i="20"/>
  <c r="AW463" i="20"/>
  <c r="AV463" i="20"/>
  <c r="BW463" i="20"/>
  <c r="BV463" i="20"/>
  <c r="AW455" i="20"/>
  <c r="AV455" i="20"/>
  <c r="BW455" i="20"/>
  <c r="BV455" i="20"/>
  <c r="AW447" i="20"/>
  <c r="AV447" i="20"/>
  <c r="BW447" i="20"/>
  <c r="BV447" i="20"/>
  <c r="BW439" i="20"/>
  <c r="BV439" i="20"/>
  <c r="AW431" i="20"/>
  <c r="AV431" i="20"/>
  <c r="BW431" i="20"/>
  <c r="BV431" i="20"/>
  <c r="AW423" i="20"/>
  <c r="AV423" i="20"/>
  <c r="BW423" i="20"/>
  <c r="BV423" i="20"/>
  <c r="AW399" i="20"/>
  <c r="AV399" i="20"/>
  <c r="BW399" i="20"/>
  <c r="BV399" i="20"/>
  <c r="AW391" i="20"/>
  <c r="AV391" i="20"/>
  <c r="BW391" i="20"/>
  <c r="BV391" i="20"/>
  <c r="AW383" i="20"/>
  <c r="AV383" i="20"/>
  <c r="BW383" i="20"/>
  <c r="BV383" i="20"/>
  <c r="BW375" i="20"/>
  <c r="BV375" i="20"/>
  <c r="AW367" i="20"/>
  <c r="AV367" i="20"/>
  <c r="BW367" i="20"/>
  <c r="BV367" i="20"/>
  <c r="AW359" i="20"/>
  <c r="AV359" i="20"/>
  <c r="BW359" i="20"/>
  <c r="BV359" i="20"/>
  <c r="BW343" i="20"/>
  <c r="BV343" i="20"/>
  <c r="AW335" i="20"/>
  <c r="AV335" i="20"/>
  <c r="BW335" i="20"/>
  <c r="BV335" i="20"/>
  <c r="AW327" i="20"/>
  <c r="AV327" i="20"/>
  <c r="BW327" i="20"/>
  <c r="BV327" i="20"/>
  <c r="AW319" i="20"/>
  <c r="AV319" i="20"/>
  <c r="BW319" i="20"/>
  <c r="BV319" i="20"/>
  <c r="BW311" i="20"/>
  <c r="BV311" i="20"/>
  <c r="AW303" i="20"/>
  <c r="AV303" i="20"/>
  <c r="BW303" i="20"/>
  <c r="BV303" i="20"/>
  <c r="BW295" i="20"/>
  <c r="BV295" i="20"/>
  <c r="AW262" i="20"/>
  <c r="AV262" i="20"/>
  <c r="AW229" i="20"/>
  <c r="AV229" i="20"/>
  <c r="AW197" i="20"/>
  <c r="AV197" i="20"/>
  <c r="AW181" i="20"/>
  <c r="AV181" i="20"/>
  <c r="AW165" i="20"/>
  <c r="AV165" i="20"/>
  <c r="AW125" i="20"/>
  <c r="AV125" i="20"/>
  <c r="AW85" i="20"/>
  <c r="AV85" i="20"/>
  <c r="BW534" i="20"/>
  <c r="BV534" i="20"/>
  <c r="BW414" i="20"/>
  <c r="BV414" i="20"/>
  <c r="BW326" i="20"/>
  <c r="BV326" i="20"/>
  <c r="AW253" i="20"/>
  <c r="AV253" i="20"/>
  <c r="AW188" i="20"/>
  <c r="AV188" i="20"/>
  <c r="AW132" i="20"/>
  <c r="AV132" i="20"/>
  <c r="AW84" i="20"/>
  <c r="AV84" i="20"/>
  <c r="BJ582" i="20"/>
  <c r="BI582" i="20"/>
  <c r="CN582" i="20"/>
  <c r="BJ608" i="20"/>
  <c r="BI608" i="20"/>
  <c r="BW632" i="20"/>
  <c r="BV632" i="20"/>
  <c r="AW623" i="20"/>
  <c r="AV623" i="20"/>
  <c r="AW639" i="20"/>
  <c r="AV639" i="20"/>
  <c r="BJ631" i="20"/>
  <c r="BI631" i="20"/>
  <c r="BW640" i="20"/>
  <c r="BV640" i="20"/>
  <c r="AW564" i="20"/>
  <c r="AV564" i="20"/>
  <c r="BJ281" i="20"/>
  <c r="BI281" i="20"/>
  <c r="CN281" i="20"/>
  <c r="AW566" i="20"/>
  <c r="AV566" i="20"/>
  <c r="BW565" i="20"/>
  <c r="BV565" i="20"/>
  <c r="BW618" i="20"/>
  <c r="BV618" i="20"/>
  <c r="CJ596" i="20"/>
  <c r="CL581" i="20"/>
  <c r="BW550" i="20"/>
  <c r="BV550" i="20"/>
  <c r="BW494" i="20"/>
  <c r="BV494" i="20"/>
  <c r="AW454" i="20"/>
  <c r="AV454" i="20"/>
  <c r="BW454" i="20"/>
  <c r="BV454" i="20"/>
  <c r="BW406" i="20"/>
  <c r="BV406" i="20"/>
  <c r="AW310" i="20"/>
  <c r="AV310" i="20"/>
  <c r="AW269" i="20"/>
  <c r="AV269" i="20"/>
  <c r="AW116" i="20"/>
  <c r="AV116" i="20"/>
  <c r="AW76" i="20"/>
  <c r="AV76" i="20"/>
  <c r="AW503" i="20"/>
  <c r="AV503" i="20"/>
  <c r="AW479" i="20"/>
  <c r="AV479" i="20"/>
  <c r="BW479" i="20"/>
  <c r="BV479" i="20"/>
  <c r="AW439" i="20"/>
  <c r="AV439" i="20"/>
  <c r="AW415" i="20"/>
  <c r="AV415" i="20"/>
  <c r="BW415" i="20"/>
  <c r="BV415" i="20"/>
  <c r="AW407" i="20"/>
  <c r="AV407" i="20"/>
  <c r="BW407" i="20"/>
  <c r="BV407" i="20"/>
  <c r="AW351" i="20"/>
  <c r="AV351" i="20"/>
  <c r="BW351" i="20"/>
  <c r="BV351" i="20"/>
  <c r="AW343" i="20"/>
  <c r="AV343" i="20"/>
  <c r="AW311" i="20"/>
  <c r="AV311" i="20"/>
  <c r="AW295" i="20"/>
  <c r="AV295" i="20"/>
  <c r="BW287" i="20"/>
  <c r="BV287" i="20"/>
  <c r="BW262" i="20"/>
  <c r="BV262" i="20"/>
  <c r="BW197" i="20"/>
  <c r="BV197" i="20"/>
  <c r="AW133" i="20"/>
  <c r="AV133" i="20"/>
  <c r="BW133" i="20"/>
  <c r="BV133" i="20"/>
  <c r="AW117" i="20"/>
  <c r="AV117" i="20"/>
  <c r="AW109" i="20"/>
  <c r="AV109" i="20"/>
  <c r="AW101" i="20"/>
  <c r="AV101" i="20"/>
  <c r="AW93" i="20"/>
  <c r="AV93" i="20"/>
  <c r="AW77" i="20"/>
  <c r="AV77" i="20"/>
  <c r="BW49" i="20"/>
  <c r="BV49" i="20"/>
  <c r="BW592" i="20"/>
  <c r="BV592" i="20"/>
  <c r="BW583" i="20"/>
  <c r="BV583" i="20"/>
  <c r="CR622" i="20"/>
  <c r="BJ583" i="20"/>
  <c r="BI583" i="20"/>
  <c r="BW582" i="20"/>
  <c r="BV582" i="20"/>
  <c r="CR560" i="20"/>
  <c r="BJ575" i="20"/>
  <c r="BI575" i="20"/>
  <c r="CP614" i="20"/>
  <c r="BJ639" i="20"/>
  <c r="BI639" i="20"/>
  <c r="CL639" i="20"/>
  <c r="BW584" i="20"/>
  <c r="BV584" i="20"/>
  <c r="CN567" i="20"/>
  <c r="AW584" i="20"/>
  <c r="AV584" i="20"/>
  <c r="CN640" i="20"/>
  <c r="CL595" i="20"/>
  <c r="BJ613" i="20"/>
  <c r="BI613" i="20"/>
  <c r="BJ581" i="20"/>
  <c r="BI581" i="20"/>
  <c r="AW595" i="20"/>
  <c r="AV595" i="20"/>
  <c r="CR595" i="20"/>
  <c r="BV642" i="20"/>
  <c r="BV646" i="20"/>
  <c r="AW575" i="20"/>
  <c r="AV575" i="20"/>
  <c r="BW636" i="20"/>
  <c r="BV636" i="20"/>
  <c r="BJ586" i="20"/>
  <c r="BI586" i="20"/>
  <c r="CR571" i="20"/>
  <c r="CR619" i="20"/>
  <c r="BJ588" i="20"/>
  <c r="BI588" i="20"/>
  <c r="CL619" i="20"/>
  <c r="AW586" i="20"/>
  <c r="AV586" i="20"/>
  <c r="BV644" i="20"/>
  <c r="BV648" i="20"/>
  <c r="CP583" i="20"/>
  <c r="BJ565" i="20"/>
  <c r="BI565" i="20"/>
  <c r="BJ580" i="20"/>
  <c r="BI580" i="20"/>
  <c r="AW611" i="20"/>
  <c r="AV611" i="20"/>
  <c r="CR635" i="20"/>
  <c r="CR637" i="20"/>
  <c r="CL589" i="20"/>
  <c r="BW629" i="20"/>
  <c r="BV629" i="20"/>
  <c r="BJ562" i="20"/>
  <c r="BI562" i="20"/>
  <c r="AW597" i="20"/>
  <c r="AV597" i="20"/>
  <c r="CN613" i="20"/>
  <c r="BW620" i="20"/>
  <c r="BV620" i="20"/>
  <c r="CJ648" i="20"/>
  <c r="CR602" i="20"/>
  <c r="CN636" i="20"/>
  <c r="CL580" i="20"/>
  <c r="CR630" i="20"/>
  <c r="CP612" i="20"/>
  <c r="BW310" i="20"/>
  <c r="BV310" i="20"/>
  <c r="AW375" i="20"/>
  <c r="AV375" i="20"/>
  <c r="AW287" i="20"/>
  <c r="AV287" i="20"/>
  <c r="BW278" i="20"/>
  <c r="BV278" i="20"/>
  <c r="BW270" i="20"/>
  <c r="BV270" i="20"/>
  <c r="BW254" i="20"/>
  <c r="BV254" i="20"/>
  <c r="BW246" i="20"/>
  <c r="BV246" i="20"/>
  <c r="BW237" i="20"/>
  <c r="BV237" i="20"/>
  <c r="BW229" i="20"/>
  <c r="BV229" i="20"/>
  <c r="BW221" i="20"/>
  <c r="BV221" i="20"/>
  <c r="BW213" i="20"/>
  <c r="BV213" i="20"/>
  <c r="BW205" i="20"/>
  <c r="BV205" i="20"/>
  <c r="BW189" i="20"/>
  <c r="BV189" i="20"/>
  <c r="BW181" i="20"/>
  <c r="BV181" i="20"/>
  <c r="BW173" i="20"/>
  <c r="BV173" i="20"/>
  <c r="BW165" i="20"/>
  <c r="BV165" i="20"/>
  <c r="BW157" i="20"/>
  <c r="BV157" i="20"/>
  <c r="BW149" i="20"/>
  <c r="BV149" i="20"/>
  <c r="BW141" i="20"/>
  <c r="BV141" i="20"/>
  <c r="BW125" i="20"/>
  <c r="BV125" i="20"/>
  <c r="BW117" i="20"/>
  <c r="BV117" i="20"/>
  <c r="BW109" i="20"/>
  <c r="BV109" i="20"/>
  <c r="BW101" i="20"/>
  <c r="BV101" i="20"/>
  <c r="BW93" i="20"/>
  <c r="BV93" i="20"/>
  <c r="BW85" i="20"/>
  <c r="BV85" i="20"/>
  <c r="BW77" i="20"/>
  <c r="BV77" i="20"/>
  <c r="BW41" i="20"/>
  <c r="BV41" i="20"/>
  <c r="BW35" i="20"/>
  <c r="BV35" i="20"/>
  <c r="BW27" i="20"/>
  <c r="BV27" i="20"/>
  <c r="BW19" i="20"/>
  <c r="BV19" i="20"/>
  <c r="BW12" i="20"/>
  <c r="BV12" i="20"/>
  <c r="CL638" i="20"/>
  <c r="BW599" i="20"/>
  <c r="BV599" i="20"/>
  <c r="CL599" i="20"/>
  <c r="AW583" i="20"/>
  <c r="AV583" i="20"/>
  <c r="BJ622" i="20"/>
  <c r="BI622" i="20"/>
  <c r="CN558" i="20"/>
  <c r="BW598" i="20"/>
  <c r="BV598" i="20"/>
  <c r="CL623" i="20"/>
  <c r="BW567" i="20"/>
  <c r="BV567" i="20"/>
  <c r="BW576" i="20"/>
  <c r="BV576" i="20"/>
  <c r="BW581" i="20"/>
  <c r="BV581" i="20"/>
  <c r="BW596" i="20"/>
  <c r="BV596" i="20"/>
  <c r="CR567" i="20"/>
  <c r="CL628" i="20"/>
  <c r="CN566" i="20"/>
  <c r="BW619" i="20"/>
  <c r="BV619" i="20"/>
  <c r="BJ636" i="20"/>
  <c r="BI636" i="20"/>
  <c r="BJ619" i="20"/>
  <c r="BI619" i="20"/>
  <c r="BI644" i="20"/>
  <c r="BI648" i="20"/>
  <c r="CN603" i="20"/>
  <c r="CP562" i="20"/>
  <c r="BJ603" i="20"/>
  <c r="BI603" i="20"/>
  <c r="AV644" i="20"/>
  <c r="AV648" i="20"/>
  <c r="AW620" i="20"/>
  <c r="AV620" i="20"/>
  <c r="BW612" i="20"/>
  <c r="BV612" i="20"/>
  <c r="BW602" i="20"/>
  <c r="BV602" i="20"/>
  <c r="CJ626" i="20"/>
  <c r="CP623" i="20"/>
  <c r="CR638" i="20"/>
  <c r="CN587" i="20"/>
  <c r="CR620" i="20"/>
  <c r="CL583" i="20"/>
  <c r="BW558" i="20"/>
  <c r="BV558" i="20"/>
  <c r="CN607" i="20"/>
  <c r="CP616" i="20"/>
  <c r="BW624" i="20"/>
  <c r="BV624" i="20"/>
  <c r="BJ560" i="20"/>
  <c r="BI560" i="20"/>
  <c r="BJ614" i="20"/>
  <c r="BI614" i="20"/>
  <c r="BW575" i="20"/>
  <c r="BV575" i="20"/>
  <c r="BJ567" i="20"/>
  <c r="BI567" i="20"/>
  <c r="CR640" i="20"/>
  <c r="CR598" i="20"/>
  <c r="AW640" i="20"/>
  <c r="AV640" i="20"/>
  <c r="BW628" i="20"/>
  <c r="BV628" i="20"/>
  <c r="AW281" i="20"/>
  <c r="AV281" i="20"/>
  <c r="BJ610" i="20"/>
  <c r="BI610" i="20"/>
  <c r="BJ630" i="20"/>
  <c r="BI630" i="20"/>
  <c r="CL573" i="20"/>
  <c r="BJ579" i="20"/>
  <c r="BI579" i="20"/>
  <c r="AW579" i="20"/>
  <c r="AV579" i="20"/>
  <c r="BJ626" i="20"/>
  <c r="BI626" i="20"/>
  <c r="BW626" i="20"/>
  <c r="BV626" i="20"/>
  <c r="CR626" i="20"/>
  <c r="CP597" i="20"/>
  <c r="CL612" i="20"/>
  <c r="BW570" i="20"/>
  <c r="BV570" i="20"/>
  <c r="AW612" i="20"/>
  <c r="AV612" i="20"/>
  <c r="CN570" i="20"/>
  <c r="AV643" i="20"/>
  <c r="AV647" i="20"/>
  <c r="CL606" i="20"/>
  <c r="CR590" i="20"/>
  <c r="CJ549" i="20"/>
  <c r="CI549" i="20"/>
  <c r="CJ541" i="20"/>
  <c r="CI541" i="20"/>
  <c r="CJ533" i="20"/>
  <c r="CI533" i="20"/>
  <c r="CJ525" i="20"/>
  <c r="CI525" i="20"/>
  <c r="CJ517" i="20"/>
  <c r="CI517" i="20"/>
  <c r="CJ509" i="20"/>
  <c r="CI509" i="20"/>
  <c r="CJ501" i="20"/>
  <c r="CI501" i="20"/>
  <c r="CJ493" i="20"/>
  <c r="CI493" i="20"/>
  <c r="CJ485" i="20"/>
  <c r="CI485" i="20"/>
  <c r="CJ477" i="20"/>
  <c r="CI477" i="20"/>
  <c r="CJ469" i="20"/>
  <c r="CI469" i="20"/>
  <c r="CJ461" i="20"/>
  <c r="CI461" i="20"/>
  <c r="CJ453" i="20"/>
  <c r="CI453" i="20"/>
  <c r="CJ445" i="20"/>
  <c r="CI445" i="20"/>
  <c r="CJ437" i="20"/>
  <c r="CI437" i="20"/>
  <c r="CJ429" i="20"/>
  <c r="CI429" i="20"/>
  <c r="CJ421" i="20"/>
  <c r="CI421" i="20"/>
  <c r="CJ413" i="20"/>
  <c r="CI413" i="20"/>
  <c r="CJ405" i="20"/>
  <c r="CI405" i="20"/>
  <c r="CJ397" i="20"/>
  <c r="CI397" i="20"/>
  <c r="CJ389" i="20"/>
  <c r="CI389" i="20"/>
  <c r="CJ381" i="20"/>
  <c r="CI381" i="20"/>
  <c r="CJ373" i="20"/>
  <c r="CI373" i="20"/>
  <c r="CJ365" i="20"/>
  <c r="CI365" i="20"/>
  <c r="CJ357" i="20"/>
  <c r="CI357" i="20"/>
  <c r="CJ349" i="20"/>
  <c r="CI349" i="20"/>
  <c r="CJ341" i="20"/>
  <c r="CI341" i="20"/>
  <c r="CJ333" i="20"/>
  <c r="CI333" i="20"/>
  <c r="CJ532" i="20"/>
  <c r="CI532" i="20"/>
  <c r="CJ500" i="20"/>
  <c r="CI500" i="20"/>
  <c r="CJ484" i="20"/>
  <c r="CI484" i="20"/>
  <c r="CJ476" i="20"/>
  <c r="CI476" i="20"/>
  <c r="CJ460" i="20"/>
  <c r="CI460" i="20"/>
  <c r="CJ444" i="20"/>
  <c r="CI444" i="20"/>
  <c r="CJ428" i="20"/>
  <c r="CI428" i="20"/>
  <c r="CJ412" i="20"/>
  <c r="CI412" i="20"/>
  <c r="CJ396" i="20"/>
  <c r="CI396" i="20"/>
  <c r="CJ380" i="20"/>
  <c r="CI380" i="20"/>
  <c r="CJ364" i="20"/>
  <c r="CI364" i="20"/>
  <c r="CJ348" i="20"/>
  <c r="CI348" i="20"/>
  <c r="CJ267" i="20"/>
  <c r="CI267" i="20"/>
  <c r="CJ178" i="20"/>
  <c r="CI178" i="20"/>
  <c r="CJ526" i="20"/>
  <c r="CI526" i="20"/>
  <c r="CJ470" i="20"/>
  <c r="CI470" i="20"/>
  <c r="CJ398" i="20"/>
  <c r="CI398" i="20"/>
  <c r="CJ342" i="20"/>
  <c r="CI342" i="20"/>
  <c r="CJ548" i="20"/>
  <c r="CI548" i="20"/>
  <c r="CJ540" i="20"/>
  <c r="CI540" i="20"/>
  <c r="CJ524" i="20"/>
  <c r="CI524" i="20"/>
  <c r="CJ516" i="20"/>
  <c r="CI516" i="20"/>
  <c r="CJ508" i="20"/>
  <c r="CI508" i="20"/>
  <c r="CJ492" i="20"/>
  <c r="CI492" i="20"/>
  <c r="CJ468" i="20"/>
  <c r="CI468" i="20"/>
  <c r="CJ452" i="20"/>
  <c r="CI452" i="20"/>
  <c r="CJ436" i="20"/>
  <c r="CI436" i="20"/>
  <c r="CJ420" i="20"/>
  <c r="CI420" i="20"/>
  <c r="CJ404" i="20"/>
  <c r="CI404" i="20"/>
  <c r="CJ388" i="20"/>
  <c r="CI388" i="20"/>
  <c r="CJ372" i="20"/>
  <c r="CI372" i="20"/>
  <c r="CJ356" i="20"/>
  <c r="CI356" i="20"/>
  <c r="CJ275" i="20"/>
  <c r="CI275" i="20"/>
  <c r="CJ243" i="20"/>
  <c r="CI243" i="20"/>
  <c r="CJ542" i="20"/>
  <c r="CI542" i="20"/>
  <c r="CJ486" i="20"/>
  <c r="CI486" i="20"/>
  <c r="CJ438" i="20"/>
  <c r="CI438" i="20"/>
  <c r="CJ382" i="20"/>
  <c r="CI382" i="20"/>
  <c r="CJ334" i="20"/>
  <c r="CI334" i="20"/>
  <c r="CJ555" i="20"/>
  <c r="CI555" i="20"/>
  <c r="CJ547" i="20"/>
  <c r="CI547" i="20"/>
  <c r="CJ539" i="20"/>
  <c r="CI539" i="20"/>
  <c r="CJ531" i="20"/>
  <c r="CI531" i="20"/>
  <c r="CJ523" i="20"/>
  <c r="CI523" i="20"/>
  <c r="CJ515" i="20"/>
  <c r="CI515" i="20"/>
  <c r="CJ507" i="20"/>
  <c r="CI507" i="20"/>
  <c r="CJ499" i="20"/>
  <c r="CI499" i="20"/>
  <c r="CJ491" i="20"/>
  <c r="CI491" i="20"/>
  <c r="CJ483" i="20"/>
  <c r="CI483" i="20"/>
  <c r="CJ475" i="20"/>
  <c r="CI475" i="20"/>
  <c r="CJ467" i="20"/>
  <c r="CI467" i="20"/>
  <c r="CJ459" i="20"/>
  <c r="CI459" i="20"/>
  <c r="CJ451" i="20"/>
  <c r="CI451" i="20"/>
  <c r="CJ443" i="20"/>
  <c r="CI443" i="20"/>
  <c r="CJ435" i="20"/>
  <c r="CI435" i="20"/>
  <c r="CJ427" i="20"/>
  <c r="CI427" i="20"/>
  <c r="CJ419" i="20"/>
  <c r="CI419" i="20"/>
  <c r="CJ411" i="20"/>
  <c r="CI411" i="20"/>
  <c r="CJ403" i="20"/>
  <c r="CI403" i="20"/>
  <c r="CJ395" i="20"/>
  <c r="CI395" i="20"/>
  <c r="CJ387" i="20"/>
  <c r="CI387" i="20"/>
  <c r="CJ379" i="20"/>
  <c r="CI379" i="20"/>
  <c r="CJ371" i="20"/>
  <c r="CI371" i="20"/>
  <c r="CJ363" i="20"/>
  <c r="CI363" i="20"/>
  <c r="CJ355" i="20"/>
  <c r="CI355" i="20"/>
  <c r="CJ347" i="20"/>
  <c r="CI347" i="20"/>
  <c r="CJ339" i="20"/>
  <c r="CI339" i="20"/>
  <c r="CJ331" i="20"/>
  <c r="CI331" i="20"/>
  <c r="CJ323" i="20"/>
  <c r="CI323" i="20"/>
  <c r="CJ315" i="20"/>
  <c r="CI315" i="20"/>
  <c r="CJ307" i="20"/>
  <c r="CI307" i="20"/>
  <c r="CJ502" i="20"/>
  <c r="CI502" i="20"/>
  <c r="CJ446" i="20"/>
  <c r="CI446" i="20"/>
  <c r="CJ390" i="20"/>
  <c r="CI390" i="20"/>
  <c r="CJ350" i="20"/>
  <c r="CI350" i="20"/>
  <c r="CJ510" i="20"/>
  <c r="CI510" i="20"/>
  <c r="CJ462" i="20"/>
  <c r="CI462" i="20"/>
  <c r="CJ422" i="20"/>
  <c r="CI422" i="20"/>
  <c r="CJ366" i="20"/>
  <c r="CI366" i="20"/>
  <c r="CJ513" i="20"/>
  <c r="CI513" i="20"/>
  <c r="CJ449" i="20"/>
  <c r="CI449" i="20"/>
  <c r="CJ385" i="20"/>
  <c r="CI385" i="20"/>
  <c r="CJ321" i="20"/>
  <c r="CI321" i="20"/>
  <c r="CJ223" i="20"/>
  <c r="CI223" i="20"/>
  <c r="CJ199" i="20"/>
  <c r="CI199" i="20"/>
  <c r="CJ135" i="20"/>
  <c r="CI135" i="20"/>
  <c r="CJ518" i="20"/>
  <c r="CI518" i="20"/>
  <c r="CJ478" i="20"/>
  <c r="CI478" i="20"/>
  <c r="CJ430" i="20"/>
  <c r="CI430" i="20"/>
  <c r="CJ374" i="20"/>
  <c r="CI374" i="20"/>
  <c r="CJ641" i="20"/>
  <c r="CI641" i="20"/>
  <c r="CJ577" i="20"/>
  <c r="CI577" i="20"/>
  <c r="CJ279" i="20"/>
  <c r="CI279" i="20"/>
  <c r="CJ271" i="20"/>
  <c r="CI271" i="20"/>
  <c r="CJ263" i="20"/>
  <c r="CI263" i="20"/>
  <c r="CJ255" i="20"/>
  <c r="CI255" i="20"/>
  <c r="CJ247" i="20"/>
  <c r="CI247" i="20"/>
  <c r="CJ238" i="20"/>
  <c r="CI238" i="20"/>
  <c r="CJ633" i="20"/>
  <c r="CI633" i="20"/>
  <c r="CJ569" i="20"/>
  <c r="CI569" i="20"/>
  <c r="CJ125" i="20"/>
  <c r="CI125" i="20"/>
  <c r="CJ117" i="20"/>
  <c r="CI117" i="20"/>
  <c r="CJ109" i="20"/>
  <c r="CI109" i="20"/>
  <c r="CJ101" i="20"/>
  <c r="CI101" i="20"/>
  <c r="CJ41" i="20"/>
  <c r="CI41" i="20"/>
  <c r="CJ35" i="20"/>
  <c r="CI35" i="20"/>
  <c r="CJ27" i="20"/>
  <c r="CI27" i="20"/>
  <c r="CJ19" i="20"/>
  <c r="CI19" i="20"/>
  <c r="CJ534" i="20"/>
  <c r="CI534" i="20"/>
  <c r="CJ414" i="20"/>
  <c r="CI414" i="20"/>
  <c r="CJ623" i="20"/>
  <c r="CI623" i="20"/>
  <c r="CJ614" i="20"/>
  <c r="CI614" i="20"/>
  <c r="CJ606" i="20"/>
  <c r="CI606" i="20"/>
  <c r="CG645" i="20"/>
  <c r="CG649" i="20"/>
  <c r="CG642" i="20"/>
  <c r="CG646" i="20"/>
  <c r="AJ642" i="20"/>
  <c r="AJ646" i="20"/>
  <c r="CE643" i="20"/>
  <c r="CE647" i="20"/>
  <c r="CJ550" i="20"/>
  <c r="CI550" i="20"/>
  <c r="CJ494" i="20"/>
  <c r="CI494" i="20"/>
  <c r="CJ454" i="20"/>
  <c r="CI454" i="20"/>
  <c r="CJ406" i="20"/>
  <c r="CI406" i="20"/>
  <c r="CJ358" i="20"/>
  <c r="CI358" i="20"/>
  <c r="CJ543" i="20"/>
  <c r="CI543" i="20"/>
  <c r="CJ535" i="20"/>
  <c r="CI535" i="20"/>
  <c r="CJ527" i="20"/>
  <c r="CI527" i="20"/>
  <c r="CJ519" i="20"/>
  <c r="CI519" i="20"/>
  <c r="CJ511" i="20"/>
  <c r="CI511" i="20"/>
  <c r="CJ503" i="20"/>
  <c r="CI503" i="20"/>
  <c r="CJ495" i="20"/>
  <c r="CI495" i="20"/>
  <c r="CJ479" i="20"/>
  <c r="CI479" i="20"/>
  <c r="CJ471" i="20"/>
  <c r="CI471" i="20"/>
  <c r="CJ463" i="20"/>
  <c r="CI463" i="20"/>
  <c r="CJ455" i="20"/>
  <c r="CI455" i="20"/>
  <c r="CJ447" i="20"/>
  <c r="CI447" i="20"/>
  <c r="CJ439" i="20"/>
  <c r="CI439" i="20"/>
  <c r="CJ431" i="20"/>
  <c r="CI431" i="20"/>
  <c r="CJ415" i="20"/>
  <c r="CI415" i="20"/>
  <c r="CJ407" i="20"/>
  <c r="CI407" i="20"/>
  <c r="CJ399" i="20"/>
  <c r="CI399" i="20"/>
  <c r="CJ391" i="20"/>
  <c r="CI391" i="20"/>
  <c r="CJ383" i="20"/>
  <c r="CI383" i="20"/>
  <c r="CJ375" i="20"/>
  <c r="CI375" i="20"/>
  <c r="CJ367" i="20"/>
  <c r="CI367" i="20"/>
  <c r="CJ351" i="20"/>
  <c r="CI351" i="20"/>
  <c r="CJ343" i="20"/>
  <c r="CI343" i="20"/>
  <c r="CJ335" i="20"/>
  <c r="CI335" i="20"/>
  <c r="CJ327" i="20"/>
  <c r="CI327" i="20"/>
  <c r="CJ319" i="20"/>
  <c r="CI319" i="20"/>
  <c r="CJ311" i="20"/>
  <c r="CI311" i="20"/>
  <c r="CJ303" i="20"/>
  <c r="CI303" i="20"/>
  <c r="CJ295" i="20"/>
  <c r="CI295" i="20"/>
  <c r="CJ287" i="20"/>
  <c r="CI287" i="20"/>
  <c r="AT649" i="20"/>
  <c r="AT645" i="20"/>
  <c r="AP649" i="20"/>
  <c r="AP645" i="20"/>
  <c r="AT642" i="20"/>
  <c r="AT646" i="20"/>
  <c r="AW642" i="20"/>
  <c r="AW646" i="20"/>
  <c r="CJ628" i="20"/>
  <c r="CI628" i="20"/>
  <c r="CJ588" i="20"/>
  <c r="CI588" i="20"/>
  <c r="CJ619" i="20"/>
  <c r="CI619" i="20"/>
  <c r="CJ580" i="20"/>
  <c r="CI580" i="20"/>
  <c r="AN648" i="20"/>
  <c r="AN644" i="20"/>
  <c r="CJ570" i="20"/>
  <c r="CI570" i="20"/>
  <c r="BP643" i="20"/>
  <c r="BP647" i="20"/>
  <c r="CJ230" i="20"/>
  <c r="CI230" i="20"/>
  <c r="CJ551" i="20"/>
  <c r="CI551" i="20"/>
  <c r="CJ487" i="20"/>
  <c r="CI487" i="20"/>
  <c r="CJ423" i="20"/>
  <c r="CI423" i="20"/>
  <c r="CJ359" i="20"/>
  <c r="CI359" i="20"/>
  <c r="CJ558" i="20"/>
  <c r="CI558" i="20"/>
  <c r="CJ559" i="20"/>
  <c r="CI559" i="20"/>
  <c r="BJ645" i="20"/>
  <c r="BJ649" i="20"/>
  <c r="BG645" i="20"/>
  <c r="BG649" i="20"/>
  <c r="BR642" i="20"/>
  <c r="BR646" i="20"/>
  <c r="BJ646" i="20"/>
  <c r="BJ642" i="20"/>
  <c r="CJ281" i="20"/>
  <c r="CI281" i="20"/>
  <c r="CJ629" i="20"/>
  <c r="CI629" i="20"/>
  <c r="AR643" i="20"/>
  <c r="AR647" i="20"/>
  <c r="BY643" i="20"/>
  <c r="BY647" i="20"/>
  <c r="CJ560" i="20"/>
  <c r="CI560" i="20"/>
  <c r="BY645" i="20"/>
  <c r="BY649" i="20"/>
  <c r="CA645" i="20"/>
  <c r="CA649" i="20"/>
  <c r="AN646" i="20"/>
  <c r="AN642" i="20"/>
  <c r="CE642" i="20"/>
  <c r="CE646" i="20"/>
  <c r="BT642" i="20"/>
  <c r="BT646" i="20"/>
  <c r="CJ610" i="20"/>
  <c r="CI610" i="20"/>
  <c r="CJ566" i="20"/>
  <c r="CI566" i="20"/>
  <c r="CC642" i="20"/>
  <c r="CC646" i="20"/>
  <c r="CJ618" i="20"/>
  <c r="CI618" i="20"/>
  <c r="BC643" i="20"/>
  <c r="BC647" i="20"/>
  <c r="BT643" i="20"/>
  <c r="BT647" i="20"/>
  <c r="CJ81" i="20"/>
  <c r="CI81" i="20"/>
  <c r="CJ592" i="20"/>
  <c r="CI592" i="20"/>
  <c r="CJ598" i="20"/>
  <c r="CI598" i="20"/>
  <c r="CJ584" i="20"/>
  <c r="CI584" i="20"/>
  <c r="CJ576" i="20"/>
  <c r="CI576" i="20"/>
  <c r="BE645" i="20"/>
  <c r="BE649" i="20"/>
  <c r="CJ627" i="20"/>
  <c r="CI627" i="20"/>
  <c r="AP644" i="20"/>
  <c r="AP648" i="20"/>
  <c r="AL643" i="20"/>
  <c r="AL647" i="20"/>
  <c r="CJ145" i="20"/>
  <c r="CI145" i="20"/>
  <c r="CI645" i="20"/>
  <c r="CI649" i="20"/>
  <c r="BT645" i="20"/>
  <c r="BT649" i="20"/>
  <c r="CJ564" i="20"/>
  <c r="CI564" i="20"/>
  <c r="CJ595" i="20"/>
  <c r="CI595" i="20"/>
  <c r="BA642" i="20"/>
  <c r="BA646" i="20"/>
  <c r="CJ631" i="20"/>
  <c r="CI631" i="20"/>
  <c r="BP644" i="20"/>
  <c r="BP648" i="20"/>
  <c r="BA645" i="20"/>
  <c r="BA649" i="20"/>
  <c r="CG647" i="20"/>
  <c r="CG643" i="20"/>
  <c r="CJ209" i="20"/>
  <c r="CI209" i="20"/>
  <c r="CJ289" i="20"/>
  <c r="CI289" i="20"/>
  <c r="CJ615" i="20"/>
  <c r="CI615" i="20"/>
  <c r="AW649" i="20"/>
  <c r="AW645" i="20"/>
  <c r="BP642" i="20"/>
  <c r="BP646" i="20"/>
  <c r="AP646" i="20"/>
  <c r="AP642" i="20"/>
  <c r="CJ600" i="20"/>
  <c r="CI600" i="20"/>
  <c r="CJ639" i="20"/>
  <c r="CI639" i="20"/>
  <c r="CJ586" i="20"/>
  <c r="CI586" i="20"/>
  <c r="BG644" i="20"/>
  <c r="BG648" i="20"/>
  <c r="BN644" i="20"/>
  <c r="BN648" i="20"/>
  <c r="CJ637" i="20"/>
  <c r="CI637" i="20"/>
  <c r="BJ643" i="20"/>
  <c r="BJ647" i="20"/>
  <c r="CJ638" i="20"/>
  <c r="CI638" i="20"/>
  <c r="CJ608" i="20"/>
  <c r="CI608" i="20"/>
  <c r="CJ632" i="20"/>
  <c r="CI632" i="20"/>
  <c r="AJ649" i="20"/>
  <c r="AJ645" i="20"/>
  <c r="AR645" i="20"/>
  <c r="AR649" i="20"/>
  <c r="BR649" i="20"/>
  <c r="BR645" i="20"/>
  <c r="CI646" i="20"/>
  <c r="CI642" i="20"/>
  <c r="BC642" i="20"/>
  <c r="BC646" i="20"/>
  <c r="CG644" i="20"/>
  <c r="CG648" i="20"/>
  <c r="CJ565" i="20"/>
  <c r="CI565" i="20"/>
  <c r="BL648" i="20"/>
  <c r="BL644" i="20"/>
  <c r="CJ612" i="20"/>
  <c r="CI612" i="20"/>
  <c r="BG643" i="20"/>
  <c r="BG647" i="20"/>
  <c r="AJ643" i="20"/>
  <c r="AJ647" i="20"/>
  <c r="CJ8" i="20"/>
  <c r="CI8" i="20"/>
  <c r="CJ225" i="20"/>
  <c r="CI225" i="20"/>
  <c r="CJ217" i="20"/>
  <c r="CI217" i="20"/>
  <c r="CJ169" i="20"/>
  <c r="CI169" i="20"/>
  <c r="CJ161" i="20"/>
  <c r="CI161" i="20"/>
  <c r="CJ153" i="20"/>
  <c r="CI153" i="20"/>
  <c r="CJ105" i="20"/>
  <c r="CI105" i="20"/>
  <c r="CJ97" i="20"/>
  <c r="CI97" i="20"/>
  <c r="CJ89" i="20"/>
  <c r="CI89" i="20"/>
  <c r="CJ23" i="20"/>
  <c r="CI23" i="20"/>
  <c r="CJ15" i="20"/>
  <c r="CI15" i="20"/>
  <c r="CJ599" i="20"/>
  <c r="CI599" i="20"/>
  <c r="CJ574" i="20"/>
  <c r="CI574" i="20"/>
  <c r="CJ582" i="20"/>
  <c r="CI582" i="20"/>
  <c r="CJ590" i="20"/>
  <c r="CI590" i="20"/>
  <c r="CJ568" i="20"/>
  <c r="CI568" i="20"/>
  <c r="CJ567" i="20"/>
  <c r="CI567" i="20"/>
  <c r="BL645" i="20"/>
  <c r="BL649" i="20"/>
  <c r="BC649" i="20"/>
  <c r="BC645" i="20"/>
  <c r="CE649" i="20"/>
  <c r="CE645" i="20"/>
  <c r="CJ563" i="20"/>
  <c r="CI563" i="20"/>
  <c r="AY646" i="20"/>
  <c r="AY642" i="20"/>
  <c r="AL642" i="20"/>
  <c r="AL646" i="20"/>
  <c r="BW642" i="20"/>
  <c r="BW646" i="20"/>
  <c r="CJ630" i="20"/>
  <c r="CI630" i="20"/>
  <c r="CJ621" i="20"/>
  <c r="CI621" i="20"/>
  <c r="BR648" i="20"/>
  <c r="BR644" i="20"/>
  <c r="BE644" i="20"/>
  <c r="BE648" i="20"/>
  <c r="CA648" i="20"/>
  <c r="CA644" i="20"/>
  <c r="CE644" i="20"/>
  <c r="CE648" i="20"/>
  <c r="CC644" i="20"/>
  <c r="CC648" i="20"/>
  <c r="BW648" i="20"/>
  <c r="BW644" i="20"/>
  <c r="CJ635" i="20"/>
  <c r="CI635" i="20"/>
  <c r="BY644" i="20"/>
  <c r="BY648" i="20"/>
  <c r="CJ603" i="20"/>
  <c r="CI603" i="20"/>
  <c r="AN647" i="20"/>
  <c r="AN643" i="20"/>
  <c r="CJ235" i="20"/>
  <c r="CI235" i="20"/>
  <c r="CJ332" i="20"/>
  <c r="CI332" i="20"/>
  <c r="CJ316" i="20"/>
  <c r="CI316" i="20"/>
  <c r="CJ300" i="20"/>
  <c r="CI300" i="20"/>
  <c r="CJ193" i="20"/>
  <c r="CI193" i="20"/>
  <c r="CJ185" i="20"/>
  <c r="CI185" i="20"/>
  <c r="CJ177" i="20"/>
  <c r="CI177" i="20"/>
  <c r="CJ129" i="20"/>
  <c r="CI129" i="20"/>
  <c r="CJ121" i="20"/>
  <c r="CI121" i="20"/>
  <c r="CJ113" i="20"/>
  <c r="CI113" i="20"/>
  <c r="CJ45" i="20"/>
  <c r="CI45" i="20"/>
  <c r="CJ38" i="20"/>
  <c r="CI38" i="20"/>
  <c r="CJ31" i="20"/>
  <c r="CI31" i="20"/>
  <c r="CJ257" i="20"/>
  <c r="CI257" i="20"/>
  <c r="CJ384" i="20"/>
  <c r="CI384" i="20"/>
  <c r="CJ575" i="20"/>
  <c r="CI575" i="20"/>
  <c r="BN645" i="20"/>
  <c r="BN649" i="20"/>
  <c r="CC649" i="20"/>
  <c r="CC645" i="20"/>
  <c r="AL645" i="20"/>
  <c r="AL649" i="20"/>
  <c r="AN649" i="20"/>
  <c r="AN645" i="20"/>
  <c r="BE642" i="20"/>
  <c r="BE646" i="20"/>
  <c r="BG642" i="20"/>
  <c r="BG646" i="20"/>
  <c r="AR644" i="20"/>
  <c r="AR648" i="20"/>
  <c r="AL644" i="20"/>
  <c r="AL648" i="20"/>
  <c r="BA644" i="20"/>
  <c r="BA648" i="20"/>
  <c r="BJ644" i="20"/>
  <c r="BJ648" i="20"/>
  <c r="BC644" i="20"/>
  <c r="BC648" i="20"/>
  <c r="AY648" i="20"/>
  <c r="AY644" i="20"/>
  <c r="BT644" i="20"/>
  <c r="BT648" i="20"/>
  <c r="CJ587" i="20"/>
  <c r="CI587" i="20"/>
  <c r="AW648" i="20"/>
  <c r="AW644" i="20"/>
  <c r="CJ594" i="20"/>
  <c r="CI594" i="20"/>
  <c r="BR643" i="20"/>
  <c r="BR647" i="20"/>
  <c r="CJ317" i="20"/>
  <c r="CI317" i="20"/>
  <c r="CJ309" i="20"/>
  <c r="CI309" i="20"/>
  <c r="CJ301" i="20"/>
  <c r="CI301" i="20"/>
  <c r="CJ285" i="20"/>
  <c r="CI285" i="20"/>
  <c r="CJ260" i="20"/>
  <c r="CI260" i="20"/>
  <c r="CJ219" i="20"/>
  <c r="CI219" i="20"/>
  <c r="CJ211" i="20"/>
  <c r="CI211" i="20"/>
  <c r="CJ203" i="20"/>
  <c r="CI203" i="20"/>
  <c r="CJ155" i="20"/>
  <c r="CI155" i="20"/>
  <c r="CJ123" i="20"/>
  <c r="CI123" i="20"/>
  <c r="CJ115" i="20"/>
  <c r="CI115" i="20"/>
  <c r="CJ107" i="20"/>
  <c r="CI107" i="20"/>
  <c r="CJ99" i="20"/>
  <c r="CI99" i="20"/>
  <c r="CJ91" i="20"/>
  <c r="CI91" i="20"/>
  <c r="CJ47" i="20"/>
  <c r="CI47" i="20"/>
  <c r="CJ33" i="20"/>
  <c r="CI33" i="20"/>
  <c r="CJ17" i="20"/>
  <c r="CI17" i="20"/>
  <c r="CJ284" i="20"/>
  <c r="CI284" i="20"/>
  <c r="CJ226" i="20"/>
  <c r="CI226" i="20"/>
  <c r="CJ210" i="20"/>
  <c r="CI210" i="20"/>
  <c r="CJ194" i="20"/>
  <c r="CI194" i="20"/>
  <c r="CJ170" i="20"/>
  <c r="CI170" i="20"/>
  <c r="CJ154" i="20"/>
  <c r="CI154" i="20"/>
  <c r="CJ138" i="20"/>
  <c r="CI138" i="20"/>
  <c r="CJ122" i="20"/>
  <c r="CI122" i="20"/>
  <c r="CJ106" i="20"/>
  <c r="CI106" i="20"/>
  <c r="CJ90" i="20"/>
  <c r="CI90" i="20"/>
  <c r="CJ74" i="20"/>
  <c r="CI74" i="20"/>
  <c r="CJ39" i="20"/>
  <c r="CI39" i="20"/>
  <c r="CJ24" i="20"/>
  <c r="CI24" i="20"/>
  <c r="CJ9" i="20"/>
  <c r="CI9" i="20"/>
  <c r="CJ294" i="20"/>
  <c r="CI294" i="20"/>
  <c r="CJ228" i="20"/>
  <c r="CI228" i="20"/>
  <c r="CJ204" i="20"/>
  <c r="CI204" i="20"/>
  <c r="CJ140" i="20"/>
  <c r="CI140" i="20"/>
  <c r="CJ92" i="20"/>
  <c r="CI92" i="20"/>
  <c r="CJ18" i="20"/>
  <c r="CI18" i="20"/>
  <c r="CJ340" i="20"/>
  <c r="CI340" i="20"/>
  <c r="CJ324" i="20"/>
  <c r="CI324" i="20"/>
  <c r="CJ308" i="20"/>
  <c r="CI308" i="20"/>
  <c r="CJ292" i="20"/>
  <c r="CI292" i="20"/>
  <c r="CJ259" i="20"/>
  <c r="CI259" i="20"/>
  <c r="CJ218" i="20"/>
  <c r="CI218" i="20"/>
  <c r="CJ202" i="20"/>
  <c r="CI202" i="20"/>
  <c r="CJ186" i="20"/>
  <c r="CI186" i="20"/>
  <c r="CJ162" i="20"/>
  <c r="CI162" i="20"/>
  <c r="CJ146" i="20"/>
  <c r="CI146" i="20"/>
  <c r="CJ130" i="20"/>
  <c r="CI130" i="20"/>
  <c r="CJ98" i="20"/>
  <c r="CI98" i="20"/>
  <c r="CJ82" i="20"/>
  <c r="CI82" i="20"/>
  <c r="CJ46" i="20"/>
  <c r="CI46" i="20"/>
  <c r="CJ16" i="20"/>
  <c r="CI16" i="20"/>
  <c r="CJ220" i="20"/>
  <c r="CI220" i="20"/>
  <c r="CJ180" i="20"/>
  <c r="CI180" i="20"/>
  <c r="CJ148" i="20"/>
  <c r="CI148" i="20"/>
  <c r="CJ100" i="20"/>
  <c r="CI100" i="20"/>
  <c r="CJ291" i="20"/>
  <c r="CI291" i="20"/>
  <c r="CJ283" i="20"/>
  <c r="CI283" i="20"/>
  <c r="CJ201" i="20"/>
  <c r="CI201" i="20"/>
  <c r="CJ137" i="20"/>
  <c r="CI137" i="20"/>
  <c r="CJ73" i="20"/>
  <c r="CI73" i="20"/>
  <c r="CJ286" i="20"/>
  <c r="CI286" i="20"/>
  <c r="CJ236" i="20"/>
  <c r="CI236" i="20"/>
  <c r="CJ196" i="20"/>
  <c r="CI196" i="20"/>
  <c r="CJ156" i="20"/>
  <c r="CI156" i="20"/>
  <c r="CJ108" i="20"/>
  <c r="CI108" i="20"/>
  <c r="CJ34" i="20"/>
  <c r="CI34" i="20"/>
  <c r="CJ302" i="20"/>
  <c r="CI302" i="20"/>
  <c r="CJ172" i="20"/>
  <c r="CI172" i="20"/>
  <c r="CJ48" i="20"/>
  <c r="CI48" i="20"/>
  <c r="CJ318" i="20"/>
  <c r="CI318" i="20"/>
  <c r="CJ261" i="20"/>
  <c r="CI261" i="20"/>
  <c r="CJ124" i="20"/>
  <c r="CI124" i="20"/>
  <c r="CJ26" i="20"/>
  <c r="CI26" i="20"/>
  <c r="CJ536" i="20"/>
  <c r="CI536" i="20"/>
  <c r="CJ528" i="20"/>
  <c r="CI528" i="20"/>
  <c r="CJ520" i="20"/>
  <c r="CI520" i="20"/>
  <c r="CJ512" i="20"/>
  <c r="CI512" i="20"/>
  <c r="CJ448" i="20"/>
  <c r="CI448" i="20"/>
  <c r="CJ326" i="20"/>
  <c r="CI326" i="20"/>
  <c r="CJ253" i="20"/>
  <c r="CI253" i="20"/>
  <c r="CJ132" i="20"/>
  <c r="CI132" i="20"/>
  <c r="CJ84" i="20"/>
  <c r="CI84" i="20"/>
  <c r="CJ11" i="20"/>
  <c r="CI11" i="20"/>
  <c r="CJ622" i="20"/>
  <c r="CI622" i="20"/>
  <c r="CJ616" i="20"/>
  <c r="CI616" i="20"/>
  <c r="BN646" i="20"/>
  <c r="BN642" i="20"/>
  <c r="AR642" i="20"/>
  <c r="AR646" i="20"/>
  <c r="AY645" i="20"/>
  <c r="AY649" i="20"/>
  <c r="CJ578" i="20"/>
  <c r="CI578" i="20"/>
  <c r="CA646" i="20"/>
  <c r="CA642" i="20"/>
  <c r="BY642" i="20"/>
  <c r="BY646" i="20"/>
  <c r="CJ591" i="20"/>
  <c r="CI591" i="20"/>
  <c r="CJ573" i="20"/>
  <c r="CI573" i="20"/>
  <c r="AJ648" i="20"/>
  <c r="AJ644" i="20"/>
  <c r="AT648" i="20"/>
  <c r="AT644" i="20"/>
  <c r="AW647" i="20"/>
  <c r="AW643" i="20"/>
  <c r="AY647" i="20"/>
  <c r="AY643" i="20"/>
  <c r="BN643" i="20"/>
  <c r="BN647" i="20"/>
  <c r="CJ325" i="20"/>
  <c r="CI325" i="20"/>
  <c r="CJ293" i="20"/>
  <c r="CI293" i="20"/>
  <c r="CJ268" i="20"/>
  <c r="CI268" i="20"/>
  <c r="CJ252" i="20"/>
  <c r="CI252" i="20"/>
  <c r="CJ227" i="20"/>
  <c r="CI227" i="20"/>
  <c r="CJ195" i="20"/>
  <c r="CI195" i="20"/>
  <c r="CJ187" i="20"/>
  <c r="CI187" i="20"/>
  <c r="CJ179" i="20"/>
  <c r="CI179" i="20"/>
  <c r="CJ171" i="20"/>
  <c r="CI171" i="20"/>
  <c r="CJ163" i="20"/>
  <c r="CI163" i="20"/>
  <c r="CJ147" i="20"/>
  <c r="CI147" i="20"/>
  <c r="CJ139" i="20"/>
  <c r="CI139" i="20"/>
  <c r="CJ131" i="20"/>
  <c r="CI131" i="20"/>
  <c r="CJ83" i="20"/>
  <c r="CI83" i="20"/>
  <c r="CJ75" i="20"/>
  <c r="CI75" i="20"/>
  <c r="CJ40" i="20"/>
  <c r="CI40" i="20"/>
  <c r="CJ25" i="20"/>
  <c r="CI25" i="20"/>
  <c r="CJ10" i="20"/>
  <c r="CI10" i="20"/>
  <c r="CJ617" i="20"/>
  <c r="CI617" i="20"/>
  <c r="CJ276" i="20"/>
  <c r="CI276" i="20"/>
  <c r="CJ244" i="20"/>
  <c r="CI244" i="20"/>
  <c r="CJ251" i="20"/>
  <c r="CI251" i="20"/>
  <c r="CJ234" i="20"/>
  <c r="CI234" i="20"/>
  <c r="CJ530" i="20"/>
  <c r="CI530" i="20"/>
  <c r="CJ490" i="20"/>
  <c r="CI490" i="20"/>
  <c r="CJ466" i="20"/>
  <c r="CI466" i="20"/>
  <c r="CJ450" i="20"/>
  <c r="CI450" i="20"/>
  <c r="CJ426" i="20"/>
  <c r="CI426" i="20"/>
  <c r="CJ402" i="20"/>
  <c r="CI402" i="20"/>
  <c r="CJ378" i="20"/>
  <c r="CI378" i="20"/>
  <c r="CJ346" i="20"/>
  <c r="CI346" i="20"/>
  <c r="CJ314" i="20"/>
  <c r="CI314" i="20"/>
  <c r="CJ290" i="20"/>
  <c r="CI290" i="20"/>
  <c r="CJ265" i="20"/>
  <c r="CI265" i="20"/>
  <c r="CJ232" i="20"/>
  <c r="CI232" i="20"/>
  <c r="CJ200" i="20"/>
  <c r="CI200" i="20"/>
  <c r="CJ168" i="20"/>
  <c r="CI168" i="20"/>
  <c r="CJ136" i="20"/>
  <c r="CI136" i="20"/>
  <c r="CJ112" i="20"/>
  <c r="CI112" i="20"/>
  <c r="CJ80" i="20"/>
  <c r="CI80" i="20"/>
  <c r="CJ37" i="20"/>
  <c r="CI37" i="20"/>
  <c r="CJ609" i="20"/>
  <c r="CI609" i="20"/>
  <c r="CJ114" i="20"/>
  <c r="CI114" i="20"/>
  <c r="CJ32" i="20"/>
  <c r="CI32" i="20"/>
  <c r="CJ546" i="20"/>
  <c r="CI546" i="20"/>
  <c r="CJ506" i="20"/>
  <c r="CI506" i="20"/>
  <c r="CJ410" i="20"/>
  <c r="CI410" i="20"/>
  <c r="CJ354" i="20"/>
  <c r="CI354" i="20"/>
  <c r="CJ322" i="20"/>
  <c r="CI322" i="20"/>
  <c r="CJ282" i="20"/>
  <c r="CI282" i="20"/>
  <c r="CJ249" i="20"/>
  <c r="CI249" i="20"/>
  <c r="CJ208" i="20"/>
  <c r="CI208" i="20"/>
  <c r="CJ176" i="20"/>
  <c r="CI176" i="20"/>
  <c r="CJ144" i="20"/>
  <c r="CI144" i="20"/>
  <c r="CJ104" i="20"/>
  <c r="CI104" i="20"/>
  <c r="CJ72" i="20"/>
  <c r="CI72" i="20"/>
  <c r="CJ22" i="20"/>
  <c r="CI22" i="20"/>
  <c r="CJ561" i="20"/>
  <c r="CI561" i="20"/>
  <c r="CJ277" i="20"/>
  <c r="CI277" i="20"/>
  <c r="CJ601" i="20"/>
  <c r="CI601" i="20"/>
  <c r="CJ299" i="20"/>
  <c r="CI299" i="20"/>
  <c r="CJ274" i="20"/>
  <c r="CI274" i="20"/>
  <c r="CJ266" i="20"/>
  <c r="CI266" i="20"/>
  <c r="CJ258" i="20"/>
  <c r="CI258" i="20"/>
  <c r="CJ250" i="20"/>
  <c r="CI250" i="20"/>
  <c r="CJ242" i="20"/>
  <c r="CI242" i="20"/>
  <c r="CJ233" i="20"/>
  <c r="CI233" i="20"/>
  <c r="CJ538" i="20"/>
  <c r="CI538" i="20"/>
  <c r="CJ498" i="20"/>
  <c r="CI498" i="20"/>
  <c r="CJ474" i="20"/>
  <c r="CI474" i="20"/>
  <c r="CJ442" i="20"/>
  <c r="CI442" i="20"/>
  <c r="CJ418" i="20"/>
  <c r="CI418" i="20"/>
  <c r="CJ386" i="20"/>
  <c r="CI386" i="20"/>
  <c r="CJ362" i="20"/>
  <c r="CI362" i="20"/>
  <c r="CJ330" i="20"/>
  <c r="CI330" i="20"/>
  <c r="CJ306" i="20"/>
  <c r="CI306" i="20"/>
  <c r="CJ273" i="20"/>
  <c r="CI273" i="20"/>
  <c r="CJ240" i="20"/>
  <c r="CI240" i="20"/>
  <c r="CJ216" i="20"/>
  <c r="CI216" i="20"/>
  <c r="CJ184" i="20"/>
  <c r="CI184" i="20"/>
  <c r="CJ152" i="20"/>
  <c r="CI152" i="20"/>
  <c r="CJ120" i="20"/>
  <c r="CI120" i="20"/>
  <c r="CJ96" i="20"/>
  <c r="CI96" i="20"/>
  <c r="CJ44" i="20"/>
  <c r="CI44" i="20"/>
  <c r="CJ7" i="20"/>
  <c r="CI7" i="20"/>
  <c r="CJ593" i="20"/>
  <c r="CI593" i="20"/>
  <c r="CJ554" i="20"/>
  <c r="CI554" i="20"/>
  <c r="CJ522" i="20"/>
  <c r="CI522" i="20"/>
  <c r="CJ514" i="20"/>
  <c r="CI514" i="20"/>
  <c r="CJ482" i="20"/>
  <c r="CI482" i="20"/>
  <c r="CJ458" i="20"/>
  <c r="CI458" i="20"/>
  <c r="CJ434" i="20"/>
  <c r="CI434" i="20"/>
  <c r="CJ394" i="20"/>
  <c r="CI394" i="20"/>
  <c r="CJ370" i="20"/>
  <c r="CI370" i="20"/>
  <c r="CJ338" i="20"/>
  <c r="CI338" i="20"/>
  <c r="CJ298" i="20"/>
  <c r="CI298" i="20"/>
  <c r="CJ224" i="20"/>
  <c r="CI224" i="20"/>
  <c r="CJ192" i="20"/>
  <c r="CI192" i="20"/>
  <c r="CJ160" i="20"/>
  <c r="CI160" i="20"/>
  <c r="CJ128" i="20"/>
  <c r="CI128" i="20"/>
  <c r="CJ88" i="20"/>
  <c r="CI88" i="20"/>
  <c r="CJ30" i="20"/>
  <c r="CI30" i="20"/>
  <c r="CJ625" i="20"/>
  <c r="CI625" i="20"/>
  <c r="CJ245" i="20"/>
  <c r="CI245" i="20"/>
  <c r="CJ585" i="20"/>
  <c r="CI585" i="20"/>
  <c r="CJ553" i="20"/>
  <c r="CI553" i="20"/>
  <c r="CJ545" i="20"/>
  <c r="CI545" i="20"/>
  <c r="CJ537" i="20"/>
  <c r="CI537" i="20"/>
  <c r="CJ529" i="20"/>
  <c r="CI529" i="20"/>
  <c r="CJ521" i="20"/>
  <c r="CI521" i="20"/>
  <c r="CJ505" i="20"/>
  <c r="CI505" i="20"/>
  <c r="CJ497" i="20"/>
  <c r="CI497" i="20"/>
  <c r="CJ489" i="20"/>
  <c r="CI489" i="20"/>
  <c r="CJ481" i="20"/>
  <c r="CI481" i="20"/>
  <c r="CJ473" i="20"/>
  <c r="CI473" i="20"/>
  <c r="CJ465" i="20"/>
  <c r="CI465" i="20"/>
  <c r="CJ457" i="20"/>
  <c r="CI457" i="20"/>
  <c r="CJ441" i="20"/>
  <c r="CI441" i="20"/>
  <c r="CJ433" i="20"/>
  <c r="CI433" i="20"/>
  <c r="CJ425" i="20"/>
  <c r="CI425" i="20"/>
  <c r="CJ417" i="20"/>
  <c r="CI417" i="20"/>
  <c r="CJ409" i="20"/>
  <c r="CI409" i="20"/>
  <c r="CJ401" i="20"/>
  <c r="CI401" i="20"/>
  <c r="CJ393" i="20"/>
  <c r="CI393" i="20"/>
  <c r="CJ377" i="20"/>
  <c r="CI377" i="20"/>
  <c r="CJ369" i="20"/>
  <c r="CI369" i="20"/>
  <c r="CJ361" i="20"/>
  <c r="CI361" i="20"/>
  <c r="CJ353" i="20"/>
  <c r="CI353" i="20"/>
  <c r="CJ345" i="20"/>
  <c r="CI345" i="20"/>
  <c r="CJ337" i="20"/>
  <c r="CI337" i="20"/>
  <c r="CJ329" i="20"/>
  <c r="CI329" i="20"/>
  <c r="CJ313" i="20"/>
  <c r="CI313" i="20"/>
  <c r="CJ305" i="20"/>
  <c r="CI305" i="20"/>
  <c r="CJ297" i="20"/>
  <c r="CI297" i="20"/>
  <c r="CJ280" i="20"/>
  <c r="CI280" i="20"/>
  <c r="CJ272" i="20"/>
  <c r="CI272" i="20"/>
  <c r="CJ264" i="20"/>
  <c r="CI264" i="20"/>
  <c r="CJ256" i="20"/>
  <c r="CI256" i="20"/>
  <c r="CJ248" i="20"/>
  <c r="CI248" i="20"/>
  <c r="CJ239" i="20"/>
  <c r="CI239" i="20"/>
  <c r="CJ231" i="20"/>
  <c r="CI231" i="20"/>
  <c r="CJ215" i="20"/>
  <c r="CI215" i="20"/>
  <c r="CJ207" i="20"/>
  <c r="CI207" i="20"/>
  <c r="CJ191" i="20"/>
  <c r="CI191" i="20"/>
  <c r="CJ183" i="20"/>
  <c r="CI183" i="20"/>
  <c r="CJ175" i="20"/>
  <c r="CI175" i="20"/>
  <c r="CJ167" i="20"/>
  <c r="CI167" i="20"/>
  <c r="CJ159" i="20"/>
  <c r="CI159" i="20"/>
  <c r="CJ151" i="20"/>
  <c r="CI151" i="20"/>
  <c r="CJ143" i="20"/>
  <c r="CI143" i="20"/>
  <c r="CJ127" i="20"/>
  <c r="CI127" i="20"/>
  <c r="CJ119" i="20"/>
  <c r="CI119" i="20"/>
  <c r="CJ111" i="20"/>
  <c r="CI111" i="20"/>
  <c r="CJ103" i="20"/>
  <c r="CI103" i="20"/>
  <c r="CJ95" i="20"/>
  <c r="CI95" i="20"/>
  <c r="CJ87" i="20"/>
  <c r="CI87" i="20"/>
  <c r="CJ79" i="20"/>
  <c r="CI79" i="20"/>
  <c r="CJ71" i="20"/>
  <c r="CI71" i="20"/>
  <c r="CJ43" i="20"/>
  <c r="CI43" i="20"/>
  <c r="CJ36" i="20"/>
  <c r="CI36" i="20"/>
  <c r="CJ29" i="20"/>
  <c r="CI29" i="20"/>
  <c r="CJ21" i="20"/>
  <c r="CI21" i="20"/>
  <c r="CJ14" i="20"/>
  <c r="CI14" i="20"/>
  <c r="CJ6" i="20"/>
  <c r="CI6" i="20"/>
  <c r="CJ552" i="20"/>
  <c r="CI552" i="20"/>
  <c r="CJ544" i="20"/>
  <c r="CI544" i="20"/>
  <c r="CJ504" i="20"/>
  <c r="CI504" i="20"/>
  <c r="CJ496" i="20"/>
  <c r="CI496" i="20"/>
  <c r="CJ488" i="20"/>
  <c r="CI488" i="20"/>
  <c r="CJ480" i="20"/>
  <c r="CI480" i="20"/>
  <c r="CJ472" i="20"/>
  <c r="CI472" i="20"/>
  <c r="CJ464" i="20"/>
  <c r="CI464" i="20"/>
  <c r="CJ456" i="20"/>
  <c r="CI456" i="20"/>
  <c r="CJ440" i="20"/>
  <c r="CI440" i="20"/>
  <c r="CJ432" i="20"/>
  <c r="CI432" i="20"/>
  <c r="CJ424" i="20"/>
  <c r="CI424" i="20"/>
  <c r="CJ416" i="20"/>
  <c r="CI416" i="20"/>
  <c r="CJ408" i="20"/>
  <c r="CI408" i="20"/>
  <c r="CJ400" i="20"/>
  <c r="CI400" i="20"/>
  <c r="CJ392" i="20"/>
  <c r="CI392" i="20"/>
  <c r="CJ376" i="20"/>
  <c r="CI376" i="20"/>
  <c r="CJ368" i="20"/>
  <c r="CI368" i="20"/>
  <c r="CJ360" i="20"/>
  <c r="CI360" i="20"/>
  <c r="CJ352" i="20"/>
  <c r="CI352" i="20"/>
  <c r="CJ344" i="20"/>
  <c r="CI344" i="20"/>
  <c r="CJ336" i="20"/>
  <c r="CI336" i="20"/>
  <c r="CJ328" i="20"/>
  <c r="CI328" i="20"/>
  <c r="CJ320" i="20"/>
  <c r="CI320" i="20"/>
  <c r="CJ312" i="20"/>
  <c r="CI312" i="20"/>
  <c r="CJ304" i="20"/>
  <c r="CI304" i="20"/>
  <c r="CJ296" i="20"/>
  <c r="CI296" i="20"/>
  <c r="CJ288" i="20"/>
  <c r="CI288" i="20"/>
  <c r="CJ222" i="20"/>
  <c r="CI222" i="20"/>
  <c r="CJ214" i="20"/>
  <c r="CI214" i="20"/>
  <c r="CJ206" i="20"/>
  <c r="CI206" i="20"/>
  <c r="CJ198" i="20"/>
  <c r="CI198" i="20"/>
  <c r="CJ190" i="20"/>
  <c r="CI190" i="20"/>
  <c r="CJ182" i="20"/>
  <c r="CI182" i="20"/>
  <c r="CJ174" i="20"/>
  <c r="CI174" i="20"/>
  <c r="CJ166" i="20"/>
  <c r="CI166" i="20"/>
  <c r="CJ158" i="20"/>
  <c r="CI158" i="20"/>
  <c r="CJ150" i="20"/>
  <c r="CI150" i="20"/>
  <c r="CJ142" i="20"/>
  <c r="CI142" i="20"/>
  <c r="CJ134" i="20"/>
  <c r="CI134" i="20"/>
  <c r="CJ126" i="20"/>
  <c r="CI126" i="20"/>
  <c r="CJ118" i="20"/>
  <c r="CI118" i="20"/>
  <c r="CJ110" i="20"/>
  <c r="CI110" i="20"/>
  <c r="CJ102" i="20"/>
  <c r="CI102" i="20"/>
  <c r="CJ94" i="20"/>
  <c r="CI94" i="20"/>
  <c r="CJ86" i="20"/>
  <c r="CI86" i="20"/>
  <c r="CJ78" i="20"/>
  <c r="CI78" i="20"/>
  <c r="CJ70" i="20"/>
  <c r="CI70" i="20"/>
  <c r="CJ42" i="20"/>
  <c r="CI42" i="20"/>
  <c r="CJ28" i="20"/>
  <c r="CI28" i="20"/>
  <c r="CJ20" i="20"/>
  <c r="CI20" i="20"/>
  <c r="CJ13" i="20"/>
  <c r="CI13" i="20"/>
  <c r="CJ5" i="20"/>
  <c r="CI5" i="20"/>
  <c r="CJ310" i="20"/>
  <c r="CI310" i="20"/>
  <c r="CJ269" i="20"/>
  <c r="CI269" i="20"/>
  <c r="CJ212" i="20"/>
  <c r="CI212" i="20"/>
  <c r="CJ164" i="20"/>
  <c r="CI164" i="20"/>
  <c r="CJ116" i="20"/>
  <c r="CI116" i="20"/>
  <c r="CJ76" i="20"/>
  <c r="CI76" i="20"/>
  <c r="CJ278" i="20"/>
  <c r="CI278" i="20"/>
  <c r="CJ270" i="20"/>
  <c r="CI270" i="20"/>
  <c r="CJ262" i="20"/>
  <c r="CI262" i="20"/>
  <c r="CJ254" i="20"/>
  <c r="CI254" i="20"/>
  <c r="CJ246" i="20"/>
  <c r="CI246" i="20"/>
  <c r="CJ237" i="20"/>
  <c r="CI237" i="20"/>
  <c r="CJ229" i="20"/>
  <c r="CI229" i="20"/>
  <c r="CJ221" i="20"/>
  <c r="CI221" i="20"/>
  <c r="CJ213" i="20"/>
  <c r="CI213" i="20"/>
  <c r="CJ205" i="20"/>
  <c r="CI205" i="20"/>
  <c r="CJ197" i="20"/>
  <c r="CI197" i="20"/>
  <c r="CJ189" i="20"/>
  <c r="CI189" i="20"/>
  <c r="CJ181" i="20"/>
  <c r="CI181" i="20"/>
  <c r="CJ173" i="20"/>
  <c r="CI173" i="20"/>
  <c r="CJ165" i="20"/>
  <c r="CI165" i="20"/>
  <c r="CJ157" i="20"/>
  <c r="CI157" i="20"/>
  <c r="CJ149" i="20"/>
  <c r="CI149" i="20"/>
  <c r="CJ141" i="20"/>
  <c r="CI141" i="20"/>
  <c r="CJ133" i="20"/>
  <c r="CI133" i="20"/>
  <c r="CJ93" i="20"/>
  <c r="CI93" i="20"/>
  <c r="CJ85" i="20"/>
  <c r="CI85" i="20"/>
  <c r="CJ77" i="20"/>
  <c r="CI77" i="20"/>
  <c r="CJ49" i="20"/>
  <c r="CI49" i="20"/>
  <c r="CJ12" i="20"/>
  <c r="CI12" i="20"/>
  <c r="CJ4" i="20"/>
  <c r="CI4" i="20"/>
  <c r="CJ188" i="20"/>
  <c r="CI188" i="20"/>
  <c r="CJ607" i="20"/>
  <c r="CI607" i="20"/>
  <c r="CJ624" i="20"/>
  <c r="CI624" i="20"/>
  <c r="CJ640" i="20"/>
  <c r="CI640" i="20"/>
  <c r="BW649" i="20"/>
  <c r="BW645" i="20"/>
  <c r="BP649" i="20"/>
  <c r="BP645" i="20"/>
  <c r="CJ581" i="20"/>
  <c r="CI581" i="20"/>
  <c r="CJ571" i="20"/>
  <c r="CI571" i="20"/>
  <c r="CJ583" i="20"/>
  <c r="CI583" i="20"/>
  <c r="CJ597" i="20"/>
  <c r="CI597" i="20"/>
  <c r="CT646" i="20"/>
  <c r="CT642" i="20"/>
  <c r="CT644" i="20"/>
  <c r="CT648" i="20"/>
  <c r="CP642" i="20"/>
  <c r="CP646" i="20"/>
  <c r="CN648" i="20"/>
  <c r="CN644" i="20"/>
  <c r="CL645" i="20"/>
  <c r="CL649" i="20"/>
  <c r="CP649" i="20"/>
  <c r="CP645" i="20"/>
  <c r="CN649" i="20"/>
  <c r="CN645" i="20"/>
  <c r="CR646" i="20"/>
  <c r="CR642" i="20"/>
  <c r="CL642" i="20"/>
  <c r="CL646" i="20"/>
  <c r="CP648" i="20"/>
  <c r="CP644" i="20"/>
  <c r="CR649" i="20"/>
  <c r="CR645" i="20"/>
  <c r="CN646" i="20"/>
  <c r="CN642" i="20"/>
  <c r="CT645" i="20"/>
  <c r="CT649" i="20"/>
  <c r="CJ645" i="20"/>
  <c r="CJ649" i="20"/>
  <c r="CL644" i="20"/>
  <c r="CL648" i="20"/>
  <c r="CR644" i="20"/>
  <c r="CR648" i="20"/>
  <c r="CJ646" i="20"/>
  <c r="CJ642" i="20"/>
</calcChain>
</file>

<file path=xl/sharedStrings.xml><?xml version="1.0" encoding="utf-8"?>
<sst xmlns="http://schemas.openxmlformats.org/spreadsheetml/2006/main" count="29748" uniqueCount="1373">
  <si>
    <t>总分</t>
  </si>
  <si>
    <t>语文</t>
  </si>
  <si>
    <t>数学</t>
  </si>
  <si>
    <t>英语</t>
  </si>
  <si>
    <t>物理/政治</t>
  </si>
  <si>
    <t>化学/历史</t>
  </si>
  <si>
    <t>生物/地理</t>
  </si>
  <si>
    <t>本科线</t>
  </si>
  <si>
    <t>理科</t>
  </si>
  <si>
    <t>文科</t>
  </si>
  <si>
    <t>重本线</t>
  </si>
  <si>
    <t>附：</t>
  </si>
  <si>
    <t>总分上线</t>
  </si>
  <si>
    <t>学科单双上线</t>
  </si>
  <si>
    <t>序号</t>
  </si>
  <si>
    <t>姓名</t>
  </si>
  <si>
    <t>得分</t>
  </si>
  <si>
    <t>金额</t>
  </si>
  <si>
    <t>辜英琼</t>
  </si>
  <si>
    <t>潘勇</t>
  </si>
  <si>
    <t>王友春</t>
  </si>
  <si>
    <t>吴文艺</t>
  </si>
  <si>
    <t>总计</t>
  </si>
  <si>
    <t>高考成绩</t>
  </si>
  <si>
    <t>目标得分</t>
  </si>
  <si>
    <t>本科：目标生上线+36 分/生，目标生未上线-36 分/生，目标外上线+72 分/生；
重本：目标生上线+72 分/生，目标生未上线-72 分/生，目标外上线+144 分。</t>
  </si>
  <si>
    <t>班级</t>
  </si>
  <si>
    <t>物理</t>
  </si>
  <si>
    <t>化学</t>
  </si>
  <si>
    <t>生物</t>
  </si>
  <si>
    <t>身份证号码</t>
  </si>
  <si>
    <t>类别</t>
  </si>
  <si>
    <t>科类</t>
  </si>
  <si>
    <t>备注</t>
  </si>
  <si>
    <t>本科目标</t>
  </si>
  <si>
    <t>重本目标</t>
  </si>
  <si>
    <t>是否上本科</t>
  </si>
  <si>
    <t>本科
得分</t>
  </si>
  <si>
    <t>是否上重本</t>
  </si>
  <si>
    <t>重本
得分</t>
  </si>
  <si>
    <t>目标得分合计</t>
  </si>
  <si>
    <t>教师
姓名</t>
  </si>
  <si>
    <t>往届</t>
  </si>
  <si>
    <t>祝玛央宗</t>
  </si>
  <si>
    <t>应届</t>
  </si>
  <si>
    <t>祝玛拉初</t>
  </si>
  <si>
    <t>扎西</t>
  </si>
  <si>
    <t>降初祝玛</t>
  </si>
  <si>
    <t>次尔拉初</t>
  </si>
  <si>
    <t>次尔偏初</t>
  </si>
  <si>
    <t>撒达祝玛</t>
  </si>
  <si>
    <t>罗伍斤</t>
  </si>
  <si>
    <t>51342220001205273X</t>
  </si>
  <si>
    <t>次尔祝玛</t>
  </si>
  <si>
    <t>扎西龙布</t>
  </si>
  <si>
    <t>扎西祝玛</t>
  </si>
  <si>
    <t>边玛杜基</t>
  </si>
  <si>
    <t>扎西偏初</t>
  </si>
  <si>
    <t>扎西旦珠</t>
  </si>
  <si>
    <t>次仁拉姆</t>
  </si>
  <si>
    <t>祝玛央青</t>
  </si>
  <si>
    <t>次尔央青</t>
  </si>
  <si>
    <t>次仁杜基</t>
  </si>
  <si>
    <t>王英</t>
  </si>
  <si>
    <t>行标签</t>
  </si>
  <si>
    <t>(空白)</t>
  </si>
  <si>
    <t>科目单双上线得分</t>
  </si>
  <si>
    <t>本科双上线 36 分/生/科，单科上线 18 分/生/科</t>
  </si>
  <si>
    <t>拉初</t>
  </si>
  <si>
    <t>邵晖</t>
  </si>
  <si>
    <t>兰卡布尺</t>
  </si>
  <si>
    <t>汪睿</t>
  </si>
  <si>
    <t>李荣鑫</t>
  </si>
  <si>
    <t>郑富全</t>
  </si>
  <si>
    <t>马巫各</t>
  </si>
  <si>
    <t>勾中文</t>
  </si>
  <si>
    <t>513422200301013622</t>
  </si>
  <si>
    <t>513422200110043829</t>
  </si>
  <si>
    <t>513422200311276629</t>
  </si>
  <si>
    <t>51342220021007442X</t>
  </si>
  <si>
    <t>513422200105120025</t>
  </si>
  <si>
    <t>513422200203084021</t>
  </si>
  <si>
    <t>513422200101166229</t>
  </si>
  <si>
    <t>513422200309171713</t>
  </si>
  <si>
    <t>513422200111253828</t>
  </si>
  <si>
    <t>513422200311151914</t>
  </si>
  <si>
    <t>513422200312180020</t>
  </si>
  <si>
    <t>513422200405156441</t>
  </si>
  <si>
    <t>513422199905305428</t>
  </si>
  <si>
    <t>513422200312082519</t>
  </si>
  <si>
    <t>513422200210096856</t>
  </si>
  <si>
    <t>513422200303211526</t>
  </si>
  <si>
    <t>513422200308122119</t>
  </si>
  <si>
    <t>513422200403156624</t>
  </si>
  <si>
    <t>513423200501083111</t>
  </si>
  <si>
    <t>513422200402215020</t>
  </si>
  <si>
    <t>513422200408105412</t>
  </si>
  <si>
    <t>513422200401012328</t>
  </si>
  <si>
    <t>513422200001145412</t>
  </si>
  <si>
    <t>513422200308105028</t>
  </si>
  <si>
    <t>513422200210102910</t>
  </si>
  <si>
    <t>513422200108011334</t>
  </si>
  <si>
    <t>513422200111060022</t>
  </si>
  <si>
    <t>513422200405031526</t>
  </si>
  <si>
    <t>513422200503054027</t>
  </si>
  <si>
    <t>51342220010805131X</t>
  </si>
  <si>
    <t>51342220020602071X</t>
  </si>
  <si>
    <t>513422200310021720</t>
  </si>
  <si>
    <t>51342220030316212X</t>
  </si>
  <si>
    <t>513422200205300015</t>
  </si>
  <si>
    <t>513422200302136026</t>
  </si>
  <si>
    <t>513422200202285067</t>
  </si>
  <si>
    <t>513422200304160011</t>
  </si>
  <si>
    <t>513422200103043820</t>
  </si>
  <si>
    <t>513422200010204218</t>
  </si>
  <si>
    <t>513422200310080018</t>
  </si>
  <si>
    <t>513422200404061918</t>
  </si>
  <si>
    <t>513422200209174028</t>
  </si>
  <si>
    <t>513422200512071515</t>
  </si>
  <si>
    <t>513422200503132515</t>
  </si>
  <si>
    <t>51342220000904072X</t>
  </si>
  <si>
    <t>513422200405165022</t>
  </si>
  <si>
    <t>513422200006054819</t>
  </si>
  <si>
    <t>513422200308250321</t>
  </si>
  <si>
    <t>513422200201010969</t>
  </si>
  <si>
    <t>513422200603011518</t>
  </si>
  <si>
    <t>513422200510016213</t>
  </si>
  <si>
    <t>51342220030902502X</t>
  </si>
  <si>
    <t>513422200303252512</t>
  </si>
  <si>
    <t>513422200107053823</t>
  </si>
  <si>
    <t>513422200111036823</t>
  </si>
  <si>
    <t>513422200212280016</t>
  </si>
  <si>
    <t>513422200210011517</t>
  </si>
  <si>
    <t>513422200401250027</t>
  </si>
  <si>
    <t>513422200211302922</t>
  </si>
  <si>
    <t>513422200101146826</t>
  </si>
  <si>
    <t>513422200302232122</t>
  </si>
  <si>
    <t>513422200204160022</t>
  </si>
  <si>
    <t>513422200407256227</t>
  </si>
  <si>
    <t>513422200307183411</t>
  </si>
  <si>
    <t>513422200209166618</t>
  </si>
  <si>
    <t>边玛拉初</t>
  </si>
  <si>
    <t>仁青扎西</t>
  </si>
  <si>
    <t>降初拉姆</t>
  </si>
  <si>
    <t>宋明芳</t>
  </si>
  <si>
    <t>曾雅琪</t>
  </si>
  <si>
    <t>仁青拉姆</t>
  </si>
  <si>
    <t>金拉初</t>
  </si>
  <si>
    <t>马阿英莫</t>
  </si>
  <si>
    <t>胡秀珍</t>
  </si>
  <si>
    <t>降初</t>
  </si>
  <si>
    <t>杨小强</t>
  </si>
  <si>
    <t>边玛拉姆</t>
  </si>
  <si>
    <t>次尔苏朗</t>
  </si>
  <si>
    <t>蒋永琼</t>
  </si>
  <si>
    <t>沈建英</t>
  </si>
  <si>
    <t>伍辉</t>
  </si>
  <si>
    <t>龚星美</t>
  </si>
  <si>
    <t>次仁拥宗</t>
  </si>
  <si>
    <t>祝玛泽仁</t>
  </si>
  <si>
    <t>毛学英</t>
  </si>
  <si>
    <t>扎西尼玛</t>
  </si>
  <si>
    <t>旦珠</t>
  </si>
  <si>
    <t>南卡布尺</t>
  </si>
  <si>
    <t>扎西央初</t>
  </si>
  <si>
    <t>叶才岗</t>
  </si>
  <si>
    <t>马子落</t>
  </si>
  <si>
    <t>杨小勇</t>
  </si>
  <si>
    <t>扎西央宗</t>
  </si>
  <si>
    <t>本地米</t>
  </si>
  <si>
    <t>邱阿撒</t>
  </si>
  <si>
    <t>马健美</t>
  </si>
  <si>
    <t>马建峰</t>
  </si>
  <si>
    <t>罗伍呷</t>
  </si>
  <si>
    <t>毛健美</t>
  </si>
  <si>
    <t>边玛曲珍</t>
  </si>
  <si>
    <t>杜基拉姆</t>
  </si>
  <si>
    <t>王辉</t>
  </si>
  <si>
    <t>祝子古</t>
  </si>
  <si>
    <t>苏朗多丁</t>
  </si>
  <si>
    <t>马华</t>
  </si>
  <si>
    <t>何千千</t>
  </si>
  <si>
    <t>李荣融</t>
  </si>
  <si>
    <t>吕伍呷</t>
  </si>
  <si>
    <t>张华林</t>
  </si>
  <si>
    <t>次尔央珍</t>
  </si>
  <si>
    <t>姜才萍</t>
  </si>
  <si>
    <t>伍岳兴</t>
  </si>
  <si>
    <t>扎拉杜基</t>
  </si>
  <si>
    <t>伍海军</t>
  </si>
  <si>
    <t>马小弟</t>
  </si>
  <si>
    <t>杜基拉初</t>
  </si>
  <si>
    <t>陈平平</t>
  </si>
  <si>
    <t>陈沙姆</t>
  </si>
  <si>
    <t>泽仁祝玛</t>
  </si>
  <si>
    <t>严正芳</t>
  </si>
  <si>
    <t>扎西次尔</t>
  </si>
  <si>
    <t>陈阿青</t>
  </si>
  <si>
    <t>谭远宏</t>
  </si>
  <si>
    <t>兰习志</t>
  </si>
  <si>
    <t>年吉</t>
  </si>
  <si>
    <t>李平</t>
  </si>
  <si>
    <t>吕你色</t>
  </si>
  <si>
    <t>樊偏初</t>
  </si>
  <si>
    <t>次尔杜基</t>
  </si>
  <si>
    <t>卓玛央青</t>
  </si>
  <si>
    <t>黄寒霜</t>
  </si>
  <si>
    <t>王次掉莫</t>
  </si>
  <si>
    <t>杨勇珍</t>
  </si>
  <si>
    <t>马海艳</t>
  </si>
  <si>
    <t>吴静芬</t>
  </si>
  <si>
    <t>黄长青</t>
  </si>
  <si>
    <t>20-21学年上</t>
    <phoneticPr fontId="12" type="noConversion"/>
  </si>
  <si>
    <t>20-21学年下</t>
    <phoneticPr fontId="12" type="noConversion"/>
  </si>
  <si>
    <t>21-22学年上</t>
    <phoneticPr fontId="12" type="noConversion"/>
  </si>
  <si>
    <t>21-22学年下</t>
    <phoneticPr fontId="12" type="noConversion"/>
  </si>
  <si>
    <t>#N/A</t>
  </si>
  <si>
    <t>11</t>
  </si>
  <si>
    <t>10</t>
  </si>
  <si>
    <t>8</t>
  </si>
  <si>
    <t>7</t>
  </si>
  <si>
    <t>6</t>
  </si>
  <si>
    <t>2</t>
  </si>
  <si>
    <t>3</t>
  </si>
  <si>
    <t>5</t>
  </si>
  <si>
    <t>4</t>
  </si>
  <si>
    <t>1</t>
  </si>
  <si>
    <t>9</t>
  </si>
  <si>
    <t>计数项:得分</t>
  </si>
  <si>
    <t>姓名</t>
    <phoneticPr fontId="12" type="noConversion"/>
  </si>
  <si>
    <t>得分</t>
    <phoneticPr fontId="12" type="noConversion"/>
  </si>
  <si>
    <t>求和项:得分</t>
  </si>
  <si>
    <t>NULL</t>
  </si>
  <si>
    <t>sum</t>
    <phoneticPr fontId="12" type="noConversion"/>
  </si>
  <si>
    <t>苏朗拉姆</t>
  </si>
  <si>
    <t>王国林</t>
  </si>
  <si>
    <t>罗元钰</t>
  </si>
  <si>
    <t>李荣清</t>
  </si>
  <si>
    <t>马金银</t>
  </si>
  <si>
    <t>513422200211254625</t>
  </si>
  <si>
    <t>51342220030228001X</t>
  </si>
  <si>
    <t>513422200301101120</t>
  </si>
  <si>
    <t>513422200304011710</t>
  </si>
  <si>
    <t>513422200208150032</t>
  </si>
  <si>
    <t>文科</t>
    <phoneticPr fontId="12" type="noConversion"/>
  </si>
  <si>
    <t>理科</t>
    <phoneticPr fontId="12" type="noConversion"/>
  </si>
  <si>
    <t>513422200410276229</t>
  </si>
  <si>
    <t>513422200504086215</t>
  </si>
  <si>
    <t>513422200403160914</t>
  </si>
  <si>
    <t>51342220030803483X</t>
  </si>
  <si>
    <t>513422200502250034</t>
  </si>
  <si>
    <t>51342220060801171X</t>
  </si>
  <si>
    <t>51342220060110151X</t>
  </si>
  <si>
    <t>513422200410054618</t>
  </si>
  <si>
    <t>513422200609193818</t>
  </si>
  <si>
    <t>51342220041115272X</t>
  </si>
  <si>
    <t>513422200409073619</t>
  </si>
  <si>
    <t>513422200502080020</t>
  </si>
  <si>
    <t>51342220040805001X</t>
  </si>
  <si>
    <t>513422200302250013</t>
  </si>
  <si>
    <t>513422200510032942</t>
  </si>
  <si>
    <t>513422200510132118</t>
  </si>
  <si>
    <t>513422200510260013</t>
  </si>
  <si>
    <t>513422200306152111</t>
  </si>
  <si>
    <t>513422200304250017</t>
  </si>
  <si>
    <t>513422200306184025</t>
  </si>
  <si>
    <t>513422200407281123</t>
  </si>
  <si>
    <t>513422200503051731</t>
  </si>
  <si>
    <t>513422200104054812</t>
  </si>
  <si>
    <t>513422200310123612</t>
  </si>
  <si>
    <t>513422200506263414</t>
  </si>
  <si>
    <t>513422200404020016</t>
  </si>
  <si>
    <t>513422200501204028</t>
  </si>
  <si>
    <t>513422200203022912</t>
  </si>
  <si>
    <t>513422200409120315</t>
  </si>
  <si>
    <t>513422200408094215</t>
  </si>
  <si>
    <t>513422200404144828</t>
  </si>
  <si>
    <t>513422200503290011</t>
  </si>
  <si>
    <t>513422200509156219</t>
  </si>
  <si>
    <t>513422200508252524</t>
  </si>
  <si>
    <t>513422200405014427</t>
  </si>
  <si>
    <t>513422200504060015</t>
  </si>
  <si>
    <t>513422200202011111</t>
  </si>
  <si>
    <t>513422200401192349</t>
  </si>
  <si>
    <t>513422200412190031</t>
  </si>
  <si>
    <t>513422200306244817</t>
  </si>
  <si>
    <t>513422200407254811</t>
  </si>
  <si>
    <t>513422200411130029</t>
  </si>
  <si>
    <t>513422200512052728</t>
  </si>
  <si>
    <t>513422200408252519</t>
  </si>
  <si>
    <t>513422200408221325</t>
  </si>
  <si>
    <t>513422200508053621</t>
  </si>
  <si>
    <t>513422200206122126</t>
  </si>
  <si>
    <t>513422200309151931</t>
  </si>
  <si>
    <t>513422200609074624</t>
  </si>
  <si>
    <t>513422200501052511</t>
  </si>
  <si>
    <t>513422200302132527</t>
  </si>
  <si>
    <t>513422200410240015</t>
  </si>
  <si>
    <t>513422200406256022</t>
  </si>
  <si>
    <t>513422200409102918</t>
  </si>
  <si>
    <t>51342220010405111X</t>
  </si>
  <si>
    <t>51342220031115172X</t>
  </si>
  <si>
    <t>513422200502085016</t>
  </si>
  <si>
    <t>513422200303086016</t>
  </si>
  <si>
    <t>513422200501032924</t>
  </si>
  <si>
    <t>513422200301052728</t>
  </si>
  <si>
    <t>513422200310091518</t>
  </si>
  <si>
    <t>513422200401013646</t>
  </si>
  <si>
    <t>513422200503155012</t>
  </si>
  <si>
    <t>513422200509121526</t>
  </si>
  <si>
    <t>513422200507200028</t>
  </si>
  <si>
    <t>513422200407104223</t>
  </si>
  <si>
    <t>51342220021110191X</t>
  </si>
  <si>
    <t>513422200511042528</t>
  </si>
  <si>
    <t>513422200501062912</t>
  </si>
  <si>
    <t>513422200405102312</t>
  </si>
  <si>
    <t>513422200304206622</t>
  </si>
  <si>
    <t>513422200409031320</t>
  </si>
  <si>
    <t>513422200501150920</t>
  </si>
  <si>
    <t>51342220060510681X</t>
  </si>
  <si>
    <t>513422200406091926</t>
  </si>
  <si>
    <t>513422200408020048</t>
  </si>
  <si>
    <t>513422200301252711</t>
  </si>
  <si>
    <t>51342220040302092X</t>
  </si>
  <si>
    <t>513422200411230011</t>
  </si>
  <si>
    <t>513422200501091529</t>
  </si>
  <si>
    <t>513422200605202713</t>
  </si>
  <si>
    <t>513422200509070028</t>
  </si>
  <si>
    <t>513422200507115413</t>
  </si>
  <si>
    <t>513422200502140011</t>
  </si>
  <si>
    <t>513422200507121928</t>
  </si>
  <si>
    <t>513422200102015027</t>
  </si>
  <si>
    <t>51342220050209481X</t>
  </si>
  <si>
    <t>51342220031023171X</t>
  </si>
  <si>
    <t>513422200501072723</t>
  </si>
  <si>
    <t>513422200307022562</t>
  </si>
  <si>
    <t>513422200503230019</t>
  </si>
  <si>
    <t>513422200412062910</t>
  </si>
  <si>
    <t>513422200305144814</t>
  </si>
  <si>
    <t>513422200502110023</t>
  </si>
  <si>
    <t>513422200503010913</t>
  </si>
  <si>
    <t>513422200404152916</t>
  </si>
  <si>
    <t>513422200406230922</t>
  </si>
  <si>
    <t>513422200512082513</t>
  </si>
  <si>
    <t>513422200506171915</t>
  </si>
  <si>
    <t>513422200505080026</t>
  </si>
  <si>
    <t>513422200504100929</t>
  </si>
  <si>
    <t>513422200405062744</t>
  </si>
  <si>
    <t>513422200302126813</t>
  </si>
  <si>
    <t>513422200510250026</t>
  </si>
  <si>
    <t>513422200312271547</t>
  </si>
  <si>
    <t>513422200502060329</t>
  </si>
  <si>
    <t>513422200509202924</t>
  </si>
  <si>
    <t>513422200501012931</t>
  </si>
  <si>
    <t>513422200601152528</t>
  </si>
  <si>
    <t>513422200403205027</t>
  </si>
  <si>
    <t>513422200312100721</t>
  </si>
  <si>
    <t>513422200302211313</t>
  </si>
  <si>
    <t>513422200501095028</t>
  </si>
  <si>
    <t>513423200408203115</t>
  </si>
  <si>
    <t>513422200311234226</t>
  </si>
  <si>
    <t>513422200407133622</t>
  </si>
  <si>
    <t>513422200501252919</t>
  </si>
  <si>
    <t>513422200301293812</t>
  </si>
  <si>
    <t>513422200512150926</t>
  </si>
  <si>
    <t>513422200312132328</t>
  </si>
  <si>
    <t>51342220030625664X</t>
  </si>
  <si>
    <t>513422200405051519</t>
  </si>
  <si>
    <t>513422200501011912</t>
  </si>
  <si>
    <t>51342220030830131X</t>
  </si>
  <si>
    <t>513422200508285027</t>
  </si>
  <si>
    <t>513422200510101354</t>
  </si>
  <si>
    <t>513422200401051714</t>
  </si>
  <si>
    <t>513422200406266829</t>
  </si>
  <si>
    <t>513422200506200915</t>
  </si>
  <si>
    <t>513422200308164423</t>
  </si>
  <si>
    <t>513422200406020036</t>
  </si>
  <si>
    <t>513422200506105619</t>
  </si>
  <si>
    <t>513422200409083411</t>
  </si>
  <si>
    <t>51342220050812272X</t>
  </si>
  <si>
    <t>513422200403010035</t>
  </si>
  <si>
    <t>513422200301160024</t>
  </si>
  <si>
    <t>513422200403106627</t>
  </si>
  <si>
    <t>513422200411265417</t>
  </si>
  <si>
    <t>513422200412084423</t>
  </si>
  <si>
    <t>513422200308144828</t>
  </si>
  <si>
    <t>513422200410193626</t>
  </si>
  <si>
    <t>513422200509196018</t>
  </si>
  <si>
    <t>513422200403051718</t>
  </si>
  <si>
    <t>513422200605226619</t>
  </si>
  <si>
    <t>513422200408152518</t>
  </si>
  <si>
    <t>513422200303107024</t>
  </si>
  <si>
    <t>513422200411084616</t>
  </si>
  <si>
    <t>513422200201122127</t>
  </si>
  <si>
    <t>513422200411230329</t>
  </si>
  <si>
    <t>513422200405072328</t>
  </si>
  <si>
    <t>513422200501051324</t>
  </si>
  <si>
    <t>513422200309203818</t>
  </si>
  <si>
    <t>513422200312124213</t>
  </si>
  <si>
    <t>513422200403160922</t>
  </si>
  <si>
    <t>513422200409060316</t>
  </si>
  <si>
    <t>513422200101085066</t>
  </si>
  <si>
    <t>513422200302151111</t>
  </si>
  <si>
    <t>513422200505130329</t>
  </si>
  <si>
    <t>513422200107081322</t>
  </si>
  <si>
    <t>513422200501233814</t>
  </si>
  <si>
    <t>513422200309276611</t>
  </si>
  <si>
    <t>513422200310173812</t>
  </si>
  <si>
    <t>51342220050902542X</t>
  </si>
  <si>
    <t>513422200505271922</t>
  </si>
  <si>
    <t>513422200508151918</t>
  </si>
  <si>
    <t>513422200407086029</t>
  </si>
  <si>
    <t>513422200304236047</t>
  </si>
  <si>
    <t>513422200302122118</t>
  </si>
  <si>
    <t>513422200504162919</t>
  </si>
  <si>
    <t>513422200311181128</t>
  </si>
  <si>
    <t>513422200502122526</t>
  </si>
  <si>
    <t>513422200407083629</t>
  </si>
  <si>
    <t>513422200409054223</t>
  </si>
  <si>
    <t>513422200510081322</t>
  </si>
  <si>
    <t>513422200509201518</t>
  </si>
  <si>
    <t>513422200305151926</t>
  </si>
  <si>
    <t>51342220050309482X</t>
  </si>
  <si>
    <t>513422200612055029</t>
  </si>
  <si>
    <t>513422200009202725</t>
  </si>
  <si>
    <t>513422200407206211</t>
  </si>
  <si>
    <t>513422200012025424</t>
  </si>
  <si>
    <t>513423200411063109</t>
  </si>
  <si>
    <t>513422200304151916</t>
  </si>
  <si>
    <t>513422200507046825</t>
  </si>
  <si>
    <t>513422200510081349</t>
  </si>
  <si>
    <t>513422200403102319</t>
  </si>
  <si>
    <t>513422200004250066</t>
  </si>
  <si>
    <t>513422200409193418</t>
  </si>
  <si>
    <t>513422200609242923</t>
  </si>
  <si>
    <t>51342220041001662X</t>
  </si>
  <si>
    <t>513422200409034820</t>
  </si>
  <si>
    <t>513422200403142513</t>
  </si>
  <si>
    <t>513422200407114229</t>
  </si>
  <si>
    <t>51342220050228092X</t>
  </si>
  <si>
    <t>513422200403010019</t>
  </si>
  <si>
    <t>513422200307040023</t>
  </si>
  <si>
    <t>513422200408154214</t>
  </si>
  <si>
    <t>513422200009120324</t>
  </si>
  <si>
    <t>513422200307052710</t>
  </si>
  <si>
    <t>513422200408250011</t>
  </si>
  <si>
    <t>513422200401124020</t>
  </si>
  <si>
    <t>513422200503240014</t>
  </si>
  <si>
    <t>513422200003042126</t>
  </si>
  <si>
    <t>513422200401041532</t>
  </si>
  <si>
    <t>513422200306103635</t>
  </si>
  <si>
    <t>513422200503151521</t>
  </si>
  <si>
    <t>513422200303092926</t>
  </si>
  <si>
    <t>513422200310065029</t>
  </si>
  <si>
    <t>513422200411171111</t>
  </si>
  <si>
    <t>513422200105115613</t>
  </si>
  <si>
    <t>513422200202266018</t>
  </si>
  <si>
    <t>513422200405027025</t>
  </si>
  <si>
    <t>51342220040629001X</t>
  </si>
  <si>
    <t>513422200403080922</t>
  </si>
  <si>
    <t>513422200102032927</t>
  </si>
  <si>
    <t>513422200203080928</t>
  </si>
  <si>
    <t>513422200404054216</t>
  </si>
  <si>
    <t>513422200312103615</t>
  </si>
  <si>
    <t>513422200307184828</t>
  </si>
  <si>
    <t>513422200205232729</t>
  </si>
  <si>
    <t>513422200301056622</t>
  </si>
  <si>
    <t>513422200403126628</t>
  </si>
  <si>
    <t>513422200104152711</t>
  </si>
  <si>
    <t>513422200205202730</t>
  </si>
  <si>
    <t>513422200803126627</t>
  </si>
  <si>
    <t>513422200108054852</t>
  </si>
  <si>
    <t>513422200501056010</t>
  </si>
  <si>
    <t>513422200509100020</t>
  </si>
  <si>
    <t>513422200205071929</t>
  </si>
  <si>
    <t>513423200410183635</t>
  </si>
  <si>
    <t>513422200410102923</t>
  </si>
  <si>
    <t>513422200507234025</t>
  </si>
  <si>
    <t>513422200510120723</t>
  </si>
  <si>
    <t>513422200405090016</t>
  </si>
  <si>
    <t>513422200509180921</t>
  </si>
  <si>
    <t>513422200502021717</t>
  </si>
  <si>
    <t>513422200402252913</t>
  </si>
  <si>
    <t>513422200405242710</t>
  </si>
  <si>
    <t>51342220040725212X</t>
  </si>
  <si>
    <t>513422200301221923</t>
  </si>
  <si>
    <t>513422200206186410</t>
  </si>
  <si>
    <t>513422200303132721</t>
  </si>
  <si>
    <t>513422199807175420</t>
  </si>
  <si>
    <t>513422200404054021</t>
  </si>
  <si>
    <t>513422200212144428</t>
  </si>
  <si>
    <t>513422200502132118</t>
  </si>
  <si>
    <t>513422200612126624</t>
  </si>
  <si>
    <t>513422200304094421</t>
  </si>
  <si>
    <t>513422200310064413</t>
  </si>
  <si>
    <t>513422200003151525</t>
  </si>
  <si>
    <t>513422200409074611</t>
  </si>
  <si>
    <t>513422200108066423</t>
  </si>
  <si>
    <t>513422200412285030</t>
  </si>
  <si>
    <t>513422200504061923</t>
  </si>
  <si>
    <t>513422199811125426</t>
  </si>
  <si>
    <t>513422200303132510</t>
  </si>
  <si>
    <t>513422200408211725</t>
  </si>
  <si>
    <t>513422200301131549</t>
  </si>
  <si>
    <t>513422200403152121</t>
  </si>
  <si>
    <t>513422200409161918</t>
  </si>
  <si>
    <t>513422200403052315</t>
  </si>
  <si>
    <t>513422200508172524</t>
  </si>
  <si>
    <t>513422200402201921</t>
  </si>
  <si>
    <t>513422200204134844</t>
  </si>
  <si>
    <t>513422200410012127</t>
  </si>
  <si>
    <t>513422200603021329</t>
  </si>
  <si>
    <t>513422200310134629</t>
  </si>
  <si>
    <t>513422200111176420</t>
  </si>
  <si>
    <t>513422200302116834</t>
  </si>
  <si>
    <t>513422199604252721</t>
  </si>
  <si>
    <t>513422200001056831</t>
  </si>
  <si>
    <t>513422200412010926</t>
  </si>
  <si>
    <t>513422200411020014</t>
  </si>
  <si>
    <t>513422200310174815</t>
  </si>
  <si>
    <t>513422200403070310</t>
  </si>
  <si>
    <t>513422200403200015</t>
  </si>
  <si>
    <t>513422200507226025</t>
  </si>
  <si>
    <t>51342220030818271X</t>
  </si>
  <si>
    <t>513422200309164011</t>
  </si>
  <si>
    <t>513422200203164822</t>
  </si>
  <si>
    <t>513422200401074625</t>
  </si>
  <si>
    <t>513422200303294827</t>
  </si>
  <si>
    <t>513422200310252924</t>
  </si>
  <si>
    <t>513422200502281316</t>
  </si>
  <si>
    <t>51342220050722381X</t>
  </si>
  <si>
    <t>513422200001032514</t>
  </si>
  <si>
    <t>513422200502283426</t>
  </si>
  <si>
    <t>513422200203176428</t>
  </si>
  <si>
    <t>513422200503190010</t>
  </si>
  <si>
    <t>513422200603201514</t>
  </si>
  <si>
    <t>513422200411174216</t>
  </si>
  <si>
    <t>513422200402030915</t>
  </si>
  <si>
    <t>51342220050813152X</t>
  </si>
  <si>
    <t>513422199805072516</t>
  </si>
  <si>
    <t>513422200002015011</t>
  </si>
  <si>
    <t>513422200206092529</t>
  </si>
  <si>
    <t>513422200204134828</t>
  </si>
  <si>
    <t>513422200505130011</t>
  </si>
  <si>
    <t>513422200205052912</t>
  </si>
  <si>
    <t>513422200505131727</t>
  </si>
  <si>
    <t>513422200210014427</t>
  </si>
  <si>
    <t>513422200402151522</t>
  </si>
  <si>
    <t>513422200009154815</t>
  </si>
  <si>
    <t>513422200405014419</t>
  </si>
  <si>
    <t>513422200409020015</t>
  </si>
  <si>
    <t>513422200608106620</t>
  </si>
  <si>
    <t>51342220040522001X</t>
  </si>
  <si>
    <t>513422200402030018</t>
  </si>
  <si>
    <t>513422200404230013</t>
  </si>
  <si>
    <t>513422200309151958</t>
  </si>
  <si>
    <t>513422200203014410</t>
  </si>
  <si>
    <t>513422200110124418</t>
  </si>
  <si>
    <t>513422200101094819</t>
  </si>
  <si>
    <t>513422200104064017</t>
  </si>
  <si>
    <t>513422200409195413</t>
  </si>
  <si>
    <t>513422200409116025</t>
  </si>
  <si>
    <t>513422200304233815</t>
  </si>
  <si>
    <t>513422200104144412</t>
  </si>
  <si>
    <t>513422200408010018</t>
  </si>
  <si>
    <t>513422200506180010</t>
  </si>
  <si>
    <t>513422200311191510</t>
  </si>
  <si>
    <t>51342220051217272X</t>
  </si>
  <si>
    <t>513422200405094228</t>
  </si>
  <si>
    <t>513422200409152325</t>
  </si>
  <si>
    <t>513422200301081529</t>
  </si>
  <si>
    <t>513422200407036427</t>
  </si>
  <si>
    <t>513422200205037026</t>
  </si>
  <si>
    <t>513422200410200013</t>
  </si>
  <si>
    <t>513422200308205029</t>
  </si>
  <si>
    <t>513422200503250722</t>
  </si>
  <si>
    <t>513422200412226620</t>
  </si>
  <si>
    <t>513422200505275026</t>
  </si>
  <si>
    <t>513422200501255028</t>
  </si>
  <si>
    <t>513422200405166420</t>
  </si>
  <si>
    <t>513422200411082565</t>
  </si>
  <si>
    <t>513422200507031527</t>
  </si>
  <si>
    <t>51342220031112502X</t>
  </si>
  <si>
    <t>513422200608150728</t>
  </si>
  <si>
    <t>51342220021115662X</t>
  </si>
  <si>
    <t>513422200307103629</t>
  </si>
  <si>
    <t>513422200508141111</t>
  </si>
  <si>
    <t>513422200306031125</t>
  </si>
  <si>
    <t>513422200409240720</t>
  </si>
  <si>
    <t>513422200406016221</t>
  </si>
  <si>
    <t>51342220050304681X</t>
  </si>
  <si>
    <t>513422200506215025</t>
  </si>
  <si>
    <t>513422200407186249</t>
  </si>
  <si>
    <t>51342220030103401X</t>
  </si>
  <si>
    <t>513422200504202722</t>
  </si>
  <si>
    <t>513422200108122325</t>
  </si>
  <si>
    <t>513422200404153812</t>
  </si>
  <si>
    <t>513422200411240017</t>
  </si>
  <si>
    <t>513422200302041924</t>
  </si>
  <si>
    <t>513422200405292312</t>
  </si>
  <si>
    <t>51342220031112561X</t>
  </si>
  <si>
    <t>513422200403074629</t>
  </si>
  <si>
    <t>513422200403152527</t>
  </si>
  <si>
    <t>513422200501214023</t>
  </si>
  <si>
    <t>513422200401232929</t>
  </si>
  <si>
    <t>513422200408060322</t>
  </si>
  <si>
    <t>513422200406190916</t>
  </si>
  <si>
    <t>513422200305151918</t>
  </si>
  <si>
    <t>513422200411160025</t>
  </si>
  <si>
    <t>513422200608054015</t>
  </si>
  <si>
    <t>513422200401116426</t>
  </si>
  <si>
    <t>513422200602201520</t>
  </si>
  <si>
    <t>513422200306102528</t>
  </si>
  <si>
    <t>513422200312052715</t>
  </si>
  <si>
    <t>513422200310213829</t>
  </si>
  <si>
    <t>51342220040809192X</t>
  </si>
  <si>
    <t>513422200406012722</t>
  </si>
  <si>
    <t>513422200508052928</t>
  </si>
  <si>
    <t>513422200411154215</t>
  </si>
  <si>
    <t>513422200503051715</t>
  </si>
  <si>
    <t>513422200507091722</t>
  </si>
  <si>
    <t>513422200408102721</t>
  </si>
  <si>
    <t>513422200408281723</t>
  </si>
  <si>
    <t>510922200502228181</t>
  </si>
  <si>
    <t>513422200408091719</t>
  </si>
  <si>
    <t>513422200311124828</t>
  </si>
  <si>
    <t>513422200507303828</t>
  </si>
  <si>
    <t>513422200503052726</t>
  </si>
  <si>
    <t>513422200212082714</t>
  </si>
  <si>
    <t>513422200003041924</t>
  </si>
  <si>
    <t>51342220040608032X</t>
  </si>
  <si>
    <t>513422200507072521</t>
  </si>
  <si>
    <t>513422200212164429</t>
  </si>
  <si>
    <t>513422200411190013</t>
  </si>
  <si>
    <t>51342220040309542X</t>
  </si>
  <si>
    <t>513422200301057019</t>
  </si>
  <si>
    <t>51342220030419211X</t>
  </si>
  <si>
    <t>513422200310052914</t>
  </si>
  <si>
    <t>513422200610186623</t>
  </si>
  <si>
    <t>513422200408302926</t>
  </si>
  <si>
    <t>513422200205163823</t>
  </si>
  <si>
    <t>513422200407013620</t>
  </si>
  <si>
    <t>513422200510105021</t>
  </si>
  <si>
    <t>513422200401032724</t>
  </si>
  <si>
    <t>513422200408142926</t>
  </si>
  <si>
    <t>513422200304051149</t>
  </si>
  <si>
    <t>513422200204014025</t>
  </si>
  <si>
    <t>513422200601172529</t>
  </si>
  <si>
    <t>513422200509200945</t>
  </si>
  <si>
    <t>513422200312213611</t>
  </si>
  <si>
    <t>513422200409151525</t>
  </si>
  <si>
    <t>51342220040201152X</t>
  </si>
  <si>
    <t>513422200402032320</t>
  </si>
  <si>
    <t>513422200303141126</t>
  </si>
  <si>
    <t>513422200011201510</t>
  </si>
  <si>
    <t>513422200501043826</t>
  </si>
  <si>
    <t>513422200405192522</t>
  </si>
  <si>
    <t>513422200410171128</t>
  </si>
  <si>
    <t>513422200404100913</t>
  </si>
  <si>
    <t>513422200305011923</t>
  </si>
  <si>
    <t>51342220040622272X</t>
  </si>
  <si>
    <t>513422200203271919</t>
  </si>
  <si>
    <t>51342220030125192X</t>
  </si>
  <si>
    <t>513422200312042111</t>
  </si>
  <si>
    <t>513422200503086221</t>
  </si>
  <si>
    <t>513422200305282766</t>
  </si>
  <si>
    <t>513422200406074026</t>
  </si>
  <si>
    <t>513422200206126821</t>
  </si>
  <si>
    <t>513422200308020024</t>
  </si>
  <si>
    <t>513422200401152531</t>
  </si>
  <si>
    <t>513422200308054822</t>
  </si>
  <si>
    <t>513422200203276429</t>
  </si>
  <si>
    <t>513422200506052721</t>
  </si>
  <si>
    <t>513422200604016636</t>
  </si>
  <si>
    <t>533224200504212520</t>
  </si>
  <si>
    <t>513422200604152929</t>
  </si>
  <si>
    <t>513422200108192526</t>
  </si>
  <si>
    <t>513422200405012923</t>
  </si>
  <si>
    <t>513422200304193825</t>
  </si>
  <si>
    <t>51342220031105361X</t>
  </si>
  <si>
    <t>513422200311062735</t>
  </si>
  <si>
    <t>513422200407023810</t>
  </si>
  <si>
    <t>513422200502080311</t>
  </si>
  <si>
    <t>513422200201206814</t>
  </si>
  <si>
    <t>513422200304151123</t>
  </si>
  <si>
    <t>513422200406071132</t>
  </si>
  <si>
    <t>513422200410201518</t>
  </si>
  <si>
    <t>513422200306015010</t>
  </si>
  <si>
    <t>513422200204083821</t>
  </si>
  <si>
    <t>51342220031204212X</t>
  </si>
  <si>
    <t>513422200601082929</t>
  </si>
  <si>
    <t>513422200203082325</t>
  </si>
  <si>
    <t>513422200211175628</t>
  </si>
  <si>
    <t>513422200409152528</t>
  </si>
  <si>
    <t>513422200602282519</t>
  </si>
  <si>
    <t>513422200410110915</t>
  </si>
  <si>
    <t>513422200411202125</t>
  </si>
  <si>
    <t>513422200107034219</t>
  </si>
  <si>
    <t>513422200402082723</t>
  </si>
  <si>
    <t>51342220040426001X</t>
  </si>
  <si>
    <t>513422200412012710</t>
  </si>
  <si>
    <t>513422200505162523</t>
  </si>
  <si>
    <t>51342220040411002X</t>
  </si>
  <si>
    <t>513422200412254226</t>
  </si>
  <si>
    <t>513422200201015014</t>
  </si>
  <si>
    <t>513422200202056846</t>
  </si>
  <si>
    <t>513422200505250021</t>
  </si>
  <si>
    <t>513422199910022545</t>
  </si>
  <si>
    <t>513422200110011528</t>
  </si>
  <si>
    <t>513422200205242724</t>
  </si>
  <si>
    <t>513422200201160019</t>
  </si>
  <si>
    <t>513422200405102726</t>
  </si>
  <si>
    <t>513422200501236628</t>
  </si>
  <si>
    <t>513422200508211722</t>
  </si>
  <si>
    <t>513422200510020044</t>
  </si>
  <si>
    <t>513422200307141924</t>
  </si>
  <si>
    <t>513422200411020022</t>
  </si>
  <si>
    <t>513422200404073820</t>
  </si>
  <si>
    <t>513422200410053615</t>
  </si>
  <si>
    <t>513422200201023815</t>
  </si>
  <si>
    <t>513422200402060911</t>
  </si>
  <si>
    <t>51342220050319111X</t>
  </si>
  <si>
    <t>513422200108097019</t>
  </si>
  <si>
    <t>513422200302084828</t>
  </si>
  <si>
    <t>513422200404016623</t>
  </si>
  <si>
    <t>513422200110052944</t>
  </si>
  <si>
    <t>513422200107182529</t>
  </si>
  <si>
    <t>513422200403104023</t>
  </si>
  <si>
    <t>513422200105021924</t>
  </si>
  <si>
    <t>513422200502020036</t>
  </si>
  <si>
    <t>513422200006302122</t>
  </si>
  <si>
    <t>513422200309151915</t>
  </si>
  <si>
    <t>513422200306250926</t>
  </si>
  <si>
    <t>513422200001014826</t>
  </si>
  <si>
    <t>513422200404256627</t>
  </si>
  <si>
    <t>513422200404092116</t>
  </si>
  <si>
    <t>51342220030516441X</t>
  </si>
  <si>
    <t>513422200408040727</t>
  </si>
  <si>
    <t>513422200307106811</t>
  </si>
  <si>
    <t>513422200102172129</t>
  </si>
  <si>
    <t>513422200312251925</t>
  </si>
  <si>
    <t>513422200403100022</t>
  </si>
  <si>
    <t>513422200507300029</t>
  </si>
  <si>
    <t>513422200407141518</t>
  </si>
  <si>
    <t>513422200410101525</t>
  </si>
  <si>
    <t>513422200405202719</t>
  </si>
  <si>
    <t>513422200307224228</t>
  </si>
  <si>
    <t>513422200205101147</t>
  </si>
  <si>
    <t>513422200409140025</t>
  </si>
  <si>
    <t>513422200309074024</t>
  </si>
  <si>
    <t>513422200012132545</t>
  </si>
  <si>
    <t>513422200306182118</t>
  </si>
  <si>
    <t>513422200502103640</t>
  </si>
  <si>
    <t>513422200503192112</t>
  </si>
  <si>
    <t>513422200501230023</t>
  </si>
  <si>
    <t>51342220030515422X</t>
  </si>
  <si>
    <t>513422200210044810</t>
  </si>
  <si>
    <t>513422200304142913</t>
  </si>
  <si>
    <t>513422200410150028</t>
  </si>
  <si>
    <t>513422200605042510</t>
  </si>
  <si>
    <t>513422200402110026</t>
  </si>
  <si>
    <t>513422200206184829</t>
  </si>
  <si>
    <t>513422200504012910</t>
  </si>
  <si>
    <t>513422200303242525</t>
  </si>
  <si>
    <t>513422200406023421</t>
  </si>
  <si>
    <t>513422200105104412</t>
  </si>
  <si>
    <t>513422200005192910</t>
  </si>
  <si>
    <t>513422200407081914</t>
  </si>
  <si>
    <t>513422200402161915</t>
  </si>
  <si>
    <t>513422200406184428</t>
  </si>
  <si>
    <t>513422200307084827</t>
  </si>
  <si>
    <t>513422200308151913</t>
  </si>
  <si>
    <t>513422200508281122</t>
  </si>
  <si>
    <t>513422200306275023</t>
  </si>
  <si>
    <t>513422200404052923</t>
  </si>
  <si>
    <t>513422200505232122</t>
  </si>
  <si>
    <t>513422200112104015</t>
  </si>
  <si>
    <t>513422200301061333</t>
  </si>
  <si>
    <t>513422200008094021</t>
  </si>
  <si>
    <t>513422200402242926</t>
  </si>
  <si>
    <t>513422200501080328</t>
  </si>
  <si>
    <t>513422200301244826</t>
  </si>
  <si>
    <t>513422200501263423</t>
  </si>
  <si>
    <t>513422200005107018</t>
  </si>
  <si>
    <t>513422200306151311</t>
  </si>
  <si>
    <t>513422200309014013</t>
  </si>
  <si>
    <t>513422200010232729</t>
  </si>
  <si>
    <t>513422200407152313</t>
  </si>
  <si>
    <t>513422200004085013</t>
  </si>
  <si>
    <t>513422200108016821</t>
  </si>
  <si>
    <t>513422200202134226</t>
  </si>
  <si>
    <t>513422200210154024</t>
  </si>
  <si>
    <t>513422200510081314</t>
  </si>
  <si>
    <t>513422200203212919</t>
  </si>
  <si>
    <t>513422200211041910</t>
  </si>
  <si>
    <t>513422200503280024</t>
  </si>
  <si>
    <t>513422200307062724</t>
  </si>
  <si>
    <t>513422200502271310</t>
  </si>
  <si>
    <t>513422200106170710</t>
  </si>
  <si>
    <t>513422200403260923</t>
  </si>
  <si>
    <t>513422200210020325</t>
  </si>
  <si>
    <t>513422200411130010</t>
  </si>
  <si>
    <t>513422200210014814</t>
  </si>
  <si>
    <t>513422200412284417</t>
  </si>
  <si>
    <t>513422200109152710</t>
  </si>
  <si>
    <t>513422200008122344</t>
  </si>
  <si>
    <t>51342220050119582X</t>
  </si>
  <si>
    <t>513422200307081925</t>
  </si>
  <si>
    <t>51342220050201172X</t>
  </si>
  <si>
    <t>513422200107062113</t>
  </si>
  <si>
    <t>51342220010708681X</t>
  </si>
  <si>
    <t>513422200408064825</t>
  </si>
  <si>
    <t>513422200401031115</t>
  </si>
  <si>
    <t>513422200403244413</t>
  </si>
  <si>
    <t>513422200202136838</t>
  </si>
  <si>
    <t>513422200409040016</t>
  </si>
  <si>
    <t>513422200612074027</t>
  </si>
  <si>
    <t>鲁绒祝玛</t>
  </si>
  <si>
    <t>代稞钰</t>
  </si>
  <si>
    <t>打珍偏初</t>
  </si>
  <si>
    <t>杨阔</t>
  </si>
  <si>
    <t>马瑞</t>
  </si>
  <si>
    <t>鲁伍几</t>
  </si>
  <si>
    <t>马志锋</t>
  </si>
  <si>
    <t>罗伍子</t>
  </si>
  <si>
    <t>李小秀</t>
  </si>
  <si>
    <t>周兆莹</t>
  </si>
  <si>
    <t>熊欣平</t>
  </si>
  <si>
    <t>何小林</t>
  </si>
  <si>
    <t>朱东菊</t>
  </si>
  <si>
    <t>吕绍龙</t>
  </si>
  <si>
    <t>鲁丁次尔</t>
  </si>
  <si>
    <t>吕小勇</t>
  </si>
  <si>
    <t>格茸吉村</t>
  </si>
  <si>
    <t>扎西拉初</t>
  </si>
  <si>
    <t>马东静</t>
  </si>
  <si>
    <t>李小春</t>
  </si>
  <si>
    <t>张建勇</t>
  </si>
  <si>
    <t>杜基品措</t>
  </si>
  <si>
    <t>马海强</t>
  </si>
  <si>
    <t>宋加祝玛</t>
  </si>
  <si>
    <t>严永正</t>
  </si>
  <si>
    <t>沈龙</t>
  </si>
  <si>
    <t>央章杜基</t>
  </si>
  <si>
    <t>黄鲁绒</t>
  </si>
  <si>
    <t>吴先强</t>
  </si>
  <si>
    <t>赖秋萍</t>
  </si>
  <si>
    <t>潘晓燕</t>
  </si>
  <si>
    <t>王洛桑</t>
  </si>
  <si>
    <t>毛尔体</t>
  </si>
  <si>
    <t>沙马云杰</t>
  </si>
  <si>
    <t>马金艳</t>
  </si>
  <si>
    <t>杨春花</t>
  </si>
  <si>
    <t>毛马华</t>
  </si>
  <si>
    <t>马贵英</t>
  </si>
  <si>
    <t>陈明红</t>
  </si>
  <si>
    <t>吕倩</t>
  </si>
  <si>
    <t>马尔林</t>
  </si>
  <si>
    <t>古玛拉初</t>
  </si>
  <si>
    <t>王友</t>
  </si>
  <si>
    <t>李蔷</t>
  </si>
  <si>
    <t>高弘浩</t>
  </si>
  <si>
    <t>杨沁</t>
  </si>
  <si>
    <t>代士军</t>
  </si>
  <si>
    <t>毛建军</t>
  </si>
  <si>
    <t>方邦雪</t>
  </si>
  <si>
    <t>王庆文</t>
  </si>
  <si>
    <t>马学珍</t>
  </si>
  <si>
    <t>余小燕</t>
  </si>
  <si>
    <t>马土布</t>
  </si>
  <si>
    <t>王忠美</t>
  </si>
  <si>
    <t>夏拉杜基</t>
  </si>
  <si>
    <t>颜正香</t>
  </si>
  <si>
    <t>仁青祝玛</t>
  </si>
  <si>
    <t>李鹏</t>
  </si>
  <si>
    <t>黄顺美</t>
  </si>
  <si>
    <t>王峰</t>
  </si>
  <si>
    <t>布琼泽仁</t>
  </si>
  <si>
    <t>陈文玉</t>
  </si>
  <si>
    <t>马秀珍</t>
  </si>
  <si>
    <t>陈阿辉</t>
  </si>
  <si>
    <t>沈拉且</t>
  </si>
  <si>
    <t>郭志秀</t>
  </si>
  <si>
    <t>刘远芳</t>
  </si>
  <si>
    <t>朱成义</t>
  </si>
  <si>
    <t>陈旺吉</t>
  </si>
  <si>
    <t>马静楠</t>
  </si>
  <si>
    <t>蔡勇宁</t>
  </si>
  <si>
    <t>孙芮</t>
  </si>
  <si>
    <t>杨岱苍</t>
  </si>
  <si>
    <t>多巴仁青多吉</t>
  </si>
  <si>
    <t>何甲依</t>
  </si>
  <si>
    <t>拉姆</t>
  </si>
  <si>
    <t>次伦偏初</t>
  </si>
  <si>
    <t>方帮恒</t>
  </si>
  <si>
    <t>杨小红</t>
  </si>
  <si>
    <t>朱建华</t>
  </si>
  <si>
    <t>撒打祝玛</t>
  </si>
  <si>
    <t>益西偏初</t>
  </si>
  <si>
    <t>汪明松</t>
  </si>
  <si>
    <t>沈顺珍</t>
  </si>
  <si>
    <t>杨兵</t>
  </si>
  <si>
    <t>高孜伙</t>
  </si>
  <si>
    <t>马阿紫</t>
  </si>
  <si>
    <t>马学英</t>
  </si>
  <si>
    <t>宋登萍</t>
  </si>
  <si>
    <t>邱苏朗</t>
  </si>
  <si>
    <t>向志东</t>
  </si>
  <si>
    <t>沈二青娜姆</t>
  </si>
  <si>
    <t>汤坐春</t>
  </si>
  <si>
    <t>木元宏</t>
  </si>
  <si>
    <t>徐如馨</t>
  </si>
  <si>
    <t>巴支</t>
  </si>
  <si>
    <t>韩建春</t>
  </si>
  <si>
    <t>毛青福</t>
  </si>
  <si>
    <t>晓兰</t>
  </si>
  <si>
    <t>王宗祥</t>
  </si>
  <si>
    <t>王丽珍</t>
  </si>
  <si>
    <t>伍建龙</t>
  </si>
  <si>
    <t>毛伍呷</t>
  </si>
  <si>
    <t>董英英</t>
  </si>
  <si>
    <t>杨小霞</t>
  </si>
  <si>
    <t>胡日起</t>
  </si>
  <si>
    <t>杨国华</t>
  </si>
  <si>
    <t>李世成</t>
  </si>
  <si>
    <t>毛凯</t>
  </si>
  <si>
    <t>向方文</t>
  </si>
  <si>
    <t>杨永康</t>
  </si>
  <si>
    <t>董贵秀</t>
  </si>
  <si>
    <t>马龙</t>
  </si>
  <si>
    <t>蒋各各</t>
  </si>
  <si>
    <t>罗桑亚杰</t>
  </si>
  <si>
    <t>温珠次尔</t>
  </si>
  <si>
    <t>多吉泽让</t>
  </si>
  <si>
    <t>邓小丽</t>
  </si>
  <si>
    <t>兰志勇</t>
  </si>
  <si>
    <t>杨晓祝玛</t>
  </si>
  <si>
    <t>王有色莫</t>
  </si>
  <si>
    <t>张逸</t>
  </si>
  <si>
    <t>沈姗</t>
  </si>
  <si>
    <t>咪咪</t>
  </si>
  <si>
    <t>祝玛次尔</t>
  </si>
  <si>
    <t>富云</t>
  </si>
  <si>
    <t>杜基次里</t>
  </si>
  <si>
    <t>王木呷</t>
  </si>
  <si>
    <t>杨兴成</t>
  </si>
  <si>
    <t>鲁绒其珍</t>
  </si>
  <si>
    <t>日坡子</t>
  </si>
  <si>
    <t>古小泉</t>
  </si>
  <si>
    <t>蒋珂澜</t>
  </si>
  <si>
    <t>杨顺美</t>
  </si>
  <si>
    <t>王英丽</t>
  </si>
  <si>
    <t>仁青偏初</t>
  </si>
  <si>
    <t>杨靖</t>
  </si>
  <si>
    <t>鲁爱康</t>
  </si>
  <si>
    <t>刘明</t>
  </si>
  <si>
    <t>熊华</t>
  </si>
  <si>
    <t>罗茂婷</t>
  </si>
  <si>
    <t>毛小吉</t>
  </si>
  <si>
    <t>扎西泽仁</t>
  </si>
  <si>
    <t>苏小华</t>
  </si>
  <si>
    <t>刘义山</t>
  </si>
  <si>
    <t>王科入</t>
  </si>
  <si>
    <t>打珍祝玛</t>
  </si>
  <si>
    <t>杨超</t>
  </si>
  <si>
    <t>吕宝强</t>
  </si>
  <si>
    <t>严永康</t>
  </si>
  <si>
    <t>马伍甲</t>
  </si>
  <si>
    <t>韩燕</t>
  </si>
  <si>
    <t>朱安凤</t>
  </si>
  <si>
    <t>王小英</t>
  </si>
  <si>
    <t>鲁去力</t>
  </si>
  <si>
    <t>马甲落</t>
  </si>
  <si>
    <t>次姆</t>
  </si>
  <si>
    <t>桑基祝玛</t>
  </si>
  <si>
    <t>母钟</t>
  </si>
  <si>
    <t>杨天丽</t>
  </si>
  <si>
    <t>沈东平</t>
  </si>
  <si>
    <t>友罗母</t>
  </si>
  <si>
    <t>周友珍</t>
  </si>
  <si>
    <t>杨六斤</t>
  </si>
  <si>
    <t>杨小英</t>
  </si>
  <si>
    <t>罗锐</t>
  </si>
  <si>
    <t>杨富庆</t>
  </si>
  <si>
    <t>韩拥佳</t>
  </si>
  <si>
    <t>陈明友</t>
  </si>
  <si>
    <t>谢笔燕</t>
  </si>
  <si>
    <t>王撒打</t>
  </si>
  <si>
    <t>杨秀珍</t>
  </si>
  <si>
    <t>仓央里</t>
  </si>
  <si>
    <t>苏朗当杰祝姆</t>
  </si>
  <si>
    <t>高光胜</t>
  </si>
  <si>
    <t>熊永发</t>
  </si>
  <si>
    <t>刘远华</t>
  </si>
  <si>
    <t>吕长秀</t>
  </si>
  <si>
    <t>罗发尼</t>
  </si>
  <si>
    <t>田明荣</t>
  </si>
  <si>
    <t>安伍几</t>
  </si>
  <si>
    <t>沈小玲</t>
  </si>
  <si>
    <t>生根卓玛</t>
  </si>
  <si>
    <t>熊咪华</t>
  </si>
  <si>
    <t>徐尔古</t>
  </si>
  <si>
    <t>黄开云</t>
  </si>
  <si>
    <t>益西祝姆</t>
  </si>
  <si>
    <t>田涛</t>
  </si>
  <si>
    <t>沈林莫</t>
  </si>
  <si>
    <t>邱小玲</t>
  </si>
  <si>
    <t>王小花</t>
  </si>
  <si>
    <t>蒋布吉</t>
  </si>
  <si>
    <t>王兴发</t>
  </si>
  <si>
    <t>邱小兰</t>
  </si>
  <si>
    <t>沈尔真</t>
  </si>
  <si>
    <t>伍长秀</t>
  </si>
  <si>
    <t>沈小华</t>
  </si>
  <si>
    <t>吉古小康</t>
  </si>
  <si>
    <t>胡建秀</t>
  </si>
  <si>
    <t>陆晓卫</t>
  </si>
  <si>
    <t>扎西娜姆</t>
  </si>
  <si>
    <t>喇友抓次丁</t>
  </si>
  <si>
    <t>马健燕</t>
  </si>
  <si>
    <t>杨拉初</t>
  </si>
  <si>
    <t>丹巴嘉措</t>
  </si>
  <si>
    <t>苏美丽</t>
  </si>
  <si>
    <t>杨旦珠</t>
  </si>
  <si>
    <t>潘小强</t>
  </si>
  <si>
    <t>刘忠平</t>
  </si>
  <si>
    <t>李成冬</t>
  </si>
  <si>
    <t>王尔色</t>
  </si>
  <si>
    <t>鲁绒根戈</t>
  </si>
  <si>
    <t>格绒青宗</t>
  </si>
  <si>
    <t>潘婷</t>
  </si>
  <si>
    <t>次里杜基</t>
  </si>
  <si>
    <t>伍呷呷</t>
  </si>
  <si>
    <t>伍斤卓玛</t>
  </si>
  <si>
    <t>邱尔古</t>
  </si>
  <si>
    <t>马海英</t>
  </si>
  <si>
    <t>扎什次尔</t>
  </si>
  <si>
    <t>格绒启珍</t>
  </si>
  <si>
    <t>彭孝康</t>
  </si>
  <si>
    <t>阿依嫫</t>
  </si>
  <si>
    <t>苏朗拆呷</t>
  </si>
  <si>
    <t>李顺军</t>
  </si>
  <si>
    <t>杨利</t>
  </si>
  <si>
    <t>杨阿呷</t>
  </si>
  <si>
    <t>祝玛拉姆</t>
  </si>
  <si>
    <t>马小华</t>
  </si>
  <si>
    <t>苏朗降初</t>
  </si>
  <si>
    <t>沈小芬</t>
  </si>
  <si>
    <t>何春兰</t>
  </si>
  <si>
    <t>朗依布池</t>
  </si>
  <si>
    <t>马加甲</t>
  </si>
  <si>
    <t>李阿甲</t>
  </si>
  <si>
    <t>拥宗拉姆</t>
  </si>
  <si>
    <t>王东</t>
  </si>
  <si>
    <t>苏腰明</t>
  </si>
  <si>
    <t>扎西翁丁</t>
  </si>
  <si>
    <t>沈小河</t>
  </si>
  <si>
    <t>鲁绒昂翁</t>
  </si>
  <si>
    <t>林鑫</t>
  </si>
  <si>
    <t>张健美</t>
  </si>
  <si>
    <t>木弟弟</t>
  </si>
  <si>
    <t>雄英姆</t>
  </si>
  <si>
    <t>王方毛</t>
  </si>
  <si>
    <t>王学峰</t>
  </si>
  <si>
    <t>仁争杜基</t>
  </si>
  <si>
    <t>苏凯元</t>
  </si>
  <si>
    <t>达娃娜姆</t>
  </si>
  <si>
    <t>康珠益西</t>
  </si>
  <si>
    <t>嘎绒益西</t>
  </si>
  <si>
    <t>杨日伍</t>
  </si>
  <si>
    <t>次仁扎次</t>
  </si>
  <si>
    <t>陈小平</t>
  </si>
  <si>
    <t>沈秋云</t>
  </si>
  <si>
    <t>苏云林</t>
  </si>
  <si>
    <t>甲若</t>
  </si>
  <si>
    <t>杨顺珍</t>
  </si>
  <si>
    <t>杨昊</t>
  </si>
  <si>
    <t>严李多</t>
  </si>
  <si>
    <t>王小苹</t>
  </si>
  <si>
    <t>杜基央初</t>
  </si>
  <si>
    <t>邱阿支</t>
  </si>
  <si>
    <t>耳古孜</t>
  </si>
  <si>
    <t>杨尼玛</t>
  </si>
  <si>
    <t>伍晓燕</t>
  </si>
  <si>
    <t>杨毅希</t>
  </si>
  <si>
    <t>吕发清</t>
  </si>
  <si>
    <t>李畅</t>
  </si>
  <si>
    <t>何洋海</t>
  </si>
  <si>
    <t>罗开学</t>
  </si>
  <si>
    <t>刘尔布</t>
  </si>
  <si>
    <t>撒朗翁丁</t>
  </si>
  <si>
    <t>翁金多吉</t>
  </si>
  <si>
    <t>杜基布池</t>
  </si>
  <si>
    <t>曹金成</t>
  </si>
  <si>
    <t>杨杰林</t>
  </si>
  <si>
    <t>吕健庆</t>
  </si>
  <si>
    <t>董苏朗</t>
  </si>
  <si>
    <t>苏云康</t>
  </si>
  <si>
    <t>牟小美</t>
  </si>
  <si>
    <t>王燚</t>
  </si>
  <si>
    <t>吕央初</t>
  </si>
  <si>
    <t>格桑曲珍</t>
  </si>
  <si>
    <t>卓西拥宗</t>
  </si>
  <si>
    <t>李彤</t>
  </si>
  <si>
    <t>杜基祝玛</t>
  </si>
  <si>
    <t>王石美</t>
  </si>
  <si>
    <t>马馨悦</t>
  </si>
  <si>
    <t>研米</t>
  </si>
  <si>
    <t>王志珍</t>
  </si>
  <si>
    <t>阿崩</t>
  </si>
  <si>
    <t>伍体落</t>
  </si>
  <si>
    <t>鲁有落</t>
  </si>
  <si>
    <t>克米</t>
  </si>
  <si>
    <t>杨贵秀</t>
  </si>
  <si>
    <t>黄小芳</t>
  </si>
  <si>
    <t>刘关凤</t>
  </si>
  <si>
    <t>朱建龙</t>
  </si>
  <si>
    <t>沈旭红</t>
  </si>
  <si>
    <t>彭英</t>
  </si>
  <si>
    <t>陈春秀</t>
  </si>
  <si>
    <t>王小强</t>
  </si>
  <si>
    <t>甲阿拉姆</t>
  </si>
  <si>
    <t>韩永丽</t>
  </si>
  <si>
    <t>龙布泽仁</t>
  </si>
  <si>
    <t>徐永珍</t>
  </si>
  <si>
    <t>古正红</t>
  </si>
  <si>
    <t>邱伍各</t>
  </si>
  <si>
    <t>罗国顺</t>
  </si>
  <si>
    <t>沈小花</t>
  </si>
  <si>
    <t>扎西达瓦</t>
  </si>
  <si>
    <t>偏初次尔</t>
  </si>
  <si>
    <t>甲甲古伙姆</t>
  </si>
  <si>
    <t>王春秀</t>
  </si>
  <si>
    <t>严康林</t>
  </si>
  <si>
    <t>陈伍斤</t>
  </si>
  <si>
    <t>伍小东</t>
  </si>
  <si>
    <t>索朗卓嘎</t>
  </si>
  <si>
    <t>呷土次尔</t>
  </si>
  <si>
    <t>格绒其珍</t>
  </si>
  <si>
    <t>余日歪</t>
  </si>
  <si>
    <t>李小群</t>
  </si>
  <si>
    <t>杨万强</t>
  </si>
  <si>
    <t>顾银芳</t>
  </si>
  <si>
    <t>马几几</t>
  </si>
  <si>
    <t>严秀芬</t>
  </si>
  <si>
    <t>何霞霞</t>
  </si>
  <si>
    <t>南卡扎西</t>
  </si>
  <si>
    <t>刘顺刚</t>
  </si>
  <si>
    <t>李香梅</t>
  </si>
  <si>
    <t>黄春秀</t>
  </si>
  <si>
    <t>王世慧</t>
  </si>
  <si>
    <t>任可欣</t>
  </si>
  <si>
    <t>黄尼玛</t>
  </si>
  <si>
    <t>次伦布池</t>
  </si>
  <si>
    <t>邓明琼</t>
  </si>
  <si>
    <t>杨顺勇</t>
  </si>
  <si>
    <t>沈伍呷</t>
  </si>
  <si>
    <t>王小林</t>
  </si>
  <si>
    <t>吴春花</t>
  </si>
  <si>
    <t>田健平</t>
  </si>
  <si>
    <t>桑珍祝玛</t>
  </si>
  <si>
    <t>丁么偏初</t>
  </si>
  <si>
    <t>吕神清</t>
  </si>
  <si>
    <t>苟建康</t>
  </si>
  <si>
    <t>胡伍甲</t>
  </si>
  <si>
    <t>马友力</t>
  </si>
  <si>
    <t>欧麻</t>
  </si>
  <si>
    <t>陈远春</t>
  </si>
  <si>
    <t>邱依落</t>
  </si>
  <si>
    <t>乔建英</t>
  </si>
  <si>
    <t>王静</t>
  </si>
  <si>
    <t>王文春</t>
  </si>
  <si>
    <t>白玛多吉</t>
  </si>
  <si>
    <t>罗宇梅</t>
  </si>
  <si>
    <t>蓉翡</t>
  </si>
  <si>
    <t>王小文</t>
  </si>
  <si>
    <t>潘家伟</t>
  </si>
  <si>
    <t>马文琴</t>
  </si>
  <si>
    <t>朴向玉</t>
  </si>
  <si>
    <t>杨尔琪</t>
  </si>
  <si>
    <t>陈兰</t>
  </si>
  <si>
    <t>郭志英</t>
  </si>
  <si>
    <t>朱海燕</t>
  </si>
  <si>
    <t>王阿力</t>
  </si>
  <si>
    <t>苏咪华</t>
  </si>
  <si>
    <t>王代浩</t>
  </si>
  <si>
    <t>李子芳</t>
  </si>
  <si>
    <t>邱小明</t>
  </si>
  <si>
    <t>哈日尔古木</t>
  </si>
  <si>
    <t>兰土起</t>
  </si>
  <si>
    <t>苏文兵</t>
  </si>
  <si>
    <t>呷绒拉姆</t>
  </si>
  <si>
    <t>沈小芳</t>
  </si>
  <si>
    <t>胡石强</t>
  </si>
  <si>
    <t>和林青卓玛</t>
  </si>
  <si>
    <t>杨小云</t>
  </si>
  <si>
    <t>李蕴</t>
  </si>
  <si>
    <t>严小飞</t>
  </si>
  <si>
    <t>熊俊兰</t>
  </si>
  <si>
    <t>李泽成</t>
  </si>
  <si>
    <t>罗成</t>
  </si>
  <si>
    <t>丹争益西</t>
  </si>
  <si>
    <t>马日古</t>
  </si>
  <si>
    <t>毛艳艳</t>
  </si>
  <si>
    <t>毛建利</t>
  </si>
  <si>
    <t>邱晓平</t>
  </si>
  <si>
    <t>央章次尔</t>
  </si>
  <si>
    <t>马阿呷</t>
  </si>
  <si>
    <t>吕长英</t>
  </si>
  <si>
    <t>王祝玛</t>
  </si>
  <si>
    <t>高玉红</t>
  </si>
  <si>
    <t>张秋月</t>
  </si>
  <si>
    <t>宋云飞</t>
  </si>
  <si>
    <t>苏国强</t>
  </si>
  <si>
    <t>阿巴杜基</t>
  </si>
  <si>
    <t>陈蓉</t>
  </si>
  <si>
    <t>仁青旦珠</t>
  </si>
  <si>
    <t>沈华</t>
  </si>
  <si>
    <t>唐辉翠</t>
  </si>
  <si>
    <t>翁金</t>
  </si>
  <si>
    <t>次巴拉姆</t>
  </si>
  <si>
    <t>贡嘎卓玛</t>
  </si>
  <si>
    <t>伍秀芳</t>
  </si>
  <si>
    <t>沙秀珍</t>
  </si>
  <si>
    <t>邱国英</t>
  </si>
  <si>
    <t>马林凯</t>
  </si>
  <si>
    <t>仁清布迟</t>
  </si>
  <si>
    <t>格桑拥珍</t>
  </si>
  <si>
    <t>罗佳星</t>
  </si>
  <si>
    <t>仁青卓玛</t>
  </si>
  <si>
    <t>王海英</t>
  </si>
  <si>
    <t>苟庆</t>
  </si>
  <si>
    <t>熊清燕</t>
  </si>
  <si>
    <t>杨龙布</t>
  </si>
  <si>
    <t>马依生</t>
  </si>
  <si>
    <t>苏建林</t>
  </si>
  <si>
    <t>乔欧洋</t>
  </si>
  <si>
    <t>降翁鲁绒降初</t>
  </si>
  <si>
    <t>鲁绒拉姆</t>
  </si>
  <si>
    <t>伍晓英</t>
  </si>
  <si>
    <t>吉小英</t>
  </si>
  <si>
    <t>李惹</t>
  </si>
  <si>
    <t>赵毅</t>
  </si>
  <si>
    <t>王布都</t>
  </si>
  <si>
    <t>毛小林</t>
  </si>
  <si>
    <t>祝玛</t>
  </si>
  <si>
    <t>马鑫杰</t>
  </si>
  <si>
    <t>金扎西</t>
  </si>
  <si>
    <t>王艳</t>
  </si>
  <si>
    <t>严长贵</t>
  </si>
  <si>
    <t>马英</t>
  </si>
  <si>
    <t>田林林</t>
  </si>
  <si>
    <t>田春林</t>
  </si>
  <si>
    <t>央金卓玛</t>
  </si>
  <si>
    <t>杨斌</t>
  </si>
  <si>
    <t>毛尔朗</t>
  </si>
  <si>
    <t>杨冬友</t>
  </si>
  <si>
    <t>杨秋霞</t>
  </si>
  <si>
    <t>呷马祝玛</t>
  </si>
  <si>
    <t>苏咏春</t>
  </si>
  <si>
    <t>次尔准呷</t>
  </si>
  <si>
    <t>打珍次尔</t>
  </si>
  <si>
    <t>叶婧</t>
  </si>
  <si>
    <t>呷绒降初</t>
  </si>
  <si>
    <t>沈乔兵</t>
  </si>
  <si>
    <t>格桑祝玛</t>
  </si>
  <si>
    <t>枯东琳</t>
  </si>
  <si>
    <t>周成锦</t>
  </si>
  <si>
    <t>燕子</t>
  </si>
  <si>
    <t>汤坐俊</t>
  </si>
  <si>
    <t>王秀锋</t>
  </si>
  <si>
    <t>次能祝玛</t>
  </si>
  <si>
    <t>刘建顺</t>
  </si>
  <si>
    <t>朱梦军</t>
  </si>
  <si>
    <t>何华品</t>
  </si>
  <si>
    <t>胡文勇</t>
  </si>
  <si>
    <t>青青祝玛</t>
  </si>
  <si>
    <t>祝小辉</t>
  </si>
  <si>
    <t>罗元萍</t>
  </si>
  <si>
    <t>降初娜姆</t>
  </si>
  <si>
    <t>央青娜姆</t>
  </si>
  <si>
    <t>鲁绒扎西</t>
  </si>
  <si>
    <t>杨海彬</t>
  </si>
  <si>
    <t>扎拉初</t>
  </si>
  <si>
    <t>胡绍雪</t>
  </si>
  <si>
    <t>洪文静</t>
  </si>
  <si>
    <t>呷茸央宗</t>
  </si>
  <si>
    <t>扎西卓玛</t>
  </si>
  <si>
    <t>尼马翁吉</t>
  </si>
  <si>
    <t>沈涛</t>
  </si>
  <si>
    <t>吕布哈</t>
  </si>
  <si>
    <t>杨佳佳</t>
  </si>
  <si>
    <t>高土基</t>
  </si>
  <si>
    <t>珍呷拉初</t>
  </si>
  <si>
    <t>降初玛</t>
  </si>
  <si>
    <t>刘洛菲</t>
  </si>
  <si>
    <t>杨洋</t>
  </si>
  <si>
    <t>韩小健</t>
  </si>
  <si>
    <t>马海</t>
  </si>
  <si>
    <t>马玉凤</t>
  </si>
  <si>
    <t>熊燕美</t>
  </si>
  <si>
    <t>马春林</t>
  </si>
  <si>
    <t>胡家龙</t>
  </si>
  <si>
    <t>杨丽</t>
  </si>
  <si>
    <t>央青拉姆</t>
  </si>
  <si>
    <t>李冬昊</t>
  </si>
  <si>
    <t>次尔翁丁</t>
  </si>
  <si>
    <t>李王林</t>
  </si>
  <si>
    <t>苏扎西</t>
  </si>
  <si>
    <t>熊央初</t>
  </si>
  <si>
    <t>扎西翁姆</t>
  </si>
  <si>
    <t>何阿甲</t>
  </si>
  <si>
    <t>陈泰珍</t>
  </si>
  <si>
    <t>马龙浇</t>
  </si>
  <si>
    <t>苏朗扎什</t>
  </si>
  <si>
    <t>王海龙</t>
  </si>
  <si>
    <t>旦争益西</t>
  </si>
  <si>
    <t>严克古</t>
  </si>
  <si>
    <t>22-23学年上</t>
    <phoneticPr fontId="12" type="noConversion"/>
  </si>
  <si>
    <t>22-23学年下</t>
    <phoneticPr fontId="12" type="noConversion"/>
  </si>
  <si>
    <t>叶屏</t>
  </si>
  <si>
    <t>阙丽萍</t>
  </si>
  <si>
    <t>曹霞</t>
  </si>
  <si>
    <t>何光红</t>
  </si>
  <si>
    <t>向美娟</t>
  </si>
  <si>
    <t>张玉婷</t>
  </si>
  <si>
    <t>朱霞</t>
  </si>
  <si>
    <t>余玉红</t>
  </si>
  <si>
    <t>李希</t>
  </si>
  <si>
    <t>王德兵</t>
  </si>
  <si>
    <t>胡付松</t>
  </si>
  <si>
    <t>黄金华</t>
  </si>
  <si>
    <t>胡昌燕</t>
  </si>
  <si>
    <t>赵顺诚</t>
  </si>
  <si>
    <t>廖云虹</t>
  </si>
  <si>
    <t>程长寿</t>
  </si>
  <si>
    <t>卢银楷</t>
  </si>
  <si>
    <t>吴文艺/康宇峰</t>
  </si>
  <si>
    <t>赵香才</t>
  </si>
  <si>
    <t>高贵勇</t>
  </si>
  <si>
    <t>兰阿布</t>
  </si>
  <si>
    <t>胡慧芳</t>
  </si>
  <si>
    <t>杨建</t>
  </si>
  <si>
    <t>刘厚江</t>
  </si>
  <si>
    <t>叶仁群</t>
  </si>
  <si>
    <t>陈文惠</t>
  </si>
  <si>
    <t>金贵</t>
  </si>
  <si>
    <t>杜基次尔</t>
  </si>
  <si>
    <t>卢祥</t>
  </si>
  <si>
    <t>田友米</t>
  </si>
  <si>
    <t>甲阿祝玛</t>
  </si>
  <si>
    <t>徐万雄</t>
  </si>
  <si>
    <t>马勇</t>
  </si>
  <si>
    <t>达娃央初</t>
  </si>
  <si>
    <t>杨小波</t>
  </si>
  <si>
    <t>向翠琳</t>
  </si>
  <si>
    <t>郑永朝</t>
  </si>
  <si>
    <t>王玉强</t>
  </si>
  <si>
    <t>刘跃军</t>
  </si>
  <si>
    <t>12</t>
  </si>
  <si>
    <t>周军</t>
  </si>
  <si>
    <t>谢斌</t>
  </si>
  <si>
    <t>何苗</t>
  </si>
  <si>
    <t>杨周宇</t>
  </si>
  <si>
    <t>李乔军</t>
  </si>
  <si>
    <t>聂艳梅</t>
  </si>
  <si>
    <t>王志强</t>
  </si>
  <si>
    <t>杨吉华</t>
  </si>
  <si>
    <t>骆泽群</t>
  </si>
  <si>
    <t>NULL2</t>
  </si>
  <si>
    <t>余玉红</t>
    <phoneticPr fontId="12" type="noConversion"/>
  </si>
  <si>
    <t>杜基次尔</t>
    <phoneticPr fontId="12" type="noConversion"/>
  </si>
  <si>
    <t>胡付松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</si>
</sst>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9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0"/>
      <name val="等线"/>
      <family val="3"/>
      <charset val="134"/>
    </font>
    <font>
      <sz val="10"/>
      <color theme="1"/>
      <name val="等线"/>
      <family val="3"/>
      <charset val="134"/>
    </font>
    <font>
      <b/>
      <sz val="10"/>
      <color theme="1"/>
      <name val="等线"/>
      <family val="3"/>
      <charset val="134"/>
    </font>
    <font>
      <sz val="11"/>
      <name val="等线"/>
      <family val="3"/>
      <charset val="134"/>
    </font>
    <font>
      <sz val="9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sz val="14"/>
      <color theme="1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Arial"/>
      <family val="2"/>
    </font>
    <font>
      <sz val="12"/>
      <color theme="1"/>
      <name val="宋体"/>
      <family val="3"/>
      <charset val="134"/>
      <scheme val="minor"/>
    </font>
    <font>
      <sz val="8"/>
      <color theme="1"/>
      <name val="等线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CIDFon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9" fillId="0" borderId="9" xfId="0" quotePrefix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1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14" fillId="0" borderId="0" xfId="0" applyFont="1" applyAlignment="1">
      <alignment horizont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0" borderId="9" xfId="0" quotePrefix="1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16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1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1" fillId="0" borderId="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常规" xfId="0" builtinId="0"/>
  </cellStyles>
  <dxfs count="210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pivotCacheDefinition" Target="pivotCache/pivotCacheDefinition22.xml"/><Relationship Id="rId21" Type="http://schemas.openxmlformats.org/officeDocument/2006/relationships/pivotCacheDefinition" Target="pivotCache/pivotCacheDefinition17.xml"/><Relationship Id="rId42" Type="http://schemas.openxmlformats.org/officeDocument/2006/relationships/pivotCacheDefinition" Target="pivotCache/pivotCacheDefinition38.xml"/><Relationship Id="rId47" Type="http://schemas.openxmlformats.org/officeDocument/2006/relationships/pivotCacheDefinition" Target="pivotCache/pivotCacheDefinition43.xml"/><Relationship Id="rId63" Type="http://schemas.openxmlformats.org/officeDocument/2006/relationships/pivotCacheDefinition" Target="pivotCache/pivotCacheDefinition59.xml"/><Relationship Id="rId68" Type="http://schemas.openxmlformats.org/officeDocument/2006/relationships/pivotCacheDefinition" Target="pivotCache/pivotCacheDefinition64.xml"/><Relationship Id="rId16" Type="http://schemas.openxmlformats.org/officeDocument/2006/relationships/pivotCacheDefinition" Target="pivotCache/pivotCacheDefinition12.xml"/><Relationship Id="rId11" Type="http://schemas.openxmlformats.org/officeDocument/2006/relationships/pivotCacheDefinition" Target="pivotCache/pivotCacheDefinition7.xml"/><Relationship Id="rId32" Type="http://schemas.openxmlformats.org/officeDocument/2006/relationships/pivotCacheDefinition" Target="pivotCache/pivotCacheDefinition28.xml"/><Relationship Id="rId37" Type="http://schemas.openxmlformats.org/officeDocument/2006/relationships/pivotCacheDefinition" Target="pivotCache/pivotCacheDefinition33.xml"/><Relationship Id="rId53" Type="http://schemas.openxmlformats.org/officeDocument/2006/relationships/pivotCacheDefinition" Target="pivotCache/pivotCacheDefinition49.xml"/><Relationship Id="rId58" Type="http://schemas.openxmlformats.org/officeDocument/2006/relationships/pivotCacheDefinition" Target="pivotCache/pivotCacheDefinition54.xml"/><Relationship Id="rId74" Type="http://schemas.openxmlformats.org/officeDocument/2006/relationships/pivotCacheDefinition" Target="pivotCache/pivotCacheDefinition70.xml"/><Relationship Id="rId79" Type="http://schemas.openxmlformats.org/officeDocument/2006/relationships/sharedStrings" Target="sharedStrings.xml"/><Relationship Id="rId5" Type="http://schemas.openxmlformats.org/officeDocument/2006/relationships/pivotCacheDefinition" Target="pivotCache/pivotCacheDefinition1.xml"/><Relationship Id="rId61" Type="http://schemas.openxmlformats.org/officeDocument/2006/relationships/pivotCacheDefinition" Target="pivotCache/pivotCacheDefinition57.xml"/><Relationship Id="rId19" Type="http://schemas.openxmlformats.org/officeDocument/2006/relationships/pivotCacheDefinition" Target="pivotCache/pivotCacheDefinition15.xml"/><Relationship Id="rId14" Type="http://schemas.openxmlformats.org/officeDocument/2006/relationships/pivotCacheDefinition" Target="pivotCache/pivotCacheDefinition10.xml"/><Relationship Id="rId22" Type="http://schemas.openxmlformats.org/officeDocument/2006/relationships/pivotCacheDefinition" Target="pivotCache/pivotCacheDefinition18.xml"/><Relationship Id="rId27" Type="http://schemas.openxmlformats.org/officeDocument/2006/relationships/pivotCacheDefinition" Target="pivotCache/pivotCacheDefinition23.xml"/><Relationship Id="rId30" Type="http://schemas.openxmlformats.org/officeDocument/2006/relationships/pivotCacheDefinition" Target="pivotCache/pivotCacheDefinition26.xml"/><Relationship Id="rId35" Type="http://schemas.openxmlformats.org/officeDocument/2006/relationships/pivotCacheDefinition" Target="pivotCache/pivotCacheDefinition31.xml"/><Relationship Id="rId43" Type="http://schemas.openxmlformats.org/officeDocument/2006/relationships/pivotCacheDefinition" Target="pivotCache/pivotCacheDefinition39.xml"/><Relationship Id="rId48" Type="http://schemas.openxmlformats.org/officeDocument/2006/relationships/pivotCacheDefinition" Target="pivotCache/pivotCacheDefinition44.xml"/><Relationship Id="rId56" Type="http://schemas.openxmlformats.org/officeDocument/2006/relationships/pivotCacheDefinition" Target="pivotCache/pivotCacheDefinition52.xml"/><Relationship Id="rId64" Type="http://schemas.openxmlformats.org/officeDocument/2006/relationships/pivotCacheDefinition" Target="pivotCache/pivotCacheDefinition60.xml"/><Relationship Id="rId69" Type="http://schemas.openxmlformats.org/officeDocument/2006/relationships/pivotCacheDefinition" Target="pivotCache/pivotCacheDefinition65.xml"/><Relationship Id="rId77" Type="http://schemas.openxmlformats.org/officeDocument/2006/relationships/theme" Target="theme/theme1.xml"/><Relationship Id="rId8" Type="http://schemas.openxmlformats.org/officeDocument/2006/relationships/pivotCacheDefinition" Target="pivotCache/pivotCacheDefinition4.xml"/><Relationship Id="rId51" Type="http://schemas.openxmlformats.org/officeDocument/2006/relationships/pivotCacheDefinition" Target="pivotCache/pivotCacheDefinition47.xml"/><Relationship Id="rId72" Type="http://schemas.openxmlformats.org/officeDocument/2006/relationships/pivotCacheDefinition" Target="pivotCache/pivotCacheDefinition68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pivotCacheDefinition" Target="pivotCache/pivotCacheDefinition8.xml"/><Relationship Id="rId17" Type="http://schemas.openxmlformats.org/officeDocument/2006/relationships/pivotCacheDefinition" Target="pivotCache/pivotCacheDefinition13.xml"/><Relationship Id="rId25" Type="http://schemas.openxmlformats.org/officeDocument/2006/relationships/pivotCacheDefinition" Target="pivotCache/pivotCacheDefinition21.xml"/><Relationship Id="rId33" Type="http://schemas.openxmlformats.org/officeDocument/2006/relationships/pivotCacheDefinition" Target="pivotCache/pivotCacheDefinition29.xml"/><Relationship Id="rId38" Type="http://schemas.openxmlformats.org/officeDocument/2006/relationships/pivotCacheDefinition" Target="pivotCache/pivotCacheDefinition34.xml"/><Relationship Id="rId46" Type="http://schemas.openxmlformats.org/officeDocument/2006/relationships/pivotCacheDefinition" Target="pivotCache/pivotCacheDefinition42.xml"/><Relationship Id="rId59" Type="http://schemas.openxmlformats.org/officeDocument/2006/relationships/pivotCacheDefinition" Target="pivotCache/pivotCacheDefinition55.xml"/><Relationship Id="rId67" Type="http://schemas.openxmlformats.org/officeDocument/2006/relationships/pivotCacheDefinition" Target="pivotCache/pivotCacheDefinition63.xml"/><Relationship Id="rId20" Type="http://schemas.openxmlformats.org/officeDocument/2006/relationships/pivotCacheDefinition" Target="pivotCache/pivotCacheDefinition16.xml"/><Relationship Id="rId41" Type="http://schemas.openxmlformats.org/officeDocument/2006/relationships/pivotCacheDefinition" Target="pivotCache/pivotCacheDefinition37.xml"/><Relationship Id="rId54" Type="http://schemas.openxmlformats.org/officeDocument/2006/relationships/pivotCacheDefinition" Target="pivotCache/pivotCacheDefinition50.xml"/><Relationship Id="rId62" Type="http://schemas.openxmlformats.org/officeDocument/2006/relationships/pivotCacheDefinition" Target="pivotCache/pivotCacheDefinition58.xml"/><Relationship Id="rId70" Type="http://schemas.openxmlformats.org/officeDocument/2006/relationships/pivotCacheDefinition" Target="pivotCache/pivotCacheDefinition66.xml"/><Relationship Id="rId75" Type="http://schemas.openxmlformats.org/officeDocument/2006/relationships/pivotCacheDefinition" Target="pivotCache/pivotCacheDefinition71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5" Type="http://schemas.openxmlformats.org/officeDocument/2006/relationships/pivotCacheDefinition" Target="pivotCache/pivotCacheDefinition11.xml"/><Relationship Id="rId23" Type="http://schemas.openxmlformats.org/officeDocument/2006/relationships/pivotCacheDefinition" Target="pivotCache/pivotCacheDefinition19.xml"/><Relationship Id="rId28" Type="http://schemas.openxmlformats.org/officeDocument/2006/relationships/pivotCacheDefinition" Target="pivotCache/pivotCacheDefinition24.xml"/><Relationship Id="rId36" Type="http://schemas.openxmlformats.org/officeDocument/2006/relationships/pivotCacheDefinition" Target="pivotCache/pivotCacheDefinition32.xml"/><Relationship Id="rId49" Type="http://schemas.openxmlformats.org/officeDocument/2006/relationships/pivotCacheDefinition" Target="pivotCache/pivotCacheDefinition45.xml"/><Relationship Id="rId57" Type="http://schemas.openxmlformats.org/officeDocument/2006/relationships/pivotCacheDefinition" Target="pivotCache/pivotCacheDefinition53.xml"/><Relationship Id="rId10" Type="http://schemas.openxmlformats.org/officeDocument/2006/relationships/pivotCacheDefinition" Target="pivotCache/pivotCacheDefinition6.xml"/><Relationship Id="rId31" Type="http://schemas.openxmlformats.org/officeDocument/2006/relationships/pivotCacheDefinition" Target="pivotCache/pivotCacheDefinition27.xml"/><Relationship Id="rId44" Type="http://schemas.openxmlformats.org/officeDocument/2006/relationships/pivotCacheDefinition" Target="pivotCache/pivotCacheDefinition40.xml"/><Relationship Id="rId52" Type="http://schemas.openxmlformats.org/officeDocument/2006/relationships/pivotCacheDefinition" Target="pivotCache/pivotCacheDefinition48.xml"/><Relationship Id="rId60" Type="http://schemas.openxmlformats.org/officeDocument/2006/relationships/pivotCacheDefinition" Target="pivotCache/pivotCacheDefinition56.xml"/><Relationship Id="rId65" Type="http://schemas.openxmlformats.org/officeDocument/2006/relationships/pivotCacheDefinition" Target="pivotCache/pivotCacheDefinition61.xml"/><Relationship Id="rId73" Type="http://schemas.openxmlformats.org/officeDocument/2006/relationships/pivotCacheDefinition" Target="pivotCache/pivotCacheDefinition69.xml"/><Relationship Id="rId78" Type="http://schemas.openxmlformats.org/officeDocument/2006/relationships/styles" Target="styles.xml"/><Relationship Id="rId8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5.xml"/><Relationship Id="rId13" Type="http://schemas.openxmlformats.org/officeDocument/2006/relationships/pivotCacheDefinition" Target="pivotCache/pivotCacheDefinition9.xml"/><Relationship Id="rId18" Type="http://schemas.openxmlformats.org/officeDocument/2006/relationships/pivotCacheDefinition" Target="pivotCache/pivotCacheDefinition14.xml"/><Relationship Id="rId39" Type="http://schemas.openxmlformats.org/officeDocument/2006/relationships/pivotCacheDefinition" Target="pivotCache/pivotCacheDefinition35.xml"/><Relationship Id="rId34" Type="http://schemas.openxmlformats.org/officeDocument/2006/relationships/pivotCacheDefinition" Target="pivotCache/pivotCacheDefinition30.xml"/><Relationship Id="rId50" Type="http://schemas.openxmlformats.org/officeDocument/2006/relationships/pivotCacheDefinition" Target="pivotCache/pivotCacheDefinition46.xml"/><Relationship Id="rId55" Type="http://schemas.openxmlformats.org/officeDocument/2006/relationships/pivotCacheDefinition" Target="pivotCache/pivotCacheDefinition51.xml"/><Relationship Id="rId76" Type="http://schemas.openxmlformats.org/officeDocument/2006/relationships/pivotCacheDefinition" Target="pivotCache/pivotCacheDefinition72.xml"/><Relationship Id="rId7" Type="http://schemas.openxmlformats.org/officeDocument/2006/relationships/pivotCacheDefinition" Target="pivotCache/pivotCacheDefinition3.xml"/><Relationship Id="rId71" Type="http://schemas.openxmlformats.org/officeDocument/2006/relationships/pivotCacheDefinition" Target="pivotCache/pivotCacheDefinition67.xml"/><Relationship Id="rId2" Type="http://schemas.openxmlformats.org/officeDocument/2006/relationships/worksheet" Target="worksheets/sheet2.xml"/><Relationship Id="rId29" Type="http://schemas.openxmlformats.org/officeDocument/2006/relationships/pivotCacheDefinition" Target="pivotCache/pivotCacheDefinition25.xml"/><Relationship Id="rId24" Type="http://schemas.openxmlformats.org/officeDocument/2006/relationships/pivotCacheDefinition" Target="pivotCache/pivotCacheDefinition20.xml"/><Relationship Id="rId40" Type="http://schemas.openxmlformats.org/officeDocument/2006/relationships/pivotCacheDefinition" Target="pivotCache/pivotCacheDefinition36.xml"/><Relationship Id="rId45" Type="http://schemas.openxmlformats.org/officeDocument/2006/relationships/pivotCacheDefinition" Target="pivotCache/pivotCacheDefinition41.xml"/><Relationship Id="rId66" Type="http://schemas.openxmlformats.org/officeDocument/2006/relationships/pivotCacheDefinition" Target="pivotCache/pivotCacheDefinition6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76200</xdr:rowOff>
    </xdr:from>
    <xdr:to>
      <xdr:col>12</xdr:col>
      <xdr:colOff>92925</xdr:colOff>
      <xdr:row>36</xdr:row>
      <xdr:rowOff>146396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19FA6BF-357A-4B9E-929E-5FDD0732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8322525" cy="4699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37</xdr:row>
      <xdr:rowOff>57150</xdr:rowOff>
    </xdr:from>
    <xdr:to>
      <xdr:col>12</xdr:col>
      <xdr:colOff>156631</xdr:colOff>
      <xdr:row>66</xdr:row>
      <xdr:rowOff>26674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367A0D93-2317-42EA-8E13-9783FF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7867650"/>
          <a:ext cx="8195731" cy="494157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_rels/pivotCacheDefinition4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2.xml"/></Relationships>
</file>

<file path=xl/pivotCache/_rels/pivotCacheDefinition4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3.xml"/></Relationships>
</file>

<file path=xl/pivotCache/_rels/pivotCacheDefinition4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4.xml"/></Relationships>
</file>

<file path=xl/pivotCache/_rels/pivotCacheDefinition4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5.xml"/></Relationships>
</file>

<file path=xl/pivotCache/_rels/pivotCacheDefinition4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6.xml"/></Relationships>
</file>

<file path=xl/pivotCache/_rels/pivotCacheDefinition4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7.xml"/></Relationships>
</file>

<file path=xl/pivotCache/_rels/pivotCacheDefinition4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8.xml"/></Relationships>
</file>

<file path=xl/pivotCache/_rels/pivotCacheDefinition4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9.xml"/></Relationships>
</file>

<file path=xl/pivotCache/_rels/pivotCacheDefinition5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0.xml"/></Relationships>
</file>

<file path=xl/pivotCache/_rels/pivotCacheDefinition5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1.xml"/></Relationships>
</file>

<file path=xl/pivotCache/_rels/pivotCacheDefinition5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2.xml"/></Relationships>
</file>

<file path=xl/pivotCache/_rels/pivotCacheDefinition5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3.xml"/></Relationships>
</file>

<file path=xl/pivotCache/_rels/pivotCacheDefinition5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4.xml"/></Relationships>
</file>

<file path=xl/pivotCache/_rels/pivotCacheDefinition5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5.xml"/></Relationships>
</file>

<file path=xl/pivotCache/_rels/pivotCacheDefinition5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6.xml"/></Relationships>
</file>

<file path=xl/pivotCache/_rels/pivotCacheDefinition5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7.xml"/></Relationships>
</file>

<file path=xl/pivotCache/_rels/pivotCacheDefinition5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8.xml"/></Relationships>
</file>

<file path=xl/pivotCache/_rels/pivotCacheDefinition5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9.xml"/></Relationships>
</file>

<file path=xl/pivotCache/_rels/pivotCacheDefinition6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0.xml"/></Relationships>
</file>

<file path=xl/pivotCache/_rels/pivotCacheDefinition6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1.xml"/></Relationships>
</file>

<file path=xl/pivotCache/_rels/pivotCacheDefinition6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2.xml"/></Relationships>
</file>

<file path=xl/pivotCache/_rels/pivotCacheDefinition6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3.xml"/></Relationships>
</file>

<file path=xl/pivotCache/_rels/pivotCacheDefinition6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4.xml"/></Relationships>
</file>

<file path=xl/pivotCache/_rels/pivotCacheDefinition6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5.xml"/></Relationships>
</file>

<file path=xl/pivotCache/_rels/pivotCacheDefinition6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6.xml"/></Relationships>
</file>

<file path=xl/pivotCache/_rels/pivotCacheDefinition6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7.xml"/></Relationships>
</file>

<file path=xl/pivotCache/_rels/pivotCacheDefinition6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8.xml"/></Relationships>
</file>

<file path=xl/pivotCache/_rels/pivotCacheDefinition6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9.xml"/></Relationships>
</file>

<file path=xl/pivotCache/_rels/pivotCacheDefinition7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0.xml"/></Relationships>
</file>

<file path=xl/pivotCache/_rels/pivotCacheDefinition7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1.xml"/></Relationships>
</file>

<file path=xl/pivotCache/_rels/pivotCacheDefinition7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640277779" createdVersion="8" refreshedVersion="8" minRefreshableVersion="3" recordCount="642" xr:uid="{FDFC6C5D-9A8E-4189-BE06-1AFBCF29C9AA}">
  <cacheSource type="worksheet">
    <worksheetSource ref="AA4:AB646" sheet="3.1总分上线"/>
  </cacheSource>
  <cacheFields count="2">
    <cacheField name="教师_x000a_姓名" numFmtId="0">
      <sharedItems count="14">
        <s v="NULL"/>
        <s v="兰阿布"/>
        <s v="郑永朝"/>
        <s v="王志强"/>
        <e v="#N/A"/>
        <s v="杨吉华"/>
        <s v="卢银楷"/>
        <s v="马巫各"/>
        <s v="纪春权" u="1"/>
        <s v="那士信" u="1"/>
        <s v="杨艳" u="1"/>
        <s v="王春波" u="1"/>
        <s v="王友春" u="1"/>
        <s v="赵建超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658449076" createdVersion="8" refreshedVersion="8" minRefreshableVersion="3" recordCount="642" xr:uid="{B832BC64-3E6C-4801-89D9-CDBFE78B1D9F}">
  <cacheSource type="worksheet">
    <worksheetSource ref="AC4:AD646" sheet="3.1总分上线"/>
  </cacheSource>
  <cacheFields count="2">
    <cacheField name="教师_x000a_姓名" numFmtId="0">
      <sharedItems count="16">
        <s v="NULL"/>
        <s v="郑富全"/>
        <s v="叶仁群"/>
        <s v="陈文惠"/>
        <s v="李荣鑫"/>
        <e v="#N/A"/>
        <s v="胡慧芳"/>
        <s v="赵香才"/>
        <s v="勾中文"/>
        <s v="杨琴" u="1"/>
        <s v="金明龙" u="1"/>
        <s v="潘润" u="1"/>
        <s v="降初里" u="1"/>
        <s v="叶小军" u="1"/>
        <s v="万饶" u="1"/>
        <s v="宋欣洲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691319444" createdVersion="8" refreshedVersion="8" minRefreshableVersion="3" recordCount="642" xr:uid="{DDED3A6C-128F-423F-BE31-3693DBCA747C}">
  <cacheSource type="worksheet">
    <worksheetSource ref="AE4:AF646" sheet="3.1总分上线"/>
  </cacheSource>
  <cacheFields count="2">
    <cacheField name="教师_x000a_姓名" numFmtId="0">
      <sharedItems count="16">
        <s v="NULL"/>
        <s v="卢祥"/>
        <s v="辜英琼"/>
        <s v="田友米"/>
        <e v="#N/A"/>
        <s v="金贵"/>
        <s v="骆泽群"/>
        <s v="杜基次尔"/>
        <s v="邓倩" u="1"/>
        <s v="刘壑" u="1"/>
        <s v="胡柔殳" u="1"/>
        <s v="肖霞" u="1"/>
        <s v="杜建清" u="1"/>
        <s v="金勇" u="1"/>
        <s v="高琴" u="1"/>
        <s v="张弘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736921297" createdVersion="8" refreshedVersion="8" minRefreshableVersion="3" recordCount="642" xr:uid="{7430A97E-E674-4B39-8B0D-A9EA66FC0D7E}">
  <cacheSource type="worksheet">
    <worksheetSource ref="AH4:AI646" sheet="3.1总分上线"/>
  </cacheSource>
  <cacheFields count="2">
    <cacheField name="教师_x000a_姓名" numFmtId="0">
      <sharedItems count="14">
        <s v="NULL"/>
        <s v="何苗"/>
        <s v="张玉婷"/>
        <s v="向美娟"/>
        <s v="阙丽萍"/>
        <e v="#N/A"/>
        <s v="叶屏"/>
        <s v="朱霞"/>
        <s v="格绒燚西" u="1"/>
        <s v="易涛" u="1"/>
        <s v="岳子琦" u="1"/>
        <s v="周菊明" u="1"/>
        <s v="陈立娇" u="1"/>
        <s v="肖锐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75972222" createdVersion="8" refreshedVersion="8" minRefreshableVersion="3" recordCount="642" xr:uid="{16ABEB30-E996-4D9A-A82F-5C68C712B370}">
  <cacheSource type="worksheet">
    <worksheetSource ref="AJ4:AK646" sheet="3.1总分上线"/>
  </cacheSource>
  <cacheFields count="2">
    <cacheField name="教师_x000a_姓名" numFmtId="0">
      <sharedItems count="16">
        <s v="NULL"/>
        <s v="黄金华"/>
        <s v="胡付松"/>
        <s v="徐万雄"/>
        <s v="杨周宇"/>
        <s v="李希"/>
        <s v="周军"/>
        <e v="#N/A"/>
        <s v="余玉红"/>
        <s v="李乔军"/>
        <s v="马俊" u="1"/>
        <s v="王江" u="1"/>
        <s v="央宗娜姆" u="1"/>
        <s v="赵云川" u="1"/>
        <s v="刘宗林" u="1"/>
        <s v="李黎明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783101851" createdVersion="8" refreshedVersion="8" minRefreshableVersion="3" recordCount="642" xr:uid="{9D649898-551A-4DC6-A757-A75FC8F831FA}">
  <cacheSource type="worksheet">
    <worksheetSource ref="AL4:AM646" sheet="3.1总分上线"/>
  </cacheSource>
  <cacheFields count="2">
    <cacheField name="教师_x000a_姓名" numFmtId="0">
      <sharedItems count="13">
        <s v="NULL"/>
        <s v="程长寿"/>
        <s v="聂艳梅"/>
        <s v="向翠琳"/>
        <s v="胡昌燕"/>
        <s v="达娃央初"/>
        <e v="#N/A"/>
        <s v="赵顺诚"/>
        <s v="拉初" u="1"/>
        <s v="周凯" u="1"/>
        <s v="彭丹" u="1"/>
        <s v="张翠莲" u="1"/>
        <s v="曾佳瑶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832060184" createdVersion="8" refreshedVersion="8" minRefreshableVersion="3" recordCount="642" xr:uid="{B5690C53-5B95-4CC0-AB53-0C1CBE0BCF3E}">
  <cacheSource type="worksheet">
    <worksheetSource ref="AN4:AO646" sheet="3.1总分上线"/>
  </cacheSource>
  <cacheFields count="2">
    <cacheField name="教师_x000a_姓名" numFmtId="0">
      <sharedItems count="14">
        <s v="NULL"/>
        <s v="兰阿布"/>
        <s v="郑永朝"/>
        <s v="王志强"/>
        <e v="#N/A"/>
        <s v="杨吉华"/>
        <s v="卢银楷"/>
        <s v="马巫各"/>
        <s v="纪春权" u="1"/>
        <s v="那士信" u="1"/>
        <s v="王春波" u="1"/>
        <s v="杨艳" u="1"/>
        <s v="王友春" u="1"/>
        <s v="赵建超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854166668" createdVersion="8" refreshedVersion="8" minRefreshableVersion="3" recordCount="642" xr:uid="{D44EE518-2A2A-4B53-8A19-5F9075281622}">
  <cacheSource type="worksheet">
    <worksheetSource ref="AP4:AQ646" sheet="3.1总分上线"/>
  </cacheSource>
  <cacheFields count="2">
    <cacheField name="教师_x000a_姓名" numFmtId="0">
      <sharedItems count="14">
        <s v="NULL"/>
        <s v="郑富全"/>
        <s v="叶仁群"/>
        <s v="陈文惠"/>
        <s v="李荣鑫"/>
        <e v="#N/A"/>
        <s v="胡慧芳"/>
        <s v="赵香才"/>
        <s v="杨琴" u="1"/>
        <s v="降初里" u="1"/>
        <s v="叶小军" u="1"/>
        <s v="金明龙" u="1"/>
        <s v="万饶" u="1"/>
        <s v="宋欣洲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877314814" createdVersion="8" refreshedVersion="8" minRefreshableVersion="3" recordCount="642" xr:uid="{FF294820-B73A-4023-8597-8A027DA77BB7}">
  <cacheSource type="worksheet">
    <worksheetSource ref="AR4:AS646" sheet="3.1总分上线"/>
  </cacheSource>
  <cacheFields count="2">
    <cacheField name="教师_x000a_姓名" numFmtId="0">
      <sharedItems count="14">
        <s v="NULL"/>
        <s v="卢祥"/>
        <s v="辜英琼"/>
        <s v="田友米"/>
        <e v="#N/A"/>
        <s v="金贵"/>
        <s v="杜基次尔"/>
        <s v="邓倩" u="1"/>
        <s v="刘壑" u="1"/>
        <s v="胡柔殳" u="1"/>
        <s v="高琴" u="1"/>
        <s v="杜建清" u="1"/>
        <s v="彭桦" u="1"/>
        <s v="张弘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896296296" createdVersion="8" refreshedVersion="8" minRefreshableVersion="3" recordCount="642" xr:uid="{24677B2D-FA25-4543-85CE-B207A8EB133B}">
  <cacheSource type="worksheet">
    <worksheetSource ref="AU4:AV646" sheet="3.1总分上线"/>
  </cacheSource>
  <cacheFields count="2">
    <cacheField name="教师_x000a_姓名" numFmtId="0">
      <sharedItems count="14">
        <s v="NULL"/>
        <s v="朱霞"/>
        <s v="张玉婷"/>
        <s v="向美娟"/>
        <s v="何光红"/>
        <s v="阙丽萍"/>
        <e v="#N/A"/>
        <s v="叶屏"/>
        <s v="格绒燚西" u="1"/>
        <s v="易涛" u="1"/>
        <s v="胡美华" u="1"/>
        <s v="周菊明" u="1"/>
        <s v="肖锐" u="1"/>
        <s v="陈立娇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969907406" createdVersion="8" refreshedVersion="8" minRefreshableVersion="3" recordCount="642" xr:uid="{C0A2A53D-654C-4FBD-8777-74FECEF4D604}">
  <cacheSource type="worksheet">
    <worksheetSource ref="AW4:AX646" sheet="3.1总分上线"/>
  </cacheSource>
  <cacheFields count="2">
    <cacheField name="教师_x000a_姓名" numFmtId="0">
      <sharedItems count="16">
        <s v="NULL"/>
        <s v="黄金华"/>
        <s v="胡付松"/>
        <s v="徐万雄"/>
        <s v="李希"/>
        <e v="#N/A"/>
        <s v="周军"/>
        <s v="余玉红"/>
        <s v="罗锐"/>
        <s v="马勇"/>
        <s v="马俊" u="1"/>
        <s v="王江" u="1"/>
        <s v="央宗娜姆" u="1"/>
        <s v="赵云川" u="1"/>
        <s v="李黎明" u="1"/>
        <s v="刘宗林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29995023146" createdVersion="8" refreshedVersion="8" minRefreshableVersion="3" recordCount="642" xr:uid="{EEFA25E5-E12B-4A5C-BC6C-0A139841E386}">
  <cacheSource type="worksheet">
    <worksheetSource ref="AY4:AZ646" sheet="3.1总分上线"/>
  </cacheSource>
  <cacheFields count="2">
    <cacheField name="教师_x000a_姓名" numFmtId="0">
      <sharedItems count="15">
        <s v="NULL"/>
        <s v="程长寿"/>
        <s v="赵顺诚"/>
        <s v="廖云虹"/>
        <s v="胡昌燕"/>
        <s v="谢斌"/>
        <e v="#N/A"/>
        <s v="向翠琳"/>
        <s v="拉初" u="1"/>
        <s v="陈强" u="1"/>
        <s v="兰卡布尺" u="1"/>
        <s v="张翠莲" u="1"/>
        <s v="王图雄" u="1"/>
        <s v="曾佳瑶" u="1"/>
        <s v="彭丹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02372685" createdVersion="8" refreshedVersion="8" minRefreshableVersion="3" recordCount="642" xr:uid="{8013D804-336F-4CE0-AED9-76D4332C7B9A}">
  <cacheSource type="worksheet">
    <worksheetSource ref="BA4:BB646" sheet="3.1总分上线"/>
  </cacheSource>
  <cacheFields count="2">
    <cacheField name="教师_x000a_姓名" numFmtId="0">
      <sharedItems count="15">
        <s v="NULL"/>
        <s v="兰阿布"/>
        <s v="郑永朝"/>
        <s v="王玉强"/>
        <s v="高贵勇"/>
        <e v="#N/A"/>
        <s v="卢银楷"/>
        <s v="马巫各"/>
        <s v="纪春权" u="1"/>
        <s v="那士信" u="1"/>
        <s v="王春波" u="1"/>
        <s v="杨艳" u="1"/>
        <s v="王友春" u="1"/>
        <s v="周强" u="1"/>
        <s v="赵建超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060069443" createdVersion="8" refreshedVersion="8" minRefreshableVersion="3" recordCount="642" xr:uid="{1BE7786A-504F-4462-9A3F-FDA1BB4B3886}">
  <cacheSource type="worksheet">
    <worksheetSource ref="BC4:BD646" sheet="3.1总分上线"/>
  </cacheSource>
  <cacheFields count="2">
    <cacheField name="教师_x000a_姓名" numFmtId="0">
      <sharedItems count="15">
        <s v="NULL"/>
        <s v="郑富全"/>
        <s v="叶仁群"/>
        <s v="陈文惠"/>
        <s v="刘跃军"/>
        <e v="#N/A"/>
        <s v="胡慧芳"/>
        <s v="赵香才"/>
        <s v="勾中文"/>
        <s v="杨琴" u="1"/>
        <s v="叶小军" u="1"/>
        <s v="熊治国" u="1"/>
        <s v="宋欣洲" u="1"/>
        <s v="万饶" u="1"/>
        <s v="李荣鑫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080671296" createdVersion="8" refreshedVersion="8" minRefreshableVersion="3" recordCount="642" xr:uid="{44486315-AB1C-4878-B708-F3A5B3AF74F6}">
  <cacheSource type="worksheet">
    <worksheetSource ref="BE4:BF646" sheet="3.1总分上线"/>
  </cacheSource>
  <cacheFields count="2">
    <cacheField name="教师_x000a_姓名" numFmtId="0">
      <sharedItems count="14">
        <s v="NULL"/>
        <s v="卢祥"/>
        <s v="杨建"/>
        <s v="田友米"/>
        <e v="#N/A"/>
        <s v="金贵"/>
        <s v="杜基次尔"/>
        <s v="邓倩" u="1"/>
        <s v="刘壑" u="1"/>
        <s v="张弘" u="1"/>
        <s v="胡柔书" u="1"/>
        <s v="彭桦" u="1"/>
        <s v="杜建清" u="1"/>
        <s v="高琴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148958333" createdVersion="8" refreshedVersion="8" minRefreshableVersion="3" recordCount="642" xr:uid="{63756243-089E-4835-8A28-40806604C64A}">
  <cacheSource type="worksheet">
    <worksheetSource ref="BH4:BI646" sheet="3.1总分上线"/>
  </cacheSource>
  <cacheFields count="2">
    <cacheField name="教师_x000a_姓名" numFmtId="0">
      <sharedItems count="14">
        <s v="NULL"/>
        <s v="朱霞"/>
        <s v="张玉婷"/>
        <s v="向美娟"/>
        <s v="何光红"/>
        <s v="阙丽萍"/>
        <e v="#N/A"/>
        <s v="叶屏"/>
        <s v="甲阿祝玛"/>
        <s v="格绒燚西" u="1"/>
        <s v="岳子琦" u="1"/>
        <s v="周菊明" u="1"/>
        <s v="易涛" u="1"/>
        <s v="肖锐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215740739" createdVersion="8" refreshedVersion="8" minRefreshableVersion="3" recordCount="642" xr:uid="{5FE6F5EC-0310-4888-964E-47511A9208EF}">
  <cacheSource type="worksheet">
    <worksheetSource ref="BJ4:BK646" sheet="3.1总分上线"/>
  </cacheSource>
  <cacheFields count="2">
    <cacheField name="教师_x000a_姓名" numFmtId="0">
      <sharedItems count="15">
        <s v="NULL"/>
        <s v="黄金华"/>
        <s v="胡付松"/>
        <s v="徐万雄"/>
        <s v="李希"/>
        <e v="#N/A"/>
        <s v="余玉红"/>
        <s v="罗锐"/>
        <s v="马勇"/>
        <s v="马俊" u="1"/>
        <s v="王江" u="1"/>
        <s v="赵云川" u="1"/>
        <s v="央宗娜姆" u="1"/>
        <s v="李黎明" u="1"/>
        <s v="刘宗林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748842594" createdVersion="8" refreshedVersion="8" minRefreshableVersion="3" recordCount="642" xr:uid="{2D574370-F08F-4F97-82FE-9E6A04C42F66}">
  <cacheSource type="worksheet">
    <worksheetSource ref="CP4:CQ646" sheet="3.1总分上线"/>
  </cacheSource>
  <cacheFields count="2">
    <cacheField name="教师_x000a_姓名" numFmtId="0">
      <sharedItems count="14">
        <s v="胡慧芳"/>
        <s v="赵香才"/>
        <s v="卢银楷"/>
        <s v="杨建"/>
        <s v="刘厚江"/>
        <s v="叶仁群"/>
        <s v="陈文惠"/>
        <s v="郑富全"/>
        <s v="杨琴" u="1"/>
        <s v="降初里" u="1"/>
        <s v="叶小军" u="1"/>
        <s v="李荣鑫" u="1"/>
        <s v="万饶" u="1"/>
        <e v="#N/A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773495372" createdVersion="8" refreshedVersion="8" minRefreshableVersion="3" recordCount="642" xr:uid="{F362B9FF-3182-47D3-A153-B5B98F5B0B36}">
  <cacheSource type="worksheet">
    <worksheetSource ref="CN4:CO646" sheet="3.1总分上线"/>
  </cacheSource>
  <cacheFields count="2">
    <cacheField name="教师_x000a_姓名" numFmtId="0">
      <sharedItems count="12">
        <s v="卢银楷"/>
        <s v="吴文艺/康宇峰"/>
        <s v="赵香才"/>
        <s v="高贵勇"/>
        <s v="兰阿布"/>
        <s v="王友春"/>
        <s v="纪春权" u="1"/>
        <s v="吴文艺" u="1"/>
        <s v="马巫各" u="1"/>
        <s v="沈志霞" u="1"/>
        <s v="赵建超" u="1"/>
        <e v="#N/A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822453705" createdVersion="8" refreshedVersion="8" minRefreshableVersion="3" recordCount="642" xr:uid="{98944311-DA80-4CA7-A08D-1FB9AB3E3560}">
  <cacheSource type="worksheet">
    <worksheetSource ref="CL4:CM646" sheet="3.1总分上线"/>
  </cacheSource>
  <cacheFields count="2">
    <cacheField name="教师_x000a_姓名" numFmtId="0">
      <sharedItems count="11">
        <s v="胡昌燕"/>
        <s v="赵顺诚"/>
        <s v="汪睿"/>
        <s v="兰卡布尺"/>
        <s v="廖云虹"/>
        <s v="程长寿"/>
        <s v="拉初" u="1"/>
        <s v="张翠莲" u="1"/>
        <s v="曾佳瑶" u="1"/>
        <s v="彭丹" u="1"/>
        <e v="#N/A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844097219" createdVersion="8" refreshedVersion="8" minRefreshableVersion="3" recordCount="642" xr:uid="{681D727F-AA8A-4DD8-84C4-882437074C17}">
  <cacheSource type="worksheet">
    <worksheetSource ref="CJ4:CK646" sheet="3.1总分上线"/>
  </cacheSource>
  <cacheFields count="2">
    <cacheField name="教师_x000a_姓名" numFmtId="0">
      <sharedItems count="12">
        <s v="余玉红"/>
        <s v="李希"/>
        <s v="王德兵"/>
        <s v="潘勇"/>
        <s v="胡付松"/>
        <s v="黄金华"/>
        <s v="马俊" u="1"/>
        <s v="赵云川" u="1"/>
        <s v="央宗娜姆" u="1"/>
        <s v="邓国华" u="1"/>
        <s v="刘宗林" u="1"/>
        <e v="#N/A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87175926" createdVersion="8" refreshedVersion="8" minRefreshableVersion="3" recordCount="642" xr:uid="{13B27BC9-9A9C-4627-A5CE-FB0CB0A43B81}">
  <cacheSource type="worksheet">
    <worksheetSource ref="CH4:CI646" sheet="3.1总分上线"/>
  </cacheSource>
  <cacheFields count="2">
    <cacheField name="教师_x000a_姓名" numFmtId="0">
      <sharedItems count="14">
        <s v="叶屏"/>
        <s v="阙丽萍"/>
        <s v="曹霞"/>
        <s v="何光红"/>
        <s v="向美娟"/>
        <s v="张玉婷"/>
        <s v="朱霞"/>
        <s v="格绒燚西" u="1"/>
        <s v="李正琪" u="1"/>
        <s v="周菊明" u="1"/>
        <s v="易涛" u="1"/>
        <s v="肖锐" u="1"/>
        <s v="岳子琦" u="1"/>
        <e v="#N/A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943518516" createdVersion="8" refreshedVersion="8" minRefreshableVersion="3" recordCount="642" xr:uid="{1A5A0029-8EE3-48DE-B230-4C8BB6E6D7FC}">
  <cacheSource type="worksheet">
    <worksheetSource ref="CE4:CF646" sheet="3.1总分上线"/>
  </cacheSource>
  <cacheFields count="2">
    <cacheField name="教师_x000a_姓名" numFmtId="0">
      <sharedItems count="10">
        <s v="金贵"/>
        <s v="杜基次尔"/>
        <e v="#N/A"/>
        <s v="杨建"/>
        <s v="卢祥"/>
        <s v="田友米"/>
        <s v="邓倩" u="1"/>
        <s v="胡柔书" u="1"/>
        <s v="张弘" u="1"/>
        <s v="彭桦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966435185" createdVersion="8" refreshedVersion="8" minRefreshableVersion="3" recordCount="642" xr:uid="{2FC5C4D5-94ED-4153-85E0-62B873C083E7}">
  <cacheSource type="worksheet">
    <worksheetSource ref="CC4:CD646" sheet="3.1总分上线"/>
  </cacheSource>
  <cacheFields count="2">
    <cacheField name="教师_x000a_姓名" numFmtId="0">
      <sharedItems count="12">
        <s v="胡慧芳"/>
        <s v="赵香才"/>
        <e v="#N/A"/>
        <s v="陈文惠"/>
        <s v="刘厚江"/>
        <s v="叶仁群"/>
        <s v="郑富全"/>
        <s v="杨琴" u="1"/>
        <s v="降初里" u="1"/>
        <s v="叶小军" u="1"/>
        <s v="李荣鑫" u="1"/>
        <s v="万饶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0986805553" createdVersion="8" refreshedVersion="8" minRefreshableVersion="3" recordCount="642" xr:uid="{AE08C16C-A670-4C5B-9EEA-22932AAB3B98}">
  <cacheSource type="worksheet">
    <worksheetSource ref="CA4:CB646" sheet="3.1总分上线"/>
  </cacheSource>
  <cacheFields count="2">
    <cacheField name="教师_x000a_姓名" numFmtId="0">
      <sharedItems count="11">
        <s v="卢银楷"/>
        <s v="吴文艺"/>
        <e v="#N/A"/>
        <s v="高贵勇"/>
        <s v="兰阿布"/>
        <s v="王友春"/>
        <s v="纪春权" u="1"/>
        <s v="马巫各" u="1"/>
        <s v="夏宇" u="1"/>
        <s v="沈志霞" u="1"/>
        <s v="赵建超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1058333331" createdVersion="8" refreshedVersion="8" minRefreshableVersion="3" recordCount="642" xr:uid="{C0740DAD-2FC8-403F-8E89-F27436E65493}">
  <cacheSource type="worksheet">
    <worksheetSource ref="BW4:BX646" sheet="3.1总分上线"/>
  </cacheSource>
  <cacheFields count="2">
    <cacheField name="教师_x000a_姓名" numFmtId="0">
      <sharedItems count="12">
        <s v="余玉红"/>
        <s v="李希"/>
        <e v="#N/A"/>
        <s v="王德兵"/>
        <s v="潘勇"/>
        <s v="胡付松"/>
        <s v="黄金华"/>
        <s v="马俊" u="1"/>
        <s v="赵云川" u="1"/>
        <s v="央宗娜姆" u="1"/>
        <s v="邓国华" u="1"/>
        <s v="刘宗林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1078356483" createdVersion="8" refreshedVersion="8" minRefreshableVersion="3" recordCount="642" xr:uid="{BBBE8E1E-9063-4F85-BDBC-19461A4D017C}">
  <cacheSource type="worksheet">
    <worksheetSource ref="BU4:BV646" sheet="3.1总分上线"/>
  </cacheSource>
  <cacheFields count="2">
    <cacheField name="教师_x000a_姓名" numFmtId="0">
      <sharedItems count="14">
        <s v="叶屏"/>
        <s v="阙丽萍"/>
        <s v="曹霞"/>
        <e v="#N/A"/>
        <s v="何光红"/>
        <s v="向美娟"/>
        <s v="张玉婷"/>
        <s v="朱霞"/>
        <s v="格绒燚西" u="1"/>
        <s v="李正琪" u="1"/>
        <s v="周菊明" u="1"/>
        <s v="易涛" u="1"/>
        <s v="肖锐" u="1"/>
        <s v="岳子琦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1119444441" createdVersion="8" refreshedVersion="8" minRefreshableVersion="3" recordCount="645" xr:uid="{99CD83A4-9D90-4D9B-8D09-8C7217D01F08}">
  <cacheSource type="worksheet">
    <worksheetSource ref="BR4:BS649" sheet="3.1总分上线"/>
  </cacheSource>
  <cacheFields count="2">
    <cacheField name="教师_x000a_姓名" numFmtId="0">
      <sharedItems containsBlank="1" count="13">
        <s v="NULL"/>
        <s v="卢祥"/>
        <s v="田友米"/>
        <s v="杨建"/>
        <e v="#N/A"/>
        <s v="金贵"/>
        <s v="杜基次尔"/>
        <m/>
        <s v="邓倩" u="1"/>
        <s v="胡柔殳" u="1"/>
        <s v="张弘" u="1"/>
        <s v="彭桦" u="1"/>
        <s v="杜建清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114236111" createdVersion="8" refreshedVersion="8" minRefreshableVersion="3" recordCount="642" xr:uid="{E6AD89C9-5BC5-4980-BD25-1680DF6C23DC}">
  <cacheSource type="worksheet">
    <worksheetSource ref="BP4:BQ646" sheet="3.1总分上线"/>
  </cacheSource>
  <cacheFields count="2">
    <cacheField name="教师_x000a_姓名" numFmtId="0">
      <sharedItems count="14">
        <s v="NULL"/>
        <s v="郑富全"/>
        <s v="叶仁群"/>
        <s v="陈文惠"/>
        <s v="刘跃军"/>
        <e v="#N/A"/>
        <s v="胡慧芳"/>
        <s v="赵香才"/>
        <s v="杨琴" u="1"/>
        <s v="勾中文" u="1"/>
        <s v="叶小军" u="1"/>
        <s v="宋欣洲" u="1"/>
        <s v="万饶" u="1"/>
        <s v="李荣鑫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1163888886" createdVersion="8" refreshedVersion="8" minRefreshableVersion="3" recordCount="642" xr:uid="{0B4BC04B-0860-491D-B82A-1636FF692EF2}">
  <cacheSource type="worksheet">
    <worksheetSource ref="BN4:BO646" sheet="3.1总分上线"/>
  </cacheSource>
  <cacheFields count="2">
    <cacheField name="教师_x000a_姓名" numFmtId="0">
      <sharedItems count="13">
        <s v="NULL"/>
        <s v="兰阿布"/>
        <s v="郑永朝"/>
        <s v="王玉强"/>
        <s v="高贵勇"/>
        <e v="#N/A"/>
        <s v="卢银楷"/>
        <s v="马巫各"/>
        <s v="纪春权" u="1"/>
        <s v="吴文艺" u="1"/>
        <s v="周强" u="1"/>
        <s v="赵建超" u="1"/>
        <s v="王友春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1185416669" createdVersion="8" refreshedVersion="8" minRefreshableVersion="3" recordCount="642" xr:uid="{CDE11055-DFD5-449C-88AD-A8AA946325B1}">
  <cacheSource type="worksheet">
    <worksheetSource ref="BL4:BM646" sheet="3.1总分上线"/>
  </cacheSource>
  <cacheFields count="2">
    <cacheField name="教师_x000a_姓名" numFmtId="0">
      <sharedItems count="16">
        <s v="NULL"/>
        <s v="程长寿"/>
        <s v="赵顺诚"/>
        <s v="廖云虹"/>
        <s v="胡昌燕"/>
        <s v="达娃央初"/>
        <e v="#N/A"/>
        <s v="杨小波"/>
        <s v="向翠琳"/>
        <s v="马俊" u="1"/>
        <s v="拉初" u="1"/>
        <s v="陈强" u="1"/>
        <s v="张翠莲" u="1"/>
        <s v="兰卡布尺" u="1"/>
        <s v="曾佳瑶" u="1"/>
        <s v="邵辉" u="1"/>
      </sharedItems>
    </cacheField>
    <cacheField name="得分" numFmtId="0">
      <sharedItems containsBlank="1" containsMixedTypes="1" containsNumber="1" minValue="-0.89999999999999991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100347225" createdVersion="8" refreshedVersion="8" minRefreshableVersion="3" recordCount="646" xr:uid="{C6896AD1-F18B-4AF2-914C-96A2B3E7812E}">
  <cacheSource type="worksheet">
    <worksheetSource ref="Y3:Z649" sheet="3.2学科单双上线"/>
  </cacheSource>
  <cacheFields count="2">
    <cacheField name="教师_x000a_姓名" numFmtId="0">
      <sharedItems count="16">
        <s v="NULL"/>
        <s v="黄金华"/>
        <s v="胡付松"/>
        <s v="徐万雄"/>
        <e v="#N/A"/>
        <s v="李乔军"/>
        <s v="杨周宇"/>
        <s v="李希"/>
        <s v="余玉红"/>
        <s v="周军"/>
        <s v="马俊" u="1"/>
        <s v="赵云川" u="1"/>
        <s v="央宗娜姆" u="1"/>
        <s v="刘宗林" u="1"/>
        <s v="李黎明" u="1"/>
        <s v="王江" u="1"/>
      </sharedItems>
    </cacheField>
    <cacheField name="得分" numFmtId="0">
      <sharedItems containsMixedTypes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196874997" createdVersion="8" refreshedVersion="8" minRefreshableVersion="3" recordCount="646" xr:uid="{6053F91D-6287-4BF5-B5F4-33F95E8FDFF4}">
  <cacheSource type="worksheet">
    <worksheetSource ref="AC3:AD649" sheet="3.2学科单双上线"/>
  </cacheSource>
  <cacheFields count="2">
    <cacheField name="教师_x000a_姓名" numFmtId="0">
      <sharedItems count="14">
        <s v="NULL"/>
        <s v="兰阿布"/>
        <s v="郑永朝"/>
        <s v="王志强"/>
        <e v="#N/A"/>
        <s v="杨吉华"/>
        <s v="卢银楷"/>
        <s v="马巫各"/>
        <s v="纪春权" u="1"/>
        <s v="那士信" u="1"/>
        <s v="杨艳" u="1"/>
        <s v="王春波" u="1"/>
        <s v="王友春" u="1"/>
        <s v="赵建超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223148145" createdVersion="8" refreshedVersion="8" minRefreshableVersion="3" recordCount="646" xr:uid="{B6E5462D-9349-4EFA-944F-2D5C574B7A35}">
  <cacheSource type="worksheet">
    <worksheetSource ref="AE3:AF649" sheet="3.2学科单双上线"/>
  </cacheSource>
  <cacheFields count="2">
    <cacheField name="教师_x000a_姓名" numFmtId="0">
      <sharedItems count="16">
        <s v="NULL"/>
        <s v="郑富全"/>
        <s v="叶仁群"/>
        <s v="陈文惠"/>
        <s v="李荣鑫"/>
        <e v="#N/A"/>
        <s v="胡慧芳"/>
        <s v="赵香才"/>
        <s v="勾中文"/>
        <s v="杨琴" u="1"/>
        <s v="金明龙" u="1"/>
        <s v="潘润" u="1"/>
        <s v="降初里" u="1"/>
        <s v="叶小军" u="1"/>
        <s v="万饶" u="1"/>
        <s v="宋欣洲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309837964" createdVersion="8" refreshedVersion="8" minRefreshableVersion="3" recordCount="646" xr:uid="{631751EC-4070-49E5-A317-B2BA679A50B7}">
  <cacheSource type="worksheet">
    <worksheetSource ref="AJ3:AK649" sheet="3.2学科单双上线"/>
  </cacheSource>
  <cacheFields count="2">
    <cacheField name="教师_x000a_姓名" numFmtId="0">
      <sharedItems count="14">
        <s v="NULL"/>
        <s v="何苗"/>
        <s v="张玉婷"/>
        <s v="向美娟"/>
        <s v="阙丽萍"/>
        <e v="#N/A"/>
        <s v="叶屏"/>
        <s v="朱霞"/>
        <s v="格绒燚西" u="1"/>
        <s v="易涛" u="1"/>
        <s v="岳子琦" u="1"/>
        <s v="周菊明" u="1"/>
        <s v="陈立娇" u="1"/>
        <s v="肖锐" u="1"/>
      </sharedItems>
    </cacheField>
    <cacheField name="得分" numFmtId="0">
      <sharedItems containsMixedTypes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331944448" createdVersion="8" refreshedVersion="8" minRefreshableVersion="3" recordCount="646" xr:uid="{DA7BF2E4-E22C-47CC-935C-7604403CE7C2}">
  <cacheSource type="worksheet">
    <worksheetSource ref="AG3:AH649" sheet="3.2学科单双上线"/>
  </cacheSource>
  <cacheFields count="2">
    <cacheField name="教师_x000a_姓名" numFmtId="0">
      <sharedItems count="16">
        <s v="NULL"/>
        <s v="卢祥"/>
        <s v="辜英琼"/>
        <s v="田友米"/>
        <e v="#N/A"/>
        <s v="金贵"/>
        <s v="骆泽群"/>
        <s v="杜基次尔"/>
        <s v="邓倩" u="1"/>
        <s v="刘壑" u="1"/>
        <s v="胡柔殳" u="1"/>
        <s v="肖霞" u="1"/>
        <s v="杜建清" u="1"/>
        <s v="金勇" u="1"/>
        <s v="高琴" u="1"/>
        <s v="张弘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35752315" createdVersion="8" refreshedVersion="8" minRefreshableVersion="3" recordCount="646" xr:uid="{12C49DFE-58E3-4067-8550-8D096D6F9EFF}">
  <cacheSource type="worksheet">
    <worksheetSource ref="AL3:AM649" sheet="3.2学科单双上线"/>
  </cacheSource>
  <cacheFields count="2">
    <cacheField name="教师_x000a_姓名" numFmtId="0">
      <sharedItems count="16">
        <s v="NULL"/>
        <s v="黄金华"/>
        <s v="胡付松"/>
        <s v="徐万雄"/>
        <s v="杨周宇"/>
        <s v="李希"/>
        <s v="周军"/>
        <e v="#N/A"/>
        <s v="余玉红"/>
        <s v="李乔军"/>
        <s v="马俊" u="1"/>
        <s v="王江" u="1"/>
        <s v="央宗娜姆" u="1"/>
        <s v="赵云川" u="1"/>
        <s v="刘宗林" u="1"/>
        <s v="李黎明" u="1"/>
      </sharedItems>
    </cacheField>
    <cacheField name="得分" numFmtId="0">
      <sharedItems containsMixedTypes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37604167" createdVersion="8" refreshedVersion="8" minRefreshableVersion="3" recordCount="646" xr:uid="{82C67B47-40E6-4C65-BBC5-1C5021C2D526}">
  <cacheSource type="worksheet">
    <worksheetSource ref="AN3:AO649" sheet="3.2学科单双上线"/>
  </cacheSource>
  <cacheFields count="2">
    <cacheField name="教师_x000a_姓名" numFmtId="0">
      <sharedItems count="13">
        <s v="NULL"/>
        <s v="程长寿"/>
        <s v="聂艳梅"/>
        <s v="向翠琳"/>
        <s v="胡昌燕"/>
        <s v="达娃央初"/>
        <e v="#N/A"/>
        <s v="赵顺诚"/>
        <s v="拉初" u="1"/>
        <s v="周凯" u="1"/>
        <s v="彭丹" u="1"/>
        <s v="张翠莲" u="1"/>
        <s v="曾佳瑶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398032408" createdVersion="8" refreshedVersion="8" minRefreshableVersion="3" recordCount="646" xr:uid="{34856A0C-79F2-4B83-9F6A-7D7E3A6FCB7A}">
  <cacheSource type="worksheet">
    <worksheetSource ref="AP3:AQ649" sheet="3.2学科单双上线"/>
  </cacheSource>
  <cacheFields count="2">
    <cacheField name="教师_x000a_姓名" numFmtId="0">
      <sharedItems count="14">
        <s v="NULL"/>
        <s v="兰阿布"/>
        <s v="郑永朝"/>
        <s v="王志强"/>
        <e v="#N/A"/>
        <s v="杨吉华"/>
        <s v="卢银楷"/>
        <s v="马巫各"/>
        <s v="纪春权" u="1"/>
        <s v="那士信" u="1"/>
        <s v="王春波" u="1"/>
        <s v="杨艳" u="1"/>
        <s v="王友春" u="1"/>
        <s v="赵建超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422569447" createdVersion="8" refreshedVersion="8" minRefreshableVersion="3" recordCount="646" xr:uid="{30CEE9BF-F699-42B7-84B6-B89BAC7F59EE}">
  <cacheSource type="worksheet">
    <worksheetSource ref="AR3:AS649" sheet="3.2学科单双上线"/>
  </cacheSource>
  <cacheFields count="2">
    <cacheField name="教师_x000a_姓名" numFmtId="0">
      <sharedItems count="14">
        <s v="NULL"/>
        <s v="郑富全"/>
        <s v="叶仁群"/>
        <s v="陈文惠"/>
        <s v="李荣鑫"/>
        <e v="#N/A"/>
        <s v="胡慧芳"/>
        <s v="赵香才"/>
        <s v="杨琴" u="1"/>
        <s v="降初里" u="1"/>
        <s v="叶小军" u="1"/>
        <s v="金明龙" u="1"/>
        <s v="万饶" u="1"/>
        <s v="宋欣洲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467476854" createdVersion="8" refreshedVersion="8" minRefreshableVersion="3" recordCount="646" xr:uid="{2CBBA7CD-6DF3-48EB-833E-D6D92228DC1F}">
  <cacheSource type="worksheet">
    <worksheetSource ref="AT3:AU649" sheet="3.2学科单双上线"/>
  </cacheSource>
  <cacheFields count="2">
    <cacheField name="教师_x000a_姓名" numFmtId="0">
      <sharedItems count="14">
        <s v="NULL"/>
        <s v="卢祥"/>
        <s v="辜英琼"/>
        <s v="田友米"/>
        <e v="#N/A"/>
        <s v="金贵"/>
        <s v="杜基次尔"/>
        <s v="邓倩" u="1"/>
        <s v="刘壑" u="1"/>
        <s v="胡柔殳" u="1"/>
        <s v="高琴" u="1"/>
        <s v="杜建清" u="1"/>
        <s v="彭桦" u="1"/>
        <s v="张弘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489120368" createdVersion="8" refreshedVersion="8" minRefreshableVersion="3" recordCount="646" xr:uid="{EB7CF349-DE46-43D7-97E3-F337B562C2D0}">
  <cacheSource type="worksheet">
    <worksheetSource ref="AW3:AX649" sheet="3.2学科单双上线"/>
  </cacheSource>
  <cacheFields count="2">
    <cacheField name="教师_x000a_姓名" numFmtId="0">
      <sharedItems count="14">
        <s v="NULL"/>
        <s v="朱霞"/>
        <s v="张玉婷"/>
        <s v="向美娟"/>
        <s v="何光红"/>
        <s v="阙丽萍"/>
        <e v="#N/A"/>
        <s v="叶屏"/>
        <s v="格绒燚西" u="1"/>
        <s v="易涛" u="1"/>
        <s v="胡美华" u="1"/>
        <s v="周菊明" u="1"/>
        <s v="肖锐" u="1"/>
        <s v="陈立娇" u="1"/>
      </sharedItems>
    </cacheField>
    <cacheField name="得分" numFmtId="0">
      <sharedItems containsMixedTypes="1" containsNumber="1" minValue="0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506712965" createdVersion="8" refreshedVersion="8" minRefreshableVersion="3" recordCount="646" xr:uid="{CEB6EE3F-08A6-4A11-A0D2-AAF30D5C3B58}">
  <cacheSource type="worksheet">
    <worksheetSource ref="AY3:AZ649" sheet="3.2学科单双上线"/>
  </cacheSource>
  <cacheFields count="2">
    <cacheField name="教师_x000a_姓名" numFmtId="0">
      <sharedItems count="16">
        <s v="NULL"/>
        <s v="黄金华"/>
        <s v="胡付松"/>
        <s v="徐万雄"/>
        <s v="李希"/>
        <e v="#N/A"/>
        <s v="周军"/>
        <s v="余玉红"/>
        <s v="罗锐"/>
        <s v="马勇"/>
        <s v="马俊" u="1"/>
        <s v="王江" u="1"/>
        <s v="央宗娜姆" u="1"/>
        <s v="赵云川" u="1"/>
        <s v="李黎明" u="1"/>
        <s v="刘宗林" u="1"/>
      </sharedItems>
    </cacheField>
    <cacheField name="得分" numFmtId="0">
      <sharedItems containsMixedTypes="1" containsNumber="1" minValue="0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525231484" createdVersion="8" refreshedVersion="8" minRefreshableVersion="3" recordCount="646" xr:uid="{F7C66E91-5210-4BFE-AD75-8B33CE1B91D4}">
  <cacheSource type="worksheet">
    <worksheetSource ref="BA3:BB649" sheet="3.2学科单双上线"/>
  </cacheSource>
  <cacheFields count="2">
    <cacheField name="教师_x000a_姓名" numFmtId="0">
      <sharedItems count="15">
        <s v="NULL"/>
        <s v="程长寿"/>
        <s v="赵顺诚"/>
        <s v="廖云虹"/>
        <s v="胡昌燕"/>
        <s v="谢斌"/>
        <e v="#N/A"/>
        <s v="向翠琳"/>
        <s v="拉初" u="1"/>
        <s v="陈强" u="1"/>
        <s v="兰卡布尺" u="1"/>
        <s v="张翠莲" u="1"/>
        <s v="王图雄" u="1"/>
        <s v="曾佳瑶" u="1"/>
        <s v="彭丹" u="1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554745373" createdVersion="8" refreshedVersion="8" minRefreshableVersion="3" recordCount="646" xr:uid="{AAE39CA1-AFC9-4CD4-BE45-8D354CAE2806}">
  <cacheSource type="worksheet">
    <worksheetSource ref="BC3:BD649" sheet="3.2学科单双上线"/>
  </cacheSource>
  <cacheFields count="2">
    <cacheField name="教师_x000a_姓名" numFmtId="0">
      <sharedItems count="15">
        <s v="NULL"/>
        <s v="兰阿布"/>
        <s v="郑永朝"/>
        <s v="王玉强"/>
        <s v="高贵勇"/>
        <e v="#N/A"/>
        <s v="卢银楷"/>
        <s v="马巫各"/>
        <s v="纪春权" u="1"/>
        <s v="那士信" u="1"/>
        <s v="王春波" u="1"/>
        <s v="杨艳" u="1"/>
        <s v="王友春" u="1"/>
        <s v="周强" u="1"/>
        <s v="赵建超" u="1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577546296" createdVersion="8" refreshedVersion="8" minRefreshableVersion="3" recordCount="646" xr:uid="{FE966786-50BC-4A7A-A489-AFE0F9A68207}">
  <cacheSource type="worksheet">
    <worksheetSource ref="BE3:BF649" sheet="3.2学科单双上线"/>
  </cacheSource>
  <cacheFields count="2">
    <cacheField name="教师_x000a_姓名" numFmtId="0">
      <sharedItems count="15">
        <s v="NULL"/>
        <s v="郑富全"/>
        <s v="叶仁群"/>
        <s v="陈文惠"/>
        <s v="刘跃军"/>
        <e v="#N/A"/>
        <s v="胡慧芳"/>
        <s v="赵香才"/>
        <s v="勾中文"/>
        <s v="杨琴" u="1"/>
        <s v="叶小军" u="1"/>
        <s v="熊治国" u="1"/>
        <s v="宋欣洲" u="1"/>
        <s v="万饶" u="1"/>
        <s v="李荣鑫" u="1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626967591" createdVersion="8" refreshedVersion="8" minRefreshableVersion="3" recordCount="646" xr:uid="{99774B18-284E-4B72-802B-E4CA76642195}">
  <cacheSource type="worksheet">
    <worksheetSource ref="BG3:BH649" sheet="3.2学科单双上线"/>
  </cacheSource>
  <cacheFields count="2">
    <cacheField name="教师_x000a_姓名" numFmtId="0">
      <sharedItems count="14">
        <s v="NULL"/>
        <s v="卢祥"/>
        <s v="杨建"/>
        <s v="田友米"/>
        <e v="#N/A"/>
        <s v="金贵"/>
        <s v="杜基次尔"/>
        <s v="邓倩" u="1"/>
        <s v="刘壑" u="1"/>
        <s v="张弘" u="1"/>
        <s v="胡柔殳" u="1"/>
        <s v="彭桦" u="1"/>
        <s v="杜建清" u="1"/>
        <s v="高琴" u="1"/>
      </sharedItems>
    </cacheField>
    <cacheField name="得分" numFmtId="0">
      <sharedItems containsString="0" containsBlank="1" containsNumber="1" minValue="0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645949073" createdVersion="8" refreshedVersion="8" minRefreshableVersion="3" recordCount="646" xr:uid="{1C3DF975-5F5D-45D2-873B-A9F3FDB0CFB1}">
  <cacheSource type="worksheet">
    <worksheetSource ref="BJ3:BK649" sheet="3.2学科单双上线"/>
  </cacheSource>
  <cacheFields count="2">
    <cacheField name="教师_x000a_姓名" numFmtId="0">
      <sharedItems count="14">
        <s v="NULL"/>
        <s v="朱霞"/>
        <s v="张玉婷"/>
        <s v="向美娟"/>
        <s v="何光红"/>
        <s v="阙丽萍"/>
        <e v="#N/A"/>
        <s v="叶屏"/>
        <s v="甲阿祝玛"/>
        <s v="格绒燚西" u="1"/>
        <s v="岳子琦" u="1"/>
        <s v="周菊明" u="1"/>
        <s v="易涛" u="1"/>
        <s v="肖锐" u="1"/>
      </sharedItems>
    </cacheField>
    <cacheField name="得分" numFmtId="0">
      <sharedItems containsMixedTypes="1" containsNumber="1" minValue="0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662731484" createdVersion="8" refreshedVersion="8" minRefreshableVersion="3" recordCount="646" xr:uid="{38326F99-E0C9-41EA-8131-60E99E074F47}">
  <cacheSource type="worksheet">
    <worksheetSource ref="BL3:BM649" sheet="3.2学科单双上线"/>
  </cacheSource>
  <cacheFields count="2">
    <cacheField name="教师_x000a_姓名" numFmtId="0">
      <sharedItems count="15">
        <s v="NULL"/>
        <s v="黄金华"/>
        <s v="胡付松"/>
        <s v="徐万雄"/>
        <s v="李希"/>
        <e v="#N/A"/>
        <s v="余玉红"/>
        <s v="罗锐"/>
        <s v="马勇"/>
        <s v="马俊" u="1"/>
        <s v="王江" u="1"/>
        <s v="赵云川" u="1"/>
        <s v="央宗娜姆" u="1"/>
        <s v="李黎明" u="1"/>
        <s v="刘宗林" u="1"/>
      </sharedItems>
    </cacheField>
    <cacheField name="得分" numFmtId="0">
      <sharedItems containsMixedTypes="1" containsNumber="1" minValue="0" maxValue="5.39999999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681134258" createdVersion="8" refreshedVersion="8" minRefreshableVersion="3" recordCount="646" xr:uid="{A5CC7395-0F91-4C63-BD1C-08A4ED5E6514}">
  <cacheSource type="worksheet">
    <worksheetSource ref="BN3:BO649" sheet="3.2学科单双上线"/>
  </cacheSource>
  <cacheFields count="2">
    <cacheField name="教师_x000a_姓名" numFmtId="0">
      <sharedItems count="16">
        <s v="NULL"/>
        <s v="程长寿"/>
        <s v="赵顺诚"/>
        <s v="廖云虹"/>
        <s v="胡昌燕"/>
        <s v="达娃央初"/>
        <e v="#N/A"/>
        <s v="杨小波"/>
        <s v="向翠琳"/>
        <s v="马俊" u="1"/>
        <s v="拉初" u="1"/>
        <s v="陈强" u="1"/>
        <s v="张翠莲" u="1"/>
        <s v="兰卡布尺" u="1"/>
        <s v="曾佳瑶" u="1"/>
        <s v="邵晖" u="1"/>
      </sharedItems>
    </cacheField>
    <cacheField name="得分" numFmtId="0">
      <sharedItems containsString="0" containsBlank="1" containsNumber="1" minValue="0" maxValue="10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701041663" createdVersion="8" refreshedVersion="8" minRefreshableVersion="3" recordCount="646" xr:uid="{4E5CC1DC-4F1C-4A24-A944-DE49CAC4BA6E}">
  <cacheSource type="worksheet">
    <worksheetSource ref="BP3:BQ649" sheet="3.2学科单双上线"/>
  </cacheSource>
  <cacheFields count="2">
    <cacheField name="教师_x000a_姓名" numFmtId="0">
      <sharedItems count="13">
        <s v="NULL"/>
        <s v="兰阿布"/>
        <s v="郑永朝"/>
        <s v="王玉强"/>
        <s v="高贵勇"/>
        <e v="#N/A"/>
        <s v="卢银楷"/>
        <s v="马巫各"/>
        <s v="纪春权" u="1"/>
        <s v="吴文艺" u="1"/>
        <s v="周强" u="1"/>
        <s v="赵建超" u="1"/>
        <s v="王友春" u="1"/>
      </sharedItems>
    </cacheField>
    <cacheField name="得分" numFmtId="0">
      <sharedItems containsString="0" containsBlank="1" containsNumber="1" minValue="0" maxValue="10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722453701" createdVersion="8" refreshedVersion="8" minRefreshableVersion="3" recordCount="646" xr:uid="{1F5A3AE9-AE36-4911-A8A6-BA0CD3095DF7}">
  <cacheSource type="worksheet">
    <worksheetSource ref="BR3:BS649" sheet="3.2学科单双上线"/>
  </cacheSource>
  <cacheFields count="2">
    <cacheField name="教师_x000a_姓名" numFmtId="0">
      <sharedItems count="14">
        <s v="NULL"/>
        <s v="郑富全"/>
        <s v="叶仁群"/>
        <s v="陈文惠"/>
        <s v="刘跃军"/>
        <e v="#N/A"/>
        <s v="胡慧芳"/>
        <s v="赵香才"/>
        <s v="杨琴" u="1"/>
        <s v="勾中文" u="1"/>
        <s v="叶小军" u="1"/>
        <s v="宋欣洲" u="1"/>
        <s v="万饶" u="1"/>
        <s v="李荣鑫" u="1"/>
      </sharedItems>
    </cacheField>
    <cacheField name="得分" numFmtId="0">
      <sharedItems containsString="0" containsBlank="1" containsNumber="1" minValue="0" maxValue="10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795138887" createdVersion="8" refreshedVersion="8" minRefreshableVersion="3" recordCount="646" xr:uid="{14047795-35B0-4A6D-928C-5E2CC6F68281}">
  <cacheSource type="worksheet">
    <worksheetSource ref="BT3:BU649" sheet="3.2学科单双上线"/>
  </cacheSource>
  <cacheFields count="2">
    <cacheField name="教师_x000a_姓名" numFmtId="0">
      <sharedItems count="12">
        <s v="NULL"/>
        <s v="卢祥"/>
        <s v="田友米"/>
        <s v="杨建"/>
        <e v="#N/A"/>
        <s v="金贵"/>
        <s v="杜基次尔"/>
        <s v="邓倩" u="1"/>
        <s v="胡柔殳" u="1"/>
        <s v="张弘" u="1"/>
        <s v="彭桦" u="1"/>
        <s v="杜建清" u="1"/>
      </sharedItems>
    </cacheField>
    <cacheField name="得分" numFmtId="0">
      <sharedItems containsString="0" containsBlank="1" containsNumber="1" minValue="0" maxValue="10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814814816" createdVersion="8" refreshedVersion="8" minRefreshableVersion="3" recordCount="646" xr:uid="{4963F7A3-BC7F-4B34-9CBF-583AFE6A2B7A}">
  <cacheSource type="worksheet">
    <worksheetSource ref="BW3:BX649" sheet="3.2学科单双上线"/>
  </cacheSource>
  <cacheFields count="2">
    <cacheField name="教师_x000a_姓名" numFmtId="0">
      <sharedItems count="14">
        <s v="叶屏"/>
        <s v="阙丽萍"/>
        <s v="曹霞"/>
        <e v="#N/A"/>
        <s v="何光红"/>
        <s v="向美娟"/>
        <s v="张玉婷"/>
        <s v="朱霞"/>
        <s v="格绒燚西" u="1"/>
        <s v="李正琪" u="1"/>
        <s v="周菊明" u="1"/>
        <s v="易涛" u="1"/>
        <s v="肖锐" u="1"/>
        <s v="岳子琦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833680559" createdVersion="8" refreshedVersion="8" minRefreshableVersion="3" recordCount="646" xr:uid="{76B7F752-E36A-4E77-BBD8-2FF6B5698E0E}">
  <cacheSource type="worksheet">
    <worksheetSource ref="BY3:BZ649" sheet="3.2学科单双上线"/>
  </cacheSource>
  <cacheFields count="2">
    <cacheField name="教师_x000a_姓名" numFmtId="0">
      <sharedItems count="12">
        <s v="余玉红"/>
        <s v="李希"/>
        <e v="#N/A"/>
        <s v="王德兵"/>
        <s v="潘勇"/>
        <s v="胡付松"/>
        <s v="黄金华"/>
        <s v="马俊" u="1"/>
        <s v="赵云川" u="1"/>
        <s v="央宗娜姆" u="1"/>
        <s v="邓国华" u="1"/>
        <s v="刘宗林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871759261" createdVersion="8" refreshedVersion="8" minRefreshableVersion="3" recordCount="646" xr:uid="{BB6E9F27-104A-4923-9B88-18E55993B39A}">
  <cacheSource type="worksheet">
    <worksheetSource ref="CC3:CD649" sheet="3.2学科单双上线"/>
  </cacheSource>
  <cacheFields count="2">
    <cacheField name="教师_x000a_姓名" numFmtId="0">
      <sharedItems count="11">
        <s v="卢银楷"/>
        <s v="吴文艺"/>
        <e v="#N/A"/>
        <s v="高贵勇"/>
        <s v="兰阿布"/>
        <s v="王友春"/>
        <s v="纪春权" u="1"/>
        <s v="马巫各" u="1"/>
        <s v="夏宇" u="1"/>
        <s v="沈志霞" u="1"/>
        <s v="赵建超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906597223" createdVersion="8" refreshedVersion="8" minRefreshableVersion="3" recordCount="646" xr:uid="{43C70184-DFFA-4249-8CC4-B4A73F23198D}">
  <cacheSource type="worksheet">
    <worksheetSource ref="CE3:CF649" sheet="3.2学科单双上线"/>
  </cacheSource>
  <cacheFields count="2">
    <cacheField name="教师_x000a_姓名" numFmtId="0">
      <sharedItems count="12">
        <s v="胡慧芳"/>
        <s v="赵香才"/>
        <e v="#N/A"/>
        <s v="陈文惠"/>
        <s v="刘厚江"/>
        <s v="叶仁群"/>
        <s v="郑富全"/>
        <s v="杨琴" u="1"/>
        <s v="降初里" u="1"/>
        <s v="叶小军" u="1"/>
        <s v="李荣鑫" u="1"/>
        <s v="万饶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956944441" createdVersion="8" refreshedVersion="8" minRefreshableVersion="3" recordCount="646" xr:uid="{5ACF29A7-1B14-4BD0-9B5B-EDCA2D3D5FF6}">
  <cacheSource type="worksheet">
    <worksheetSource ref="CG3:CH649" sheet="3.2学科单双上线"/>
  </cacheSource>
  <cacheFields count="2">
    <cacheField name="教师_x000a_姓名" numFmtId="0">
      <sharedItems count="10">
        <s v="金贵"/>
        <s v="杜基次尔"/>
        <e v="#N/A"/>
        <s v="杨建"/>
        <s v="卢祥"/>
        <s v="田友米"/>
        <s v="邓倩" u="1"/>
        <s v="胡柔殳" u="1"/>
        <s v="张弘" u="1"/>
        <s v="彭桦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971759259" createdVersion="8" refreshedVersion="8" minRefreshableVersion="3" recordCount="646" xr:uid="{6E4DD77A-4393-466B-8ADD-729BE6478EA7}">
  <cacheSource type="worksheet">
    <worksheetSource ref="CJ3:CK649" sheet="3.2学科单双上线"/>
  </cacheSource>
  <cacheFields count="2">
    <cacheField name="教师_x000a_姓名" numFmtId="0">
      <sharedItems count="14">
        <s v="叶屏"/>
        <s v="阙丽萍"/>
        <s v="曹霞"/>
        <s v="何光红"/>
        <s v="向美娟"/>
        <s v="张玉婷"/>
        <s v="朱霞"/>
        <s v="格绒燚西" u="1"/>
        <s v="李正琪" u="1"/>
        <s v="周菊明" u="1"/>
        <s v="易涛" u="1"/>
        <s v="肖锐" u="1"/>
        <s v="岳子琦" u="1"/>
        <e v="#N/A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4988310185" createdVersion="8" refreshedVersion="8" minRefreshableVersion="3" recordCount="646" xr:uid="{CB0F42C2-D15F-4682-83A3-B05F8770B8D9}">
  <cacheSource type="worksheet">
    <worksheetSource ref="CL3:CM649" sheet="3.2学科单双上线"/>
  </cacheSource>
  <cacheFields count="2">
    <cacheField name="教师_x000a_姓名" numFmtId="0">
      <sharedItems count="12">
        <s v="余玉红"/>
        <s v="李希"/>
        <s v="王德兵"/>
        <s v="潘勇"/>
        <s v="胡付松"/>
        <s v="黄金华"/>
        <s v="马俊" u="1"/>
        <s v="赵云川" u="1"/>
        <s v="央宗娜姆" u="1"/>
        <s v="邓国华" u="1"/>
        <s v="刘宗林" u="1"/>
        <e v="#N/A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5004513888" createdVersion="8" refreshedVersion="8" minRefreshableVersion="3" recordCount="646" xr:uid="{F6515F9A-0947-47E0-AF70-14791691898F}">
  <cacheSource type="worksheet">
    <worksheetSource ref="CN3:CO649" sheet="3.2学科单双上线"/>
  </cacheSource>
  <cacheFields count="2">
    <cacheField name="教师_x000a_姓名" numFmtId="0">
      <sharedItems count="11">
        <s v="胡昌燕"/>
        <s v="赵顺诚"/>
        <s v="汪睿"/>
        <s v="兰卡布尺"/>
        <s v="廖云虹"/>
        <s v="程长寿"/>
        <s v="拉初" u="1"/>
        <s v="张翠莲" u="1"/>
        <s v="曾佳瑶" u="1"/>
        <s v="彭丹" u="1"/>
        <e v="#N/A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5018981482" createdVersion="8" refreshedVersion="8" minRefreshableVersion="3" recordCount="646" xr:uid="{71048DEE-E85B-4357-A716-704727BBECB8}">
  <cacheSource type="worksheet">
    <worksheetSource ref="CP3:CQ649" sheet="3.2学科单双上线"/>
  </cacheSource>
  <cacheFields count="2">
    <cacheField name="教师_x000a_姓名" numFmtId="0">
      <sharedItems count="12">
        <s v="卢银楷"/>
        <s v="吴文艺/康宇峰"/>
        <s v="赵香才"/>
        <s v="高贵勇"/>
        <s v="兰阿布"/>
        <s v="王友春"/>
        <s v="纪春权" u="1"/>
        <s v="吴文艺" u="1"/>
        <s v="马巫各" u="1"/>
        <s v="沈志霞" u="1"/>
        <s v="赵建超" u="1"/>
        <e v="#N/A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5037152779" createdVersion="8" refreshedVersion="8" minRefreshableVersion="3" recordCount="646" xr:uid="{006AB7ED-0A3E-48A9-B106-AAE67D4E3475}">
  <cacheSource type="worksheet">
    <worksheetSource ref="CR3:CS649" sheet="3.2学科单双上线"/>
  </cacheSource>
  <cacheFields count="2">
    <cacheField name="教师_x000a_姓名" numFmtId="0">
      <sharedItems count="14">
        <s v="胡慧芳"/>
        <s v="赵香才"/>
        <s v="卢银楷"/>
        <s v="杨建"/>
        <s v="刘厚江"/>
        <s v="叶仁群"/>
        <s v="陈文惠"/>
        <s v="郑富全"/>
        <s v="杨琴" u="1"/>
        <s v="降初里" u="1"/>
        <s v="叶小军" u="1"/>
        <s v="李荣鑫" u="1"/>
        <s v="万饶" u="1"/>
        <e v="#N/A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35062615742" createdVersion="8" refreshedVersion="8" minRefreshableVersion="3" recordCount="646" xr:uid="{FCFEC93E-46DE-4AB4-B4D4-533C0FAC3DEA}">
  <cacheSource type="worksheet">
    <worksheetSource ref="CT3:CU649" sheet="3.2学科单双上线"/>
  </cacheSource>
  <cacheFields count="2">
    <cacheField name="教师_x000a_姓名" numFmtId="0">
      <sharedItems count="10">
        <s v="金贵"/>
        <s v="杜基次尔"/>
        <s v="杨建"/>
        <s v="卢祥"/>
        <s v="田友米"/>
        <s v="邓倩" u="1"/>
        <s v="胡柔殳" u="1"/>
        <s v="张弘" u="1"/>
        <s v="彭桦" u="1"/>
        <e v="#N/A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98891319442" createdVersion="8" refreshedVersion="8" minRefreshableVersion="3" recordCount="642" xr:uid="{68CB241A-9197-4BD5-B5B5-CB49891F775E}">
  <cacheSource type="worksheet">
    <worksheetSource ref="W4:X646" sheet="3.1总分上线"/>
  </cacheSource>
  <cacheFields count="2">
    <cacheField name="教师_x000a_姓名" numFmtId="0">
      <sharedItems count="17">
        <s v="NULL"/>
        <s v="黄金华"/>
        <s v="胡付松"/>
        <s v="徐万雄"/>
        <e v="#N/A"/>
        <s v="李乔军"/>
        <s v="杨周宇"/>
        <s v="李希"/>
        <s v="余玉红"/>
        <s v="周军"/>
        <s v="AA" u="1"/>
        <s v="马俊" u="1"/>
        <s v="赵云川" u="1"/>
        <s v="央宗娜姆" u="1"/>
        <s v="刘宗林" u="1"/>
        <s v="李黎明" u="1"/>
        <s v="王江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799210532408" createdVersion="8" refreshedVersion="8" minRefreshableVersion="3" recordCount="642" xr:uid="{0CE227B8-CE07-45E1-91B4-FEFA601611FB}">
  <cacheSource type="worksheet">
    <worksheetSource ref="CR4:CS646" sheet="3.1总分上线"/>
  </cacheSource>
  <cacheFields count="2">
    <cacheField name="教师_x000a_姓名" numFmtId="0">
      <sharedItems count="11">
        <s v="金贵"/>
        <s v="杜基次尔"/>
        <s v="杨建"/>
        <s v="卢祥"/>
        <s v="田友米"/>
        <s v="杜基" u="1"/>
        <s v="邓倩" u="1"/>
        <s v="胡柔殳" u="1"/>
        <s v="张弘" u="1"/>
        <s v="彭桦" u="1"/>
        <e v="#N/A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971077199072" createdVersion="8" refreshedVersion="8" minRefreshableVersion="3" recordCount="648" xr:uid="{A45DC3BE-9896-4EB1-B276-F387666ADF8A}">
  <cacheSource type="worksheet">
    <worksheetSource ref="BY4:BZ652" sheet="3.1总分上线"/>
  </cacheSource>
  <cacheFields count="2">
    <cacheField name="教师_x000a_姓名" numFmtId="0">
      <sharedItems containsBlank="1" count="14">
        <s v="胡昌燕"/>
        <s v="赵顺诚"/>
        <s v="汪睿"/>
        <s v="兰卡布尺"/>
        <s v="廖云虹"/>
        <s v="程长寿"/>
        <m/>
        <s v="余玉红" u="1"/>
        <s v="李希" u="1"/>
        <e v="#N/A" u="1"/>
        <s v="王德兵" u="1"/>
        <s v="潘勇" u="1"/>
        <s v="胡付松" u="1"/>
        <s v="黄金华" u="1"/>
      </sharedItems>
    </cacheField>
    <cacheField name="得分" numFmtId="0">
      <sharedItems containsString="0" containsBlank="1" containsNumber="1" minValue="-3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0.971678587965" createdVersion="8" refreshedVersion="8" minRefreshableVersion="3" recordCount="646" xr:uid="{7A440551-9CEC-439D-AAC1-39044AD0DD5A}">
  <cacheSource type="worksheet">
    <worksheetSource ref="CA3:CB649" sheet="3.2学科单双上线"/>
  </cacheSource>
  <cacheFields count="2">
    <cacheField name="教师_x000a_姓名" numFmtId="0">
      <sharedItems count="17">
        <s v="胡昌燕"/>
        <s v="赵顺诚"/>
        <s v="汪睿"/>
        <s v="兰卡布尺"/>
        <s v="廖云虹"/>
        <s v="程长寿"/>
        <s v="余玉红" u="1"/>
        <s v="李希" u="1"/>
        <e v="#N/A" u="1"/>
        <s v="王德兵" u="1"/>
        <s v="潘勇" u="1"/>
        <s v="胡付松" u="1"/>
        <s v="黄金华" u="1"/>
        <s v="拉初" u="1"/>
        <s v="张翠莲" u="1"/>
        <s v="曾佳瑶" u="1"/>
        <s v="彭丹" u="1"/>
      </sharedItems>
    </cacheField>
    <cacheField name="得分" numFmtId="0">
      <sharedItems containsSemiMixedTypes="0" containsString="0" containsNumber="1" minValue="0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1.475921412035" createdVersion="8" refreshedVersion="8" minRefreshableVersion="3" recordCount="642" xr:uid="{D4C2B116-CB3F-4F5E-A4A9-ED5616CE2325}">
  <cacheSource type="worksheet">
    <worksheetSource ref="U4:V646" sheet="3.1总分上线"/>
  </cacheSource>
  <cacheFields count="2">
    <cacheField name="教师_x000a_姓名" numFmtId="0">
      <sharedItems count="15">
        <s v="NULL"/>
        <s v="何苗"/>
        <s v="张玉婷"/>
        <s v="向美娟"/>
        <e v="#N/A"/>
        <s v="阙丽萍"/>
        <s v="叶屏"/>
        <s v="朱霞"/>
        <s v="格绒燚西" u="1"/>
        <s v="肖锐" u="1"/>
        <s v="易涛" u="1"/>
        <s v="陈立娇" u="1"/>
        <s v="岳子琦" u="1"/>
        <s v="周菊明" u="1"/>
        <s v="陈丽娇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1.476414351855" createdVersion="8" refreshedVersion="8" minRefreshableVersion="3" recordCount="642" xr:uid="{35C7CD4C-4945-4E21-A71A-3361403F2CAC}">
  <cacheSource type="worksheet">
    <worksheetSource ref="Y4:Z646" sheet="3.1总分上线"/>
  </cacheSource>
  <cacheFields count="2">
    <cacheField name="教师_x000a_姓名" numFmtId="0">
      <sharedItems containsMixedTypes="1" containsNumber="1" containsInteger="1" minValue="0" maxValue="0" count="10">
        <s v="NULL"/>
        <s v="程长寿"/>
        <s v="聂艳梅"/>
        <s v="向翠琳"/>
        <e v="#N/A"/>
        <s v="赵顺诚"/>
        <s v="胡昌燕"/>
        <s v="达娃央初"/>
        <s v="邵晖"/>
        <n v="0" u="1"/>
      </sharedItems>
    </cacheField>
    <cacheField name="得分" numFmtId="0">
      <sharedItems containsBlank="1" containsMixedTypes="1" containsNumber="1" minValue="-0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1.476714004632" createdVersion="8" refreshedVersion="8" minRefreshableVersion="3" recordCount="646" xr:uid="{75FB4D28-FBD9-4203-A700-DDB7F67DC6DA}">
  <cacheSource type="worksheet">
    <worksheetSource ref="W3:X649" sheet="3.2学科单双上线"/>
  </cacheSource>
  <cacheFields count="2">
    <cacheField name="教师_x000a_姓名" numFmtId="0">
      <sharedItems count="14">
        <s v="NULL"/>
        <s v="何苗"/>
        <s v="张玉婷"/>
        <s v="向美娟"/>
        <e v="#N/A"/>
        <s v="阙丽萍"/>
        <s v="叶屏"/>
        <s v="朱霞"/>
        <s v="格绒燚西" u="1"/>
        <s v="肖锐" u="1"/>
        <s v="易涛" u="1"/>
        <s v="陈立娇" u="1"/>
        <s v="岳子琦" u="1"/>
        <s v="周菊明" u="1"/>
      </sharedItems>
    </cacheField>
    <cacheField name="得分" numFmtId="0">
      <sharedItems containsMixedTypes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1.476761342594" createdVersion="8" refreshedVersion="8" minRefreshableVersion="3" recordCount="646" xr:uid="{46B22713-8D82-412B-9C64-9B1899DB4A72}">
  <cacheSource type="worksheet">
    <worksheetSource ref="AA3:AB649" sheet="3.2学科单双上线"/>
  </cacheSource>
  <cacheFields count="2">
    <cacheField name="教师_x000a_姓名" numFmtId="0">
      <sharedItems containsMixedTypes="1" containsNumber="1" containsInteger="1" minValue="0" maxValue="0" count="10">
        <s v="NULL"/>
        <s v="程长寿"/>
        <s v="聂艳梅"/>
        <s v="向翠琳"/>
        <e v="#N/A"/>
        <s v="赵顺诚"/>
        <s v="胡昌燕"/>
        <s v="达娃央初"/>
        <s v="邵晖"/>
        <n v="0" u="1"/>
      </sharedItems>
    </cacheField>
    <cacheField name="得分" numFmtId="0">
      <sharedItems containsString="0" containsBlank="1" containsNumber="1" minValue="0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2"/>
    <n v="1.8"/>
  </r>
  <r>
    <x v="1"/>
    <n v="3"/>
  </r>
  <r>
    <x v="2"/>
    <n v="3"/>
  </r>
  <r>
    <x v="1"/>
    <n v="1.8"/>
  </r>
  <r>
    <x v="2"/>
    <n v="3"/>
  </r>
  <r>
    <x v="1"/>
    <n v="1.8"/>
  </r>
  <r>
    <x v="2"/>
    <n v="3"/>
  </r>
  <r>
    <x v="1"/>
    <n v="3"/>
  </r>
  <r>
    <x v="2"/>
    <n v="1.8"/>
  </r>
  <r>
    <x v="2"/>
    <n v="3.1199999999999997"/>
  </r>
  <r>
    <x v="2"/>
    <n v="1.8"/>
  </r>
  <r>
    <x v="2"/>
    <n v="1.8"/>
  </r>
  <r>
    <x v="2"/>
    <n v="3.6"/>
  </r>
  <r>
    <x v="1"/>
    <n v="3.1199999999999997"/>
  </r>
  <r>
    <x v="2"/>
    <n v="3"/>
  </r>
  <r>
    <x v="2"/>
    <n v="1.8"/>
  </r>
  <r>
    <x v="2"/>
    <n v="-0.6"/>
  </r>
  <r>
    <x v="2"/>
    <n v="0.84"/>
  </r>
  <r>
    <x v="2"/>
    <n v="-0.6"/>
  </r>
  <r>
    <x v="1"/>
    <n v="0.6"/>
  </r>
  <r>
    <x v="1"/>
    <n v="0.6"/>
  </r>
  <r>
    <x v="2"/>
    <n v="-0.6"/>
  </r>
  <r>
    <x v="1"/>
    <n v="0.78000000000000014"/>
  </r>
  <r>
    <x v="1"/>
    <n v="0.84"/>
  </r>
  <r>
    <x v="2"/>
    <n v="0.6"/>
  </r>
  <r>
    <x v="2"/>
    <n v="0.6"/>
  </r>
  <r>
    <x v="2"/>
    <n v="0.6"/>
  </r>
  <r>
    <x v="1"/>
    <n v="0.6"/>
  </r>
  <r>
    <x v="3"/>
    <n v="1.2"/>
  </r>
  <r>
    <x v="2"/>
    <n v="-0.6"/>
  </r>
  <r>
    <x v="2"/>
    <n v="0.6"/>
  </r>
  <r>
    <x v="2"/>
    <n v="0.9"/>
  </r>
  <r>
    <x v="2"/>
    <n v="0.6"/>
  </r>
  <r>
    <x v="2"/>
    <n v="0.6"/>
  </r>
  <r>
    <x v="2"/>
    <n v="0.78000000000000014"/>
  </r>
  <r>
    <x v="2"/>
    <n v="0.6"/>
  </r>
  <r>
    <x v="1"/>
    <n v="0.6"/>
  </r>
  <r>
    <x v="1"/>
    <n v="0.6"/>
  </r>
  <r>
    <x v="2"/>
    <n v="0.6"/>
  </r>
  <r>
    <x v="2"/>
    <n v="0.9"/>
  </r>
  <r>
    <x v="1"/>
    <n v="1.2"/>
  </r>
  <r>
    <x v="2"/>
    <n v="0.6"/>
  </r>
  <r>
    <x v="2"/>
    <n v="-0.6"/>
  </r>
  <r>
    <x v="1"/>
    <n v="0.6"/>
  </r>
  <r>
    <x v="1"/>
    <n v="1.2"/>
  </r>
  <r>
    <x v="1"/>
    <n v="0.6"/>
  </r>
  <r>
    <x v="2"/>
    <n v="-0.6"/>
  </r>
  <r>
    <x v="2"/>
    <n v="0.71999999999999986"/>
  </r>
  <r>
    <x v="1"/>
    <n v="0.78000000000000014"/>
  </r>
  <r>
    <x v="1"/>
    <n v="1.2"/>
  </r>
  <r>
    <x v="2"/>
    <n v="0.6"/>
  </r>
  <r>
    <x v="2"/>
    <n v="0.78000000000000014"/>
  </r>
  <r>
    <x v="2"/>
    <n v="0.9"/>
  </r>
  <r>
    <x v="1"/>
    <n v="0.6"/>
  </r>
  <r>
    <x v="1"/>
    <n v="-0.6"/>
  </r>
  <r>
    <x v="2"/>
    <n v="0.96000000000000008"/>
  </r>
  <r>
    <x v="1"/>
    <n v="0.6"/>
  </r>
  <r>
    <x v="1"/>
    <n v="1.08"/>
  </r>
  <r>
    <x v="2"/>
    <n v="-0.6"/>
  </r>
  <r>
    <x v="2"/>
    <n v="0.84"/>
  </r>
  <r>
    <x v="2"/>
    <n v="0.84"/>
  </r>
  <r>
    <x v="2"/>
    <n v="0.6"/>
  </r>
  <r>
    <x v="2"/>
    <n v="0.6"/>
  </r>
  <r>
    <x v="2"/>
    <n v="0.6"/>
  </r>
  <r>
    <x v="2"/>
    <n v="0.6"/>
  </r>
  <r>
    <x v="2"/>
    <n v="0.6"/>
  </r>
  <r>
    <x v="2"/>
    <n v="0.78000000000000014"/>
  </r>
  <r>
    <x v="1"/>
    <n v="1.08"/>
  </r>
  <r>
    <x v="2"/>
    <n v="-0.6"/>
  </r>
  <r>
    <x v="2"/>
    <n v="0.6"/>
  </r>
  <r>
    <x v="2"/>
    <n v="0.84"/>
  </r>
  <r>
    <x v="1"/>
    <n v="0.6"/>
  </r>
  <r>
    <x v="2"/>
    <n v="1.2"/>
  </r>
  <r>
    <x v="2"/>
    <n v="0.6"/>
  </r>
  <r>
    <x v="2"/>
    <n v="0.6"/>
  </r>
  <r>
    <x v="2"/>
    <n v="0.6"/>
  </r>
  <r>
    <x v="1"/>
    <n v="0.6"/>
  </r>
  <r>
    <x v="2"/>
    <n v="-0.6"/>
  </r>
  <r>
    <x v="2"/>
    <n v="0.6"/>
  </r>
  <r>
    <x v="1"/>
    <n v="0.6"/>
  </r>
  <r>
    <x v="2"/>
    <n v="0.6"/>
  </r>
  <r>
    <x v="3"/>
    <n v="0.96000000000000008"/>
  </r>
  <r>
    <x v="2"/>
    <n v="0.66"/>
  </r>
  <r>
    <x v="2"/>
    <n v="0.6"/>
  </r>
  <r>
    <x v="2"/>
    <n v="0.6"/>
  </r>
  <r>
    <x v="2"/>
    <n v="0.84"/>
  </r>
  <r>
    <x v="1"/>
    <n v="0.6"/>
  </r>
  <r>
    <x v="1"/>
    <n v="0.6"/>
  </r>
  <r>
    <x v="1"/>
    <n v="1.02"/>
  </r>
  <r>
    <x v="2"/>
    <n v="0.6"/>
  </r>
  <r>
    <x v="1"/>
    <n v="1.2"/>
  </r>
  <r>
    <x v="2"/>
    <n v="0.6"/>
  </r>
  <r>
    <x v="2"/>
    <n v="0.71999999999999986"/>
  </r>
  <r>
    <x v="1"/>
    <n v="0.9"/>
  </r>
  <r>
    <x v="1"/>
    <n v="1.2"/>
  </r>
  <r>
    <x v="2"/>
    <n v="0.6"/>
  </r>
  <r>
    <x v="3"/>
    <n v="1.08"/>
  </r>
  <r>
    <x v="3"/>
    <n v="0.9"/>
  </r>
  <r>
    <x v="2"/>
    <n v="0.96000000000000008"/>
  </r>
  <r>
    <x v="2"/>
    <n v="0.6"/>
  </r>
  <r>
    <x v="1"/>
    <n v="0.6"/>
  </r>
  <r>
    <x v="2"/>
    <n v="0.66"/>
  </r>
  <r>
    <x v="1"/>
    <n v="0.6"/>
  </r>
  <r>
    <x v="2"/>
    <n v="0.6"/>
  </r>
  <r>
    <x v="2"/>
    <n v="1.08"/>
  </r>
  <r>
    <x v="2"/>
    <n v="1.08"/>
  </r>
  <r>
    <x v="2"/>
    <n v="1.08"/>
  </r>
  <r>
    <x v="2"/>
    <n v="1.2"/>
  </r>
  <r>
    <x v="1"/>
    <n v="1.08"/>
  </r>
  <r>
    <x v="3"/>
    <n v="-0.12000000000000001"/>
  </r>
  <r>
    <x v="1"/>
    <n v="-0.12000000000000001"/>
  </r>
  <r>
    <x v="1"/>
    <n v="0"/>
  </r>
  <r>
    <x v="1"/>
    <n v="0"/>
  </r>
  <r>
    <x v="4"/>
    <n v="-0.42"/>
  </r>
  <r>
    <x v="1"/>
    <n v="-0.35999999999999993"/>
  </r>
  <r>
    <x v="1"/>
    <n v="0"/>
  </r>
  <r>
    <x v="3"/>
    <n v="-0.12000000000000001"/>
  </r>
  <r>
    <x v="2"/>
    <n v="-0.12000000000000001"/>
  </r>
  <r>
    <x v="1"/>
    <n v="-0.6"/>
  </r>
  <r>
    <x v="1"/>
    <n v="-0.12000000000000001"/>
  </r>
  <r>
    <x v="1"/>
    <n v="-0.35999999999999993"/>
  </r>
  <r>
    <x v="3"/>
    <n v="-0.12000000000000001"/>
  </r>
  <r>
    <x v="2"/>
    <n v="-0.35999999999999993"/>
  </r>
  <r>
    <x v="1"/>
    <n v="-0.12000000000000001"/>
  </r>
  <r>
    <x v="1"/>
    <n v="0"/>
  </r>
  <r>
    <x v="1"/>
    <n v="-0.6"/>
  </r>
  <r>
    <x v="2"/>
    <n v="-0.6"/>
  </r>
  <r>
    <x v="1"/>
    <n v="0"/>
  </r>
  <r>
    <x v="3"/>
    <n v="0"/>
  </r>
  <r>
    <x v="2"/>
    <n v="-0.6"/>
  </r>
  <r>
    <x v="4"/>
    <n v="0"/>
  </r>
  <r>
    <x v="1"/>
    <n v="0"/>
  </r>
  <r>
    <x v="3"/>
    <n v="-0.17999999999999997"/>
  </r>
  <r>
    <x v="3"/>
    <n v="-0.12000000000000001"/>
  </r>
  <r>
    <x v="2"/>
    <n v="-0.6"/>
  </r>
  <r>
    <x v="1"/>
    <n v="-0.48000000000000004"/>
  </r>
  <r>
    <x v="2"/>
    <n v="-0.6"/>
  </r>
  <r>
    <x v="2"/>
    <n v="-0.6"/>
  </r>
  <r>
    <x v="2"/>
    <n v="-0.6"/>
  </r>
  <r>
    <x v="1"/>
    <n v="-0.6"/>
  </r>
  <r>
    <x v="1"/>
    <n v="0"/>
  </r>
  <r>
    <x v="1"/>
    <n v="-0.12000000000000001"/>
  </r>
  <r>
    <x v="1"/>
    <n v="0"/>
  </r>
  <r>
    <x v="2"/>
    <n v="-0.42"/>
  </r>
  <r>
    <x v="2"/>
    <n v="-0.12000000000000001"/>
  </r>
  <r>
    <x v="2"/>
    <n v="-0.6"/>
  </r>
  <r>
    <x v="2"/>
    <n v="-0.12000000000000001"/>
  </r>
  <r>
    <x v="1"/>
    <n v="-0.48000000000000004"/>
  </r>
  <r>
    <x v="3"/>
    <n v="-0.12000000000000001"/>
  </r>
  <r>
    <x v="2"/>
    <n v="-0.6"/>
  </r>
  <r>
    <x v="4"/>
    <n v="0"/>
  </r>
  <r>
    <x v="3"/>
    <n v="0"/>
  </r>
  <r>
    <x v="2"/>
    <n v="-0.6"/>
  </r>
  <r>
    <x v="1"/>
    <n v="-0.6"/>
  </r>
  <r>
    <x v="1"/>
    <n v="-0.12000000000000001"/>
  </r>
  <r>
    <x v="2"/>
    <n v="-0.48000000000000004"/>
  </r>
  <r>
    <x v="1"/>
    <n v="-0.12000000000000001"/>
  </r>
  <r>
    <x v="3"/>
    <n v="-0.17999999999999997"/>
  </r>
  <r>
    <x v="3"/>
    <n v="-0.12000000000000001"/>
  </r>
  <r>
    <x v="1"/>
    <n v="-0.42"/>
  </r>
  <r>
    <x v="3"/>
    <n v="0"/>
  </r>
  <r>
    <x v="2"/>
    <n v="-0.48000000000000004"/>
  </r>
  <r>
    <x v="2"/>
    <n v="-0.54"/>
  </r>
  <r>
    <x v="1"/>
    <n v="-0.6"/>
  </r>
  <r>
    <x v="2"/>
    <n v="-0.3"/>
  </r>
  <r>
    <x v="1"/>
    <n v="-0.35999999999999993"/>
  </r>
  <r>
    <x v="3"/>
    <n v="0"/>
  </r>
  <r>
    <x v="3"/>
    <n v="0"/>
  </r>
  <r>
    <x v="1"/>
    <n v="-0.35999999999999993"/>
  </r>
  <r>
    <x v="1"/>
    <n v="0"/>
  </r>
  <r>
    <x v="2"/>
    <n v="-0.54"/>
  </r>
  <r>
    <x v="2"/>
    <n v="-0.12000000000000001"/>
  </r>
  <r>
    <x v="1"/>
    <n v="-0.6"/>
  </r>
  <r>
    <x v="3"/>
    <n v="0"/>
  </r>
  <r>
    <x v="1"/>
    <n v="-0.6"/>
  </r>
  <r>
    <x v="1"/>
    <n v="0"/>
  </r>
  <r>
    <x v="4"/>
    <n v="0"/>
  </r>
  <r>
    <x v="3"/>
    <n v="0"/>
  </r>
  <r>
    <x v="2"/>
    <n v="-0.48000000000000004"/>
  </r>
  <r>
    <x v="3"/>
    <n v="0"/>
  </r>
  <r>
    <x v="3"/>
    <n v="-0.48000000000000004"/>
  </r>
  <r>
    <x v="2"/>
    <n v="-0.6"/>
  </r>
  <r>
    <x v="1"/>
    <n v="-0.12000000000000001"/>
  </r>
  <r>
    <x v="3"/>
    <n v="0"/>
  </r>
  <r>
    <x v="3"/>
    <n v="-0.12000000000000001"/>
  </r>
  <r>
    <x v="1"/>
    <n v="-0.12000000000000001"/>
  </r>
  <r>
    <x v="2"/>
    <n v="-0.12000000000000001"/>
  </r>
  <r>
    <x v="2"/>
    <n v="0"/>
  </r>
  <r>
    <x v="3"/>
    <n v="0"/>
  </r>
  <r>
    <x v="3"/>
    <n v="0"/>
  </r>
  <r>
    <x v="1"/>
    <n v="-0.12000000000000001"/>
  </r>
  <r>
    <x v="1"/>
    <n v="-0.12000000000000001"/>
  </r>
  <r>
    <x v="3"/>
    <n v="0"/>
  </r>
  <r>
    <x v="2"/>
    <n v="-0.6"/>
  </r>
  <r>
    <x v="1"/>
    <n v="0"/>
  </r>
  <r>
    <x v="3"/>
    <n v="-0.12000000000000001"/>
  </r>
  <r>
    <x v="3"/>
    <n v="0"/>
  </r>
  <r>
    <x v="2"/>
    <n v="-0.6"/>
  </r>
  <r>
    <x v="2"/>
    <n v="-0.12000000000000001"/>
  </r>
  <r>
    <x v="1"/>
    <n v="-0.12000000000000001"/>
  </r>
  <r>
    <x v="4"/>
    <n v="0"/>
  </r>
  <r>
    <x v="3"/>
    <n v="0"/>
  </r>
  <r>
    <x v="1"/>
    <n v="-0.3"/>
  </r>
  <r>
    <x v="1"/>
    <n v="0"/>
  </r>
  <r>
    <x v="1"/>
    <n v="0"/>
  </r>
  <r>
    <x v="3"/>
    <n v="0"/>
  </r>
  <r>
    <x v="1"/>
    <n v="-0.12000000000000001"/>
  </r>
  <r>
    <x v="1"/>
    <n v="0"/>
  </r>
  <r>
    <x v="1"/>
    <n v="0"/>
  </r>
  <r>
    <x v="3"/>
    <n v="-0.6"/>
  </r>
  <r>
    <x v="1"/>
    <n v="0"/>
  </r>
  <r>
    <x v="3"/>
    <n v="-0.12000000000000001"/>
  </r>
  <r>
    <x v="2"/>
    <n v="-0.6"/>
  </r>
  <r>
    <x v="1"/>
    <n v="0"/>
  </r>
  <r>
    <x v="1"/>
    <n v="0"/>
  </r>
  <r>
    <x v="1"/>
    <n v="-0.42"/>
  </r>
  <r>
    <x v="3"/>
    <n v="-0.3"/>
  </r>
  <r>
    <x v="1"/>
    <n v="0"/>
  </r>
  <r>
    <x v="4"/>
    <n v="-0.24000000000000002"/>
  </r>
  <r>
    <x v="3"/>
    <n v="0"/>
  </r>
  <r>
    <x v="1"/>
    <n v="-0.12000000000000001"/>
  </r>
  <r>
    <x v="3"/>
    <n v="0"/>
  </r>
  <r>
    <x v="3"/>
    <n v="0"/>
  </r>
  <r>
    <x v="3"/>
    <n v="-0.12000000000000001"/>
  </r>
  <r>
    <x v="3"/>
    <n v="0"/>
  </r>
  <r>
    <x v="3"/>
    <n v="0"/>
  </r>
  <r>
    <x v="3"/>
    <n v="-0.12000000000000001"/>
  </r>
  <r>
    <x v="1"/>
    <n v="0"/>
  </r>
  <r>
    <x v="4"/>
    <n v="-0.12000000000000001"/>
  </r>
  <r>
    <x v="4"/>
    <n v="0"/>
  </r>
  <r>
    <x v="3"/>
    <n v="-0.12000000000000001"/>
  </r>
  <r>
    <x v="4"/>
    <n v="0"/>
  </r>
  <r>
    <x v="3"/>
    <n v="0"/>
  </r>
  <r>
    <x v="3"/>
    <n v="-0.12000000000000001"/>
  </r>
  <r>
    <x v="3"/>
    <n v="0"/>
  </r>
  <r>
    <x v="4"/>
    <n v="0"/>
  </r>
  <r>
    <x v="1"/>
    <n v="0"/>
  </r>
  <r>
    <x v="1"/>
    <n v="0"/>
  </r>
  <r>
    <x v="1"/>
    <n v="0"/>
  </r>
  <r>
    <x v="1"/>
    <n v="0"/>
  </r>
  <r>
    <x v="3"/>
    <n v="-0.12000000000000001"/>
  </r>
  <r>
    <x v="3"/>
    <n v="-0.12000000000000001"/>
  </r>
  <r>
    <x v="4"/>
    <n v="0"/>
  </r>
  <r>
    <x v="1"/>
    <n v="0"/>
  </r>
  <r>
    <x v="4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1"/>
    <n v="-0.12000000000000001"/>
  </r>
  <r>
    <x v="1"/>
    <n v="0"/>
  </r>
  <r>
    <x v="1"/>
    <n v="-0.12000000000000001"/>
  </r>
  <r>
    <x v="1"/>
    <n v="0"/>
  </r>
  <r>
    <x v="4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1"/>
    <n v="-0.12000000000000001"/>
  </r>
  <r>
    <x v="1"/>
    <n v="0"/>
  </r>
  <r>
    <x v="1"/>
    <n v="0"/>
  </r>
  <r>
    <x v="3"/>
    <n v="-0.12000000000000001"/>
  </r>
  <r>
    <x v="1"/>
    <n v="0"/>
  </r>
  <r>
    <x v="1"/>
    <n v="0"/>
  </r>
  <r>
    <x v="3"/>
    <n v="0"/>
  </r>
  <r>
    <x v="4"/>
    <n v="0"/>
  </r>
  <r>
    <x v="4"/>
    <n v="0"/>
  </r>
  <r>
    <x v="3"/>
    <n v="0"/>
  </r>
  <r>
    <x v="4"/>
    <n v="0"/>
  </r>
  <r>
    <x v="1"/>
    <n v="0"/>
  </r>
  <r>
    <x v="1"/>
    <n v="-0.12000000000000001"/>
  </r>
  <r>
    <x v="4"/>
    <n v="0"/>
  </r>
  <r>
    <x v="1"/>
    <n v="0"/>
  </r>
  <r>
    <x v="3"/>
    <n v="0"/>
  </r>
  <r>
    <x v="1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3"/>
    <n v="-0.12000000000000001"/>
  </r>
  <r>
    <x v="1"/>
    <n v="-0.12000000000000001"/>
  </r>
  <r>
    <x v="1"/>
    <n v="0"/>
  </r>
  <r>
    <x v="1"/>
    <n v="-0.12000000000000001"/>
  </r>
  <r>
    <x v="1"/>
    <n v="0"/>
  </r>
  <r>
    <x v="1"/>
    <n v="0"/>
  </r>
  <r>
    <x v="4"/>
    <n v="0"/>
  </r>
  <r>
    <x v="4"/>
    <n v="0"/>
  </r>
  <r>
    <x v="1"/>
    <n v="0"/>
  </r>
  <r>
    <x v="1"/>
    <n v="0"/>
  </r>
  <r>
    <x v="3"/>
    <n v="0"/>
  </r>
  <r>
    <x v="3"/>
    <n v="0"/>
  </r>
  <r>
    <x v="3"/>
    <n v="0"/>
  </r>
  <r>
    <x v="1"/>
    <n v="-0.12000000000000001"/>
  </r>
  <r>
    <x v="3"/>
    <n v="0"/>
  </r>
  <r>
    <x v="1"/>
    <n v="0"/>
  </r>
  <r>
    <x v="3"/>
    <n v="-0.12000000000000001"/>
  </r>
  <r>
    <x v="1"/>
    <n v="0"/>
  </r>
  <r>
    <x v="3"/>
    <n v="-0.12000000000000001"/>
  </r>
  <r>
    <x v="1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4"/>
    <n v="0"/>
  </r>
  <r>
    <x v="5"/>
    <n v="3.18"/>
  </r>
  <r>
    <x v="6"/>
    <n v="3.06"/>
  </r>
  <r>
    <x v="6"/>
    <n v="1.8"/>
  </r>
  <r>
    <x v="7"/>
    <n v="1.8"/>
  </r>
  <r>
    <x v="6"/>
    <n v="1.08"/>
  </r>
  <r>
    <x v="5"/>
    <n v="0.6"/>
  </r>
  <r>
    <x v="7"/>
    <n v="0.6"/>
  </r>
  <r>
    <x v="5"/>
    <n v="0.6"/>
  </r>
  <r>
    <x v="6"/>
    <n v="0.6"/>
  </r>
  <r>
    <x v="6"/>
    <n v="1.08"/>
  </r>
  <r>
    <x v="5"/>
    <n v="1.08"/>
  </r>
  <r>
    <x v="5"/>
    <n v="1.08"/>
  </r>
  <r>
    <x v="7"/>
    <n v="1.08"/>
  </r>
  <r>
    <x v="6"/>
    <n v="1.2"/>
  </r>
  <r>
    <x v="5"/>
    <n v="1.2"/>
  </r>
  <r>
    <x v="5"/>
    <n v="1.08"/>
  </r>
  <r>
    <x v="6"/>
    <n v="0.71999999999999986"/>
  </r>
  <r>
    <x v="6"/>
    <n v="1.2"/>
  </r>
  <r>
    <x v="5"/>
    <n v="1.08"/>
  </r>
  <r>
    <x v="5"/>
    <n v="1.08"/>
  </r>
  <r>
    <x v="7"/>
    <n v="1.2"/>
  </r>
  <r>
    <x v="7"/>
    <n v="1.2"/>
  </r>
  <r>
    <x v="5"/>
    <n v="0.96000000000000008"/>
  </r>
  <r>
    <x v="5"/>
    <n v="-0.6"/>
  </r>
  <r>
    <x v="7"/>
    <n v="0.6"/>
  </r>
  <r>
    <x v="5"/>
    <n v="1.02"/>
  </r>
  <r>
    <x v="5"/>
    <n v="1.08"/>
  </r>
  <r>
    <x v="5"/>
    <n v="0.66"/>
  </r>
  <r>
    <x v="7"/>
    <n v="0"/>
  </r>
  <r>
    <x v="5"/>
    <n v="0"/>
  </r>
  <r>
    <x v="5"/>
    <n v="-0.24000000000000002"/>
  </r>
  <r>
    <x v="6"/>
    <n v="0"/>
  </r>
  <r>
    <x v="6"/>
    <n v="-0.12000000000000001"/>
  </r>
  <r>
    <x v="6"/>
    <n v="-0.12000000000000001"/>
  </r>
  <r>
    <x v="5"/>
    <n v="-0.6"/>
  </r>
  <r>
    <x v="6"/>
    <n v="-0.54"/>
  </r>
  <r>
    <x v="7"/>
    <n v="0"/>
  </r>
  <r>
    <x v="7"/>
    <n v="0"/>
  </r>
  <r>
    <x v="5"/>
    <n v="-0.12000000000000001"/>
  </r>
  <r>
    <x v="5"/>
    <n v="-0.35999999999999993"/>
  </r>
  <r>
    <x v="6"/>
    <n v="-0.12000000000000001"/>
  </r>
  <r>
    <x v="7"/>
    <n v="0"/>
  </r>
  <r>
    <x v="5"/>
    <n v="-0.17999999999999997"/>
  </r>
  <r>
    <x v="6"/>
    <n v="0"/>
  </r>
  <r>
    <x v="5"/>
    <n v="-0.12000000000000001"/>
  </r>
  <r>
    <x v="5"/>
    <n v="-0.12000000000000001"/>
  </r>
  <r>
    <x v="5"/>
    <n v="0"/>
  </r>
  <r>
    <x v="7"/>
    <n v="0"/>
  </r>
  <r>
    <x v="6"/>
    <n v="0"/>
  </r>
  <r>
    <x v="6"/>
    <n v="0"/>
  </r>
  <r>
    <x v="5"/>
    <n v="0"/>
  </r>
  <r>
    <x v="5"/>
    <n v="0"/>
  </r>
  <r>
    <x v="6"/>
    <n v="-0.12000000000000001"/>
  </r>
  <r>
    <x v="5"/>
    <n v="-0.12000000000000001"/>
  </r>
  <r>
    <x v="5"/>
    <n v="0"/>
  </r>
  <r>
    <x v="5"/>
    <n v="-0.24000000000000002"/>
  </r>
  <r>
    <x v="5"/>
    <n v="0"/>
  </r>
  <r>
    <x v="5"/>
    <n v="-0.17999999999999997"/>
  </r>
  <r>
    <x v="6"/>
    <n v="-0.12000000000000001"/>
  </r>
  <r>
    <x v="6"/>
    <n v="0"/>
  </r>
  <r>
    <x v="5"/>
    <n v="-0.12000000000000001"/>
  </r>
  <r>
    <x v="6"/>
    <n v="-0.24000000000000002"/>
  </r>
  <r>
    <x v="5"/>
    <n v="-0.12000000000000001"/>
  </r>
  <r>
    <x v="5"/>
    <n v="0"/>
  </r>
  <r>
    <x v="5"/>
    <n v="-0.3"/>
  </r>
  <r>
    <x v="5"/>
    <n v="0"/>
  </r>
  <r>
    <x v="5"/>
    <n v="-0.24000000000000002"/>
  </r>
  <r>
    <x v="7"/>
    <n v="0"/>
  </r>
  <r>
    <x v="7"/>
    <n v="0"/>
  </r>
  <r>
    <x v="4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-0.12000000000000001"/>
  </r>
  <r>
    <x v="6"/>
    <n v="0"/>
  </r>
  <r>
    <x v="5"/>
    <n v="0"/>
  </r>
  <r>
    <x v="7"/>
    <n v="-0.12000000000000001"/>
  </r>
  <r>
    <x v="7"/>
    <n v="0"/>
  </r>
  <r>
    <x v="6"/>
    <n v="-0.6"/>
  </r>
  <r>
    <x v="7"/>
    <n v="0"/>
  </r>
  <r>
    <x v="7"/>
    <n v="0"/>
  </r>
  <r>
    <x v="5"/>
    <n v="0"/>
  </r>
  <r>
    <x v="7"/>
    <n v="0"/>
  </r>
  <r>
    <x v="5"/>
    <n v="-0.12000000000000001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-0.12000000000000001"/>
  </r>
  <r>
    <x v="7"/>
    <n v="-0.17999999999999997"/>
  </r>
  <r>
    <x v="7"/>
    <n v="-0.12000000000000001"/>
  </r>
  <r>
    <x v="7"/>
    <n v="0"/>
  </r>
  <r>
    <x v="5"/>
    <n v="0"/>
  </r>
  <r>
    <x v="5"/>
    <n v="0"/>
  </r>
  <r>
    <x v="6"/>
    <n v="0"/>
  </r>
  <r>
    <x v="5"/>
    <n v="-0.12000000000000001"/>
  </r>
  <r>
    <x v="7"/>
    <n v="0"/>
  </r>
  <r>
    <x v="7"/>
    <n v="-0.12000000000000001"/>
  </r>
  <r>
    <x v="5"/>
    <n v="0"/>
  </r>
  <r>
    <x v="6"/>
    <n v="-0.17999999999999997"/>
  </r>
  <r>
    <x v="6"/>
    <n v="0"/>
  </r>
  <r>
    <x v="5"/>
    <n v="-0.54"/>
  </r>
  <r>
    <x v="4"/>
    <n v="0"/>
  </r>
  <r>
    <x v="7"/>
    <n v="0"/>
  </r>
  <r>
    <x v="7"/>
    <n v="0"/>
  </r>
  <r>
    <x v="6"/>
    <n v="0"/>
  </r>
  <r>
    <x v="7"/>
    <n v="0"/>
  </r>
  <r>
    <x v="5"/>
    <n v="0"/>
  </r>
  <r>
    <x v="6"/>
    <n v="-0.12000000000000001"/>
  </r>
  <r>
    <x v="7"/>
    <n v="0"/>
  </r>
  <r>
    <x v="7"/>
    <n v="0"/>
  </r>
  <r>
    <x v="6"/>
    <n v="-0.12000000000000001"/>
  </r>
  <r>
    <x v="6"/>
    <n v="0"/>
  </r>
  <r>
    <x v="6"/>
    <n v="-0.12000000000000001"/>
  </r>
  <r>
    <x v="5"/>
    <n v="0"/>
  </r>
  <r>
    <x v="7"/>
    <n v="0"/>
  </r>
  <r>
    <x v="7"/>
    <n v="0"/>
  </r>
  <r>
    <x v="5"/>
    <n v="-0.17999999999999997"/>
  </r>
  <r>
    <x v="5"/>
    <n v="0"/>
  </r>
  <r>
    <x v="6"/>
    <n v="-0.12000000000000001"/>
  </r>
  <r>
    <x v="6"/>
    <n v="-0.12000000000000001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7"/>
    <n v="0"/>
  </r>
  <r>
    <x v="7"/>
    <n v="0"/>
  </r>
  <r>
    <x v="5"/>
    <n v="0"/>
  </r>
  <r>
    <x v="7"/>
    <n v="0"/>
  </r>
  <r>
    <x v="6"/>
    <n v="0"/>
  </r>
  <r>
    <x v="6"/>
    <n v="0"/>
  </r>
  <r>
    <x v="6"/>
    <n v="-0.12000000000000001"/>
  </r>
  <r>
    <x v="6"/>
    <n v="-0.24000000000000002"/>
  </r>
  <r>
    <x v="7"/>
    <n v="0"/>
  </r>
  <r>
    <x v="7"/>
    <n v="0"/>
  </r>
  <r>
    <x v="5"/>
    <n v="0"/>
  </r>
  <r>
    <x v="5"/>
    <n v="0"/>
  </r>
  <r>
    <x v="7"/>
    <n v="0"/>
  </r>
  <r>
    <x v="7"/>
    <n v="0"/>
  </r>
  <r>
    <x v="6"/>
    <n v="0"/>
  </r>
  <r>
    <x v="6"/>
    <n v="0"/>
  </r>
  <r>
    <x v="6"/>
    <n v="0"/>
  </r>
  <r>
    <x v="6"/>
    <n v="-0.12000000000000001"/>
  </r>
  <r>
    <x v="6"/>
    <n v="0"/>
  </r>
  <r>
    <x v="6"/>
    <n v="-0.17999999999999997"/>
  </r>
  <r>
    <x v="7"/>
    <n v="0"/>
  </r>
  <r>
    <x v="5"/>
    <n v="0"/>
  </r>
  <r>
    <x v="7"/>
    <n v="0"/>
  </r>
  <r>
    <x v="7"/>
    <n v="0"/>
  </r>
  <r>
    <x v="6"/>
    <n v="0"/>
  </r>
  <r>
    <x v="5"/>
    <n v="0"/>
  </r>
  <r>
    <x v="5"/>
    <n v="-0.54"/>
  </r>
  <r>
    <x v="6"/>
    <n v="0"/>
  </r>
  <r>
    <x v="7"/>
    <n v="0"/>
  </r>
  <r>
    <x v="6"/>
    <n v="0"/>
  </r>
  <r>
    <x v="7"/>
    <n v="0"/>
  </r>
  <r>
    <x v="7"/>
    <n v="0"/>
  </r>
  <r>
    <x v="6"/>
    <n v="0"/>
  </r>
  <r>
    <x v="7"/>
    <n v="0"/>
  </r>
  <r>
    <x v="7"/>
    <n v="-0.12000000000000001"/>
  </r>
  <r>
    <x v="5"/>
    <n v="0"/>
  </r>
  <r>
    <x v="5"/>
    <n v="0"/>
  </r>
  <r>
    <x v="6"/>
    <n v="-0.12000000000000001"/>
  </r>
  <r>
    <x v="5"/>
    <n v="0"/>
  </r>
  <r>
    <x v="7"/>
    <n v="0"/>
  </r>
  <r>
    <x v="5"/>
    <n v="0"/>
  </r>
  <r>
    <x v="7"/>
    <n v="0"/>
  </r>
  <r>
    <x v="7"/>
    <n v="0"/>
  </r>
  <r>
    <x v="5"/>
    <n v="-0.12000000000000001"/>
  </r>
  <r>
    <x v="6"/>
    <n v="0"/>
  </r>
  <r>
    <x v="6"/>
    <n v="-0.3"/>
  </r>
  <r>
    <x v="6"/>
    <n v="0"/>
  </r>
  <r>
    <x v="6"/>
    <n v="0"/>
  </r>
  <r>
    <x v="7"/>
    <n v="0"/>
  </r>
  <r>
    <x v="6"/>
    <n v="0"/>
  </r>
  <r>
    <x v="7"/>
    <n v="0"/>
  </r>
  <r>
    <x v="6"/>
    <n v="-0.12000000000000001"/>
  </r>
  <r>
    <x v="7"/>
    <n v="0"/>
  </r>
  <r>
    <x v="5"/>
    <n v="0"/>
  </r>
  <r>
    <x v="6"/>
    <n v="0"/>
  </r>
  <r>
    <x v="7"/>
    <n v="0"/>
  </r>
  <r>
    <x v="5"/>
    <n v="0"/>
  </r>
  <r>
    <x v="5"/>
    <n v="0"/>
  </r>
  <r>
    <x v="6"/>
    <n v="0"/>
  </r>
  <r>
    <x v="7"/>
    <n v="0"/>
  </r>
  <r>
    <x v="5"/>
    <n v="0"/>
  </r>
  <r>
    <x v="7"/>
    <n v="0"/>
  </r>
  <r>
    <x v="7"/>
    <n v="-0.12000000000000001"/>
  </r>
  <r>
    <x v="7"/>
    <n v="0"/>
  </r>
  <r>
    <x v="5"/>
    <n v="0"/>
  </r>
  <r>
    <x v="7"/>
    <n v="0"/>
  </r>
  <r>
    <x v="6"/>
    <n v="0"/>
  </r>
  <r>
    <x v="7"/>
    <n v="0"/>
  </r>
  <r>
    <x v="7"/>
    <n v="0"/>
  </r>
  <r>
    <x v="5"/>
    <n v="0"/>
  </r>
  <r>
    <x v="6"/>
    <n v="0"/>
  </r>
  <r>
    <x v="6"/>
    <n v="-0.12000000000000001"/>
  </r>
  <r>
    <x v="4"/>
    <n v="0"/>
  </r>
  <r>
    <x v="6"/>
    <n v="0"/>
  </r>
  <r>
    <x v="7"/>
    <n v="0"/>
  </r>
  <r>
    <x v="5"/>
    <n v="0"/>
  </r>
  <r>
    <x v="6"/>
    <n v="0"/>
  </r>
  <r>
    <x v="6"/>
    <n v="0"/>
  </r>
  <r>
    <x v="7"/>
    <n v="0"/>
  </r>
  <r>
    <x v="7"/>
    <n v="0"/>
  </r>
  <r>
    <x v="6"/>
    <n v="0"/>
  </r>
  <r>
    <x v="7"/>
    <n v="0"/>
  </r>
  <r>
    <x v="7"/>
    <n v="0"/>
  </r>
  <r>
    <x v="7"/>
    <n v="-0.12000000000000001"/>
  </r>
  <r>
    <x v="4"/>
    <n v="0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7"/>
    <n v="-0.12000000000000001"/>
  </r>
  <r>
    <x v="5"/>
    <n v="0"/>
  </r>
  <r>
    <x v="5"/>
    <n v="0"/>
  </r>
  <r>
    <x v="6"/>
    <n v="0"/>
  </r>
  <r>
    <x v="6"/>
    <n v="0"/>
  </r>
  <r>
    <x v="7"/>
    <n v="0"/>
  </r>
  <r>
    <x v="6"/>
    <n v="0"/>
  </r>
  <r>
    <x v="7"/>
    <n v="0"/>
  </r>
  <r>
    <x v="6"/>
    <n v="0"/>
  </r>
  <r>
    <x v="5"/>
    <n v="0"/>
  </r>
  <r>
    <x v="7"/>
    <n v="0"/>
  </r>
  <r>
    <x v="4"/>
    <n v="0"/>
  </r>
  <r>
    <x v="6"/>
    <n v="0"/>
  </r>
  <r>
    <x v="6"/>
    <n v="0"/>
  </r>
  <r>
    <x v="7"/>
    <n v="0"/>
  </r>
  <r>
    <x v="7"/>
    <n v="0"/>
  </r>
  <r>
    <x v="5"/>
    <n v="0"/>
  </r>
  <r>
    <x v="7"/>
    <n v="0"/>
  </r>
  <r>
    <x v="6"/>
    <n v="-0.12000000000000001"/>
  </r>
  <r>
    <x v="5"/>
    <n v="0"/>
  </r>
  <r>
    <x v="7"/>
    <n v="0"/>
  </r>
  <r>
    <x v="5"/>
    <n v="0"/>
  </r>
  <r>
    <x v="4"/>
    <n v="0"/>
  </r>
  <r>
    <x v="6"/>
    <n v="0"/>
  </r>
  <r>
    <x v="7"/>
    <n v="0"/>
  </r>
  <r>
    <x v="4"/>
    <n v="0"/>
  </r>
  <r>
    <x v="5"/>
    <n v="0"/>
  </r>
  <r>
    <x v="4"/>
    <n v="0"/>
  </r>
  <r>
    <x v="5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2"/>
    <n v="1.8"/>
  </r>
  <r>
    <x v="1"/>
    <n v="3"/>
  </r>
  <r>
    <x v="2"/>
    <n v="3"/>
  </r>
  <r>
    <x v="1"/>
    <n v="1.8"/>
  </r>
  <r>
    <x v="3"/>
    <n v="3"/>
  </r>
  <r>
    <x v="1"/>
    <n v="1.8"/>
  </r>
  <r>
    <x v="3"/>
    <n v="3"/>
  </r>
  <r>
    <x v="1"/>
    <n v="3"/>
  </r>
  <r>
    <x v="3"/>
    <n v="1.8"/>
  </r>
  <r>
    <x v="2"/>
    <n v="3.1199999999999997"/>
  </r>
  <r>
    <x v="2"/>
    <n v="1.8"/>
  </r>
  <r>
    <x v="2"/>
    <n v="1.8"/>
  </r>
  <r>
    <x v="2"/>
    <n v="3.6"/>
  </r>
  <r>
    <x v="1"/>
    <n v="3.1199999999999997"/>
  </r>
  <r>
    <x v="3"/>
    <n v="3"/>
  </r>
  <r>
    <x v="3"/>
    <n v="1.8"/>
  </r>
  <r>
    <x v="3"/>
    <n v="-0.6"/>
  </r>
  <r>
    <x v="3"/>
    <n v="0.84"/>
  </r>
  <r>
    <x v="3"/>
    <n v="-0.6"/>
  </r>
  <r>
    <x v="1"/>
    <n v="0.6"/>
  </r>
  <r>
    <x v="1"/>
    <n v="0.6"/>
  </r>
  <r>
    <x v="2"/>
    <n v="-0.6"/>
  </r>
  <r>
    <x v="1"/>
    <n v="0.78000000000000014"/>
  </r>
  <r>
    <x v="1"/>
    <n v="0.84"/>
  </r>
  <r>
    <x v="2"/>
    <n v="0.6"/>
  </r>
  <r>
    <x v="3"/>
    <n v="0.6"/>
  </r>
  <r>
    <x v="2"/>
    <n v="0.6"/>
  </r>
  <r>
    <x v="1"/>
    <n v="0.6"/>
  </r>
  <r>
    <x v="2"/>
    <n v="1.2"/>
  </r>
  <r>
    <x v="2"/>
    <n v="-0.6"/>
  </r>
  <r>
    <x v="3"/>
    <n v="0.6"/>
  </r>
  <r>
    <x v="2"/>
    <n v="0.9"/>
  </r>
  <r>
    <x v="3"/>
    <n v="0.6"/>
  </r>
  <r>
    <x v="2"/>
    <n v="0.6"/>
  </r>
  <r>
    <x v="2"/>
    <n v="0.78000000000000014"/>
  </r>
  <r>
    <x v="2"/>
    <n v="0.6"/>
  </r>
  <r>
    <x v="1"/>
    <n v="0.6"/>
  </r>
  <r>
    <x v="1"/>
    <n v="0.6"/>
  </r>
  <r>
    <x v="3"/>
    <n v="0.6"/>
  </r>
  <r>
    <x v="3"/>
    <n v="0.9"/>
  </r>
  <r>
    <x v="1"/>
    <n v="1.2"/>
  </r>
  <r>
    <x v="2"/>
    <n v="0.6"/>
  </r>
  <r>
    <x v="3"/>
    <n v="-0.6"/>
  </r>
  <r>
    <x v="1"/>
    <n v="0.6"/>
  </r>
  <r>
    <x v="4"/>
    <n v="1.2"/>
  </r>
  <r>
    <x v="1"/>
    <n v="0.6"/>
  </r>
  <r>
    <x v="2"/>
    <n v="-0.6"/>
  </r>
  <r>
    <x v="3"/>
    <n v="0.71999999999999986"/>
  </r>
  <r>
    <x v="1"/>
    <n v="0.78000000000000014"/>
  </r>
  <r>
    <x v="3"/>
    <n v="1.2"/>
  </r>
  <r>
    <x v="3"/>
    <n v="0.6"/>
  </r>
  <r>
    <x v="2"/>
    <n v="0.78000000000000014"/>
  </r>
  <r>
    <x v="2"/>
    <n v="0.9"/>
  </r>
  <r>
    <x v="1"/>
    <n v="0.6"/>
  </r>
  <r>
    <x v="1"/>
    <n v="-0.6"/>
  </r>
  <r>
    <x v="2"/>
    <n v="0.96000000000000008"/>
  </r>
  <r>
    <x v="1"/>
    <n v="0.6"/>
  </r>
  <r>
    <x v="4"/>
    <n v="1.08"/>
  </r>
  <r>
    <x v="3"/>
    <n v="-0.6"/>
  </r>
  <r>
    <x v="3"/>
    <n v="0.84"/>
  </r>
  <r>
    <x v="2"/>
    <n v="0.84"/>
  </r>
  <r>
    <x v="2"/>
    <n v="0.6"/>
  </r>
  <r>
    <x v="2"/>
    <n v="0.6"/>
  </r>
  <r>
    <x v="2"/>
    <n v="0.6"/>
  </r>
  <r>
    <x v="3"/>
    <n v="0.6"/>
  </r>
  <r>
    <x v="2"/>
    <n v="0.6"/>
  </r>
  <r>
    <x v="2"/>
    <n v="0.78000000000000014"/>
  </r>
  <r>
    <x v="4"/>
    <n v="1.08"/>
  </r>
  <r>
    <x v="3"/>
    <n v="-0.6"/>
  </r>
  <r>
    <x v="3"/>
    <n v="0.6"/>
  </r>
  <r>
    <x v="2"/>
    <n v="0.84"/>
  </r>
  <r>
    <x v="1"/>
    <n v="0.6"/>
  </r>
  <r>
    <x v="3"/>
    <n v="1.2"/>
  </r>
  <r>
    <x v="3"/>
    <n v="0.6"/>
  </r>
  <r>
    <x v="3"/>
    <n v="0.6"/>
  </r>
  <r>
    <x v="2"/>
    <n v="0.6"/>
  </r>
  <r>
    <x v="1"/>
    <n v="0.6"/>
  </r>
  <r>
    <x v="2"/>
    <n v="-0.6"/>
  </r>
  <r>
    <x v="2"/>
    <n v="0.6"/>
  </r>
  <r>
    <x v="1"/>
    <n v="0.6"/>
  </r>
  <r>
    <x v="2"/>
    <n v="0.6"/>
  </r>
  <r>
    <x v="1"/>
    <n v="0.96000000000000008"/>
  </r>
  <r>
    <x v="3"/>
    <n v="0.66"/>
  </r>
  <r>
    <x v="2"/>
    <n v="0.6"/>
  </r>
  <r>
    <x v="3"/>
    <n v="0.6"/>
  </r>
  <r>
    <x v="3"/>
    <n v="0.84"/>
  </r>
  <r>
    <x v="1"/>
    <n v="0.6"/>
  </r>
  <r>
    <x v="1"/>
    <n v="0.6"/>
  </r>
  <r>
    <x v="4"/>
    <n v="1.02"/>
  </r>
  <r>
    <x v="2"/>
    <n v="0.6"/>
  </r>
  <r>
    <x v="4"/>
    <n v="1.2"/>
  </r>
  <r>
    <x v="3"/>
    <n v="0.6"/>
  </r>
  <r>
    <x v="2"/>
    <n v="0.71999999999999986"/>
  </r>
  <r>
    <x v="1"/>
    <n v="0.9"/>
  </r>
  <r>
    <x v="4"/>
    <n v="1.2"/>
  </r>
  <r>
    <x v="3"/>
    <n v="0.6"/>
  </r>
  <r>
    <x v="2"/>
    <n v="1.08"/>
  </r>
  <r>
    <x v="1"/>
    <n v="0.9"/>
  </r>
  <r>
    <x v="3"/>
    <n v="0.96000000000000008"/>
  </r>
  <r>
    <x v="2"/>
    <n v="0.6"/>
  </r>
  <r>
    <x v="1"/>
    <n v="0.6"/>
  </r>
  <r>
    <x v="2"/>
    <n v="0.66"/>
  </r>
  <r>
    <x v="1"/>
    <n v="0.6"/>
  </r>
  <r>
    <x v="3"/>
    <n v="0.6"/>
  </r>
  <r>
    <x v="2"/>
    <n v="1.08"/>
  </r>
  <r>
    <x v="3"/>
    <n v="1.08"/>
  </r>
  <r>
    <x v="3"/>
    <n v="1.08"/>
  </r>
  <r>
    <x v="3"/>
    <n v="1.2"/>
  </r>
  <r>
    <x v="1"/>
    <n v="1.08"/>
  </r>
  <r>
    <x v="2"/>
    <n v="-0.12000000000000001"/>
  </r>
  <r>
    <x v="4"/>
    <n v="-0.12000000000000001"/>
  </r>
  <r>
    <x v="4"/>
    <n v="0"/>
  </r>
  <r>
    <x v="4"/>
    <n v="0"/>
  </r>
  <r>
    <x v="5"/>
    <n v="-0.42"/>
  </r>
  <r>
    <x v="1"/>
    <n v="-0.35999999999999993"/>
  </r>
  <r>
    <x v="3"/>
    <n v="0"/>
  </r>
  <r>
    <x v="1"/>
    <n v="-0.12000000000000001"/>
  </r>
  <r>
    <x v="2"/>
    <n v="-0.12000000000000001"/>
  </r>
  <r>
    <x v="1"/>
    <n v="-0.6"/>
  </r>
  <r>
    <x v="1"/>
    <n v="-0.12000000000000001"/>
  </r>
  <r>
    <x v="1"/>
    <n v="-0.35999999999999993"/>
  </r>
  <r>
    <x v="2"/>
    <n v="-0.12000000000000001"/>
  </r>
  <r>
    <x v="3"/>
    <n v="-0.35999999999999993"/>
  </r>
  <r>
    <x v="4"/>
    <n v="-0.12000000000000001"/>
  </r>
  <r>
    <x v="3"/>
    <n v="0"/>
  </r>
  <r>
    <x v="1"/>
    <n v="-0.6"/>
  </r>
  <r>
    <x v="2"/>
    <n v="-0.6"/>
  </r>
  <r>
    <x v="4"/>
    <n v="0"/>
  </r>
  <r>
    <x v="1"/>
    <n v="0"/>
  </r>
  <r>
    <x v="3"/>
    <n v="-0.6"/>
  </r>
  <r>
    <x v="5"/>
    <n v="0"/>
  </r>
  <r>
    <x v="4"/>
    <n v="0"/>
  </r>
  <r>
    <x v="2"/>
    <n v="-0.17999999999999997"/>
  </r>
  <r>
    <x v="2"/>
    <n v="-0.12000000000000001"/>
  </r>
  <r>
    <x v="2"/>
    <n v="-0.6"/>
  </r>
  <r>
    <x v="1"/>
    <n v="-0.48000000000000004"/>
  </r>
  <r>
    <x v="3"/>
    <n v="-0.6"/>
  </r>
  <r>
    <x v="3"/>
    <n v="-0.6"/>
  </r>
  <r>
    <x v="2"/>
    <n v="-0.6"/>
  </r>
  <r>
    <x v="1"/>
    <n v="-0.6"/>
  </r>
  <r>
    <x v="4"/>
    <n v="0"/>
  </r>
  <r>
    <x v="4"/>
    <n v="-0.12000000000000001"/>
  </r>
  <r>
    <x v="4"/>
    <n v="0"/>
  </r>
  <r>
    <x v="3"/>
    <n v="-0.42"/>
  </r>
  <r>
    <x v="2"/>
    <n v="-0.12000000000000001"/>
  </r>
  <r>
    <x v="2"/>
    <n v="-0.6"/>
  </r>
  <r>
    <x v="2"/>
    <n v="-0.12000000000000001"/>
  </r>
  <r>
    <x v="1"/>
    <n v="-0.48000000000000004"/>
  </r>
  <r>
    <x v="1"/>
    <n v="-0.12000000000000001"/>
  </r>
  <r>
    <x v="3"/>
    <n v="-0.6"/>
  </r>
  <r>
    <x v="5"/>
    <n v="0"/>
  </r>
  <r>
    <x v="2"/>
    <n v="0"/>
  </r>
  <r>
    <x v="3"/>
    <n v="-0.6"/>
  </r>
  <r>
    <x v="1"/>
    <n v="-0.6"/>
  </r>
  <r>
    <x v="3"/>
    <n v="-0.12000000000000001"/>
  </r>
  <r>
    <x v="3"/>
    <n v="-0.48000000000000004"/>
  </r>
  <r>
    <x v="1"/>
    <n v="-0.12000000000000001"/>
  </r>
  <r>
    <x v="2"/>
    <n v="-0.17999999999999997"/>
  </r>
  <r>
    <x v="2"/>
    <n v="-0.12000000000000001"/>
  </r>
  <r>
    <x v="1"/>
    <n v="-0.42"/>
  </r>
  <r>
    <x v="1"/>
    <n v="0"/>
  </r>
  <r>
    <x v="2"/>
    <n v="-0.48000000000000004"/>
  </r>
  <r>
    <x v="2"/>
    <n v="-0.54"/>
  </r>
  <r>
    <x v="1"/>
    <n v="-0.6"/>
  </r>
  <r>
    <x v="2"/>
    <n v="-0.3"/>
  </r>
  <r>
    <x v="1"/>
    <n v="-0.35999999999999993"/>
  </r>
  <r>
    <x v="2"/>
    <n v="0"/>
  </r>
  <r>
    <x v="2"/>
    <n v="0"/>
  </r>
  <r>
    <x v="1"/>
    <n v="-0.35999999999999993"/>
  </r>
  <r>
    <x v="4"/>
    <n v="0"/>
  </r>
  <r>
    <x v="2"/>
    <n v="-0.54"/>
  </r>
  <r>
    <x v="2"/>
    <n v="-0.12000000000000001"/>
  </r>
  <r>
    <x v="1"/>
    <n v="-0.6"/>
  </r>
  <r>
    <x v="1"/>
    <n v="0"/>
  </r>
  <r>
    <x v="3"/>
    <n v="-0.6"/>
  </r>
  <r>
    <x v="3"/>
    <n v="0"/>
  </r>
  <r>
    <x v="5"/>
    <n v="0"/>
  </r>
  <r>
    <x v="1"/>
    <n v="0"/>
  </r>
  <r>
    <x v="3"/>
    <n v="-0.48000000000000004"/>
  </r>
  <r>
    <x v="1"/>
    <n v="0"/>
  </r>
  <r>
    <x v="1"/>
    <n v="-0.48000000000000004"/>
  </r>
  <r>
    <x v="3"/>
    <n v="-0.6"/>
  </r>
  <r>
    <x v="4"/>
    <n v="-0.12000000000000001"/>
  </r>
  <r>
    <x v="2"/>
    <n v="0"/>
  </r>
  <r>
    <x v="2"/>
    <n v="-0.12000000000000001"/>
  </r>
  <r>
    <x v="3"/>
    <n v="-0.12000000000000001"/>
  </r>
  <r>
    <x v="2"/>
    <n v="-0.12000000000000001"/>
  </r>
  <r>
    <x v="3"/>
    <n v="0"/>
  </r>
  <r>
    <x v="2"/>
    <n v="0"/>
  </r>
  <r>
    <x v="1"/>
    <n v="0"/>
  </r>
  <r>
    <x v="4"/>
    <n v="-0.12000000000000001"/>
  </r>
  <r>
    <x v="3"/>
    <n v="-0.12000000000000001"/>
  </r>
  <r>
    <x v="1"/>
    <n v="0"/>
  </r>
  <r>
    <x v="3"/>
    <n v="-0.6"/>
  </r>
  <r>
    <x v="4"/>
    <n v="0"/>
  </r>
  <r>
    <x v="2"/>
    <n v="-0.12000000000000001"/>
  </r>
  <r>
    <x v="1"/>
    <n v="0"/>
  </r>
  <r>
    <x v="3"/>
    <n v="-0.6"/>
  </r>
  <r>
    <x v="3"/>
    <n v="-0.12000000000000001"/>
  </r>
  <r>
    <x v="3"/>
    <n v="-0.12000000000000001"/>
  </r>
  <r>
    <x v="5"/>
    <n v="0"/>
  </r>
  <r>
    <x v="2"/>
    <n v="0"/>
  </r>
  <r>
    <x v="1"/>
    <n v="-0.3"/>
  </r>
  <r>
    <x v="4"/>
    <n v="0"/>
  </r>
  <r>
    <x v="4"/>
    <n v="0"/>
  </r>
  <r>
    <x v="2"/>
    <n v="0"/>
  </r>
  <r>
    <x v="3"/>
    <n v="-0.12000000000000001"/>
  </r>
  <r>
    <x v="3"/>
    <n v="0"/>
  </r>
  <r>
    <x v="4"/>
    <n v="0"/>
  </r>
  <r>
    <x v="1"/>
    <n v="-0.6"/>
  </r>
  <r>
    <x v="4"/>
    <n v="0"/>
  </r>
  <r>
    <x v="2"/>
    <n v="-0.12000000000000001"/>
  </r>
  <r>
    <x v="2"/>
    <n v="-0.6"/>
  </r>
  <r>
    <x v="4"/>
    <n v="0"/>
  </r>
  <r>
    <x v="3"/>
    <n v="0"/>
  </r>
  <r>
    <x v="4"/>
    <n v="-0.42"/>
  </r>
  <r>
    <x v="1"/>
    <n v="-0.3"/>
  </r>
  <r>
    <x v="3"/>
    <n v="0"/>
  </r>
  <r>
    <x v="5"/>
    <n v="-0.24000000000000002"/>
  </r>
  <r>
    <x v="1"/>
    <n v="0"/>
  </r>
  <r>
    <x v="4"/>
    <n v="-0.12000000000000001"/>
  </r>
  <r>
    <x v="1"/>
    <n v="0"/>
  </r>
  <r>
    <x v="2"/>
    <n v="0"/>
  </r>
  <r>
    <x v="1"/>
    <n v="-0.12000000000000001"/>
  </r>
  <r>
    <x v="2"/>
    <n v="0"/>
  </r>
  <r>
    <x v="1"/>
    <n v="0"/>
  </r>
  <r>
    <x v="1"/>
    <n v="-0.12000000000000001"/>
  </r>
  <r>
    <x v="3"/>
    <n v="0"/>
  </r>
  <r>
    <x v="5"/>
    <n v="-0.12000000000000001"/>
  </r>
  <r>
    <x v="5"/>
    <n v="0"/>
  </r>
  <r>
    <x v="1"/>
    <n v="-0.12000000000000001"/>
  </r>
  <r>
    <x v="5"/>
    <n v="0"/>
  </r>
  <r>
    <x v="1"/>
    <n v="0"/>
  </r>
  <r>
    <x v="2"/>
    <n v="-0.12000000000000001"/>
  </r>
  <r>
    <x v="1"/>
    <n v="0"/>
  </r>
  <r>
    <x v="5"/>
    <n v="0"/>
  </r>
  <r>
    <x v="3"/>
    <n v="0"/>
  </r>
  <r>
    <x v="4"/>
    <n v="0"/>
  </r>
  <r>
    <x v="4"/>
    <n v="0"/>
  </r>
  <r>
    <x v="4"/>
    <n v="0"/>
  </r>
  <r>
    <x v="1"/>
    <n v="-0.12000000000000001"/>
  </r>
  <r>
    <x v="2"/>
    <n v="-0.12000000000000001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2"/>
    <n v="0"/>
  </r>
  <r>
    <x v="1"/>
    <n v="0"/>
  </r>
  <r>
    <x v="1"/>
    <n v="0"/>
  </r>
  <r>
    <x v="2"/>
    <n v="0"/>
  </r>
  <r>
    <x v="2"/>
    <n v="-0.12000000000000001"/>
  </r>
  <r>
    <x v="2"/>
    <n v="0"/>
  </r>
  <r>
    <x v="2"/>
    <n v="0"/>
  </r>
  <r>
    <x v="3"/>
    <n v="-0.12000000000000001"/>
  </r>
  <r>
    <x v="3"/>
    <n v="0"/>
  </r>
  <r>
    <x v="3"/>
    <n v="-0.12000000000000001"/>
  </r>
  <r>
    <x v="4"/>
    <n v="0"/>
  </r>
  <r>
    <x v="5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4"/>
    <n v="0"/>
  </r>
  <r>
    <x v="4"/>
    <n v="-0.12000000000000001"/>
  </r>
  <r>
    <x v="4"/>
    <n v="0"/>
  </r>
  <r>
    <x v="3"/>
    <n v="0"/>
  </r>
  <r>
    <x v="2"/>
    <n v="-0.12000000000000001"/>
  </r>
  <r>
    <x v="4"/>
    <n v="0"/>
  </r>
  <r>
    <x v="4"/>
    <n v="0"/>
  </r>
  <r>
    <x v="1"/>
    <n v="0"/>
  </r>
  <r>
    <x v="5"/>
    <n v="0"/>
  </r>
  <r>
    <x v="5"/>
    <n v="0"/>
  </r>
  <r>
    <x v="1"/>
    <n v="0"/>
  </r>
  <r>
    <x v="5"/>
    <n v="0"/>
  </r>
  <r>
    <x v="4"/>
    <n v="0"/>
  </r>
  <r>
    <x v="3"/>
    <n v="-0.12000000000000001"/>
  </r>
  <r>
    <x v="5"/>
    <n v="0"/>
  </r>
  <r>
    <x v="3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4"/>
    <n v="0"/>
  </r>
  <r>
    <x v="1"/>
    <n v="0"/>
  </r>
  <r>
    <x v="3"/>
    <n v="0"/>
  </r>
  <r>
    <x v="4"/>
    <n v="0"/>
  </r>
  <r>
    <x v="2"/>
    <n v="-0.12000000000000001"/>
  </r>
  <r>
    <x v="3"/>
    <n v="-0.12000000000000001"/>
  </r>
  <r>
    <x v="3"/>
    <n v="0"/>
  </r>
  <r>
    <x v="3"/>
    <n v="-0.12000000000000001"/>
  </r>
  <r>
    <x v="3"/>
    <n v="0"/>
  </r>
  <r>
    <x v="4"/>
    <n v="0"/>
  </r>
  <r>
    <x v="5"/>
    <n v="0"/>
  </r>
  <r>
    <x v="5"/>
    <n v="0"/>
  </r>
  <r>
    <x v="4"/>
    <n v="0"/>
  </r>
  <r>
    <x v="3"/>
    <n v="0"/>
  </r>
  <r>
    <x v="2"/>
    <n v="0"/>
  </r>
  <r>
    <x v="2"/>
    <n v="0"/>
  </r>
  <r>
    <x v="2"/>
    <n v="0"/>
  </r>
  <r>
    <x v="3"/>
    <n v="-0.12000000000000001"/>
  </r>
  <r>
    <x v="1"/>
    <n v="0"/>
  </r>
  <r>
    <x v="3"/>
    <n v="0"/>
  </r>
  <r>
    <x v="1"/>
    <n v="-0.12000000000000001"/>
  </r>
  <r>
    <x v="3"/>
    <n v="0"/>
  </r>
  <r>
    <x v="1"/>
    <n v="-0.12000000000000001"/>
  </r>
  <r>
    <x v="4"/>
    <n v="0"/>
  </r>
  <r>
    <x v="1"/>
    <n v="0"/>
  </r>
  <r>
    <x v="2"/>
    <n v="0"/>
  </r>
  <r>
    <x v="1"/>
    <n v="0"/>
  </r>
  <r>
    <x v="5"/>
    <n v="0"/>
  </r>
  <r>
    <x v="5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5"/>
    <n v="0"/>
  </r>
  <r>
    <x v="6"/>
    <n v="3.18"/>
  </r>
  <r>
    <x v="7"/>
    <n v="3.06"/>
  </r>
  <r>
    <x v="7"/>
    <n v="1.8"/>
  </r>
  <r>
    <x v="6"/>
    <n v="1.8"/>
  </r>
  <r>
    <x v="7"/>
    <n v="1.08"/>
  </r>
  <r>
    <x v="6"/>
    <n v="0.6"/>
  </r>
  <r>
    <x v="6"/>
    <n v="0.6"/>
  </r>
  <r>
    <x v="6"/>
    <n v="0.6"/>
  </r>
  <r>
    <x v="7"/>
    <n v="0.6"/>
  </r>
  <r>
    <x v="7"/>
    <n v="1.08"/>
  </r>
  <r>
    <x v="6"/>
    <n v="1.08"/>
  </r>
  <r>
    <x v="6"/>
    <n v="1.08"/>
  </r>
  <r>
    <x v="7"/>
    <n v="1.08"/>
  </r>
  <r>
    <x v="7"/>
    <n v="1.2"/>
  </r>
  <r>
    <x v="7"/>
    <n v="1.2"/>
  </r>
  <r>
    <x v="6"/>
    <n v="1.08"/>
  </r>
  <r>
    <x v="7"/>
    <n v="0.71999999999999986"/>
  </r>
  <r>
    <x v="7"/>
    <n v="1.2"/>
  </r>
  <r>
    <x v="6"/>
    <n v="1.08"/>
  </r>
  <r>
    <x v="6"/>
    <n v="1.08"/>
  </r>
  <r>
    <x v="8"/>
    <n v="1.2"/>
  </r>
  <r>
    <x v="6"/>
    <n v="1.2"/>
  </r>
  <r>
    <x v="6"/>
    <n v="0.96000000000000008"/>
  </r>
  <r>
    <x v="6"/>
    <n v="-0.6"/>
  </r>
  <r>
    <x v="6"/>
    <n v="0.6"/>
  </r>
  <r>
    <x v="6"/>
    <n v="1.02"/>
  </r>
  <r>
    <x v="7"/>
    <n v="1.08"/>
  </r>
  <r>
    <x v="6"/>
    <n v="0.66"/>
  </r>
  <r>
    <x v="6"/>
    <n v="0"/>
  </r>
  <r>
    <x v="7"/>
    <n v="0"/>
  </r>
  <r>
    <x v="6"/>
    <n v="-0.24000000000000002"/>
  </r>
  <r>
    <x v="6"/>
    <n v="0"/>
  </r>
  <r>
    <x v="7"/>
    <n v="-0.12000000000000001"/>
  </r>
  <r>
    <x v="6"/>
    <n v="-0.12000000000000001"/>
  </r>
  <r>
    <x v="6"/>
    <n v="-0.6"/>
  </r>
  <r>
    <x v="7"/>
    <n v="-0.54"/>
  </r>
  <r>
    <x v="8"/>
    <n v="0"/>
  </r>
  <r>
    <x v="7"/>
    <n v="0"/>
  </r>
  <r>
    <x v="6"/>
    <n v="-0.12000000000000001"/>
  </r>
  <r>
    <x v="6"/>
    <n v="-0.35999999999999993"/>
  </r>
  <r>
    <x v="7"/>
    <n v="-0.12000000000000001"/>
  </r>
  <r>
    <x v="7"/>
    <n v="0"/>
  </r>
  <r>
    <x v="6"/>
    <n v="-0.17999999999999997"/>
  </r>
  <r>
    <x v="7"/>
    <n v="0"/>
  </r>
  <r>
    <x v="6"/>
    <n v="-0.12000000000000001"/>
  </r>
  <r>
    <x v="6"/>
    <n v="-0.12000000000000001"/>
  </r>
  <r>
    <x v="8"/>
    <n v="0"/>
  </r>
  <r>
    <x v="8"/>
    <n v="0"/>
  </r>
  <r>
    <x v="6"/>
    <n v="0"/>
  </r>
  <r>
    <x v="6"/>
    <n v="0"/>
  </r>
  <r>
    <x v="7"/>
    <n v="0"/>
  </r>
  <r>
    <x v="7"/>
    <n v="0"/>
  </r>
  <r>
    <x v="7"/>
    <n v="-0.12000000000000001"/>
  </r>
  <r>
    <x v="6"/>
    <n v="-0.12000000000000001"/>
  </r>
  <r>
    <x v="8"/>
    <n v="0"/>
  </r>
  <r>
    <x v="6"/>
    <n v="-0.24000000000000002"/>
  </r>
  <r>
    <x v="8"/>
    <n v="0"/>
  </r>
  <r>
    <x v="6"/>
    <n v="-0.17999999999999997"/>
  </r>
  <r>
    <x v="7"/>
    <n v="-0.12000000000000001"/>
  </r>
  <r>
    <x v="6"/>
    <n v="0"/>
  </r>
  <r>
    <x v="6"/>
    <n v="-0.12000000000000001"/>
  </r>
  <r>
    <x v="7"/>
    <n v="-0.24000000000000002"/>
  </r>
  <r>
    <x v="8"/>
    <n v="-0.12000000000000001"/>
  </r>
  <r>
    <x v="8"/>
    <n v="0"/>
  </r>
  <r>
    <x v="6"/>
    <n v="-0.3"/>
  </r>
  <r>
    <x v="6"/>
    <n v="0"/>
  </r>
  <r>
    <x v="6"/>
    <n v="-0.24000000000000002"/>
  </r>
  <r>
    <x v="8"/>
    <n v="0"/>
  </r>
  <r>
    <x v="7"/>
    <n v="0"/>
  </r>
  <r>
    <x v="5"/>
    <n v="0"/>
  </r>
  <r>
    <x v="8"/>
    <n v="0"/>
  </r>
  <r>
    <x v="8"/>
    <n v="0"/>
  </r>
  <r>
    <x v="6"/>
    <n v="-0.12000000000000001"/>
  </r>
  <r>
    <x v="8"/>
    <n v="0"/>
  </r>
  <r>
    <x v="8"/>
    <n v="0"/>
  </r>
  <r>
    <x v="6"/>
    <n v="-0.12000000000000001"/>
  </r>
  <r>
    <x v="6"/>
    <n v="0"/>
  </r>
  <r>
    <x v="7"/>
    <n v="0"/>
  </r>
  <r>
    <x v="8"/>
    <n v="-0.12000000000000001"/>
  </r>
  <r>
    <x v="6"/>
    <n v="0"/>
  </r>
  <r>
    <x v="7"/>
    <n v="-0.6"/>
  </r>
  <r>
    <x v="8"/>
    <n v="0"/>
  </r>
  <r>
    <x v="6"/>
    <n v="0"/>
  </r>
  <r>
    <x v="7"/>
    <n v="0"/>
  </r>
  <r>
    <x v="6"/>
    <n v="0"/>
  </r>
  <r>
    <x v="8"/>
    <n v="-0.12000000000000001"/>
  </r>
  <r>
    <x v="7"/>
    <n v="0"/>
  </r>
  <r>
    <x v="7"/>
    <n v="0"/>
  </r>
  <r>
    <x v="7"/>
    <n v="0"/>
  </r>
  <r>
    <x v="7"/>
    <n v="0"/>
  </r>
  <r>
    <x v="7"/>
    <n v="0"/>
  </r>
  <r>
    <x v="8"/>
    <n v="0"/>
  </r>
  <r>
    <x v="7"/>
    <n v="-0.12000000000000001"/>
  </r>
  <r>
    <x v="6"/>
    <n v="-0.17999999999999997"/>
  </r>
  <r>
    <x v="8"/>
    <n v="-0.12000000000000001"/>
  </r>
  <r>
    <x v="8"/>
    <n v="0"/>
  </r>
  <r>
    <x v="7"/>
    <n v="0"/>
  </r>
  <r>
    <x v="8"/>
    <n v="0"/>
  </r>
  <r>
    <x v="7"/>
    <n v="0"/>
  </r>
  <r>
    <x v="6"/>
    <n v="-0.12000000000000001"/>
  </r>
  <r>
    <x v="7"/>
    <n v="0"/>
  </r>
  <r>
    <x v="7"/>
    <n v="-0.12000000000000001"/>
  </r>
  <r>
    <x v="6"/>
    <n v="0"/>
  </r>
  <r>
    <x v="7"/>
    <n v="-0.17999999999999997"/>
  </r>
  <r>
    <x v="6"/>
    <n v="0"/>
  </r>
  <r>
    <x v="6"/>
    <n v="-0.54"/>
  </r>
  <r>
    <x v="5"/>
    <n v="0"/>
  </r>
  <r>
    <x v="7"/>
    <n v="0"/>
  </r>
  <r>
    <x v="7"/>
    <n v="0"/>
  </r>
  <r>
    <x v="7"/>
    <n v="0"/>
  </r>
  <r>
    <x v="8"/>
    <n v="0"/>
  </r>
  <r>
    <x v="8"/>
    <n v="0"/>
  </r>
  <r>
    <x v="6"/>
    <n v="-0.12000000000000001"/>
  </r>
  <r>
    <x v="7"/>
    <n v="0"/>
  </r>
  <r>
    <x v="7"/>
    <n v="0"/>
  </r>
  <r>
    <x v="7"/>
    <n v="-0.12000000000000001"/>
  </r>
  <r>
    <x v="7"/>
    <n v="0"/>
  </r>
  <r>
    <x v="7"/>
    <n v="-0.12000000000000001"/>
  </r>
  <r>
    <x v="7"/>
    <n v="0"/>
  </r>
  <r>
    <x v="8"/>
    <n v="0"/>
  </r>
  <r>
    <x v="7"/>
    <n v="0"/>
  </r>
  <r>
    <x v="6"/>
    <n v="-0.17999999999999997"/>
  </r>
  <r>
    <x v="8"/>
    <n v="0"/>
  </r>
  <r>
    <x v="7"/>
    <n v="-0.12000000000000001"/>
  </r>
  <r>
    <x v="7"/>
    <n v="-0.12000000000000001"/>
  </r>
  <r>
    <x v="8"/>
    <n v="0"/>
  </r>
  <r>
    <x v="7"/>
    <n v="0"/>
  </r>
  <r>
    <x v="6"/>
    <n v="0"/>
  </r>
  <r>
    <x v="7"/>
    <n v="0"/>
  </r>
  <r>
    <x v="8"/>
    <n v="0"/>
  </r>
  <r>
    <x v="6"/>
    <n v="0"/>
  </r>
  <r>
    <x v="8"/>
    <n v="0"/>
  </r>
  <r>
    <x v="8"/>
    <n v="0"/>
  </r>
  <r>
    <x v="7"/>
    <n v="0"/>
  </r>
  <r>
    <x v="8"/>
    <n v="0"/>
  </r>
  <r>
    <x v="6"/>
    <n v="0"/>
  </r>
  <r>
    <x v="6"/>
    <n v="0"/>
  </r>
  <r>
    <x v="7"/>
    <n v="-0.12000000000000001"/>
  </r>
  <r>
    <x v="7"/>
    <n v="-0.24000000000000002"/>
  </r>
  <r>
    <x v="8"/>
    <n v="0"/>
  </r>
  <r>
    <x v="8"/>
    <n v="0"/>
  </r>
  <r>
    <x v="8"/>
    <n v="0"/>
  </r>
  <r>
    <x v="7"/>
    <n v="0"/>
  </r>
  <r>
    <x v="6"/>
    <n v="0"/>
  </r>
  <r>
    <x v="8"/>
    <n v="0"/>
  </r>
  <r>
    <x v="6"/>
    <n v="0"/>
  </r>
  <r>
    <x v="7"/>
    <n v="0"/>
  </r>
  <r>
    <x v="6"/>
    <n v="0"/>
  </r>
  <r>
    <x v="7"/>
    <n v="-0.12000000000000001"/>
  </r>
  <r>
    <x v="7"/>
    <n v="0"/>
  </r>
  <r>
    <x v="7"/>
    <n v="-0.17999999999999997"/>
  </r>
  <r>
    <x v="6"/>
    <n v="0"/>
  </r>
  <r>
    <x v="7"/>
    <n v="0"/>
  </r>
  <r>
    <x v="8"/>
    <n v="0"/>
  </r>
  <r>
    <x v="7"/>
    <n v="0"/>
  </r>
  <r>
    <x v="6"/>
    <n v="0"/>
  </r>
  <r>
    <x v="7"/>
    <n v="0"/>
  </r>
  <r>
    <x v="6"/>
    <n v="-0.54"/>
  </r>
  <r>
    <x v="6"/>
    <n v="0"/>
  </r>
  <r>
    <x v="7"/>
    <n v="0"/>
  </r>
  <r>
    <x v="7"/>
    <n v="0"/>
  </r>
  <r>
    <x v="6"/>
    <n v="0"/>
  </r>
  <r>
    <x v="8"/>
    <n v="0"/>
  </r>
  <r>
    <x v="7"/>
    <n v="0"/>
  </r>
  <r>
    <x v="8"/>
    <n v="0"/>
  </r>
  <r>
    <x v="6"/>
    <n v="-0.12000000000000001"/>
  </r>
  <r>
    <x v="8"/>
    <n v="0"/>
  </r>
  <r>
    <x v="8"/>
    <n v="0"/>
  </r>
  <r>
    <x v="7"/>
    <n v="-0.12000000000000001"/>
  </r>
  <r>
    <x v="8"/>
    <n v="0"/>
  </r>
  <r>
    <x v="7"/>
    <n v="0"/>
  </r>
  <r>
    <x v="8"/>
    <n v="0"/>
  </r>
  <r>
    <x v="6"/>
    <n v="0"/>
  </r>
  <r>
    <x v="6"/>
    <n v="0"/>
  </r>
  <r>
    <x v="6"/>
    <n v="-0.12000000000000001"/>
  </r>
  <r>
    <x v="7"/>
    <n v="0"/>
  </r>
  <r>
    <x v="7"/>
    <n v="-0.3"/>
  </r>
  <r>
    <x v="6"/>
    <n v="0"/>
  </r>
  <r>
    <x v="6"/>
    <n v="0"/>
  </r>
  <r>
    <x v="7"/>
    <n v="0"/>
  </r>
  <r>
    <x v="7"/>
    <n v="0"/>
  </r>
  <r>
    <x v="7"/>
    <n v="0"/>
  </r>
  <r>
    <x v="7"/>
    <n v="-0.12000000000000001"/>
  </r>
  <r>
    <x v="8"/>
    <n v="0"/>
  </r>
  <r>
    <x v="7"/>
    <n v="0"/>
  </r>
  <r>
    <x v="7"/>
    <n v="0"/>
  </r>
  <r>
    <x v="7"/>
    <n v="0"/>
  </r>
  <r>
    <x v="6"/>
    <n v="0"/>
  </r>
  <r>
    <x v="8"/>
    <n v="0"/>
  </r>
  <r>
    <x v="7"/>
    <n v="0"/>
  </r>
  <r>
    <x v="6"/>
    <n v="0"/>
  </r>
  <r>
    <x v="7"/>
    <n v="0"/>
  </r>
  <r>
    <x v="7"/>
    <n v="0"/>
  </r>
  <r>
    <x v="6"/>
    <n v="-0.12000000000000001"/>
  </r>
  <r>
    <x v="7"/>
    <n v="0"/>
  </r>
  <r>
    <x v="7"/>
    <n v="0"/>
  </r>
  <r>
    <x v="6"/>
    <n v="0"/>
  </r>
  <r>
    <x v="7"/>
    <n v="0"/>
  </r>
  <r>
    <x v="8"/>
    <n v="0"/>
  </r>
  <r>
    <x v="6"/>
    <n v="0"/>
  </r>
  <r>
    <x v="8"/>
    <n v="0"/>
  </r>
  <r>
    <x v="7"/>
    <n v="0"/>
  </r>
  <r>
    <x v="7"/>
    <n v="-0.12000000000000001"/>
  </r>
  <r>
    <x v="5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6"/>
    <n v="0"/>
  </r>
  <r>
    <x v="7"/>
    <n v="-0.12000000000000001"/>
  </r>
  <r>
    <x v="5"/>
    <n v="0"/>
  </r>
  <r>
    <x v="8"/>
    <n v="0"/>
  </r>
  <r>
    <x v="7"/>
    <n v="0"/>
  </r>
  <r>
    <x v="6"/>
    <n v="0"/>
  </r>
  <r>
    <x v="6"/>
    <n v="0"/>
  </r>
  <r>
    <x v="7"/>
    <n v="0"/>
  </r>
  <r>
    <x v="6"/>
    <n v="0"/>
  </r>
  <r>
    <x v="7"/>
    <n v="-0.12000000000000001"/>
  </r>
  <r>
    <x v="8"/>
    <n v="0"/>
  </r>
  <r>
    <x v="7"/>
    <n v="0"/>
  </r>
  <r>
    <x v="7"/>
    <n v="0"/>
  </r>
  <r>
    <x v="7"/>
    <n v="0"/>
  </r>
  <r>
    <x v="8"/>
    <n v="0"/>
  </r>
  <r>
    <x v="6"/>
    <n v="0"/>
  </r>
  <r>
    <x v="8"/>
    <n v="0"/>
  </r>
  <r>
    <x v="7"/>
    <n v="0"/>
  </r>
  <r>
    <x v="7"/>
    <n v="0"/>
  </r>
  <r>
    <x v="6"/>
    <n v="0"/>
  </r>
  <r>
    <x v="5"/>
    <n v="0"/>
  </r>
  <r>
    <x v="7"/>
    <n v="0"/>
  </r>
  <r>
    <x v="7"/>
    <n v="0"/>
  </r>
  <r>
    <x v="8"/>
    <n v="0"/>
  </r>
  <r>
    <x v="7"/>
    <n v="0"/>
  </r>
  <r>
    <x v="8"/>
    <n v="0"/>
  </r>
  <r>
    <x v="7"/>
    <n v="0"/>
  </r>
  <r>
    <x v="7"/>
    <n v="-0.12000000000000001"/>
  </r>
  <r>
    <x v="8"/>
    <n v="0"/>
  </r>
  <r>
    <x v="7"/>
    <n v="0"/>
  </r>
  <r>
    <x v="8"/>
    <n v="0"/>
  </r>
  <r>
    <x v="5"/>
    <n v="0"/>
  </r>
  <r>
    <x v="7"/>
    <n v="0"/>
  </r>
  <r>
    <x v="6"/>
    <n v="0"/>
  </r>
  <r>
    <x v="5"/>
    <n v="0"/>
  </r>
  <r>
    <x v="8"/>
    <n v="0"/>
  </r>
  <r>
    <x v="5"/>
    <n v="0"/>
  </r>
  <r>
    <x v="8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2"/>
    <n v="1.8"/>
  </r>
  <r>
    <x v="1"/>
    <n v="3"/>
  </r>
  <r>
    <x v="2"/>
    <n v="3"/>
  </r>
  <r>
    <x v="1"/>
    <n v="1.8"/>
  </r>
  <r>
    <x v="3"/>
    <n v="3"/>
  </r>
  <r>
    <x v="1"/>
    <n v="1.8"/>
  </r>
  <r>
    <x v="3"/>
    <n v="3"/>
  </r>
  <r>
    <x v="1"/>
    <n v="3"/>
  </r>
  <r>
    <x v="3"/>
    <n v="1.8"/>
  </r>
  <r>
    <x v="2"/>
    <n v="3.1199999999999997"/>
  </r>
  <r>
    <x v="2"/>
    <n v="1.8"/>
  </r>
  <r>
    <x v="2"/>
    <n v="1.8"/>
  </r>
  <r>
    <x v="2"/>
    <n v="3.6"/>
  </r>
  <r>
    <x v="1"/>
    <n v="3.1199999999999997"/>
  </r>
  <r>
    <x v="3"/>
    <n v="3"/>
  </r>
  <r>
    <x v="3"/>
    <n v="1.8"/>
  </r>
  <r>
    <x v="3"/>
    <n v="-0.6"/>
  </r>
  <r>
    <x v="3"/>
    <n v="0.84"/>
  </r>
  <r>
    <x v="3"/>
    <n v="-0.6"/>
  </r>
  <r>
    <x v="1"/>
    <n v="0.6"/>
  </r>
  <r>
    <x v="1"/>
    <n v="0.6"/>
  </r>
  <r>
    <x v="2"/>
    <n v="-0.6"/>
  </r>
  <r>
    <x v="1"/>
    <n v="0.78000000000000014"/>
  </r>
  <r>
    <x v="1"/>
    <n v="0.84"/>
  </r>
  <r>
    <x v="2"/>
    <n v="0.6"/>
  </r>
  <r>
    <x v="3"/>
    <n v="0.6"/>
  </r>
  <r>
    <x v="2"/>
    <n v="0.6"/>
  </r>
  <r>
    <x v="1"/>
    <n v="0.6"/>
  </r>
  <r>
    <x v="3"/>
    <n v="1.2"/>
  </r>
  <r>
    <x v="2"/>
    <n v="-0.6"/>
  </r>
  <r>
    <x v="3"/>
    <n v="0.6"/>
  </r>
  <r>
    <x v="2"/>
    <n v="0.9"/>
  </r>
  <r>
    <x v="3"/>
    <n v="0.6"/>
  </r>
  <r>
    <x v="2"/>
    <n v="0.6"/>
  </r>
  <r>
    <x v="2"/>
    <n v="0.78000000000000014"/>
  </r>
  <r>
    <x v="2"/>
    <n v="0.6"/>
  </r>
  <r>
    <x v="1"/>
    <n v="0.6"/>
  </r>
  <r>
    <x v="1"/>
    <n v="0.6"/>
  </r>
  <r>
    <x v="3"/>
    <n v="0.6"/>
  </r>
  <r>
    <x v="3"/>
    <n v="0.9"/>
  </r>
  <r>
    <x v="1"/>
    <n v="1.2"/>
  </r>
  <r>
    <x v="2"/>
    <n v="0.6"/>
  </r>
  <r>
    <x v="3"/>
    <n v="-0.6"/>
  </r>
  <r>
    <x v="1"/>
    <n v="0.6"/>
  </r>
  <r>
    <x v="2"/>
    <n v="1.2"/>
  </r>
  <r>
    <x v="1"/>
    <n v="0.6"/>
  </r>
  <r>
    <x v="2"/>
    <n v="-0.6"/>
  </r>
  <r>
    <x v="3"/>
    <n v="0.71999999999999986"/>
  </r>
  <r>
    <x v="1"/>
    <n v="0.78000000000000014"/>
  </r>
  <r>
    <x v="1"/>
    <n v="1.2"/>
  </r>
  <r>
    <x v="3"/>
    <n v="0.6"/>
  </r>
  <r>
    <x v="2"/>
    <n v="0.78000000000000014"/>
  </r>
  <r>
    <x v="2"/>
    <n v="0.9"/>
  </r>
  <r>
    <x v="1"/>
    <n v="0.6"/>
  </r>
  <r>
    <x v="1"/>
    <n v="-0.6"/>
  </r>
  <r>
    <x v="2"/>
    <n v="0.96000000000000008"/>
  </r>
  <r>
    <x v="1"/>
    <n v="0.6"/>
  </r>
  <r>
    <x v="2"/>
    <n v="1.08"/>
  </r>
  <r>
    <x v="3"/>
    <n v="-0.6"/>
  </r>
  <r>
    <x v="3"/>
    <n v="0.84"/>
  </r>
  <r>
    <x v="2"/>
    <n v="0.84"/>
  </r>
  <r>
    <x v="2"/>
    <n v="0.6"/>
  </r>
  <r>
    <x v="2"/>
    <n v="0.6"/>
  </r>
  <r>
    <x v="2"/>
    <n v="0.6"/>
  </r>
  <r>
    <x v="3"/>
    <n v="0.6"/>
  </r>
  <r>
    <x v="2"/>
    <n v="0.6"/>
  </r>
  <r>
    <x v="2"/>
    <n v="0.78000000000000014"/>
  </r>
  <r>
    <x v="2"/>
    <n v="1.08"/>
  </r>
  <r>
    <x v="3"/>
    <n v="-0.6"/>
  </r>
  <r>
    <x v="3"/>
    <n v="0.6"/>
  </r>
  <r>
    <x v="2"/>
    <n v="0.84"/>
  </r>
  <r>
    <x v="1"/>
    <n v="0.6"/>
  </r>
  <r>
    <x v="3"/>
    <n v="1.2"/>
  </r>
  <r>
    <x v="3"/>
    <n v="0.6"/>
  </r>
  <r>
    <x v="3"/>
    <n v="0.6"/>
  </r>
  <r>
    <x v="2"/>
    <n v="0.6"/>
  </r>
  <r>
    <x v="1"/>
    <n v="0.6"/>
  </r>
  <r>
    <x v="2"/>
    <n v="-0.6"/>
  </r>
  <r>
    <x v="2"/>
    <n v="0.6"/>
  </r>
  <r>
    <x v="1"/>
    <n v="0.6"/>
  </r>
  <r>
    <x v="2"/>
    <n v="0.6"/>
  </r>
  <r>
    <x v="1"/>
    <n v="0.96000000000000008"/>
  </r>
  <r>
    <x v="3"/>
    <n v="0.66"/>
  </r>
  <r>
    <x v="2"/>
    <n v="0.6"/>
  </r>
  <r>
    <x v="3"/>
    <n v="0.6"/>
  </r>
  <r>
    <x v="3"/>
    <n v="0.84"/>
  </r>
  <r>
    <x v="1"/>
    <n v="0.6"/>
  </r>
  <r>
    <x v="1"/>
    <n v="0.6"/>
  </r>
  <r>
    <x v="2"/>
    <n v="1.02"/>
  </r>
  <r>
    <x v="2"/>
    <n v="0.6"/>
  </r>
  <r>
    <x v="2"/>
    <n v="1.2"/>
  </r>
  <r>
    <x v="3"/>
    <n v="0.6"/>
  </r>
  <r>
    <x v="2"/>
    <n v="0.71999999999999986"/>
  </r>
  <r>
    <x v="1"/>
    <n v="0.9"/>
  </r>
  <r>
    <x v="2"/>
    <n v="1.2"/>
  </r>
  <r>
    <x v="3"/>
    <n v="0.6"/>
  </r>
  <r>
    <x v="3"/>
    <n v="1.08"/>
  </r>
  <r>
    <x v="1"/>
    <n v="0.9"/>
  </r>
  <r>
    <x v="3"/>
    <n v="0.96000000000000008"/>
  </r>
  <r>
    <x v="2"/>
    <n v="0.6"/>
  </r>
  <r>
    <x v="1"/>
    <n v="0.6"/>
  </r>
  <r>
    <x v="2"/>
    <n v="0.66"/>
  </r>
  <r>
    <x v="1"/>
    <n v="0.6"/>
  </r>
  <r>
    <x v="3"/>
    <n v="0.6"/>
  </r>
  <r>
    <x v="2"/>
    <n v="1.08"/>
  </r>
  <r>
    <x v="3"/>
    <n v="1.08"/>
  </r>
  <r>
    <x v="3"/>
    <n v="1.08"/>
  </r>
  <r>
    <x v="3"/>
    <n v="1.2"/>
  </r>
  <r>
    <x v="1"/>
    <n v="1.08"/>
  </r>
  <r>
    <x v="3"/>
    <n v="-0.12000000000000001"/>
  </r>
  <r>
    <x v="2"/>
    <n v="-0.12000000000000001"/>
  </r>
  <r>
    <x v="2"/>
    <n v="0"/>
  </r>
  <r>
    <x v="2"/>
    <n v="0"/>
  </r>
  <r>
    <x v="4"/>
    <n v="-0.42"/>
  </r>
  <r>
    <x v="1"/>
    <n v="-0.35999999999999993"/>
  </r>
  <r>
    <x v="1"/>
    <n v="0"/>
  </r>
  <r>
    <x v="1"/>
    <n v="-0.12000000000000001"/>
  </r>
  <r>
    <x v="2"/>
    <n v="-0.12000000000000001"/>
  </r>
  <r>
    <x v="1"/>
    <n v="-0.6"/>
  </r>
  <r>
    <x v="1"/>
    <n v="-0.12000000000000001"/>
  </r>
  <r>
    <x v="1"/>
    <n v="-0.35999999999999993"/>
  </r>
  <r>
    <x v="3"/>
    <n v="-0.12000000000000001"/>
  </r>
  <r>
    <x v="3"/>
    <n v="-0.35999999999999993"/>
  </r>
  <r>
    <x v="2"/>
    <n v="-0.12000000000000001"/>
  </r>
  <r>
    <x v="1"/>
    <n v="0"/>
  </r>
  <r>
    <x v="1"/>
    <n v="-0.6"/>
  </r>
  <r>
    <x v="2"/>
    <n v="-0.6"/>
  </r>
  <r>
    <x v="2"/>
    <n v="0"/>
  </r>
  <r>
    <x v="1"/>
    <n v="0"/>
  </r>
  <r>
    <x v="3"/>
    <n v="-0.6"/>
  </r>
  <r>
    <x v="4"/>
    <n v="0"/>
  </r>
  <r>
    <x v="2"/>
    <n v="0"/>
  </r>
  <r>
    <x v="3"/>
    <n v="-0.17999999999999997"/>
  </r>
  <r>
    <x v="3"/>
    <n v="-0.12000000000000001"/>
  </r>
  <r>
    <x v="2"/>
    <n v="-0.6"/>
  </r>
  <r>
    <x v="1"/>
    <n v="-0.48000000000000004"/>
  </r>
  <r>
    <x v="3"/>
    <n v="-0.6"/>
  </r>
  <r>
    <x v="3"/>
    <n v="-0.6"/>
  </r>
  <r>
    <x v="2"/>
    <n v="-0.6"/>
  </r>
  <r>
    <x v="1"/>
    <n v="-0.6"/>
  </r>
  <r>
    <x v="2"/>
    <n v="0"/>
  </r>
  <r>
    <x v="2"/>
    <n v="-0.12000000000000001"/>
  </r>
  <r>
    <x v="2"/>
    <n v="0"/>
  </r>
  <r>
    <x v="3"/>
    <n v="-0.42"/>
  </r>
  <r>
    <x v="2"/>
    <n v="-0.12000000000000001"/>
  </r>
  <r>
    <x v="2"/>
    <n v="-0.6"/>
  </r>
  <r>
    <x v="2"/>
    <n v="-0.12000000000000001"/>
  </r>
  <r>
    <x v="1"/>
    <n v="-0.48000000000000004"/>
  </r>
  <r>
    <x v="1"/>
    <n v="-0.12000000000000001"/>
  </r>
  <r>
    <x v="3"/>
    <n v="-0.6"/>
  </r>
  <r>
    <x v="4"/>
    <n v="0"/>
  </r>
  <r>
    <x v="3"/>
    <n v="0"/>
  </r>
  <r>
    <x v="3"/>
    <n v="-0.6"/>
  </r>
  <r>
    <x v="1"/>
    <n v="-0.6"/>
  </r>
  <r>
    <x v="1"/>
    <n v="-0.12000000000000001"/>
  </r>
  <r>
    <x v="3"/>
    <n v="-0.48000000000000004"/>
  </r>
  <r>
    <x v="1"/>
    <n v="-0.12000000000000001"/>
  </r>
  <r>
    <x v="3"/>
    <n v="-0.17999999999999997"/>
  </r>
  <r>
    <x v="3"/>
    <n v="-0.12000000000000001"/>
  </r>
  <r>
    <x v="1"/>
    <n v="-0.42"/>
  </r>
  <r>
    <x v="1"/>
    <n v="0"/>
  </r>
  <r>
    <x v="2"/>
    <n v="-0.48000000000000004"/>
  </r>
  <r>
    <x v="2"/>
    <n v="-0.54"/>
  </r>
  <r>
    <x v="1"/>
    <n v="-0.6"/>
  </r>
  <r>
    <x v="2"/>
    <n v="-0.3"/>
  </r>
  <r>
    <x v="1"/>
    <n v="-0.35999999999999993"/>
  </r>
  <r>
    <x v="3"/>
    <n v="0"/>
  </r>
  <r>
    <x v="3"/>
    <n v="0"/>
  </r>
  <r>
    <x v="1"/>
    <n v="-0.35999999999999993"/>
  </r>
  <r>
    <x v="2"/>
    <n v="0"/>
  </r>
  <r>
    <x v="2"/>
    <n v="-0.54"/>
  </r>
  <r>
    <x v="2"/>
    <n v="-0.12000000000000001"/>
  </r>
  <r>
    <x v="1"/>
    <n v="-0.6"/>
  </r>
  <r>
    <x v="1"/>
    <n v="0"/>
  </r>
  <r>
    <x v="1"/>
    <n v="-0.6"/>
  </r>
  <r>
    <x v="1"/>
    <n v="0"/>
  </r>
  <r>
    <x v="4"/>
    <n v="0"/>
  </r>
  <r>
    <x v="1"/>
    <n v="0"/>
  </r>
  <r>
    <x v="3"/>
    <n v="-0.48000000000000004"/>
  </r>
  <r>
    <x v="1"/>
    <n v="0"/>
  </r>
  <r>
    <x v="1"/>
    <n v="-0.48000000000000004"/>
  </r>
  <r>
    <x v="3"/>
    <n v="-0.6"/>
  </r>
  <r>
    <x v="2"/>
    <n v="-0.12000000000000001"/>
  </r>
  <r>
    <x v="3"/>
    <n v="0"/>
  </r>
  <r>
    <x v="3"/>
    <n v="-0.12000000000000001"/>
  </r>
  <r>
    <x v="1"/>
    <n v="-0.12000000000000001"/>
  </r>
  <r>
    <x v="2"/>
    <n v="-0.12000000000000001"/>
  </r>
  <r>
    <x v="3"/>
    <n v="0"/>
  </r>
  <r>
    <x v="3"/>
    <n v="0"/>
  </r>
  <r>
    <x v="1"/>
    <n v="0"/>
  </r>
  <r>
    <x v="2"/>
    <n v="-0.12000000000000001"/>
  </r>
  <r>
    <x v="1"/>
    <n v="-0.12000000000000001"/>
  </r>
  <r>
    <x v="1"/>
    <n v="0"/>
  </r>
  <r>
    <x v="3"/>
    <n v="-0.6"/>
  </r>
  <r>
    <x v="2"/>
    <n v="0"/>
  </r>
  <r>
    <x v="3"/>
    <n v="-0.12000000000000001"/>
  </r>
  <r>
    <x v="1"/>
    <n v="0"/>
  </r>
  <r>
    <x v="3"/>
    <n v="-0.6"/>
  </r>
  <r>
    <x v="3"/>
    <n v="-0.12000000000000001"/>
  </r>
  <r>
    <x v="1"/>
    <n v="-0.12000000000000001"/>
  </r>
  <r>
    <x v="4"/>
    <n v="0"/>
  </r>
  <r>
    <x v="3"/>
    <n v="0"/>
  </r>
  <r>
    <x v="1"/>
    <n v="-0.3"/>
  </r>
  <r>
    <x v="2"/>
    <n v="0"/>
  </r>
  <r>
    <x v="2"/>
    <n v="0"/>
  </r>
  <r>
    <x v="3"/>
    <n v="0"/>
  </r>
  <r>
    <x v="1"/>
    <n v="-0.12000000000000001"/>
  </r>
  <r>
    <x v="1"/>
    <n v="0"/>
  </r>
  <r>
    <x v="2"/>
    <n v="0"/>
  </r>
  <r>
    <x v="1"/>
    <n v="-0.6"/>
  </r>
  <r>
    <x v="2"/>
    <n v="0"/>
  </r>
  <r>
    <x v="3"/>
    <n v="-0.12000000000000001"/>
  </r>
  <r>
    <x v="2"/>
    <n v="-0.6"/>
  </r>
  <r>
    <x v="2"/>
    <n v="0"/>
  </r>
  <r>
    <x v="1"/>
    <n v="0"/>
  </r>
  <r>
    <x v="2"/>
    <n v="-0.42"/>
  </r>
  <r>
    <x v="1"/>
    <n v="-0.3"/>
  </r>
  <r>
    <x v="1"/>
    <n v="0"/>
  </r>
  <r>
    <x v="4"/>
    <n v="-0.24000000000000002"/>
  </r>
  <r>
    <x v="1"/>
    <n v="0"/>
  </r>
  <r>
    <x v="2"/>
    <n v="-0.12000000000000001"/>
  </r>
  <r>
    <x v="1"/>
    <n v="0"/>
  </r>
  <r>
    <x v="3"/>
    <n v="0"/>
  </r>
  <r>
    <x v="1"/>
    <n v="-0.12000000000000001"/>
  </r>
  <r>
    <x v="3"/>
    <n v="0"/>
  </r>
  <r>
    <x v="1"/>
    <n v="0"/>
  </r>
  <r>
    <x v="1"/>
    <n v="-0.12000000000000001"/>
  </r>
  <r>
    <x v="1"/>
    <n v="0"/>
  </r>
  <r>
    <x v="4"/>
    <n v="-0.12000000000000001"/>
  </r>
  <r>
    <x v="4"/>
    <n v="0"/>
  </r>
  <r>
    <x v="1"/>
    <n v="-0.12000000000000001"/>
  </r>
  <r>
    <x v="4"/>
    <n v="0"/>
  </r>
  <r>
    <x v="1"/>
    <n v="0"/>
  </r>
  <r>
    <x v="3"/>
    <n v="-0.12000000000000001"/>
  </r>
  <r>
    <x v="1"/>
    <n v="0"/>
  </r>
  <r>
    <x v="4"/>
    <n v="0"/>
  </r>
  <r>
    <x v="1"/>
    <n v="0"/>
  </r>
  <r>
    <x v="2"/>
    <n v="0"/>
  </r>
  <r>
    <x v="2"/>
    <n v="0"/>
  </r>
  <r>
    <x v="2"/>
    <n v="0"/>
  </r>
  <r>
    <x v="1"/>
    <n v="-0.12000000000000001"/>
  </r>
  <r>
    <x v="3"/>
    <n v="-0.12000000000000001"/>
  </r>
  <r>
    <x v="4"/>
    <n v="0"/>
  </r>
  <r>
    <x v="1"/>
    <n v="0"/>
  </r>
  <r>
    <x v="4"/>
    <n v="0"/>
  </r>
  <r>
    <x v="3"/>
    <n v="0"/>
  </r>
  <r>
    <x v="2"/>
    <n v="0"/>
  </r>
  <r>
    <x v="2"/>
    <n v="0"/>
  </r>
  <r>
    <x v="3"/>
    <n v="0"/>
  </r>
  <r>
    <x v="1"/>
    <n v="0"/>
  </r>
  <r>
    <x v="1"/>
    <n v="0"/>
  </r>
  <r>
    <x v="3"/>
    <n v="0"/>
  </r>
  <r>
    <x v="3"/>
    <n v="-0.12000000000000001"/>
  </r>
  <r>
    <x v="3"/>
    <n v="0"/>
  </r>
  <r>
    <x v="3"/>
    <n v="0"/>
  </r>
  <r>
    <x v="1"/>
    <n v="-0.12000000000000001"/>
  </r>
  <r>
    <x v="1"/>
    <n v="0"/>
  </r>
  <r>
    <x v="1"/>
    <n v="-0.12000000000000001"/>
  </r>
  <r>
    <x v="2"/>
    <n v="0"/>
  </r>
  <r>
    <x v="4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2"/>
    <n v="0"/>
  </r>
  <r>
    <x v="2"/>
    <n v="-0.12000000000000001"/>
  </r>
  <r>
    <x v="2"/>
    <n v="0"/>
  </r>
  <r>
    <x v="1"/>
    <n v="0"/>
  </r>
  <r>
    <x v="3"/>
    <n v="-0.12000000000000001"/>
  </r>
  <r>
    <x v="2"/>
    <n v="0"/>
  </r>
  <r>
    <x v="2"/>
    <n v="0"/>
  </r>
  <r>
    <x v="1"/>
    <n v="0"/>
  </r>
  <r>
    <x v="4"/>
    <n v="0"/>
  </r>
  <r>
    <x v="4"/>
    <n v="0"/>
  </r>
  <r>
    <x v="1"/>
    <n v="0"/>
  </r>
  <r>
    <x v="4"/>
    <n v="0"/>
  </r>
  <r>
    <x v="2"/>
    <n v="0"/>
  </r>
  <r>
    <x v="1"/>
    <n v="-0.12000000000000001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3"/>
    <n v="-0.12000000000000001"/>
  </r>
  <r>
    <x v="1"/>
    <n v="-0.12000000000000001"/>
  </r>
  <r>
    <x v="1"/>
    <n v="0"/>
  </r>
  <r>
    <x v="1"/>
    <n v="-0.12000000000000001"/>
  </r>
  <r>
    <x v="1"/>
    <n v="0"/>
  </r>
  <r>
    <x v="2"/>
    <n v="0"/>
  </r>
  <r>
    <x v="4"/>
    <n v="0"/>
  </r>
  <r>
    <x v="4"/>
    <n v="0"/>
  </r>
  <r>
    <x v="2"/>
    <n v="0"/>
  </r>
  <r>
    <x v="1"/>
    <n v="0"/>
  </r>
  <r>
    <x v="3"/>
    <n v="0"/>
  </r>
  <r>
    <x v="3"/>
    <n v="0"/>
  </r>
  <r>
    <x v="3"/>
    <n v="0"/>
  </r>
  <r>
    <x v="1"/>
    <n v="-0.12000000000000001"/>
  </r>
  <r>
    <x v="1"/>
    <n v="0"/>
  </r>
  <r>
    <x v="1"/>
    <n v="0"/>
  </r>
  <r>
    <x v="1"/>
    <n v="-0.12000000000000001"/>
  </r>
  <r>
    <x v="1"/>
    <n v="0"/>
  </r>
  <r>
    <x v="1"/>
    <n v="-0.12000000000000001"/>
  </r>
  <r>
    <x v="2"/>
    <n v="0"/>
  </r>
  <r>
    <x v="1"/>
    <n v="0"/>
  </r>
  <r>
    <x v="3"/>
    <n v="0"/>
  </r>
  <r>
    <x v="1"/>
    <n v="0"/>
  </r>
  <r>
    <x v="4"/>
    <n v="0"/>
  </r>
  <r>
    <x v="4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4"/>
    <n v="0"/>
  </r>
  <r>
    <x v="5"/>
    <n v="3.18"/>
  </r>
  <r>
    <x v="6"/>
    <n v="3.06"/>
  </r>
  <r>
    <x v="6"/>
    <n v="1.8"/>
  </r>
  <r>
    <x v="7"/>
    <n v="1.8"/>
  </r>
  <r>
    <x v="6"/>
    <n v="1.08"/>
  </r>
  <r>
    <x v="5"/>
    <n v="0.6"/>
  </r>
  <r>
    <x v="7"/>
    <n v="0.6"/>
  </r>
  <r>
    <x v="5"/>
    <n v="0.6"/>
  </r>
  <r>
    <x v="6"/>
    <n v="0.6"/>
  </r>
  <r>
    <x v="6"/>
    <n v="1.08"/>
  </r>
  <r>
    <x v="5"/>
    <n v="1.08"/>
  </r>
  <r>
    <x v="5"/>
    <n v="1.08"/>
  </r>
  <r>
    <x v="5"/>
    <n v="1.08"/>
  </r>
  <r>
    <x v="6"/>
    <n v="1.2"/>
  </r>
  <r>
    <x v="5"/>
    <n v="1.2"/>
  </r>
  <r>
    <x v="5"/>
    <n v="1.08"/>
  </r>
  <r>
    <x v="6"/>
    <n v="0.71999999999999986"/>
  </r>
  <r>
    <x v="6"/>
    <n v="1.2"/>
  </r>
  <r>
    <x v="5"/>
    <n v="1.08"/>
  </r>
  <r>
    <x v="5"/>
    <n v="1.08"/>
  </r>
  <r>
    <x v="6"/>
    <n v="1.2"/>
  </r>
  <r>
    <x v="7"/>
    <n v="1.2"/>
  </r>
  <r>
    <x v="5"/>
    <n v="0.96000000000000008"/>
  </r>
  <r>
    <x v="5"/>
    <n v="-0.6"/>
  </r>
  <r>
    <x v="7"/>
    <n v="0.6"/>
  </r>
  <r>
    <x v="5"/>
    <n v="1.02"/>
  </r>
  <r>
    <x v="5"/>
    <n v="1.08"/>
  </r>
  <r>
    <x v="5"/>
    <n v="0.66"/>
  </r>
  <r>
    <x v="7"/>
    <n v="0"/>
  </r>
  <r>
    <x v="5"/>
    <n v="0"/>
  </r>
  <r>
    <x v="5"/>
    <n v="-0.24000000000000002"/>
  </r>
  <r>
    <x v="7"/>
    <n v="0"/>
  </r>
  <r>
    <x v="6"/>
    <n v="-0.12000000000000001"/>
  </r>
  <r>
    <x v="7"/>
    <n v="-0.12000000000000001"/>
  </r>
  <r>
    <x v="5"/>
    <n v="-0.6"/>
  </r>
  <r>
    <x v="6"/>
    <n v="-0.54"/>
  </r>
  <r>
    <x v="6"/>
    <n v="0"/>
  </r>
  <r>
    <x v="5"/>
    <n v="0"/>
  </r>
  <r>
    <x v="5"/>
    <n v="-0.12000000000000001"/>
  </r>
  <r>
    <x v="5"/>
    <n v="-0.35999999999999993"/>
  </r>
  <r>
    <x v="6"/>
    <n v="-0.12000000000000001"/>
  </r>
  <r>
    <x v="5"/>
    <n v="0"/>
  </r>
  <r>
    <x v="5"/>
    <n v="-0.17999999999999997"/>
  </r>
  <r>
    <x v="6"/>
    <n v="0"/>
  </r>
  <r>
    <x v="5"/>
    <n v="-0.12000000000000001"/>
  </r>
  <r>
    <x v="5"/>
    <n v="-0.12000000000000001"/>
  </r>
  <r>
    <x v="7"/>
    <n v="0"/>
  </r>
  <r>
    <x v="6"/>
    <n v="0"/>
  </r>
  <r>
    <x v="7"/>
    <n v="0"/>
  </r>
  <r>
    <x v="7"/>
    <n v="0"/>
  </r>
  <r>
    <x v="5"/>
    <n v="0"/>
  </r>
  <r>
    <x v="5"/>
    <n v="0"/>
  </r>
  <r>
    <x v="6"/>
    <n v="-0.12000000000000001"/>
  </r>
  <r>
    <x v="5"/>
    <n v="-0.12000000000000001"/>
  </r>
  <r>
    <x v="7"/>
    <n v="0"/>
  </r>
  <r>
    <x v="5"/>
    <n v="-0.24000000000000002"/>
  </r>
  <r>
    <x v="7"/>
    <n v="0"/>
  </r>
  <r>
    <x v="5"/>
    <n v="-0.17999999999999997"/>
  </r>
  <r>
    <x v="6"/>
    <n v="-0.12000000000000001"/>
  </r>
  <r>
    <x v="7"/>
    <n v="0"/>
  </r>
  <r>
    <x v="5"/>
    <n v="-0.12000000000000001"/>
  </r>
  <r>
    <x v="6"/>
    <n v="-0.24000000000000002"/>
  </r>
  <r>
    <x v="7"/>
    <n v="-0.12000000000000001"/>
  </r>
  <r>
    <x v="7"/>
    <n v="0"/>
  </r>
  <r>
    <x v="5"/>
    <n v="-0.3"/>
  </r>
  <r>
    <x v="5"/>
    <n v="0"/>
  </r>
  <r>
    <x v="5"/>
    <n v="-0.24000000000000002"/>
  </r>
  <r>
    <x v="6"/>
    <n v="0"/>
  </r>
  <r>
    <x v="5"/>
    <n v="0"/>
  </r>
  <r>
    <x v="4"/>
    <n v="0"/>
  </r>
  <r>
    <x v="7"/>
    <n v="0"/>
  </r>
  <r>
    <x v="7"/>
    <n v="0"/>
  </r>
  <r>
    <x v="5"/>
    <n v="-0.12000000000000001"/>
  </r>
  <r>
    <x v="7"/>
    <n v="0"/>
  </r>
  <r>
    <x v="7"/>
    <n v="0"/>
  </r>
  <r>
    <x v="5"/>
    <n v="-0.12000000000000001"/>
  </r>
  <r>
    <x v="7"/>
    <n v="0"/>
  </r>
  <r>
    <x v="5"/>
    <n v="0"/>
  </r>
  <r>
    <x v="6"/>
    <n v="-0.12000000000000001"/>
  </r>
  <r>
    <x v="7"/>
    <n v="0"/>
  </r>
  <r>
    <x v="6"/>
    <n v="-0.6"/>
  </r>
  <r>
    <x v="6"/>
    <n v="0"/>
  </r>
  <r>
    <x v="7"/>
    <n v="0"/>
  </r>
  <r>
    <x v="5"/>
    <n v="0"/>
  </r>
  <r>
    <x v="7"/>
    <n v="0"/>
  </r>
  <r>
    <x v="7"/>
    <n v="-0.12000000000000001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-0.12000000000000001"/>
  </r>
  <r>
    <x v="7"/>
    <n v="-0.17999999999999997"/>
  </r>
  <r>
    <x v="6"/>
    <n v="-0.12000000000000001"/>
  </r>
  <r>
    <x v="6"/>
    <n v="0"/>
  </r>
  <r>
    <x v="5"/>
    <n v="0"/>
  </r>
  <r>
    <x v="7"/>
    <n v="0"/>
  </r>
  <r>
    <x v="6"/>
    <n v="0"/>
  </r>
  <r>
    <x v="5"/>
    <n v="-0.12000000000000001"/>
  </r>
  <r>
    <x v="5"/>
    <n v="0"/>
  </r>
  <r>
    <x v="5"/>
    <n v="-0.12000000000000001"/>
  </r>
  <r>
    <x v="5"/>
    <n v="0"/>
  </r>
  <r>
    <x v="6"/>
    <n v="-0.17999999999999997"/>
  </r>
  <r>
    <x v="7"/>
    <n v="0"/>
  </r>
  <r>
    <x v="5"/>
    <n v="-0.54"/>
  </r>
  <r>
    <x v="4"/>
    <n v="0"/>
  </r>
  <r>
    <x v="5"/>
    <n v="0"/>
  </r>
  <r>
    <x v="5"/>
    <n v="0"/>
  </r>
  <r>
    <x v="6"/>
    <n v="0"/>
  </r>
  <r>
    <x v="6"/>
    <n v="0"/>
  </r>
  <r>
    <x v="7"/>
    <n v="0"/>
  </r>
  <r>
    <x v="7"/>
    <n v="-0.12000000000000001"/>
  </r>
  <r>
    <x v="5"/>
    <n v="0"/>
  </r>
  <r>
    <x v="5"/>
    <n v="0"/>
  </r>
  <r>
    <x v="6"/>
    <n v="-0.12000000000000001"/>
  </r>
  <r>
    <x v="6"/>
    <n v="0"/>
  </r>
  <r>
    <x v="6"/>
    <n v="-0.12000000000000001"/>
  </r>
  <r>
    <x v="5"/>
    <n v="0"/>
  </r>
  <r>
    <x v="6"/>
    <n v="0"/>
  </r>
  <r>
    <x v="5"/>
    <n v="0"/>
  </r>
  <r>
    <x v="5"/>
    <n v="-0.17999999999999997"/>
  </r>
  <r>
    <x v="7"/>
    <n v="0"/>
  </r>
  <r>
    <x v="6"/>
    <n v="-0.12000000000000001"/>
  </r>
  <r>
    <x v="6"/>
    <n v="-0.12000000000000001"/>
  </r>
  <r>
    <x v="7"/>
    <n v="0"/>
  </r>
  <r>
    <x v="5"/>
    <n v="0"/>
  </r>
  <r>
    <x v="5"/>
    <n v="0"/>
  </r>
  <r>
    <x v="5"/>
    <n v="0"/>
  </r>
  <r>
    <x v="7"/>
    <n v="0"/>
  </r>
  <r>
    <x v="7"/>
    <n v="0"/>
  </r>
  <r>
    <x v="6"/>
    <n v="0"/>
  </r>
  <r>
    <x v="6"/>
    <n v="0"/>
  </r>
  <r>
    <x v="5"/>
    <n v="0"/>
  </r>
  <r>
    <x v="6"/>
    <n v="0"/>
  </r>
  <r>
    <x v="7"/>
    <n v="0"/>
  </r>
  <r>
    <x v="7"/>
    <n v="0"/>
  </r>
  <r>
    <x v="6"/>
    <n v="-0.12000000000000001"/>
  </r>
  <r>
    <x v="6"/>
    <n v="-0.24000000000000002"/>
  </r>
  <r>
    <x v="6"/>
    <n v="0"/>
  </r>
  <r>
    <x v="6"/>
    <n v="0"/>
  </r>
  <r>
    <x v="7"/>
    <n v="0"/>
  </r>
  <r>
    <x v="5"/>
    <n v="0"/>
  </r>
  <r>
    <x v="7"/>
    <n v="0"/>
  </r>
  <r>
    <x v="6"/>
    <n v="0"/>
  </r>
  <r>
    <x v="7"/>
    <n v="0"/>
  </r>
  <r>
    <x v="6"/>
    <n v="0"/>
  </r>
  <r>
    <x v="7"/>
    <n v="0"/>
  </r>
  <r>
    <x v="6"/>
    <n v="-0.12000000000000001"/>
  </r>
  <r>
    <x v="6"/>
    <n v="0"/>
  </r>
  <r>
    <x v="6"/>
    <n v="-0.17999999999999997"/>
  </r>
  <r>
    <x v="7"/>
    <n v="0"/>
  </r>
  <r>
    <x v="5"/>
    <n v="0"/>
  </r>
  <r>
    <x v="6"/>
    <n v="0"/>
  </r>
  <r>
    <x v="5"/>
    <n v="0"/>
  </r>
  <r>
    <x v="7"/>
    <n v="0"/>
  </r>
  <r>
    <x v="5"/>
    <n v="0"/>
  </r>
  <r>
    <x v="5"/>
    <n v="-0.54"/>
  </r>
  <r>
    <x v="7"/>
    <n v="0"/>
  </r>
  <r>
    <x v="5"/>
    <n v="0"/>
  </r>
  <r>
    <x v="6"/>
    <n v="0"/>
  </r>
  <r>
    <x v="7"/>
    <n v="0"/>
  </r>
  <r>
    <x v="6"/>
    <n v="0"/>
  </r>
  <r>
    <x v="6"/>
    <n v="0"/>
  </r>
  <r>
    <x v="6"/>
    <n v="0"/>
  </r>
  <r>
    <x v="7"/>
    <n v="-0.12000000000000001"/>
  </r>
  <r>
    <x v="7"/>
    <n v="0"/>
  </r>
  <r>
    <x v="7"/>
    <n v="0"/>
  </r>
  <r>
    <x v="6"/>
    <n v="-0.12000000000000001"/>
  </r>
  <r>
    <x v="7"/>
    <n v="0"/>
  </r>
  <r>
    <x v="5"/>
    <n v="0"/>
  </r>
  <r>
    <x v="7"/>
    <n v="0"/>
  </r>
  <r>
    <x v="7"/>
    <n v="0"/>
  </r>
  <r>
    <x v="7"/>
    <n v="0"/>
  </r>
  <r>
    <x v="5"/>
    <n v="-0.12000000000000001"/>
  </r>
  <r>
    <x v="6"/>
    <n v="0"/>
  </r>
  <r>
    <x v="6"/>
    <n v="-0.3"/>
  </r>
  <r>
    <x v="7"/>
    <n v="0"/>
  </r>
  <r>
    <x v="7"/>
    <n v="0"/>
  </r>
  <r>
    <x v="5"/>
    <n v="0"/>
  </r>
  <r>
    <x v="6"/>
    <n v="0"/>
  </r>
  <r>
    <x v="5"/>
    <n v="0"/>
  </r>
  <r>
    <x v="6"/>
    <n v="-0.12000000000000001"/>
  </r>
  <r>
    <x v="6"/>
    <n v="0"/>
  </r>
  <r>
    <x v="5"/>
    <n v="0"/>
  </r>
  <r>
    <x v="6"/>
    <n v="0"/>
  </r>
  <r>
    <x v="5"/>
    <n v="0"/>
  </r>
  <r>
    <x v="5"/>
    <n v="0"/>
  </r>
  <r>
    <x v="7"/>
    <n v="0"/>
  </r>
  <r>
    <x v="6"/>
    <n v="0"/>
  </r>
  <r>
    <x v="7"/>
    <n v="0"/>
  </r>
  <r>
    <x v="5"/>
    <n v="0"/>
  </r>
  <r>
    <x v="5"/>
    <n v="0"/>
  </r>
  <r>
    <x v="7"/>
    <n v="-0.12000000000000001"/>
  </r>
  <r>
    <x v="5"/>
    <n v="0"/>
  </r>
  <r>
    <x v="5"/>
    <n v="0"/>
  </r>
  <r>
    <x v="7"/>
    <n v="0"/>
  </r>
  <r>
    <x v="6"/>
    <n v="0"/>
  </r>
  <r>
    <x v="6"/>
    <n v="0"/>
  </r>
  <r>
    <x v="7"/>
    <n v="0"/>
  </r>
  <r>
    <x v="7"/>
    <n v="0"/>
  </r>
  <r>
    <x v="6"/>
    <n v="0"/>
  </r>
  <r>
    <x v="6"/>
    <n v="-0.12000000000000001"/>
  </r>
  <r>
    <x v="4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7"/>
    <n v="0"/>
  </r>
  <r>
    <x v="5"/>
    <n v="-0.12000000000000001"/>
  </r>
  <r>
    <x v="4"/>
    <n v="0"/>
  </r>
  <r>
    <x v="6"/>
    <n v="0"/>
  </r>
  <r>
    <x v="6"/>
    <n v="0"/>
  </r>
  <r>
    <x v="7"/>
    <n v="0"/>
  </r>
  <r>
    <x v="7"/>
    <n v="0"/>
  </r>
  <r>
    <x v="6"/>
    <n v="0"/>
  </r>
  <r>
    <x v="7"/>
    <n v="0"/>
  </r>
  <r>
    <x v="5"/>
    <n v="-0.12000000000000001"/>
  </r>
  <r>
    <x v="7"/>
    <n v="0"/>
  </r>
  <r>
    <x v="5"/>
    <n v="0"/>
  </r>
  <r>
    <x v="6"/>
    <n v="0"/>
  </r>
  <r>
    <x v="6"/>
    <n v="0"/>
  </r>
  <r>
    <x v="6"/>
    <n v="0"/>
  </r>
  <r>
    <x v="7"/>
    <n v="0"/>
  </r>
  <r>
    <x v="6"/>
    <n v="0"/>
  </r>
  <r>
    <x v="6"/>
    <n v="0"/>
  </r>
  <r>
    <x v="5"/>
    <n v="0"/>
  </r>
  <r>
    <x v="7"/>
    <n v="0"/>
  </r>
  <r>
    <x v="4"/>
    <n v="0"/>
  </r>
  <r>
    <x v="6"/>
    <n v="0"/>
  </r>
  <r>
    <x v="6"/>
    <n v="0"/>
  </r>
  <r>
    <x v="6"/>
    <n v="0"/>
  </r>
  <r>
    <x v="5"/>
    <n v="0"/>
  </r>
  <r>
    <x v="7"/>
    <n v="0"/>
  </r>
  <r>
    <x v="5"/>
    <n v="0"/>
  </r>
  <r>
    <x v="6"/>
    <n v="-0.12000000000000001"/>
  </r>
  <r>
    <x v="7"/>
    <n v="0"/>
  </r>
  <r>
    <x v="5"/>
    <n v="0"/>
  </r>
  <r>
    <x v="7"/>
    <n v="0"/>
  </r>
  <r>
    <x v="4"/>
    <n v="0"/>
  </r>
  <r>
    <x v="6"/>
    <n v="0"/>
  </r>
  <r>
    <x v="7"/>
    <n v="0"/>
  </r>
  <r>
    <x v="4"/>
    <n v="0"/>
  </r>
  <r>
    <x v="7"/>
    <n v="0"/>
  </r>
  <r>
    <x v="4"/>
    <n v="0"/>
  </r>
  <r>
    <x v="7"/>
    <n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2"/>
    <n v="1.8"/>
  </r>
  <r>
    <x v="1"/>
    <n v="3"/>
  </r>
  <r>
    <x v="2"/>
    <n v="3"/>
  </r>
  <r>
    <x v="1"/>
    <n v="1.8"/>
  </r>
  <r>
    <x v="3"/>
    <n v="3"/>
  </r>
  <r>
    <x v="1"/>
    <n v="1.8"/>
  </r>
  <r>
    <x v="3"/>
    <n v="3"/>
  </r>
  <r>
    <x v="1"/>
    <n v="3"/>
  </r>
  <r>
    <x v="3"/>
    <n v="1.8"/>
  </r>
  <r>
    <x v="2"/>
    <n v="3.1199999999999997"/>
  </r>
  <r>
    <x v="2"/>
    <n v="1.8"/>
  </r>
  <r>
    <x v="2"/>
    <n v="1.8"/>
  </r>
  <r>
    <x v="2"/>
    <n v="3.6"/>
  </r>
  <r>
    <x v="1"/>
    <n v="3.1199999999999997"/>
  </r>
  <r>
    <x v="3"/>
    <n v="3"/>
  </r>
  <r>
    <x v="3"/>
    <n v="1.8"/>
  </r>
  <r>
    <x v="3"/>
    <n v="-0.6"/>
  </r>
  <r>
    <x v="3"/>
    <n v="0.84"/>
  </r>
  <r>
    <x v="3"/>
    <n v="-0.6"/>
  </r>
  <r>
    <x v="1"/>
    <n v="0.6"/>
  </r>
  <r>
    <x v="1"/>
    <n v="0.6"/>
  </r>
  <r>
    <x v="2"/>
    <n v="-0.6"/>
  </r>
  <r>
    <x v="1"/>
    <n v="0.78000000000000014"/>
  </r>
  <r>
    <x v="1"/>
    <n v="0.84"/>
  </r>
  <r>
    <x v="2"/>
    <n v="0.6"/>
  </r>
  <r>
    <x v="3"/>
    <n v="0.6"/>
  </r>
  <r>
    <x v="2"/>
    <n v="0.6"/>
  </r>
  <r>
    <x v="1"/>
    <n v="0.6"/>
  </r>
  <r>
    <x v="3"/>
    <n v="1.2"/>
  </r>
  <r>
    <x v="2"/>
    <n v="-0.6"/>
  </r>
  <r>
    <x v="3"/>
    <n v="0.6"/>
  </r>
  <r>
    <x v="2"/>
    <n v="0.9"/>
  </r>
  <r>
    <x v="3"/>
    <n v="0.6"/>
  </r>
  <r>
    <x v="2"/>
    <n v="0.6"/>
  </r>
  <r>
    <x v="2"/>
    <n v="0.78000000000000014"/>
  </r>
  <r>
    <x v="2"/>
    <n v="0.6"/>
  </r>
  <r>
    <x v="1"/>
    <n v="0.6"/>
  </r>
  <r>
    <x v="1"/>
    <n v="0.6"/>
  </r>
  <r>
    <x v="3"/>
    <n v="0.6"/>
  </r>
  <r>
    <x v="3"/>
    <n v="0.9"/>
  </r>
  <r>
    <x v="1"/>
    <n v="1.2"/>
  </r>
  <r>
    <x v="2"/>
    <n v="0.6"/>
  </r>
  <r>
    <x v="3"/>
    <n v="-0.6"/>
  </r>
  <r>
    <x v="1"/>
    <n v="0.6"/>
  </r>
  <r>
    <x v="1"/>
    <n v="1.2"/>
  </r>
  <r>
    <x v="1"/>
    <n v="0.6"/>
  </r>
  <r>
    <x v="2"/>
    <n v="-0.6"/>
  </r>
  <r>
    <x v="3"/>
    <n v="0.71999999999999986"/>
  </r>
  <r>
    <x v="1"/>
    <n v="0.78000000000000014"/>
  </r>
  <r>
    <x v="4"/>
    <n v="1.2"/>
  </r>
  <r>
    <x v="3"/>
    <n v="0.6"/>
  </r>
  <r>
    <x v="2"/>
    <n v="0.78000000000000014"/>
  </r>
  <r>
    <x v="2"/>
    <n v="0.9"/>
  </r>
  <r>
    <x v="1"/>
    <n v="0.6"/>
  </r>
  <r>
    <x v="1"/>
    <n v="-0.6"/>
  </r>
  <r>
    <x v="2"/>
    <n v="0.96000000000000008"/>
  </r>
  <r>
    <x v="1"/>
    <n v="0.6"/>
  </r>
  <r>
    <x v="1"/>
    <n v="1.08"/>
  </r>
  <r>
    <x v="3"/>
    <n v="-0.6"/>
  </r>
  <r>
    <x v="3"/>
    <n v="0.84"/>
  </r>
  <r>
    <x v="2"/>
    <n v="0.84"/>
  </r>
  <r>
    <x v="2"/>
    <n v="0.6"/>
  </r>
  <r>
    <x v="2"/>
    <n v="0.6"/>
  </r>
  <r>
    <x v="2"/>
    <n v="0.6"/>
  </r>
  <r>
    <x v="3"/>
    <n v="0.6"/>
  </r>
  <r>
    <x v="2"/>
    <n v="0.6"/>
  </r>
  <r>
    <x v="2"/>
    <n v="0.78000000000000014"/>
  </r>
  <r>
    <x v="1"/>
    <n v="1.08"/>
  </r>
  <r>
    <x v="3"/>
    <n v="-0.6"/>
  </r>
  <r>
    <x v="3"/>
    <n v="0.6"/>
  </r>
  <r>
    <x v="2"/>
    <n v="0.84"/>
  </r>
  <r>
    <x v="1"/>
    <n v="0.6"/>
  </r>
  <r>
    <x v="3"/>
    <n v="1.2"/>
  </r>
  <r>
    <x v="3"/>
    <n v="0.6"/>
  </r>
  <r>
    <x v="3"/>
    <n v="0.6"/>
  </r>
  <r>
    <x v="2"/>
    <n v="0.6"/>
  </r>
  <r>
    <x v="1"/>
    <n v="0.6"/>
  </r>
  <r>
    <x v="2"/>
    <n v="-0.6"/>
  </r>
  <r>
    <x v="2"/>
    <n v="0.6"/>
  </r>
  <r>
    <x v="1"/>
    <n v="0.6"/>
  </r>
  <r>
    <x v="2"/>
    <n v="0.6"/>
  </r>
  <r>
    <x v="2"/>
    <n v="0.96000000000000008"/>
  </r>
  <r>
    <x v="3"/>
    <n v="0.66"/>
  </r>
  <r>
    <x v="2"/>
    <n v="0.6"/>
  </r>
  <r>
    <x v="3"/>
    <n v="0.6"/>
  </r>
  <r>
    <x v="3"/>
    <n v="0.84"/>
  </r>
  <r>
    <x v="1"/>
    <n v="0.6"/>
  </r>
  <r>
    <x v="1"/>
    <n v="0.6"/>
  </r>
  <r>
    <x v="1"/>
    <n v="1.02"/>
  </r>
  <r>
    <x v="2"/>
    <n v="0.6"/>
  </r>
  <r>
    <x v="1"/>
    <n v="1.2"/>
  </r>
  <r>
    <x v="3"/>
    <n v="0.6"/>
  </r>
  <r>
    <x v="2"/>
    <n v="0.71999999999999986"/>
  </r>
  <r>
    <x v="1"/>
    <n v="0.9"/>
  </r>
  <r>
    <x v="1"/>
    <n v="1.2"/>
  </r>
  <r>
    <x v="3"/>
    <n v="0.6"/>
  </r>
  <r>
    <x v="3"/>
    <n v="1.08"/>
  </r>
  <r>
    <x v="2"/>
    <n v="0.9"/>
  </r>
  <r>
    <x v="3"/>
    <n v="0.96000000000000008"/>
  </r>
  <r>
    <x v="2"/>
    <n v="0.6"/>
  </r>
  <r>
    <x v="1"/>
    <n v="0.6"/>
  </r>
  <r>
    <x v="2"/>
    <n v="0.66"/>
  </r>
  <r>
    <x v="1"/>
    <n v="0.6"/>
  </r>
  <r>
    <x v="3"/>
    <n v="0.6"/>
  </r>
  <r>
    <x v="2"/>
    <n v="1.08"/>
  </r>
  <r>
    <x v="3"/>
    <n v="1.08"/>
  </r>
  <r>
    <x v="3"/>
    <n v="1.08"/>
  </r>
  <r>
    <x v="3"/>
    <n v="1.2"/>
  </r>
  <r>
    <x v="1"/>
    <n v="1.08"/>
  </r>
  <r>
    <x v="3"/>
    <n v="-0.12000000000000001"/>
  </r>
  <r>
    <x v="1"/>
    <n v="-0.12000000000000001"/>
  </r>
  <r>
    <x v="1"/>
    <n v="0"/>
  </r>
  <r>
    <x v="1"/>
    <n v="0"/>
  </r>
  <r>
    <x v="5"/>
    <n v="-0.42"/>
  </r>
  <r>
    <x v="1"/>
    <n v="-0.35999999999999993"/>
  </r>
  <r>
    <x v="4"/>
    <n v="0"/>
  </r>
  <r>
    <x v="2"/>
    <n v="-0.12000000000000001"/>
  </r>
  <r>
    <x v="2"/>
    <n v="-0.12000000000000001"/>
  </r>
  <r>
    <x v="1"/>
    <n v="-0.6"/>
  </r>
  <r>
    <x v="1"/>
    <n v="-0.12000000000000001"/>
  </r>
  <r>
    <x v="1"/>
    <n v="-0.35999999999999993"/>
  </r>
  <r>
    <x v="3"/>
    <n v="-0.12000000000000001"/>
  </r>
  <r>
    <x v="3"/>
    <n v="-0.35999999999999993"/>
  </r>
  <r>
    <x v="1"/>
    <n v="-0.12000000000000001"/>
  </r>
  <r>
    <x v="4"/>
    <n v="0"/>
  </r>
  <r>
    <x v="1"/>
    <n v="-0.6"/>
  </r>
  <r>
    <x v="2"/>
    <n v="-0.6"/>
  </r>
  <r>
    <x v="1"/>
    <n v="0"/>
  </r>
  <r>
    <x v="2"/>
    <n v="0"/>
  </r>
  <r>
    <x v="3"/>
    <n v="-0.6"/>
  </r>
  <r>
    <x v="5"/>
    <n v="0"/>
  </r>
  <r>
    <x v="1"/>
    <n v="0"/>
  </r>
  <r>
    <x v="3"/>
    <n v="-0.17999999999999997"/>
  </r>
  <r>
    <x v="3"/>
    <n v="-0.12000000000000001"/>
  </r>
  <r>
    <x v="2"/>
    <n v="-0.6"/>
  </r>
  <r>
    <x v="1"/>
    <n v="-0.48000000000000004"/>
  </r>
  <r>
    <x v="3"/>
    <n v="-0.6"/>
  </r>
  <r>
    <x v="3"/>
    <n v="-0.6"/>
  </r>
  <r>
    <x v="2"/>
    <n v="-0.6"/>
  </r>
  <r>
    <x v="1"/>
    <n v="-0.6"/>
  </r>
  <r>
    <x v="1"/>
    <n v="0"/>
  </r>
  <r>
    <x v="1"/>
    <n v="-0.12000000000000001"/>
  </r>
  <r>
    <x v="1"/>
    <n v="0"/>
  </r>
  <r>
    <x v="3"/>
    <n v="-0.42"/>
  </r>
  <r>
    <x v="2"/>
    <n v="-0.12000000000000001"/>
  </r>
  <r>
    <x v="2"/>
    <n v="-0.6"/>
  </r>
  <r>
    <x v="2"/>
    <n v="-0.12000000000000001"/>
  </r>
  <r>
    <x v="1"/>
    <n v="-0.48000000000000004"/>
  </r>
  <r>
    <x v="2"/>
    <n v="-0.12000000000000001"/>
  </r>
  <r>
    <x v="3"/>
    <n v="-0.6"/>
  </r>
  <r>
    <x v="5"/>
    <n v="0"/>
  </r>
  <r>
    <x v="3"/>
    <n v="0"/>
  </r>
  <r>
    <x v="3"/>
    <n v="-0.6"/>
  </r>
  <r>
    <x v="1"/>
    <n v="-0.6"/>
  </r>
  <r>
    <x v="4"/>
    <n v="-0.12000000000000001"/>
  </r>
  <r>
    <x v="3"/>
    <n v="-0.48000000000000004"/>
  </r>
  <r>
    <x v="1"/>
    <n v="-0.12000000000000001"/>
  </r>
  <r>
    <x v="3"/>
    <n v="-0.17999999999999997"/>
  </r>
  <r>
    <x v="3"/>
    <n v="-0.12000000000000001"/>
  </r>
  <r>
    <x v="1"/>
    <n v="-0.42"/>
  </r>
  <r>
    <x v="2"/>
    <n v="0"/>
  </r>
  <r>
    <x v="2"/>
    <n v="-0.48000000000000004"/>
  </r>
  <r>
    <x v="2"/>
    <n v="-0.54"/>
  </r>
  <r>
    <x v="1"/>
    <n v="-0.6"/>
  </r>
  <r>
    <x v="2"/>
    <n v="-0.3"/>
  </r>
  <r>
    <x v="1"/>
    <n v="-0.35999999999999993"/>
  </r>
  <r>
    <x v="3"/>
    <n v="0"/>
  </r>
  <r>
    <x v="3"/>
    <n v="0"/>
  </r>
  <r>
    <x v="1"/>
    <n v="-0.35999999999999993"/>
  </r>
  <r>
    <x v="1"/>
    <n v="0"/>
  </r>
  <r>
    <x v="2"/>
    <n v="-0.54"/>
  </r>
  <r>
    <x v="2"/>
    <n v="-0.12000000000000001"/>
  </r>
  <r>
    <x v="1"/>
    <n v="-0.6"/>
  </r>
  <r>
    <x v="2"/>
    <n v="0"/>
  </r>
  <r>
    <x v="4"/>
    <n v="-0.6"/>
  </r>
  <r>
    <x v="4"/>
    <n v="0"/>
  </r>
  <r>
    <x v="5"/>
    <n v="0"/>
  </r>
  <r>
    <x v="2"/>
    <n v="0"/>
  </r>
  <r>
    <x v="3"/>
    <n v="-0.48000000000000004"/>
  </r>
  <r>
    <x v="2"/>
    <n v="0"/>
  </r>
  <r>
    <x v="2"/>
    <n v="-0.48000000000000004"/>
  </r>
  <r>
    <x v="3"/>
    <n v="-0.6"/>
  </r>
  <r>
    <x v="1"/>
    <n v="-0.12000000000000001"/>
  </r>
  <r>
    <x v="3"/>
    <n v="0"/>
  </r>
  <r>
    <x v="3"/>
    <n v="-0.12000000000000001"/>
  </r>
  <r>
    <x v="4"/>
    <n v="-0.12000000000000001"/>
  </r>
  <r>
    <x v="2"/>
    <n v="-0.12000000000000001"/>
  </r>
  <r>
    <x v="3"/>
    <n v="0"/>
  </r>
  <r>
    <x v="3"/>
    <n v="0"/>
  </r>
  <r>
    <x v="2"/>
    <n v="0"/>
  </r>
  <r>
    <x v="1"/>
    <n v="-0.12000000000000001"/>
  </r>
  <r>
    <x v="4"/>
    <n v="-0.12000000000000001"/>
  </r>
  <r>
    <x v="2"/>
    <n v="0"/>
  </r>
  <r>
    <x v="3"/>
    <n v="-0.6"/>
  </r>
  <r>
    <x v="1"/>
    <n v="0"/>
  </r>
  <r>
    <x v="3"/>
    <n v="-0.12000000000000001"/>
  </r>
  <r>
    <x v="2"/>
    <n v="0"/>
  </r>
  <r>
    <x v="3"/>
    <n v="-0.6"/>
  </r>
  <r>
    <x v="3"/>
    <n v="-0.12000000000000001"/>
  </r>
  <r>
    <x v="4"/>
    <n v="-0.12000000000000001"/>
  </r>
  <r>
    <x v="5"/>
    <n v="0"/>
  </r>
  <r>
    <x v="3"/>
    <n v="0"/>
  </r>
  <r>
    <x v="1"/>
    <n v="-0.3"/>
  </r>
  <r>
    <x v="1"/>
    <n v="0"/>
  </r>
  <r>
    <x v="1"/>
    <n v="0"/>
  </r>
  <r>
    <x v="3"/>
    <n v="0"/>
  </r>
  <r>
    <x v="4"/>
    <n v="-0.12000000000000001"/>
  </r>
  <r>
    <x v="4"/>
    <n v="0"/>
  </r>
  <r>
    <x v="1"/>
    <n v="0"/>
  </r>
  <r>
    <x v="2"/>
    <n v="-0.6"/>
  </r>
  <r>
    <x v="1"/>
    <n v="0"/>
  </r>
  <r>
    <x v="3"/>
    <n v="-0.12000000000000001"/>
  </r>
  <r>
    <x v="2"/>
    <n v="-0.6"/>
  </r>
  <r>
    <x v="1"/>
    <n v="0"/>
  </r>
  <r>
    <x v="4"/>
    <n v="0"/>
  </r>
  <r>
    <x v="1"/>
    <n v="-0.42"/>
  </r>
  <r>
    <x v="2"/>
    <n v="-0.3"/>
  </r>
  <r>
    <x v="4"/>
    <n v="0"/>
  </r>
  <r>
    <x v="5"/>
    <n v="-0.24000000000000002"/>
  </r>
  <r>
    <x v="2"/>
    <n v="0"/>
  </r>
  <r>
    <x v="1"/>
    <n v="-0.12000000000000001"/>
  </r>
  <r>
    <x v="2"/>
    <n v="0"/>
  </r>
  <r>
    <x v="3"/>
    <n v="0"/>
  </r>
  <r>
    <x v="2"/>
    <n v="-0.12000000000000001"/>
  </r>
  <r>
    <x v="3"/>
    <n v="0"/>
  </r>
  <r>
    <x v="2"/>
    <n v="0"/>
  </r>
  <r>
    <x v="2"/>
    <n v="-0.12000000000000001"/>
  </r>
  <r>
    <x v="4"/>
    <n v="0"/>
  </r>
  <r>
    <x v="5"/>
    <n v="-0.12000000000000001"/>
  </r>
  <r>
    <x v="5"/>
    <n v="0"/>
  </r>
  <r>
    <x v="2"/>
    <n v="-0.12000000000000001"/>
  </r>
  <r>
    <x v="5"/>
    <n v="0"/>
  </r>
  <r>
    <x v="2"/>
    <n v="0"/>
  </r>
  <r>
    <x v="3"/>
    <n v="-0.12000000000000001"/>
  </r>
  <r>
    <x v="2"/>
    <n v="0"/>
  </r>
  <r>
    <x v="5"/>
    <n v="0"/>
  </r>
  <r>
    <x v="4"/>
    <n v="0"/>
  </r>
  <r>
    <x v="1"/>
    <n v="0"/>
  </r>
  <r>
    <x v="1"/>
    <n v="0"/>
  </r>
  <r>
    <x v="1"/>
    <n v="0"/>
  </r>
  <r>
    <x v="2"/>
    <n v="-0.12000000000000001"/>
  </r>
  <r>
    <x v="3"/>
    <n v="-0.12000000000000001"/>
  </r>
  <r>
    <x v="5"/>
    <n v="0"/>
  </r>
  <r>
    <x v="4"/>
    <n v="0"/>
  </r>
  <r>
    <x v="5"/>
    <n v="0"/>
  </r>
  <r>
    <x v="3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3"/>
    <n v="-0.12000000000000001"/>
  </r>
  <r>
    <x v="3"/>
    <n v="0"/>
  </r>
  <r>
    <x v="3"/>
    <n v="0"/>
  </r>
  <r>
    <x v="4"/>
    <n v="-0.12000000000000001"/>
  </r>
  <r>
    <x v="4"/>
    <n v="0"/>
  </r>
  <r>
    <x v="4"/>
    <n v="-0.12000000000000001"/>
  </r>
  <r>
    <x v="1"/>
    <n v="0"/>
  </r>
  <r>
    <x v="5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1"/>
    <n v="0"/>
  </r>
  <r>
    <x v="1"/>
    <n v="-0.12000000000000001"/>
  </r>
  <r>
    <x v="1"/>
    <n v="0"/>
  </r>
  <r>
    <x v="4"/>
    <n v="0"/>
  </r>
  <r>
    <x v="3"/>
    <n v="-0.12000000000000001"/>
  </r>
  <r>
    <x v="1"/>
    <n v="0"/>
  </r>
  <r>
    <x v="1"/>
    <n v="0"/>
  </r>
  <r>
    <x v="2"/>
    <n v="0"/>
  </r>
  <r>
    <x v="5"/>
    <n v="0"/>
  </r>
  <r>
    <x v="5"/>
    <n v="0"/>
  </r>
  <r>
    <x v="2"/>
    <n v="0"/>
  </r>
  <r>
    <x v="5"/>
    <n v="0"/>
  </r>
  <r>
    <x v="1"/>
    <n v="0"/>
  </r>
  <r>
    <x v="4"/>
    <n v="-0.12000000000000001"/>
  </r>
  <r>
    <x v="5"/>
    <n v="0"/>
  </r>
  <r>
    <x v="4"/>
    <n v="0"/>
  </r>
  <r>
    <x v="2"/>
    <n v="0"/>
  </r>
  <r>
    <x v="4"/>
    <n v="0"/>
  </r>
  <r>
    <x v="4"/>
    <n v="0"/>
  </r>
  <r>
    <x v="2"/>
    <n v="0"/>
  </r>
  <r>
    <x v="2"/>
    <n v="0"/>
  </r>
  <r>
    <x v="4"/>
    <n v="0"/>
  </r>
  <r>
    <x v="1"/>
    <n v="0"/>
  </r>
  <r>
    <x v="2"/>
    <n v="0"/>
  </r>
  <r>
    <x v="4"/>
    <n v="0"/>
  </r>
  <r>
    <x v="1"/>
    <n v="0"/>
  </r>
  <r>
    <x v="3"/>
    <n v="-0.12000000000000001"/>
  </r>
  <r>
    <x v="4"/>
    <n v="-0.12000000000000001"/>
  </r>
  <r>
    <x v="4"/>
    <n v="0"/>
  </r>
  <r>
    <x v="4"/>
    <n v="-0.12000000000000001"/>
  </r>
  <r>
    <x v="4"/>
    <n v="0"/>
  </r>
  <r>
    <x v="1"/>
    <n v="0"/>
  </r>
  <r>
    <x v="5"/>
    <n v="0"/>
  </r>
  <r>
    <x v="5"/>
    <n v="0"/>
  </r>
  <r>
    <x v="1"/>
    <n v="0"/>
  </r>
  <r>
    <x v="4"/>
    <n v="0"/>
  </r>
  <r>
    <x v="3"/>
    <n v="0"/>
  </r>
  <r>
    <x v="3"/>
    <n v="0"/>
  </r>
  <r>
    <x v="3"/>
    <n v="0"/>
  </r>
  <r>
    <x v="4"/>
    <n v="-0.12000000000000001"/>
  </r>
  <r>
    <x v="2"/>
    <n v="0"/>
  </r>
  <r>
    <x v="4"/>
    <n v="0"/>
  </r>
  <r>
    <x v="2"/>
    <n v="-0.12000000000000001"/>
  </r>
  <r>
    <x v="4"/>
    <n v="0"/>
  </r>
  <r>
    <x v="2"/>
    <n v="-0.12000000000000001"/>
  </r>
  <r>
    <x v="1"/>
    <n v="0"/>
  </r>
  <r>
    <x v="2"/>
    <n v="0"/>
  </r>
  <r>
    <x v="3"/>
    <n v="0"/>
  </r>
  <r>
    <x v="2"/>
    <n v="0"/>
  </r>
  <r>
    <x v="5"/>
    <n v="0"/>
  </r>
  <r>
    <x v="5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5"/>
    <n v="0"/>
  </r>
  <r>
    <x v="6"/>
    <n v="3.18"/>
  </r>
  <r>
    <x v="6"/>
    <n v="3.06"/>
  </r>
  <r>
    <x v="6"/>
    <n v="1.8"/>
  </r>
  <r>
    <x v="4"/>
    <n v="1.8"/>
  </r>
  <r>
    <x v="4"/>
    <n v="1.08"/>
  </r>
  <r>
    <x v="6"/>
    <n v="0.6"/>
  </r>
  <r>
    <x v="6"/>
    <n v="0.6"/>
  </r>
  <r>
    <x v="6"/>
    <n v="0.6"/>
  </r>
  <r>
    <x v="4"/>
    <n v="0.6"/>
  </r>
  <r>
    <x v="4"/>
    <n v="1.08"/>
  </r>
  <r>
    <x v="6"/>
    <n v="1.08"/>
  </r>
  <r>
    <x v="6"/>
    <n v="1.08"/>
  </r>
  <r>
    <x v="6"/>
    <n v="1.08"/>
  </r>
  <r>
    <x v="4"/>
    <n v="1.2"/>
  </r>
  <r>
    <x v="6"/>
    <n v="1.2"/>
  </r>
  <r>
    <x v="6"/>
    <n v="1.08"/>
  </r>
  <r>
    <x v="4"/>
    <n v="0.71999999999999986"/>
  </r>
  <r>
    <x v="4"/>
    <n v="1.2"/>
  </r>
  <r>
    <x v="6"/>
    <n v="1.08"/>
  </r>
  <r>
    <x v="6"/>
    <n v="1.08"/>
  </r>
  <r>
    <x v="7"/>
    <n v="1.2"/>
  </r>
  <r>
    <x v="4"/>
    <n v="1.2"/>
  </r>
  <r>
    <x v="6"/>
    <n v="0.96000000000000008"/>
  </r>
  <r>
    <x v="6"/>
    <n v="-0.6"/>
  </r>
  <r>
    <x v="4"/>
    <n v="0.6"/>
  </r>
  <r>
    <x v="6"/>
    <n v="1.02"/>
  </r>
  <r>
    <x v="6"/>
    <n v="1.08"/>
  </r>
  <r>
    <x v="4"/>
    <n v="0.66"/>
  </r>
  <r>
    <x v="4"/>
    <n v="0"/>
  </r>
  <r>
    <x v="4"/>
    <n v="0"/>
  </r>
  <r>
    <x v="6"/>
    <n v="-0.24000000000000002"/>
  </r>
  <r>
    <x v="7"/>
    <n v="0"/>
  </r>
  <r>
    <x v="4"/>
    <n v="-0.12000000000000001"/>
  </r>
  <r>
    <x v="7"/>
    <n v="-0.12000000000000001"/>
  </r>
  <r>
    <x v="6"/>
    <n v="-0.6"/>
  </r>
  <r>
    <x v="4"/>
    <n v="-0.54"/>
  </r>
  <r>
    <x v="4"/>
    <n v="0"/>
  </r>
  <r>
    <x v="5"/>
    <n v="0"/>
  </r>
  <r>
    <x v="6"/>
    <n v="-0.12000000000000001"/>
  </r>
  <r>
    <x v="6"/>
    <n v="-0.35999999999999993"/>
  </r>
  <r>
    <x v="4"/>
    <n v="-0.12000000000000001"/>
  </r>
  <r>
    <x v="5"/>
    <n v="0"/>
  </r>
  <r>
    <x v="6"/>
    <n v="-0.17999999999999997"/>
  </r>
  <r>
    <x v="4"/>
    <n v="0"/>
  </r>
  <r>
    <x v="6"/>
    <n v="-0.12000000000000001"/>
  </r>
  <r>
    <x v="6"/>
    <n v="-0.12000000000000001"/>
  </r>
  <r>
    <x v="7"/>
    <n v="0"/>
  </r>
  <r>
    <x v="7"/>
    <n v="0"/>
  </r>
  <r>
    <x v="7"/>
    <n v="0"/>
  </r>
  <r>
    <x v="7"/>
    <n v="0"/>
  </r>
  <r>
    <x v="4"/>
    <n v="0"/>
  </r>
  <r>
    <x v="4"/>
    <n v="0"/>
  </r>
  <r>
    <x v="4"/>
    <n v="-0.12000000000000001"/>
  </r>
  <r>
    <x v="6"/>
    <n v="-0.12000000000000001"/>
  </r>
  <r>
    <x v="7"/>
    <n v="0"/>
  </r>
  <r>
    <x v="6"/>
    <n v="-0.24000000000000002"/>
  </r>
  <r>
    <x v="7"/>
    <n v="0"/>
  </r>
  <r>
    <x v="6"/>
    <n v="-0.17999999999999997"/>
  </r>
  <r>
    <x v="4"/>
    <n v="-0.12000000000000001"/>
  </r>
  <r>
    <x v="7"/>
    <n v="0"/>
  </r>
  <r>
    <x v="6"/>
    <n v="-0.12000000000000001"/>
  </r>
  <r>
    <x v="4"/>
    <n v="-0.24000000000000002"/>
  </r>
  <r>
    <x v="7"/>
    <n v="-0.12000000000000001"/>
  </r>
  <r>
    <x v="7"/>
    <n v="0"/>
  </r>
  <r>
    <x v="6"/>
    <n v="-0.3"/>
  </r>
  <r>
    <x v="6"/>
    <n v="0"/>
  </r>
  <r>
    <x v="6"/>
    <n v="-0.24000000000000002"/>
  </r>
  <r>
    <x v="6"/>
    <n v="0"/>
  </r>
  <r>
    <x v="6"/>
    <n v="0"/>
  </r>
  <r>
    <x v="6"/>
    <n v="0"/>
  </r>
  <r>
    <x v="7"/>
    <n v="0"/>
  </r>
  <r>
    <x v="7"/>
    <n v="0"/>
  </r>
  <r>
    <x v="6"/>
    <n v="-0.12000000000000001"/>
  </r>
  <r>
    <x v="7"/>
    <n v="0"/>
  </r>
  <r>
    <x v="7"/>
    <n v="0"/>
  </r>
  <r>
    <x v="6"/>
    <n v="-0.12000000000000001"/>
  </r>
  <r>
    <x v="5"/>
    <n v="0"/>
  </r>
  <r>
    <x v="7"/>
    <n v="0"/>
  </r>
  <r>
    <x v="6"/>
    <n v="-0.12000000000000001"/>
  </r>
  <r>
    <x v="6"/>
    <n v="0"/>
  </r>
  <r>
    <x v="4"/>
    <n v="-0.6"/>
  </r>
  <r>
    <x v="7"/>
    <n v="0"/>
  </r>
  <r>
    <x v="5"/>
    <n v="0"/>
  </r>
  <r>
    <x v="6"/>
    <n v="0"/>
  </r>
  <r>
    <x v="6"/>
    <n v="0"/>
  </r>
  <r>
    <x v="7"/>
    <n v="-0.12000000000000001"/>
  </r>
  <r>
    <x v="6"/>
    <n v="0"/>
  </r>
  <r>
    <x v="4"/>
    <n v="0"/>
  </r>
  <r>
    <x v="6"/>
    <n v="0"/>
  </r>
  <r>
    <x v="6"/>
    <n v="0"/>
  </r>
  <r>
    <x v="7"/>
    <n v="0"/>
  </r>
  <r>
    <x v="7"/>
    <n v="0"/>
  </r>
  <r>
    <x v="6"/>
    <n v="-0.12000000000000001"/>
  </r>
  <r>
    <x v="4"/>
    <n v="-0.17999999999999997"/>
  </r>
  <r>
    <x v="4"/>
    <n v="-0.12000000000000001"/>
  </r>
  <r>
    <x v="4"/>
    <n v="0"/>
  </r>
  <r>
    <x v="7"/>
    <n v="0"/>
  </r>
  <r>
    <x v="7"/>
    <n v="0"/>
  </r>
  <r>
    <x v="7"/>
    <n v="0"/>
  </r>
  <r>
    <x v="6"/>
    <n v="-0.12000000000000001"/>
  </r>
  <r>
    <x v="6"/>
    <n v="0"/>
  </r>
  <r>
    <x v="6"/>
    <n v="-0.12000000000000001"/>
  </r>
  <r>
    <x v="6"/>
    <n v="0"/>
  </r>
  <r>
    <x v="4"/>
    <n v="-0.17999999999999997"/>
  </r>
  <r>
    <x v="7"/>
    <n v="0"/>
  </r>
  <r>
    <x v="4"/>
    <n v="-0.54"/>
  </r>
  <r>
    <x v="4"/>
    <n v="0"/>
  </r>
  <r>
    <x v="5"/>
    <n v="0"/>
  </r>
  <r>
    <x v="6"/>
    <n v="0"/>
  </r>
  <r>
    <x v="6"/>
    <n v="0"/>
  </r>
  <r>
    <x v="6"/>
    <n v="0"/>
  </r>
  <r>
    <x v="5"/>
    <n v="0"/>
  </r>
  <r>
    <x v="7"/>
    <n v="-0.12000000000000001"/>
  </r>
  <r>
    <x v="6"/>
    <n v="0"/>
  </r>
  <r>
    <x v="6"/>
    <n v="0"/>
  </r>
  <r>
    <x v="4"/>
    <n v="-0.12000000000000001"/>
  </r>
  <r>
    <x v="4"/>
    <n v="0"/>
  </r>
  <r>
    <x v="4"/>
    <n v="-0.12000000000000001"/>
  </r>
  <r>
    <x v="4"/>
    <n v="0"/>
  </r>
  <r>
    <x v="5"/>
    <n v="0"/>
  </r>
  <r>
    <x v="6"/>
    <n v="0"/>
  </r>
  <r>
    <x v="6"/>
    <n v="-0.17999999999999997"/>
  </r>
  <r>
    <x v="7"/>
    <n v="0"/>
  </r>
  <r>
    <x v="4"/>
    <n v="-0.12000000000000001"/>
  </r>
  <r>
    <x v="5"/>
    <n v="-0.12000000000000001"/>
  </r>
  <r>
    <x v="7"/>
    <n v="0"/>
  </r>
  <r>
    <x v="6"/>
    <n v="0"/>
  </r>
  <r>
    <x v="6"/>
    <n v="0"/>
  </r>
  <r>
    <x v="7"/>
    <n v="0"/>
  </r>
  <r>
    <x v="5"/>
    <n v="0"/>
  </r>
  <r>
    <x v="7"/>
    <n v="0"/>
  </r>
  <r>
    <x v="6"/>
    <n v="0"/>
  </r>
  <r>
    <x v="6"/>
    <n v="0"/>
  </r>
  <r>
    <x v="7"/>
    <n v="0"/>
  </r>
  <r>
    <x v="7"/>
    <n v="0"/>
  </r>
  <r>
    <x v="7"/>
    <n v="0"/>
  </r>
  <r>
    <x v="7"/>
    <n v="0"/>
  </r>
  <r>
    <x v="4"/>
    <n v="-0.12000000000000001"/>
  </r>
  <r>
    <x v="4"/>
    <n v="-0.24000000000000002"/>
  </r>
  <r>
    <x v="7"/>
    <n v="0"/>
  </r>
  <r>
    <x v="7"/>
    <n v="0"/>
  </r>
  <r>
    <x v="7"/>
    <n v="0"/>
  </r>
  <r>
    <x v="7"/>
    <n v="0"/>
  </r>
  <r>
    <x v="4"/>
    <n v="0"/>
  </r>
  <r>
    <x v="7"/>
    <n v="0"/>
  </r>
  <r>
    <x v="7"/>
    <n v="0"/>
  </r>
  <r>
    <x v="4"/>
    <n v="0"/>
  </r>
  <r>
    <x v="7"/>
    <n v="0"/>
  </r>
  <r>
    <x v="4"/>
    <n v="-0.12000000000000001"/>
  </r>
  <r>
    <x v="5"/>
    <n v="0"/>
  </r>
  <r>
    <x v="4"/>
    <n v="-0.17999999999999997"/>
  </r>
  <r>
    <x v="4"/>
    <n v="0"/>
  </r>
  <r>
    <x v="6"/>
    <n v="0"/>
  </r>
  <r>
    <x v="6"/>
    <n v="0"/>
  </r>
  <r>
    <x v="6"/>
    <n v="0"/>
  </r>
  <r>
    <x v="5"/>
    <n v="0"/>
  </r>
  <r>
    <x v="7"/>
    <n v="0"/>
  </r>
  <r>
    <x v="6"/>
    <n v="-0.54"/>
  </r>
  <r>
    <x v="7"/>
    <n v="0"/>
  </r>
  <r>
    <x v="6"/>
    <n v="0"/>
  </r>
  <r>
    <x v="4"/>
    <n v="0"/>
  </r>
  <r>
    <x v="7"/>
    <n v="0"/>
  </r>
  <r>
    <x v="7"/>
    <n v="0"/>
  </r>
  <r>
    <x v="6"/>
    <n v="0"/>
  </r>
  <r>
    <x v="6"/>
    <n v="0"/>
  </r>
  <r>
    <x v="4"/>
    <n v="-0.12000000000000001"/>
  </r>
  <r>
    <x v="7"/>
    <n v="0"/>
  </r>
  <r>
    <x v="7"/>
    <n v="0"/>
  </r>
  <r>
    <x v="4"/>
    <n v="-0.12000000000000001"/>
  </r>
  <r>
    <x v="7"/>
    <n v="0"/>
  </r>
  <r>
    <x v="6"/>
    <n v="0"/>
  </r>
  <r>
    <x v="7"/>
    <n v="0"/>
  </r>
  <r>
    <x v="7"/>
    <n v="0"/>
  </r>
  <r>
    <x v="6"/>
    <n v="0"/>
  </r>
  <r>
    <x v="6"/>
    <n v="-0.12000000000000001"/>
  </r>
  <r>
    <x v="6"/>
    <n v="0"/>
  </r>
  <r>
    <x v="4"/>
    <n v="-0.3"/>
  </r>
  <r>
    <x v="7"/>
    <n v="0"/>
  </r>
  <r>
    <x v="7"/>
    <n v="0"/>
  </r>
  <r>
    <x v="5"/>
    <n v="0"/>
  </r>
  <r>
    <x v="7"/>
    <n v="0"/>
  </r>
  <r>
    <x v="6"/>
    <n v="0"/>
  </r>
  <r>
    <x v="4"/>
    <n v="-0.12000000000000001"/>
  </r>
  <r>
    <x v="7"/>
    <n v="0"/>
  </r>
  <r>
    <x v="5"/>
    <n v="0"/>
  </r>
  <r>
    <x v="6"/>
    <n v="0"/>
  </r>
  <r>
    <x v="6"/>
    <n v="0"/>
  </r>
  <r>
    <x v="6"/>
    <n v="0"/>
  </r>
  <r>
    <x v="5"/>
    <n v="0"/>
  </r>
  <r>
    <x v="7"/>
    <n v="0"/>
  </r>
  <r>
    <x v="6"/>
    <n v="0"/>
  </r>
  <r>
    <x v="6"/>
    <n v="0"/>
  </r>
  <r>
    <x v="6"/>
    <n v="0"/>
  </r>
  <r>
    <x v="5"/>
    <n v="-0.12000000000000001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7"/>
    <n v="0"/>
  </r>
  <r>
    <x v="7"/>
    <n v="0"/>
  </r>
  <r>
    <x v="4"/>
    <n v="-0.12000000000000001"/>
  </r>
  <r>
    <x v="5"/>
    <n v="0"/>
  </r>
  <r>
    <x v="6"/>
    <n v="0"/>
  </r>
  <r>
    <x v="6"/>
    <n v="0"/>
  </r>
  <r>
    <x v="7"/>
    <n v="0"/>
  </r>
  <r>
    <x v="7"/>
    <n v="0"/>
  </r>
  <r>
    <x v="7"/>
    <n v="0"/>
  </r>
  <r>
    <x v="5"/>
    <n v="0"/>
  </r>
  <r>
    <x v="6"/>
    <n v="0"/>
  </r>
  <r>
    <x v="7"/>
    <n v="0"/>
  </r>
  <r>
    <x v="6"/>
    <n v="0"/>
  </r>
  <r>
    <x v="7"/>
    <n v="0"/>
  </r>
  <r>
    <x v="6"/>
    <n v="-0.12000000000000001"/>
  </r>
  <r>
    <x v="5"/>
    <n v="0"/>
  </r>
  <r>
    <x v="5"/>
    <n v="0"/>
  </r>
  <r>
    <x v="6"/>
    <n v="0"/>
  </r>
  <r>
    <x v="7"/>
    <n v="0"/>
  </r>
  <r>
    <x v="5"/>
    <n v="0"/>
  </r>
  <r>
    <x v="7"/>
    <n v="0"/>
  </r>
  <r>
    <x v="7"/>
    <n v="0"/>
  </r>
  <r>
    <x v="3"/>
    <n v="-0.12000000000000001"/>
  </r>
  <r>
    <x v="7"/>
    <n v="0"/>
  </r>
  <r>
    <x v="7"/>
    <n v="0"/>
  </r>
  <r>
    <x v="6"/>
    <n v="0"/>
  </r>
  <r>
    <x v="7"/>
    <n v="0"/>
  </r>
  <r>
    <x v="5"/>
    <n v="0"/>
  </r>
  <r>
    <x v="7"/>
    <n v="0"/>
  </r>
  <r>
    <x v="7"/>
    <n v="0"/>
  </r>
  <r>
    <x v="7"/>
    <n v="0"/>
  </r>
  <r>
    <x v="6"/>
    <n v="0"/>
  </r>
  <r>
    <x v="7"/>
    <n v="0"/>
  </r>
  <r>
    <x v="5"/>
    <n v="0"/>
  </r>
  <r>
    <x v="4"/>
    <n v="0"/>
  </r>
  <r>
    <x v="7"/>
    <n v="0"/>
  </r>
  <r>
    <x v="6"/>
    <n v="0"/>
  </r>
  <r>
    <x v="5"/>
    <n v="0"/>
  </r>
  <r>
    <x v="7"/>
    <n v="0"/>
  </r>
  <r>
    <x v="6"/>
    <n v="0"/>
  </r>
  <r>
    <x v="4"/>
    <n v="-0.12000000000000001"/>
  </r>
  <r>
    <x v="7"/>
    <n v="0"/>
  </r>
  <r>
    <x v="6"/>
    <n v="0"/>
  </r>
  <r>
    <x v="7"/>
    <n v="0"/>
  </r>
  <r>
    <x v="5"/>
    <n v="0"/>
  </r>
  <r>
    <x v="6"/>
    <n v="0"/>
  </r>
  <r>
    <x v="4"/>
    <n v="0"/>
  </r>
  <r>
    <x v="5"/>
    <n v="0"/>
  </r>
  <r>
    <x v="7"/>
    <n v="0"/>
  </r>
  <r>
    <x v="5"/>
    <n v="0"/>
  </r>
  <r>
    <x v="7"/>
    <n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2"/>
    <n v="1.8"/>
  </r>
  <r>
    <x v="1"/>
    <n v="3"/>
  </r>
  <r>
    <x v="2"/>
    <n v="3"/>
  </r>
  <r>
    <x v="1"/>
    <n v="1.8"/>
  </r>
  <r>
    <x v="3"/>
    <n v="3"/>
  </r>
  <r>
    <x v="1"/>
    <n v="1.8"/>
  </r>
  <r>
    <x v="3"/>
    <n v="3"/>
  </r>
  <r>
    <x v="1"/>
    <n v="3"/>
  </r>
  <r>
    <x v="3"/>
    <n v="1.8"/>
  </r>
  <r>
    <x v="2"/>
    <n v="3.1199999999999997"/>
  </r>
  <r>
    <x v="2"/>
    <n v="1.8"/>
  </r>
  <r>
    <x v="2"/>
    <n v="1.8"/>
  </r>
  <r>
    <x v="2"/>
    <n v="3.6"/>
  </r>
  <r>
    <x v="1"/>
    <n v="3.1199999999999997"/>
  </r>
  <r>
    <x v="3"/>
    <n v="3"/>
  </r>
  <r>
    <x v="3"/>
    <n v="1.8"/>
  </r>
  <r>
    <x v="3"/>
    <n v="-0.6"/>
  </r>
  <r>
    <x v="3"/>
    <n v="0.84"/>
  </r>
  <r>
    <x v="3"/>
    <n v="-0.6"/>
  </r>
  <r>
    <x v="1"/>
    <n v="0.6"/>
  </r>
  <r>
    <x v="1"/>
    <n v="0.6"/>
  </r>
  <r>
    <x v="2"/>
    <n v="-0.6"/>
  </r>
  <r>
    <x v="1"/>
    <n v="0.78000000000000014"/>
  </r>
  <r>
    <x v="1"/>
    <n v="0.84"/>
  </r>
  <r>
    <x v="2"/>
    <n v="0.6"/>
  </r>
  <r>
    <x v="3"/>
    <n v="0.6"/>
  </r>
  <r>
    <x v="2"/>
    <n v="0.6"/>
  </r>
  <r>
    <x v="1"/>
    <n v="0.6"/>
  </r>
  <r>
    <x v="2"/>
    <n v="1.2"/>
  </r>
  <r>
    <x v="2"/>
    <n v="-0.6"/>
  </r>
  <r>
    <x v="3"/>
    <n v="0.6"/>
  </r>
  <r>
    <x v="2"/>
    <n v="0.9"/>
  </r>
  <r>
    <x v="3"/>
    <n v="0.6"/>
  </r>
  <r>
    <x v="2"/>
    <n v="0.6"/>
  </r>
  <r>
    <x v="2"/>
    <n v="0.78000000000000014"/>
  </r>
  <r>
    <x v="2"/>
    <n v="0.6"/>
  </r>
  <r>
    <x v="1"/>
    <n v="0.6"/>
  </r>
  <r>
    <x v="1"/>
    <n v="0.6"/>
  </r>
  <r>
    <x v="3"/>
    <n v="0.6"/>
  </r>
  <r>
    <x v="3"/>
    <n v="0.9"/>
  </r>
  <r>
    <x v="1"/>
    <n v="1.2"/>
  </r>
  <r>
    <x v="2"/>
    <n v="0.6"/>
  </r>
  <r>
    <x v="3"/>
    <n v="-0.6"/>
  </r>
  <r>
    <x v="1"/>
    <n v="0.6"/>
  </r>
  <r>
    <x v="4"/>
    <n v="1.2"/>
  </r>
  <r>
    <x v="1"/>
    <n v="0.6"/>
  </r>
  <r>
    <x v="2"/>
    <n v="-0.6"/>
  </r>
  <r>
    <x v="3"/>
    <n v="0.71999999999999986"/>
  </r>
  <r>
    <x v="1"/>
    <n v="0.78000000000000014"/>
  </r>
  <r>
    <x v="5"/>
    <n v="1.2"/>
  </r>
  <r>
    <x v="3"/>
    <n v="0.6"/>
  </r>
  <r>
    <x v="2"/>
    <n v="0.78000000000000014"/>
  </r>
  <r>
    <x v="2"/>
    <n v="0.9"/>
  </r>
  <r>
    <x v="1"/>
    <n v="0.6"/>
  </r>
  <r>
    <x v="1"/>
    <n v="-0.6"/>
  </r>
  <r>
    <x v="2"/>
    <n v="0.96000000000000008"/>
  </r>
  <r>
    <x v="1"/>
    <n v="0.6"/>
  </r>
  <r>
    <x v="4"/>
    <n v="1.08"/>
  </r>
  <r>
    <x v="3"/>
    <n v="-0.6"/>
  </r>
  <r>
    <x v="3"/>
    <n v="0.84"/>
  </r>
  <r>
    <x v="2"/>
    <n v="0.84"/>
  </r>
  <r>
    <x v="2"/>
    <n v="0.6"/>
  </r>
  <r>
    <x v="2"/>
    <n v="0.6"/>
  </r>
  <r>
    <x v="2"/>
    <n v="0.6"/>
  </r>
  <r>
    <x v="3"/>
    <n v="0.6"/>
  </r>
  <r>
    <x v="2"/>
    <n v="0.6"/>
  </r>
  <r>
    <x v="2"/>
    <n v="0.78000000000000014"/>
  </r>
  <r>
    <x v="4"/>
    <n v="1.08"/>
  </r>
  <r>
    <x v="3"/>
    <n v="-0.6"/>
  </r>
  <r>
    <x v="3"/>
    <n v="0.6"/>
  </r>
  <r>
    <x v="2"/>
    <n v="0.84"/>
  </r>
  <r>
    <x v="1"/>
    <n v="0.6"/>
  </r>
  <r>
    <x v="3"/>
    <n v="1.2"/>
  </r>
  <r>
    <x v="3"/>
    <n v="0.6"/>
  </r>
  <r>
    <x v="3"/>
    <n v="0.6"/>
  </r>
  <r>
    <x v="2"/>
    <n v="0.6"/>
  </r>
  <r>
    <x v="1"/>
    <n v="0.6"/>
  </r>
  <r>
    <x v="2"/>
    <n v="-0.6"/>
  </r>
  <r>
    <x v="2"/>
    <n v="0.6"/>
  </r>
  <r>
    <x v="1"/>
    <n v="0.6"/>
  </r>
  <r>
    <x v="2"/>
    <n v="0.6"/>
  </r>
  <r>
    <x v="6"/>
    <n v="0.96000000000000008"/>
  </r>
  <r>
    <x v="3"/>
    <n v="0.66"/>
  </r>
  <r>
    <x v="2"/>
    <n v="0.6"/>
  </r>
  <r>
    <x v="3"/>
    <n v="0.6"/>
  </r>
  <r>
    <x v="3"/>
    <n v="0.84"/>
  </r>
  <r>
    <x v="1"/>
    <n v="0.6"/>
  </r>
  <r>
    <x v="1"/>
    <n v="0.6"/>
  </r>
  <r>
    <x v="4"/>
    <n v="1.02"/>
  </r>
  <r>
    <x v="2"/>
    <n v="0.6"/>
  </r>
  <r>
    <x v="4"/>
    <n v="1.2"/>
  </r>
  <r>
    <x v="3"/>
    <n v="0.6"/>
  </r>
  <r>
    <x v="2"/>
    <n v="0.71999999999999986"/>
  </r>
  <r>
    <x v="1"/>
    <n v="0.9"/>
  </r>
  <r>
    <x v="4"/>
    <n v="1.2"/>
  </r>
  <r>
    <x v="3"/>
    <n v="0.6"/>
  </r>
  <r>
    <x v="2"/>
    <n v="1.08"/>
  </r>
  <r>
    <x v="6"/>
    <n v="0.9"/>
  </r>
  <r>
    <x v="3"/>
    <n v="0.96000000000000008"/>
  </r>
  <r>
    <x v="2"/>
    <n v="0.6"/>
  </r>
  <r>
    <x v="1"/>
    <n v="0.6"/>
  </r>
  <r>
    <x v="2"/>
    <n v="0.66"/>
  </r>
  <r>
    <x v="1"/>
    <n v="0.6"/>
  </r>
  <r>
    <x v="3"/>
    <n v="0.6"/>
  </r>
  <r>
    <x v="2"/>
    <n v="1.08"/>
  </r>
  <r>
    <x v="3"/>
    <n v="1.08"/>
  </r>
  <r>
    <x v="3"/>
    <n v="1.08"/>
  </r>
  <r>
    <x v="3"/>
    <n v="1.2"/>
  </r>
  <r>
    <x v="1"/>
    <n v="1.08"/>
  </r>
  <r>
    <x v="2"/>
    <n v="-0.12000000000000001"/>
  </r>
  <r>
    <x v="4"/>
    <n v="-0.12000000000000001"/>
  </r>
  <r>
    <x v="4"/>
    <n v="0"/>
  </r>
  <r>
    <x v="4"/>
    <n v="0"/>
  </r>
  <r>
    <x v="7"/>
    <n v="-0.42"/>
  </r>
  <r>
    <x v="1"/>
    <n v="-0.35999999999999993"/>
  </r>
  <r>
    <x v="5"/>
    <n v="0"/>
  </r>
  <r>
    <x v="6"/>
    <n v="-0.12000000000000001"/>
  </r>
  <r>
    <x v="2"/>
    <n v="-0.12000000000000001"/>
  </r>
  <r>
    <x v="1"/>
    <n v="-0.6"/>
  </r>
  <r>
    <x v="1"/>
    <n v="-0.12000000000000001"/>
  </r>
  <r>
    <x v="1"/>
    <n v="-0.35999999999999993"/>
  </r>
  <r>
    <x v="2"/>
    <n v="-0.12000000000000001"/>
  </r>
  <r>
    <x v="3"/>
    <n v="-0.35999999999999993"/>
  </r>
  <r>
    <x v="4"/>
    <n v="-0.12000000000000001"/>
  </r>
  <r>
    <x v="5"/>
    <n v="0"/>
  </r>
  <r>
    <x v="1"/>
    <n v="-0.6"/>
  </r>
  <r>
    <x v="2"/>
    <n v="-0.6"/>
  </r>
  <r>
    <x v="4"/>
    <n v="0"/>
  </r>
  <r>
    <x v="6"/>
    <n v="0"/>
  </r>
  <r>
    <x v="3"/>
    <n v="-0.6"/>
  </r>
  <r>
    <x v="7"/>
    <n v="0"/>
  </r>
  <r>
    <x v="4"/>
    <n v="0"/>
  </r>
  <r>
    <x v="2"/>
    <n v="-0.17999999999999997"/>
  </r>
  <r>
    <x v="2"/>
    <n v="-0.12000000000000001"/>
  </r>
  <r>
    <x v="2"/>
    <n v="-0.6"/>
  </r>
  <r>
    <x v="1"/>
    <n v="-0.48000000000000004"/>
  </r>
  <r>
    <x v="3"/>
    <n v="-0.6"/>
  </r>
  <r>
    <x v="3"/>
    <n v="-0.6"/>
  </r>
  <r>
    <x v="2"/>
    <n v="-0.6"/>
  </r>
  <r>
    <x v="1"/>
    <n v="-0.6"/>
  </r>
  <r>
    <x v="4"/>
    <n v="0"/>
  </r>
  <r>
    <x v="4"/>
    <n v="-0.12000000000000001"/>
  </r>
  <r>
    <x v="4"/>
    <n v="0"/>
  </r>
  <r>
    <x v="3"/>
    <n v="-0.42"/>
  </r>
  <r>
    <x v="2"/>
    <n v="-0.12000000000000001"/>
  </r>
  <r>
    <x v="2"/>
    <n v="-0.6"/>
  </r>
  <r>
    <x v="2"/>
    <n v="-0.12000000000000001"/>
  </r>
  <r>
    <x v="1"/>
    <n v="-0.48000000000000004"/>
  </r>
  <r>
    <x v="6"/>
    <n v="-0.12000000000000001"/>
  </r>
  <r>
    <x v="3"/>
    <n v="-0.6"/>
  </r>
  <r>
    <x v="7"/>
    <n v="0"/>
  </r>
  <r>
    <x v="2"/>
    <n v="0"/>
  </r>
  <r>
    <x v="3"/>
    <n v="-0.6"/>
  </r>
  <r>
    <x v="1"/>
    <n v="-0.6"/>
  </r>
  <r>
    <x v="5"/>
    <n v="-0.12000000000000001"/>
  </r>
  <r>
    <x v="3"/>
    <n v="-0.48000000000000004"/>
  </r>
  <r>
    <x v="1"/>
    <n v="-0.12000000000000001"/>
  </r>
  <r>
    <x v="2"/>
    <n v="-0.17999999999999997"/>
  </r>
  <r>
    <x v="2"/>
    <n v="-0.12000000000000001"/>
  </r>
  <r>
    <x v="1"/>
    <n v="-0.42"/>
  </r>
  <r>
    <x v="6"/>
    <n v="0"/>
  </r>
  <r>
    <x v="2"/>
    <n v="-0.48000000000000004"/>
  </r>
  <r>
    <x v="2"/>
    <n v="-0.54"/>
  </r>
  <r>
    <x v="1"/>
    <n v="-0.6"/>
  </r>
  <r>
    <x v="2"/>
    <n v="-0.3"/>
  </r>
  <r>
    <x v="1"/>
    <n v="-0.35999999999999993"/>
  </r>
  <r>
    <x v="2"/>
    <n v="0"/>
  </r>
  <r>
    <x v="2"/>
    <n v="0"/>
  </r>
  <r>
    <x v="1"/>
    <n v="-0.35999999999999993"/>
  </r>
  <r>
    <x v="4"/>
    <n v="0"/>
  </r>
  <r>
    <x v="2"/>
    <n v="-0.54"/>
  </r>
  <r>
    <x v="2"/>
    <n v="-0.12000000000000001"/>
  </r>
  <r>
    <x v="1"/>
    <n v="-0.6"/>
  </r>
  <r>
    <x v="6"/>
    <n v="0"/>
  </r>
  <r>
    <x v="5"/>
    <n v="-0.6"/>
  </r>
  <r>
    <x v="5"/>
    <n v="0"/>
  </r>
  <r>
    <x v="7"/>
    <n v="0"/>
  </r>
  <r>
    <x v="6"/>
    <n v="0"/>
  </r>
  <r>
    <x v="3"/>
    <n v="-0.48000000000000004"/>
  </r>
  <r>
    <x v="6"/>
    <n v="0"/>
  </r>
  <r>
    <x v="6"/>
    <n v="-0.48000000000000004"/>
  </r>
  <r>
    <x v="3"/>
    <n v="-0.6"/>
  </r>
  <r>
    <x v="4"/>
    <n v="-0.12000000000000001"/>
  </r>
  <r>
    <x v="2"/>
    <n v="0"/>
  </r>
  <r>
    <x v="2"/>
    <n v="-0.12000000000000001"/>
  </r>
  <r>
    <x v="5"/>
    <n v="-0.12000000000000001"/>
  </r>
  <r>
    <x v="2"/>
    <n v="-0.12000000000000001"/>
  </r>
  <r>
    <x v="3"/>
    <n v="0"/>
  </r>
  <r>
    <x v="2"/>
    <n v="0"/>
  </r>
  <r>
    <x v="6"/>
    <n v="0"/>
  </r>
  <r>
    <x v="4"/>
    <n v="-0.12000000000000001"/>
  </r>
  <r>
    <x v="5"/>
    <n v="-0.12000000000000001"/>
  </r>
  <r>
    <x v="6"/>
    <n v="0"/>
  </r>
  <r>
    <x v="3"/>
    <n v="-0.6"/>
  </r>
  <r>
    <x v="4"/>
    <n v="0"/>
  </r>
  <r>
    <x v="2"/>
    <n v="-0.12000000000000001"/>
  </r>
  <r>
    <x v="6"/>
    <n v="0"/>
  </r>
  <r>
    <x v="3"/>
    <n v="-0.6"/>
  </r>
  <r>
    <x v="3"/>
    <n v="-0.12000000000000001"/>
  </r>
  <r>
    <x v="5"/>
    <n v="-0.12000000000000001"/>
  </r>
  <r>
    <x v="7"/>
    <n v="0"/>
  </r>
  <r>
    <x v="2"/>
    <n v="0"/>
  </r>
  <r>
    <x v="1"/>
    <n v="-0.3"/>
  </r>
  <r>
    <x v="4"/>
    <n v="0"/>
  </r>
  <r>
    <x v="4"/>
    <n v="0"/>
  </r>
  <r>
    <x v="2"/>
    <n v="0"/>
  </r>
  <r>
    <x v="5"/>
    <n v="-0.12000000000000001"/>
  </r>
  <r>
    <x v="5"/>
    <n v="0"/>
  </r>
  <r>
    <x v="4"/>
    <n v="0"/>
  </r>
  <r>
    <x v="6"/>
    <n v="-0.6"/>
  </r>
  <r>
    <x v="4"/>
    <n v="0"/>
  </r>
  <r>
    <x v="2"/>
    <n v="-0.12000000000000001"/>
  </r>
  <r>
    <x v="2"/>
    <n v="-0.6"/>
  </r>
  <r>
    <x v="4"/>
    <n v="0"/>
  </r>
  <r>
    <x v="5"/>
    <n v="0"/>
  </r>
  <r>
    <x v="4"/>
    <n v="-0.42"/>
  </r>
  <r>
    <x v="6"/>
    <n v="-0.3"/>
  </r>
  <r>
    <x v="5"/>
    <n v="0"/>
  </r>
  <r>
    <x v="7"/>
    <n v="-0.24000000000000002"/>
  </r>
  <r>
    <x v="6"/>
    <n v="0"/>
  </r>
  <r>
    <x v="4"/>
    <n v="-0.12000000000000001"/>
  </r>
  <r>
    <x v="6"/>
    <n v="0"/>
  </r>
  <r>
    <x v="2"/>
    <n v="0"/>
  </r>
  <r>
    <x v="6"/>
    <n v="-0.12000000000000001"/>
  </r>
  <r>
    <x v="2"/>
    <n v="0"/>
  </r>
  <r>
    <x v="6"/>
    <n v="0"/>
  </r>
  <r>
    <x v="6"/>
    <n v="-0.12000000000000001"/>
  </r>
  <r>
    <x v="5"/>
    <n v="0"/>
  </r>
  <r>
    <x v="7"/>
    <n v="-0.12000000000000001"/>
  </r>
  <r>
    <x v="7"/>
    <n v="0"/>
  </r>
  <r>
    <x v="6"/>
    <n v="-0.12000000000000001"/>
  </r>
  <r>
    <x v="7"/>
    <n v="0"/>
  </r>
  <r>
    <x v="6"/>
    <n v="0"/>
  </r>
  <r>
    <x v="2"/>
    <n v="-0.12000000000000001"/>
  </r>
  <r>
    <x v="6"/>
    <n v="0"/>
  </r>
  <r>
    <x v="7"/>
    <n v="0"/>
  </r>
  <r>
    <x v="5"/>
    <n v="0"/>
  </r>
  <r>
    <x v="4"/>
    <n v="0"/>
  </r>
  <r>
    <x v="4"/>
    <n v="0"/>
  </r>
  <r>
    <x v="4"/>
    <n v="0"/>
  </r>
  <r>
    <x v="6"/>
    <n v="-0.12000000000000001"/>
  </r>
  <r>
    <x v="2"/>
    <n v="-0.12000000000000001"/>
  </r>
  <r>
    <x v="7"/>
    <n v="0"/>
  </r>
  <r>
    <x v="5"/>
    <n v="0"/>
  </r>
  <r>
    <x v="7"/>
    <n v="0"/>
  </r>
  <r>
    <x v="2"/>
    <n v="0"/>
  </r>
  <r>
    <x v="4"/>
    <n v="0"/>
  </r>
  <r>
    <x v="4"/>
    <n v="0"/>
  </r>
  <r>
    <x v="2"/>
    <n v="0"/>
  </r>
  <r>
    <x v="6"/>
    <n v="0"/>
  </r>
  <r>
    <x v="6"/>
    <n v="0"/>
  </r>
  <r>
    <x v="2"/>
    <n v="0"/>
  </r>
  <r>
    <x v="2"/>
    <n v="-0.12000000000000001"/>
  </r>
  <r>
    <x v="2"/>
    <n v="0"/>
  </r>
  <r>
    <x v="2"/>
    <n v="0"/>
  </r>
  <r>
    <x v="5"/>
    <n v="-0.12000000000000001"/>
  </r>
  <r>
    <x v="5"/>
    <n v="0"/>
  </r>
  <r>
    <x v="5"/>
    <n v="-0.12000000000000001"/>
  </r>
  <r>
    <x v="4"/>
    <n v="0"/>
  </r>
  <r>
    <x v="7"/>
    <n v="0"/>
  </r>
  <r>
    <x v="2"/>
    <n v="0"/>
  </r>
  <r>
    <x v="2"/>
    <n v="0"/>
  </r>
  <r>
    <x v="5"/>
    <n v="0"/>
  </r>
  <r>
    <x v="5"/>
    <n v="0"/>
  </r>
  <r>
    <x v="2"/>
    <n v="0"/>
  </r>
  <r>
    <x v="5"/>
    <n v="0"/>
  </r>
  <r>
    <x v="4"/>
    <n v="0"/>
  </r>
  <r>
    <x v="4"/>
    <n v="-0.12000000000000001"/>
  </r>
  <r>
    <x v="4"/>
    <n v="0"/>
  </r>
  <r>
    <x v="5"/>
    <n v="0"/>
  </r>
  <r>
    <x v="2"/>
    <n v="-0.12000000000000001"/>
  </r>
  <r>
    <x v="4"/>
    <n v="0"/>
  </r>
  <r>
    <x v="4"/>
    <n v="0"/>
  </r>
  <r>
    <x v="6"/>
    <n v="0"/>
  </r>
  <r>
    <x v="7"/>
    <n v="0"/>
  </r>
  <r>
    <x v="7"/>
    <n v="0"/>
  </r>
  <r>
    <x v="6"/>
    <n v="0"/>
  </r>
  <r>
    <x v="7"/>
    <n v="0"/>
  </r>
  <r>
    <x v="4"/>
    <n v="0"/>
  </r>
  <r>
    <x v="5"/>
    <n v="-0.12000000000000001"/>
  </r>
  <r>
    <x v="7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2"/>
    <n v="-0.12000000000000001"/>
  </r>
  <r>
    <x v="5"/>
    <n v="-0.12000000000000001"/>
  </r>
  <r>
    <x v="5"/>
    <n v="0"/>
  </r>
  <r>
    <x v="5"/>
    <n v="-0.12000000000000001"/>
  </r>
  <r>
    <x v="5"/>
    <n v="0"/>
  </r>
  <r>
    <x v="4"/>
    <n v="0"/>
  </r>
  <r>
    <x v="7"/>
    <n v="0"/>
  </r>
  <r>
    <x v="7"/>
    <n v="0"/>
  </r>
  <r>
    <x v="4"/>
    <n v="0"/>
  </r>
  <r>
    <x v="5"/>
    <n v="0"/>
  </r>
  <r>
    <x v="2"/>
    <n v="0"/>
  </r>
  <r>
    <x v="2"/>
    <n v="0"/>
  </r>
  <r>
    <x v="2"/>
    <n v="0"/>
  </r>
  <r>
    <x v="5"/>
    <n v="-0.12000000000000001"/>
  </r>
  <r>
    <x v="6"/>
    <n v="0"/>
  </r>
  <r>
    <x v="5"/>
    <n v="0"/>
  </r>
  <r>
    <x v="6"/>
    <n v="-0.12000000000000001"/>
  </r>
  <r>
    <x v="5"/>
    <n v="0"/>
  </r>
  <r>
    <x v="6"/>
    <n v="-0.12000000000000001"/>
  </r>
  <r>
    <x v="4"/>
    <n v="0"/>
  </r>
  <r>
    <x v="6"/>
    <n v="0"/>
  </r>
  <r>
    <x v="2"/>
    <n v="0"/>
  </r>
  <r>
    <x v="6"/>
    <n v="0"/>
  </r>
  <r>
    <x v="7"/>
    <n v="0"/>
  </r>
  <r>
    <x v="7"/>
    <n v="0"/>
  </r>
  <r>
    <x v="2"/>
    <n v="0"/>
  </r>
  <r>
    <x v="2"/>
    <n v="0"/>
  </r>
  <r>
    <x v="5"/>
    <n v="0"/>
  </r>
  <r>
    <x v="2"/>
    <n v="0"/>
  </r>
  <r>
    <x v="2"/>
    <n v="0"/>
  </r>
  <r>
    <x v="5"/>
    <n v="0"/>
  </r>
  <r>
    <x v="7"/>
    <n v="0"/>
  </r>
  <r>
    <x v="8"/>
    <n v="3.18"/>
  </r>
  <r>
    <x v="8"/>
    <n v="3.06"/>
  </r>
  <r>
    <x v="8"/>
    <n v="1.8"/>
  </r>
  <r>
    <x v="9"/>
    <n v="1.8"/>
  </r>
  <r>
    <x v="9"/>
    <n v="1.08"/>
  </r>
  <r>
    <x v="8"/>
    <n v="0.6"/>
  </r>
  <r>
    <x v="8"/>
    <n v="0.6"/>
  </r>
  <r>
    <x v="8"/>
    <n v="0.6"/>
  </r>
  <r>
    <x v="9"/>
    <n v="0.6"/>
  </r>
  <r>
    <x v="9"/>
    <n v="1.08"/>
  </r>
  <r>
    <x v="8"/>
    <n v="1.08"/>
  </r>
  <r>
    <x v="8"/>
    <n v="1.08"/>
  </r>
  <r>
    <x v="5"/>
    <n v="1.08"/>
  </r>
  <r>
    <x v="9"/>
    <n v="1.2"/>
  </r>
  <r>
    <x v="5"/>
    <n v="1.2"/>
  </r>
  <r>
    <x v="8"/>
    <n v="1.08"/>
  </r>
  <r>
    <x v="9"/>
    <n v="0.71999999999999986"/>
  </r>
  <r>
    <x v="9"/>
    <n v="1.2"/>
  </r>
  <r>
    <x v="8"/>
    <n v="1.08"/>
  </r>
  <r>
    <x v="8"/>
    <n v="1.08"/>
  </r>
  <r>
    <x v="8"/>
    <n v="1.2"/>
  </r>
  <r>
    <x v="9"/>
    <n v="1.2"/>
  </r>
  <r>
    <x v="8"/>
    <n v="0.96000000000000008"/>
  </r>
  <r>
    <x v="8"/>
    <n v="-0.6"/>
  </r>
  <r>
    <x v="9"/>
    <n v="0.6"/>
  </r>
  <r>
    <x v="8"/>
    <n v="1.02"/>
  </r>
  <r>
    <x v="8"/>
    <n v="1.08"/>
  </r>
  <r>
    <x v="9"/>
    <n v="0.66"/>
  </r>
  <r>
    <x v="9"/>
    <n v="0"/>
  </r>
  <r>
    <x v="9"/>
    <n v="0"/>
  </r>
  <r>
    <x v="8"/>
    <n v="-0.24000000000000002"/>
  </r>
  <r>
    <x v="9"/>
    <n v="0"/>
  </r>
  <r>
    <x v="9"/>
    <n v="-0.12000000000000001"/>
  </r>
  <r>
    <x v="9"/>
    <n v="-0.12000000000000001"/>
  </r>
  <r>
    <x v="8"/>
    <n v="-0.6"/>
  </r>
  <r>
    <x v="9"/>
    <n v="-0.54"/>
  </r>
  <r>
    <x v="9"/>
    <n v="0"/>
  </r>
  <r>
    <x v="7"/>
    <n v="0"/>
  </r>
  <r>
    <x v="8"/>
    <n v="-0.12000000000000001"/>
  </r>
  <r>
    <x v="8"/>
    <n v="-0.35999999999999993"/>
  </r>
  <r>
    <x v="9"/>
    <n v="-0.12000000000000001"/>
  </r>
  <r>
    <x v="7"/>
    <n v="0"/>
  </r>
  <r>
    <x v="8"/>
    <n v="-0.17999999999999997"/>
  </r>
  <r>
    <x v="9"/>
    <n v="0"/>
  </r>
  <r>
    <x v="8"/>
    <n v="-0.12000000000000001"/>
  </r>
  <r>
    <x v="8"/>
    <n v="-0.12000000000000001"/>
  </r>
  <r>
    <x v="8"/>
    <n v="0"/>
  </r>
  <r>
    <x v="8"/>
    <n v="0"/>
  </r>
  <r>
    <x v="9"/>
    <n v="0"/>
  </r>
  <r>
    <x v="9"/>
    <n v="0"/>
  </r>
  <r>
    <x v="9"/>
    <n v="0"/>
  </r>
  <r>
    <x v="9"/>
    <n v="0"/>
  </r>
  <r>
    <x v="9"/>
    <n v="-0.12000000000000001"/>
  </r>
  <r>
    <x v="8"/>
    <n v="-0.12000000000000001"/>
  </r>
  <r>
    <x v="8"/>
    <n v="0"/>
  </r>
  <r>
    <x v="8"/>
    <n v="-0.24000000000000002"/>
  </r>
  <r>
    <x v="8"/>
    <n v="0"/>
  </r>
  <r>
    <x v="8"/>
    <n v="-0.17999999999999997"/>
  </r>
  <r>
    <x v="9"/>
    <n v="-0.12000000000000001"/>
  </r>
  <r>
    <x v="9"/>
    <n v="0"/>
  </r>
  <r>
    <x v="8"/>
    <n v="-0.12000000000000001"/>
  </r>
  <r>
    <x v="9"/>
    <n v="-0.24000000000000002"/>
  </r>
  <r>
    <x v="8"/>
    <n v="-0.12000000000000001"/>
  </r>
  <r>
    <x v="8"/>
    <n v="0"/>
  </r>
  <r>
    <x v="8"/>
    <n v="-0.3"/>
  </r>
  <r>
    <x v="8"/>
    <n v="0"/>
  </r>
  <r>
    <x v="8"/>
    <n v="-0.24000000000000002"/>
  </r>
  <r>
    <x v="8"/>
    <n v="0"/>
  </r>
  <r>
    <x v="5"/>
    <n v="0"/>
  </r>
  <r>
    <x v="8"/>
    <n v="0"/>
  </r>
  <r>
    <x v="8"/>
    <n v="0"/>
  </r>
  <r>
    <x v="8"/>
    <n v="0"/>
  </r>
  <r>
    <x v="8"/>
    <n v="-0.12000000000000001"/>
  </r>
  <r>
    <x v="8"/>
    <n v="0"/>
  </r>
  <r>
    <x v="8"/>
    <n v="0"/>
  </r>
  <r>
    <x v="8"/>
    <n v="-0.12000000000000001"/>
  </r>
  <r>
    <x v="7"/>
    <n v="0"/>
  </r>
  <r>
    <x v="9"/>
    <n v="0"/>
  </r>
  <r>
    <x v="8"/>
    <n v="-0.12000000000000001"/>
  </r>
  <r>
    <x v="8"/>
    <n v="0"/>
  </r>
  <r>
    <x v="9"/>
    <n v="-0.6"/>
  </r>
  <r>
    <x v="8"/>
    <n v="0"/>
  </r>
  <r>
    <x v="7"/>
    <n v="0"/>
  </r>
  <r>
    <x v="5"/>
    <n v="0"/>
  </r>
  <r>
    <x v="8"/>
    <n v="0"/>
  </r>
  <r>
    <x v="8"/>
    <n v="-0.12000000000000001"/>
  </r>
  <r>
    <x v="5"/>
    <n v="0"/>
  </r>
  <r>
    <x v="9"/>
    <n v="0"/>
  </r>
  <r>
    <x v="5"/>
    <n v="0"/>
  </r>
  <r>
    <x v="8"/>
    <n v="0"/>
  </r>
  <r>
    <x v="9"/>
    <n v="0"/>
  </r>
  <r>
    <x v="9"/>
    <n v="0"/>
  </r>
  <r>
    <x v="5"/>
    <n v="-0.12000000000000001"/>
  </r>
  <r>
    <x v="9"/>
    <n v="-0.17999999999999997"/>
  </r>
  <r>
    <x v="5"/>
    <n v="-0.12000000000000001"/>
  </r>
  <r>
    <x v="9"/>
    <n v="0"/>
  </r>
  <r>
    <x v="8"/>
    <n v="0"/>
  </r>
  <r>
    <x v="8"/>
    <n v="0"/>
  </r>
  <r>
    <x v="8"/>
    <n v="0"/>
  </r>
  <r>
    <x v="8"/>
    <n v="-0.12000000000000001"/>
  </r>
  <r>
    <x v="5"/>
    <n v="0"/>
  </r>
  <r>
    <x v="5"/>
    <n v="-0.12000000000000001"/>
  </r>
  <r>
    <x v="8"/>
    <n v="0"/>
  </r>
  <r>
    <x v="9"/>
    <n v="-0.17999999999999997"/>
  </r>
  <r>
    <x v="9"/>
    <n v="0"/>
  </r>
  <r>
    <x v="9"/>
    <n v="-0.54"/>
  </r>
  <r>
    <x v="9"/>
    <n v="0"/>
  </r>
  <r>
    <x v="7"/>
    <n v="0"/>
  </r>
  <r>
    <x v="5"/>
    <n v="0"/>
  </r>
  <r>
    <x v="8"/>
    <n v="0"/>
  </r>
  <r>
    <x v="5"/>
    <n v="0"/>
  </r>
  <r>
    <x v="7"/>
    <n v="0"/>
  </r>
  <r>
    <x v="9"/>
    <n v="-0.12000000000000001"/>
  </r>
  <r>
    <x v="5"/>
    <n v="0"/>
  </r>
  <r>
    <x v="5"/>
    <n v="0"/>
  </r>
  <r>
    <x v="9"/>
    <n v="-0.12000000000000001"/>
  </r>
  <r>
    <x v="9"/>
    <n v="0"/>
  </r>
  <r>
    <x v="9"/>
    <n v="-0.12000000000000001"/>
  </r>
  <r>
    <x v="9"/>
    <n v="0"/>
  </r>
  <r>
    <x v="7"/>
    <n v="0"/>
  </r>
  <r>
    <x v="5"/>
    <n v="0"/>
  </r>
  <r>
    <x v="8"/>
    <n v="-0.17999999999999997"/>
  </r>
  <r>
    <x v="8"/>
    <n v="0"/>
  </r>
  <r>
    <x v="9"/>
    <n v="-0.12000000000000001"/>
  </r>
  <r>
    <x v="7"/>
    <n v="-0.12000000000000001"/>
  </r>
  <r>
    <x v="8"/>
    <n v="0"/>
  </r>
  <r>
    <x v="5"/>
    <n v="0"/>
  </r>
  <r>
    <x v="8"/>
    <n v="0"/>
  </r>
  <r>
    <x v="9"/>
    <n v="0"/>
  </r>
  <r>
    <x v="7"/>
    <n v="0"/>
  </r>
  <r>
    <x v="9"/>
    <n v="0"/>
  </r>
  <r>
    <x v="5"/>
    <n v="0"/>
  </r>
  <r>
    <x v="5"/>
    <n v="0"/>
  </r>
  <r>
    <x v="8"/>
    <n v="0"/>
  </r>
  <r>
    <x v="9"/>
    <n v="0"/>
  </r>
  <r>
    <x v="9"/>
    <n v="0"/>
  </r>
  <r>
    <x v="9"/>
    <n v="0"/>
  </r>
  <r>
    <x v="9"/>
    <n v="-0.12000000000000001"/>
  </r>
  <r>
    <x v="9"/>
    <n v="-0.24000000000000002"/>
  </r>
  <r>
    <x v="9"/>
    <n v="0"/>
  </r>
  <r>
    <x v="9"/>
    <n v="0"/>
  </r>
  <r>
    <x v="8"/>
    <n v="0"/>
  </r>
  <r>
    <x v="8"/>
    <n v="0"/>
  </r>
  <r>
    <x v="9"/>
    <n v="0"/>
  </r>
  <r>
    <x v="8"/>
    <n v="0"/>
  </r>
  <r>
    <x v="9"/>
    <n v="0"/>
  </r>
  <r>
    <x v="9"/>
    <n v="0"/>
  </r>
  <r>
    <x v="9"/>
    <n v="0"/>
  </r>
  <r>
    <x v="9"/>
    <n v="-0.12000000000000001"/>
  </r>
  <r>
    <x v="7"/>
    <n v="0"/>
  </r>
  <r>
    <x v="9"/>
    <n v="-0.17999999999999997"/>
  </r>
  <r>
    <x v="9"/>
    <n v="0"/>
  </r>
  <r>
    <x v="8"/>
    <n v="0"/>
  </r>
  <r>
    <x v="5"/>
    <n v="0"/>
  </r>
  <r>
    <x v="5"/>
    <n v="0"/>
  </r>
  <r>
    <x v="7"/>
    <n v="0"/>
  </r>
  <r>
    <x v="9"/>
    <n v="0"/>
  </r>
  <r>
    <x v="8"/>
    <n v="-0.54"/>
  </r>
  <r>
    <x v="9"/>
    <n v="0"/>
  </r>
  <r>
    <x v="5"/>
    <n v="0"/>
  </r>
  <r>
    <x v="9"/>
    <n v="0"/>
  </r>
  <r>
    <x v="9"/>
    <n v="0"/>
  </r>
  <r>
    <x v="9"/>
    <n v="0"/>
  </r>
  <r>
    <x v="5"/>
    <n v="0"/>
  </r>
  <r>
    <x v="5"/>
    <n v="0"/>
  </r>
  <r>
    <x v="9"/>
    <n v="-0.12000000000000001"/>
  </r>
  <r>
    <x v="8"/>
    <n v="0"/>
  </r>
  <r>
    <x v="8"/>
    <n v="0"/>
  </r>
  <r>
    <x v="9"/>
    <n v="-0.12000000000000001"/>
  </r>
  <r>
    <x v="8"/>
    <n v="0"/>
  </r>
  <r>
    <x v="5"/>
    <n v="0"/>
  </r>
  <r>
    <x v="8"/>
    <n v="0"/>
  </r>
  <r>
    <x v="9"/>
    <n v="0"/>
  </r>
  <r>
    <x v="8"/>
    <n v="0"/>
  </r>
  <r>
    <x v="8"/>
    <n v="-0.12000000000000001"/>
  </r>
  <r>
    <x v="8"/>
    <n v="0"/>
  </r>
  <r>
    <x v="9"/>
    <n v="-0.3"/>
  </r>
  <r>
    <x v="9"/>
    <n v="0"/>
  </r>
  <r>
    <x v="9"/>
    <n v="0"/>
  </r>
  <r>
    <x v="7"/>
    <n v="0"/>
  </r>
  <r>
    <x v="8"/>
    <n v="0"/>
  </r>
  <r>
    <x v="5"/>
    <n v="0"/>
  </r>
  <r>
    <x v="9"/>
    <n v="-0.12000000000000001"/>
  </r>
  <r>
    <x v="9"/>
    <n v="0"/>
  </r>
  <r>
    <x v="7"/>
    <n v="0"/>
  </r>
  <r>
    <x v="8"/>
    <n v="0"/>
  </r>
  <r>
    <x v="5"/>
    <n v="0"/>
  </r>
  <r>
    <x v="8"/>
    <n v="0"/>
  </r>
  <r>
    <x v="7"/>
    <n v="0"/>
  </r>
  <r>
    <x v="9"/>
    <n v="0"/>
  </r>
  <r>
    <x v="5"/>
    <n v="0"/>
  </r>
  <r>
    <x v="5"/>
    <n v="0"/>
  </r>
  <r>
    <x v="5"/>
    <n v="0"/>
  </r>
  <r>
    <x v="7"/>
    <n v="-0.12000000000000001"/>
  </r>
  <r>
    <x v="5"/>
    <n v="0"/>
  </r>
  <r>
    <x v="5"/>
    <n v="0"/>
  </r>
  <r>
    <x v="8"/>
    <n v="0"/>
  </r>
  <r>
    <x v="8"/>
    <n v="0"/>
  </r>
  <r>
    <x v="9"/>
    <n v="0"/>
  </r>
  <r>
    <x v="5"/>
    <n v="0"/>
  </r>
  <r>
    <x v="8"/>
    <n v="0"/>
  </r>
  <r>
    <x v="8"/>
    <n v="0"/>
  </r>
  <r>
    <x v="9"/>
    <n v="-0.12000000000000001"/>
  </r>
  <r>
    <x v="7"/>
    <n v="0"/>
  </r>
  <r>
    <x v="5"/>
    <n v="0"/>
  </r>
  <r>
    <x v="5"/>
    <n v="0"/>
  </r>
  <r>
    <x v="8"/>
    <n v="0"/>
  </r>
  <r>
    <x v="8"/>
    <n v="0"/>
  </r>
  <r>
    <x v="9"/>
    <n v="0"/>
  </r>
  <r>
    <x v="7"/>
    <n v="0"/>
  </r>
  <r>
    <x v="5"/>
    <n v="0"/>
  </r>
  <r>
    <x v="8"/>
    <n v="0"/>
  </r>
  <r>
    <x v="5"/>
    <n v="0"/>
  </r>
  <r>
    <x v="8"/>
    <n v="0"/>
  </r>
  <r>
    <x v="5"/>
    <n v="-0.12000000000000001"/>
  </r>
  <r>
    <x v="7"/>
    <n v="0"/>
  </r>
  <r>
    <x v="7"/>
    <n v="0"/>
  </r>
  <r>
    <x v="5"/>
    <n v="0"/>
  </r>
  <r>
    <x v="9"/>
    <n v="0"/>
  </r>
  <r>
    <x v="7"/>
    <n v="0"/>
  </r>
  <r>
    <x v="9"/>
    <n v="0"/>
  </r>
  <r>
    <x v="9"/>
    <n v="0"/>
  </r>
  <r>
    <x v="2"/>
    <n v="-0.12000000000000001"/>
  </r>
  <r>
    <x v="8"/>
    <n v="0"/>
  </r>
  <r>
    <x v="9"/>
    <n v="0"/>
  </r>
  <r>
    <x v="5"/>
    <n v="0"/>
  </r>
  <r>
    <x v="8"/>
    <n v="0"/>
  </r>
  <r>
    <x v="7"/>
    <n v="0"/>
  </r>
  <r>
    <x v="9"/>
    <n v="0"/>
  </r>
  <r>
    <x v="8"/>
    <n v="0"/>
  </r>
  <r>
    <x v="9"/>
    <n v="0"/>
  </r>
  <r>
    <x v="5"/>
    <n v="0"/>
  </r>
  <r>
    <x v="8"/>
    <n v="0"/>
  </r>
  <r>
    <x v="7"/>
    <n v="0"/>
  </r>
  <r>
    <x v="9"/>
    <n v="0"/>
  </r>
  <r>
    <x v="8"/>
    <n v="0"/>
  </r>
  <r>
    <x v="5"/>
    <n v="0"/>
  </r>
  <r>
    <x v="7"/>
    <n v="0"/>
  </r>
  <r>
    <x v="8"/>
    <n v="0"/>
  </r>
  <r>
    <x v="5"/>
    <n v="0"/>
  </r>
  <r>
    <x v="9"/>
    <n v="-0.12000000000000001"/>
  </r>
  <r>
    <x v="8"/>
    <n v="0"/>
  </r>
  <r>
    <x v="5"/>
    <n v="0"/>
  </r>
  <r>
    <x v="8"/>
    <n v="0"/>
  </r>
  <r>
    <x v="7"/>
    <n v="0"/>
  </r>
  <r>
    <x v="5"/>
    <n v="0"/>
  </r>
  <r>
    <x v="9"/>
    <n v="0"/>
  </r>
  <r>
    <x v="7"/>
    <n v="0"/>
  </r>
  <r>
    <x v="8"/>
    <n v="0"/>
  </r>
  <r>
    <x v="7"/>
    <n v="0"/>
  </r>
  <r>
    <x v="8"/>
    <n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3"/>
  </r>
  <r>
    <x v="2"/>
    <n v="1.8"/>
  </r>
  <r>
    <x v="2"/>
    <n v="3"/>
  </r>
  <r>
    <x v="2"/>
    <n v="1.8"/>
  </r>
  <r>
    <x v="2"/>
    <n v="3"/>
  </r>
  <r>
    <x v="1"/>
    <n v="3"/>
  </r>
  <r>
    <x v="2"/>
    <n v="1.8"/>
  </r>
  <r>
    <x v="3"/>
    <n v="3.1199999999999997"/>
  </r>
  <r>
    <x v="1"/>
    <n v="1.8"/>
  </r>
  <r>
    <x v="1"/>
    <n v="1.8"/>
  </r>
  <r>
    <x v="1"/>
    <n v="3.6"/>
  </r>
  <r>
    <x v="3"/>
    <n v="3.1199999999999997"/>
  </r>
  <r>
    <x v="2"/>
    <n v="3"/>
  </r>
  <r>
    <x v="2"/>
    <n v="1.8"/>
  </r>
  <r>
    <x v="2"/>
    <n v="-0.6"/>
  </r>
  <r>
    <x v="2"/>
    <n v="0.84"/>
  </r>
  <r>
    <x v="2"/>
    <n v="-0.6"/>
  </r>
  <r>
    <x v="2"/>
    <n v="0.6"/>
  </r>
  <r>
    <x v="1"/>
    <n v="0.6"/>
  </r>
  <r>
    <x v="1"/>
    <n v="-0.6"/>
  </r>
  <r>
    <x v="2"/>
    <n v="0.78000000000000014"/>
  </r>
  <r>
    <x v="1"/>
    <n v="0.84"/>
  </r>
  <r>
    <x v="1"/>
    <n v="0.6"/>
  </r>
  <r>
    <x v="2"/>
    <n v="0.6"/>
  </r>
  <r>
    <x v="1"/>
    <n v="0.6"/>
  </r>
  <r>
    <x v="1"/>
    <n v="0.6"/>
  </r>
  <r>
    <x v="2"/>
    <n v="1.2"/>
  </r>
  <r>
    <x v="3"/>
    <n v="-0.6"/>
  </r>
  <r>
    <x v="3"/>
    <n v="0.6"/>
  </r>
  <r>
    <x v="3"/>
    <n v="0.9"/>
  </r>
  <r>
    <x v="2"/>
    <n v="0.6"/>
  </r>
  <r>
    <x v="1"/>
    <n v="0.6"/>
  </r>
  <r>
    <x v="3"/>
    <n v="0.78000000000000014"/>
  </r>
  <r>
    <x v="3"/>
    <n v="0.6"/>
  </r>
  <r>
    <x v="1"/>
    <n v="0.6"/>
  </r>
  <r>
    <x v="2"/>
    <n v="0.6"/>
  </r>
  <r>
    <x v="2"/>
    <n v="0.6"/>
  </r>
  <r>
    <x v="3"/>
    <n v="0.9"/>
  </r>
  <r>
    <x v="1"/>
    <n v="1.2"/>
  </r>
  <r>
    <x v="1"/>
    <n v="0.6"/>
  </r>
  <r>
    <x v="2"/>
    <n v="-0.6"/>
  </r>
  <r>
    <x v="3"/>
    <n v="0.6"/>
  </r>
  <r>
    <x v="4"/>
    <n v="1.2"/>
  </r>
  <r>
    <x v="2"/>
    <n v="0.6"/>
  </r>
  <r>
    <x v="3"/>
    <n v="-0.6"/>
  </r>
  <r>
    <x v="2"/>
    <n v="0.71999999999999986"/>
  </r>
  <r>
    <x v="3"/>
    <n v="0.78000000000000014"/>
  </r>
  <r>
    <x v="5"/>
    <n v="1.2"/>
  </r>
  <r>
    <x v="3"/>
    <n v="0.6"/>
  </r>
  <r>
    <x v="1"/>
    <n v="0.78000000000000014"/>
  </r>
  <r>
    <x v="3"/>
    <n v="0.9"/>
  </r>
  <r>
    <x v="1"/>
    <n v="0.6"/>
  </r>
  <r>
    <x v="1"/>
    <n v="-0.6"/>
  </r>
  <r>
    <x v="3"/>
    <n v="0.96000000000000008"/>
  </r>
  <r>
    <x v="2"/>
    <n v="0.6"/>
  </r>
  <r>
    <x v="4"/>
    <n v="1.08"/>
  </r>
  <r>
    <x v="2"/>
    <n v="-0.6"/>
  </r>
  <r>
    <x v="3"/>
    <n v="0.84"/>
  </r>
  <r>
    <x v="1"/>
    <n v="0.84"/>
  </r>
  <r>
    <x v="1"/>
    <n v="0.6"/>
  </r>
  <r>
    <x v="1"/>
    <n v="0.6"/>
  </r>
  <r>
    <x v="1"/>
    <n v="0.6"/>
  </r>
  <r>
    <x v="2"/>
    <n v="0.6"/>
  </r>
  <r>
    <x v="1"/>
    <n v="0.6"/>
  </r>
  <r>
    <x v="3"/>
    <n v="0.78000000000000014"/>
  </r>
  <r>
    <x v="4"/>
    <n v="1.08"/>
  </r>
  <r>
    <x v="2"/>
    <n v="-0.6"/>
  </r>
  <r>
    <x v="2"/>
    <n v="0.6"/>
  </r>
  <r>
    <x v="1"/>
    <n v="0.84"/>
  </r>
  <r>
    <x v="2"/>
    <n v="0.6"/>
  </r>
  <r>
    <x v="2"/>
    <n v="1.2"/>
  </r>
  <r>
    <x v="2"/>
    <n v="0.6"/>
  </r>
  <r>
    <x v="3"/>
    <n v="0.6"/>
  </r>
  <r>
    <x v="3"/>
    <n v="0.6"/>
  </r>
  <r>
    <x v="2"/>
    <n v="0.6"/>
  </r>
  <r>
    <x v="1"/>
    <n v="-0.6"/>
  </r>
  <r>
    <x v="1"/>
    <n v="0.6"/>
  </r>
  <r>
    <x v="1"/>
    <n v="0.6"/>
  </r>
  <r>
    <x v="1"/>
    <n v="0.6"/>
  </r>
  <r>
    <x v="1"/>
    <n v="0.96000000000000008"/>
  </r>
  <r>
    <x v="2"/>
    <n v="0.66"/>
  </r>
  <r>
    <x v="1"/>
    <n v="0.6"/>
  </r>
  <r>
    <x v="2"/>
    <n v="0.6"/>
  </r>
  <r>
    <x v="3"/>
    <n v="0.84"/>
  </r>
  <r>
    <x v="3"/>
    <n v="0.6"/>
  </r>
  <r>
    <x v="1"/>
    <n v="0.6"/>
  </r>
  <r>
    <x v="4"/>
    <n v="1.02"/>
  </r>
  <r>
    <x v="1"/>
    <n v="0.6"/>
  </r>
  <r>
    <x v="4"/>
    <n v="1.2"/>
  </r>
  <r>
    <x v="3"/>
    <n v="0.6"/>
  </r>
  <r>
    <x v="1"/>
    <n v="0.71999999999999986"/>
  </r>
  <r>
    <x v="1"/>
    <n v="0.9"/>
  </r>
  <r>
    <x v="4"/>
    <n v="1.2"/>
  </r>
  <r>
    <x v="2"/>
    <n v="0.6"/>
  </r>
  <r>
    <x v="2"/>
    <n v="1.08"/>
  </r>
  <r>
    <x v="1"/>
    <n v="0.9"/>
  </r>
  <r>
    <x v="2"/>
    <n v="0.96000000000000008"/>
  </r>
  <r>
    <x v="1"/>
    <n v="0.6"/>
  </r>
  <r>
    <x v="2"/>
    <n v="0.6"/>
  </r>
  <r>
    <x v="3"/>
    <n v="0.66"/>
  </r>
  <r>
    <x v="3"/>
    <n v="0.6"/>
  </r>
  <r>
    <x v="2"/>
    <n v="0.6"/>
  </r>
  <r>
    <x v="3"/>
    <n v="1.08"/>
  </r>
  <r>
    <x v="2"/>
    <n v="1.08"/>
  </r>
  <r>
    <x v="2"/>
    <n v="1.08"/>
  </r>
  <r>
    <x v="3"/>
    <n v="1.2"/>
  </r>
  <r>
    <x v="3"/>
    <n v="1.08"/>
  </r>
  <r>
    <x v="2"/>
    <n v="-0.12000000000000001"/>
  </r>
  <r>
    <x v="4"/>
    <n v="-0.12000000000000001"/>
  </r>
  <r>
    <x v="4"/>
    <n v="0"/>
  </r>
  <r>
    <x v="4"/>
    <n v="0"/>
  </r>
  <r>
    <x v="6"/>
    <n v="-0.42"/>
  </r>
  <r>
    <x v="3"/>
    <n v="-0.35999999999999993"/>
  </r>
  <r>
    <x v="5"/>
    <n v="0"/>
  </r>
  <r>
    <x v="1"/>
    <n v="-0.12000000000000001"/>
  </r>
  <r>
    <x v="3"/>
    <n v="-0.12000000000000001"/>
  </r>
  <r>
    <x v="1"/>
    <n v="-0.6"/>
  </r>
  <r>
    <x v="3"/>
    <n v="-0.12000000000000001"/>
  </r>
  <r>
    <x v="3"/>
    <n v="-0.35999999999999993"/>
  </r>
  <r>
    <x v="2"/>
    <n v="-0.12000000000000001"/>
  </r>
  <r>
    <x v="3"/>
    <n v="-0.35999999999999993"/>
  </r>
  <r>
    <x v="4"/>
    <n v="-0.12000000000000001"/>
  </r>
  <r>
    <x v="5"/>
    <n v="0"/>
  </r>
  <r>
    <x v="3"/>
    <n v="-0.6"/>
  </r>
  <r>
    <x v="1"/>
    <n v="-0.6"/>
  </r>
  <r>
    <x v="4"/>
    <n v="0"/>
  </r>
  <r>
    <x v="1"/>
    <n v="0"/>
  </r>
  <r>
    <x v="3"/>
    <n v="-0.6"/>
  </r>
  <r>
    <x v="6"/>
    <n v="0"/>
  </r>
  <r>
    <x v="4"/>
    <n v="0"/>
  </r>
  <r>
    <x v="2"/>
    <n v="-0.17999999999999997"/>
  </r>
  <r>
    <x v="2"/>
    <n v="-0.12000000000000001"/>
  </r>
  <r>
    <x v="1"/>
    <n v="-0.6"/>
  </r>
  <r>
    <x v="3"/>
    <n v="-0.48000000000000004"/>
  </r>
  <r>
    <x v="2"/>
    <n v="-0.6"/>
  </r>
  <r>
    <x v="3"/>
    <n v="-0.6"/>
  </r>
  <r>
    <x v="1"/>
    <n v="-0.6"/>
  </r>
  <r>
    <x v="3"/>
    <n v="-0.6"/>
  </r>
  <r>
    <x v="4"/>
    <n v="0"/>
  </r>
  <r>
    <x v="4"/>
    <n v="-0.12000000000000001"/>
  </r>
  <r>
    <x v="4"/>
    <n v="0"/>
  </r>
  <r>
    <x v="3"/>
    <n v="-0.42"/>
  </r>
  <r>
    <x v="3"/>
    <n v="-0.12000000000000001"/>
  </r>
  <r>
    <x v="1"/>
    <n v="-0.6"/>
  </r>
  <r>
    <x v="2"/>
    <n v="-0.12000000000000001"/>
  </r>
  <r>
    <x v="1"/>
    <n v="-0.48000000000000004"/>
  </r>
  <r>
    <x v="1"/>
    <n v="-0.12000000000000001"/>
  </r>
  <r>
    <x v="3"/>
    <n v="-0.6"/>
  </r>
  <r>
    <x v="6"/>
    <n v="0"/>
  </r>
  <r>
    <x v="2"/>
    <n v="0"/>
  </r>
  <r>
    <x v="3"/>
    <n v="-0.6"/>
  </r>
  <r>
    <x v="2"/>
    <n v="-0.6"/>
  </r>
  <r>
    <x v="5"/>
    <n v="-0.12000000000000001"/>
  </r>
  <r>
    <x v="3"/>
    <n v="-0.48000000000000004"/>
  </r>
  <r>
    <x v="2"/>
    <n v="-0.12000000000000001"/>
  </r>
  <r>
    <x v="2"/>
    <n v="-0.17999999999999997"/>
  </r>
  <r>
    <x v="2"/>
    <n v="-0.12000000000000001"/>
  </r>
  <r>
    <x v="3"/>
    <n v="-0.42"/>
  </r>
  <r>
    <x v="1"/>
    <n v="0"/>
  </r>
  <r>
    <x v="1"/>
    <n v="-0.48000000000000004"/>
  </r>
  <r>
    <x v="3"/>
    <n v="-0.54"/>
  </r>
  <r>
    <x v="1"/>
    <n v="-0.6"/>
  </r>
  <r>
    <x v="1"/>
    <n v="-0.3"/>
  </r>
  <r>
    <x v="2"/>
    <n v="-0.35999999999999993"/>
  </r>
  <r>
    <x v="2"/>
    <n v="0"/>
  </r>
  <r>
    <x v="2"/>
    <n v="0"/>
  </r>
  <r>
    <x v="3"/>
    <n v="-0.35999999999999993"/>
  </r>
  <r>
    <x v="4"/>
    <n v="0"/>
  </r>
  <r>
    <x v="1"/>
    <n v="-0.54"/>
  </r>
  <r>
    <x v="2"/>
    <n v="-0.12000000000000001"/>
  </r>
  <r>
    <x v="3"/>
    <n v="-0.6"/>
  </r>
  <r>
    <x v="1"/>
    <n v="0"/>
  </r>
  <r>
    <x v="5"/>
    <n v="-0.6"/>
  </r>
  <r>
    <x v="5"/>
    <n v="0"/>
  </r>
  <r>
    <x v="6"/>
    <n v="0"/>
  </r>
  <r>
    <x v="1"/>
    <n v="0"/>
  </r>
  <r>
    <x v="2"/>
    <n v="-0.48000000000000004"/>
  </r>
  <r>
    <x v="1"/>
    <n v="0"/>
  </r>
  <r>
    <x v="1"/>
    <n v="-0.48000000000000004"/>
  </r>
  <r>
    <x v="3"/>
    <n v="-0.6"/>
  </r>
  <r>
    <x v="4"/>
    <n v="-0.12000000000000001"/>
  </r>
  <r>
    <x v="2"/>
    <n v="0"/>
  </r>
  <r>
    <x v="2"/>
    <n v="-0.12000000000000001"/>
  </r>
  <r>
    <x v="5"/>
    <n v="-0.12000000000000001"/>
  </r>
  <r>
    <x v="1"/>
    <n v="-0.12000000000000001"/>
  </r>
  <r>
    <x v="3"/>
    <n v="0"/>
  </r>
  <r>
    <x v="2"/>
    <n v="0"/>
  </r>
  <r>
    <x v="1"/>
    <n v="0"/>
  </r>
  <r>
    <x v="4"/>
    <n v="-0.12000000000000001"/>
  </r>
  <r>
    <x v="5"/>
    <n v="-0.12000000000000001"/>
  </r>
  <r>
    <x v="1"/>
    <n v="0"/>
  </r>
  <r>
    <x v="2"/>
    <n v="-0.6"/>
  </r>
  <r>
    <x v="4"/>
    <n v="0"/>
  </r>
  <r>
    <x v="2"/>
    <n v="-0.12000000000000001"/>
  </r>
  <r>
    <x v="1"/>
    <n v="0"/>
  </r>
  <r>
    <x v="3"/>
    <n v="-0.6"/>
  </r>
  <r>
    <x v="3"/>
    <n v="-0.12000000000000001"/>
  </r>
  <r>
    <x v="5"/>
    <n v="-0.12000000000000001"/>
  </r>
  <r>
    <x v="6"/>
    <n v="0"/>
  </r>
  <r>
    <x v="2"/>
    <n v="0"/>
  </r>
  <r>
    <x v="1"/>
    <n v="-0.3"/>
  </r>
  <r>
    <x v="4"/>
    <n v="0"/>
  </r>
  <r>
    <x v="4"/>
    <n v="0"/>
  </r>
  <r>
    <x v="2"/>
    <n v="0"/>
  </r>
  <r>
    <x v="5"/>
    <n v="-0.12000000000000001"/>
  </r>
  <r>
    <x v="5"/>
    <n v="0"/>
  </r>
  <r>
    <x v="4"/>
    <n v="0"/>
  </r>
  <r>
    <x v="1"/>
    <n v="-0.6"/>
  </r>
  <r>
    <x v="4"/>
    <n v="0"/>
  </r>
  <r>
    <x v="2"/>
    <n v="-0.12000000000000001"/>
  </r>
  <r>
    <x v="1"/>
    <n v="-0.6"/>
  </r>
  <r>
    <x v="4"/>
    <n v="0"/>
  </r>
  <r>
    <x v="5"/>
    <n v="0"/>
  </r>
  <r>
    <x v="4"/>
    <n v="-0.42"/>
  </r>
  <r>
    <x v="1"/>
    <n v="-0.3"/>
  </r>
  <r>
    <x v="5"/>
    <n v="0"/>
  </r>
  <r>
    <x v="6"/>
    <n v="-0.24000000000000002"/>
  </r>
  <r>
    <x v="1"/>
    <n v="0"/>
  </r>
  <r>
    <x v="4"/>
    <n v="-0.12000000000000001"/>
  </r>
  <r>
    <x v="1"/>
    <n v="0"/>
  </r>
  <r>
    <x v="2"/>
    <n v="0"/>
  </r>
  <r>
    <x v="1"/>
    <n v="-0.12000000000000001"/>
  </r>
  <r>
    <x v="2"/>
    <n v="0"/>
  </r>
  <r>
    <x v="1"/>
    <n v="0"/>
  </r>
  <r>
    <x v="1"/>
    <n v="-0.12000000000000001"/>
  </r>
  <r>
    <x v="5"/>
    <n v="0"/>
  </r>
  <r>
    <x v="6"/>
    <n v="-0.12000000000000001"/>
  </r>
  <r>
    <x v="6"/>
    <n v="0"/>
  </r>
  <r>
    <x v="1"/>
    <n v="-0.12000000000000001"/>
  </r>
  <r>
    <x v="6"/>
    <n v="0"/>
  </r>
  <r>
    <x v="1"/>
    <n v="0"/>
  </r>
  <r>
    <x v="2"/>
    <n v="-0.12000000000000001"/>
  </r>
  <r>
    <x v="1"/>
    <n v="0"/>
  </r>
  <r>
    <x v="6"/>
    <n v="0"/>
  </r>
  <r>
    <x v="5"/>
    <n v="0"/>
  </r>
  <r>
    <x v="4"/>
    <n v="0"/>
  </r>
  <r>
    <x v="4"/>
    <n v="0"/>
  </r>
  <r>
    <x v="4"/>
    <n v="0"/>
  </r>
  <r>
    <x v="1"/>
    <n v="-0.12000000000000001"/>
  </r>
  <r>
    <x v="2"/>
    <n v="-0.12000000000000001"/>
  </r>
  <r>
    <x v="6"/>
    <n v="0"/>
  </r>
  <r>
    <x v="5"/>
    <n v="0"/>
  </r>
  <r>
    <x v="6"/>
    <n v="0"/>
  </r>
  <r>
    <x v="2"/>
    <n v="0"/>
  </r>
  <r>
    <x v="4"/>
    <n v="0"/>
  </r>
  <r>
    <x v="4"/>
    <n v="0"/>
  </r>
  <r>
    <x v="2"/>
    <n v="0"/>
  </r>
  <r>
    <x v="1"/>
    <n v="0"/>
  </r>
  <r>
    <x v="1"/>
    <n v="0"/>
  </r>
  <r>
    <x v="2"/>
    <n v="0"/>
  </r>
  <r>
    <x v="2"/>
    <n v="-0.12000000000000001"/>
  </r>
  <r>
    <x v="2"/>
    <n v="0"/>
  </r>
  <r>
    <x v="2"/>
    <n v="0"/>
  </r>
  <r>
    <x v="5"/>
    <n v="-0.12000000000000001"/>
  </r>
  <r>
    <x v="5"/>
    <n v="0"/>
  </r>
  <r>
    <x v="5"/>
    <n v="-0.12000000000000001"/>
  </r>
  <r>
    <x v="4"/>
    <n v="0"/>
  </r>
  <r>
    <x v="6"/>
    <n v="0"/>
  </r>
  <r>
    <x v="2"/>
    <n v="0"/>
  </r>
  <r>
    <x v="2"/>
    <n v="0"/>
  </r>
  <r>
    <x v="5"/>
    <n v="0"/>
  </r>
  <r>
    <x v="5"/>
    <n v="0"/>
  </r>
  <r>
    <x v="2"/>
    <n v="0"/>
  </r>
  <r>
    <x v="5"/>
    <n v="0"/>
  </r>
  <r>
    <x v="4"/>
    <n v="0"/>
  </r>
  <r>
    <x v="4"/>
    <n v="-0.12000000000000001"/>
  </r>
  <r>
    <x v="4"/>
    <n v="0"/>
  </r>
  <r>
    <x v="5"/>
    <n v="0"/>
  </r>
  <r>
    <x v="2"/>
    <n v="-0.12000000000000001"/>
  </r>
  <r>
    <x v="4"/>
    <n v="0"/>
  </r>
  <r>
    <x v="4"/>
    <n v="0"/>
  </r>
  <r>
    <x v="1"/>
    <n v="0"/>
  </r>
  <r>
    <x v="6"/>
    <n v="0"/>
  </r>
  <r>
    <x v="6"/>
    <n v="0"/>
  </r>
  <r>
    <x v="1"/>
    <n v="0"/>
  </r>
  <r>
    <x v="6"/>
    <n v="0"/>
  </r>
  <r>
    <x v="4"/>
    <n v="0"/>
  </r>
  <r>
    <x v="5"/>
    <n v="-0.12000000000000001"/>
  </r>
  <r>
    <x v="6"/>
    <n v="0"/>
  </r>
  <r>
    <x v="5"/>
    <n v="0"/>
  </r>
  <r>
    <x v="1"/>
    <n v="0"/>
  </r>
  <r>
    <x v="5"/>
    <n v="0"/>
  </r>
  <r>
    <x v="5"/>
    <n v="0"/>
  </r>
  <r>
    <x v="1"/>
    <n v="0"/>
  </r>
  <r>
    <x v="1"/>
    <n v="0"/>
  </r>
  <r>
    <x v="5"/>
    <n v="0"/>
  </r>
  <r>
    <x v="4"/>
    <n v="0"/>
  </r>
  <r>
    <x v="1"/>
    <n v="0"/>
  </r>
  <r>
    <x v="5"/>
    <n v="0"/>
  </r>
  <r>
    <x v="4"/>
    <n v="0"/>
  </r>
  <r>
    <x v="2"/>
    <n v="-0.12000000000000001"/>
  </r>
  <r>
    <x v="5"/>
    <n v="-0.12000000000000001"/>
  </r>
  <r>
    <x v="5"/>
    <n v="0"/>
  </r>
  <r>
    <x v="5"/>
    <n v="-0.12000000000000001"/>
  </r>
  <r>
    <x v="5"/>
    <n v="0"/>
  </r>
  <r>
    <x v="4"/>
    <n v="0"/>
  </r>
  <r>
    <x v="6"/>
    <n v="0"/>
  </r>
  <r>
    <x v="6"/>
    <n v="0"/>
  </r>
  <r>
    <x v="4"/>
    <n v="0"/>
  </r>
  <r>
    <x v="5"/>
    <n v="0"/>
  </r>
  <r>
    <x v="2"/>
    <n v="0"/>
  </r>
  <r>
    <x v="2"/>
    <n v="0"/>
  </r>
  <r>
    <x v="2"/>
    <n v="0"/>
  </r>
  <r>
    <x v="5"/>
    <n v="-0.12000000000000001"/>
  </r>
  <r>
    <x v="1"/>
    <n v="0"/>
  </r>
  <r>
    <x v="5"/>
    <n v="0"/>
  </r>
  <r>
    <x v="1"/>
    <n v="-0.12000000000000001"/>
  </r>
  <r>
    <x v="5"/>
    <n v="0"/>
  </r>
  <r>
    <x v="1"/>
    <n v="-0.12000000000000001"/>
  </r>
  <r>
    <x v="4"/>
    <n v="0"/>
  </r>
  <r>
    <x v="1"/>
    <n v="0"/>
  </r>
  <r>
    <x v="2"/>
    <n v="0"/>
  </r>
  <r>
    <x v="1"/>
    <n v="0"/>
  </r>
  <r>
    <x v="6"/>
    <n v="0"/>
  </r>
  <r>
    <x v="6"/>
    <n v="0"/>
  </r>
  <r>
    <x v="2"/>
    <n v="0"/>
  </r>
  <r>
    <x v="2"/>
    <n v="0"/>
  </r>
  <r>
    <x v="5"/>
    <n v="0"/>
  </r>
  <r>
    <x v="2"/>
    <n v="0"/>
  </r>
  <r>
    <x v="2"/>
    <n v="0"/>
  </r>
  <r>
    <x v="5"/>
    <n v="0"/>
  </r>
  <r>
    <x v="6"/>
    <n v="0"/>
  </r>
  <r>
    <x v="4"/>
    <n v="3.18"/>
  </r>
  <r>
    <x v="4"/>
    <n v="3.06"/>
  </r>
  <r>
    <x v="4"/>
    <n v="1.8"/>
  </r>
  <r>
    <x v="7"/>
    <n v="1.8"/>
  </r>
  <r>
    <x v="7"/>
    <n v="1.08"/>
  </r>
  <r>
    <x v="4"/>
    <n v="0.6"/>
  </r>
  <r>
    <x v="4"/>
    <n v="0.6"/>
  </r>
  <r>
    <x v="4"/>
    <n v="0.6"/>
  </r>
  <r>
    <x v="7"/>
    <n v="0.6"/>
  </r>
  <r>
    <x v="7"/>
    <n v="1.08"/>
  </r>
  <r>
    <x v="4"/>
    <n v="1.08"/>
  </r>
  <r>
    <x v="4"/>
    <n v="1.08"/>
  </r>
  <r>
    <x v="5"/>
    <n v="1.08"/>
  </r>
  <r>
    <x v="7"/>
    <n v="1.2"/>
  </r>
  <r>
    <x v="5"/>
    <n v="1.2"/>
  </r>
  <r>
    <x v="4"/>
    <n v="1.08"/>
  </r>
  <r>
    <x v="7"/>
    <n v="0.71999999999999986"/>
  </r>
  <r>
    <x v="7"/>
    <n v="1.2"/>
  </r>
  <r>
    <x v="4"/>
    <n v="1.08"/>
  </r>
  <r>
    <x v="4"/>
    <n v="1.08"/>
  </r>
  <r>
    <x v="7"/>
    <n v="1.2"/>
  </r>
  <r>
    <x v="7"/>
    <n v="1.2"/>
  </r>
  <r>
    <x v="4"/>
    <n v="0.96000000000000008"/>
  </r>
  <r>
    <x v="4"/>
    <n v="-0.6"/>
  </r>
  <r>
    <x v="7"/>
    <n v="0.6"/>
  </r>
  <r>
    <x v="4"/>
    <n v="1.02"/>
  </r>
  <r>
    <x v="4"/>
    <n v="1.08"/>
  </r>
  <r>
    <x v="7"/>
    <n v="0.66"/>
  </r>
  <r>
    <x v="7"/>
    <n v="0"/>
  </r>
  <r>
    <x v="7"/>
    <n v="0"/>
  </r>
  <r>
    <x v="4"/>
    <n v="-0.24000000000000002"/>
  </r>
  <r>
    <x v="3"/>
    <n v="0"/>
  </r>
  <r>
    <x v="7"/>
    <n v="-0.12000000000000001"/>
  </r>
  <r>
    <x v="3"/>
    <n v="-0.12000000000000001"/>
  </r>
  <r>
    <x v="4"/>
    <n v="-0.6"/>
  </r>
  <r>
    <x v="7"/>
    <n v="-0.54"/>
  </r>
  <r>
    <x v="7"/>
    <n v="0"/>
  </r>
  <r>
    <x v="6"/>
    <n v="0"/>
  </r>
  <r>
    <x v="4"/>
    <n v="-0.12000000000000001"/>
  </r>
  <r>
    <x v="4"/>
    <n v="-0.35999999999999993"/>
  </r>
  <r>
    <x v="7"/>
    <n v="-0.12000000000000001"/>
  </r>
  <r>
    <x v="6"/>
    <n v="0"/>
  </r>
  <r>
    <x v="4"/>
    <n v="-0.17999999999999997"/>
  </r>
  <r>
    <x v="7"/>
    <n v="0"/>
  </r>
  <r>
    <x v="4"/>
    <n v="-0.12000000000000001"/>
  </r>
  <r>
    <x v="4"/>
    <n v="-0.12000000000000001"/>
  </r>
  <r>
    <x v="7"/>
    <n v="0"/>
  </r>
  <r>
    <x v="7"/>
    <n v="0"/>
  </r>
  <r>
    <x v="3"/>
    <n v="0"/>
  </r>
  <r>
    <x v="3"/>
    <n v="0"/>
  </r>
  <r>
    <x v="7"/>
    <n v="0"/>
  </r>
  <r>
    <x v="7"/>
    <n v="0"/>
  </r>
  <r>
    <x v="7"/>
    <n v="-0.12000000000000001"/>
  </r>
  <r>
    <x v="4"/>
    <n v="-0.12000000000000001"/>
  </r>
  <r>
    <x v="7"/>
    <n v="0"/>
  </r>
  <r>
    <x v="4"/>
    <n v="-0.24000000000000002"/>
  </r>
  <r>
    <x v="7"/>
    <n v="0"/>
  </r>
  <r>
    <x v="4"/>
    <n v="-0.17999999999999997"/>
  </r>
  <r>
    <x v="7"/>
    <n v="-0.12000000000000001"/>
  </r>
  <r>
    <x v="3"/>
    <n v="0"/>
  </r>
  <r>
    <x v="4"/>
    <n v="-0.12000000000000001"/>
  </r>
  <r>
    <x v="7"/>
    <n v="-0.24000000000000002"/>
  </r>
  <r>
    <x v="7"/>
    <n v="-0.12000000000000001"/>
  </r>
  <r>
    <x v="7"/>
    <n v="0"/>
  </r>
  <r>
    <x v="4"/>
    <n v="-0.3"/>
  </r>
  <r>
    <x v="4"/>
    <n v="0"/>
  </r>
  <r>
    <x v="4"/>
    <n v="-0.24000000000000002"/>
  </r>
  <r>
    <x v="4"/>
    <n v="0"/>
  </r>
  <r>
    <x v="5"/>
    <n v="0"/>
  </r>
  <r>
    <x v="4"/>
    <n v="0"/>
  </r>
  <r>
    <x v="7"/>
    <n v="0"/>
  </r>
  <r>
    <x v="7"/>
    <n v="0"/>
  </r>
  <r>
    <x v="4"/>
    <n v="-0.12000000000000001"/>
  </r>
  <r>
    <x v="7"/>
    <n v="0"/>
  </r>
  <r>
    <x v="7"/>
    <n v="0"/>
  </r>
  <r>
    <x v="4"/>
    <n v="-0.12000000000000001"/>
  </r>
  <r>
    <x v="6"/>
    <n v="0"/>
  </r>
  <r>
    <x v="3"/>
    <n v="0"/>
  </r>
  <r>
    <x v="4"/>
    <n v="-0.12000000000000001"/>
  </r>
  <r>
    <x v="4"/>
    <n v="0"/>
  </r>
  <r>
    <x v="7"/>
    <n v="-0.6"/>
  </r>
  <r>
    <x v="7"/>
    <n v="0"/>
  </r>
  <r>
    <x v="6"/>
    <n v="0"/>
  </r>
  <r>
    <x v="5"/>
    <n v="0"/>
  </r>
  <r>
    <x v="4"/>
    <n v="0"/>
  </r>
  <r>
    <x v="7"/>
    <n v="-0.12000000000000001"/>
  </r>
  <r>
    <x v="5"/>
    <n v="0"/>
  </r>
  <r>
    <x v="7"/>
    <n v="0"/>
  </r>
  <r>
    <x v="5"/>
    <n v="0"/>
  </r>
  <r>
    <x v="4"/>
    <n v="0"/>
  </r>
  <r>
    <x v="3"/>
    <n v="0"/>
  </r>
  <r>
    <x v="3"/>
    <n v="0"/>
  </r>
  <r>
    <x v="5"/>
    <n v="-0.12000000000000001"/>
  </r>
  <r>
    <x v="7"/>
    <n v="-0.17999999999999997"/>
  </r>
  <r>
    <x v="5"/>
    <n v="-0.12000000000000001"/>
  </r>
  <r>
    <x v="7"/>
    <n v="0"/>
  </r>
  <r>
    <x v="7"/>
    <n v="0"/>
  </r>
  <r>
    <x v="7"/>
    <n v="0"/>
  </r>
  <r>
    <x v="7"/>
    <n v="0"/>
  </r>
  <r>
    <x v="4"/>
    <n v="-0.12000000000000001"/>
  </r>
  <r>
    <x v="5"/>
    <n v="0"/>
  </r>
  <r>
    <x v="5"/>
    <n v="-0.12000000000000001"/>
  </r>
  <r>
    <x v="4"/>
    <n v="0"/>
  </r>
  <r>
    <x v="7"/>
    <n v="-0.17999999999999997"/>
  </r>
  <r>
    <x v="3"/>
    <n v="0"/>
  </r>
  <r>
    <x v="7"/>
    <n v="-0.54"/>
  </r>
  <r>
    <x v="7"/>
    <n v="0"/>
  </r>
  <r>
    <x v="6"/>
    <n v="0"/>
  </r>
  <r>
    <x v="5"/>
    <n v="0"/>
  </r>
  <r>
    <x v="4"/>
    <n v="0"/>
  </r>
  <r>
    <x v="5"/>
    <n v="0"/>
  </r>
  <r>
    <x v="6"/>
    <n v="0"/>
  </r>
  <r>
    <x v="3"/>
    <n v="-0.12000000000000001"/>
  </r>
  <r>
    <x v="5"/>
    <n v="0"/>
  </r>
  <r>
    <x v="5"/>
    <n v="0"/>
  </r>
  <r>
    <x v="7"/>
    <n v="-0.12000000000000001"/>
  </r>
  <r>
    <x v="7"/>
    <n v="0"/>
  </r>
  <r>
    <x v="7"/>
    <n v="-0.12000000000000001"/>
  </r>
  <r>
    <x v="7"/>
    <n v="0"/>
  </r>
  <r>
    <x v="6"/>
    <n v="0"/>
  </r>
  <r>
    <x v="5"/>
    <n v="0"/>
  </r>
  <r>
    <x v="4"/>
    <n v="-0.17999999999999997"/>
  </r>
  <r>
    <x v="7"/>
    <n v="0"/>
  </r>
  <r>
    <x v="7"/>
    <n v="-0.12000000000000001"/>
  </r>
  <r>
    <x v="6"/>
    <n v="-0.12000000000000001"/>
  </r>
  <r>
    <x v="7"/>
    <n v="0"/>
  </r>
  <r>
    <x v="5"/>
    <n v="0"/>
  </r>
  <r>
    <x v="4"/>
    <n v="0"/>
  </r>
  <r>
    <x v="3"/>
    <n v="0"/>
  </r>
  <r>
    <x v="6"/>
    <n v="0"/>
  </r>
  <r>
    <x v="3"/>
    <n v="0"/>
  </r>
  <r>
    <x v="5"/>
    <n v="0"/>
  </r>
  <r>
    <x v="5"/>
    <n v="0"/>
  </r>
  <r>
    <x v="7"/>
    <n v="0"/>
  </r>
  <r>
    <x v="3"/>
    <n v="0"/>
  </r>
  <r>
    <x v="3"/>
    <n v="0"/>
  </r>
  <r>
    <x v="3"/>
    <n v="0"/>
  </r>
  <r>
    <x v="7"/>
    <n v="-0.12000000000000001"/>
  </r>
  <r>
    <x v="7"/>
    <n v="-0.24000000000000002"/>
  </r>
  <r>
    <x v="3"/>
    <n v="0"/>
  </r>
  <r>
    <x v="3"/>
    <n v="0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3"/>
    <n v="0"/>
  </r>
  <r>
    <x v="7"/>
    <n v="-0.12000000000000001"/>
  </r>
  <r>
    <x v="6"/>
    <n v="0"/>
  </r>
  <r>
    <x v="7"/>
    <n v="-0.17999999999999997"/>
  </r>
  <r>
    <x v="7"/>
    <n v="0"/>
  </r>
  <r>
    <x v="4"/>
    <n v="0"/>
  </r>
  <r>
    <x v="5"/>
    <n v="0"/>
  </r>
  <r>
    <x v="5"/>
    <n v="0"/>
  </r>
  <r>
    <x v="6"/>
    <n v="0"/>
  </r>
  <r>
    <x v="3"/>
    <n v="0"/>
  </r>
  <r>
    <x v="4"/>
    <n v="-0.54"/>
  </r>
  <r>
    <x v="3"/>
    <n v="0"/>
  </r>
  <r>
    <x v="5"/>
    <n v="0"/>
  </r>
  <r>
    <x v="7"/>
    <n v="0"/>
  </r>
  <r>
    <x v="3"/>
    <n v="0"/>
  </r>
  <r>
    <x v="3"/>
    <n v="0"/>
  </r>
  <r>
    <x v="5"/>
    <n v="0"/>
  </r>
  <r>
    <x v="5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5"/>
    <n v="0"/>
  </r>
  <r>
    <x v="7"/>
    <n v="0"/>
  </r>
  <r>
    <x v="3"/>
    <n v="0"/>
  </r>
  <r>
    <x v="4"/>
    <n v="0"/>
  </r>
  <r>
    <x v="4"/>
    <n v="-0.12000000000000001"/>
  </r>
  <r>
    <x v="4"/>
    <n v="0"/>
  </r>
  <r>
    <x v="7"/>
    <n v="-0.3"/>
  </r>
  <r>
    <x v="3"/>
    <n v="0"/>
  </r>
  <r>
    <x v="3"/>
    <n v="0"/>
  </r>
  <r>
    <x v="6"/>
    <n v="0"/>
  </r>
  <r>
    <x v="7"/>
    <n v="0"/>
  </r>
  <r>
    <x v="5"/>
    <n v="0"/>
  </r>
  <r>
    <x v="7"/>
    <n v="-0.12000000000000001"/>
  </r>
  <r>
    <x v="3"/>
    <n v="0"/>
  </r>
  <r>
    <x v="6"/>
    <n v="0"/>
  </r>
  <r>
    <x v="4"/>
    <n v="0"/>
  </r>
  <r>
    <x v="5"/>
    <n v="0"/>
  </r>
  <r>
    <x v="4"/>
    <n v="0"/>
  </r>
  <r>
    <x v="6"/>
    <n v="0"/>
  </r>
  <r>
    <x v="3"/>
    <n v="0"/>
  </r>
  <r>
    <x v="5"/>
    <n v="0"/>
  </r>
  <r>
    <x v="5"/>
    <n v="0"/>
  </r>
  <r>
    <x v="5"/>
    <n v="0"/>
  </r>
  <r>
    <x v="6"/>
    <n v="-0.12000000000000001"/>
  </r>
  <r>
    <x v="5"/>
    <n v="0"/>
  </r>
  <r>
    <x v="5"/>
    <n v="0"/>
  </r>
  <r>
    <x v="4"/>
    <n v="0"/>
  </r>
  <r>
    <x v="4"/>
    <n v="0"/>
  </r>
  <r>
    <x v="7"/>
    <n v="0"/>
  </r>
  <r>
    <x v="5"/>
    <n v="0"/>
  </r>
  <r>
    <x v="7"/>
    <n v="0"/>
  </r>
  <r>
    <x v="7"/>
    <n v="0"/>
  </r>
  <r>
    <x v="7"/>
    <n v="-0.12000000000000001"/>
  </r>
  <r>
    <x v="6"/>
    <n v="0"/>
  </r>
  <r>
    <x v="5"/>
    <n v="0"/>
  </r>
  <r>
    <x v="5"/>
    <n v="0"/>
  </r>
  <r>
    <x v="7"/>
    <n v="0"/>
  </r>
  <r>
    <x v="7"/>
    <n v="0"/>
  </r>
  <r>
    <x v="3"/>
    <n v="0"/>
  </r>
  <r>
    <x v="6"/>
    <n v="0"/>
  </r>
  <r>
    <x v="5"/>
    <n v="0"/>
  </r>
  <r>
    <x v="7"/>
    <n v="0"/>
  </r>
  <r>
    <x v="5"/>
    <n v="0"/>
  </r>
  <r>
    <x v="7"/>
    <n v="0"/>
  </r>
  <r>
    <x v="5"/>
    <n v="-0.12000000000000001"/>
  </r>
  <r>
    <x v="6"/>
    <n v="0"/>
  </r>
  <r>
    <x v="6"/>
    <n v="0"/>
  </r>
  <r>
    <x v="5"/>
    <n v="0"/>
  </r>
  <r>
    <x v="3"/>
    <n v="0"/>
  </r>
  <r>
    <x v="6"/>
    <n v="0"/>
  </r>
  <r>
    <x v="3"/>
    <n v="0"/>
  </r>
  <r>
    <x v="3"/>
    <n v="0"/>
  </r>
  <r>
    <x v="2"/>
    <n v="-0.12000000000000001"/>
  </r>
  <r>
    <x v="7"/>
    <n v="0"/>
  </r>
  <r>
    <x v="3"/>
    <n v="0"/>
  </r>
  <r>
    <x v="5"/>
    <n v="0"/>
  </r>
  <r>
    <x v="7"/>
    <n v="0"/>
  </r>
  <r>
    <x v="6"/>
    <n v="0"/>
  </r>
  <r>
    <x v="3"/>
    <n v="0"/>
  </r>
  <r>
    <x v="7"/>
    <n v="0"/>
  </r>
  <r>
    <x v="3"/>
    <n v="0"/>
  </r>
  <r>
    <x v="5"/>
    <n v="0"/>
  </r>
  <r>
    <x v="7"/>
    <n v="0"/>
  </r>
  <r>
    <x v="6"/>
    <n v="0"/>
  </r>
  <r>
    <x v="7"/>
    <n v="0"/>
  </r>
  <r>
    <x v="7"/>
    <n v="0"/>
  </r>
  <r>
    <x v="5"/>
    <n v="0"/>
  </r>
  <r>
    <x v="6"/>
    <n v="0"/>
  </r>
  <r>
    <x v="7"/>
    <n v="0"/>
  </r>
  <r>
    <x v="5"/>
    <n v="0"/>
  </r>
  <r>
    <x v="7"/>
    <n v="-0.12000000000000001"/>
  </r>
  <r>
    <x v="7"/>
    <n v="0"/>
  </r>
  <r>
    <x v="5"/>
    <n v="0"/>
  </r>
  <r>
    <x v="7"/>
    <n v="0"/>
  </r>
  <r>
    <x v="6"/>
    <n v="0"/>
  </r>
  <r>
    <x v="5"/>
    <n v="0"/>
  </r>
  <r>
    <x v="7"/>
    <n v="0"/>
  </r>
  <r>
    <x v="6"/>
    <n v="0"/>
  </r>
  <r>
    <x v="7"/>
    <n v="0"/>
  </r>
  <r>
    <x v="6"/>
    <n v="0"/>
  </r>
  <r>
    <x v="7"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2"/>
    <n v="1.8"/>
  </r>
  <r>
    <x v="1"/>
    <n v="3"/>
  </r>
  <r>
    <x v="2"/>
    <n v="3"/>
  </r>
  <r>
    <x v="1"/>
    <n v="1.8"/>
  </r>
  <r>
    <x v="2"/>
    <n v="3"/>
  </r>
  <r>
    <x v="1"/>
    <n v="1.8"/>
  </r>
  <r>
    <x v="2"/>
    <n v="3"/>
  </r>
  <r>
    <x v="1"/>
    <n v="3"/>
  </r>
  <r>
    <x v="2"/>
    <n v="1.8"/>
  </r>
  <r>
    <x v="2"/>
    <n v="3.1199999999999997"/>
  </r>
  <r>
    <x v="2"/>
    <n v="1.8"/>
  </r>
  <r>
    <x v="2"/>
    <n v="1.8"/>
  </r>
  <r>
    <x v="2"/>
    <n v="3.6"/>
  </r>
  <r>
    <x v="1"/>
    <n v="3.1199999999999997"/>
  </r>
  <r>
    <x v="2"/>
    <n v="3"/>
  </r>
  <r>
    <x v="2"/>
    <n v="1.8"/>
  </r>
  <r>
    <x v="2"/>
    <n v="-0.6"/>
  </r>
  <r>
    <x v="2"/>
    <n v="0.84"/>
  </r>
  <r>
    <x v="2"/>
    <n v="-0.6"/>
  </r>
  <r>
    <x v="1"/>
    <n v="0.6"/>
  </r>
  <r>
    <x v="1"/>
    <n v="0.6"/>
  </r>
  <r>
    <x v="2"/>
    <n v="-0.6"/>
  </r>
  <r>
    <x v="1"/>
    <n v="0.78000000000000014"/>
  </r>
  <r>
    <x v="1"/>
    <n v="0.84"/>
  </r>
  <r>
    <x v="2"/>
    <n v="0.6"/>
  </r>
  <r>
    <x v="2"/>
    <n v="0.6"/>
  </r>
  <r>
    <x v="2"/>
    <n v="0.6"/>
  </r>
  <r>
    <x v="1"/>
    <n v="0.6"/>
  </r>
  <r>
    <x v="3"/>
    <n v="1.2"/>
  </r>
  <r>
    <x v="2"/>
    <n v="-0.6"/>
  </r>
  <r>
    <x v="2"/>
    <n v="0.6"/>
  </r>
  <r>
    <x v="2"/>
    <n v="0.9"/>
  </r>
  <r>
    <x v="2"/>
    <n v="0.6"/>
  </r>
  <r>
    <x v="2"/>
    <n v="0.6"/>
  </r>
  <r>
    <x v="2"/>
    <n v="0.78000000000000014"/>
  </r>
  <r>
    <x v="2"/>
    <n v="0.6"/>
  </r>
  <r>
    <x v="1"/>
    <n v="0.6"/>
  </r>
  <r>
    <x v="1"/>
    <n v="0.6"/>
  </r>
  <r>
    <x v="2"/>
    <n v="0.6"/>
  </r>
  <r>
    <x v="2"/>
    <n v="0.9"/>
  </r>
  <r>
    <x v="1"/>
    <n v="1.2"/>
  </r>
  <r>
    <x v="2"/>
    <n v="0.6"/>
  </r>
  <r>
    <x v="2"/>
    <n v="-0.6"/>
  </r>
  <r>
    <x v="1"/>
    <n v="0.6"/>
  </r>
  <r>
    <x v="1"/>
    <n v="1.2"/>
  </r>
  <r>
    <x v="1"/>
    <n v="0.6"/>
  </r>
  <r>
    <x v="2"/>
    <n v="-0.6"/>
  </r>
  <r>
    <x v="2"/>
    <n v="0.71999999999999986"/>
  </r>
  <r>
    <x v="1"/>
    <n v="0.78000000000000014"/>
  </r>
  <r>
    <x v="1"/>
    <n v="1.2"/>
  </r>
  <r>
    <x v="2"/>
    <n v="0.6"/>
  </r>
  <r>
    <x v="2"/>
    <n v="0.78000000000000014"/>
  </r>
  <r>
    <x v="2"/>
    <n v="0.9"/>
  </r>
  <r>
    <x v="1"/>
    <n v="0.6"/>
  </r>
  <r>
    <x v="1"/>
    <n v="-0.6"/>
  </r>
  <r>
    <x v="2"/>
    <n v="0.96000000000000008"/>
  </r>
  <r>
    <x v="1"/>
    <n v="0.6"/>
  </r>
  <r>
    <x v="1"/>
    <n v="1.08"/>
  </r>
  <r>
    <x v="2"/>
    <n v="-0.6"/>
  </r>
  <r>
    <x v="2"/>
    <n v="0.84"/>
  </r>
  <r>
    <x v="2"/>
    <n v="0.84"/>
  </r>
  <r>
    <x v="2"/>
    <n v="0.6"/>
  </r>
  <r>
    <x v="2"/>
    <n v="0.6"/>
  </r>
  <r>
    <x v="2"/>
    <n v="0.6"/>
  </r>
  <r>
    <x v="2"/>
    <n v="0.6"/>
  </r>
  <r>
    <x v="2"/>
    <n v="0.6"/>
  </r>
  <r>
    <x v="2"/>
    <n v="0.78000000000000014"/>
  </r>
  <r>
    <x v="1"/>
    <n v="1.08"/>
  </r>
  <r>
    <x v="2"/>
    <n v="-0.6"/>
  </r>
  <r>
    <x v="2"/>
    <n v="0.6"/>
  </r>
  <r>
    <x v="2"/>
    <n v="0.84"/>
  </r>
  <r>
    <x v="1"/>
    <n v="0.6"/>
  </r>
  <r>
    <x v="2"/>
    <n v="1.2"/>
  </r>
  <r>
    <x v="2"/>
    <n v="0.6"/>
  </r>
  <r>
    <x v="2"/>
    <n v="0.6"/>
  </r>
  <r>
    <x v="2"/>
    <n v="0.6"/>
  </r>
  <r>
    <x v="1"/>
    <n v="0.6"/>
  </r>
  <r>
    <x v="2"/>
    <n v="-0.6"/>
  </r>
  <r>
    <x v="2"/>
    <n v="0.6"/>
  </r>
  <r>
    <x v="1"/>
    <n v="0.6"/>
  </r>
  <r>
    <x v="2"/>
    <n v="0.6"/>
  </r>
  <r>
    <x v="3"/>
    <n v="0.96000000000000008"/>
  </r>
  <r>
    <x v="2"/>
    <n v="0.66"/>
  </r>
  <r>
    <x v="2"/>
    <n v="0.6"/>
  </r>
  <r>
    <x v="2"/>
    <n v="0.6"/>
  </r>
  <r>
    <x v="2"/>
    <n v="0.84"/>
  </r>
  <r>
    <x v="1"/>
    <n v="0.6"/>
  </r>
  <r>
    <x v="1"/>
    <n v="0.6"/>
  </r>
  <r>
    <x v="1"/>
    <n v="1.02"/>
  </r>
  <r>
    <x v="2"/>
    <n v="0.6"/>
  </r>
  <r>
    <x v="1"/>
    <n v="1.2"/>
  </r>
  <r>
    <x v="2"/>
    <n v="0.6"/>
  </r>
  <r>
    <x v="2"/>
    <n v="0.71999999999999986"/>
  </r>
  <r>
    <x v="1"/>
    <n v="0.9"/>
  </r>
  <r>
    <x v="1"/>
    <n v="1.2"/>
  </r>
  <r>
    <x v="2"/>
    <n v="0.6"/>
  </r>
  <r>
    <x v="3"/>
    <n v="1.08"/>
  </r>
  <r>
    <x v="3"/>
    <n v="0.9"/>
  </r>
  <r>
    <x v="2"/>
    <n v="0.96000000000000008"/>
  </r>
  <r>
    <x v="2"/>
    <n v="0.6"/>
  </r>
  <r>
    <x v="1"/>
    <n v="0.6"/>
  </r>
  <r>
    <x v="2"/>
    <n v="0.66"/>
  </r>
  <r>
    <x v="1"/>
    <n v="0.6"/>
  </r>
  <r>
    <x v="2"/>
    <n v="0.6"/>
  </r>
  <r>
    <x v="2"/>
    <n v="1.08"/>
  </r>
  <r>
    <x v="2"/>
    <n v="1.08"/>
  </r>
  <r>
    <x v="2"/>
    <n v="1.08"/>
  </r>
  <r>
    <x v="2"/>
    <n v="1.2"/>
  </r>
  <r>
    <x v="1"/>
    <n v="1.08"/>
  </r>
  <r>
    <x v="3"/>
    <n v="-0.12000000000000001"/>
  </r>
  <r>
    <x v="1"/>
    <n v="-0.12000000000000001"/>
  </r>
  <r>
    <x v="1"/>
    <n v="0"/>
  </r>
  <r>
    <x v="1"/>
    <n v="0"/>
  </r>
  <r>
    <x v="4"/>
    <n v="-0.42"/>
  </r>
  <r>
    <x v="1"/>
    <n v="-0.35999999999999993"/>
  </r>
  <r>
    <x v="1"/>
    <n v="0"/>
  </r>
  <r>
    <x v="3"/>
    <n v="-0.12000000000000001"/>
  </r>
  <r>
    <x v="2"/>
    <n v="-0.12000000000000001"/>
  </r>
  <r>
    <x v="1"/>
    <n v="-0.6"/>
  </r>
  <r>
    <x v="1"/>
    <n v="-0.12000000000000001"/>
  </r>
  <r>
    <x v="1"/>
    <n v="-0.35999999999999993"/>
  </r>
  <r>
    <x v="3"/>
    <n v="-0.12000000000000001"/>
  </r>
  <r>
    <x v="2"/>
    <n v="-0.35999999999999993"/>
  </r>
  <r>
    <x v="1"/>
    <n v="-0.12000000000000001"/>
  </r>
  <r>
    <x v="1"/>
    <n v="0"/>
  </r>
  <r>
    <x v="1"/>
    <n v="-0.6"/>
  </r>
  <r>
    <x v="2"/>
    <n v="-0.6"/>
  </r>
  <r>
    <x v="1"/>
    <n v="0"/>
  </r>
  <r>
    <x v="3"/>
    <n v="0"/>
  </r>
  <r>
    <x v="2"/>
    <n v="-0.6"/>
  </r>
  <r>
    <x v="4"/>
    <n v="0"/>
  </r>
  <r>
    <x v="1"/>
    <n v="0"/>
  </r>
  <r>
    <x v="3"/>
    <n v="-0.17999999999999997"/>
  </r>
  <r>
    <x v="3"/>
    <n v="-0.12000000000000001"/>
  </r>
  <r>
    <x v="2"/>
    <n v="-0.6"/>
  </r>
  <r>
    <x v="1"/>
    <n v="-0.48000000000000004"/>
  </r>
  <r>
    <x v="2"/>
    <n v="-0.6"/>
  </r>
  <r>
    <x v="2"/>
    <n v="-0.6"/>
  </r>
  <r>
    <x v="2"/>
    <n v="-0.6"/>
  </r>
  <r>
    <x v="1"/>
    <n v="-0.6"/>
  </r>
  <r>
    <x v="1"/>
    <n v="0"/>
  </r>
  <r>
    <x v="1"/>
    <n v="-0.12000000000000001"/>
  </r>
  <r>
    <x v="1"/>
    <n v="0"/>
  </r>
  <r>
    <x v="2"/>
    <n v="-0.42"/>
  </r>
  <r>
    <x v="2"/>
    <n v="-0.12000000000000001"/>
  </r>
  <r>
    <x v="2"/>
    <n v="-0.6"/>
  </r>
  <r>
    <x v="2"/>
    <n v="-0.12000000000000001"/>
  </r>
  <r>
    <x v="1"/>
    <n v="-0.48000000000000004"/>
  </r>
  <r>
    <x v="3"/>
    <n v="-0.12000000000000001"/>
  </r>
  <r>
    <x v="2"/>
    <n v="-0.6"/>
  </r>
  <r>
    <x v="4"/>
    <n v="0"/>
  </r>
  <r>
    <x v="3"/>
    <n v="0"/>
  </r>
  <r>
    <x v="2"/>
    <n v="-0.6"/>
  </r>
  <r>
    <x v="1"/>
    <n v="-0.6"/>
  </r>
  <r>
    <x v="1"/>
    <n v="-0.12000000000000001"/>
  </r>
  <r>
    <x v="2"/>
    <n v="-0.48000000000000004"/>
  </r>
  <r>
    <x v="1"/>
    <n v="-0.12000000000000001"/>
  </r>
  <r>
    <x v="3"/>
    <n v="-0.17999999999999997"/>
  </r>
  <r>
    <x v="3"/>
    <n v="-0.12000000000000001"/>
  </r>
  <r>
    <x v="1"/>
    <n v="-0.42"/>
  </r>
  <r>
    <x v="3"/>
    <n v="0"/>
  </r>
  <r>
    <x v="2"/>
    <n v="-0.48000000000000004"/>
  </r>
  <r>
    <x v="2"/>
    <n v="-0.54"/>
  </r>
  <r>
    <x v="1"/>
    <n v="-0.6"/>
  </r>
  <r>
    <x v="2"/>
    <n v="-0.3"/>
  </r>
  <r>
    <x v="1"/>
    <n v="-0.35999999999999993"/>
  </r>
  <r>
    <x v="3"/>
    <n v="0"/>
  </r>
  <r>
    <x v="3"/>
    <n v="0"/>
  </r>
  <r>
    <x v="1"/>
    <n v="-0.35999999999999993"/>
  </r>
  <r>
    <x v="1"/>
    <n v="0"/>
  </r>
  <r>
    <x v="2"/>
    <n v="-0.54"/>
  </r>
  <r>
    <x v="2"/>
    <n v="-0.12000000000000001"/>
  </r>
  <r>
    <x v="1"/>
    <n v="-0.6"/>
  </r>
  <r>
    <x v="3"/>
    <n v="0"/>
  </r>
  <r>
    <x v="1"/>
    <n v="-0.6"/>
  </r>
  <r>
    <x v="1"/>
    <n v="0"/>
  </r>
  <r>
    <x v="4"/>
    <n v="0"/>
  </r>
  <r>
    <x v="3"/>
    <n v="0"/>
  </r>
  <r>
    <x v="2"/>
    <n v="-0.48000000000000004"/>
  </r>
  <r>
    <x v="3"/>
    <n v="0"/>
  </r>
  <r>
    <x v="3"/>
    <n v="-0.48000000000000004"/>
  </r>
  <r>
    <x v="2"/>
    <n v="-0.6"/>
  </r>
  <r>
    <x v="1"/>
    <n v="-0.12000000000000001"/>
  </r>
  <r>
    <x v="3"/>
    <n v="0"/>
  </r>
  <r>
    <x v="3"/>
    <n v="-0.12000000000000001"/>
  </r>
  <r>
    <x v="1"/>
    <n v="-0.12000000000000001"/>
  </r>
  <r>
    <x v="2"/>
    <n v="-0.12000000000000001"/>
  </r>
  <r>
    <x v="2"/>
    <n v="0"/>
  </r>
  <r>
    <x v="3"/>
    <n v="0"/>
  </r>
  <r>
    <x v="3"/>
    <n v="0"/>
  </r>
  <r>
    <x v="1"/>
    <n v="-0.12000000000000001"/>
  </r>
  <r>
    <x v="1"/>
    <n v="-0.12000000000000001"/>
  </r>
  <r>
    <x v="3"/>
    <n v="0"/>
  </r>
  <r>
    <x v="2"/>
    <n v="-0.6"/>
  </r>
  <r>
    <x v="1"/>
    <n v="0"/>
  </r>
  <r>
    <x v="3"/>
    <n v="-0.12000000000000001"/>
  </r>
  <r>
    <x v="3"/>
    <n v="0"/>
  </r>
  <r>
    <x v="2"/>
    <n v="-0.6"/>
  </r>
  <r>
    <x v="2"/>
    <n v="-0.12000000000000001"/>
  </r>
  <r>
    <x v="1"/>
    <n v="-0.12000000000000001"/>
  </r>
  <r>
    <x v="4"/>
    <n v="0"/>
  </r>
  <r>
    <x v="3"/>
    <n v="0"/>
  </r>
  <r>
    <x v="1"/>
    <n v="-0.3"/>
  </r>
  <r>
    <x v="1"/>
    <n v="0"/>
  </r>
  <r>
    <x v="1"/>
    <n v="0"/>
  </r>
  <r>
    <x v="3"/>
    <n v="0"/>
  </r>
  <r>
    <x v="1"/>
    <n v="-0.12000000000000001"/>
  </r>
  <r>
    <x v="1"/>
    <n v="0"/>
  </r>
  <r>
    <x v="1"/>
    <n v="0"/>
  </r>
  <r>
    <x v="3"/>
    <n v="-0.6"/>
  </r>
  <r>
    <x v="1"/>
    <n v="0"/>
  </r>
  <r>
    <x v="3"/>
    <n v="-0.12000000000000001"/>
  </r>
  <r>
    <x v="2"/>
    <n v="-0.6"/>
  </r>
  <r>
    <x v="1"/>
    <n v="0"/>
  </r>
  <r>
    <x v="1"/>
    <n v="0"/>
  </r>
  <r>
    <x v="1"/>
    <n v="-0.42"/>
  </r>
  <r>
    <x v="3"/>
    <n v="-0.3"/>
  </r>
  <r>
    <x v="1"/>
    <n v="0"/>
  </r>
  <r>
    <x v="4"/>
    <n v="-0.24000000000000002"/>
  </r>
  <r>
    <x v="3"/>
    <n v="0"/>
  </r>
  <r>
    <x v="1"/>
    <n v="-0.12000000000000001"/>
  </r>
  <r>
    <x v="3"/>
    <n v="0"/>
  </r>
  <r>
    <x v="3"/>
    <n v="0"/>
  </r>
  <r>
    <x v="3"/>
    <n v="-0.12000000000000001"/>
  </r>
  <r>
    <x v="3"/>
    <n v="0"/>
  </r>
  <r>
    <x v="3"/>
    <n v="0"/>
  </r>
  <r>
    <x v="3"/>
    <n v="-0.12000000000000001"/>
  </r>
  <r>
    <x v="1"/>
    <n v="0"/>
  </r>
  <r>
    <x v="4"/>
    <n v="-0.12000000000000001"/>
  </r>
  <r>
    <x v="4"/>
    <n v="0"/>
  </r>
  <r>
    <x v="3"/>
    <n v="-0.12000000000000001"/>
  </r>
  <r>
    <x v="4"/>
    <n v="0"/>
  </r>
  <r>
    <x v="3"/>
    <n v="0"/>
  </r>
  <r>
    <x v="3"/>
    <n v="-0.12000000000000001"/>
  </r>
  <r>
    <x v="3"/>
    <n v="0"/>
  </r>
  <r>
    <x v="4"/>
    <n v="0"/>
  </r>
  <r>
    <x v="1"/>
    <n v="0"/>
  </r>
  <r>
    <x v="1"/>
    <n v="0"/>
  </r>
  <r>
    <x v="1"/>
    <n v="0"/>
  </r>
  <r>
    <x v="1"/>
    <n v="0"/>
  </r>
  <r>
    <x v="3"/>
    <n v="-0.12000000000000001"/>
  </r>
  <r>
    <x v="3"/>
    <n v="-0.12000000000000001"/>
  </r>
  <r>
    <x v="4"/>
    <n v="0"/>
  </r>
  <r>
    <x v="1"/>
    <n v="0"/>
  </r>
  <r>
    <x v="4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-0.12000000000000001"/>
  </r>
  <r>
    <x v="3"/>
    <n v="0"/>
  </r>
  <r>
    <x v="3"/>
    <n v="0"/>
  </r>
  <r>
    <x v="1"/>
    <n v="-0.12000000000000001"/>
  </r>
  <r>
    <x v="1"/>
    <n v="0"/>
  </r>
  <r>
    <x v="1"/>
    <n v="-0.12000000000000001"/>
  </r>
  <r>
    <x v="1"/>
    <n v="0"/>
  </r>
  <r>
    <x v="4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1"/>
    <n v="-0.12000000000000001"/>
  </r>
  <r>
    <x v="1"/>
    <n v="0"/>
  </r>
  <r>
    <x v="1"/>
    <n v="0"/>
  </r>
  <r>
    <x v="3"/>
    <n v="-0.12000000000000001"/>
  </r>
  <r>
    <x v="1"/>
    <n v="0"/>
  </r>
  <r>
    <x v="1"/>
    <n v="0"/>
  </r>
  <r>
    <x v="3"/>
    <n v="0"/>
  </r>
  <r>
    <x v="4"/>
    <n v="0"/>
  </r>
  <r>
    <x v="4"/>
    <n v="0"/>
  </r>
  <r>
    <x v="3"/>
    <n v="0"/>
  </r>
  <r>
    <x v="4"/>
    <n v="0"/>
  </r>
  <r>
    <x v="1"/>
    <n v="0"/>
  </r>
  <r>
    <x v="1"/>
    <n v="-0.12000000000000001"/>
  </r>
  <r>
    <x v="4"/>
    <n v="0"/>
  </r>
  <r>
    <x v="1"/>
    <n v="0"/>
  </r>
  <r>
    <x v="3"/>
    <n v="0"/>
  </r>
  <r>
    <x v="1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3"/>
    <n v="-0.12000000000000001"/>
  </r>
  <r>
    <x v="1"/>
    <n v="-0.12000000000000001"/>
  </r>
  <r>
    <x v="1"/>
    <n v="0"/>
  </r>
  <r>
    <x v="1"/>
    <n v="-0.12000000000000001"/>
  </r>
  <r>
    <x v="1"/>
    <n v="0"/>
  </r>
  <r>
    <x v="1"/>
    <n v="0"/>
  </r>
  <r>
    <x v="4"/>
    <n v="0"/>
  </r>
  <r>
    <x v="4"/>
    <n v="0"/>
  </r>
  <r>
    <x v="1"/>
    <n v="0"/>
  </r>
  <r>
    <x v="1"/>
    <n v="0"/>
  </r>
  <r>
    <x v="3"/>
    <n v="0"/>
  </r>
  <r>
    <x v="3"/>
    <n v="0"/>
  </r>
  <r>
    <x v="3"/>
    <n v="0"/>
  </r>
  <r>
    <x v="1"/>
    <n v="-0.12000000000000001"/>
  </r>
  <r>
    <x v="3"/>
    <n v="0"/>
  </r>
  <r>
    <x v="1"/>
    <n v="0"/>
  </r>
  <r>
    <x v="3"/>
    <n v="-0.12000000000000001"/>
  </r>
  <r>
    <x v="1"/>
    <n v="0"/>
  </r>
  <r>
    <x v="3"/>
    <n v="-0.12000000000000001"/>
  </r>
  <r>
    <x v="1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4"/>
    <n v="0"/>
  </r>
  <r>
    <x v="5"/>
    <n v="3.18"/>
  </r>
  <r>
    <x v="5"/>
    <n v="3.06"/>
  </r>
  <r>
    <x v="5"/>
    <n v="1.8"/>
  </r>
  <r>
    <x v="6"/>
    <n v="1.8"/>
  </r>
  <r>
    <x v="6"/>
    <n v="1.08"/>
  </r>
  <r>
    <x v="5"/>
    <n v="0.6"/>
  </r>
  <r>
    <x v="5"/>
    <n v="0.6"/>
  </r>
  <r>
    <x v="5"/>
    <n v="0.6"/>
  </r>
  <r>
    <x v="6"/>
    <n v="0.6"/>
  </r>
  <r>
    <x v="6"/>
    <n v="1.08"/>
  </r>
  <r>
    <x v="5"/>
    <n v="1.08"/>
  </r>
  <r>
    <x v="5"/>
    <n v="1.08"/>
  </r>
  <r>
    <x v="7"/>
    <n v="1.08"/>
  </r>
  <r>
    <x v="6"/>
    <n v="1.2"/>
  </r>
  <r>
    <x v="7"/>
    <n v="1.2"/>
  </r>
  <r>
    <x v="5"/>
    <n v="1.08"/>
  </r>
  <r>
    <x v="6"/>
    <n v="0.71999999999999986"/>
  </r>
  <r>
    <x v="6"/>
    <n v="1.2"/>
  </r>
  <r>
    <x v="5"/>
    <n v="1.08"/>
  </r>
  <r>
    <x v="5"/>
    <n v="1.08"/>
  </r>
  <r>
    <x v="5"/>
    <n v="1.2"/>
  </r>
  <r>
    <x v="6"/>
    <n v="1.2"/>
  </r>
  <r>
    <x v="5"/>
    <n v="0.96000000000000008"/>
  </r>
  <r>
    <x v="5"/>
    <n v="-0.6"/>
  </r>
  <r>
    <x v="6"/>
    <n v="0.6"/>
  </r>
  <r>
    <x v="5"/>
    <n v="1.02"/>
  </r>
  <r>
    <x v="5"/>
    <n v="1.08"/>
  </r>
  <r>
    <x v="6"/>
    <n v="0.66"/>
  </r>
  <r>
    <x v="6"/>
    <n v="0"/>
  </r>
  <r>
    <x v="6"/>
    <n v="0"/>
  </r>
  <r>
    <x v="5"/>
    <n v="-0.24000000000000002"/>
  </r>
  <r>
    <x v="6"/>
    <n v="0"/>
  </r>
  <r>
    <x v="6"/>
    <n v="-0.12000000000000001"/>
  </r>
  <r>
    <x v="6"/>
    <n v="-0.12000000000000001"/>
  </r>
  <r>
    <x v="5"/>
    <n v="-0.6"/>
  </r>
  <r>
    <x v="6"/>
    <n v="-0.54"/>
  </r>
  <r>
    <x v="6"/>
    <n v="0"/>
  </r>
  <r>
    <x v="4"/>
    <n v="0"/>
  </r>
  <r>
    <x v="5"/>
    <n v="-0.12000000000000001"/>
  </r>
  <r>
    <x v="5"/>
    <n v="-0.35999999999999993"/>
  </r>
  <r>
    <x v="6"/>
    <n v="-0.12000000000000001"/>
  </r>
  <r>
    <x v="4"/>
    <n v="0"/>
  </r>
  <r>
    <x v="5"/>
    <n v="-0.17999999999999997"/>
  </r>
  <r>
    <x v="6"/>
    <n v="0"/>
  </r>
  <r>
    <x v="5"/>
    <n v="-0.12000000000000001"/>
  </r>
  <r>
    <x v="5"/>
    <n v="-0.12000000000000001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-0.12000000000000001"/>
  </r>
  <r>
    <x v="5"/>
    <n v="-0.12000000000000001"/>
  </r>
  <r>
    <x v="5"/>
    <n v="0"/>
  </r>
  <r>
    <x v="5"/>
    <n v="-0.24000000000000002"/>
  </r>
  <r>
    <x v="5"/>
    <n v="0"/>
  </r>
  <r>
    <x v="5"/>
    <n v="-0.17999999999999997"/>
  </r>
  <r>
    <x v="6"/>
    <n v="-0.12000000000000001"/>
  </r>
  <r>
    <x v="6"/>
    <n v="0"/>
  </r>
  <r>
    <x v="5"/>
    <n v="-0.12000000000000001"/>
  </r>
  <r>
    <x v="6"/>
    <n v="-0.24000000000000002"/>
  </r>
  <r>
    <x v="5"/>
    <n v="-0.12000000000000001"/>
  </r>
  <r>
    <x v="5"/>
    <n v="0"/>
  </r>
  <r>
    <x v="5"/>
    <n v="-0.3"/>
  </r>
  <r>
    <x v="5"/>
    <n v="0"/>
  </r>
  <r>
    <x v="5"/>
    <n v="-0.24000000000000002"/>
  </r>
  <r>
    <x v="5"/>
    <n v="0"/>
  </r>
  <r>
    <x v="7"/>
    <n v="0"/>
  </r>
  <r>
    <x v="5"/>
    <n v="0"/>
  </r>
  <r>
    <x v="5"/>
    <n v="0"/>
  </r>
  <r>
    <x v="5"/>
    <n v="0"/>
  </r>
  <r>
    <x v="5"/>
    <n v="-0.12000000000000001"/>
  </r>
  <r>
    <x v="5"/>
    <n v="0"/>
  </r>
  <r>
    <x v="5"/>
    <n v="0"/>
  </r>
  <r>
    <x v="5"/>
    <n v="-0.12000000000000001"/>
  </r>
  <r>
    <x v="4"/>
    <n v="0"/>
  </r>
  <r>
    <x v="6"/>
    <n v="0"/>
  </r>
  <r>
    <x v="5"/>
    <n v="-0.12000000000000001"/>
  </r>
  <r>
    <x v="5"/>
    <n v="0"/>
  </r>
  <r>
    <x v="6"/>
    <n v="-0.6"/>
  </r>
  <r>
    <x v="5"/>
    <n v="0"/>
  </r>
  <r>
    <x v="4"/>
    <n v="0"/>
  </r>
  <r>
    <x v="7"/>
    <n v="0"/>
  </r>
  <r>
    <x v="5"/>
    <n v="0"/>
  </r>
  <r>
    <x v="5"/>
    <n v="-0.12000000000000001"/>
  </r>
  <r>
    <x v="7"/>
    <n v="0"/>
  </r>
  <r>
    <x v="6"/>
    <n v="0"/>
  </r>
  <r>
    <x v="7"/>
    <n v="0"/>
  </r>
  <r>
    <x v="5"/>
    <n v="0"/>
  </r>
  <r>
    <x v="6"/>
    <n v="0"/>
  </r>
  <r>
    <x v="6"/>
    <n v="0"/>
  </r>
  <r>
    <x v="7"/>
    <n v="-0.12000000000000001"/>
  </r>
  <r>
    <x v="6"/>
    <n v="-0.17999999999999997"/>
  </r>
  <r>
    <x v="1"/>
    <n v="-0.12000000000000001"/>
  </r>
  <r>
    <x v="6"/>
    <n v="0"/>
  </r>
  <r>
    <x v="5"/>
    <n v="0"/>
  </r>
  <r>
    <x v="5"/>
    <n v="0"/>
  </r>
  <r>
    <x v="5"/>
    <n v="0"/>
  </r>
  <r>
    <x v="5"/>
    <n v="-0.12000000000000001"/>
  </r>
  <r>
    <x v="7"/>
    <n v="0"/>
  </r>
  <r>
    <x v="7"/>
    <n v="-0.12000000000000001"/>
  </r>
  <r>
    <x v="5"/>
    <n v="0"/>
  </r>
  <r>
    <x v="6"/>
    <n v="-0.17999999999999997"/>
  </r>
  <r>
    <x v="6"/>
    <n v="0"/>
  </r>
  <r>
    <x v="6"/>
    <n v="-0.54"/>
  </r>
  <r>
    <x v="6"/>
    <n v="0"/>
  </r>
  <r>
    <x v="4"/>
    <n v="0"/>
  </r>
  <r>
    <x v="7"/>
    <n v="0"/>
  </r>
  <r>
    <x v="5"/>
    <n v="0"/>
  </r>
  <r>
    <x v="7"/>
    <n v="0"/>
  </r>
  <r>
    <x v="4"/>
    <n v="0"/>
  </r>
  <r>
    <x v="6"/>
    <n v="-0.12000000000000001"/>
  </r>
  <r>
    <x v="7"/>
    <n v="0"/>
  </r>
  <r>
    <x v="7"/>
    <n v="0"/>
  </r>
  <r>
    <x v="6"/>
    <n v="-0.12000000000000001"/>
  </r>
  <r>
    <x v="6"/>
    <n v="0"/>
  </r>
  <r>
    <x v="6"/>
    <n v="-0.12000000000000001"/>
  </r>
  <r>
    <x v="6"/>
    <n v="0"/>
  </r>
  <r>
    <x v="4"/>
    <n v="0"/>
  </r>
  <r>
    <x v="7"/>
    <n v="0"/>
  </r>
  <r>
    <x v="5"/>
    <n v="-0.17999999999999997"/>
  </r>
  <r>
    <x v="5"/>
    <n v="0"/>
  </r>
  <r>
    <x v="6"/>
    <n v="-0.12000000000000001"/>
  </r>
  <r>
    <x v="4"/>
    <n v="-0.12000000000000001"/>
  </r>
  <r>
    <x v="5"/>
    <n v="0"/>
  </r>
  <r>
    <x v="7"/>
    <n v="0"/>
  </r>
  <r>
    <x v="5"/>
    <n v="0"/>
  </r>
  <r>
    <x v="6"/>
    <n v="0"/>
  </r>
  <r>
    <x v="4"/>
    <n v="0"/>
  </r>
  <r>
    <x v="6"/>
    <n v="0"/>
  </r>
  <r>
    <x v="7"/>
    <n v="0"/>
  </r>
  <r>
    <x v="7"/>
    <n v="0"/>
  </r>
  <r>
    <x v="5"/>
    <n v="0"/>
  </r>
  <r>
    <x v="6"/>
    <n v="0"/>
  </r>
  <r>
    <x v="6"/>
    <n v="0"/>
  </r>
  <r>
    <x v="6"/>
    <n v="0"/>
  </r>
  <r>
    <x v="6"/>
    <n v="-0.12000000000000001"/>
  </r>
  <r>
    <x v="6"/>
    <n v="-0.24000000000000002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6"/>
    <n v="0"/>
  </r>
  <r>
    <x v="6"/>
    <n v="-0.12000000000000001"/>
  </r>
  <r>
    <x v="4"/>
    <n v="0"/>
  </r>
  <r>
    <x v="6"/>
    <n v="-0.17999999999999997"/>
  </r>
  <r>
    <x v="6"/>
    <n v="0"/>
  </r>
  <r>
    <x v="5"/>
    <n v="0"/>
  </r>
  <r>
    <x v="7"/>
    <n v="0"/>
  </r>
  <r>
    <x v="7"/>
    <n v="0"/>
  </r>
  <r>
    <x v="4"/>
    <n v="0"/>
  </r>
  <r>
    <x v="6"/>
    <n v="0"/>
  </r>
  <r>
    <x v="5"/>
    <n v="-0.54"/>
  </r>
  <r>
    <x v="6"/>
    <n v="0"/>
  </r>
  <r>
    <x v="7"/>
    <n v="0"/>
  </r>
  <r>
    <x v="6"/>
    <n v="0"/>
  </r>
  <r>
    <x v="6"/>
    <n v="0"/>
  </r>
  <r>
    <x v="6"/>
    <n v="0"/>
  </r>
  <r>
    <x v="7"/>
    <n v="0"/>
  </r>
  <r>
    <x v="7"/>
    <n v="0"/>
  </r>
  <r>
    <x v="6"/>
    <n v="-0.12000000000000001"/>
  </r>
  <r>
    <x v="5"/>
    <n v="0"/>
  </r>
  <r>
    <x v="5"/>
    <n v="0"/>
  </r>
  <r>
    <x v="6"/>
    <n v="-0.12000000000000001"/>
  </r>
  <r>
    <x v="5"/>
    <n v="0"/>
  </r>
  <r>
    <x v="7"/>
    <n v="0"/>
  </r>
  <r>
    <x v="5"/>
    <n v="0"/>
  </r>
  <r>
    <x v="6"/>
    <n v="0"/>
  </r>
  <r>
    <x v="5"/>
    <n v="0"/>
  </r>
  <r>
    <x v="5"/>
    <n v="-0.12000000000000001"/>
  </r>
  <r>
    <x v="5"/>
    <n v="0"/>
  </r>
  <r>
    <x v="6"/>
    <n v="-0.3"/>
  </r>
  <r>
    <x v="6"/>
    <n v="0"/>
  </r>
  <r>
    <x v="6"/>
    <n v="0"/>
  </r>
  <r>
    <x v="4"/>
    <n v="0"/>
  </r>
  <r>
    <x v="5"/>
    <n v="0"/>
  </r>
  <r>
    <x v="7"/>
    <n v="0"/>
  </r>
  <r>
    <x v="6"/>
    <n v="-0.12000000000000001"/>
  </r>
  <r>
    <x v="6"/>
    <n v="0"/>
  </r>
  <r>
    <x v="4"/>
    <n v="0"/>
  </r>
  <r>
    <x v="5"/>
    <n v="0"/>
  </r>
  <r>
    <x v="7"/>
    <n v="0"/>
  </r>
  <r>
    <x v="5"/>
    <n v="0"/>
  </r>
  <r>
    <x v="4"/>
    <n v="0"/>
  </r>
  <r>
    <x v="6"/>
    <n v="0"/>
  </r>
  <r>
    <x v="7"/>
    <n v="0"/>
  </r>
  <r>
    <x v="7"/>
    <n v="0"/>
  </r>
  <r>
    <x v="7"/>
    <n v="0"/>
  </r>
  <r>
    <x v="4"/>
    <n v="-0.12000000000000001"/>
  </r>
  <r>
    <x v="7"/>
    <n v="0"/>
  </r>
  <r>
    <x v="7"/>
    <n v="0"/>
  </r>
  <r>
    <x v="5"/>
    <n v="0"/>
  </r>
  <r>
    <x v="5"/>
    <n v="0"/>
  </r>
  <r>
    <x v="6"/>
    <n v="0"/>
  </r>
  <r>
    <x v="7"/>
    <n v="0"/>
  </r>
  <r>
    <x v="5"/>
    <n v="0"/>
  </r>
  <r>
    <x v="5"/>
    <n v="0"/>
  </r>
  <r>
    <x v="6"/>
    <n v="-0.12000000000000001"/>
  </r>
  <r>
    <x v="4"/>
    <n v="0"/>
  </r>
  <r>
    <x v="7"/>
    <n v="0"/>
  </r>
  <r>
    <x v="7"/>
    <n v="0"/>
  </r>
  <r>
    <x v="5"/>
    <n v="0"/>
  </r>
  <r>
    <x v="5"/>
    <n v="0"/>
  </r>
  <r>
    <x v="6"/>
    <n v="0"/>
  </r>
  <r>
    <x v="4"/>
    <n v="0"/>
  </r>
  <r>
    <x v="7"/>
    <n v="0"/>
  </r>
  <r>
    <x v="5"/>
    <n v="0"/>
  </r>
  <r>
    <x v="7"/>
    <n v="0"/>
  </r>
  <r>
    <x v="5"/>
    <n v="0"/>
  </r>
  <r>
    <x v="7"/>
    <n v="-0.12000000000000001"/>
  </r>
  <r>
    <x v="4"/>
    <n v="0"/>
  </r>
  <r>
    <x v="4"/>
    <n v="0"/>
  </r>
  <r>
    <x v="7"/>
    <n v="0"/>
  </r>
  <r>
    <x v="6"/>
    <n v="0"/>
  </r>
  <r>
    <x v="4"/>
    <n v="0"/>
  </r>
  <r>
    <x v="6"/>
    <n v="0"/>
  </r>
  <r>
    <x v="6"/>
    <n v="0"/>
  </r>
  <r>
    <x v="3"/>
    <n v="-0.12000000000000001"/>
  </r>
  <r>
    <x v="5"/>
    <n v="0"/>
  </r>
  <r>
    <x v="6"/>
    <n v="0"/>
  </r>
  <r>
    <x v="7"/>
    <n v="0"/>
  </r>
  <r>
    <x v="5"/>
    <n v="0"/>
  </r>
  <r>
    <x v="4"/>
    <n v="0"/>
  </r>
  <r>
    <x v="6"/>
    <n v="0"/>
  </r>
  <r>
    <x v="5"/>
    <n v="0"/>
  </r>
  <r>
    <x v="6"/>
    <n v="0"/>
  </r>
  <r>
    <x v="7"/>
    <n v="0"/>
  </r>
  <r>
    <x v="5"/>
    <n v="0"/>
  </r>
  <r>
    <x v="4"/>
    <n v="0"/>
  </r>
  <r>
    <x v="6"/>
    <n v="0"/>
  </r>
  <r>
    <x v="5"/>
    <n v="0"/>
  </r>
  <r>
    <x v="7"/>
    <n v="0"/>
  </r>
  <r>
    <x v="4"/>
    <n v="0"/>
  </r>
  <r>
    <x v="5"/>
    <n v="0"/>
  </r>
  <r>
    <x v="7"/>
    <n v="0"/>
  </r>
  <r>
    <x v="6"/>
    <n v="-0.12000000000000001"/>
  </r>
  <r>
    <x v="5"/>
    <n v="0"/>
  </r>
  <r>
    <x v="7"/>
    <n v="0"/>
  </r>
  <r>
    <x v="5"/>
    <n v="0"/>
  </r>
  <r>
    <x v="4"/>
    <n v="0"/>
  </r>
  <r>
    <x v="7"/>
    <n v="0"/>
  </r>
  <r>
    <x v="6"/>
    <n v="0"/>
  </r>
  <r>
    <x v="4"/>
    <n v="0"/>
  </r>
  <r>
    <x v="5"/>
    <n v="0"/>
  </r>
  <r>
    <x v="4"/>
    <n v="0"/>
  </r>
  <r>
    <x v="5"/>
    <n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2"/>
    <n v="1.8"/>
  </r>
  <r>
    <x v="1"/>
    <n v="3"/>
  </r>
  <r>
    <x v="2"/>
    <n v="3"/>
  </r>
  <r>
    <x v="1"/>
    <n v="1.8"/>
  </r>
  <r>
    <x v="3"/>
    <n v="3"/>
  </r>
  <r>
    <x v="1"/>
    <n v="1.8"/>
  </r>
  <r>
    <x v="3"/>
    <n v="3"/>
  </r>
  <r>
    <x v="1"/>
    <n v="3"/>
  </r>
  <r>
    <x v="3"/>
    <n v="1.8"/>
  </r>
  <r>
    <x v="2"/>
    <n v="3.1199999999999997"/>
  </r>
  <r>
    <x v="2"/>
    <n v="1.8"/>
  </r>
  <r>
    <x v="2"/>
    <n v="1.8"/>
  </r>
  <r>
    <x v="2"/>
    <n v="3.6"/>
  </r>
  <r>
    <x v="1"/>
    <n v="3.1199999999999997"/>
  </r>
  <r>
    <x v="3"/>
    <n v="3"/>
  </r>
  <r>
    <x v="3"/>
    <n v="1.8"/>
  </r>
  <r>
    <x v="3"/>
    <n v="-0.6"/>
  </r>
  <r>
    <x v="3"/>
    <n v="0.84"/>
  </r>
  <r>
    <x v="3"/>
    <n v="-0.6"/>
  </r>
  <r>
    <x v="1"/>
    <n v="0.6"/>
  </r>
  <r>
    <x v="1"/>
    <n v="0.6"/>
  </r>
  <r>
    <x v="2"/>
    <n v="-0.6"/>
  </r>
  <r>
    <x v="1"/>
    <n v="0.78000000000000014"/>
  </r>
  <r>
    <x v="1"/>
    <n v="0.84"/>
  </r>
  <r>
    <x v="2"/>
    <n v="0.6"/>
  </r>
  <r>
    <x v="3"/>
    <n v="0.6"/>
  </r>
  <r>
    <x v="2"/>
    <n v="0.6"/>
  </r>
  <r>
    <x v="1"/>
    <n v="0.6"/>
  </r>
  <r>
    <x v="2"/>
    <n v="1.2"/>
  </r>
  <r>
    <x v="2"/>
    <n v="-0.6"/>
  </r>
  <r>
    <x v="3"/>
    <n v="0.6"/>
  </r>
  <r>
    <x v="2"/>
    <n v="0.9"/>
  </r>
  <r>
    <x v="3"/>
    <n v="0.6"/>
  </r>
  <r>
    <x v="2"/>
    <n v="0.6"/>
  </r>
  <r>
    <x v="2"/>
    <n v="0.78000000000000014"/>
  </r>
  <r>
    <x v="2"/>
    <n v="0.6"/>
  </r>
  <r>
    <x v="1"/>
    <n v="0.6"/>
  </r>
  <r>
    <x v="1"/>
    <n v="0.6"/>
  </r>
  <r>
    <x v="3"/>
    <n v="0.6"/>
  </r>
  <r>
    <x v="3"/>
    <n v="0.9"/>
  </r>
  <r>
    <x v="1"/>
    <n v="1.2"/>
  </r>
  <r>
    <x v="2"/>
    <n v="0.6"/>
  </r>
  <r>
    <x v="3"/>
    <n v="-0.6"/>
  </r>
  <r>
    <x v="1"/>
    <n v="0.6"/>
  </r>
  <r>
    <x v="4"/>
    <n v="1.2"/>
  </r>
  <r>
    <x v="1"/>
    <n v="0.6"/>
  </r>
  <r>
    <x v="2"/>
    <n v="-0.6"/>
  </r>
  <r>
    <x v="3"/>
    <n v="0.71999999999999986"/>
  </r>
  <r>
    <x v="1"/>
    <n v="0.78000000000000014"/>
  </r>
  <r>
    <x v="3"/>
    <n v="1.2"/>
  </r>
  <r>
    <x v="3"/>
    <n v="0.6"/>
  </r>
  <r>
    <x v="2"/>
    <n v="0.78000000000000014"/>
  </r>
  <r>
    <x v="2"/>
    <n v="0.9"/>
  </r>
  <r>
    <x v="1"/>
    <n v="0.6"/>
  </r>
  <r>
    <x v="1"/>
    <n v="-0.6"/>
  </r>
  <r>
    <x v="2"/>
    <n v="0.96000000000000008"/>
  </r>
  <r>
    <x v="1"/>
    <n v="0.6"/>
  </r>
  <r>
    <x v="4"/>
    <n v="1.08"/>
  </r>
  <r>
    <x v="3"/>
    <n v="-0.6"/>
  </r>
  <r>
    <x v="3"/>
    <n v="0.84"/>
  </r>
  <r>
    <x v="2"/>
    <n v="0.84"/>
  </r>
  <r>
    <x v="2"/>
    <n v="0.6"/>
  </r>
  <r>
    <x v="2"/>
    <n v="0.6"/>
  </r>
  <r>
    <x v="2"/>
    <n v="0.6"/>
  </r>
  <r>
    <x v="3"/>
    <n v="0.6"/>
  </r>
  <r>
    <x v="2"/>
    <n v="0.6"/>
  </r>
  <r>
    <x v="2"/>
    <n v="0.78000000000000014"/>
  </r>
  <r>
    <x v="4"/>
    <n v="1.08"/>
  </r>
  <r>
    <x v="3"/>
    <n v="-0.6"/>
  </r>
  <r>
    <x v="3"/>
    <n v="0.6"/>
  </r>
  <r>
    <x v="2"/>
    <n v="0.84"/>
  </r>
  <r>
    <x v="1"/>
    <n v="0.6"/>
  </r>
  <r>
    <x v="3"/>
    <n v="1.2"/>
  </r>
  <r>
    <x v="3"/>
    <n v="0.6"/>
  </r>
  <r>
    <x v="3"/>
    <n v="0.6"/>
  </r>
  <r>
    <x v="2"/>
    <n v="0.6"/>
  </r>
  <r>
    <x v="1"/>
    <n v="0.6"/>
  </r>
  <r>
    <x v="2"/>
    <n v="-0.6"/>
  </r>
  <r>
    <x v="2"/>
    <n v="0.6"/>
  </r>
  <r>
    <x v="1"/>
    <n v="0.6"/>
  </r>
  <r>
    <x v="2"/>
    <n v="0.6"/>
  </r>
  <r>
    <x v="1"/>
    <n v="0.96000000000000008"/>
  </r>
  <r>
    <x v="3"/>
    <n v="0.66"/>
  </r>
  <r>
    <x v="2"/>
    <n v="0.6"/>
  </r>
  <r>
    <x v="3"/>
    <n v="0.6"/>
  </r>
  <r>
    <x v="3"/>
    <n v="0.84"/>
  </r>
  <r>
    <x v="1"/>
    <n v="0.6"/>
  </r>
  <r>
    <x v="1"/>
    <n v="0.6"/>
  </r>
  <r>
    <x v="4"/>
    <n v="1.02"/>
  </r>
  <r>
    <x v="2"/>
    <n v="0.6"/>
  </r>
  <r>
    <x v="4"/>
    <n v="1.2"/>
  </r>
  <r>
    <x v="3"/>
    <n v="0.6"/>
  </r>
  <r>
    <x v="2"/>
    <n v="0.71999999999999986"/>
  </r>
  <r>
    <x v="1"/>
    <n v="0.9"/>
  </r>
  <r>
    <x v="4"/>
    <n v="1.2"/>
  </r>
  <r>
    <x v="3"/>
    <n v="0.6"/>
  </r>
  <r>
    <x v="2"/>
    <n v="1.08"/>
  </r>
  <r>
    <x v="1"/>
    <n v="0.9"/>
  </r>
  <r>
    <x v="3"/>
    <n v="0.96000000000000008"/>
  </r>
  <r>
    <x v="2"/>
    <n v="0.6"/>
  </r>
  <r>
    <x v="1"/>
    <n v="0.6"/>
  </r>
  <r>
    <x v="2"/>
    <n v="0.66"/>
  </r>
  <r>
    <x v="1"/>
    <n v="0.6"/>
  </r>
  <r>
    <x v="3"/>
    <n v="0.6"/>
  </r>
  <r>
    <x v="2"/>
    <n v="1.08"/>
  </r>
  <r>
    <x v="3"/>
    <n v="1.08"/>
  </r>
  <r>
    <x v="3"/>
    <n v="1.08"/>
  </r>
  <r>
    <x v="3"/>
    <n v="1.2"/>
  </r>
  <r>
    <x v="1"/>
    <n v="1.08"/>
  </r>
  <r>
    <x v="2"/>
    <n v="-0.12000000000000001"/>
  </r>
  <r>
    <x v="4"/>
    <n v="-0.12000000000000001"/>
  </r>
  <r>
    <x v="4"/>
    <n v="0"/>
  </r>
  <r>
    <x v="4"/>
    <n v="0"/>
  </r>
  <r>
    <x v="5"/>
    <n v="-0.42"/>
  </r>
  <r>
    <x v="1"/>
    <n v="-0.35999999999999993"/>
  </r>
  <r>
    <x v="3"/>
    <n v="0"/>
  </r>
  <r>
    <x v="1"/>
    <n v="-0.12000000000000001"/>
  </r>
  <r>
    <x v="2"/>
    <n v="-0.12000000000000001"/>
  </r>
  <r>
    <x v="1"/>
    <n v="-0.6"/>
  </r>
  <r>
    <x v="1"/>
    <n v="-0.12000000000000001"/>
  </r>
  <r>
    <x v="1"/>
    <n v="-0.35999999999999993"/>
  </r>
  <r>
    <x v="2"/>
    <n v="-0.12000000000000001"/>
  </r>
  <r>
    <x v="3"/>
    <n v="-0.35999999999999993"/>
  </r>
  <r>
    <x v="4"/>
    <n v="-0.12000000000000001"/>
  </r>
  <r>
    <x v="3"/>
    <n v="0"/>
  </r>
  <r>
    <x v="1"/>
    <n v="-0.6"/>
  </r>
  <r>
    <x v="2"/>
    <n v="-0.6"/>
  </r>
  <r>
    <x v="4"/>
    <n v="0"/>
  </r>
  <r>
    <x v="1"/>
    <n v="0"/>
  </r>
  <r>
    <x v="3"/>
    <n v="-0.6"/>
  </r>
  <r>
    <x v="5"/>
    <n v="0"/>
  </r>
  <r>
    <x v="4"/>
    <n v="0"/>
  </r>
  <r>
    <x v="2"/>
    <n v="-0.17999999999999997"/>
  </r>
  <r>
    <x v="2"/>
    <n v="-0.12000000000000001"/>
  </r>
  <r>
    <x v="2"/>
    <n v="-0.6"/>
  </r>
  <r>
    <x v="1"/>
    <n v="-0.48000000000000004"/>
  </r>
  <r>
    <x v="3"/>
    <n v="-0.6"/>
  </r>
  <r>
    <x v="3"/>
    <n v="-0.6"/>
  </r>
  <r>
    <x v="2"/>
    <n v="-0.6"/>
  </r>
  <r>
    <x v="1"/>
    <n v="-0.6"/>
  </r>
  <r>
    <x v="4"/>
    <n v="0"/>
  </r>
  <r>
    <x v="4"/>
    <n v="-0.12000000000000001"/>
  </r>
  <r>
    <x v="4"/>
    <n v="0"/>
  </r>
  <r>
    <x v="3"/>
    <n v="-0.42"/>
  </r>
  <r>
    <x v="2"/>
    <n v="-0.12000000000000001"/>
  </r>
  <r>
    <x v="2"/>
    <n v="-0.6"/>
  </r>
  <r>
    <x v="2"/>
    <n v="-0.12000000000000001"/>
  </r>
  <r>
    <x v="1"/>
    <n v="-0.48000000000000004"/>
  </r>
  <r>
    <x v="1"/>
    <n v="-0.12000000000000001"/>
  </r>
  <r>
    <x v="3"/>
    <n v="-0.6"/>
  </r>
  <r>
    <x v="5"/>
    <n v="0"/>
  </r>
  <r>
    <x v="2"/>
    <n v="0"/>
  </r>
  <r>
    <x v="3"/>
    <n v="-0.6"/>
  </r>
  <r>
    <x v="1"/>
    <n v="-0.6"/>
  </r>
  <r>
    <x v="3"/>
    <n v="-0.12000000000000001"/>
  </r>
  <r>
    <x v="3"/>
    <n v="-0.48000000000000004"/>
  </r>
  <r>
    <x v="1"/>
    <n v="-0.12000000000000001"/>
  </r>
  <r>
    <x v="2"/>
    <n v="-0.17999999999999997"/>
  </r>
  <r>
    <x v="2"/>
    <n v="-0.12000000000000001"/>
  </r>
  <r>
    <x v="1"/>
    <n v="-0.42"/>
  </r>
  <r>
    <x v="1"/>
    <n v="0"/>
  </r>
  <r>
    <x v="2"/>
    <n v="-0.48000000000000004"/>
  </r>
  <r>
    <x v="2"/>
    <n v="-0.54"/>
  </r>
  <r>
    <x v="1"/>
    <n v="-0.6"/>
  </r>
  <r>
    <x v="2"/>
    <n v="-0.3"/>
  </r>
  <r>
    <x v="1"/>
    <n v="-0.35999999999999993"/>
  </r>
  <r>
    <x v="2"/>
    <n v="0"/>
  </r>
  <r>
    <x v="2"/>
    <n v="0"/>
  </r>
  <r>
    <x v="1"/>
    <n v="-0.35999999999999993"/>
  </r>
  <r>
    <x v="4"/>
    <n v="0"/>
  </r>
  <r>
    <x v="2"/>
    <n v="-0.54"/>
  </r>
  <r>
    <x v="2"/>
    <n v="-0.12000000000000001"/>
  </r>
  <r>
    <x v="1"/>
    <n v="-0.6"/>
  </r>
  <r>
    <x v="1"/>
    <n v="0"/>
  </r>
  <r>
    <x v="3"/>
    <n v="-0.6"/>
  </r>
  <r>
    <x v="3"/>
    <n v="0"/>
  </r>
  <r>
    <x v="5"/>
    <n v="0"/>
  </r>
  <r>
    <x v="1"/>
    <n v="0"/>
  </r>
  <r>
    <x v="3"/>
    <n v="-0.48000000000000004"/>
  </r>
  <r>
    <x v="1"/>
    <n v="0"/>
  </r>
  <r>
    <x v="1"/>
    <n v="-0.48000000000000004"/>
  </r>
  <r>
    <x v="3"/>
    <n v="-0.6"/>
  </r>
  <r>
    <x v="4"/>
    <n v="-0.12000000000000001"/>
  </r>
  <r>
    <x v="2"/>
    <n v="0"/>
  </r>
  <r>
    <x v="2"/>
    <n v="-0.12000000000000001"/>
  </r>
  <r>
    <x v="3"/>
    <n v="-0.12000000000000001"/>
  </r>
  <r>
    <x v="2"/>
    <n v="-0.12000000000000001"/>
  </r>
  <r>
    <x v="3"/>
    <n v="0"/>
  </r>
  <r>
    <x v="2"/>
    <n v="0"/>
  </r>
  <r>
    <x v="1"/>
    <n v="0"/>
  </r>
  <r>
    <x v="4"/>
    <n v="-0.12000000000000001"/>
  </r>
  <r>
    <x v="3"/>
    <n v="-0.12000000000000001"/>
  </r>
  <r>
    <x v="1"/>
    <n v="0"/>
  </r>
  <r>
    <x v="3"/>
    <n v="-0.6"/>
  </r>
  <r>
    <x v="4"/>
    <n v="0"/>
  </r>
  <r>
    <x v="2"/>
    <n v="-0.12000000000000001"/>
  </r>
  <r>
    <x v="1"/>
    <n v="0"/>
  </r>
  <r>
    <x v="3"/>
    <n v="-0.6"/>
  </r>
  <r>
    <x v="3"/>
    <n v="-0.12000000000000001"/>
  </r>
  <r>
    <x v="3"/>
    <n v="-0.12000000000000001"/>
  </r>
  <r>
    <x v="5"/>
    <n v="0"/>
  </r>
  <r>
    <x v="2"/>
    <n v="0"/>
  </r>
  <r>
    <x v="1"/>
    <n v="-0.3"/>
  </r>
  <r>
    <x v="4"/>
    <n v="0"/>
  </r>
  <r>
    <x v="4"/>
    <n v="0"/>
  </r>
  <r>
    <x v="2"/>
    <n v="0"/>
  </r>
  <r>
    <x v="3"/>
    <n v="-0.12000000000000001"/>
  </r>
  <r>
    <x v="3"/>
    <n v="0"/>
  </r>
  <r>
    <x v="4"/>
    <n v="0"/>
  </r>
  <r>
    <x v="1"/>
    <n v="-0.6"/>
  </r>
  <r>
    <x v="4"/>
    <n v="0"/>
  </r>
  <r>
    <x v="2"/>
    <n v="-0.12000000000000001"/>
  </r>
  <r>
    <x v="2"/>
    <n v="-0.6"/>
  </r>
  <r>
    <x v="4"/>
    <n v="0"/>
  </r>
  <r>
    <x v="3"/>
    <n v="0"/>
  </r>
  <r>
    <x v="4"/>
    <n v="-0.42"/>
  </r>
  <r>
    <x v="1"/>
    <n v="-0.3"/>
  </r>
  <r>
    <x v="3"/>
    <n v="0"/>
  </r>
  <r>
    <x v="5"/>
    <n v="-0.24000000000000002"/>
  </r>
  <r>
    <x v="1"/>
    <n v="0"/>
  </r>
  <r>
    <x v="4"/>
    <n v="-0.12000000000000001"/>
  </r>
  <r>
    <x v="1"/>
    <n v="0"/>
  </r>
  <r>
    <x v="2"/>
    <n v="0"/>
  </r>
  <r>
    <x v="1"/>
    <n v="-0.12000000000000001"/>
  </r>
  <r>
    <x v="2"/>
    <n v="0"/>
  </r>
  <r>
    <x v="1"/>
    <n v="0"/>
  </r>
  <r>
    <x v="1"/>
    <n v="-0.12000000000000001"/>
  </r>
  <r>
    <x v="3"/>
    <n v="0"/>
  </r>
  <r>
    <x v="5"/>
    <n v="-0.12000000000000001"/>
  </r>
  <r>
    <x v="5"/>
    <n v="0"/>
  </r>
  <r>
    <x v="1"/>
    <n v="-0.12000000000000001"/>
  </r>
  <r>
    <x v="5"/>
    <n v="0"/>
  </r>
  <r>
    <x v="1"/>
    <n v="0"/>
  </r>
  <r>
    <x v="2"/>
    <n v="-0.12000000000000001"/>
  </r>
  <r>
    <x v="1"/>
    <n v="0"/>
  </r>
  <r>
    <x v="5"/>
    <n v="0"/>
  </r>
  <r>
    <x v="3"/>
    <n v="0"/>
  </r>
  <r>
    <x v="4"/>
    <n v="0"/>
  </r>
  <r>
    <x v="4"/>
    <n v="0"/>
  </r>
  <r>
    <x v="4"/>
    <n v="0"/>
  </r>
  <r>
    <x v="1"/>
    <n v="-0.12000000000000001"/>
  </r>
  <r>
    <x v="2"/>
    <n v="-0.12000000000000001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2"/>
    <n v="0"/>
  </r>
  <r>
    <x v="1"/>
    <n v="0"/>
  </r>
  <r>
    <x v="1"/>
    <n v="0"/>
  </r>
  <r>
    <x v="2"/>
    <n v="0"/>
  </r>
  <r>
    <x v="2"/>
    <n v="-0.12000000000000001"/>
  </r>
  <r>
    <x v="2"/>
    <n v="0"/>
  </r>
  <r>
    <x v="2"/>
    <n v="0"/>
  </r>
  <r>
    <x v="3"/>
    <n v="-0.12000000000000001"/>
  </r>
  <r>
    <x v="3"/>
    <n v="0"/>
  </r>
  <r>
    <x v="3"/>
    <n v="-0.12000000000000001"/>
  </r>
  <r>
    <x v="4"/>
    <n v="0"/>
  </r>
  <r>
    <x v="5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4"/>
    <n v="0"/>
  </r>
  <r>
    <x v="4"/>
    <n v="-0.12000000000000001"/>
  </r>
  <r>
    <x v="4"/>
    <n v="0"/>
  </r>
  <r>
    <x v="3"/>
    <n v="0"/>
  </r>
  <r>
    <x v="2"/>
    <n v="-0.12000000000000001"/>
  </r>
  <r>
    <x v="4"/>
    <n v="0"/>
  </r>
  <r>
    <x v="4"/>
    <n v="0"/>
  </r>
  <r>
    <x v="1"/>
    <n v="0"/>
  </r>
  <r>
    <x v="5"/>
    <n v="0"/>
  </r>
  <r>
    <x v="5"/>
    <n v="0"/>
  </r>
  <r>
    <x v="1"/>
    <n v="0"/>
  </r>
  <r>
    <x v="5"/>
    <n v="0"/>
  </r>
  <r>
    <x v="4"/>
    <n v="0"/>
  </r>
  <r>
    <x v="3"/>
    <n v="-0.12000000000000001"/>
  </r>
  <r>
    <x v="5"/>
    <n v="0"/>
  </r>
  <r>
    <x v="3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4"/>
    <n v="0"/>
  </r>
  <r>
    <x v="1"/>
    <n v="0"/>
  </r>
  <r>
    <x v="3"/>
    <n v="0"/>
  </r>
  <r>
    <x v="4"/>
    <n v="0"/>
  </r>
  <r>
    <x v="2"/>
    <n v="-0.12000000000000001"/>
  </r>
  <r>
    <x v="3"/>
    <n v="-0.12000000000000001"/>
  </r>
  <r>
    <x v="3"/>
    <n v="0"/>
  </r>
  <r>
    <x v="3"/>
    <n v="-0.12000000000000001"/>
  </r>
  <r>
    <x v="3"/>
    <n v="0"/>
  </r>
  <r>
    <x v="4"/>
    <n v="0"/>
  </r>
  <r>
    <x v="5"/>
    <n v="0"/>
  </r>
  <r>
    <x v="5"/>
    <n v="0"/>
  </r>
  <r>
    <x v="4"/>
    <n v="0"/>
  </r>
  <r>
    <x v="3"/>
    <n v="0"/>
  </r>
  <r>
    <x v="2"/>
    <n v="0"/>
  </r>
  <r>
    <x v="2"/>
    <n v="0"/>
  </r>
  <r>
    <x v="2"/>
    <n v="0"/>
  </r>
  <r>
    <x v="3"/>
    <n v="-0.12000000000000001"/>
  </r>
  <r>
    <x v="1"/>
    <n v="0"/>
  </r>
  <r>
    <x v="3"/>
    <n v="0"/>
  </r>
  <r>
    <x v="1"/>
    <n v="-0.12000000000000001"/>
  </r>
  <r>
    <x v="3"/>
    <n v="0"/>
  </r>
  <r>
    <x v="1"/>
    <n v="-0.12000000000000001"/>
  </r>
  <r>
    <x v="4"/>
    <n v="0"/>
  </r>
  <r>
    <x v="1"/>
    <n v="0"/>
  </r>
  <r>
    <x v="2"/>
    <n v="0"/>
  </r>
  <r>
    <x v="1"/>
    <n v="0"/>
  </r>
  <r>
    <x v="5"/>
    <n v="0"/>
  </r>
  <r>
    <x v="5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5"/>
    <n v="0"/>
  </r>
  <r>
    <x v="6"/>
    <n v="3.18"/>
  </r>
  <r>
    <x v="6"/>
    <n v="3.06"/>
  </r>
  <r>
    <x v="6"/>
    <n v="1.8"/>
  </r>
  <r>
    <x v="7"/>
    <n v="1.8"/>
  </r>
  <r>
    <x v="7"/>
    <n v="1.08"/>
  </r>
  <r>
    <x v="6"/>
    <n v="0.6"/>
  </r>
  <r>
    <x v="6"/>
    <n v="0.6"/>
  </r>
  <r>
    <x v="6"/>
    <n v="0.6"/>
  </r>
  <r>
    <x v="7"/>
    <n v="0.6"/>
  </r>
  <r>
    <x v="7"/>
    <n v="1.08"/>
  </r>
  <r>
    <x v="6"/>
    <n v="1.08"/>
  </r>
  <r>
    <x v="6"/>
    <n v="1.08"/>
  </r>
  <r>
    <x v="7"/>
    <n v="1.08"/>
  </r>
  <r>
    <x v="7"/>
    <n v="1.2"/>
  </r>
  <r>
    <x v="7"/>
    <n v="1.2"/>
  </r>
  <r>
    <x v="6"/>
    <n v="1.08"/>
  </r>
  <r>
    <x v="7"/>
    <n v="0.71999999999999986"/>
  </r>
  <r>
    <x v="7"/>
    <n v="1.2"/>
  </r>
  <r>
    <x v="6"/>
    <n v="1.08"/>
  </r>
  <r>
    <x v="6"/>
    <n v="1.08"/>
  </r>
  <r>
    <x v="7"/>
    <n v="1.2"/>
  </r>
  <r>
    <x v="7"/>
    <n v="1.2"/>
  </r>
  <r>
    <x v="6"/>
    <n v="0.96000000000000008"/>
  </r>
  <r>
    <x v="6"/>
    <n v="-0.6"/>
  </r>
  <r>
    <x v="7"/>
    <n v="0.6"/>
  </r>
  <r>
    <x v="6"/>
    <n v="1.02"/>
  </r>
  <r>
    <x v="6"/>
    <n v="1.08"/>
  </r>
  <r>
    <x v="7"/>
    <n v="0.66"/>
  </r>
  <r>
    <x v="7"/>
    <n v="0"/>
  </r>
  <r>
    <x v="7"/>
    <n v="0"/>
  </r>
  <r>
    <x v="6"/>
    <n v="-0.24000000000000002"/>
  </r>
  <r>
    <x v="6"/>
    <n v="0"/>
  </r>
  <r>
    <x v="7"/>
    <n v="-0.12000000000000001"/>
  </r>
  <r>
    <x v="6"/>
    <n v="-0.12000000000000001"/>
  </r>
  <r>
    <x v="6"/>
    <n v="-0.6"/>
  </r>
  <r>
    <x v="7"/>
    <n v="-0.54"/>
  </r>
  <r>
    <x v="7"/>
    <n v="0"/>
  </r>
  <r>
    <x v="5"/>
    <n v="0"/>
  </r>
  <r>
    <x v="6"/>
    <n v="-0.12000000000000001"/>
  </r>
  <r>
    <x v="6"/>
    <n v="-0.35999999999999993"/>
  </r>
  <r>
    <x v="7"/>
    <n v="-0.12000000000000001"/>
  </r>
  <r>
    <x v="5"/>
    <n v="0"/>
  </r>
  <r>
    <x v="6"/>
    <n v="-0.17999999999999997"/>
  </r>
  <r>
    <x v="7"/>
    <n v="0"/>
  </r>
  <r>
    <x v="6"/>
    <n v="-0.12000000000000001"/>
  </r>
  <r>
    <x v="6"/>
    <n v="-0.12000000000000001"/>
  </r>
  <r>
    <x v="7"/>
    <n v="0"/>
  </r>
  <r>
    <x v="7"/>
    <n v="0"/>
  </r>
  <r>
    <x v="6"/>
    <n v="0"/>
  </r>
  <r>
    <x v="6"/>
    <n v="0"/>
  </r>
  <r>
    <x v="7"/>
    <n v="0"/>
  </r>
  <r>
    <x v="7"/>
    <n v="0"/>
  </r>
  <r>
    <x v="7"/>
    <n v="-0.12000000000000001"/>
  </r>
  <r>
    <x v="6"/>
    <n v="-0.12000000000000001"/>
  </r>
  <r>
    <x v="7"/>
    <n v="0"/>
  </r>
  <r>
    <x v="6"/>
    <n v="-0.24000000000000002"/>
  </r>
  <r>
    <x v="7"/>
    <n v="0"/>
  </r>
  <r>
    <x v="6"/>
    <n v="-0.17999999999999997"/>
  </r>
  <r>
    <x v="7"/>
    <n v="-0.12000000000000001"/>
  </r>
  <r>
    <x v="6"/>
    <n v="0"/>
  </r>
  <r>
    <x v="6"/>
    <n v="-0.12000000000000001"/>
  </r>
  <r>
    <x v="7"/>
    <n v="-0.24000000000000002"/>
  </r>
  <r>
    <x v="7"/>
    <n v="-0.12000000000000001"/>
  </r>
  <r>
    <x v="7"/>
    <n v="0"/>
  </r>
  <r>
    <x v="6"/>
    <n v="-0.3"/>
  </r>
  <r>
    <x v="6"/>
    <n v="0"/>
  </r>
  <r>
    <x v="6"/>
    <n v="-0.24000000000000002"/>
  </r>
  <r>
    <x v="6"/>
    <n v="0"/>
  </r>
  <r>
    <x v="7"/>
    <n v="0"/>
  </r>
  <r>
    <x v="6"/>
    <n v="0"/>
  </r>
  <r>
    <x v="7"/>
    <n v="0"/>
  </r>
  <r>
    <x v="7"/>
    <n v="0"/>
  </r>
  <r>
    <x v="6"/>
    <n v="-0.12000000000000001"/>
  </r>
  <r>
    <x v="7"/>
    <n v="0"/>
  </r>
  <r>
    <x v="7"/>
    <n v="0"/>
  </r>
  <r>
    <x v="6"/>
    <n v="-0.12000000000000001"/>
  </r>
  <r>
    <x v="5"/>
    <n v="0"/>
  </r>
  <r>
    <x v="6"/>
    <n v="0"/>
  </r>
  <r>
    <x v="6"/>
    <n v="-0.12000000000000001"/>
  </r>
  <r>
    <x v="6"/>
    <n v="0"/>
  </r>
  <r>
    <x v="7"/>
    <n v="-0.6"/>
  </r>
  <r>
    <x v="7"/>
    <n v="0"/>
  </r>
  <r>
    <x v="5"/>
    <n v="0"/>
  </r>
  <r>
    <x v="7"/>
    <n v="0"/>
  </r>
  <r>
    <x v="6"/>
    <n v="0"/>
  </r>
  <r>
    <x v="7"/>
    <n v="-0.12000000000000001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7"/>
    <n v="-0.12000000000000001"/>
  </r>
  <r>
    <x v="7"/>
    <n v="-0.17999999999999997"/>
  </r>
  <r>
    <x v="3"/>
    <n v="-0.12000000000000001"/>
  </r>
  <r>
    <x v="7"/>
    <n v="0"/>
  </r>
  <r>
    <x v="7"/>
    <n v="0"/>
  </r>
  <r>
    <x v="7"/>
    <n v="0"/>
  </r>
  <r>
    <x v="7"/>
    <n v="0"/>
  </r>
  <r>
    <x v="6"/>
    <n v="-0.12000000000000001"/>
  </r>
  <r>
    <x v="7"/>
    <n v="0"/>
  </r>
  <r>
    <x v="7"/>
    <n v="-0.12000000000000001"/>
  </r>
  <r>
    <x v="6"/>
    <n v="0"/>
  </r>
  <r>
    <x v="7"/>
    <n v="-0.17999999999999997"/>
  </r>
  <r>
    <x v="6"/>
    <n v="0"/>
  </r>
  <r>
    <x v="7"/>
    <n v="-0.54"/>
  </r>
  <r>
    <x v="7"/>
    <n v="0"/>
  </r>
  <r>
    <x v="5"/>
    <n v="0"/>
  </r>
  <r>
    <x v="7"/>
    <n v="0"/>
  </r>
  <r>
    <x v="6"/>
    <n v="0"/>
  </r>
  <r>
    <x v="7"/>
    <n v="0"/>
  </r>
  <r>
    <x v="5"/>
    <n v="0"/>
  </r>
  <r>
    <x v="6"/>
    <n v="-0.12000000000000001"/>
  </r>
  <r>
    <x v="7"/>
    <n v="0"/>
  </r>
  <r>
    <x v="7"/>
    <n v="0"/>
  </r>
  <r>
    <x v="7"/>
    <n v="-0.12000000000000001"/>
  </r>
  <r>
    <x v="7"/>
    <n v="0"/>
  </r>
  <r>
    <x v="7"/>
    <n v="-0.12000000000000001"/>
  </r>
  <r>
    <x v="7"/>
    <n v="0"/>
  </r>
  <r>
    <x v="5"/>
    <n v="0"/>
  </r>
  <r>
    <x v="7"/>
    <n v="0"/>
  </r>
  <r>
    <x v="6"/>
    <n v="-0.17999999999999997"/>
  </r>
  <r>
    <x v="7"/>
    <n v="0"/>
  </r>
  <r>
    <x v="7"/>
    <n v="-0.12000000000000001"/>
  </r>
  <r>
    <x v="5"/>
    <n v="-0.12000000000000001"/>
  </r>
  <r>
    <x v="7"/>
    <n v="0"/>
  </r>
  <r>
    <x v="7"/>
    <n v="0"/>
  </r>
  <r>
    <x v="6"/>
    <n v="0"/>
  </r>
  <r>
    <x v="6"/>
    <n v="0"/>
  </r>
  <r>
    <x v="5"/>
    <n v="0"/>
  </r>
  <r>
    <x v="6"/>
    <n v="0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7"/>
    <n v="-0.12000000000000001"/>
  </r>
  <r>
    <x v="7"/>
    <n v="-0.24000000000000002"/>
  </r>
  <r>
    <x v="6"/>
    <n v="0"/>
  </r>
  <r>
    <x v="6"/>
    <n v="0"/>
  </r>
  <r>
    <x v="7"/>
    <n v="0"/>
  </r>
  <r>
    <x v="7"/>
    <n v="0"/>
  </r>
  <r>
    <x v="7"/>
    <n v="0"/>
  </r>
  <r>
    <x v="7"/>
    <n v="0"/>
  </r>
  <r>
    <x v="6"/>
    <n v="0"/>
  </r>
  <r>
    <x v="7"/>
    <n v="0"/>
  </r>
  <r>
    <x v="6"/>
    <n v="0"/>
  </r>
  <r>
    <x v="7"/>
    <n v="-0.12000000000000001"/>
  </r>
  <r>
    <x v="5"/>
    <n v="0"/>
  </r>
  <r>
    <x v="7"/>
    <n v="-0.17999999999999997"/>
  </r>
  <r>
    <x v="7"/>
    <n v="0"/>
  </r>
  <r>
    <x v="6"/>
    <n v="0"/>
  </r>
  <r>
    <x v="7"/>
    <n v="0"/>
  </r>
  <r>
    <x v="7"/>
    <n v="0"/>
  </r>
  <r>
    <x v="5"/>
    <n v="0"/>
  </r>
  <r>
    <x v="6"/>
    <n v="0"/>
  </r>
  <r>
    <x v="6"/>
    <n v="-0.54"/>
  </r>
  <r>
    <x v="6"/>
    <n v="0"/>
  </r>
  <r>
    <x v="7"/>
    <n v="0"/>
  </r>
  <r>
    <x v="7"/>
    <n v="0"/>
  </r>
  <r>
    <x v="6"/>
    <n v="0"/>
  </r>
  <r>
    <x v="6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6"/>
    <n v="0"/>
  </r>
  <r>
    <x v="6"/>
    <n v="0"/>
  </r>
  <r>
    <x v="6"/>
    <n v="-0.12000000000000001"/>
  </r>
  <r>
    <x v="6"/>
    <n v="0"/>
  </r>
  <r>
    <x v="7"/>
    <n v="-0.3"/>
  </r>
  <r>
    <x v="6"/>
    <n v="0"/>
  </r>
  <r>
    <x v="6"/>
    <n v="0"/>
  </r>
  <r>
    <x v="5"/>
    <n v="0"/>
  </r>
  <r>
    <x v="7"/>
    <n v="0"/>
  </r>
  <r>
    <x v="7"/>
    <n v="0"/>
  </r>
  <r>
    <x v="7"/>
    <n v="-0.12000000000000001"/>
  </r>
  <r>
    <x v="6"/>
    <n v="0"/>
  </r>
  <r>
    <x v="5"/>
    <n v="0"/>
  </r>
  <r>
    <x v="6"/>
    <n v="0"/>
  </r>
  <r>
    <x v="7"/>
    <n v="0"/>
  </r>
  <r>
    <x v="6"/>
    <n v="0"/>
  </r>
  <r>
    <x v="5"/>
    <n v="0"/>
  </r>
  <r>
    <x v="6"/>
    <n v="0"/>
  </r>
  <r>
    <x v="7"/>
    <n v="0"/>
  </r>
  <r>
    <x v="7"/>
    <n v="0"/>
  </r>
  <r>
    <x v="7"/>
    <n v="0"/>
  </r>
  <r>
    <x v="5"/>
    <n v="-0.12000000000000001"/>
  </r>
  <r>
    <x v="7"/>
    <n v="0"/>
  </r>
  <r>
    <x v="7"/>
    <n v="0"/>
  </r>
  <r>
    <x v="6"/>
    <n v="0"/>
  </r>
  <r>
    <x v="6"/>
    <n v="0"/>
  </r>
  <r>
    <x v="7"/>
    <n v="0"/>
  </r>
  <r>
    <x v="7"/>
    <n v="0"/>
  </r>
  <r>
    <x v="7"/>
    <n v="0"/>
  </r>
  <r>
    <x v="7"/>
    <n v="0"/>
  </r>
  <r>
    <x v="7"/>
    <n v="-0.12000000000000001"/>
  </r>
  <r>
    <x v="5"/>
    <n v="0"/>
  </r>
  <r>
    <x v="7"/>
    <n v="0"/>
  </r>
  <r>
    <x v="7"/>
    <n v="0"/>
  </r>
  <r>
    <x v="7"/>
    <n v="0"/>
  </r>
  <r>
    <x v="7"/>
    <n v="0"/>
  </r>
  <r>
    <x v="6"/>
    <n v="0"/>
  </r>
  <r>
    <x v="5"/>
    <n v="0"/>
  </r>
  <r>
    <x v="7"/>
    <n v="0"/>
  </r>
  <r>
    <x v="7"/>
    <n v="0"/>
  </r>
  <r>
    <x v="7"/>
    <n v="0"/>
  </r>
  <r>
    <x v="7"/>
    <n v="0"/>
  </r>
  <r>
    <x v="7"/>
    <n v="-0.12000000000000001"/>
  </r>
  <r>
    <x v="5"/>
    <n v="0"/>
  </r>
  <r>
    <x v="5"/>
    <n v="0"/>
  </r>
  <r>
    <x v="7"/>
    <n v="0"/>
  </r>
  <r>
    <x v="6"/>
    <n v="0"/>
  </r>
  <r>
    <x v="5"/>
    <n v="0"/>
  </r>
  <r>
    <x v="6"/>
    <n v="0"/>
  </r>
  <r>
    <x v="6"/>
    <n v="0"/>
  </r>
  <r>
    <x v="2"/>
    <n v="-0.12000000000000001"/>
  </r>
  <r>
    <x v="7"/>
    <n v="0"/>
  </r>
  <r>
    <x v="6"/>
    <n v="0"/>
  </r>
  <r>
    <x v="7"/>
    <n v="0"/>
  </r>
  <r>
    <x v="7"/>
    <n v="0"/>
  </r>
  <r>
    <x v="5"/>
    <n v="0"/>
  </r>
  <r>
    <x v="6"/>
    <n v="0"/>
  </r>
  <r>
    <x v="7"/>
    <n v="0"/>
  </r>
  <r>
    <x v="6"/>
    <n v="0"/>
  </r>
  <r>
    <x v="7"/>
    <n v="0"/>
  </r>
  <r>
    <x v="7"/>
    <n v="0"/>
  </r>
  <r>
    <x v="5"/>
    <n v="0"/>
  </r>
  <r>
    <x v="7"/>
    <n v="0"/>
  </r>
  <r>
    <x v="7"/>
    <n v="0"/>
  </r>
  <r>
    <x v="7"/>
    <n v="0"/>
  </r>
  <r>
    <x v="5"/>
    <n v="0"/>
  </r>
  <r>
    <x v="7"/>
    <n v="0"/>
  </r>
  <r>
    <x v="7"/>
    <n v="0"/>
  </r>
  <r>
    <x v="7"/>
    <n v="-0.12000000000000001"/>
  </r>
  <r>
    <x v="7"/>
    <n v="0"/>
  </r>
  <r>
    <x v="7"/>
    <n v="0"/>
  </r>
  <r>
    <x v="7"/>
    <n v="0"/>
  </r>
  <r>
    <x v="5"/>
    <n v="0"/>
  </r>
  <r>
    <x v="7"/>
    <n v="0"/>
  </r>
  <r>
    <x v="7"/>
    <n v="0"/>
  </r>
  <r>
    <x v="5"/>
    <n v="0"/>
  </r>
  <r>
    <x v="7"/>
    <n v="0"/>
  </r>
  <r>
    <x v="5"/>
    <n v="0"/>
  </r>
  <r>
    <x v="7"/>
    <n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2"/>
    <n v="1.8"/>
  </r>
  <r>
    <x v="1"/>
    <n v="3"/>
  </r>
  <r>
    <x v="2"/>
    <n v="3"/>
  </r>
  <r>
    <x v="1"/>
    <n v="1.8"/>
  </r>
  <r>
    <x v="3"/>
    <n v="3"/>
  </r>
  <r>
    <x v="1"/>
    <n v="1.8"/>
  </r>
  <r>
    <x v="3"/>
    <n v="3"/>
  </r>
  <r>
    <x v="1"/>
    <n v="3"/>
  </r>
  <r>
    <x v="3"/>
    <n v="1.8"/>
  </r>
  <r>
    <x v="2"/>
    <n v="3.1199999999999997"/>
  </r>
  <r>
    <x v="2"/>
    <n v="1.8"/>
  </r>
  <r>
    <x v="2"/>
    <n v="1.8"/>
  </r>
  <r>
    <x v="2"/>
    <n v="3.6"/>
  </r>
  <r>
    <x v="1"/>
    <n v="3.1199999999999997"/>
  </r>
  <r>
    <x v="3"/>
    <n v="3"/>
  </r>
  <r>
    <x v="3"/>
    <n v="1.8"/>
  </r>
  <r>
    <x v="3"/>
    <n v="-0.6"/>
  </r>
  <r>
    <x v="3"/>
    <n v="0.84"/>
  </r>
  <r>
    <x v="3"/>
    <n v="-0.6"/>
  </r>
  <r>
    <x v="1"/>
    <n v="0.6"/>
  </r>
  <r>
    <x v="1"/>
    <n v="0.6"/>
  </r>
  <r>
    <x v="2"/>
    <n v="-0.6"/>
  </r>
  <r>
    <x v="1"/>
    <n v="0.78000000000000014"/>
  </r>
  <r>
    <x v="1"/>
    <n v="0.84"/>
  </r>
  <r>
    <x v="2"/>
    <n v="0.6"/>
  </r>
  <r>
    <x v="3"/>
    <n v="0.6"/>
  </r>
  <r>
    <x v="2"/>
    <n v="0.6"/>
  </r>
  <r>
    <x v="1"/>
    <n v="0.6"/>
  </r>
  <r>
    <x v="3"/>
    <n v="1.2"/>
  </r>
  <r>
    <x v="2"/>
    <n v="-0.6"/>
  </r>
  <r>
    <x v="3"/>
    <n v="0.6"/>
  </r>
  <r>
    <x v="2"/>
    <n v="0.9"/>
  </r>
  <r>
    <x v="3"/>
    <n v="0.6"/>
  </r>
  <r>
    <x v="2"/>
    <n v="0.6"/>
  </r>
  <r>
    <x v="2"/>
    <n v="0.78000000000000014"/>
  </r>
  <r>
    <x v="2"/>
    <n v="0.6"/>
  </r>
  <r>
    <x v="1"/>
    <n v="0.6"/>
  </r>
  <r>
    <x v="1"/>
    <n v="0.6"/>
  </r>
  <r>
    <x v="3"/>
    <n v="0.6"/>
  </r>
  <r>
    <x v="3"/>
    <n v="0.9"/>
  </r>
  <r>
    <x v="1"/>
    <n v="1.2"/>
  </r>
  <r>
    <x v="2"/>
    <n v="0.6"/>
  </r>
  <r>
    <x v="3"/>
    <n v="-0.6"/>
  </r>
  <r>
    <x v="1"/>
    <n v="0.6"/>
  </r>
  <r>
    <x v="2"/>
    <n v="1.2"/>
  </r>
  <r>
    <x v="1"/>
    <n v="0.6"/>
  </r>
  <r>
    <x v="2"/>
    <n v="-0.6"/>
  </r>
  <r>
    <x v="3"/>
    <n v="0.71999999999999986"/>
  </r>
  <r>
    <x v="1"/>
    <n v="0.78000000000000014"/>
  </r>
  <r>
    <x v="1"/>
    <n v="1.2"/>
  </r>
  <r>
    <x v="3"/>
    <n v="0.6"/>
  </r>
  <r>
    <x v="2"/>
    <n v="0.78000000000000014"/>
  </r>
  <r>
    <x v="2"/>
    <n v="0.9"/>
  </r>
  <r>
    <x v="1"/>
    <n v="0.6"/>
  </r>
  <r>
    <x v="1"/>
    <n v="-0.6"/>
  </r>
  <r>
    <x v="2"/>
    <n v="0.96000000000000008"/>
  </r>
  <r>
    <x v="1"/>
    <n v="0.6"/>
  </r>
  <r>
    <x v="2"/>
    <n v="1.08"/>
  </r>
  <r>
    <x v="3"/>
    <n v="-0.6"/>
  </r>
  <r>
    <x v="3"/>
    <n v="0.84"/>
  </r>
  <r>
    <x v="2"/>
    <n v="0.84"/>
  </r>
  <r>
    <x v="2"/>
    <n v="0.6"/>
  </r>
  <r>
    <x v="2"/>
    <n v="0.6"/>
  </r>
  <r>
    <x v="2"/>
    <n v="0.6"/>
  </r>
  <r>
    <x v="3"/>
    <n v="0.6"/>
  </r>
  <r>
    <x v="2"/>
    <n v="0.6"/>
  </r>
  <r>
    <x v="2"/>
    <n v="0.78000000000000014"/>
  </r>
  <r>
    <x v="2"/>
    <n v="1.08"/>
  </r>
  <r>
    <x v="3"/>
    <n v="-0.6"/>
  </r>
  <r>
    <x v="3"/>
    <n v="0.6"/>
  </r>
  <r>
    <x v="2"/>
    <n v="0.84"/>
  </r>
  <r>
    <x v="1"/>
    <n v="0.6"/>
  </r>
  <r>
    <x v="3"/>
    <n v="1.2"/>
  </r>
  <r>
    <x v="3"/>
    <n v="0.6"/>
  </r>
  <r>
    <x v="3"/>
    <n v="0.6"/>
  </r>
  <r>
    <x v="2"/>
    <n v="0.6"/>
  </r>
  <r>
    <x v="1"/>
    <n v="0.6"/>
  </r>
  <r>
    <x v="2"/>
    <n v="-0.6"/>
  </r>
  <r>
    <x v="2"/>
    <n v="0.6"/>
  </r>
  <r>
    <x v="1"/>
    <n v="0.6"/>
  </r>
  <r>
    <x v="2"/>
    <n v="0.6"/>
  </r>
  <r>
    <x v="1"/>
    <n v="0.96000000000000008"/>
  </r>
  <r>
    <x v="3"/>
    <n v="0.66"/>
  </r>
  <r>
    <x v="2"/>
    <n v="0.6"/>
  </r>
  <r>
    <x v="3"/>
    <n v="0.6"/>
  </r>
  <r>
    <x v="3"/>
    <n v="0.84"/>
  </r>
  <r>
    <x v="1"/>
    <n v="0.6"/>
  </r>
  <r>
    <x v="1"/>
    <n v="0.6"/>
  </r>
  <r>
    <x v="2"/>
    <n v="1.02"/>
  </r>
  <r>
    <x v="2"/>
    <n v="0.6"/>
  </r>
  <r>
    <x v="2"/>
    <n v="1.2"/>
  </r>
  <r>
    <x v="3"/>
    <n v="0.6"/>
  </r>
  <r>
    <x v="2"/>
    <n v="0.71999999999999986"/>
  </r>
  <r>
    <x v="1"/>
    <n v="0.9"/>
  </r>
  <r>
    <x v="2"/>
    <n v="1.2"/>
  </r>
  <r>
    <x v="3"/>
    <n v="0.6"/>
  </r>
  <r>
    <x v="3"/>
    <n v="1.08"/>
  </r>
  <r>
    <x v="1"/>
    <n v="0.9"/>
  </r>
  <r>
    <x v="3"/>
    <n v="0.96000000000000008"/>
  </r>
  <r>
    <x v="2"/>
    <n v="0.6"/>
  </r>
  <r>
    <x v="1"/>
    <n v="0.6"/>
  </r>
  <r>
    <x v="2"/>
    <n v="0.66"/>
  </r>
  <r>
    <x v="1"/>
    <n v="0.6"/>
  </r>
  <r>
    <x v="3"/>
    <n v="0.6"/>
  </r>
  <r>
    <x v="2"/>
    <n v="1.08"/>
  </r>
  <r>
    <x v="3"/>
    <n v="1.08"/>
  </r>
  <r>
    <x v="3"/>
    <n v="1.08"/>
  </r>
  <r>
    <x v="3"/>
    <n v="1.2"/>
  </r>
  <r>
    <x v="1"/>
    <n v="1.08"/>
  </r>
  <r>
    <x v="3"/>
    <n v="-0.12000000000000001"/>
  </r>
  <r>
    <x v="2"/>
    <n v="-0.12000000000000001"/>
  </r>
  <r>
    <x v="2"/>
    <n v="0"/>
  </r>
  <r>
    <x v="2"/>
    <n v="0"/>
  </r>
  <r>
    <x v="4"/>
    <n v="-0.42"/>
  </r>
  <r>
    <x v="1"/>
    <n v="-0.35999999999999993"/>
  </r>
  <r>
    <x v="1"/>
    <n v="0"/>
  </r>
  <r>
    <x v="1"/>
    <n v="-0.12000000000000001"/>
  </r>
  <r>
    <x v="2"/>
    <n v="-0.12000000000000001"/>
  </r>
  <r>
    <x v="1"/>
    <n v="-0.6"/>
  </r>
  <r>
    <x v="1"/>
    <n v="-0.12000000000000001"/>
  </r>
  <r>
    <x v="1"/>
    <n v="-0.35999999999999993"/>
  </r>
  <r>
    <x v="3"/>
    <n v="-0.12000000000000001"/>
  </r>
  <r>
    <x v="3"/>
    <n v="-0.35999999999999993"/>
  </r>
  <r>
    <x v="2"/>
    <n v="-0.12000000000000001"/>
  </r>
  <r>
    <x v="1"/>
    <n v="0"/>
  </r>
  <r>
    <x v="1"/>
    <n v="-0.6"/>
  </r>
  <r>
    <x v="2"/>
    <n v="-0.6"/>
  </r>
  <r>
    <x v="2"/>
    <n v="0"/>
  </r>
  <r>
    <x v="1"/>
    <n v="0"/>
  </r>
  <r>
    <x v="3"/>
    <n v="-0.6"/>
  </r>
  <r>
    <x v="4"/>
    <n v="0"/>
  </r>
  <r>
    <x v="2"/>
    <n v="0"/>
  </r>
  <r>
    <x v="3"/>
    <n v="-0.17999999999999997"/>
  </r>
  <r>
    <x v="3"/>
    <n v="-0.12000000000000001"/>
  </r>
  <r>
    <x v="2"/>
    <n v="-0.6"/>
  </r>
  <r>
    <x v="1"/>
    <n v="-0.48000000000000004"/>
  </r>
  <r>
    <x v="3"/>
    <n v="-0.6"/>
  </r>
  <r>
    <x v="3"/>
    <n v="-0.6"/>
  </r>
  <r>
    <x v="2"/>
    <n v="-0.6"/>
  </r>
  <r>
    <x v="1"/>
    <n v="-0.6"/>
  </r>
  <r>
    <x v="2"/>
    <n v="0"/>
  </r>
  <r>
    <x v="2"/>
    <n v="-0.12000000000000001"/>
  </r>
  <r>
    <x v="2"/>
    <n v="0"/>
  </r>
  <r>
    <x v="3"/>
    <n v="-0.42"/>
  </r>
  <r>
    <x v="2"/>
    <n v="-0.12000000000000001"/>
  </r>
  <r>
    <x v="2"/>
    <n v="-0.6"/>
  </r>
  <r>
    <x v="2"/>
    <n v="-0.12000000000000001"/>
  </r>
  <r>
    <x v="1"/>
    <n v="-0.48000000000000004"/>
  </r>
  <r>
    <x v="1"/>
    <n v="-0.12000000000000001"/>
  </r>
  <r>
    <x v="3"/>
    <n v="-0.6"/>
  </r>
  <r>
    <x v="4"/>
    <n v="0"/>
  </r>
  <r>
    <x v="3"/>
    <n v="0"/>
  </r>
  <r>
    <x v="3"/>
    <n v="-0.6"/>
  </r>
  <r>
    <x v="1"/>
    <n v="-0.6"/>
  </r>
  <r>
    <x v="1"/>
    <n v="-0.12000000000000001"/>
  </r>
  <r>
    <x v="3"/>
    <n v="-0.48000000000000004"/>
  </r>
  <r>
    <x v="1"/>
    <n v="-0.12000000000000001"/>
  </r>
  <r>
    <x v="3"/>
    <n v="-0.17999999999999997"/>
  </r>
  <r>
    <x v="3"/>
    <n v="-0.12000000000000001"/>
  </r>
  <r>
    <x v="1"/>
    <n v="-0.42"/>
  </r>
  <r>
    <x v="1"/>
    <n v="0"/>
  </r>
  <r>
    <x v="2"/>
    <n v="-0.48000000000000004"/>
  </r>
  <r>
    <x v="2"/>
    <n v="-0.54"/>
  </r>
  <r>
    <x v="1"/>
    <n v="-0.6"/>
  </r>
  <r>
    <x v="2"/>
    <n v="-0.3"/>
  </r>
  <r>
    <x v="1"/>
    <n v="-0.35999999999999993"/>
  </r>
  <r>
    <x v="3"/>
    <n v="0"/>
  </r>
  <r>
    <x v="3"/>
    <n v="0"/>
  </r>
  <r>
    <x v="1"/>
    <n v="-0.35999999999999993"/>
  </r>
  <r>
    <x v="2"/>
    <n v="0"/>
  </r>
  <r>
    <x v="2"/>
    <n v="-0.54"/>
  </r>
  <r>
    <x v="2"/>
    <n v="-0.12000000000000001"/>
  </r>
  <r>
    <x v="1"/>
    <n v="-0.6"/>
  </r>
  <r>
    <x v="1"/>
    <n v="0"/>
  </r>
  <r>
    <x v="1"/>
    <n v="-0.6"/>
  </r>
  <r>
    <x v="1"/>
    <n v="0"/>
  </r>
  <r>
    <x v="4"/>
    <n v="0"/>
  </r>
  <r>
    <x v="1"/>
    <n v="0"/>
  </r>
  <r>
    <x v="3"/>
    <n v="-0.48000000000000004"/>
  </r>
  <r>
    <x v="1"/>
    <n v="0"/>
  </r>
  <r>
    <x v="1"/>
    <n v="-0.48000000000000004"/>
  </r>
  <r>
    <x v="3"/>
    <n v="-0.6"/>
  </r>
  <r>
    <x v="2"/>
    <n v="-0.12000000000000001"/>
  </r>
  <r>
    <x v="3"/>
    <n v="0"/>
  </r>
  <r>
    <x v="3"/>
    <n v="-0.12000000000000001"/>
  </r>
  <r>
    <x v="1"/>
    <n v="-0.12000000000000001"/>
  </r>
  <r>
    <x v="2"/>
    <n v="-0.12000000000000001"/>
  </r>
  <r>
    <x v="3"/>
    <n v="0"/>
  </r>
  <r>
    <x v="3"/>
    <n v="0"/>
  </r>
  <r>
    <x v="1"/>
    <n v="0"/>
  </r>
  <r>
    <x v="2"/>
    <n v="-0.12000000000000001"/>
  </r>
  <r>
    <x v="1"/>
    <n v="-0.12000000000000001"/>
  </r>
  <r>
    <x v="1"/>
    <n v="0"/>
  </r>
  <r>
    <x v="3"/>
    <n v="-0.6"/>
  </r>
  <r>
    <x v="2"/>
    <n v="0"/>
  </r>
  <r>
    <x v="3"/>
    <n v="-0.12000000000000001"/>
  </r>
  <r>
    <x v="1"/>
    <n v="0"/>
  </r>
  <r>
    <x v="3"/>
    <n v="-0.6"/>
  </r>
  <r>
    <x v="3"/>
    <n v="-0.12000000000000001"/>
  </r>
  <r>
    <x v="1"/>
    <n v="-0.12000000000000001"/>
  </r>
  <r>
    <x v="4"/>
    <n v="0"/>
  </r>
  <r>
    <x v="3"/>
    <n v="0"/>
  </r>
  <r>
    <x v="1"/>
    <n v="-0.3"/>
  </r>
  <r>
    <x v="2"/>
    <n v="0"/>
  </r>
  <r>
    <x v="2"/>
    <n v="0"/>
  </r>
  <r>
    <x v="3"/>
    <n v="0"/>
  </r>
  <r>
    <x v="1"/>
    <n v="-0.12000000000000001"/>
  </r>
  <r>
    <x v="1"/>
    <n v="0"/>
  </r>
  <r>
    <x v="2"/>
    <n v="0"/>
  </r>
  <r>
    <x v="1"/>
    <n v="-0.6"/>
  </r>
  <r>
    <x v="2"/>
    <n v="0"/>
  </r>
  <r>
    <x v="3"/>
    <n v="-0.12000000000000001"/>
  </r>
  <r>
    <x v="2"/>
    <n v="-0.6"/>
  </r>
  <r>
    <x v="2"/>
    <n v="0"/>
  </r>
  <r>
    <x v="1"/>
    <n v="0"/>
  </r>
  <r>
    <x v="2"/>
    <n v="-0.42"/>
  </r>
  <r>
    <x v="1"/>
    <n v="-0.3"/>
  </r>
  <r>
    <x v="1"/>
    <n v="0"/>
  </r>
  <r>
    <x v="4"/>
    <n v="-0.24000000000000002"/>
  </r>
  <r>
    <x v="1"/>
    <n v="0"/>
  </r>
  <r>
    <x v="2"/>
    <n v="-0.12000000000000001"/>
  </r>
  <r>
    <x v="1"/>
    <n v="0"/>
  </r>
  <r>
    <x v="3"/>
    <n v="0"/>
  </r>
  <r>
    <x v="1"/>
    <n v="-0.12000000000000001"/>
  </r>
  <r>
    <x v="3"/>
    <n v="0"/>
  </r>
  <r>
    <x v="1"/>
    <n v="0"/>
  </r>
  <r>
    <x v="1"/>
    <n v="-0.12000000000000001"/>
  </r>
  <r>
    <x v="1"/>
    <n v="0"/>
  </r>
  <r>
    <x v="4"/>
    <n v="-0.12000000000000001"/>
  </r>
  <r>
    <x v="4"/>
    <n v="0"/>
  </r>
  <r>
    <x v="1"/>
    <n v="-0.12000000000000001"/>
  </r>
  <r>
    <x v="4"/>
    <n v="0"/>
  </r>
  <r>
    <x v="1"/>
    <n v="0"/>
  </r>
  <r>
    <x v="3"/>
    <n v="-0.12000000000000001"/>
  </r>
  <r>
    <x v="1"/>
    <n v="0"/>
  </r>
  <r>
    <x v="4"/>
    <n v="0"/>
  </r>
  <r>
    <x v="1"/>
    <n v="0"/>
  </r>
  <r>
    <x v="2"/>
    <n v="0"/>
  </r>
  <r>
    <x v="2"/>
    <n v="0"/>
  </r>
  <r>
    <x v="2"/>
    <n v="0"/>
  </r>
  <r>
    <x v="1"/>
    <n v="-0.12000000000000001"/>
  </r>
  <r>
    <x v="3"/>
    <n v="-0.12000000000000001"/>
  </r>
  <r>
    <x v="4"/>
    <n v="0"/>
  </r>
  <r>
    <x v="1"/>
    <n v="0"/>
  </r>
  <r>
    <x v="4"/>
    <n v="0"/>
  </r>
  <r>
    <x v="3"/>
    <n v="0"/>
  </r>
  <r>
    <x v="2"/>
    <n v="0"/>
  </r>
  <r>
    <x v="2"/>
    <n v="0"/>
  </r>
  <r>
    <x v="3"/>
    <n v="0"/>
  </r>
  <r>
    <x v="1"/>
    <n v="0"/>
  </r>
  <r>
    <x v="1"/>
    <n v="0"/>
  </r>
  <r>
    <x v="3"/>
    <n v="0"/>
  </r>
  <r>
    <x v="3"/>
    <n v="-0.12000000000000001"/>
  </r>
  <r>
    <x v="3"/>
    <n v="0"/>
  </r>
  <r>
    <x v="3"/>
    <n v="0"/>
  </r>
  <r>
    <x v="1"/>
    <n v="-0.12000000000000001"/>
  </r>
  <r>
    <x v="1"/>
    <n v="0"/>
  </r>
  <r>
    <x v="1"/>
    <n v="-0.12000000000000001"/>
  </r>
  <r>
    <x v="2"/>
    <n v="0"/>
  </r>
  <r>
    <x v="4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2"/>
    <n v="0"/>
  </r>
  <r>
    <x v="2"/>
    <n v="-0.12000000000000001"/>
  </r>
  <r>
    <x v="2"/>
    <n v="0"/>
  </r>
  <r>
    <x v="1"/>
    <n v="0"/>
  </r>
  <r>
    <x v="3"/>
    <n v="-0.12000000000000001"/>
  </r>
  <r>
    <x v="2"/>
    <n v="0"/>
  </r>
  <r>
    <x v="2"/>
    <n v="0"/>
  </r>
  <r>
    <x v="1"/>
    <n v="0"/>
  </r>
  <r>
    <x v="4"/>
    <n v="0"/>
  </r>
  <r>
    <x v="4"/>
    <n v="0"/>
  </r>
  <r>
    <x v="1"/>
    <n v="0"/>
  </r>
  <r>
    <x v="4"/>
    <n v="0"/>
  </r>
  <r>
    <x v="2"/>
    <n v="0"/>
  </r>
  <r>
    <x v="1"/>
    <n v="-0.12000000000000001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3"/>
    <n v="-0.12000000000000001"/>
  </r>
  <r>
    <x v="1"/>
    <n v="-0.12000000000000001"/>
  </r>
  <r>
    <x v="1"/>
    <n v="0"/>
  </r>
  <r>
    <x v="1"/>
    <n v="-0.12000000000000001"/>
  </r>
  <r>
    <x v="1"/>
    <n v="0"/>
  </r>
  <r>
    <x v="2"/>
    <n v="0"/>
  </r>
  <r>
    <x v="4"/>
    <n v="0"/>
  </r>
  <r>
    <x v="4"/>
    <n v="0"/>
  </r>
  <r>
    <x v="2"/>
    <n v="0"/>
  </r>
  <r>
    <x v="1"/>
    <n v="0"/>
  </r>
  <r>
    <x v="3"/>
    <n v="0"/>
  </r>
  <r>
    <x v="3"/>
    <n v="0"/>
  </r>
  <r>
    <x v="3"/>
    <n v="0"/>
  </r>
  <r>
    <x v="1"/>
    <n v="-0.12000000000000001"/>
  </r>
  <r>
    <x v="1"/>
    <n v="0"/>
  </r>
  <r>
    <x v="1"/>
    <n v="0"/>
  </r>
  <r>
    <x v="1"/>
    <n v="-0.12000000000000001"/>
  </r>
  <r>
    <x v="1"/>
    <n v="0"/>
  </r>
  <r>
    <x v="1"/>
    <n v="-0.12000000000000001"/>
  </r>
  <r>
    <x v="2"/>
    <n v="0"/>
  </r>
  <r>
    <x v="1"/>
    <n v="0"/>
  </r>
  <r>
    <x v="3"/>
    <n v="0"/>
  </r>
  <r>
    <x v="1"/>
    <n v="0"/>
  </r>
  <r>
    <x v="4"/>
    <n v="0"/>
  </r>
  <r>
    <x v="4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4"/>
    <n v="0"/>
  </r>
  <r>
    <x v="5"/>
    <n v="3.18"/>
  </r>
  <r>
    <x v="5"/>
    <n v="3.06"/>
  </r>
  <r>
    <x v="5"/>
    <n v="1.8"/>
  </r>
  <r>
    <x v="6"/>
    <n v="1.8"/>
  </r>
  <r>
    <x v="6"/>
    <n v="1.08"/>
  </r>
  <r>
    <x v="5"/>
    <n v="0.6"/>
  </r>
  <r>
    <x v="5"/>
    <n v="0.6"/>
  </r>
  <r>
    <x v="5"/>
    <n v="0.6"/>
  </r>
  <r>
    <x v="6"/>
    <n v="0.6"/>
  </r>
  <r>
    <x v="6"/>
    <n v="1.08"/>
  </r>
  <r>
    <x v="5"/>
    <n v="1.08"/>
  </r>
  <r>
    <x v="5"/>
    <n v="1.08"/>
  </r>
  <r>
    <x v="5"/>
    <n v="1.08"/>
  </r>
  <r>
    <x v="6"/>
    <n v="1.2"/>
  </r>
  <r>
    <x v="5"/>
    <n v="1.2"/>
  </r>
  <r>
    <x v="5"/>
    <n v="1.08"/>
  </r>
  <r>
    <x v="6"/>
    <n v="0.71999999999999986"/>
  </r>
  <r>
    <x v="6"/>
    <n v="1.2"/>
  </r>
  <r>
    <x v="5"/>
    <n v="1.08"/>
  </r>
  <r>
    <x v="5"/>
    <n v="1.08"/>
  </r>
  <r>
    <x v="6"/>
    <n v="1.2"/>
  </r>
  <r>
    <x v="6"/>
    <n v="1.2"/>
  </r>
  <r>
    <x v="5"/>
    <n v="0.96000000000000008"/>
  </r>
  <r>
    <x v="5"/>
    <n v="-0.6"/>
  </r>
  <r>
    <x v="6"/>
    <n v="0.6"/>
  </r>
  <r>
    <x v="5"/>
    <n v="1.02"/>
  </r>
  <r>
    <x v="5"/>
    <n v="1.08"/>
  </r>
  <r>
    <x v="6"/>
    <n v="0.66"/>
  </r>
  <r>
    <x v="6"/>
    <n v="0"/>
  </r>
  <r>
    <x v="6"/>
    <n v="0"/>
  </r>
  <r>
    <x v="5"/>
    <n v="-0.24000000000000002"/>
  </r>
  <r>
    <x v="6"/>
    <n v="0"/>
  </r>
  <r>
    <x v="6"/>
    <n v="-0.12000000000000001"/>
  </r>
  <r>
    <x v="6"/>
    <n v="-0.12000000000000001"/>
  </r>
  <r>
    <x v="5"/>
    <n v="-0.6"/>
  </r>
  <r>
    <x v="6"/>
    <n v="-0.54"/>
  </r>
  <r>
    <x v="6"/>
    <n v="0"/>
  </r>
  <r>
    <x v="4"/>
    <n v="0"/>
  </r>
  <r>
    <x v="5"/>
    <n v="-0.12000000000000001"/>
  </r>
  <r>
    <x v="5"/>
    <n v="-0.35999999999999993"/>
  </r>
  <r>
    <x v="6"/>
    <n v="-0.12000000000000001"/>
  </r>
  <r>
    <x v="4"/>
    <n v="0"/>
  </r>
  <r>
    <x v="5"/>
    <n v="-0.17999999999999997"/>
  </r>
  <r>
    <x v="6"/>
    <n v="0"/>
  </r>
  <r>
    <x v="5"/>
    <n v="-0.12000000000000001"/>
  </r>
  <r>
    <x v="5"/>
    <n v="-0.12000000000000001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5"/>
    <n v="-0.12000000000000001"/>
  </r>
  <r>
    <x v="6"/>
    <n v="0"/>
  </r>
  <r>
    <x v="5"/>
    <n v="-0.24000000000000002"/>
  </r>
  <r>
    <x v="6"/>
    <n v="0"/>
  </r>
  <r>
    <x v="5"/>
    <n v="-0.17999999999999997"/>
  </r>
  <r>
    <x v="6"/>
    <n v="-0.12000000000000001"/>
  </r>
  <r>
    <x v="6"/>
    <n v="0"/>
  </r>
  <r>
    <x v="5"/>
    <n v="-0.12000000000000001"/>
  </r>
  <r>
    <x v="6"/>
    <n v="-0.24000000000000002"/>
  </r>
  <r>
    <x v="6"/>
    <n v="-0.12000000000000001"/>
  </r>
  <r>
    <x v="6"/>
    <n v="0"/>
  </r>
  <r>
    <x v="5"/>
    <n v="-0.3"/>
  </r>
  <r>
    <x v="5"/>
    <n v="0"/>
  </r>
  <r>
    <x v="5"/>
    <n v="-0.24000000000000002"/>
  </r>
  <r>
    <x v="5"/>
    <n v="0"/>
  </r>
  <r>
    <x v="5"/>
    <n v="0"/>
  </r>
  <r>
    <x v="5"/>
    <n v="0"/>
  </r>
  <r>
    <x v="6"/>
    <n v="0"/>
  </r>
  <r>
    <x v="6"/>
    <n v="0"/>
  </r>
  <r>
    <x v="5"/>
    <n v="-0.12000000000000001"/>
  </r>
  <r>
    <x v="6"/>
    <n v="0"/>
  </r>
  <r>
    <x v="6"/>
    <n v="0"/>
  </r>
  <r>
    <x v="5"/>
    <n v="-0.12000000000000001"/>
  </r>
  <r>
    <x v="4"/>
    <n v="0"/>
  </r>
  <r>
    <x v="6"/>
    <n v="0"/>
  </r>
  <r>
    <x v="5"/>
    <n v="-0.12000000000000001"/>
  </r>
  <r>
    <x v="5"/>
    <n v="0"/>
  </r>
  <r>
    <x v="6"/>
    <n v="-0.6"/>
  </r>
  <r>
    <x v="6"/>
    <n v="0"/>
  </r>
  <r>
    <x v="4"/>
    <n v="0"/>
  </r>
  <r>
    <x v="5"/>
    <n v="0"/>
  </r>
  <r>
    <x v="5"/>
    <n v="0"/>
  </r>
  <r>
    <x v="6"/>
    <n v="-0.12000000000000001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-0.12000000000000001"/>
  </r>
  <r>
    <x v="6"/>
    <n v="-0.17999999999999997"/>
  </r>
  <r>
    <x v="1"/>
    <n v="-0.12000000000000001"/>
  </r>
  <r>
    <x v="6"/>
    <n v="0"/>
  </r>
  <r>
    <x v="6"/>
    <n v="0"/>
  </r>
  <r>
    <x v="6"/>
    <n v="0"/>
  </r>
  <r>
    <x v="6"/>
    <n v="0"/>
  </r>
  <r>
    <x v="5"/>
    <n v="-0.12000000000000001"/>
  </r>
  <r>
    <x v="5"/>
    <n v="0"/>
  </r>
  <r>
    <x v="5"/>
    <n v="-0.12000000000000001"/>
  </r>
  <r>
    <x v="5"/>
    <n v="0"/>
  </r>
  <r>
    <x v="6"/>
    <n v="-0.17999999999999997"/>
  </r>
  <r>
    <x v="6"/>
    <n v="0"/>
  </r>
  <r>
    <x v="6"/>
    <n v="-0.54"/>
  </r>
  <r>
    <x v="6"/>
    <n v="0"/>
  </r>
  <r>
    <x v="4"/>
    <n v="0"/>
  </r>
  <r>
    <x v="5"/>
    <n v="0"/>
  </r>
  <r>
    <x v="5"/>
    <n v="0"/>
  </r>
  <r>
    <x v="5"/>
    <n v="0"/>
  </r>
  <r>
    <x v="4"/>
    <n v="0"/>
  </r>
  <r>
    <x v="6"/>
    <n v="-0.12000000000000001"/>
  </r>
  <r>
    <x v="5"/>
    <n v="0"/>
  </r>
  <r>
    <x v="5"/>
    <n v="0"/>
  </r>
  <r>
    <x v="6"/>
    <n v="-0.12000000000000001"/>
  </r>
  <r>
    <x v="6"/>
    <n v="0"/>
  </r>
  <r>
    <x v="6"/>
    <n v="-0.12000000000000001"/>
  </r>
  <r>
    <x v="6"/>
    <n v="0"/>
  </r>
  <r>
    <x v="4"/>
    <n v="0"/>
  </r>
  <r>
    <x v="5"/>
    <n v="0"/>
  </r>
  <r>
    <x v="5"/>
    <n v="-0.17999999999999997"/>
  </r>
  <r>
    <x v="6"/>
    <n v="0"/>
  </r>
  <r>
    <x v="6"/>
    <n v="-0.12000000000000001"/>
  </r>
  <r>
    <x v="4"/>
    <n v="-0.12000000000000001"/>
  </r>
  <r>
    <x v="6"/>
    <n v="0"/>
  </r>
  <r>
    <x v="5"/>
    <n v="0"/>
  </r>
  <r>
    <x v="5"/>
    <n v="0"/>
  </r>
  <r>
    <x v="6"/>
    <n v="0"/>
  </r>
  <r>
    <x v="4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-0.12000000000000001"/>
  </r>
  <r>
    <x v="6"/>
    <n v="-0.24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2000000000000001"/>
  </r>
  <r>
    <x v="4"/>
    <n v="0"/>
  </r>
  <r>
    <x v="6"/>
    <n v="-0.17999999999999997"/>
  </r>
  <r>
    <x v="6"/>
    <n v="0"/>
  </r>
  <r>
    <x v="5"/>
    <n v="0"/>
  </r>
  <r>
    <x v="5"/>
    <n v="0"/>
  </r>
  <r>
    <x v="5"/>
    <n v="0"/>
  </r>
  <r>
    <x v="4"/>
    <n v="0"/>
  </r>
  <r>
    <x v="6"/>
    <n v="0"/>
  </r>
  <r>
    <x v="5"/>
    <n v="-0.54"/>
  </r>
  <r>
    <x v="6"/>
    <n v="0"/>
  </r>
  <r>
    <x v="5"/>
    <n v="0"/>
  </r>
  <r>
    <x v="6"/>
    <n v="0"/>
  </r>
  <r>
    <x v="6"/>
    <n v="0"/>
  </r>
  <r>
    <x v="6"/>
    <n v="0"/>
  </r>
  <r>
    <x v="5"/>
    <n v="0"/>
  </r>
  <r>
    <x v="5"/>
    <n v="0"/>
  </r>
  <r>
    <x v="6"/>
    <n v="-0.12000000000000001"/>
  </r>
  <r>
    <x v="6"/>
    <n v="0"/>
  </r>
  <r>
    <x v="6"/>
    <n v="0"/>
  </r>
  <r>
    <x v="6"/>
    <n v="-0.12000000000000001"/>
  </r>
  <r>
    <x v="6"/>
    <n v="0"/>
  </r>
  <r>
    <x v="5"/>
    <n v="0"/>
  </r>
  <r>
    <x v="6"/>
    <n v="0"/>
  </r>
  <r>
    <x v="6"/>
    <n v="0"/>
  </r>
  <r>
    <x v="5"/>
    <n v="0"/>
  </r>
  <r>
    <x v="5"/>
    <n v="-0.12000000000000001"/>
  </r>
  <r>
    <x v="5"/>
    <n v="0"/>
  </r>
  <r>
    <x v="6"/>
    <n v="-0.3"/>
  </r>
  <r>
    <x v="6"/>
    <n v="0"/>
  </r>
  <r>
    <x v="6"/>
    <n v="0"/>
  </r>
  <r>
    <x v="4"/>
    <n v="0"/>
  </r>
  <r>
    <x v="6"/>
    <n v="0"/>
  </r>
  <r>
    <x v="5"/>
    <n v="0"/>
  </r>
  <r>
    <x v="6"/>
    <n v="-0.12000000000000001"/>
  </r>
  <r>
    <x v="6"/>
    <n v="0"/>
  </r>
  <r>
    <x v="4"/>
    <n v="0"/>
  </r>
  <r>
    <x v="5"/>
    <n v="0"/>
  </r>
  <r>
    <x v="5"/>
    <n v="0"/>
  </r>
  <r>
    <x v="5"/>
    <n v="0"/>
  </r>
  <r>
    <x v="4"/>
    <n v="0"/>
  </r>
  <r>
    <x v="6"/>
    <n v="0"/>
  </r>
  <r>
    <x v="5"/>
    <n v="0"/>
  </r>
  <r>
    <x v="5"/>
    <n v="0"/>
  </r>
  <r>
    <x v="5"/>
    <n v="0"/>
  </r>
  <r>
    <x v="4"/>
    <n v="-0.12000000000000001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6"/>
    <n v="-0.12000000000000001"/>
  </r>
  <r>
    <x v="4"/>
    <n v="0"/>
  </r>
  <r>
    <x v="5"/>
    <n v="0"/>
  </r>
  <r>
    <x v="5"/>
    <n v="0"/>
  </r>
  <r>
    <x v="6"/>
    <n v="0"/>
  </r>
  <r>
    <x v="6"/>
    <n v="0"/>
  </r>
  <r>
    <x v="6"/>
    <n v="0"/>
  </r>
  <r>
    <x v="4"/>
    <n v="0"/>
  </r>
  <r>
    <x v="5"/>
    <n v="0"/>
  </r>
  <r>
    <x v="6"/>
    <n v="0"/>
  </r>
  <r>
    <x v="5"/>
    <n v="0"/>
  </r>
  <r>
    <x v="6"/>
    <n v="0"/>
  </r>
  <r>
    <x v="5"/>
    <n v="-0.12000000000000001"/>
  </r>
  <r>
    <x v="4"/>
    <n v="0"/>
  </r>
  <r>
    <x v="4"/>
    <n v="0"/>
  </r>
  <r>
    <x v="5"/>
    <n v="0"/>
  </r>
  <r>
    <x v="6"/>
    <n v="0"/>
  </r>
  <r>
    <x v="4"/>
    <n v="0"/>
  </r>
  <r>
    <x v="6"/>
    <n v="0"/>
  </r>
  <r>
    <x v="6"/>
    <n v="0"/>
  </r>
  <r>
    <x v="3"/>
    <n v="-0.12000000000000001"/>
  </r>
  <r>
    <x v="6"/>
    <n v="0"/>
  </r>
  <r>
    <x v="6"/>
    <n v="0"/>
  </r>
  <r>
    <x v="5"/>
    <n v="0"/>
  </r>
  <r>
    <x v="6"/>
    <n v="0"/>
  </r>
  <r>
    <x v="4"/>
    <n v="0"/>
  </r>
  <r>
    <x v="6"/>
    <n v="0"/>
  </r>
  <r>
    <x v="6"/>
    <n v="0"/>
  </r>
  <r>
    <x v="6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5"/>
    <n v="0"/>
  </r>
  <r>
    <x v="6"/>
    <n v="-0.12000000000000001"/>
  </r>
  <r>
    <x v="6"/>
    <n v="0"/>
  </r>
  <r>
    <x v="5"/>
    <n v="0"/>
  </r>
  <r>
    <x v="6"/>
    <n v="0"/>
  </r>
  <r>
    <x v="4"/>
    <n v="0"/>
  </r>
  <r>
    <x v="5"/>
    <n v="0"/>
  </r>
  <r>
    <x v="6"/>
    <n v="0"/>
  </r>
  <r>
    <x v="4"/>
    <n v="0"/>
  </r>
  <r>
    <x v="6"/>
    <n v="0"/>
  </r>
  <r>
    <x v="4"/>
    <n v="0"/>
  </r>
  <r>
    <x v="6"/>
    <n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2"/>
    <n v="2.6999999999999997"/>
  </r>
  <r>
    <x v="1"/>
    <n v="4.5"/>
  </r>
  <r>
    <x v="2"/>
    <n v="4.5"/>
  </r>
  <r>
    <x v="1"/>
    <n v="2.6999999999999997"/>
  </r>
  <r>
    <x v="3"/>
    <n v="4.5"/>
  </r>
  <r>
    <x v="1"/>
    <n v="2.6999999999999997"/>
  </r>
  <r>
    <x v="3"/>
    <n v="4.5"/>
  </r>
  <r>
    <x v="1"/>
    <n v="4.5"/>
  </r>
  <r>
    <x v="3"/>
    <n v="2.6999999999999997"/>
  </r>
  <r>
    <x v="2"/>
    <n v="4.68"/>
  </r>
  <r>
    <x v="2"/>
    <n v="2.6999999999999997"/>
  </r>
  <r>
    <x v="2"/>
    <n v="2.6999999999999997"/>
  </r>
  <r>
    <x v="2"/>
    <n v="5.3999999999999995"/>
  </r>
  <r>
    <x v="1"/>
    <n v="4.68"/>
  </r>
  <r>
    <x v="3"/>
    <n v="4.5"/>
  </r>
  <r>
    <x v="3"/>
    <n v="2.6999999999999997"/>
  </r>
  <r>
    <x v="3"/>
    <n v="-0.89999999999999991"/>
  </r>
  <r>
    <x v="3"/>
    <n v="1.26"/>
  </r>
  <r>
    <x v="1"/>
    <n v="-0.89999999999999991"/>
  </r>
  <r>
    <x v="1"/>
    <n v="0.89999999999999991"/>
  </r>
  <r>
    <x v="1"/>
    <n v="0.89999999999999991"/>
  </r>
  <r>
    <x v="2"/>
    <n v="-0.89999999999999991"/>
  </r>
  <r>
    <x v="1"/>
    <n v="1.1700000000000002"/>
  </r>
  <r>
    <x v="1"/>
    <n v="1.26"/>
  </r>
  <r>
    <x v="2"/>
    <n v="0.89999999999999991"/>
  </r>
  <r>
    <x v="3"/>
    <n v="0.89999999999999991"/>
  </r>
  <r>
    <x v="2"/>
    <n v="0.89999999999999991"/>
  </r>
  <r>
    <x v="1"/>
    <n v="0.89999999999999991"/>
  </r>
  <r>
    <x v="3"/>
    <n v="1.7999999999999998"/>
  </r>
  <r>
    <x v="1"/>
    <n v="-0.89999999999999991"/>
  </r>
  <r>
    <x v="3"/>
    <n v="0.89999999999999991"/>
  </r>
  <r>
    <x v="2"/>
    <n v="1.3499999999999999"/>
  </r>
  <r>
    <x v="3"/>
    <n v="0.89999999999999991"/>
  </r>
  <r>
    <x v="2"/>
    <n v="0.89999999999999991"/>
  </r>
  <r>
    <x v="2"/>
    <n v="1.1700000000000002"/>
  </r>
  <r>
    <x v="2"/>
    <n v="0.89999999999999991"/>
  </r>
  <r>
    <x v="1"/>
    <n v="0.89999999999999991"/>
  </r>
  <r>
    <x v="1"/>
    <n v="0.89999999999999991"/>
  </r>
  <r>
    <x v="3"/>
    <n v="0.89999999999999991"/>
  </r>
  <r>
    <x v="3"/>
    <n v="1.3499999999999999"/>
  </r>
  <r>
    <x v="1"/>
    <n v="1.7999999999999998"/>
  </r>
  <r>
    <x v="2"/>
    <n v="0.89999999999999991"/>
  </r>
  <r>
    <x v="3"/>
    <n v="-0.89999999999999991"/>
  </r>
  <r>
    <x v="1"/>
    <n v="0.89999999999999991"/>
  </r>
  <r>
    <x v="4"/>
    <n v="1.7999999999999998"/>
  </r>
  <r>
    <x v="1"/>
    <n v="0.89999999999999991"/>
  </r>
  <r>
    <x v="2"/>
    <n v="-0.89999999999999991"/>
  </r>
  <r>
    <x v="3"/>
    <n v="1.0799999999999998"/>
  </r>
  <r>
    <x v="1"/>
    <n v="1.1700000000000002"/>
  </r>
  <r>
    <x v="5"/>
    <n v="1.7999999999999998"/>
  </r>
  <r>
    <x v="3"/>
    <n v="0.89999999999999991"/>
  </r>
  <r>
    <x v="2"/>
    <n v="1.1700000000000002"/>
  </r>
  <r>
    <x v="2"/>
    <n v="1.3499999999999999"/>
  </r>
  <r>
    <x v="1"/>
    <n v="0.89999999999999991"/>
  </r>
  <r>
    <x v="1"/>
    <n v="-0.89999999999999991"/>
  </r>
  <r>
    <x v="6"/>
    <n v="1.4400000000000002"/>
  </r>
  <r>
    <x v="1"/>
    <n v="0.89999999999999991"/>
  </r>
  <r>
    <x v="4"/>
    <n v="1.6199999999999999"/>
  </r>
  <r>
    <x v="3"/>
    <n v="-0.89999999999999991"/>
  </r>
  <r>
    <x v="3"/>
    <n v="1.26"/>
  </r>
  <r>
    <x v="2"/>
    <n v="1.26"/>
  </r>
  <r>
    <x v="2"/>
    <n v="0.89999999999999991"/>
  </r>
  <r>
    <x v="2"/>
    <n v="0.89999999999999991"/>
  </r>
  <r>
    <x v="2"/>
    <n v="0.89999999999999991"/>
  </r>
  <r>
    <x v="3"/>
    <n v="0.89999999999999991"/>
  </r>
  <r>
    <x v="2"/>
    <n v="0.89999999999999991"/>
  </r>
  <r>
    <x v="2"/>
    <n v="1.1700000000000002"/>
  </r>
  <r>
    <x v="4"/>
    <n v="1.6199999999999999"/>
  </r>
  <r>
    <x v="3"/>
    <n v="-0.89999999999999991"/>
  </r>
  <r>
    <x v="3"/>
    <n v="0.89999999999999991"/>
  </r>
  <r>
    <x v="2"/>
    <n v="1.26"/>
  </r>
  <r>
    <x v="1"/>
    <n v="0.89999999999999991"/>
  </r>
  <r>
    <x v="3"/>
    <n v="1.7999999999999998"/>
  </r>
  <r>
    <x v="3"/>
    <n v="0.89999999999999991"/>
  </r>
  <r>
    <x v="3"/>
    <n v="0.89999999999999991"/>
  </r>
  <r>
    <x v="2"/>
    <n v="0.89999999999999991"/>
  </r>
  <r>
    <x v="1"/>
    <n v="0.89999999999999991"/>
  </r>
  <r>
    <x v="2"/>
    <n v="-0.89999999999999991"/>
  </r>
  <r>
    <x v="2"/>
    <n v="0.89999999999999991"/>
  </r>
  <r>
    <x v="1"/>
    <n v="0.89999999999999991"/>
  </r>
  <r>
    <x v="2"/>
    <n v="0.89999999999999991"/>
  </r>
  <r>
    <x v="2"/>
    <n v="1.4400000000000002"/>
  </r>
  <r>
    <x v="3"/>
    <n v="0.9900000000000001"/>
  </r>
  <r>
    <x v="2"/>
    <n v="0.89999999999999991"/>
  </r>
  <r>
    <x v="3"/>
    <n v="0.89999999999999991"/>
  </r>
  <r>
    <x v="3"/>
    <n v="1.26"/>
  </r>
  <r>
    <x v="1"/>
    <n v="0.89999999999999991"/>
  </r>
  <r>
    <x v="1"/>
    <n v="0.89999999999999991"/>
  </r>
  <r>
    <x v="4"/>
    <n v="1.53"/>
  </r>
  <r>
    <x v="2"/>
    <n v="0.89999999999999991"/>
  </r>
  <r>
    <x v="4"/>
    <n v="1.7999999999999998"/>
  </r>
  <r>
    <x v="3"/>
    <n v="0.89999999999999991"/>
  </r>
  <r>
    <x v="2"/>
    <n v="1.0799999999999998"/>
  </r>
  <r>
    <x v="1"/>
    <n v="1.3499999999999999"/>
  </r>
  <r>
    <x v="4"/>
    <n v="1.7999999999999998"/>
  </r>
  <r>
    <x v="3"/>
    <n v="0.89999999999999991"/>
  </r>
  <r>
    <x v="3"/>
    <n v="1.6199999999999999"/>
  </r>
  <r>
    <x v="2"/>
    <n v="1.3499999999999999"/>
  </r>
  <r>
    <x v="3"/>
    <n v="1.4400000000000002"/>
  </r>
  <r>
    <x v="2"/>
    <n v="0.89999999999999991"/>
  </r>
  <r>
    <x v="1"/>
    <n v="0.89999999999999991"/>
  </r>
  <r>
    <x v="2"/>
    <n v="0.9900000000000001"/>
  </r>
  <r>
    <x v="1"/>
    <n v="0.89999999999999991"/>
  </r>
  <r>
    <x v="3"/>
    <n v="0.89999999999999991"/>
  </r>
  <r>
    <x v="2"/>
    <n v="1.6199999999999999"/>
  </r>
  <r>
    <x v="3"/>
    <n v="1.6199999999999999"/>
  </r>
  <r>
    <x v="3"/>
    <n v="1.6199999999999999"/>
  </r>
  <r>
    <x v="3"/>
    <n v="1.7999999999999998"/>
  </r>
  <r>
    <x v="1"/>
    <n v="1.6199999999999999"/>
  </r>
  <r>
    <x v="3"/>
    <n v="-0.18000000000000002"/>
  </r>
  <r>
    <x v="4"/>
    <n v="-0.18000000000000002"/>
  </r>
  <r>
    <x v="4"/>
    <n v="0"/>
  </r>
  <r>
    <x v="4"/>
    <n v="0"/>
  </r>
  <r>
    <x v="3"/>
    <n v="-0.63"/>
  </r>
  <r>
    <x v="1"/>
    <n v="-0.53999999999999992"/>
  </r>
  <r>
    <x v="5"/>
    <n v="0"/>
  </r>
  <r>
    <x v="2"/>
    <n v="-0.18000000000000002"/>
  </r>
  <r>
    <x v="2"/>
    <n v="-0.18000000000000002"/>
  </r>
  <r>
    <x v="1"/>
    <n v="-0.89999999999999991"/>
  </r>
  <r>
    <x v="1"/>
    <n v="-0.18000000000000002"/>
  </r>
  <r>
    <x v="1"/>
    <n v="-0.53999999999999992"/>
  </r>
  <r>
    <x v="3"/>
    <n v="-0.18000000000000002"/>
  </r>
  <r>
    <x v="3"/>
    <n v="-0.53999999999999992"/>
  </r>
  <r>
    <x v="2"/>
    <n v="-0.18000000000000002"/>
  </r>
  <r>
    <x v="5"/>
    <n v="0"/>
  </r>
  <r>
    <x v="1"/>
    <n v="-0.89999999999999991"/>
  </r>
  <r>
    <x v="2"/>
    <n v="-0.89999999999999991"/>
  </r>
  <r>
    <x v="4"/>
    <n v="0"/>
  </r>
  <r>
    <x v="2"/>
    <n v="0"/>
  </r>
  <r>
    <x v="3"/>
    <n v="-0.89999999999999991"/>
  </r>
  <r>
    <x v="3"/>
    <n v="0"/>
  </r>
  <r>
    <x v="4"/>
    <n v="0"/>
  </r>
  <r>
    <x v="3"/>
    <n v="-0.26999999999999996"/>
  </r>
  <r>
    <x v="3"/>
    <n v="-0.18000000000000002"/>
  </r>
  <r>
    <x v="2"/>
    <n v="-0.89999999999999991"/>
  </r>
  <r>
    <x v="1"/>
    <n v="-0.72000000000000008"/>
  </r>
  <r>
    <x v="3"/>
    <n v="-0.89999999999999991"/>
  </r>
  <r>
    <x v="3"/>
    <n v="-0.89999999999999991"/>
  </r>
  <r>
    <x v="2"/>
    <n v="-0.89999999999999991"/>
  </r>
  <r>
    <x v="1"/>
    <n v="-0.89999999999999991"/>
  </r>
  <r>
    <x v="4"/>
    <n v="0"/>
  </r>
  <r>
    <x v="4"/>
    <n v="-0.18000000000000002"/>
  </r>
  <r>
    <x v="4"/>
    <n v="0"/>
  </r>
  <r>
    <x v="3"/>
    <n v="-0.63"/>
  </r>
  <r>
    <x v="2"/>
    <n v="-0.18000000000000002"/>
  </r>
  <r>
    <x v="2"/>
    <n v="-0.89999999999999991"/>
  </r>
  <r>
    <x v="2"/>
    <n v="-0.18000000000000002"/>
  </r>
  <r>
    <x v="1"/>
    <n v="-0.72000000000000008"/>
  </r>
  <r>
    <x v="2"/>
    <n v="-0.18000000000000002"/>
  </r>
  <r>
    <x v="3"/>
    <n v="-0.89999999999999991"/>
  </r>
  <r>
    <x v="3"/>
    <n v="0"/>
  </r>
  <r>
    <x v="3"/>
    <n v="0"/>
  </r>
  <r>
    <x v="3"/>
    <n v="-0.89999999999999991"/>
  </r>
  <r>
    <x v="1"/>
    <n v="-0.89999999999999991"/>
  </r>
  <r>
    <x v="5"/>
    <n v="-0.18000000000000002"/>
  </r>
  <r>
    <x v="3"/>
    <n v="-0.72000000000000008"/>
  </r>
  <r>
    <x v="1"/>
    <n v="-0.18000000000000002"/>
  </r>
  <r>
    <x v="3"/>
    <n v="-0.26999999999999996"/>
  </r>
  <r>
    <x v="3"/>
    <n v="-0.18000000000000002"/>
  </r>
  <r>
    <x v="1"/>
    <n v="-0.63"/>
  </r>
  <r>
    <x v="2"/>
    <n v="0"/>
  </r>
  <r>
    <x v="2"/>
    <n v="-0.72000000000000008"/>
  </r>
  <r>
    <x v="2"/>
    <n v="-0.80999999999999994"/>
  </r>
  <r>
    <x v="1"/>
    <n v="-0.89999999999999991"/>
  </r>
  <r>
    <x v="2"/>
    <n v="-0.44999999999999996"/>
  </r>
  <r>
    <x v="1"/>
    <n v="-0.53999999999999992"/>
  </r>
  <r>
    <x v="3"/>
    <n v="0"/>
  </r>
  <r>
    <x v="3"/>
    <n v="0"/>
  </r>
  <r>
    <x v="1"/>
    <n v="-0.53999999999999992"/>
  </r>
  <r>
    <x v="4"/>
    <n v="0"/>
  </r>
  <r>
    <x v="2"/>
    <n v="-0.80999999999999994"/>
  </r>
  <r>
    <x v="2"/>
    <n v="-0.18000000000000002"/>
  </r>
  <r>
    <x v="1"/>
    <n v="-0.89999999999999991"/>
  </r>
  <r>
    <x v="2"/>
    <n v="0"/>
  </r>
  <r>
    <x v="5"/>
    <n v="-0.89999999999999991"/>
  </r>
  <r>
    <x v="5"/>
    <n v="0"/>
  </r>
  <r>
    <x v="2"/>
    <n v="0"/>
  </r>
  <r>
    <x v="2"/>
    <n v="0"/>
  </r>
  <r>
    <x v="3"/>
    <n v="-0.72000000000000008"/>
  </r>
  <r>
    <x v="2"/>
    <n v="0"/>
  </r>
  <r>
    <x v="2"/>
    <n v="-0.72000000000000008"/>
  </r>
  <r>
    <x v="3"/>
    <n v="-0.89999999999999991"/>
  </r>
  <r>
    <x v="4"/>
    <n v="-0.18000000000000002"/>
  </r>
  <r>
    <x v="3"/>
    <n v="0"/>
  </r>
  <r>
    <x v="3"/>
    <n v="-0.18000000000000002"/>
  </r>
  <r>
    <x v="5"/>
    <n v="-0.18000000000000002"/>
  </r>
  <r>
    <x v="2"/>
    <n v="-0.18000000000000002"/>
  </r>
  <r>
    <x v="3"/>
    <n v="0"/>
  </r>
  <r>
    <x v="3"/>
    <n v="0"/>
  </r>
  <r>
    <x v="2"/>
    <n v="0"/>
  </r>
  <r>
    <x v="4"/>
    <n v="-0.18000000000000002"/>
  </r>
  <r>
    <x v="5"/>
    <n v="-0.18000000000000002"/>
  </r>
  <r>
    <x v="2"/>
    <n v="0"/>
  </r>
  <r>
    <x v="3"/>
    <n v="-0.89999999999999991"/>
  </r>
  <r>
    <x v="4"/>
    <n v="0"/>
  </r>
  <r>
    <x v="2"/>
    <n v="-0.18000000000000002"/>
  </r>
  <r>
    <x v="2"/>
    <n v="0"/>
  </r>
  <r>
    <x v="3"/>
    <n v="-0.89999999999999991"/>
  </r>
  <r>
    <x v="3"/>
    <n v="-0.18000000000000002"/>
  </r>
  <r>
    <x v="5"/>
    <n v="-0.18000000000000002"/>
  </r>
  <r>
    <x v="3"/>
    <n v="0"/>
  </r>
  <r>
    <x v="3"/>
    <n v="0"/>
  </r>
  <r>
    <x v="1"/>
    <n v="-0.44999999999999996"/>
  </r>
  <r>
    <x v="4"/>
    <n v="0"/>
  </r>
  <r>
    <x v="4"/>
    <n v="0"/>
  </r>
  <r>
    <x v="3"/>
    <n v="0"/>
  </r>
  <r>
    <x v="5"/>
    <n v="-0.18000000000000002"/>
  </r>
  <r>
    <x v="5"/>
    <n v="0"/>
  </r>
  <r>
    <x v="4"/>
    <n v="0"/>
  </r>
  <r>
    <x v="2"/>
    <n v="-0.89999999999999991"/>
  </r>
  <r>
    <x v="4"/>
    <n v="0"/>
  </r>
  <r>
    <x v="3"/>
    <n v="-0.18000000000000002"/>
  </r>
  <r>
    <x v="2"/>
    <n v="-0.89999999999999991"/>
  </r>
  <r>
    <x v="4"/>
    <n v="0"/>
  </r>
  <r>
    <x v="5"/>
    <n v="0"/>
  </r>
  <r>
    <x v="4"/>
    <n v="-0.63"/>
  </r>
  <r>
    <x v="6"/>
    <n v="-0.44999999999999996"/>
  </r>
  <r>
    <x v="5"/>
    <n v="0"/>
  </r>
  <r>
    <x v="2"/>
    <n v="-0.36000000000000004"/>
  </r>
  <r>
    <x v="2"/>
    <n v="0"/>
  </r>
  <r>
    <x v="4"/>
    <n v="-0.18000000000000002"/>
  </r>
  <r>
    <x v="2"/>
    <n v="0"/>
  </r>
  <r>
    <x v="3"/>
    <n v="0"/>
  </r>
  <r>
    <x v="2"/>
    <n v="-0.18000000000000002"/>
  </r>
  <r>
    <x v="3"/>
    <n v="0"/>
  </r>
  <r>
    <x v="2"/>
    <n v="0"/>
  </r>
  <r>
    <x v="2"/>
    <n v="-0.18000000000000002"/>
  </r>
  <r>
    <x v="5"/>
    <n v="0"/>
  </r>
  <r>
    <x v="3"/>
    <n v="-0.18000000000000002"/>
  </r>
  <r>
    <x v="3"/>
    <n v="0"/>
  </r>
  <r>
    <x v="2"/>
    <n v="-0.18000000000000002"/>
  </r>
  <r>
    <x v="5"/>
    <n v="0"/>
  </r>
  <r>
    <x v="2"/>
    <n v="0"/>
  </r>
  <r>
    <x v="3"/>
    <n v="-0.18000000000000002"/>
  </r>
  <r>
    <x v="2"/>
    <n v="0"/>
  </r>
  <r>
    <x v="6"/>
    <n v="0"/>
  </r>
  <r>
    <x v="5"/>
    <n v="0"/>
  </r>
  <r>
    <x v="4"/>
    <n v="0"/>
  </r>
  <r>
    <x v="4"/>
    <n v="0"/>
  </r>
  <r>
    <x v="4"/>
    <n v="0"/>
  </r>
  <r>
    <x v="2"/>
    <n v="-0.18000000000000002"/>
  </r>
  <r>
    <x v="3"/>
    <n v="-0.18000000000000002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2"/>
    <n v="0"/>
  </r>
  <r>
    <x v="2"/>
    <n v="0"/>
  </r>
  <r>
    <x v="3"/>
    <n v="0"/>
  </r>
  <r>
    <x v="3"/>
    <n v="-0.18000000000000002"/>
  </r>
  <r>
    <x v="3"/>
    <n v="0"/>
  </r>
  <r>
    <x v="3"/>
    <n v="0"/>
  </r>
  <r>
    <x v="5"/>
    <n v="-0.18000000000000002"/>
  </r>
  <r>
    <x v="5"/>
    <n v="0"/>
  </r>
  <r>
    <x v="5"/>
    <n v="-0.18000000000000002"/>
  </r>
  <r>
    <x v="4"/>
    <n v="0"/>
  </r>
  <r>
    <x v="6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4"/>
    <n v="-0.18000000000000002"/>
  </r>
  <r>
    <x v="4"/>
    <n v="0"/>
  </r>
  <r>
    <x v="5"/>
    <n v="0"/>
  </r>
  <r>
    <x v="3"/>
    <n v="-0.18000000000000002"/>
  </r>
  <r>
    <x v="4"/>
    <n v="0"/>
  </r>
  <r>
    <x v="4"/>
    <n v="0"/>
  </r>
  <r>
    <x v="2"/>
    <n v="0"/>
  </r>
  <r>
    <x v="4"/>
    <n v="0"/>
  </r>
  <r>
    <x v="6"/>
    <n v="0"/>
  </r>
  <r>
    <x v="2"/>
    <n v="0"/>
  </r>
  <r>
    <x v="5"/>
    <n v="0"/>
  </r>
  <r>
    <x v="4"/>
    <n v="0"/>
  </r>
  <r>
    <x v="5"/>
    <n v="-0.18000000000000002"/>
  </r>
  <r>
    <x v="2"/>
    <n v="0"/>
  </r>
  <r>
    <x v="5"/>
    <n v="0"/>
  </r>
  <r>
    <x v="2"/>
    <n v="0"/>
  </r>
  <r>
    <x v="5"/>
    <n v="0"/>
  </r>
  <r>
    <x v="5"/>
    <n v="0"/>
  </r>
  <r>
    <x v="2"/>
    <n v="0"/>
  </r>
  <r>
    <x v="2"/>
    <n v="0"/>
  </r>
  <r>
    <x v="5"/>
    <n v="0"/>
  </r>
  <r>
    <x v="4"/>
    <n v="0"/>
  </r>
  <r>
    <x v="2"/>
    <n v="0"/>
  </r>
  <r>
    <x v="5"/>
    <n v="0"/>
  </r>
  <r>
    <x v="4"/>
    <n v="0"/>
  </r>
  <r>
    <x v="3"/>
    <n v="-0.18000000000000002"/>
  </r>
  <r>
    <x v="5"/>
    <n v="-0.18000000000000002"/>
  </r>
  <r>
    <x v="5"/>
    <n v="0"/>
  </r>
  <r>
    <x v="5"/>
    <n v="-0.18000000000000002"/>
  </r>
  <r>
    <x v="5"/>
    <n v="0"/>
  </r>
  <r>
    <x v="4"/>
    <n v="0"/>
  </r>
  <r>
    <x v="2"/>
    <n v="0"/>
  </r>
  <r>
    <x v="4"/>
    <n v="0"/>
  </r>
  <r>
    <x v="4"/>
    <n v="0"/>
  </r>
  <r>
    <x v="5"/>
    <n v="0"/>
  </r>
  <r>
    <x v="3"/>
    <n v="0"/>
  </r>
  <r>
    <x v="3"/>
    <n v="0"/>
  </r>
  <r>
    <x v="3"/>
    <n v="0"/>
  </r>
  <r>
    <x v="5"/>
    <n v="-0.18000000000000002"/>
  </r>
  <r>
    <x v="2"/>
    <n v="0"/>
  </r>
  <r>
    <x v="5"/>
    <n v="0"/>
  </r>
  <r>
    <x v="2"/>
    <n v="-0.18000000000000002"/>
  </r>
  <r>
    <x v="2"/>
    <n v="0"/>
  </r>
  <r>
    <x v="6"/>
    <n v="-0.18000000000000002"/>
  </r>
  <r>
    <x v="4"/>
    <n v="0"/>
  </r>
  <r>
    <x v="2"/>
    <n v="0"/>
  </r>
  <r>
    <x v="3"/>
    <n v="0"/>
  </r>
  <r>
    <x v="2"/>
    <n v="0"/>
  </r>
  <r>
    <x v="5"/>
    <n v="0"/>
  </r>
  <r>
    <x v="2"/>
    <n v="0"/>
  </r>
  <r>
    <x v="6"/>
    <n v="0"/>
  </r>
  <r>
    <x v="6"/>
    <n v="0"/>
  </r>
  <r>
    <x v="6"/>
    <n v="0"/>
  </r>
  <r>
    <x v="3"/>
    <n v="0"/>
  </r>
  <r>
    <x v="6"/>
    <n v="0"/>
  </r>
  <r>
    <x v="5"/>
    <n v="0"/>
  </r>
  <r>
    <x v="5"/>
    <n v="0"/>
  </r>
  <r>
    <x v="7"/>
    <n v="4.7700000000000005"/>
  </r>
  <r>
    <x v="7"/>
    <n v="4.59"/>
  </r>
  <r>
    <x v="7"/>
    <n v="2.6999999999999997"/>
  </r>
  <r>
    <x v="5"/>
    <n v="2.6999999999999997"/>
  </r>
  <r>
    <x v="5"/>
    <n v="1.6199999999999999"/>
  </r>
  <r>
    <x v="7"/>
    <n v="0.89999999999999991"/>
  </r>
  <r>
    <x v="7"/>
    <n v="0.89999999999999991"/>
  </r>
  <r>
    <x v="7"/>
    <n v="0.89999999999999991"/>
  </r>
  <r>
    <x v="5"/>
    <n v="0.89999999999999991"/>
  </r>
  <r>
    <x v="5"/>
    <n v="1.6199999999999999"/>
  </r>
  <r>
    <x v="7"/>
    <n v="1.6199999999999999"/>
  </r>
  <r>
    <x v="7"/>
    <n v="1.6199999999999999"/>
  </r>
  <r>
    <x v="7"/>
    <n v="1.6199999999999999"/>
  </r>
  <r>
    <x v="5"/>
    <n v="1.7999999999999998"/>
  </r>
  <r>
    <x v="7"/>
    <n v="1.7999999999999998"/>
  </r>
  <r>
    <x v="7"/>
    <n v="1.6199999999999999"/>
  </r>
  <r>
    <x v="5"/>
    <n v="1.0799999999999998"/>
  </r>
  <r>
    <x v="5"/>
    <n v="1.7999999999999998"/>
  </r>
  <r>
    <x v="7"/>
    <n v="1.6199999999999999"/>
  </r>
  <r>
    <x v="7"/>
    <n v="1.6199999999999999"/>
  </r>
  <r>
    <x v="4"/>
    <n v="1.7999999999999998"/>
  </r>
  <r>
    <x v="5"/>
    <n v="1.7999999999999998"/>
  </r>
  <r>
    <x v="7"/>
    <n v="1.4400000000000002"/>
  </r>
  <r>
    <x v="7"/>
    <n v="-0.89999999999999991"/>
  </r>
  <r>
    <x v="5"/>
    <n v="0.89999999999999991"/>
  </r>
  <r>
    <x v="7"/>
    <n v="1.53"/>
  </r>
  <r>
    <x v="7"/>
    <n v="1.6199999999999999"/>
  </r>
  <r>
    <x v="5"/>
    <n v="0.9900000000000001"/>
  </r>
  <r>
    <x v="5"/>
    <n v="0"/>
  </r>
  <r>
    <x v="5"/>
    <n v="0"/>
  </r>
  <r>
    <x v="7"/>
    <n v="-0.36000000000000004"/>
  </r>
  <r>
    <x v="1"/>
    <n v="0"/>
  </r>
  <r>
    <x v="5"/>
    <n v="-0.18000000000000002"/>
  </r>
  <r>
    <x v="1"/>
    <n v="-0.18000000000000002"/>
  </r>
  <r>
    <x v="7"/>
    <n v="-0.89999999999999991"/>
  </r>
  <r>
    <x v="5"/>
    <n v="-0.80999999999999994"/>
  </r>
  <r>
    <x v="5"/>
    <n v="0"/>
  </r>
  <r>
    <x v="7"/>
    <n v="0"/>
  </r>
  <r>
    <x v="7"/>
    <n v="-0.18000000000000002"/>
  </r>
  <r>
    <x v="7"/>
    <n v="-0.53999999999999992"/>
  </r>
  <r>
    <x v="5"/>
    <n v="-0.18000000000000002"/>
  </r>
  <r>
    <x v="7"/>
    <n v="0"/>
  </r>
  <r>
    <x v="7"/>
    <n v="-0.26999999999999996"/>
  </r>
  <r>
    <x v="5"/>
    <n v="0"/>
  </r>
  <r>
    <x v="7"/>
    <n v="-0.18000000000000002"/>
  </r>
  <r>
    <x v="7"/>
    <n v="-0.18000000000000002"/>
  </r>
  <r>
    <x v="4"/>
    <n v="0"/>
  </r>
  <r>
    <x v="4"/>
    <n v="0"/>
  </r>
  <r>
    <x v="1"/>
    <n v="0"/>
  </r>
  <r>
    <x v="1"/>
    <n v="0"/>
  </r>
  <r>
    <x v="5"/>
    <n v="0"/>
  </r>
  <r>
    <x v="5"/>
    <n v="0"/>
  </r>
  <r>
    <x v="5"/>
    <n v="-0.18000000000000002"/>
  </r>
  <r>
    <x v="7"/>
    <n v="-0.18000000000000002"/>
  </r>
  <r>
    <x v="4"/>
    <n v="0"/>
  </r>
  <r>
    <x v="7"/>
    <n v="-0.36000000000000004"/>
  </r>
  <r>
    <x v="4"/>
    <n v="0"/>
  </r>
  <r>
    <x v="7"/>
    <n v="-0.26999999999999996"/>
  </r>
  <r>
    <x v="5"/>
    <n v="-0.18000000000000002"/>
  </r>
  <r>
    <x v="1"/>
    <n v="0"/>
  </r>
  <r>
    <x v="7"/>
    <n v="-0.18000000000000002"/>
  </r>
  <r>
    <x v="5"/>
    <n v="-0.36000000000000004"/>
  </r>
  <r>
    <x v="4"/>
    <n v="-0.18000000000000002"/>
  </r>
  <r>
    <x v="4"/>
    <n v="0"/>
  </r>
  <r>
    <x v="7"/>
    <n v="-0.44999999999999996"/>
  </r>
  <r>
    <x v="7"/>
    <n v="0"/>
  </r>
  <r>
    <x v="7"/>
    <n v="-0.36000000000000004"/>
  </r>
  <r>
    <x v="7"/>
    <n v="0"/>
  </r>
  <r>
    <x v="7"/>
    <n v="0"/>
  </r>
  <r>
    <x v="7"/>
    <n v="0"/>
  </r>
  <r>
    <x v="4"/>
    <n v="0"/>
  </r>
  <r>
    <x v="4"/>
    <n v="0"/>
  </r>
  <r>
    <x v="7"/>
    <n v="-0.18000000000000002"/>
  </r>
  <r>
    <x v="4"/>
    <n v="0"/>
  </r>
  <r>
    <x v="4"/>
    <n v="0"/>
  </r>
  <r>
    <x v="7"/>
    <n v="-0.18000000000000002"/>
  </r>
  <r>
    <x v="1"/>
    <n v="0"/>
  </r>
  <r>
    <x v="1"/>
    <n v="0"/>
  </r>
  <r>
    <x v="7"/>
    <n v="-0.18000000000000002"/>
  </r>
  <r>
    <x v="7"/>
    <n v="0"/>
  </r>
  <r>
    <x v="5"/>
    <n v="-0.89999999999999991"/>
  </r>
  <r>
    <x v="4"/>
    <n v="0"/>
  </r>
  <r>
    <x v="1"/>
    <n v="0"/>
  </r>
  <r>
    <x v="7"/>
    <n v="0"/>
  </r>
  <r>
    <x v="7"/>
    <n v="0"/>
  </r>
  <r>
    <x v="4"/>
    <n v="-0.18000000000000002"/>
  </r>
  <r>
    <x v="7"/>
    <n v="0"/>
  </r>
  <r>
    <x v="5"/>
    <n v="0"/>
  </r>
  <r>
    <x v="7"/>
    <n v="0"/>
  </r>
  <r>
    <x v="7"/>
    <n v="0"/>
  </r>
  <r>
    <x v="1"/>
    <n v="0"/>
  </r>
  <r>
    <x v="1"/>
    <n v="0"/>
  </r>
  <r>
    <x v="7"/>
    <n v="-0.18000000000000002"/>
  </r>
  <r>
    <x v="5"/>
    <n v="-0.26999999999999996"/>
  </r>
  <r>
    <x v="1"/>
    <n v="-0.18000000000000002"/>
  </r>
  <r>
    <x v="5"/>
    <n v="0"/>
  </r>
  <r>
    <x v="4"/>
    <n v="0"/>
  </r>
  <r>
    <x v="4"/>
    <n v="0"/>
  </r>
  <r>
    <x v="4"/>
    <n v="0"/>
  </r>
  <r>
    <x v="6"/>
    <n v="-0.18000000000000002"/>
  </r>
  <r>
    <x v="7"/>
    <n v="0"/>
  </r>
  <r>
    <x v="7"/>
    <n v="-0.18000000000000002"/>
  </r>
  <r>
    <x v="7"/>
    <n v="0"/>
  </r>
  <r>
    <x v="5"/>
    <n v="-0.26999999999999996"/>
  </r>
  <r>
    <x v="1"/>
    <n v="0"/>
  </r>
  <r>
    <x v="5"/>
    <n v="-0.80999999999999994"/>
  </r>
  <r>
    <x v="5"/>
    <n v="0"/>
  </r>
  <r>
    <x v="7"/>
    <n v="0"/>
  </r>
  <r>
    <x v="7"/>
    <n v="0"/>
  </r>
  <r>
    <x v="7"/>
    <n v="0"/>
  </r>
  <r>
    <x v="7"/>
    <n v="0"/>
  </r>
  <r>
    <x v="4"/>
    <n v="0"/>
  </r>
  <r>
    <x v="1"/>
    <n v="-0.18000000000000002"/>
  </r>
  <r>
    <x v="7"/>
    <n v="0"/>
  </r>
  <r>
    <x v="7"/>
    <n v="0"/>
  </r>
  <r>
    <x v="5"/>
    <n v="-0.18000000000000002"/>
  </r>
  <r>
    <x v="5"/>
    <n v="0"/>
  </r>
  <r>
    <x v="5"/>
    <n v="-0.18000000000000002"/>
  </r>
  <r>
    <x v="6"/>
    <n v="0"/>
  </r>
  <r>
    <x v="1"/>
    <n v="0"/>
  </r>
  <r>
    <x v="7"/>
    <n v="0"/>
  </r>
  <r>
    <x v="6"/>
    <n v="-0.26999999999999996"/>
  </r>
  <r>
    <x v="4"/>
    <n v="0"/>
  </r>
  <r>
    <x v="5"/>
    <n v="-0.18000000000000002"/>
  </r>
  <r>
    <x v="5"/>
    <n v="-0.18000000000000002"/>
  </r>
  <r>
    <x v="4"/>
    <n v="0"/>
  </r>
  <r>
    <x v="7"/>
    <n v="0"/>
  </r>
  <r>
    <x v="7"/>
    <n v="0"/>
  </r>
  <r>
    <x v="1"/>
    <n v="0"/>
  </r>
  <r>
    <x v="4"/>
    <n v="0"/>
  </r>
  <r>
    <x v="1"/>
    <n v="0"/>
  </r>
  <r>
    <x v="7"/>
    <n v="0"/>
  </r>
  <r>
    <x v="7"/>
    <n v="0"/>
  </r>
  <r>
    <x v="4"/>
    <n v="0"/>
  </r>
  <r>
    <x v="1"/>
    <n v="0"/>
  </r>
  <r>
    <x v="1"/>
    <n v="0"/>
  </r>
  <r>
    <x v="1"/>
    <n v="0"/>
  </r>
  <r>
    <x v="5"/>
    <n v="-0.18000000000000002"/>
  </r>
  <r>
    <x v="5"/>
    <n v="-0.36000000000000004"/>
  </r>
  <r>
    <x v="1"/>
    <n v="0"/>
  </r>
  <r>
    <x v="1"/>
    <n v="0"/>
  </r>
  <r>
    <x v="4"/>
    <n v="0"/>
  </r>
  <r>
    <x v="4"/>
    <n v="0"/>
  </r>
  <r>
    <x v="5"/>
    <n v="0"/>
  </r>
  <r>
    <x v="4"/>
    <n v="0"/>
  </r>
  <r>
    <x v="1"/>
    <n v="0"/>
  </r>
  <r>
    <x v="6"/>
    <n v="0"/>
  </r>
  <r>
    <x v="6"/>
    <n v="0"/>
  </r>
  <r>
    <x v="5"/>
    <n v="-0.18000000000000002"/>
  </r>
  <r>
    <x v="6"/>
    <n v="0"/>
  </r>
  <r>
    <x v="5"/>
    <n v="-0.26999999999999996"/>
  </r>
  <r>
    <x v="5"/>
    <n v="0"/>
  </r>
  <r>
    <x v="7"/>
    <n v="0"/>
  </r>
  <r>
    <x v="7"/>
    <n v="0"/>
  </r>
  <r>
    <x v="7"/>
    <n v="0"/>
  </r>
  <r>
    <x v="1"/>
    <n v="0"/>
  </r>
  <r>
    <x v="1"/>
    <n v="0"/>
  </r>
  <r>
    <x v="6"/>
    <n v="-0.80999999999999994"/>
  </r>
  <r>
    <x v="1"/>
    <n v="0"/>
  </r>
  <r>
    <x v="6"/>
    <n v="0"/>
  </r>
  <r>
    <x v="5"/>
    <n v="0"/>
  </r>
  <r>
    <x v="1"/>
    <n v="0"/>
  </r>
  <r>
    <x v="1"/>
    <n v="0"/>
  </r>
  <r>
    <x v="7"/>
    <n v="0"/>
  </r>
  <r>
    <x v="7"/>
    <n v="0"/>
  </r>
  <r>
    <x v="6"/>
    <n v="-0.18000000000000002"/>
  </r>
  <r>
    <x v="4"/>
    <n v="0"/>
  </r>
  <r>
    <x v="4"/>
    <n v="0"/>
  </r>
  <r>
    <x v="5"/>
    <n v="-0.18000000000000002"/>
  </r>
  <r>
    <x v="4"/>
    <n v="0"/>
  </r>
  <r>
    <x v="7"/>
    <n v="0"/>
  </r>
  <r>
    <x v="4"/>
    <n v="0"/>
  </r>
  <r>
    <x v="1"/>
    <n v="0"/>
  </r>
  <r>
    <x v="7"/>
    <n v="0"/>
  </r>
  <r>
    <x v="7"/>
    <n v="-0.18000000000000002"/>
  </r>
  <r>
    <x v="6"/>
    <n v="0"/>
  </r>
  <r>
    <x v="5"/>
    <n v="-0.44999999999999996"/>
  </r>
  <r>
    <x v="1"/>
    <n v="0"/>
  </r>
  <r>
    <x v="1"/>
    <n v="0"/>
  </r>
  <r>
    <x v="7"/>
    <n v="0"/>
  </r>
  <r>
    <x v="4"/>
    <n v="0"/>
  </r>
  <r>
    <x v="7"/>
    <n v="0"/>
  </r>
  <r>
    <x v="5"/>
    <n v="-0.18000000000000002"/>
  </r>
  <r>
    <x v="1"/>
    <n v="0"/>
  </r>
  <r>
    <x v="1"/>
    <n v="0"/>
  </r>
  <r>
    <x v="6"/>
    <n v="0"/>
  </r>
  <r>
    <x v="7"/>
    <n v="0"/>
  </r>
  <r>
    <x v="7"/>
    <n v="0"/>
  </r>
  <r>
    <x v="4"/>
    <n v="0"/>
  </r>
  <r>
    <x v="6"/>
    <n v="0"/>
  </r>
  <r>
    <x v="7"/>
    <n v="0"/>
  </r>
  <r>
    <x v="7"/>
    <n v="0"/>
  </r>
  <r>
    <x v="7"/>
    <n v="0"/>
  </r>
  <r>
    <x v="6"/>
    <n v="-0.18000000000000002"/>
  </r>
  <r>
    <x v="7"/>
    <n v="0"/>
  </r>
  <r>
    <x v="7"/>
    <n v="0"/>
  </r>
  <r>
    <x v="6"/>
    <n v="0"/>
  </r>
  <r>
    <x v="7"/>
    <n v="0"/>
  </r>
  <r>
    <x v="5"/>
    <n v="0"/>
  </r>
  <r>
    <x v="7"/>
    <n v="0"/>
  </r>
  <r>
    <x v="4"/>
    <n v="0"/>
  </r>
  <r>
    <x v="4"/>
    <n v="0"/>
  </r>
  <r>
    <x v="6"/>
    <n v="-0.18000000000000002"/>
  </r>
  <r>
    <x v="7"/>
    <n v="0"/>
  </r>
  <r>
    <x v="7"/>
    <n v="0"/>
  </r>
  <r>
    <x v="7"/>
    <n v="0"/>
  </r>
  <r>
    <x v="4"/>
    <n v="0"/>
  </r>
  <r>
    <x v="4"/>
    <n v="0"/>
  </r>
  <r>
    <x v="6"/>
    <n v="0"/>
  </r>
  <r>
    <x v="7"/>
    <n v="0"/>
  </r>
  <r>
    <x v="7"/>
    <n v="0"/>
  </r>
  <r>
    <x v="4"/>
    <n v="0"/>
  </r>
  <r>
    <x v="6"/>
    <n v="0"/>
  </r>
  <r>
    <x v="6"/>
    <n v="0"/>
  </r>
  <r>
    <x v="7"/>
    <n v="-0.18000000000000002"/>
  </r>
  <r>
    <x v="7"/>
    <n v="0"/>
  </r>
  <r>
    <x v="1"/>
    <n v="0"/>
  </r>
  <r>
    <x v="7"/>
    <n v="0"/>
  </r>
  <r>
    <x v="1"/>
    <n v="0"/>
  </r>
  <r>
    <x v="1"/>
    <n v="0"/>
  </r>
  <r>
    <x v="6"/>
    <n v="0"/>
  </r>
  <r>
    <x v="1"/>
    <n v="0"/>
  </r>
  <r>
    <x v="7"/>
    <n v="-0.18000000000000002"/>
  </r>
  <r>
    <x v="4"/>
    <n v="0"/>
  </r>
  <r>
    <x v="6"/>
    <n v="0"/>
  </r>
  <r>
    <x v="7"/>
    <n v="0"/>
  </r>
  <r>
    <x v="4"/>
    <n v="0"/>
  </r>
  <r>
    <x v="4"/>
    <n v="0"/>
  </r>
  <r>
    <x v="6"/>
    <n v="0"/>
  </r>
  <r>
    <x v="4"/>
    <n v="0"/>
  </r>
  <r>
    <x v="6"/>
    <n v="0"/>
  </r>
  <r>
    <x v="7"/>
    <n v="0"/>
  </r>
  <r>
    <x v="6"/>
    <n v="0"/>
  </r>
  <r>
    <x v="7"/>
    <n v="0"/>
  </r>
  <r>
    <x v="6"/>
    <n v="0"/>
  </r>
  <r>
    <x v="6"/>
    <n v="0"/>
  </r>
  <r>
    <x v="7"/>
    <n v="0"/>
  </r>
  <r>
    <x v="7"/>
    <n v="0"/>
  </r>
  <r>
    <x v="4"/>
    <n v="0"/>
  </r>
  <r>
    <x v="7"/>
    <n v="0"/>
  </r>
  <r>
    <x v="5"/>
    <n v="-0.18000000000000002"/>
  </r>
  <r>
    <x v="4"/>
    <n v="0"/>
  </r>
  <r>
    <x v="6"/>
    <n v="0"/>
  </r>
  <r>
    <x v="4"/>
    <n v="0"/>
  </r>
  <r>
    <x v="1"/>
    <n v="0"/>
  </r>
  <r>
    <x v="7"/>
    <n v="0"/>
  </r>
  <r>
    <x v="5"/>
    <n v="0"/>
  </r>
  <r>
    <x v="4"/>
    <n v="0"/>
  </r>
  <r>
    <x v="6"/>
    <n v="0"/>
  </r>
  <r>
    <x v="6"/>
    <n v="0"/>
  </r>
  <r>
    <x v="4"/>
    <n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2"/>
    <n v="2.6999999999999997"/>
  </r>
  <r>
    <x v="1"/>
    <n v="4.5"/>
  </r>
  <r>
    <x v="2"/>
    <n v="4.5"/>
  </r>
  <r>
    <x v="1"/>
    <n v="2.6999999999999997"/>
  </r>
  <r>
    <x v="3"/>
    <n v="4.5"/>
  </r>
  <r>
    <x v="1"/>
    <n v="2.6999999999999997"/>
  </r>
  <r>
    <x v="3"/>
    <n v="4.5"/>
  </r>
  <r>
    <x v="1"/>
    <n v="4.5"/>
  </r>
  <r>
    <x v="3"/>
    <n v="2.6999999999999997"/>
  </r>
  <r>
    <x v="2"/>
    <n v="4.68"/>
  </r>
  <r>
    <x v="2"/>
    <n v="2.6999999999999997"/>
  </r>
  <r>
    <x v="2"/>
    <n v="2.6999999999999997"/>
  </r>
  <r>
    <x v="2"/>
    <n v="5.3999999999999995"/>
  </r>
  <r>
    <x v="1"/>
    <n v="4.68"/>
  </r>
  <r>
    <x v="3"/>
    <n v="4.5"/>
  </r>
  <r>
    <x v="3"/>
    <n v="2.6999999999999997"/>
  </r>
  <r>
    <x v="3"/>
    <n v="-0.89999999999999991"/>
  </r>
  <r>
    <x v="3"/>
    <n v="1.26"/>
  </r>
  <r>
    <x v="1"/>
    <n v="-0.89999999999999991"/>
  </r>
  <r>
    <x v="1"/>
    <n v="0.89999999999999991"/>
  </r>
  <r>
    <x v="1"/>
    <n v="0.89999999999999991"/>
  </r>
  <r>
    <x v="2"/>
    <n v="-0.89999999999999991"/>
  </r>
  <r>
    <x v="1"/>
    <n v="1.1700000000000002"/>
  </r>
  <r>
    <x v="1"/>
    <n v="1.26"/>
  </r>
  <r>
    <x v="2"/>
    <n v="0.89999999999999991"/>
  </r>
  <r>
    <x v="3"/>
    <n v="0.89999999999999991"/>
  </r>
  <r>
    <x v="2"/>
    <n v="0.89999999999999991"/>
  </r>
  <r>
    <x v="1"/>
    <n v="0.89999999999999991"/>
  </r>
  <r>
    <x v="2"/>
    <n v="1.7999999999999998"/>
  </r>
  <r>
    <x v="1"/>
    <n v="-0.89999999999999991"/>
  </r>
  <r>
    <x v="3"/>
    <n v="0.89999999999999991"/>
  </r>
  <r>
    <x v="2"/>
    <n v="1.3499999999999999"/>
  </r>
  <r>
    <x v="3"/>
    <n v="0.89999999999999991"/>
  </r>
  <r>
    <x v="2"/>
    <n v="0.89999999999999991"/>
  </r>
  <r>
    <x v="2"/>
    <n v="1.1700000000000002"/>
  </r>
  <r>
    <x v="2"/>
    <n v="0.89999999999999991"/>
  </r>
  <r>
    <x v="1"/>
    <n v="0.89999999999999991"/>
  </r>
  <r>
    <x v="1"/>
    <n v="0.89999999999999991"/>
  </r>
  <r>
    <x v="3"/>
    <n v="0.89999999999999991"/>
  </r>
  <r>
    <x v="3"/>
    <n v="1.3499999999999999"/>
  </r>
  <r>
    <x v="1"/>
    <n v="1.7999999999999998"/>
  </r>
  <r>
    <x v="2"/>
    <n v="0.89999999999999991"/>
  </r>
  <r>
    <x v="3"/>
    <n v="-0.89999999999999991"/>
  </r>
  <r>
    <x v="1"/>
    <n v="0.89999999999999991"/>
  </r>
  <r>
    <x v="3"/>
    <n v="1.7999999999999998"/>
  </r>
  <r>
    <x v="1"/>
    <n v="0.89999999999999991"/>
  </r>
  <r>
    <x v="2"/>
    <n v="-0.89999999999999991"/>
  </r>
  <r>
    <x v="3"/>
    <n v="1.0799999999999998"/>
  </r>
  <r>
    <x v="1"/>
    <n v="1.1700000000000002"/>
  </r>
  <r>
    <x v="4"/>
    <n v="1.7999999999999998"/>
  </r>
  <r>
    <x v="3"/>
    <n v="0.89999999999999991"/>
  </r>
  <r>
    <x v="2"/>
    <n v="1.1700000000000002"/>
  </r>
  <r>
    <x v="2"/>
    <n v="1.3499999999999999"/>
  </r>
  <r>
    <x v="1"/>
    <n v="0.89999999999999991"/>
  </r>
  <r>
    <x v="1"/>
    <n v="-0.89999999999999991"/>
  </r>
  <r>
    <x v="5"/>
    <n v="1.4400000000000002"/>
  </r>
  <r>
    <x v="1"/>
    <n v="0.89999999999999991"/>
  </r>
  <r>
    <x v="3"/>
    <n v="1.6199999999999999"/>
  </r>
  <r>
    <x v="3"/>
    <n v="-0.89999999999999991"/>
  </r>
  <r>
    <x v="3"/>
    <n v="1.26"/>
  </r>
  <r>
    <x v="2"/>
    <n v="1.26"/>
  </r>
  <r>
    <x v="2"/>
    <n v="0.89999999999999991"/>
  </r>
  <r>
    <x v="2"/>
    <n v="0.89999999999999991"/>
  </r>
  <r>
    <x v="2"/>
    <n v="0.89999999999999991"/>
  </r>
  <r>
    <x v="3"/>
    <n v="0.89999999999999991"/>
  </r>
  <r>
    <x v="2"/>
    <n v="0.89999999999999991"/>
  </r>
  <r>
    <x v="2"/>
    <n v="1.1700000000000002"/>
  </r>
  <r>
    <x v="3"/>
    <n v="1.6199999999999999"/>
  </r>
  <r>
    <x v="3"/>
    <n v="-0.89999999999999991"/>
  </r>
  <r>
    <x v="3"/>
    <n v="0.89999999999999991"/>
  </r>
  <r>
    <x v="2"/>
    <n v="1.26"/>
  </r>
  <r>
    <x v="1"/>
    <n v="0.89999999999999991"/>
  </r>
  <r>
    <x v="3"/>
    <n v="1.7999999999999998"/>
  </r>
  <r>
    <x v="3"/>
    <n v="0.89999999999999991"/>
  </r>
  <r>
    <x v="3"/>
    <n v="0.89999999999999991"/>
  </r>
  <r>
    <x v="2"/>
    <n v="0.89999999999999991"/>
  </r>
  <r>
    <x v="1"/>
    <n v="0.89999999999999991"/>
  </r>
  <r>
    <x v="2"/>
    <n v="-0.89999999999999991"/>
  </r>
  <r>
    <x v="2"/>
    <n v="0.89999999999999991"/>
  </r>
  <r>
    <x v="1"/>
    <n v="0.89999999999999991"/>
  </r>
  <r>
    <x v="2"/>
    <n v="0.89999999999999991"/>
  </r>
  <r>
    <x v="6"/>
    <n v="1.4400000000000002"/>
  </r>
  <r>
    <x v="3"/>
    <n v="0.9900000000000001"/>
  </r>
  <r>
    <x v="2"/>
    <n v="0.89999999999999991"/>
  </r>
  <r>
    <x v="3"/>
    <n v="0.89999999999999991"/>
  </r>
  <r>
    <x v="3"/>
    <n v="1.26"/>
  </r>
  <r>
    <x v="1"/>
    <n v="0.89999999999999991"/>
  </r>
  <r>
    <x v="1"/>
    <n v="0.89999999999999991"/>
  </r>
  <r>
    <x v="3"/>
    <n v="1.53"/>
  </r>
  <r>
    <x v="2"/>
    <n v="0.89999999999999991"/>
  </r>
  <r>
    <x v="3"/>
    <n v="1.7999999999999998"/>
  </r>
  <r>
    <x v="3"/>
    <n v="0.89999999999999991"/>
  </r>
  <r>
    <x v="2"/>
    <n v="1.0799999999999998"/>
  </r>
  <r>
    <x v="1"/>
    <n v="1.3499999999999999"/>
  </r>
  <r>
    <x v="3"/>
    <n v="1.7999999999999998"/>
  </r>
  <r>
    <x v="3"/>
    <n v="0.89999999999999991"/>
  </r>
  <r>
    <x v="2"/>
    <n v="1.6199999999999999"/>
  </r>
  <r>
    <x v="6"/>
    <n v="1.3499999999999999"/>
  </r>
  <r>
    <x v="3"/>
    <n v="1.4400000000000002"/>
  </r>
  <r>
    <x v="2"/>
    <n v="0.89999999999999991"/>
  </r>
  <r>
    <x v="1"/>
    <n v="0.89999999999999991"/>
  </r>
  <r>
    <x v="2"/>
    <n v="0.9900000000000001"/>
  </r>
  <r>
    <x v="1"/>
    <n v="0.89999999999999991"/>
  </r>
  <r>
    <x v="3"/>
    <n v="0.89999999999999991"/>
  </r>
  <r>
    <x v="2"/>
    <n v="1.6199999999999999"/>
  </r>
  <r>
    <x v="3"/>
    <n v="1.6199999999999999"/>
  </r>
  <r>
    <x v="3"/>
    <n v="1.6199999999999999"/>
  </r>
  <r>
    <x v="3"/>
    <n v="1.7999999999999998"/>
  </r>
  <r>
    <x v="1"/>
    <n v="1.6199999999999999"/>
  </r>
  <r>
    <x v="2"/>
    <n v="-0.18000000000000002"/>
  </r>
  <r>
    <x v="3"/>
    <n v="-0.18000000000000002"/>
  </r>
  <r>
    <x v="3"/>
    <n v="0"/>
  </r>
  <r>
    <x v="3"/>
    <n v="0"/>
  </r>
  <r>
    <x v="3"/>
    <n v="-0.63"/>
  </r>
  <r>
    <x v="1"/>
    <n v="-0.53999999999999992"/>
  </r>
  <r>
    <x v="4"/>
    <n v="0"/>
  </r>
  <r>
    <x v="6"/>
    <n v="-0.18000000000000002"/>
  </r>
  <r>
    <x v="2"/>
    <n v="-0.18000000000000002"/>
  </r>
  <r>
    <x v="1"/>
    <n v="-0.89999999999999991"/>
  </r>
  <r>
    <x v="1"/>
    <n v="-0.18000000000000002"/>
  </r>
  <r>
    <x v="1"/>
    <n v="-0.53999999999999992"/>
  </r>
  <r>
    <x v="2"/>
    <n v="-0.18000000000000002"/>
  </r>
  <r>
    <x v="3"/>
    <n v="-0.53999999999999992"/>
  </r>
  <r>
    <x v="6"/>
    <n v="-0.18000000000000002"/>
  </r>
  <r>
    <x v="4"/>
    <n v="0"/>
  </r>
  <r>
    <x v="1"/>
    <n v="-0.89999999999999991"/>
  </r>
  <r>
    <x v="2"/>
    <n v="-0.89999999999999991"/>
  </r>
  <r>
    <x v="3"/>
    <n v="0"/>
  </r>
  <r>
    <x v="6"/>
    <n v="0"/>
  </r>
  <r>
    <x v="3"/>
    <n v="-0.89999999999999991"/>
  </r>
  <r>
    <x v="2"/>
    <n v="0"/>
  </r>
  <r>
    <x v="3"/>
    <n v="0"/>
  </r>
  <r>
    <x v="2"/>
    <n v="-0.26999999999999996"/>
  </r>
  <r>
    <x v="2"/>
    <n v="-0.18000000000000002"/>
  </r>
  <r>
    <x v="2"/>
    <n v="-0.89999999999999991"/>
  </r>
  <r>
    <x v="1"/>
    <n v="-0.72000000000000008"/>
  </r>
  <r>
    <x v="3"/>
    <n v="-0.89999999999999991"/>
  </r>
  <r>
    <x v="3"/>
    <n v="-0.89999999999999991"/>
  </r>
  <r>
    <x v="2"/>
    <n v="-0.89999999999999991"/>
  </r>
  <r>
    <x v="1"/>
    <n v="-0.89999999999999991"/>
  </r>
  <r>
    <x v="3"/>
    <n v="0"/>
  </r>
  <r>
    <x v="3"/>
    <n v="-0.18000000000000002"/>
  </r>
  <r>
    <x v="3"/>
    <n v="0"/>
  </r>
  <r>
    <x v="3"/>
    <n v="-0.63"/>
  </r>
  <r>
    <x v="2"/>
    <n v="-0.18000000000000002"/>
  </r>
  <r>
    <x v="2"/>
    <n v="-0.89999999999999991"/>
  </r>
  <r>
    <x v="2"/>
    <n v="-0.18000000000000002"/>
  </r>
  <r>
    <x v="1"/>
    <n v="-0.72000000000000008"/>
  </r>
  <r>
    <x v="6"/>
    <n v="-0.18000000000000002"/>
  </r>
  <r>
    <x v="3"/>
    <n v="-0.89999999999999991"/>
  </r>
  <r>
    <x v="2"/>
    <n v="0"/>
  </r>
  <r>
    <x v="2"/>
    <n v="0"/>
  </r>
  <r>
    <x v="3"/>
    <n v="-0.89999999999999991"/>
  </r>
  <r>
    <x v="1"/>
    <n v="-0.89999999999999991"/>
  </r>
  <r>
    <x v="4"/>
    <n v="-0.18000000000000002"/>
  </r>
  <r>
    <x v="3"/>
    <n v="-0.72000000000000008"/>
  </r>
  <r>
    <x v="1"/>
    <n v="-0.18000000000000002"/>
  </r>
  <r>
    <x v="2"/>
    <n v="-0.26999999999999996"/>
  </r>
  <r>
    <x v="2"/>
    <n v="-0.18000000000000002"/>
  </r>
  <r>
    <x v="1"/>
    <n v="-0.63"/>
  </r>
  <r>
    <x v="6"/>
    <n v="0"/>
  </r>
  <r>
    <x v="2"/>
    <n v="-0.72000000000000008"/>
  </r>
  <r>
    <x v="2"/>
    <n v="-0.80999999999999994"/>
  </r>
  <r>
    <x v="1"/>
    <n v="-0.89999999999999991"/>
  </r>
  <r>
    <x v="2"/>
    <n v="-0.44999999999999996"/>
  </r>
  <r>
    <x v="1"/>
    <n v="-0.53999999999999992"/>
  </r>
  <r>
    <x v="2"/>
    <n v="0"/>
  </r>
  <r>
    <x v="2"/>
    <n v="0"/>
  </r>
  <r>
    <x v="1"/>
    <n v="-0.53999999999999992"/>
  </r>
  <r>
    <x v="3"/>
    <n v="0"/>
  </r>
  <r>
    <x v="2"/>
    <n v="-0.80999999999999994"/>
  </r>
  <r>
    <x v="2"/>
    <n v="-0.18000000000000002"/>
  </r>
  <r>
    <x v="1"/>
    <n v="-0.89999999999999991"/>
  </r>
  <r>
    <x v="6"/>
    <n v="0"/>
  </r>
  <r>
    <x v="4"/>
    <n v="-0.89999999999999991"/>
  </r>
  <r>
    <x v="4"/>
    <n v="0"/>
  </r>
  <r>
    <x v="2"/>
    <n v="0"/>
  </r>
  <r>
    <x v="6"/>
    <n v="0"/>
  </r>
  <r>
    <x v="3"/>
    <n v="-0.72000000000000008"/>
  </r>
  <r>
    <x v="6"/>
    <n v="0"/>
  </r>
  <r>
    <x v="6"/>
    <n v="-0.72000000000000008"/>
  </r>
  <r>
    <x v="3"/>
    <n v="-0.89999999999999991"/>
  </r>
  <r>
    <x v="3"/>
    <n v="-0.18000000000000002"/>
  </r>
  <r>
    <x v="2"/>
    <n v="0"/>
  </r>
  <r>
    <x v="2"/>
    <n v="-0.18000000000000002"/>
  </r>
  <r>
    <x v="4"/>
    <n v="-0.18000000000000002"/>
  </r>
  <r>
    <x v="2"/>
    <n v="-0.18000000000000002"/>
  </r>
  <r>
    <x v="3"/>
    <n v="0"/>
  </r>
  <r>
    <x v="2"/>
    <n v="0"/>
  </r>
  <r>
    <x v="6"/>
    <n v="0"/>
  </r>
  <r>
    <x v="3"/>
    <n v="-0.18000000000000002"/>
  </r>
  <r>
    <x v="4"/>
    <n v="-0.18000000000000002"/>
  </r>
  <r>
    <x v="6"/>
    <n v="0"/>
  </r>
  <r>
    <x v="3"/>
    <n v="-0.89999999999999991"/>
  </r>
  <r>
    <x v="3"/>
    <n v="0"/>
  </r>
  <r>
    <x v="6"/>
    <n v="-0.18000000000000002"/>
  </r>
  <r>
    <x v="6"/>
    <n v="0"/>
  </r>
  <r>
    <x v="3"/>
    <n v="-0.89999999999999991"/>
  </r>
  <r>
    <x v="3"/>
    <n v="-0.18000000000000002"/>
  </r>
  <r>
    <x v="4"/>
    <n v="-0.18000000000000002"/>
  </r>
  <r>
    <x v="2"/>
    <n v="0"/>
  </r>
  <r>
    <x v="2"/>
    <n v="0"/>
  </r>
  <r>
    <x v="1"/>
    <n v="-0.44999999999999996"/>
  </r>
  <r>
    <x v="3"/>
    <n v="0"/>
  </r>
  <r>
    <x v="3"/>
    <n v="0"/>
  </r>
  <r>
    <x v="2"/>
    <n v="0"/>
  </r>
  <r>
    <x v="4"/>
    <n v="-0.18000000000000002"/>
  </r>
  <r>
    <x v="4"/>
    <n v="0"/>
  </r>
  <r>
    <x v="3"/>
    <n v="0"/>
  </r>
  <r>
    <x v="6"/>
    <n v="-0.89999999999999991"/>
  </r>
  <r>
    <x v="3"/>
    <n v="0"/>
  </r>
  <r>
    <x v="2"/>
    <n v="-0.18000000000000002"/>
  </r>
  <r>
    <x v="2"/>
    <n v="-0.89999999999999991"/>
  </r>
  <r>
    <x v="3"/>
    <n v="0"/>
  </r>
  <r>
    <x v="4"/>
    <n v="0"/>
  </r>
  <r>
    <x v="3"/>
    <n v="-0.63"/>
  </r>
  <r>
    <x v="5"/>
    <n v="-0.44999999999999996"/>
  </r>
  <r>
    <x v="4"/>
    <n v="0"/>
  </r>
  <r>
    <x v="6"/>
    <n v="-0.36000000000000004"/>
  </r>
  <r>
    <x v="6"/>
    <n v="0"/>
  </r>
  <r>
    <x v="3"/>
    <n v="-0.18000000000000002"/>
  </r>
  <r>
    <x v="6"/>
    <n v="0"/>
  </r>
  <r>
    <x v="2"/>
    <n v="0"/>
  </r>
  <r>
    <x v="6"/>
    <n v="-0.18000000000000002"/>
  </r>
  <r>
    <x v="2"/>
    <n v="0"/>
  </r>
  <r>
    <x v="6"/>
    <n v="0"/>
  </r>
  <r>
    <x v="6"/>
    <n v="-0.18000000000000002"/>
  </r>
  <r>
    <x v="4"/>
    <n v="0"/>
  </r>
  <r>
    <x v="2"/>
    <n v="-0.18000000000000002"/>
  </r>
  <r>
    <x v="2"/>
    <n v="0"/>
  </r>
  <r>
    <x v="6"/>
    <n v="-0.18000000000000002"/>
  </r>
  <r>
    <x v="4"/>
    <n v="0"/>
  </r>
  <r>
    <x v="6"/>
    <n v="0"/>
  </r>
  <r>
    <x v="2"/>
    <n v="-0.18000000000000002"/>
  </r>
  <r>
    <x v="6"/>
    <n v="0"/>
  </r>
  <r>
    <x v="5"/>
    <n v="0"/>
  </r>
  <r>
    <x v="4"/>
    <n v="0"/>
  </r>
  <r>
    <x v="3"/>
    <n v="0"/>
  </r>
  <r>
    <x v="3"/>
    <n v="0"/>
  </r>
  <r>
    <x v="3"/>
    <n v="0"/>
  </r>
  <r>
    <x v="6"/>
    <n v="-0.18000000000000002"/>
  </r>
  <r>
    <x v="2"/>
    <n v="-0.18000000000000002"/>
  </r>
  <r>
    <x v="3"/>
    <n v="0"/>
  </r>
  <r>
    <x v="4"/>
    <n v="0"/>
  </r>
  <r>
    <x v="3"/>
    <n v="0"/>
  </r>
  <r>
    <x v="2"/>
    <n v="0"/>
  </r>
  <r>
    <x v="3"/>
    <n v="0"/>
  </r>
  <r>
    <x v="3"/>
    <n v="0"/>
  </r>
  <r>
    <x v="2"/>
    <n v="0"/>
  </r>
  <r>
    <x v="6"/>
    <n v="0"/>
  </r>
  <r>
    <x v="6"/>
    <n v="0"/>
  </r>
  <r>
    <x v="2"/>
    <n v="0"/>
  </r>
  <r>
    <x v="2"/>
    <n v="-0.18000000000000002"/>
  </r>
  <r>
    <x v="2"/>
    <n v="0"/>
  </r>
  <r>
    <x v="2"/>
    <n v="0"/>
  </r>
  <r>
    <x v="4"/>
    <n v="-0.18000000000000002"/>
  </r>
  <r>
    <x v="4"/>
    <n v="0"/>
  </r>
  <r>
    <x v="4"/>
    <n v="-0.18000000000000002"/>
  </r>
  <r>
    <x v="3"/>
    <n v="0"/>
  </r>
  <r>
    <x v="5"/>
    <n v="0"/>
  </r>
  <r>
    <x v="2"/>
    <n v="0"/>
  </r>
  <r>
    <x v="2"/>
    <n v="0"/>
  </r>
  <r>
    <x v="4"/>
    <n v="0"/>
  </r>
  <r>
    <x v="4"/>
    <n v="0"/>
  </r>
  <r>
    <x v="2"/>
    <n v="0"/>
  </r>
  <r>
    <x v="4"/>
    <n v="0"/>
  </r>
  <r>
    <x v="3"/>
    <n v="0"/>
  </r>
  <r>
    <x v="3"/>
    <n v="-0.18000000000000002"/>
  </r>
  <r>
    <x v="3"/>
    <n v="0"/>
  </r>
  <r>
    <x v="4"/>
    <n v="0"/>
  </r>
  <r>
    <x v="2"/>
    <n v="-0.18000000000000002"/>
  </r>
  <r>
    <x v="3"/>
    <n v="0"/>
  </r>
  <r>
    <x v="3"/>
    <n v="0"/>
  </r>
  <r>
    <x v="6"/>
    <n v="0"/>
  </r>
  <r>
    <x v="3"/>
    <n v="0"/>
  </r>
  <r>
    <x v="5"/>
    <n v="0"/>
  </r>
  <r>
    <x v="6"/>
    <n v="0"/>
  </r>
  <r>
    <x v="4"/>
    <n v="0"/>
  </r>
  <r>
    <x v="3"/>
    <n v="0"/>
  </r>
  <r>
    <x v="4"/>
    <n v="-0.18000000000000002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  <r>
    <x v="3"/>
    <n v="0"/>
  </r>
  <r>
    <x v="6"/>
    <n v="0"/>
  </r>
  <r>
    <x v="4"/>
    <n v="0"/>
  </r>
  <r>
    <x v="3"/>
    <n v="0"/>
  </r>
  <r>
    <x v="2"/>
    <n v="-0.18000000000000002"/>
  </r>
  <r>
    <x v="4"/>
    <n v="-0.18000000000000002"/>
  </r>
  <r>
    <x v="4"/>
    <n v="0"/>
  </r>
  <r>
    <x v="4"/>
    <n v="-0.18000000000000002"/>
  </r>
  <r>
    <x v="4"/>
    <n v="0"/>
  </r>
  <r>
    <x v="3"/>
    <n v="0"/>
  </r>
  <r>
    <x v="6"/>
    <n v="0"/>
  </r>
  <r>
    <x v="3"/>
    <n v="0"/>
  </r>
  <r>
    <x v="3"/>
    <n v="0"/>
  </r>
  <r>
    <x v="4"/>
    <n v="0"/>
  </r>
  <r>
    <x v="2"/>
    <n v="0"/>
  </r>
  <r>
    <x v="2"/>
    <n v="0"/>
  </r>
  <r>
    <x v="2"/>
    <n v="0"/>
  </r>
  <r>
    <x v="4"/>
    <n v="-0.18000000000000002"/>
  </r>
  <r>
    <x v="6"/>
    <n v="0"/>
  </r>
  <r>
    <x v="4"/>
    <n v="0"/>
  </r>
  <r>
    <x v="6"/>
    <n v="-0.18000000000000002"/>
  </r>
  <r>
    <x v="6"/>
    <n v="0"/>
  </r>
  <r>
    <x v="5"/>
    <n v="-0.18000000000000002"/>
  </r>
  <r>
    <x v="3"/>
    <n v="0"/>
  </r>
  <r>
    <x v="6"/>
    <n v="0"/>
  </r>
  <r>
    <x v="2"/>
    <n v="0"/>
  </r>
  <r>
    <x v="6"/>
    <n v="0"/>
  </r>
  <r>
    <x v="4"/>
    <n v="0"/>
  </r>
  <r>
    <x v="6"/>
    <n v="0"/>
  </r>
  <r>
    <x v="5"/>
    <n v="0"/>
  </r>
  <r>
    <x v="5"/>
    <n v="0"/>
  </r>
  <r>
    <x v="5"/>
    <n v="0"/>
  </r>
  <r>
    <x v="2"/>
    <n v="0"/>
  </r>
  <r>
    <x v="5"/>
    <n v="0"/>
  </r>
  <r>
    <x v="4"/>
    <n v="0"/>
  </r>
  <r>
    <x v="4"/>
    <n v="0"/>
  </r>
  <r>
    <x v="7"/>
    <n v="4.7700000000000005"/>
  </r>
  <r>
    <x v="7"/>
    <n v="4.59"/>
  </r>
  <r>
    <x v="7"/>
    <n v="2.6999999999999997"/>
  </r>
  <r>
    <x v="4"/>
    <n v="2.6999999999999997"/>
  </r>
  <r>
    <x v="4"/>
    <n v="1.6199999999999999"/>
  </r>
  <r>
    <x v="7"/>
    <n v="0.89999999999999991"/>
  </r>
  <r>
    <x v="7"/>
    <n v="0.89999999999999991"/>
  </r>
  <r>
    <x v="7"/>
    <n v="0.89999999999999991"/>
  </r>
  <r>
    <x v="4"/>
    <n v="0.89999999999999991"/>
  </r>
  <r>
    <x v="4"/>
    <n v="1.6199999999999999"/>
  </r>
  <r>
    <x v="7"/>
    <n v="1.6199999999999999"/>
  </r>
  <r>
    <x v="7"/>
    <n v="1.6199999999999999"/>
  </r>
  <r>
    <x v="8"/>
    <n v="1.6199999999999999"/>
  </r>
  <r>
    <x v="4"/>
    <n v="1.7999999999999998"/>
  </r>
  <r>
    <x v="8"/>
    <n v="1.7999999999999998"/>
  </r>
  <r>
    <x v="7"/>
    <n v="1.6199999999999999"/>
  </r>
  <r>
    <x v="4"/>
    <n v="1.0799999999999998"/>
  </r>
  <r>
    <x v="4"/>
    <n v="1.7999999999999998"/>
  </r>
  <r>
    <x v="7"/>
    <n v="1.6199999999999999"/>
  </r>
  <r>
    <x v="7"/>
    <n v="1.6199999999999999"/>
  </r>
  <r>
    <x v="7"/>
    <n v="1.7999999999999998"/>
  </r>
  <r>
    <x v="4"/>
    <n v="1.7999999999999998"/>
  </r>
  <r>
    <x v="7"/>
    <n v="1.4400000000000002"/>
  </r>
  <r>
    <x v="7"/>
    <n v="-0.89999999999999991"/>
  </r>
  <r>
    <x v="4"/>
    <n v="0.89999999999999991"/>
  </r>
  <r>
    <x v="7"/>
    <n v="1.53"/>
  </r>
  <r>
    <x v="7"/>
    <n v="1.6199999999999999"/>
  </r>
  <r>
    <x v="4"/>
    <n v="0.9900000000000001"/>
  </r>
  <r>
    <x v="4"/>
    <n v="0"/>
  </r>
  <r>
    <x v="4"/>
    <n v="0"/>
  </r>
  <r>
    <x v="7"/>
    <n v="-0.36000000000000004"/>
  </r>
  <r>
    <x v="9"/>
    <n v="0"/>
  </r>
  <r>
    <x v="4"/>
    <n v="-0.18000000000000002"/>
  </r>
  <r>
    <x v="9"/>
    <n v="-0.18000000000000002"/>
  </r>
  <r>
    <x v="7"/>
    <n v="-0.89999999999999991"/>
  </r>
  <r>
    <x v="4"/>
    <n v="-0.80999999999999994"/>
  </r>
  <r>
    <x v="4"/>
    <n v="0"/>
  </r>
  <r>
    <x v="8"/>
    <n v="0"/>
  </r>
  <r>
    <x v="7"/>
    <n v="-0.18000000000000002"/>
  </r>
  <r>
    <x v="7"/>
    <n v="-0.53999999999999992"/>
  </r>
  <r>
    <x v="4"/>
    <n v="-0.18000000000000002"/>
  </r>
  <r>
    <x v="8"/>
    <n v="0"/>
  </r>
  <r>
    <x v="7"/>
    <n v="-0.26999999999999996"/>
  </r>
  <r>
    <x v="4"/>
    <n v="0"/>
  </r>
  <r>
    <x v="7"/>
    <n v="-0.18000000000000002"/>
  </r>
  <r>
    <x v="7"/>
    <n v="-0.18000000000000002"/>
  </r>
  <r>
    <x v="7"/>
    <n v="0"/>
  </r>
  <r>
    <x v="7"/>
    <n v="0"/>
  </r>
  <r>
    <x v="9"/>
    <n v="0"/>
  </r>
  <r>
    <x v="9"/>
    <n v="0"/>
  </r>
  <r>
    <x v="4"/>
    <n v="0"/>
  </r>
  <r>
    <x v="4"/>
    <n v="0"/>
  </r>
  <r>
    <x v="4"/>
    <n v="-0.18000000000000002"/>
  </r>
  <r>
    <x v="7"/>
    <n v="-0.18000000000000002"/>
  </r>
  <r>
    <x v="7"/>
    <n v="0"/>
  </r>
  <r>
    <x v="7"/>
    <n v="-0.36000000000000004"/>
  </r>
  <r>
    <x v="7"/>
    <n v="0"/>
  </r>
  <r>
    <x v="7"/>
    <n v="-0.26999999999999996"/>
  </r>
  <r>
    <x v="4"/>
    <n v="-0.18000000000000002"/>
  </r>
  <r>
    <x v="9"/>
    <n v="0"/>
  </r>
  <r>
    <x v="7"/>
    <n v="-0.18000000000000002"/>
  </r>
  <r>
    <x v="4"/>
    <n v="-0.36000000000000004"/>
  </r>
  <r>
    <x v="7"/>
    <n v="-0.18000000000000002"/>
  </r>
  <r>
    <x v="7"/>
    <n v="0"/>
  </r>
  <r>
    <x v="7"/>
    <n v="-0.44999999999999996"/>
  </r>
  <r>
    <x v="7"/>
    <n v="0"/>
  </r>
  <r>
    <x v="7"/>
    <n v="-0.36000000000000004"/>
  </r>
  <r>
    <x v="7"/>
    <n v="0"/>
  </r>
  <r>
    <x v="8"/>
    <n v="0"/>
  </r>
  <r>
    <x v="7"/>
    <n v="0"/>
  </r>
  <r>
    <x v="7"/>
    <n v="0"/>
  </r>
  <r>
    <x v="7"/>
    <n v="0"/>
  </r>
  <r>
    <x v="7"/>
    <n v="-0.18000000000000002"/>
  </r>
  <r>
    <x v="7"/>
    <n v="0"/>
  </r>
  <r>
    <x v="7"/>
    <n v="0"/>
  </r>
  <r>
    <x v="7"/>
    <n v="-0.18000000000000002"/>
  </r>
  <r>
    <x v="9"/>
    <n v="0"/>
  </r>
  <r>
    <x v="9"/>
    <n v="0"/>
  </r>
  <r>
    <x v="7"/>
    <n v="-0.18000000000000002"/>
  </r>
  <r>
    <x v="7"/>
    <n v="0"/>
  </r>
  <r>
    <x v="4"/>
    <n v="-0.89999999999999991"/>
  </r>
  <r>
    <x v="7"/>
    <n v="0"/>
  </r>
  <r>
    <x v="9"/>
    <n v="0"/>
  </r>
  <r>
    <x v="8"/>
    <n v="0"/>
  </r>
  <r>
    <x v="7"/>
    <n v="0"/>
  </r>
  <r>
    <x v="7"/>
    <n v="-0.18000000000000002"/>
  </r>
  <r>
    <x v="8"/>
    <n v="0"/>
  </r>
  <r>
    <x v="4"/>
    <n v="0"/>
  </r>
  <r>
    <x v="8"/>
    <n v="0"/>
  </r>
  <r>
    <x v="7"/>
    <n v="0"/>
  </r>
  <r>
    <x v="9"/>
    <n v="0"/>
  </r>
  <r>
    <x v="9"/>
    <n v="0"/>
  </r>
  <r>
    <x v="8"/>
    <n v="-0.18000000000000002"/>
  </r>
  <r>
    <x v="4"/>
    <n v="-0.26999999999999996"/>
  </r>
  <r>
    <x v="9"/>
    <n v="-0.18000000000000002"/>
  </r>
  <r>
    <x v="4"/>
    <n v="0"/>
  </r>
  <r>
    <x v="7"/>
    <n v="0"/>
  </r>
  <r>
    <x v="7"/>
    <n v="0"/>
  </r>
  <r>
    <x v="7"/>
    <n v="0"/>
  </r>
  <r>
    <x v="5"/>
    <n v="-0.18000000000000002"/>
  </r>
  <r>
    <x v="8"/>
    <n v="0"/>
  </r>
  <r>
    <x v="8"/>
    <n v="-0.18000000000000002"/>
  </r>
  <r>
    <x v="7"/>
    <n v="0"/>
  </r>
  <r>
    <x v="4"/>
    <n v="-0.26999999999999996"/>
  </r>
  <r>
    <x v="9"/>
    <n v="0"/>
  </r>
  <r>
    <x v="4"/>
    <n v="-0.80999999999999994"/>
  </r>
  <r>
    <x v="4"/>
    <n v="0"/>
  </r>
  <r>
    <x v="8"/>
    <n v="0"/>
  </r>
  <r>
    <x v="7"/>
    <n v="0"/>
  </r>
  <r>
    <x v="7"/>
    <n v="0"/>
  </r>
  <r>
    <x v="8"/>
    <n v="0"/>
  </r>
  <r>
    <x v="7"/>
    <n v="0"/>
  </r>
  <r>
    <x v="9"/>
    <n v="-0.18000000000000002"/>
  </r>
  <r>
    <x v="8"/>
    <n v="0"/>
  </r>
  <r>
    <x v="8"/>
    <n v="0"/>
  </r>
  <r>
    <x v="4"/>
    <n v="-0.18000000000000002"/>
  </r>
  <r>
    <x v="4"/>
    <n v="0"/>
  </r>
  <r>
    <x v="4"/>
    <n v="-0.18000000000000002"/>
  </r>
  <r>
    <x v="5"/>
    <n v="0"/>
  </r>
  <r>
    <x v="9"/>
    <n v="0"/>
  </r>
  <r>
    <x v="8"/>
    <n v="0"/>
  </r>
  <r>
    <x v="5"/>
    <n v="-0.26999999999999996"/>
  </r>
  <r>
    <x v="7"/>
    <n v="0"/>
  </r>
  <r>
    <x v="4"/>
    <n v="-0.18000000000000002"/>
  </r>
  <r>
    <x v="4"/>
    <n v="-0.18000000000000002"/>
  </r>
  <r>
    <x v="7"/>
    <n v="0"/>
  </r>
  <r>
    <x v="8"/>
    <n v="0"/>
  </r>
  <r>
    <x v="7"/>
    <n v="0"/>
  </r>
  <r>
    <x v="9"/>
    <n v="0"/>
  </r>
  <r>
    <x v="7"/>
    <n v="0"/>
  </r>
  <r>
    <x v="9"/>
    <n v="0"/>
  </r>
  <r>
    <x v="8"/>
    <n v="0"/>
  </r>
  <r>
    <x v="8"/>
    <n v="0"/>
  </r>
  <r>
    <x v="7"/>
    <n v="0"/>
  </r>
  <r>
    <x v="9"/>
    <n v="0"/>
  </r>
  <r>
    <x v="9"/>
    <n v="0"/>
  </r>
  <r>
    <x v="9"/>
    <n v="0"/>
  </r>
  <r>
    <x v="4"/>
    <n v="-0.18000000000000002"/>
  </r>
  <r>
    <x v="4"/>
    <n v="-0.36000000000000004"/>
  </r>
  <r>
    <x v="9"/>
    <n v="0"/>
  </r>
  <r>
    <x v="9"/>
    <n v="0"/>
  </r>
  <r>
    <x v="7"/>
    <n v="0"/>
  </r>
  <r>
    <x v="7"/>
    <n v="0"/>
  </r>
  <r>
    <x v="4"/>
    <n v="0"/>
  </r>
  <r>
    <x v="7"/>
    <n v="0"/>
  </r>
  <r>
    <x v="9"/>
    <n v="0"/>
  </r>
  <r>
    <x v="5"/>
    <n v="0"/>
  </r>
  <r>
    <x v="5"/>
    <n v="0"/>
  </r>
  <r>
    <x v="4"/>
    <n v="-0.18000000000000002"/>
  </r>
  <r>
    <x v="5"/>
    <n v="0"/>
  </r>
  <r>
    <x v="4"/>
    <n v="-0.26999999999999996"/>
  </r>
  <r>
    <x v="4"/>
    <n v="0"/>
  </r>
  <r>
    <x v="7"/>
    <n v="0"/>
  </r>
  <r>
    <x v="8"/>
    <n v="0"/>
  </r>
  <r>
    <x v="8"/>
    <n v="0"/>
  </r>
  <r>
    <x v="9"/>
    <n v="0"/>
  </r>
  <r>
    <x v="9"/>
    <n v="0"/>
  </r>
  <r>
    <x v="5"/>
    <n v="-0.80999999999999994"/>
  </r>
  <r>
    <x v="9"/>
    <n v="0"/>
  </r>
  <r>
    <x v="5"/>
    <n v="0"/>
  </r>
  <r>
    <x v="4"/>
    <n v="0"/>
  </r>
  <r>
    <x v="9"/>
    <n v="0"/>
  </r>
  <r>
    <x v="9"/>
    <n v="0"/>
  </r>
  <r>
    <x v="8"/>
    <n v="0"/>
  </r>
  <r>
    <x v="8"/>
    <n v="0"/>
  </r>
  <r>
    <x v="5"/>
    <n v="-0.18000000000000002"/>
  </r>
  <r>
    <x v="7"/>
    <n v="0"/>
  </r>
  <r>
    <x v="7"/>
    <n v="0"/>
  </r>
  <r>
    <x v="4"/>
    <n v="-0.18000000000000002"/>
  </r>
  <r>
    <x v="7"/>
    <n v="0"/>
  </r>
  <r>
    <x v="8"/>
    <n v="0"/>
  </r>
  <r>
    <x v="7"/>
    <n v="0"/>
  </r>
  <r>
    <x v="9"/>
    <n v="0"/>
  </r>
  <r>
    <x v="7"/>
    <n v="0"/>
  </r>
  <r>
    <x v="7"/>
    <n v="-0.18000000000000002"/>
  </r>
  <r>
    <x v="5"/>
    <n v="0"/>
  </r>
  <r>
    <x v="4"/>
    <n v="-0.44999999999999996"/>
  </r>
  <r>
    <x v="9"/>
    <n v="0"/>
  </r>
  <r>
    <x v="9"/>
    <n v="0"/>
  </r>
  <r>
    <x v="8"/>
    <n v="0"/>
  </r>
  <r>
    <x v="7"/>
    <n v="0"/>
  </r>
  <r>
    <x v="8"/>
    <n v="0"/>
  </r>
  <r>
    <x v="4"/>
    <n v="-0.18000000000000002"/>
  </r>
  <r>
    <x v="9"/>
    <n v="0"/>
  </r>
  <r>
    <x v="9"/>
    <n v="0"/>
  </r>
  <r>
    <x v="5"/>
    <n v="0"/>
  </r>
  <r>
    <x v="8"/>
    <n v="0"/>
  </r>
  <r>
    <x v="7"/>
    <n v="0"/>
  </r>
  <r>
    <x v="7"/>
    <n v="0"/>
  </r>
  <r>
    <x v="5"/>
    <n v="0"/>
  </r>
  <r>
    <x v="8"/>
    <n v="0"/>
  </r>
  <r>
    <x v="8"/>
    <n v="0"/>
  </r>
  <r>
    <x v="8"/>
    <n v="0"/>
  </r>
  <r>
    <x v="5"/>
    <n v="-0.18000000000000002"/>
  </r>
  <r>
    <x v="8"/>
    <n v="0"/>
  </r>
  <r>
    <x v="8"/>
    <n v="0"/>
  </r>
  <r>
    <x v="5"/>
    <n v="0"/>
  </r>
  <r>
    <x v="7"/>
    <n v="0"/>
  </r>
  <r>
    <x v="4"/>
    <n v="0"/>
  </r>
  <r>
    <x v="8"/>
    <n v="0"/>
  </r>
  <r>
    <x v="7"/>
    <n v="0"/>
  </r>
  <r>
    <x v="7"/>
    <n v="0"/>
  </r>
  <r>
    <x v="5"/>
    <n v="-0.18000000000000002"/>
  </r>
  <r>
    <x v="8"/>
    <n v="0"/>
  </r>
  <r>
    <x v="8"/>
    <n v="0"/>
  </r>
  <r>
    <x v="8"/>
    <n v="0"/>
  </r>
  <r>
    <x v="7"/>
    <n v="0"/>
  </r>
  <r>
    <x v="7"/>
    <n v="0"/>
  </r>
  <r>
    <x v="5"/>
    <n v="0"/>
  </r>
  <r>
    <x v="8"/>
    <n v="0"/>
  </r>
  <r>
    <x v="8"/>
    <n v="0"/>
  </r>
  <r>
    <x v="7"/>
    <n v="0"/>
  </r>
  <r>
    <x v="5"/>
    <n v="0"/>
  </r>
  <r>
    <x v="5"/>
    <n v="0"/>
  </r>
  <r>
    <x v="8"/>
    <n v="-0.18000000000000002"/>
  </r>
  <r>
    <x v="8"/>
    <n v="0"/>
  </r>
  <r>
    <x v="9"/>
    <n v="0"/>
  </r>
  <r>
    <x v="8"/>
    <n v="0"/>
  </r>
  <r>
    <x v="9"/>
    <n v="0"/>
  </r>
  <r>
    <x v="9"/>
    <n v="0"/>
  </r>
  <r>
    <x v="5"/>
    <n v="0"/>
  </r>
  <r>
    <x v="9"/>
    <n v="0"/>
  </r>
  <r>
    <x v="8"/>
    <n v="-0.18000000000000002"/>
  </r>
  <r>
    <x v="7"/>
    <n v="0"/>
  </r>
  <r>
    <x v="5"/>
    <n v="0"/>
  </r>
  <r>
    <x v="8"/>
    <n v="0"/>
  </r>
  <r>
    <x v="7"/>
    <n v="0"/>
  </r>
  <r>
    <x v="7"/>
    <n v="0"/>
  </r>
  <r>
    <x v="5"/>
    <n v="0"/>
  </r>
  <r>
    <x v="7"/>
    <n v="0"/>
  </r>
  <r>
    <x v="5"/>
    <n v="0"/>
  </r>
  <r>
    <x v="8"/>
    <n v="0"/>
  </r>
  <r>
    <x v="5"/>
    <n v="0"/>
  </r>
  <r>
    <x v="8"/>
    <n v="0"/>
  </r>
  <r>
    <x v="5"/>
    <n v="0"/>
  </r>
  <r>
    <x v="5"/>
    <n v="0"/>
  </r>
  <r>
    <x v="8"/>
    <n v="0"/>
  </r>
  <r>
    <x v="8"/>
    <n v="0"/>
  </r>
  <r>
    <x v="7"/>
    <n v="0"/>
  </r>
  <r>
    <x v="8"/>
    <n v="0"/>
  </r>
  <r>
    <x v="4"/>
    <n v="-0.18000000000000002"/>
  </r>
  <r>
    <x v="7"/>
    <n v="0"/>
  </r>
  <r>
    <x v="5"/>
    <n v="0"/>
  </r>
  <r>
    <x v="7"/>
    <n v="0"/>
  </r>
  <r>
    <x v="9"/>
    <n v="0"/>
  </r>
  <r>
    <x v="8"/>
    <n v="0"/>
  </r>
  <r>
    <x v="4"/>
    <n v="0"/>
  </r>
  <r>
    <x v="7"/>
    <n v="0"/>
  </r>
  <r>
    <x v="5"/>
    <n v="0"/>
  </r>
  <r>
    <x v="5"/>
    <n v="0"/>
  </r>
  <r>
    <x v="7"/>
    <n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4.5"/>
  </r>
  <r>
    <x v="1"/>
    <n v="2.6999999999999997"/>
  </r>
  <r>
    <x v="2"/>
    <n v="4.5"/>
  </r>
  <r>
    <x v="1"/>
    <n v="2.6999999999999997"/>
  </r>
  <r>
    <x v="2"/>
    <n v="4.5"/>
  </r>
  <r>
    <x v="1"/>
    <n v="4.5"/>
  </r>
  <r>
    <x v="2"/>
    <n v="2.6999999999999997"/>
  </r>
  <r>
    <x v="1"/>
    <n v="4.68"/>
  </r>
  <r>
    <x v="1"/>
    <n v="2.6999999999999997"/>
  </r>
  <r>
    <x v="1"/>
    <n v="2.6999999999999997"/>
  </r>
  <r>
    <x v="1"/>
    <n v="5.3999999999999995"/>
  </r>
  <r>
    <x v="1"/>
    <n v="4.68"/>
  </r>
  <r>
    <x v="2"/>
    <n v="4.5"/>
  </r>
  <r>
    <x v="2"/>
    <n v="2.6999999999999997"/>
  </r>
  <r>
    <x v="2"/>
    <n v="-0.89999999999999991"/>
  </r>
  <r>
    <x v="2"/>
    <n v="1.26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1.1700000000000002"/>
  </r>
  <r>
    <x v="1"/>
    <n v="1.26"/>
  </r>
  <r>
    <x v="1"/>
    <n v="0.89999999999999991"/>
  </r>
  <r>
    <x v="2"/>
    <n v="0.89999999999999991"/>
  </r>
  <r>
    <x v="1"/>
    <n v="0.89999999999999991"/>
  </r>
  <r>
    <x v="1"/>
    <n v="0.89999999999999991"/>
  </r>
  <r>
    <x v="3"/>
    <n v="1.7999999999999998"/>
  </r>
  <r>
    <x v="1"/>
    <n v="-0.89999999999999991"/>
  </r>
  <r>
    <x v="2"/>
    <n v="0.89999999999999991"/>
  </r>
  <r>
    <x v="1"/>
    <n v="1.3499999999999999"/>
  </r>
  <r>
    <x v="2"/>
    <n v="0.89999999999999991"/>
  </r>
  <r>
    <x v="1"/>
    <n v="0.89999999999999991"/>
  </r>
  <r>
    <x v="1"/>
    <n v="1.1700000000000002"/>
  </r>
  <r>
    <x v="1"/>
    <n v="0.89999999999999991"/>
  </r>
  <r>
    <x v="1"/>
    <n v="0.89999999999999991"/>
  </r>
  <r>
    <x v="1"/>
    <n v="0.89999999999999991"/>
  </r>
  <r>
    <x v="2"/>
    <n v="0.89999999999999991"/>
  </r>
  <r>
    <x v="2"/>
    <n v="1.3499999999999999"/>
  </r>
  <r>
    <x v="1"/>
    <n v="1.7999999999999998"/>
  </r>
  <r>
    <x v="1"/>
    <n v="0.89999999999999991"/>
  </r>
  <r>
    <x v="2"/>
    <n v="-0.89999999999999991"/>
  </r>
  <r>
    <x v="1"/>
    <n v="0.89999999999999991"/>
  </r>
  <r>
    <x v="4"/>
    <n v="1.7999999999999998"/>
  </r>
  <r>
    <x v="1"/>
    <n v="0.89999999999999991"/>
  </r>
  <r>
    <x v="1"/>
    <n v="-0.89999999999999991"/>
  </r>
  <r>
    <x v="2"/>
    <n v="1.0799999999999998"/>
  </r>
  <r>
    <x v="1"/>
    <n v="1.1700000000000002"/>
  </r>
  <r>
    <x v="5"/>
    <n v="1.7999999999999998"/>
  </r>
  <r>
    <x v="2"/>
    <n v="0.89999999999999991"/>
  </r>
  <r>
    <x v="1"/>
    <n v="1.1700000000000002"/>
  </r>
  <r>
    <x v="1"/>
    <n v="1.3499999999999999"/>
  </r>
  <r>
    <x v="1"/>
    <n v="0.89999999999999991"/>
  </r>
  <r>
    <x v="1"/>
    <n v="-0.89999999999999991"/>
  </r>
  <r>
    <x v="6"/>
    <n v="1.4400000000000002"/>
  </r>
  <r>
    <x v="1"/>
    <n v="0.89999999999999991"/>
  </r>
  <r>
    <x v="4"/>
    <n v="1.6199999999999999"/>
  </r>
  <r>
    <x v="2"/>
    <n v="-0.89999999999999991"/>
  </r>
  <r>
    <x v="2"/>
    <n v="1.26"/>
  </r>
  <r>
    <x v="1"/>
    <n v="1.26"/>
  </r>
  <r>
    <x v="1"/>
    <n v="0.89999999999999991"/>
  </r>
  <r>
    <x v="1"/>
    <n v="0.89999999999999991"/>
  </r>
  <r>
    <x v="1"/>
    <n v="0.89999999999999991"/>
  </r>
  <r>
    <x v="2"/>
    <n v="0.89999999999999991"/>
  </r>
  <r>
    <x v="1"/>
    <n v="0.89999999999999991"/>
  </r>
  <r>
    <x v="1"/>
    <n v="1.1700000000000002"/>
  </r>
  <r>
    <x v="4"/>
    <n v="1.6199999999999999"/>
  </r>
  <r>
    <x v="2"/>
    <n v="-0.89999999999999991"/>
  </r>
  <r>
    <x v="2"/>
    <n v="0.89999999999999991"/>
  </r>
  <r>
    <x v="1"/>
    <n v="1.26"/>
  </r>
  <r>
    <x v="1"/>
    <n v="0.89999999999999991"/>
  </r>
  <r>
    <x v="2"/>
    <n v="1.7999999999999998"/>
  </r>
  <r>
    <x v="2"/>
    <n v="0.89999999999999991"/>
  </r>
  <r>
    <x v="2"/>
    <n v="0.89999999999999991"/>
  </r>
  <r>
    <x v="1"/>
    <n v="0.89999999999999991"/>
  </r>
  <r>
    <x v="1"/>
    <n v="0.89999999999999991"/>
  </r>
  <r>
    <x v="1"/>
    <n v="-0.89999999999999991"/>
  </r>
  <r>
    <x v="1"/>
    <n v="0.89999999999999991"/>
  </r>
  <r>
    <x v="1"/>
    <n v="0.89999999999999991"/>
  </r>
  <r>
    <x v="1"/>
    <n v="0.89999999999999991"/>
  </r>
  <r>
    <x v="3"/>
    <n v="1.4400000000000002"/>
  </r>
  <r>
    <x v="2"/>
    <n v="0.9900000000000001"/>
  </r>
  <r>
    <x v="1"/>
    <n v="0.89999999999999991"/>
  </r>
  <r>
    <x v="2"/>
    <n v="0.89999999999999991"/>
  </r>
  <r>
    <x v="2"/>
    <n v="1.26"/>
  </r>
  <r>
    <x v="1"/>
    <n v="0.89999999999999991"/>
  </r>
  <r>
    <x v="1"/>
    <n v="0.89999999999999991"/>
  </r>
  <r>
    <x v="4"/>
    <n v="1.53"/>
  </r>
  <r>
    <x v="1"/>
    <n v="0.89999999999999991"/>
  </r>
  <r>
    <x v="4"/>
    <n v="1.7999999999999998"/>
  </r>
  <r>
    <x v="2"/>
    <n v="0.89999999999999991"/>
  </r>
  <r>
    <x v="1"/>
    <n v="1.0799999999999998"/>
  </r>
  <r>
    <x v="1"/>
    <n v="1.3499999999999999"/>
  </r>
  <r>
    <x v="4"/>
    <n v="1.7999999999999998"/>
  </r>
  <r>
    <x v="2"/>
    <n v="0.89999999999999991"/>
  </r>
  <r>
    <x v="3"/>
    <n v="1.6199999999999999"/>
  </r>
  <r>
    <x v="3"/>
    <n v="1.3499999999999999"/>
  </r>
  <r>
    <x v="2"/>
    <n v="1.4400000000000002"/>
  </r>
  <r>
    <x v="1"/>
    <n v="0.89999999999999991"/>
  </r>
  <r>
    <x v="1"/>
    <n v="0.89999999999999991"/>
  </r>
  <r>
    <x v="1"/>
    <n v="0.9900000000000001"/>
  </r>
  <r>
    <x v="1"/>
    <n v="0.89999999999999991"/>
  </r>
  <r>
    <x v="2"/>
    <n v="0.89999999999999991"/>
  </r>
  <r>
    <x v="1"/>
    <n v="1.6199999999999999"/>
  </r>
  <r>
    <x v="2"/>
    <n v="1.6199999999999999"/>
  </r>
  <r>
    <x v="2"/>
    <n v="1.6199999999999999"/>
  </r>
  <r>
    <x v="2"/>
    <n v="1.7999999999999998"/>
  </r>
  <r>
    <x v="1"/>
    <n v="1.6199999999999999"/>
  </r>
  <r>
    <x v="3"/>
    <n v="-0.18000000000000002"/>
  </r>
  <r>
    <x v="4"/>
    <n v="-0.18000000000000002"/>
  </r>
  <r>
    <x v="4"/>
    <n v="0"/>
  </r>
  <r>
    <x v="4"/>
    <n v="0"/>
  </r>
  <r>
    <x v="2"/>
    <n v="-0.63"/>
  </r>
  <r>
    <x v="1"/>
    <n v="-0.53999999999999992"/>
  </r>
  <r>
    <x v="5"/>
    <n v="0"/>
  </r>
  <r>
    <x v="3"/>
    <n v="-0.18000000000000002"/>
  </r>
  <r>
    <x v="1"/>
    <n v="-0.18000000000000002"/>
  </r>
  <r>
    <x v="1"/>
    <n v="-0.89999999999999991"/>
  </r>
  <r>
    <x v="1"/>
    <n v="-0.18000000000000002"/>
  </r>
  <r>
    <x v="1"/>
    <n v="-0.53999999999999992"/>
  </r>
  <r>
    <x v="3"/>
    <n v="-0.18000000000000002"/>
  </r>
  <r>
    <x v="2"/>
    <n v="-0.53999999999999992"/>
  </r>
  <r>
    <x v="3"/>
    <n v="-0.18000000000000002"/>
  </r>
  <r>
    <x v="5"/>
    <n v="0"/>
  </r>
  <r>
    <x v="1"/>
    <n v="-0.89999999999999991"/>
  </r>
  <r>
    <x v="1"/>
    <n v="-0.89999999999999991"/>
  </r>
  <r>
    <x v="4"/>
    <n v="0"/>
  </r>
  <r>
    <x v="3"/>
    <n v="0"/>
  </r>
  <r>
    <x v="2"/>
    <n v="-0.89999999999999991"/>
  </r>
  <r>
    <x v="3"/>
    <n v="0"/>
  </r>
  <r>
    <x v="4"/>
    <n v="0"/>
  </r>
  <r>
    <x v="3"/>
    <n v="-0.26999999999999996"/>
  </r>
  <r>
    <x v="3"/>
    <n v="-0.18000000000000002"/>
  </r>
  <r>
    <x v="1"/>
    <n v="-0.89999999999999991"/>
  </r>
  <r>
    <x v="1"/>
    <n v="-0.72000000000000008"/>
  </r>
  <r>
    <x v="2"/>
    <n v="-0.89999999999999991"/>
  </r>
  <r>
    <x v="2"/>
    <n v="-0.89999999999999991"/>
  </r>
  <r>
    <x v="1"/>
    <n v="-0.89999999999999991"/>
  </r>
  <r>
    <x v="1"/>
    <n v="-0.89999999999999991"/>
  </r>
  <r>
    <x v="4"/>
    <n v="0"/>
  </r>
  <r>
    <x v="4"/>
    <n v="-0.18000000000000002"/>
  </r>
  <r>
    <x v="4"/>
    <n v="0"/>
  </r>
  <r>
    <x v="2"/>
    <n v="-0.63"/>
  </r>
  <r>
    <x v="1"/>
    <n v="-0.18000000000000002"/>
  </r>
  <r>
    <x v="1"/>
    <n v="-0.89999999999999991"/>
  </r>
  <r>
    <x v="1"/>
    <n v="-0.18000000000000002"/>
  </r>
  <r>
    <x v="1"/>
    <n v="-0.72000000000000008"/>
  </r>
  <r>
    <x v="3"/>
    <n v="-0.18000000000000002"/>
  </r>
  <r>
    <x v="2"/>
    <n v="-0.89999999999999991"/>
  </r>
  <r>
    <x v="3"/>
    <n v="0"/>
  </r>
  <r>
    <x v="3"/>
    <n v="0"/>
  </r>
  <r>
    <x v="2"/>
    <n v="-0.89999999999999991"/>
  </r>
  <r>
    <x v="1"/>
    <n v="-0.89999999999999991"/>
  </r>
  <r>
    <x v="5"/>
    <n v="-0.18000000000000002"/>
  </r>
  <r>
    <x v="2"/>
    <n v="-0.72000000000000008"/>
  </r>
  <r>
    <x v="1"/>
    <n v="-0.18000000000000002"/>
  </r>
  <r>
    <x v="3"/>
    <n v="-0.26999999999999996"/>
  </r>
  <r>
    <x v="3"/>
    <n v="-0.18000000000000002"/>
  </r>
  <r>
    <x v="1"/>
    <n v="-0.63"/>
  </r>
  <r>
    <x v="3"/>
    <n v="0"/>
  </r>
  <r>
    <x v="1"/>
    <n v="-0.72000000000000008"/>
  </r>
  <r>
    <x v="1"/>
    <n v="-0.80999999999999994"/>
  </r>
  <r>
    <x v="1"/>
    <n v="-0.89999999999999991"/>
  </r>
  <r>
    <x v="1"/>
    <n v="-0.44999999999999996"/>
  </r>
  <r>
    <x v="1"/>
    <n v="-0.53999999999999992"/>
  </r>
  <r>
    <x v="3"/>
    <n v="0"/>
  </r>
  <r>
    <x v="3"/>
    <n v="0"/>
  </r>
  <r>
    <x v="1"/>
    <n v="-0.53999999999999992"/>
  </r>
  <r>
    <x v="4"/>
    <n v="0"/>
  </r>
  <r>
    <x v="1"/>
    <n v="-0.80999999999999994"/>
  </r>
  <r>
    <x v="1"/>
    <n v="-0.18000000000000002"/>
  </r>
  <r>
    <x v="1"/>
    <n v="-0.89999999999999991"/>
  </r>
  <r>
    <x v="3"/>
    <n v="0"/>
  </r>
  <r>
    <x v="5"/>
    <n v="-0.89999999999999991"/>
  </r>
  <r>
    <x v="5"/>
    <n v="0"/>
  </r>
  <r>
    <x v="1"/>
    <n v="0"/>
  </r>
  <r>
    <x v="3"/>
    <n v="0"/>
  </r>
  <r>
    <x v="2"/>
    <n v="-0.72000000000000008"/>
  </r>
  <r>
    <x v="3"/>
    <n v="0"/>
  </r>
  <r>
    <x v="3"/>
    <n v="-0.72000000000000008"/>
  </r>
  <r>
    <x v="2"/>
    <n v="-0.89999999999999991"/>
  </r>
  <r>
    <x v="4"/>
    <n v="-0.18000000000000002"/>
  </r>
  <r>
    <x v="3"/>
    <n v="0"/>
  </r>
  <r>
    <x v="3"/>
    <n v="-0.18000000000000002"/>
  </r>
  <r>
    <x v="5"/>
    <n v="-0.18000000000000002"/>
  </r>
  <r>
    <x v="1"/>
    <n v="-0.18000000000000002"/>
  </r>
  <r>
    <x v="2"/>
    <n v="0"/>
  </r>
  <r>
    <x v="3"/>
    <n v="0"/>
  </r>
  <r>
    <x v="3"/>
    <n v="0"/>
  </r>
  <r>
    <x v="4"/>
    <n v="-0.18000000000000002"/>
  </r>
  <r>
    <x v="5"/>
    <n v="-0.18000000000000002"/>
  </r>
  <r>
    <x v="3"/>
    <n v="0"/>
  </r>
  <r>
    <x v="2"/>
    <n v="-0.89999999999999991"/>
  </r>
  <r>
    <x v="4"/>
    <n v="0"/>
  </r>
  <r>
    <x v="3"/>
    <n v="-0.18000000000000002"/>
  </r>
  <r>
    <x v="3"/>
    <n v="0"/>
  </r>
  <r>
    <x v="2"/>
    <n v="-0.89999999999999991"/>
  </r>
  <r>
    <x v="2"/>
    <n v="-0.18000000000000002"/>
  </r>
  <r>
    <x v="5"/>
    <n v="-0.18000000000000002"/>
  </r>
  <r>
    <x v="3"/>
    <n v="0"/>
  </r>
  <r>
    <x v="3"/>
    <n v="0"/>
  </r>
  <r>
    <x v="1"/>
    <n v="-0.44999999999999996"/>
  </r>
  <r>
    <x v="4"/>
    <n v="0"/>
  </r>
  <r>
    <x v="4"/>
    <n v="0"/>
  </r>
  <r>
    <x v="3"/>
    <n v="0"/>
  </r>
  <r>
    <x v="5"/>
    <n v="-0.18000000000000002"/>
  </r>
  <r>
    <x v="5"/>
    <n v="0"/>
  </r>
  <r>
    <x v="4"/>
    <n v="0"/>
  </r>
  <r>
    <x v="3"/>
    <n v="-0.89999999999999991"/>
  </r>
  <r>
    <x v="4"/>
    <n v="0"/>
  </r>
  <r>
    <x v="3"/>
    <n v="-0.18000000000000002"/>
  </r>
  <r>
    <x v="1"/>
    <n v="-0.89999999999999991"/>
  </r>
  <r>
    <x v="4"/>
    <n v="0"/>
  </r>
  <r>
    <x v="5"/>
    <n v="0"/>
  </r>
  <r>
    <x v="4"/>
    <n v="-0.63"/>
  </r>
  <r>
    <x v="6"/>
    <n v="-0.44999999999999996"/>
  </r>
  <r>
    <x v="5"/>
    <n v="0"/>
  </r>
  <r>
    <x v="3"/>
    <n v="-0.36000000000000004"/>
  </r>
  <r>
    <x v="3"/>
    <n v="0"/>
  </r>
  <r>
    <x v="4"/>
    <n v="-0.18000000000000002"/>
  </r>
  <r>
    <x v="3"/>
    <n v="0"/>
  </r>
  <r>
    <x v="3"/>
    <n v="0"/>
  </r>
  <r>
    <x v="3"/>
    <n v="-0.18000000000000002"/>
  </r>
  <r>
    <x v="3"/>
    <n v="0"/>
  </r>
  <r>
    <x v="3"/>
    <n v="0"/>
  </r>
  <r>
    <x v="3"/>
    <n v="-0.18000000000000002"/>
  </r>
  <r>
    <x v="5"/>
    <n v="0"/>
  </r>
  <r>
    <x v="3"/>
    <n v="-0.18000000000000002"/>
  </r>
  <r>
    <x v="3"/>
    <n v="0"/>
  </r>
  <r>
    <x v="3"/>
    <n v="-0.18000000000000002"/>
  </r>
  <r>
    <x v="5"/>
    <n v="0"/>
  </r>
  <r>
    <x v="3"/>
    <n v="0"/>
  </r>
  <r>
    <x v="3"/>
    <n v="-0.18000000000000002"/>
  </r>
  <r>
    <x v="3"/>
    <n v="0"/>
  </r>
  <r>
    <x v="6"/>
    <n v="0"/>
  </r>
  <r>
    <x v="5"/>
    <n v="0"/>
  </r>
  <r>
    <x v="4"/>
    <n v="0"/>
  </r>
  <r>
    <x v="4"/>
    <n v="0"/>
  </r>
  <r>
    <x v="4"/>
    <n v="0"/>
  </r>
  <r>
    <x v="3"/>
    <n v="-0.18000000000000002"/>
  </r>
  <r>
    <x v="3"/>
    <n v="-0.18000000000000002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-0.18000000000000002"/>
  </r>
  <r>
    <x v="3"/>
    <n v="0"/>
  </r>
  <r>
    <x v="3"/>
    <n v="0"/>
  </r>
  <r>
    <x v="5"/>
    <n v="-0.18000000000000002"/>
  </r>
  <r>
    <x v="5"/>
    <n v="0"/>
  </r>
  <r>
    <x v="5"/>
    <n v="-0.18000000000000002"/>
  </r>
  <r>
    <x v="4"/>
    <n v="0"/>
  </r>
  <r>
    <x v="6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4"/>
    <n v="-0.18000000000000002"/>
  </r>
  <r>
    <x v="4"/>
    <n v="0"/>
  </r>
  <r>
    <x v="5"/>
    <n v="0"/>
  </r>
  <r>
    <x v="3"/>
    <n v="-0.18000000000000002"/>
  </r>
  <r>
    <x v="4"/>
    <n v="0"/>
  </r>
  <r>
    <x v="4"/>
    <n v="0"/>
  </r>
  <r>
    <x v="3"/>
    <n v="0"/>
  </r>
  <r>
    <x v="4"/>
    <n v="0"/>
  </r>
  <r>
    <x v="6"/>
    <n v="0"/>
  </r>
  <r>
    <x v="3"/>
    <n v="0"/>
  </r>
  <r>
    <x v="5"/>
    <n v="0"/>
  </r>
  <r>
    <x v="4"/>
    <n v="0"/>
  </r>
  <r>
    <x v="5"/>
    <n v="-0.18000000000000002"/>
  </r>
  <r>
    <x v="3"/>
    <n v="0"/>
  </r>
  <r>
    <x v="5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4"/>
    <n v="0"/>
  </r>
  <r>
    <x v="3"/>
    <n v="0"/>
  </r>
  <r>
    <x v="5"/>
    <n v="0"/>
  </r>
  <r>
    <x v="4"/>
    <n v="0"/>
  </r>
  <r>
    <x v="3"/>
    <n v="-0.18000000000000002"/>
  </r>
  <r>
    <x v="5"/>
    <n v="-0.18000000000000002"/>
  </r>
  <r>
    <x v="5"/>
    <n v="0"/>
  </r>
  <r>
    <x v="5"/>
    <n v="-0.18000000000000002"/>
  </r>
  <r>
    <x v="5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3"/>
    <n v="0"/>
  </r>
  <r>
    <x v="3"/>
    <n v="0"/>
  </r>
  <r>
    <x v="5"/>
    <n v="-0.18000000000000002"/>
  </r>
  <r>
    <x v="3"/>
    <n v="0"/>
  </r>
  <r>
    <x v="5"/>
    <n v="0"/>
  </r>
  <r>
    <x v="3"/>
    <n v="-0.18000000000000002"/>
  </r>
  <r>
    <x v="3"/>
    <n v="0"/>
  </r>
  <r>
    <x v="6"/>
    <n v="-0.18000000000000002"/>
  </r>
  <r>
    <x v="4"/>
    <n v="0"/>
  </r>
  <r>
    <x v="3"/>
    <n v="0"/>
  </r>
  <r>
    <x v="3"/>
    <n v="0"/>
  </r>
  <r>
    <x v="3"/>
    <n v="0"/>
  </r>
  <r>
    <x v="5"/>
    <n v="0"/>
  </r>
  <r>
    <x v="3"/>
    <n v="0"/>
  </r>
  <r>
    <x v="6"/>
    <n v="0"/>
  </r>
  <r>
    <x v="6"/>
    <n v="0"/>
  </r>
  <r>
    <x v="6"/>
    <n v="0"/>
  </r>
  <r>
    <x v="3"/>
    <n v="0"/>
  </r>
  <r>
    <x v="6"/>
    <n v="0"/>
  </r>
  <r>
    <x v="5"/>
    <n v="0"/>
  </r>
  <r>
    <x v="5"/>
    <n v="0"/>
  </r>
  <r>
    <x v="4"/>
    <n v="4.7700000000000005"/>
  </r>
  <r>
    <x v="4"/>
    <n v="4.59"/>
  </r>
  <r>
    <x v="4"/>
    <n v="2.6999999999999997"/>
  </r>
  <r>
    <x v="2"/>
    <n v="2.6999999999999997"/>
  </r>
  <r>
    <x v="2"/>
    <n v="1.6199999999999999"/>
  </r>
  <r>
    <x v="4"/>
    <n v="0.89999999999999991"/>
  </r>
  <r>
    <x v="4"/>
    <n v="0.89999999999999991"/>
  </r>
  <r>
    <x v="4"/>
    <n v="0.89999999999999991"/>
  </r>
  <r>
    <x v="2"/>
    <n v="0.89999999999999991"/>
  </r>
  <r>
    <x v="2"/>
    <n v="1.6199999999999999"/>
  </r>
  <r>
    <x v="4"/>
    <n v="1.6199999999999999"/>
  </r>
  <r>
    <x v="4"/>
    <n v="1.6199999999999999"/>
  </r>
  <r>
    <x v="5"/>
    <n v="1.6199999999999999"/>
  </r>
  <r>
    <x v="2"/>
    <n v="1.7999999999999998"/>
  </r>
  <r>
    <x v="5"/>
    <n v="1.7999999999999998"/>
  </r>
  <r>
    <x v="4"/>
    <n v="1.6199999999999999"/>
  </r>
  <r>
    <x v="2"/>
    <n v="1.0799999999999998"/>
  </r>
  <r>
    <x v="2"/>
    <n v="1.7999999999999998"/>
  </r>
  <r>
    <x v="4"/>
    <n v="1.6199999999999999"/>
  </r>
  <r>
    <x v="4"/>
    <n v="1.6199999999999999"/>
  </r>
  <r>
    <x v="7"/>
    <n v="1.7999999999999998"/>
  </r>
  <r>
    <x v="2"/>
    <n v="1.7999999999999998"/>
  </r>
  <r>
    <x v="4"/>
    <n v="1.4400000000000002"/>
  </r>
  <r>
    <x v="4"/>
    <n v="-0.89999999999999991"/>
  </r>
  <r>
    <x v="2"/>
    <n v="0.89999999999999991"/>
  </r>
  <r>
    <x v="4"/>
    <n v="1.53"/>
  </r>
  <r>
    <x v="4"/>
    <n v="1.6199999999999999"/>
  </r>
  <r>
    <x v="2"/>
    <n v="0.9900000000000001"/>
  </r>
  <r>
    <x v="2"/>
    <n v="0"/>
  </r>
  <r>
    <x v="2"/>
    <n v="0"/>
  </r>
  <r>
    <x v="4"/>
    <n v="-0.36000000000000004"/>
  </r>
  <r>
    <x v="7"/>
    <n v="0"/>
  </r>
  <r>
    <x v="2"/>
    <n v="-0.18000000000000002"/>
  </r>
  <r>
    <x v="7"/>
    <n v="-0.18000000000000002"/>
  </r>
  <r>
    <x v="4"/>
    <n v="-0.89999999999999991"/>
  </r>
  <r>
    <x v="2"/>
    <n v="-0.80999999999999994"/>
  </r>
  <r>
    <x v="2"/>
    <n v="0"/>
  </r>
  <r>
    <x v="5"/>
    <n v="0"/>
  </r>
  <r>
    <x v="4"/>
    <n v="-0.18000000000000002"/>
  </r>
  <r>
    <x v="4"/>
    <n v="-0.53999999999999992"/>
  </r>
  <r>
    <x v="2"/>
    <n v="-0.18000000000000002"/>
  </r>
  <r>
    <x v="5"/>
    <n v="0"/>
  </r>
  <r>
    <x v="4"/>
    <n v="-0.26999999999999996"/>
  </r>
  <r>
    <x v="2"/>
    <n v="0"/>
  </r>
  <r>
    <x v="4"/>
    <n v="-0.18000000000000002"/>
  </r>
  <r>
    <x v="4"/>
    <n v="-0.18000000000000002"/>
  </r>
  <r>
    <x v="7"/>
    <n v="0"/>
  </r>
  <r>
    <x v="7"/>
    <n v="0"/>
  </r>
  <r>
    <x v="7"/>
    <n v="0"/>
  </r>
  <r>
    <x v="7"/>
    <n v="0"/>
  </r>
  <r>
    <x v="2"/>
    <n v="0"/>
  </r>
  <r>
    <x v="2"/>
    <n v="0"/>
  </r>
  <r>
    <x v="2"/>
    <n v="-0.18000000000000002"/>
  </r>
  <r>
    <x v="4"/>
    <n v="-0.18000000000000002"/>
  </r>
  <r>
    <x v="7"/>
    <n v="0"/>
  </r>
  <r>
    <x v="4"/>
    <n v="-0.36000000000000004"/>
  </r>
  <r>
    <x v="7"/>
    <n v="0"/>
  </r>
  <r>
    <x v="4"/>
    <n v="-0.26999999999999996"/>
  </r>
  <r>
    <x v="2"/>
    <n v="-0.18000000000000002"/>
  </r>
  <r>
    <x v="7"/>
    <n v="0"/>
  </r>
  <r>
    <x v="4"/>
    <n v="-0.18000000000000002"/>
  </r>
  <r>
    <x v="2"/>
    <n v="-0.36000000000000004"/>
  </r>
  <r>
    <x v="7"/>
    <n v="-0.18000000000000002"/>
  </r>
  <r>
    <x v="7"/>
    <n v="0"/>
  </r>
  <r>
    <x v="4"/>
    <n v="-0.44999999999999996"/>
  </r>
  <r>
    <x v="4"/>
    <n v="0"/>
  </r>
  <r>
    <x v="4"/>
    <n v="-0.36000000000000004"/>
  </r>
  <r>
    <x v="4"/>
    <n v="0"/>
  </r>
  <r>
    <x v="5"/>
    <n v="0"/>
  </r>
  <r>
    <x v="4"/>
    <n v="0"/>
  </r>
  <r>
    <x v="7"/>
    <n v="0"/>
  </r>
  <r>
    <x v="7"/>
    <n v="0"/>
  </r>
  <r>
    <x v="4"/>
    <n v="-0.18000000000000002"/>
  </r>
  <r>
    <x v="7"/>
    <n v="0"/>
  </r>
  <r>
    <x v="7"/>
    <n v="0"/>
  </r>
  <r>
    <x v="4"/>
    <n v="-0.18000000000000002"/>
  </r>
  <r>
    <x v="7"/>
    <n v="0"/>
  </r>
  <r>
    <x v="7"/>
    <n v="0"/>
  </r>
  <r>
    <x v="4"/>
    <n v="-0.18000000000000002"/>
  </r>
  <r>
    <x v="4"/>
    <n v="0"/>
  </r>
  <r>
    <x v="2"/>
    <n v="-0.89999999999999991"/>
  </r>
  <r>
    <x v="7"/>
    <n v="0"/>
  </r>
  <r>
    <x v="7"/>
    <n v="0"/>
  </r>
  <r>
    <x v="5"/>
    <n v="0"/>
  </r>
  <r>
    <x v="4"/>
    <n v="0"/>
  </r>
  <r>
    <x v="7"/>
    <n v="-0.18000000000000002"/>
  </r>
  <r>
    <x v="5"/>
    <n v="0"/>
  </r>
  <r>
    <x v="2"/>
    <n v="0"/>
  </r>
  <r>
    <x v="5"/>
    <n v="0"/>
  </r>
  <r>
    <x v="4"/>
    <n v="0"/>
  </r>
  <r>
    <x v="7"/>
    <n v="0"/>
  </r>
  <r>
    <x v="7"/>
    <n v="0"/>
  </r>
  <r>
    <x v="5"/>
    <n v="-0.18000000000000002"/>
  </r>
  <r>
    <x v="2"/>
    <n v="-0.26999999999999996"/>
  </r>
  <r>
    <x v="7"/>
    <n v="-0.18000000000000002"/>
  </r>
  <r>
    <x v="2"/>
    <n v="0"/>
  </r>
  <r>
    <x v="7"/>
    <n v="0"/>
  </r>
  <r>
    <x v="7"/>
    <n v="0"/>
  </r>
  <r>
    <x v="7"/>
    <n v="0"/>
  </r>
  <r>
    <x v="6"/>
    <n v="-0.18000000000000002"/>
  </r>
  <r>
    <x v="5"/>
    <n v="0"/>
  </r>
  <r>
    <x v="5"/>
    <n v="-0.18000000000000002"/>
  </r>
  <r>
    <x v="4"/>
    <n v="0"/>
  </r>
  <r>
    <x v="2"/>
    <n v="-0.26999999999999996"/>
  </r>
  <r>
    <x v="7"/>
    <n v="0"/>
  </r>
  <r>
    <x v="2"/>
    <n v="-0.80999999999999994"/>
  </r>
  <r>
    <x v="2"/>
    <n v="0"/>
  </r>
  <r>
    <x v="5"/>
    <n v="0"/>
  </r>
  <r>
    <x v="4"/>
    <n v="0"/>
  </r>
  <r>
    <x v="4"/>
    <n v="0"/>
  </r>
  <r>
    <x v="5"/>
    <n v="0"/>
  </r>
  <r>
    <x v="7"/>
    <n v="0"/>
  </r>
  <r>
    <x v="7"/>
    <n v="-0.18000000000000002"/>
  </r>
  <r>
    <x v="5"/>
    <n v="0"/>
  </r>
  <r>
    <x v="5"/>
    <n v="0"/>
  </r>
  <r>
    <x v="2"/>
    <n v="-0.18000000000000002"/>
  </r>
  <r>
    <x v="2"/>
    <n v="0"/>
  </r>
  <r>
    <x v="2"/>
    <n v="-0.18000000000000002"/>
  </r>
  <r>
    <x v="6"/>
    <n v="0"/>
  </r>
  <r>
    <x v="7"/>
    <n v="0"/>
  </r>
  <r>
    <x v="5"/>
    <n v="0"/>
  </r>
  <r>
    <x v="6"/>
    <n v="-0.26999999999999996"/>
  </r>
  <r>
    <x v="7"/>
    <n v="0"/>
  </r>
  <r>
    <x v="2"/>
    <n v="-0.18000000000000002"/>
  </r>
  <r>
    <x v="2"/>
    <n v="-0.18000000000000002"/>
  </r>
  <r>
    <x v="7"/>
    <n v="0"/>
  </r>
  <r>
    <x v="5"/>
    <n v="0"/>
  </r>
  <r>
    <x v="4"/>
    <n v="0"/>
  </r>
  <r>
    <x v="7"/>
    <n v="0"/>
  </r>
  <r>
    <x v="7"/>
    <n v="0"/>
  </r>
  <r>
    <x v="7"/>
    <n v="0"/>
  </r>
  <r>
    <x v="5"/>
    <n v="0"/>
  </r>
  <r>
    <x v="5"/>
    <n v="0"/>
  </r>
  <r>
    <x v="7"/>
    <n v="0"/>
  </r>
  <r>
    <x v="7"/>
    <n v="0"/>
  </r>
  <r>
    <x v="7"/>
    <n v="0"/>
  </r>
  <r>
    <x v="7"/>
    <n v="0"/>
  </r>
  <r>
    <x v="2"/>
    <n v="-0.18000000000000002"/>
  </r>
  <r>
    <x v="2"/>
    <n v="-0.36000000000000004"/>
  </r>
  <r>
    <x v="7"/>
    <n v="0"/>
  </r>
  <r>
    <x v="7"/>
    <n v="0"/>
  </r>
  <r>
    <x v="7"/>
    <n v="0"/>
  </r>
  <r>
    <x v="7"/>
    <n v="0"/>
  </r>
  <r>
    <x v="2"/>
    <n v="0"/>
  </r>
  <r>
    <x v="7"/>
    <n v="0"/>
  </r>
  <r>
    <x v="7"/>
    <n v="0"/>
  </r>
  <r>
    <x v="6"/>
    <n v="0"/>
  </r>
  <r>
    <x v="6"/>
    <n v="0"/>
  </r>
  <r>
    <x v="2"/>
    <n v="-0.18000000000000002"/>
  </r>
  <r>
    <x v="6"/>
    <n v="0"/>
  </r>
  <r>
    <x v="2"/>
    <n v="-0.26999999999999996"/>
  </r>
  <r>
    <x v="2"/>
    <n v="0"/>
  </r>
  <r>
    <x v="4"/>
    <n v="0"/>
  </r>
  <r>
    <x v="5"/>
    <n v="0"/>
  </r>
  <r>
    <x v="5"/>
    <n v="0"/>
  </r>
  <r>
    <x v="7"/>
    <n v="0"/>
  </r>
  <r>
    <x v="7"/>
    <n v="0"/>
  </r>
  <r>
    <x v="6"/>
    <n v="-0.80999999999999994"/>
  </r>
  <r>
    <x v="7"/>
    <n v="0"/>
  </r>
  <r>
    <x v="6"/>
    <n v="0"/>
  </r>
  <r>
    <x v="2"/>
    <n v="0"/>
  </r>
  <r>
    <x v="7"/>
    <n v="0"/>
  </r>
  <r>
    <x v="7"/>
    <n v="0"/>
  </r>
  <r>
    <x v="5"/>
    <n v="0"/>
  </r>
  <r>
    <x v="5"/>
    <n v="0"/>
  </r>
  <r>
    <x v="6"/>
    <n v="-0.18000000000000002"/>
  </r>
  <r>
    <x v="7"/>
    <n v="0"/>
  </r>
  <r>
    <x v="7"/>
    <n v="0"/>
  </r>
  <r>
    <x v="2"/>
    <n v="-0.18000000000000002"/>
  </r>
  <r>
    <x v="7"/>
    <n v="0"/>
  </r>
  <r>
    <x v="5"/>
    <n v="0"/>
  </r>
  <r>
    <x v="7"/>
    <n v="0"/>
  </r>
  <r>
    <x v="7"/>
    <n v="0"/>
  </r>
  <r>
    <x v="4"/>
    <n v="0"/>
  </r>
  <r>
    <x v="4"/>
    <n v="-0.18000000000000002"/>
  </r>
  <r>
    <x v="6"/>
    <n v="0"/>
  </r>
  <r>
    <x v="2"/>
    <n v="-0.44999999999999996"/>
  </r>
  <r>
    <x v="7"/>
    <n v="0"/>
  </r>
  <r>
    <x v="7"/>
    <n v="0"/>
  </r>
  <r>
    <x v="5"/>
    <n v="0"/>
  </r>
  <r>
    <x v="7"/>
    <n v="0"/>
  </r>
  <r>
    <x v="5"/>
    <n v="0"/>
  </r>
  <r>
    <x v="2"/>
    <n v="-0.18000000000000002"/>
  </r>
  <r>
    <x v="7"/>
    <n v="0"/>
  </r>
  <r>
    <x v="7"/>
    <n v="0"/>
  </r>
  <r>
    <x v="6"/>
    <n v="0"/>
  </r>
  <r>
    <x v="5"/>
    <n v="0"/>
  </r>
  <r>
    <x v="4"/>
    <n v="0"/>
  </r>
  <r>
    <x v="7"/>
    <n v="0"/>
  </r>
  <r>
    <x v="6"/>
    <n v="0"/>
  </r>
  <r>
    <x v="5"/>
    <n v="0"/>
  </r>
  <r>
    <x v="5"/>
    <n v="0"/>
  </r>
  <r>
    <x v="5"/>
    <n v="0"/>
  </r>
  <r>
    <x v="6"/>
    <n v="-0.18000000000000002"/>
  </r>
  <r>
    <x v="5"/>
    <n v="0"/>
  </r>
  <r>
    <x v="5"/>
    <n v="0"/>
  </r>
  <r>
    <x v="6"/>
    <n v="0"/>
  </r>
  <r>
    <x v="4"/>
    <n v="0"/>
  </r>
  <r>
    <x v="2"/>
    <n v="0"/>
  </r>
  <r>
    <x v="5"/>
    <n v="0"/>
  </r>
  <r>
    <x v="7"/>
    <n v="0"/>
  </r>
  <r>
    <x v="7"/>
    <n v="0"/>
  </r>
  <r>
    <x v="6"/>
    <n v="-0.18000000000000002"/>
  </r>
  <r>
    <x v="5"/>
    <n v="0"/>
  </r>
  <r>
    <x v="5"/>
    <n v="0"/>
  </r>
  <r>
    <x v="5"/>
    <n v="0"/>
  </r>
  <r>
    <x v="7"/>
    <n v="0"/>
  </r>
  <r>
    <x v="7"/>
    <n v="0"/>
  </r>
  <r>
    <x v="6"/>
    <n v="0"/>
  </r>
  <r>
    <x v="5"/>
    <n v="0"/>
  </r>
  <r>
    <x v="5"/>
    <n v="0"/>
  </r>
  <r>
    <x v="7"/>
    <n v="0"/>
  </r>
  <r>
    <x v="6"/>
    <n v="0"/>
  </r>
  <r>
    <x v="6"/>
    <n v="0"/>
  </r>
  <r>
    <x v="5"/>
    <n v="-0.18000000000000002"/>
  </r>
  <r>
    <x v="5"/>
    <n v="0"/>
  </r>
  <r>
    <x v="7"/>
    <n v="0"/>
  </r>
  <r>
    <x v="5"/>
    <n v="0"/>
  </r>
  <r>
    <x v="7"/>
    <n v="0"/>
  </r>
  <r>
    <x v="7"/>
    <n v="0"/>
  </r>
  <r>
    <x v="6"/>
    <n v="0"/>
  </r>
  <r>
    <x v="7"/>
    <n v="0"/>
  </r>
  <r>
    <x v="5"/>
    <n v="-0.18000000000000002"/>
  </r>
  <r>
    <x v="7"/>
    <n v="0"/>
  </r>
  <r>
    <x v="6"/>
    <n v="0"/>
  </r>
  <r>
    <x v="5"/>
    <n v="0"/>
  </r>
  <r>
    <x v="7"/>
    <n v="0"/>
  </r>
  <r>
    <x v="7"/>
    <n v="0"/>
  </r>
  <r>
    <x v="6"/>
    <n v="0"/>
  </r>
  <r>
    <x v="7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7"/>
    <n v="0"/>
  </r>
  <r>
    <x v="5"/>
    <n v="0"/>
  </r>
  <r>
    <x v="2"/>
    <n v="-0.18000000000000002"/>
  </r>
  <r>
    <x v="7"/>
    <n v="0"/>
  </r>
  <r>
    <x v="6"/>
    <n v="0"/>
  </r>
  <r>
    <x v="7"/>
    <n v="0"/>
  </r>
  <r>
    <x v="7"/>
    <n v="0"/>
  </r>
  <r>
    <x v="5"/>
    <n v="0"/>
  </r>
  <r>
    <x v="2"/>
    <n v="0"/>
  </r>
  <r>
    <x v="7"/>
    <n v="0"/>
  </r>
  <r>
    <x v="6"/>
    <n v="0"/>
  </r>
  <r>
    <x v="6"/>
    <n v="0"/>
  </r>
  <r>
    <x v="7"/>
    <n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2"/>
    <n v="2.6999999999999997"/>
  </r>
  <r>
    <x v="1"/>
    <n v="4.5"/>
  </r>
  <r>
    <x v="2"/>
    <n v="4.5"/>
  </r>
  <r>
    <x v="1"/>
    <n v="2.6999999999999997"/>
  </r>
  <r>
    <x v="3"/>
    <n v="4.5"/>
  </r>
  <r>
    <x v="1"/>
    <n v="2.6999999999999997"/>
  </r>
  <r>
    <x v="3"/>
    <n v="4.5"/>
  </r>
  <r>
    <x v="1"/>
    <n v="4.5"/>
  </r>
  <r>
    <x v="3"/>
    <n v="2.6999999999999997"/>
  </r>
  <r>
    <x v="2"/>
    <n v="4.68"/>
  </r>
  <r>
    <x v="2"/>
    <n v="2.6999999999999997"/>
  </r>
  <r>
    <x v="2"/>
    <n v="2.6999999999999997"/>
  </r>
  <r>
    <x v="2"/>
    <n v="5.3999999999999995"/>
  </r>
  <r>
    <x v="1"/>
    <n v="4.68"/>
  </r>
  <r>
    <x v="3"/>
    <n v="4.5"/>
  </r>
  <r>
    <x v="3"/>
    <n v="2.6999999999999997"/>
  </r>
  <r>
    <x v="3"/>
    <n v="-0.89999999999999991"/>
  </r>
  <r>
    <x v="3"/>
    <n v="1.26"/>
  </r>
  <r>
    <x v="1"/>
    <n v="-0.89999999999999991"/>
  </r>
  <r>
    <x v="1"/>
    <n v="0.89999999999999991"/>
  </r>
  <r>
    <x v="1"/>
    <n v="0.89999999999999991"/>
  </r>
  <r>
    <x v="2"/>
    <n v="-0.89999999999999991"/>
  </r>
  <r>
    <x v="1"/>
    <n v="1.1700000000000002"/>
  </r>
  <r>
    <x v="1"/>
    <n v="1.26"/>
  </r>
  <r>
    <x v="2"/>
    <n v="0.89999999999999991"/>
  </r>
  <r>
    <x v="3"/>
    <n v="0.89999999999999991"/>
  </r>
  <r>
    <x v="2"/>
    <n v="0.89999999999999991"/>
  </r>
  <r>
    <x v="1"/>
    <n v="0.89999999999999991"/>
  </r>
  <r>
    <x v="3"/>
    <n v="1.7999999999999998"/>
  </r>
  <r>
    <x v="1"/>
    <n v="-0.89999999999999991"/>
  </r>
  <r>
    <x v="3"/>
    <n v="0.89999999999999991"/>
  </r>
  <r>
    <x v="2"/>
    <n v="1.3499999999999999"/>
  </r>
  <r>
    <x v="3"/>
    <n v="0.89999999999999991"/>
  </r>
  <r>
    <x v="2"/>
    <n v="0.89999999999999991"/>
  </r>
  <r>
    <x v="2"/>
    <n v="1.1700000000000002"/>
  </r>
  <r>
    <x v="2"/>
    <n v="0.89999999999999991"/>
  </r>
  <r>
    <x v="1"/>
    <n v="0.89999999999999991"/>
  </r>
  <r>
    <x v="1"/>
    <n v="0.89999999999999991"/>
  </r>
  <r>
    <x v="3"/>
    <n v="0.89999999999999991"/>
  </r>
  <r>
    <x v="3"/>
    <n v="1.3499999999999999"/>
  </r>
  <r>
    <x v="1"/>
    <n v="1.7999999999999998"/>
  </r>
  <r>
    <x v="2"/>
    <n v="0.89999999999999991"/>
  </r>
  <r>
    <x v="3"/>
    <n v="-0.89999999999999991"/>
  </r>
  <r>
    <x v="1"/>
    <n v="0.89999999999999991"/>
  </r>
  <r>
    <x v="1"/>
    <n v="1.7999999999999998"/>
  </r>
  <r>
    <x v="1"/>
    <n v="0.89999999999999991"/>
  </r>
  <r>
    <x v="2"/>
    <n v="-0.89999999999999991"/>
  </r>
  <r>
    <x v="3"/>
    <n v="1.0799999999999998"/>
  </r>
  <r>
    <x v="1"/>
    <n v="1.1700000000000002"/>
  </r>
  <r>
    <x v="4"/>
    <n v="1.7999999999999998"/>
  </r>
  <r>
    <x v="3"/>
    <n v="0.89999999999999991"/>
  </r>
  <r>
    <x v="2"/>
    <n v="1.1700000000000002"/>
  </r>
  <r>
    <x v="2"/>
    <n v="1.3499999999999999"/>
  </r>
  <r>
    <x v="1"/>
    <n v="0.89999999999999991"/>
  </r>
  <r>
    <x v="1"/>
    <n v="-0.89999999999999991"/>
  </r>
  <r>
    <x v="5"/>
    <n v="1.4400000000000002"/>
  </r>
  <r>
    <x v="1"/>
    <n v="0.89999999999999991"/>
  </r>
  <r>
    <x v="1"/>
    <n v="1.6199999999999999"/>
  </r>
  <r>
    <x v="3"/>
    <n v="-0.89999999999999991"/>
  </r>
  <r>
    <x v="3"/>
    <n v="1.26"/>
  </r>
  <r>
    <x v="2"/>
    <n v="1.26"/>
  </r>
  <r>
    <x v="2"/>
    <n v="0.89999999999999991"/>
  </r>
  <r>
    <x v="2"/>
    <n v="0.89999999999999991"/>
  </r>
  <r>
    <x v="2"/>
    <n v="0.89999999999999991"/>
  </r>
  <r>
    <x v="3"/>
    <n v="0.89999999999999991"/>
  </r>
  <r>
    <x v="2"/>
    <n v="0.89999999999999991"/>
  </r>
  <r>
    <x v="2"/>
    <n v="1.1700000000000002"/>
  </r>
  <r>
    <x v="1"/>
    <n v="1.6199999999999999"/>
  </r>
  <r>
    <x v="3"/>
    <n v="-0.89999999999999991"/>
  </r>
  <r>
    <x v="3"/>
    <n v="0.89999999999999991"/>
  </r>
  <r>
    <x v="2"/>
    <n v="1.26"/>
  </r>
  <r>
    <x v="1"/>
    <n v="0.89999999999999991"/>
  </r>
  <r>
    <x v="3"/>
    <n v="1.7999999999999998"/>
  </r>
  <r>
    <x v="3"/>
    <n v="0.89999999999999991"/>
  </r>
  <r>
    <x v="3"/>
    <n v="0.89999999999999991"/>
  </r>
  <r>
    <x v="2"/>
    <n v="0.89999999999999991"/>
  </r>
  <r>
    <x v="1"/>
    <n v="0.89999999999999991"/>
  </r>
  <r>
    <x v="2"/>
    <n v="-0.89999999999999991"/>
  </r>
  <r>
    <x v="2"/>
    <n v="0.89999999999999991"/>
  </r>
  <r>
    <x v="1"/>
    <n v="0.89999999999999991"/>
  </r>
  <r>
    <x v="2"/>
    <n v="0.89999999999999991"/>
  </r>
  <r>
    <x v="2"/>
    <n v="1.4400000000000002"/>
  </r>
  <r>
    <x v="3"/>
    <n v="0.9900000000000001"/>
  </r>
  <r>
    <x v="2"/>
    <n v="0.89999999999999991"/>
  </r>
  <r>
    <x v="3"/>
    <n v="0.89999999999999991"/>
  </r>
  <r>
    <x v="3"/>
    <n v="1.26"/>
  </r>
  <r>
    <x v="1"/>
    <n v="0.89999999999999991"/>
  </r>
  <r>
    <x v="1"/>
    <n v="0.89999999999999991"/>
  </r>
  <r>
    <x v="1"/>
    <n v="1.53"/>
  </r>
  <r>
    <x v="2"/>
    <n v="0.89999999999999991"/>
  </r>
  <r>
    <x v="1"/>
    <n v="1.7999999999999998"/>
  </r>
  <r>
    <x v="3"/>
    <n v="0.89999999999999991"/>
  </r>
  <r>
    <x v="2"/>
    <n v="1.0799999999999998"/>
  </r>
  <r>
    <x v="1"/>
    <n v="1.3499999999999999"/>
  </r>
  <r>
    <x v="1"/>
    <n v="1.7999999999999998"/>
  </r>
  <r>
    <x v="3"/>
    <n v="0.89999999999999991"/>
  </r>
  <r>
    <x v="3"/>
    <n v="1.6199999999999999"/>
  </r>
  <r>
    <x v="2"/>
    <n v="1.3499999999999999"/>
  </r>
  <r>
    <x v="3"/>
    <n v="1.4400000000000002"/>
  </r>
  <r>
    <x v="2"/>
    <n v="0.89999999999999991"/>
  </r>
  <r>
    <x v="1"/>
    <n v="0.89999999999999991"/>
  </r>
  <r>
    <x v="2"/>
    <n v="0.9900000000000001"/>
  </r>
  <r>
    <x v="1"/>
    <n v="0.89999999999999991"/>
  </r>
  <r>
    <x v="3"/>
    <n v="0.89999999999999991"/>
  </r>
  <r>
    <x v="2"/>
    <n v="1.6199999999999999"/>
  </r>
  <r>
    <x v="3"/>
    <n v="1.6199999999999999"/>
  </r>
  <r>
    <x v="3"/>
    <n v="1.6199999999999999"/>
  </r>
  <r>
    <x v="3"/>
    <n v="1.7999999999999998"/>
  </r>
  <r>
    <x v="1"/>
    <n v="1.6199999999999999"/>
  </r>
  <r>
    <x v="3"/>
    <n v="-0.18000000000000002"/>
  </r>
  <r>
    <x v="1"/>
    <n v="-0.18000000000000002"/>
  </r>
  <r>
    <x v="1"/>
    <n v="0"/>
  </r>
  <r>
    <x v="1"/>
    <n v="0"/>
  </r>
  <r>
    <x v="3"/>
    <n v="-0.63"/>
  </r>
  <r>
    <x v="1"/>
    <n v="-0.53999999999999992"/>
  </r>
  <r>
    <x v="4"/>
    <n v="0"/>
  </r>
  <r>
    <x v="2"/>
    <n v="-0.18000000000000002"/>
  </r>
  <r>
    <x v="2"/>
    <n v="-0.18000000000000002"/>
  </r>
  <r>
    <x v="1"/>
    <n v="-0.89999999999999991"/>
  </r>
  <r>
    <x v="1"/>
    <n v="-0.18000000000000002"/>
  </r>
  <r>
    <x v="1"/>
    <n v="-0.53999999999999992"/>
  </r>
  <r>
    <x v="3"/>
    <n v="-0.18000000000000002"/>
  </r>
  <r>
    <x v="3"/>
    <n v="-0.53999999999999992"/>
  </r>
  <r>
    <x v="2"/>
    <n v="-0.18000000000000002"/>
  </r>
  <r>
    <x v="4"/>
    <n v="0"/>
  </r>
  <r>
    <x v="1"/>
    <n v="-0.89999999999999991"/>
  </r>
  <r>
    <x v="2"/>
    <n v="-0.89999999999999991"/>
  </r>
  <r>
    <x v="1"/>
    <n v="0"/>
  </r>
  <r>
    <x v="2"/>
    <n v="0"/>
  </r>
  <r>
    <x v="3"/>
    <n v="-0.89999999999999991"/>
  </r>
  <r>
    <x v="3"/>
    <n v="0"/>
  </r>
  <r>
    <x v="1"/>
    <n v="0"/>
  </r>
  <r>
    <x v="3"/>
    <n v="-0.26999999999999996"/>
  </r>
  <r>
    <x v="3"/>
    <n v="-0.18000000000000002"/>
  </r>
  <r>
    <x v="2"/>
    <n v="-0.89999999999999991"/>
  </r>
  <r>
    <x v="1"/>
    <n v="-0.72000000000000008"/>
  </r>
  <r>
    <x v="3"/>
    <n v="-0.89999999999999991"/>
  </r>
  <r>
    <x v="3"/>
    <n v="-0.89999999999999991"/>
  </r>
  <r>
    <x v="2"/>
    <n v="-0.89999999999999991"/>
  </r>
  <r>
    <x v="1"/>
    <n v="-0.89999999999999991"/>
  </r>
  <r>
    <x v="1"/>
    <n v="0"/>
  </r>
  <r>
    <x v="1"/>
    <n v="-0.18000000000000002"/>
  </r>
  <r>
    <x v="1"/>
    <n v="0"/>
  </r>
  <r>
    <x v="3"/>
    <n v="-0.63"/>
  </r>
  <r>
    <x v="2"/>
    <n v="-0.18000000000000002"/>
  </r>
  <r>
    <x v="2"/>
    <n v="-0.89999999999999991"/>
  </r>
  <r>
    <x v="2"/>
    <n v="-0.18000000000000002"/>
  </r>
  <r>
    <x v="1"/>
    <n v="-0.72000000000000008"/>
  </r>
  <r>
    <x v="2"/>
    <n v="-0.18000000000000002"/>
  </r>
  <r>
    <x v="3"/>
    <n v="-0.89999999999999991"/>
  </r>
  <r>
    <x v="3"/>
    <n v="0"/>
  </r>
  <r>
    <x v="3"/>
    <n v="0"/>
  </r>
  <r>
    <x v="3"/>
    <n v="-0.89999999999999991"/>
  </r>
  <r>
    <x v="1"/>
    <n v="-0.89999999999999991"/>
  </r>
  <r>
    <x v="4"/>
    <n v="-0.18000000000000002"/>
  </r>
  <r>
    <x v="3"/>
    <n v="-0.72000000000000008"/>
  </r>
  <r>
    <x v="1"/>
    <n v="-0.18000000000000002"/>
  </r>
  <r>
    <x v="3"/>
    <n v="-0.26999999999999996"/>
  </r>
  <r>
    <x v="3"/>
    <n v="-0.18000000000000002"/>
  </r>
  <r>
    <x v="1"/>
    <n v="-0.63"/>
  </r>
  <r>
    <x v="2"/>
    <n v="0"/>
  </r>
  <r>
    <x v="2"/>
    <n v="-0.72000000000000008"/>
  </r>
  <r>
    <x v="2"/>
    <n v="-0.80999999999999994"/>
  </r>
  <r>
    <x v="1"/>
    <n v="-0.89999999999999991"/>
  </r>
  <r>
    <x v="2"/>
    <n v="-0.44999999999999996"/>
  </r>
  <r>
    <x v="1"/>
    <n v="-0.53999999999999992"/>
  </r>
  <r>
    <x v="3"/>
    <n v="0"/>
  </r>
  <r>
    <x v="3"/>
    <n v="0"/>
  </r>
  <r>
    <x v="1"/>
    <n v="-0.53999999999999992"/>
  </r>
  <r>
    <x v="1"/>
    <n v="0"/>
  </r>
  <r>
    <x v="2"/>
    <n v="-0.80999999999999994"/>
  </r>
  <r>
    <x v="2"/>
    <n v="-0.18000000000000002"/>
  </r>
  <r>
    <x v="1"/>
    <n v="-0.89999999999999991"/>
  </r>
  <r>
    <x v="2"/>
    <n v="0"/>
  </r>
  <r>
    <x v="4"/>
    <n v="-0.89999999999999991"/>
  </r>
  <r>
    <x v="4"/>
    <n v="0"/>
  </r>
  <r>
    <x v="2"/>
    <n v="0"/>
  </r>
  <r>
    <x v="2"/>
    <n v="0"/>
  </r>
  <r>
    <x v="3"/>
    <n v="-0.72000000000000008"/>
  </r>
  <r>
    <x v="2"/>
    <n v="0"/>
  </r>
  <r>
    <x v="2"/>
    <n v="-0.72000000000000008"/>
  </r>
  <r>
    <x v="3"/>
    <n v="-0.89999999999999991"/>
  </r>
  <r>
    <x v="1"/>
    <n v="-0.18000000000000002"/>
  </r>
  <r>
    <x v="3"/>
    <n v="0"/>
  </r>
  <r>
    <x v="3"/>
    <n v="-0.18000000000000002"/>
  </r>
  <r>
    <x v="4"/>
    <n v="-0.18000000000000002"/>
  </r>
  <r>
    <x v="2"/>
    <n v="-0.18000000000000002"/>
  </r>
  <r>
    <x v="3"/>
    <n v="0"/>
  </r>
  <r>
    <x v="3"/>
    <n v="0"/>
  </r>
  <r>
    <x v="2"/>
    <n v="0"/>
  </r>
  <r>
    <x v="1"/>
    <n v="-0.18000000000000002"/>
  </r>
  <r>
    <x v="4"/>
    <n v="-0.18000000000000002"/>
  </r>
  <r>
    <x v="2"/>
    <n v="0"/>
  </r>
  <r>
    <x v="3"/>
    <n v="-0.89999999999999991"/>
  </r>
  <r>
    <x v="1"/>
    <n v="0"/>
  </r>
  <r>
    <x v="2"/>
    <n v="-0.18000000000000002"/>
  </r>
  <r>
    <x v="2"/>
    <n v="0"/>
  </r>
  <r>
    <x v="3"/>
    <n v="-0.89999999999999991"/>
  </r>
  <r>
    <x v="3"/>
    <n v="-0.18000000000000002"/>
  </r>
  <r>
    <x v="4"/>
    <n v="-0.18000000000000002"/>
  </r>
  <r>
    <x v="3"/>
    <n v="0"/>
  </r>
  <r>
    <x v="3"/>
    <n v="0"/>
  </r>
  <r>
    <x v="1"/>
    <n v="-0.44999999999999996"/>
  </r>
  <r>
    <x v="1"/>
    <n v="0"/>
  </r>
  <r>
    <x v="1"/>
    <n v="0"/>
  </r>
  <r>
    <x v="3"/>
    <n v="0"/>
  </r>
  <r>
    <x v="4"/>
    <n v="-0.18000000000000002"/>
  </r>
  <r>
    <x v="4"/>
    <n v="0"/>
  </r>
  <r>
    <x v="1"/>
    <n v="0"/>
  </r>
  <r>
    <x v="2"/>
    <n v="-0.89999999999999991"/>
  </r>
  <r>
    <x v="1"/>
    <n v="0"/>
  </r>
  <r>
    <x v="3"/>
    <n v="-0.18000000000000002"/>
  </r>
  <r>
    <x v="2"/>
    <n v="-0.89999999999999991"/>
  </r>
  <r>
    <x v="1"/>
    <n v="0"/>
  </r>
  <r>
    <x v="4"/>
    <n v="0"/>
  </r>
  <r>
    <x v="1"/>
    <n v="-0.63"/>
  </r>
  <r>
    <x v="5"/>
    <n v="-0.44999999999999996"/>
  </r>
  <r>
    <x v="4"/>
    <n v="0"/>
  </r>
  <r>
    <x v="2"/>
    <n v="-0.36000000000000004"/>
  </r>
  <r>
    <x v="2"/>
    <n v="0"/>
  </r>
  <r>
    <x v="1"/>
    <n v="-0.18000000000000002"/>
  </r>
  <r>
    <x v="2"/>
    <n v="0"/>
  </r>
  <r>
    <x v="3"/>
    <n v="0"/>
  </r>
  <r>
    <x v="2"/>
    <n v="-0.18000000000000002"/>
  </r>
  <r>
    <x v="3"/>
    <n v="0"/>
  </r>
  <r>
    <x v="2"/>
    <n v="0"/>
  </r>
  <r>
    <x v="2"/>
    <n v="-0.18000000000000002"/>
  </r>
  <r>
    <x v="4"/>
    <n v="0"/>
  </r>
  <r>
    <x v="3"/>
    <n v="-0.18000000000000002"/>
  </r>
  <r>
    <x v="3"/>
    <n v="0"/>
  </r>
  <r>
    <x v="2"/>
    <n v="-0.18000000000000002"/>
  </r>
  <r>
    <x v="4"/>
    <n v="0"/>
  </r>
  <r>
    <x v="2"/>
    <n v="0"/>
  </r>
  <r>
    <x v="3"/>
    <n v="-0.18000000000000002"/>
  </r>
  <r>
    <x v="2"/>
    <n v="0"/>
  </r>
  <r>
    <x v="5"/>
    <n v="0"/>
  </r>
  <r>
    <x v="4"/>
    <n v="0"/>
  </r>
  <r>
    <x v="1"/>
    <n v="0"/>
  </r>
  <r>
    <x v="1"/>
    <n v="0"/>
  </r>
  <r>
    <x v="1"/>
    <n v="0"/>
  </r>
  <r>
    <x v="2"/>
    <n v="-0.18000000000000002"/>
  </r>
  <r>
    <x v="3"/>
    <n v="-0.18000000000000002"/>
  </r>
  <r>
    <x v="1"/>
    <n v="0"/>
  </r>
  <r>
    <x v="4"/>
    <n v="0"/>
  </r>
  <r>
    <x v="1"/>
    <n v="0"/>
  </r>
  <r>
    <x v="3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3"/>
    <n v="-0.18000000000000002"/>
  </r>
  <r>
    <x v="3"/>
    <n v="0"/>
  </r>
  <r>
    <x v="3"/>
    <n v="0"/>
  </r>
  <r>
    <x v="4"/>
    <n v="-0.18000000000000002"/>
  </r>
  <r>
    <x v="4"/>
    <n v="0"/>
  </r>
  <r>
    <x v="4"/>
    <n v="-0.18000000000000002"/>
  </r>
  <r>
    <x v="1"/>
    <n v="0"/>
  </r>
  <r>
    <x v="5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1"/>
    <n v="0"/>
  </r>
  <r>
    <x v="1"/>
    <n v="-0.18000000000000002"/>
  </r>
  <r>
    <x v="1"/>
    <n v="0"/>
  </r>
  <r>
    <x v="4"/>
    <n v="0"/>
  </r>
  <r>
    <x v="3"/>
    <n v="-0.18000000000000002"/>
  </r>
  <r>
    <x v="1"/>
    <n v="0"/>
  </r>
  <r>
    <x v="1"/>
    <n v="0"/>
  </r>
  <r>
    <x v="2"/>
    <n v="0"/>
  </r>
  <r>
    <x v="1"/>
    <n v="0"/>
  </r>
  <r>
    <x v="5"/>
    <n v="0"/>
  </r>
  <r>
    <x v="2"/>
    <n v="0"/>
  </r>
  <r>
    <x v="4"/>
    <n v="0"/>
  </r>
  <r>
    <x v="1"/>
    <n v="0"/>
  </r>
  <r>
    <x v="4"/>
    <n v="-0.18000000000000002"/>
  </r>
  <r>
    <x v="2"/>
    <n v="0"/>
  </r>
  <r>
    <x v="4"/>
    <n v="0"/>
  </r>
  <r>
    <x v="2"/>
    <n v="0"/>
  </r>
  <r>
    <x v="4"/>
    <n v="0"/>
  </r>
  <r>
    <x v="4"/>
    <n v="0"/>
  </r>
  <r>
    <x v="2"/>
    <n v="0"/>
  </r>
  <r>
    <x v="2"/>
    <n v="0"/>
  </r>
  <r>
    <x v="4"/>
    <n v="0"/>
  </r>
  <r>
    <x v="1"/>
    <n v="0"/>
  </r>
  <r>
    <x v="2"/>
    <n v="0"/>
  </r>
  <r>
    <x v="4"/>
    <n v="0"/>
  </r>
  <r>
    <x v="1"/>
    <n v="0"/>
  </r>
  <r>
    <x v="3"/>
    <n v="-0.18000000000000002"/>
  </r>
  <r>
    <x v="4"/>
    <n v="-0.18000000000000002"/>
  </r>
  <r>
    <x v="4"/>
    <n v="0"/>
  </r>
  <r>
    <x v="4"/>
    <n v="-0.18000000000000002"/>
  </r>
  <r>
    <x v="4"/>
    <n v="0"/>
  </r>
  <r>
    <x v="1"/>
    <n v="0"/>
  </r>
  <r>
    <x v="2"/>
    <n v="0"/>
  </r>
  <r>
    <x v="1"/>
    <n v="0"/>
  </r>
  <r>
    <x v="1"/>
    <n v="0"/>
  </r>
  <r>
    <x v="4"/>
    <n v="0"/>
  </r>
  <r>
    <x v="3"/>
    <n v="0"/>
  </r>
  <r>
    <x v="3"/>
    <n v="0"/>
  </r>
  <r>
    <x v="3"/>
    <n v="0"/>
  </r>
  <r>
    <x v="4"/>
    <n v="-0.18000000000000002"/>
  </r>
  <r>
    <x v="2"/>
    <n v="0"/>
  </r>
  <r>
    <x v="4"/>
    <n v="0"/>
  </r>
  <r>
    <x v="2"/>
    <n v="-0.18000000000000002"/>
  </r>
  <r>
    <x v="2"/>
    <n v="0"/>
  </r>
  <r>
    <x v="5"/>
    <n v="-0.18000000000000002"/>
  </r>
  <r>
    <x v="1"/>
    <n v="0"/>
  </r>
  <r>
    <x v="2"/>
    <n v="0"/>
  </r>
  <r>
    <x v="3"/>
    <n v="0"/>
  </r>
  <r>
    <x v="2"/>
    <n v="0"/>
  </r>
  <r>
    <x v="4"/>
    <n v="0"/>
  </r>
  <r>
    <x v="2"/>
    <n v="0"/>
  </r>
  <r>
    <x v="5"/>
    <n v="0"/>
  </r>
  <r>
    <x v="5"/>
    <n v="0"/>
  </r>
  <r>
    <x v="5"/>
    <n v="0"/>
  </r>
  <r>
    <x v="3"/>
    <n v="0"/>
  </r>
  <r>
    <x v="5"/>
    <n v="0"/>
  </r>
  <r>
    <x v="4"/>
    <n v="0"/>
  </r>
  <r>
    <x v="4"/>
    <n v="0"/>
  </r>
  <r>
    <x v="6"/>
    <n v="4.7700000000000005"/>
  </r>
  <r>
    <x v="6"/>
    <n v="4.59"/>
  </r>
  <r>
    <x v="6"/>
    <n v="2.6999999999999997"/>
  </r>
  <r>
    <x v="7"/>
    <n v="2.6999999999999997"/>
  </r>
  <r>
    <x v="7"/>
    <n v="1.6199999999999999"/>
  </r>
  <r>
    <x v="6"/>
    <n v="0.89999999999999991"/>
  </r>
  <r>
    <x v="6"/>
    <n v="0.89999999999999991"/>
  </r>
  <r>
    <x v="6"/>
    <n v="0.89999999999999991"/>
  </r>
  <r>
    <x v="7"/>
    <n v="0.89999999999999991"/>
  </r>
  <r>
    <x v="7"/>
    <n v="1.6199999999999999"/>
  </r>
  <r>
    <x v="6"/>
    <n v="1.6199999999999999"/>
  </r>
  <r>
    <x v="6"/>
    <n v="1.6199999999999999"/>
  </r>
  <r>
    <x v="7"/>
    <n v="1.6199999999999999"/>
  </r>
  <r>
    <x v="7"/>
    <n v="1.7999999999999998"/>
  </r>
  <r>
    <x v="7"/>
    <n v="1.7999999999999998"/>
  </r>
  <r>
    <x v="6"/>
    <n v="1.6199999999999999"/>
  </r>
  <r>
    <x v="7"/>
    <n v="1.0799999999999998"/>
  </r>
  <r>
    <x v="7"/>
    <n v="1.7999999999999998"/>
  </r>
  <r>
    <x v="6"/>
    <n v="1.6199999999999999"/>
  </r>
  <r>
    <x v="6"/>
    <n v="1.6199999999999999"/>
  </r>
  <r>
    <x v="6"/>
    <n v="1.7999999999999998"/>
  </r>
  <r>
    <x v="7"/>
    <n v="1.7999999999999998"/>
  </r>
  <r>
    <x v="6"/>
    <n v="1.4400000000000002"/>
  </r>
  <r>
    <x v="6"/>
    <n v="-0.89999999999999991"/>
  </r>
  <r>
    <x v="7"/>
    <n v="0.89999999999999991"/>
  </r>
  <r>
    <x v="6"/>
    <n v="1.53"/>
  </r>
  <r>
    <x v="6"/>
    <n v="1.6199999999999999"/>
  </r>
  <r>
    <x v="7"/>
    <n v="0.9900000000000001"/>
  </r>
  <r>
    <x v="7"/>
    <n v="0"/>
  </r>
  <r>
    <x v="7"/>
    <n v="0"/>
  </r>
  <r>
    <x v="6"/>
    <n v="-0.36000000000000004"/>
  </r>
  <r>
    <x v="6"/>
    <n v="0"/>
  </r>
  <r>
    <x v="7"/>
    <n v="-0.18000000000000002"/>
  </r>
  <r>
    <x v="6"/>
    <n v="-0.18000000000000002"/>
  </r>
  <r>
    <x v="6"/>
    <n v="-0.89999999999999991"/>
  </r>
  <r>
    <x v="7"/>
    <n v="-0.80999999999999994"/>
  </r>
  <r>
    <x v="7"/>
    <n v="0"/>
  </r>
  <r>
    <x v="7"/>
    <n v="0"/>
  </r>
  <r>
    <x v="6"/>
    <n v="-0.18000000000000002"/>
  </r>
  <r>
    <x v="6"/>
    <n v="-0.53999999999999992"/>
  </r>
  <r>
    <x v="7"/>
    <n v="-0.18000000000000002"/>
  </r>
  <r>
    <x v="7"/>
    <n v="0"/>
  </r>
  <r>
    <x v="6"/>
    <n v="-0.26999999999999996"/>
  </r>
  <r>
    <x v="7"/>
    <n v="0"/>
  </r>
  <r>
    <x v="6"/>
    <n v="-0.18000000000000002"/>
  </r>
  <r>
    <x v="6"/>
    <n v="-0.18000000000000002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7"/>
    <n v="-0.18000000000000002"/>
  </r>
  <r>
    <x v="6"/>
    <n v="-0.18000000000000002"/>
  </r>
  <r>
    <x v="6"/>
    <n v="0"/>
  </r>
  <r>
    <x v="6"/>
    <n v="-0.36000000000000004"/>
  </r>
  <r>
    <x v="6"/>
    <n v="0"/>
  </r>
  <r>
    <x v="6"/>
    <n v="-0.26999999999999996"/>
  </r>
  <r>
    <x v="7"/>
    <n v="-0.18000000000000002"/>
  </r>
  <r>
    <x v="6"/>
    <n v="0"/>
  </r>
  <r>
    <x v="6"/>
    <n v="-0.18000000000000002"/>
  </r>
  <r>
    <x v="7"/>
    <n v="-0.36000000000000004"/>
  </r>
  <r>
    <x v="6"/>
    <n v="-0.18000000000000002"/>
  </r>
  <r>
    <x v="6"/>
    <n v="0"/>
  </r>
  <r>
    <x v="6"/>
    <n v="-0.44999999999999996"/>
  </r>
  <r>
    <x v="6"/>
    <n v="0"/>
  </r>
  <r>
    <x v="6"/>
    <n v="-0.36000000000000004"/>
  </r>
  <r>
    <x v="6"/>
    <n v="0"/>
  </r>
  <r>
    <x v="7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7"/>
    <n v="-0.89999999999999991"/>
  </r>
  <r>
    <x v="6"/>
    <n v="0"/>
  </r>
  <r>
    <x v="6"/>
    <n v="0"/>
  </r>
  <r>
    <x v="7"/>
    <n v="0"/>
  </r>
  <r>
    <x v="6"/>
    <n v="0"/>
  </r>
  <r>
    <x v="6"/>
    <n v="-0.18000000000000002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7"/>
    <n v="-0.18000000000000002"/>
  </r>
  <r>
    <x v="7"/>
    <n v="-0.26999999999999996"/>
  </r>
  <r>
    <x v="6"/>
    <n v="-0.18000000000000002"/>
  </r>
  <r>
    <x v="7"/>
    <n v="0"/>
  </r>
  <r>
    <x v="6"/>
    <n v="0"/>
  </r>
  <r>
    <x v="6"/>
    <n v="0"/>
  </r>
  <r>
    <x v="6"/>
    <n v="0"/>
  </r>
  <r>
    <x v="5"/>
    <n v="-0.18000000000000002"/>
  </r>
  <r>
    <x v="7"/>
    <n v="0"/>
  </r>
  <r>
    <x v="7"/>
    <n v="-0.18000000000000002"/>
  </r>
  <r>
    <x v="6"/>
    <n v="0"/>
  </r>
  <r>
    <x v="7"/>
    <n v="-0.26999999999999996"/>
  </r>
  <r>
    <x v="6"/>
    <n v="0"/>
  </r>
  <r>
    <x v="7"/>
    <n v="-0.80999999999999994"/>
  </r>
  <r>
    <x v="7"/>
    <n v="0"/>
  </r>
  <r>
    <x v="7"/>
    <n v="0"/>
  </r>
  <r>
    <x v="6"/>
    <n v="0"/>
  </r>
  <r>
    <x v="6"/>
    <n v="0"/>
  </r>
  <r>
    <x v="7"/>
    <n v="0"/>
  </r>
  <r>
    <x v="6"/>
    <n v="0"/>
  </r>
  <r>
    <x v="6"/>
    <n v="-0.18000000000000002"/>
  </r>
  <r>
    <x v="7"/>
    <n v="0"/>
  </r>
  <r>
    <x v="7"/>
    <n v="0"/>
  </r>
  <r>
    <x v="7"/>
    <n v="-0.18000000000000002"/>
  </r>
  <r>
    <x v="7"/>
    <n v="0"/>
  </r>
  <r>
    <x v="7"/>
    <n v="-0.18000000000000002"/>
  </r>
  <r>
    <x v="5"/>
    <n v="0"/>
  </r>
  <r>
    <x v="6"/>
    <n v="0"/>
  </r>
  <r>
    <x v="7"/>
    <n v="0"/>
  </r>
  <r>
    <x v="5"/>
    <n v="-0.26999999999999996"/>
  </r>
  <r>
    <x v="6"/>
    <n v="0"/>
  </r>
  <r>
    <x v="7"/>
    <n v="-0.18000000000000002"/>
  </r>
  <r>
    <x v="7"/>
    <n v="-0.18000000000000002"/>
  </r>
  <r>
    <x v="6"/>
    <n v="0"/>
  </r>
  <r>
    <x v="7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7"/>
    <n v="-0.18000000000000002"/>
  </r>
  <r>
    <x v="7"/>
    <n v="-0.36000000000000004"/>
  </r>
  <r>
    <x v="6"/>
    <n v="0"/>
  </r>
  <r>
    <x v="6"/>
    <n v="0"/>
  </r>
  <r>
    <x v="6"/>
    <n v="0"/>
  </r>
  <r>
    <x v="6"/>
    <n v="0"/>
  </r>
  <r>
    <x v="7"/>
    <n v="0"/>
  </r>
  <r>
    <x v="6"/>
    <n v="0"/>
  </r>
  <r>
    <x v="6"/>
    <n v="0"/>
  </r>
  <r>
    <x v="5"/>
    <n v="0"/>
  </r>
  <r>
    <x v="5"/>
    <n v="0"/>
  </r>
  <r>
    <x v="7"/>
    <n v="-0.18000000000000002"/>
  </r>
  <r>
    <x v="5"/>
    <n v="0"/>
  </r>
  <r>
    <x v="7"/>
    <n v="-0.26999999999999996"/>
  </r>
  <r>
    <x v="7"/>
    <n v="0"/>
  </r>
  <r>
    <x v="6"/>
    <n v="0"/>
  </r>
  <r>
    <x v="7"/>
    <n v="0"/>
  </r>
  <r>
    <x v="7"/>
    <n v="0"/>
  </r>
  <r>
    <x v="6"/>
    <n v="0"/>
  </r>
  <r>
    <x v="6"/>
    <n v="0"/>
  </r>
  <r>
    <x v="5"/>
    <n v="-0.80999999999999994"/>
  </r>
  <r>
    <x v="6"/>
    <n v="0"/>
  </r>
  <r>
    <x v="5"/>
    <n v="0"/>
  </r>
  <r>
    <x v="7"/>
    <n v="0"/>
  </r>
  <r>
    <x v="6"/>
    <n v="0"/>
  </r>
  <r>
    <x v="6"/>
    <n v="0"/>
  </r>
  <r>
    <x v="7"/>
    <n v="0"/>
  </r>
  <r>
    <x v="7"/>
    <n v="0"/>
  </r>
  <r>
    <x v="5"/>
    <n v="-0.18000000000000002"/>
  </r>
  <r>
    <x v="6"/>
    <n v="0"/>
  </r>
  <r>
    <x v="6"/>
    <n v="0"/>
  </r>
  <r>
    <x v="7"/>
    <n v="-0.18000000000000002"/>
  </r>
  <r>
    <x v="6"/>
    <n v="0"/>
  </r>
  <r>
    <x v="7"/>
    <n v="0"/>
  </r>
  <r>
    <x v="6"/>
    <n v="0"/>
  </r>
  <r>
    <x v="6"/>
    <n v="0"/>
  </r>
  <r>
    <x v="6"/>
    <n v="0"/>
  </r>
  <r>
    <x v="6"/>
    <n v="-0.18000000000000002"/>
  </r>
  <r>
    <x v="5"/>
    <n v="0"/>
  </r>
  <r>
    <x v="7"/>
    <n v="-0.44999999999999996"/>
  </r>
  <r>
    <x v="6"/>
    <n v="0"/>
  </r>
  <r>
    <x v="6"/>
    <n v="0"/>
  </r>
  <r>
    <x v="7"/>
    <n v="0"/>
  </r>
  <r>
    <x v="6"/>
    <n v="0"/>
  </r>
  <r>
    <x v="7"/>
    <n v="0"/>
  </r>
  <r>
    <x v="7"/>
    <n v="-0.18000000000000002"/>
  </r>
  <r>
    <x v="6"/>
    <n v="0"/>
  </r>
  <r>
    <x v="6"/>
    <n v="0"/>
  </r>
  <r>
    <x v="5"/>
    <n v="0"/>
  </r>
  <r>
    <x v="7"/>
    <n v="0"/>
  </r>
  <r>
    <x v="6"/>
    <n v="0"/>
  </r>
  <r>
    <x v="6"/>
    <n v="0"/>
  </r>
  <r>
    <x v="5"/>
    <n v="0"/>
  </r>
  <r>
    <x v="7"/>
    <n v="0"/>
  </r>
  <r>
    <x v="7"/>
    <n v="0"/>
  </r>
  <r>
    <x v="7"/>
    <n v="0"/>
  </r>
  <r>
    <x v="5"/>
    <n v="-0.18000000000000002"/>
  </r>
  <r>
    <x v="7"/>
    <n v="0"/>
  </r>
  <r>
    <x v="7"/>
    <n v="0"/>
  </r>
  <r>
    <x v="5"/>
    <n v="0"/>
  </r>
  <r>
    <x v="6"/>
    <n v="0"/>
  </r>
  <r>
    <x v="7"/>
    <n v="0"/>
  </r>
  <r>
    <x v="7"/>
    <n v="0"/>
  </r>
  <r>
    <x v="6"/>
    <n v="0"/>
  </r>
  <r>
    <x v="6"/>
    <n v="0"/>
  </r>
  <r>
    <x v="5"/>
    <n v="-0.18000000000000002"/>
  </r>
  <r>
    <x v="7"/>
    <n v="0"/>
  </r>
  <r>
    <x v="7"/>
    <n v="0"/>
  </r>
  <r>
    <x v="7"/>
    <n v="0"/>
  </r>
  <r>
    <x v="6"/>
    <n v="0"/>
  </r>
  <r>
    <x v="6"/>
    <n v="0"/>
  </r>
  <r>
    <x v="5"/>
    <n v="0"/>
  </r>
  <r>
    <x v="7"/>
    <n v="0"/>
  </r>
  <r>
    <x v="7"/>
    <n v="0"/>
  </r>
  <r>
    <x v="6"/>
    <n v="0"/>
  </r>
  <r>
    <x v="5"/>
    <n v="0"/>
  </r>
  <r>
    <x v="5"/>
    <n v="0"/>
  </r>
  <r>
    <x v="7"/>
    <n v="-0.18000000000000002"/>
  </r>
  <r>
    <x v="7"/>
    <n v="0"/>
  </r>
  <r>
    <x v="6"/>
    <n v="0"/>
  </r>
  <r>
    <x v="7"/>
    <n v="0"/>
  </r>
  <r>
    <x v="6"/>
    <n v="0"/>
  </r>
  <r>
    <x v="6"/>
    <n v="0"/>
  </r>
  <r>
    <x v="5"/>
    <n v="0"/>
  </r>
  <r>
    <x v="6"/>
    <n v="0"/>
  </r>
  <r>
    <x v="7"/>
    <n v="-0.18000000000000002"/>
  </r>
  <r>
    <x v="6"/>
    <n v="0"/>
  </r>
  <r>
    <x v="5"/>
    <n v="0"/>
  </r>
  <r>
    <x v="7"/>
    <n v="0"/>
  </r>
  <r>
    <x v="6"/>
    <n v="0"/>
  </r>
  <r>
    <x v="6"/>
    <n v="0"/>
  </r>
  <r>
    <x v="5"/>
    <n v="0"/>
  </r>
  <r>
    <x v="6"/>
    <n v="0"/>
  </r>
  <r>
    <x v="5"/>
    <n v="0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6"/>
    <n v="0"/>
  </r>
  <r>
    <x v="7"/>
    <n v="0"/>
  </r>
  <r>
    <x v="7"/>
    <n v="-0.18000000000000002"/>
  </r>
  <r>
    <x v="6"/>
    <n v="0"/>
  </r>
  <r>
    <x v="5"/>
    <n v="0"/>
  </r>
  <r>
    <x v="6"/>
    <n v="0"/>
  </r>
  <r>
    <x v="6"/>
    <n v="0"/>
  </r>
  <r>
    <x v="7"/>
    <n v="0"/>
  </r>
  <r>
    <x v="7"/>
    <n v="0"/>
  </r>
  <r>
    <x v="6"/>
    <n v="0"/>
  </r>
  <r>
    <x v="5"/>
    <n v="0"/>
  </r>
  <r>
    <x v="5"/>
    <n v="0"/>
  </r>
  <r>
    <x v="6"/>
    <n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2"/>
    <n v="2.6999999999999997"/>
  </r>
  <r>
    <x v="1"/>
    <n v="4.5"/>
  </r>
  <r>
    <x v="2"/>
    <n v="4.5"/>
  </r>
  <r>
    <x v="1"/>
    <n v="2.6999999999999997"/>
  </r>
  <r>
    <x v="3"/>
    <n v="4.5"/>
  </r>
  <r>
    <x v="1"/>
    <n v="2.6999999999999997"/>
  </r>
  <r>
    <x v="3"/>
    <n v="4.5"/>
  </r>
  <r>
    <x v="1"/>
    <n v="4.5"/>
  </r>
  <r>
    <x v="3"/>
    <n v="2.6999999999999997"/>
  </r>
  <r>
    <x v="2"/>
    <n v="4.68"/>
  </r>
  <r>
    <x v="2"/>
    <n v="2.6999999999999997"/>
  </r>
  <r>
    <x v="2"/>
    <n v="2.6999999999999997"/>
  </r>
  <r>
    <x v="2"/>
    <n v="5.3999999999999995"/>
  </r>
  <r>
    <x v="1"/>
    <n v="4.68"/>
  </r>
  <r>
    <x v="3"/>
    <n v="4.5"/>
  </r>
  <r>
    <x v="3"/>
    <n v="2.6999999999999997"/>
  </r>
  <r>
    <x v="3"/>
    <n v="-0.89999999999999991"/>
  </r>
  <r>
    <x v="3"/>
    <n v="1.26"/>
  </r>
  <r>
    <x v="1"/>
    <n v="-0.89999999999999991"/>
  </r>
  <r>
    <x v="1"/>
    <n v="0.89999999999999991"/>
  </r>
  <r>
    <x v="1"/>
    <n v="0.89999999999999991"/>
  </r>
  <r>
    <x v="2"/>
    <n v="-0.89999999999999991"/>
  </r>
  <r>
    <x v="1"/>
    <n v="1.1700000000000002"/>
  </r>
  <r>
    <x v="1"/>
    <n v="1.26"/>
  </r>
  <r>
    <x v="2"/>
    <n v="0.89999999999999991"/>
  </r>
  <r>
    <x v="3"/>
    <n v="0.89999999999999991"/>
  </r>
  <r>
    <x v="2"/>
    <n v="0.89999999999999991"/>
  </r>
  <r>
    <x v="1"/>
    <n v="0.89999999999999991"/>
  </r>
  <r>
    <x v="2"/>
    <n v="1.7999999999999998"/>
  </r>
  <r>
    <x v="1"/>
    <n v="-0.89999999999999991"/>
  </r>
  <r>
    <x v="3"/>
    <n v="0.89999999999999991"/>
  </r>
  <r>
    <x v="2"/>
    <n v="1.3499999999999999"/>
  </r>
  <r>
    <x v="3"/>
    <n v="0.89999999999999991"/>
  </r>
  <r>
    <x v="2"/>
    <n v="0.89999999999999991"/>
  </r>
  <r>
    <x v="2"/>
    <n v="1.1700000000000002"/>
  </r>
  <r>
    <x v="2"/>
    <n v="0.89999999999999991"/>
  </r>
  <r>
    <x v="1"/>
    <n v="0.89999999999999991"/>
  </r>
  <r>
    <x v="1"/>
    <n v="0.89999999999999991"/>
  </r>
  <r>
    <x v="3"/>
    <n v="0.89999999999999991"/>
  </r>
  <r>
    <x v="3"/>
    <n v="1.3499999999999999"/>
  </r>
  <r>
    <x v="1"/>
    <n v="1.7999999999999998"/>
  </r>
  <r>
    <x v="2"/>
    <n v="0.89999999999999991"/>
  </r>
  <r>
    <x v="3"/>
    <n v="-0.89999999999999991"/>
  </r>
  <r>
    <x v="1"/>
    <n v="0.89999999999999991"/>
  </r>
  <r>
    <x v="4"/>
    <n v="1.7999999999999998"/>
  </r>
  <r>
    <x v="1"/>
    <n v="0.89999999999999991"/>
  </r>
  <r>
    <x v="2"/>
    <n v="-0.89999999999999991"/>
  </r>
  <r>
    <x v="3"/>
    <n v="1.0799999999999998"/>
  </r>
  <r>
    <x v="1"/>
    <n v="1.1700000000000002"/>
  </r>
  <r>
    <x v="3"/>
    <n v="1.7999999999999998"/>
  </r>
  <r>
    <x v="3"/>
    <n v="0.89999999999999991"/>
  </r>
  <r>
    <x v="2"/>
    <n v="1.1700000000000002"/>
  </r>
  <r>
    <x v="2"/>
    <n v="1.3499999999999999"/>
  </r>
  <r>
    <x v="1"/>
    <n v="0.89999999999999991"/>
  </r>
  <r>
    <x v="1"/>
    <n v="-0.89999999999999991"/>
  </r>
  <r>
    <x v="5"/>
    <n v="1.4400000000000002"/>
  </r>
  <r>
    <x v="1"/>
    <n v="0.89999999999999991"/>
  </r>
  <r>
    <x v="4"/>
    <n v="1.6199999999999999"/>
  </r>
  <r>
    <x v="3"/>
    <n v="-0.89999999999999991"/>
  </r>
  <r>
    <x v="3"/>
    <n v="1.26"/>
  </r>
  <r>
    <x v="2"/>
    <n v="1.26"/>
  </r>
  <r>
    <x v="2"/>
    <n v="0.89999999999999991"/>
  </r>
  <r>
    <x v="2"/>
    <n v="0.89999999999999991"/>
  </r>
  <r>
    <x v="2"/>
    <n v="0.89999999999999991"/>
  </r>
  <r>
    <x v="3"/>
    <n v="0.89999999999999991"/>
  </r>
  <r>
    <x v="2"/>
    <n v="0.89999999999999991"/>
  </r>
  <r>
    <x v="2"/>
    <n v="1.1700000000000002"/>
  </r>
  <r>
    <x v="4"/>
    <n v="1.6199999999999999"/>
  </r>
  <r>
    <x v="3"/>
    <n v="-0.89999999999999991"/>
  </r>
  <r>
    <x v="3"/>
    <n v="0.89999999999999991"/>
  </r>
  <r>
    <x v="2"/>
    <n v="1.26"/>
  </r>
  <r>
    <x v="1"/>
    <n v="0.89999999999999991"/>
  </r>
  <r>
    <x v="3"/>
    <n v="1.7999999999999998"/>
  </r>
  <r>
    <x v="3"/>
    <n v="0.89999999999999991"/>
  </r>
  <r>
    <x v="3"/>
    <n v="0.89999999999999991"/>
  </r>
  <r>
    <x v="2"/>
    <n v="0.89999999999999991"/>
  </r>
  <r>
    <x v="1"/>
    <n v="0.89999999999999991"/>
  </r>
  <r>
    <x v="2"/>
    <n v="-0.89999999999999991"/>
  </r>
  <r>
    <x v="2"/>
    <n v="0.89999999999999991"/>
  </r>
  <r>
    <x v="1"/>
    <n v="0.89999999999999991"/>
  </r>
  <r>
    <x v="2"/>
    <n v="0.89999999999999991"/>
  </r>
  <r>
    <x v="1"/>
    <n v="1.4400000000000002"/>
  </r>
  <r>
    <x v="3"/>
    <n v="0.9900000000000001"/>
  </r>
  <r>
    <x v="2"/>
    <n v="0.89999999999999991"/>
  </r>
  <r>
    <x v="3"/>
    <n v="0.89999999999999991"/>
  </r>
  <r>
    <x v="3"/>
    <n v="1.26"/>
  </r>
  <r>
    <x v="1"/>
    <n v="0.89999999999999991"/>
  </r>
  <r>
    <x v="1"/>
    <n v="0.89999999999999991"/>
  </r>
  <r>
    <x v="4"/>
    <n v="1.53"/>
  </r>
  <r>
    <x v="2"/>
    <n v="0.89999999999999991"/>
  </r>
  <r>
    <x v="4"/>
    <n v="1.7999999999999998"/>
  </r>
  <r>
    <x v="3"/>
    <n v="0.89999999999999991"/>
  </r>
  <r>
    <x v="2"/>
    <n v="1.0799999999999998"/>
  </r>
  <r>
    <x v="1"/>
    <n v="1.3499999999999999"/>
  </r>
  <r>
    <x v="4"/>
    <n v="1.7999999999999998"/>
  </r>
  <r>
    <x v="3"/>
    <n v="0.89999999999999991"/>
  </r>
  <r>
    <x v="2"/>
    <n v="1.6199999999999999"/>
  </r>
  <r>
    <x v="1"/>
    <n v="1.3499999999999999"/>
  </r>
  <r>
    <x v="3"/>
    <n v="1.4400000000000002"/>
  </r>
  <r>
    <x v="2"/>
    <n v="0.89999999999999991"/>
  </r>
  <r>
    <x v="1"/>
    <n v="0.89999999999999991"/>
  </r>
  <r>
    <x v="2"/>
    <n v="0.9900000000000001"/>
  </r>
  <r>
    <x v="1"/>
    <n v="0.89999999999999991"/>
  </r>
  <r>
    <x v="3"/>
    <n v="0.89999999999999991"/>
  </r>
  <r>
    <x v="2"/>
    <n v="1.6199999999999999"/>
  </r>
  <r>
    <x v="3"/>
    <n v="1.6199999999999999"/>
  </r>
  <r>
    <x v="3"/>
    <n v="1.6199999999999999"/>
  </r>
  <r>
    <x v="3"/>
    <n v="1.7999999999999998"/>
  </r>
  <r>
    <x v="1"/>
    <n v="1.6199999999999999"/>
  </r>
  <r>
    <x v="2"/>
    <n v="-0.18000000000000002"/>
  </r>
  <r>
    <x v="4"/>
    <n v="-0.18000000000000002"/>
  </r>
  <r>
    <x v="4"/>
    <n v="0"/>
  </r>
  <r>
    <x v="4"/>
    <n v="0"/>
  </r>
  <r>
    <x v="3"/>
    <n v="-0.63"/>
  </r>
  <r>
    <x v="1"/>
    <n v="-0.53999999999999992"/>
  </r>
  <r>
    <x v="3"/>
    <n v="0"/>
  </r>
  <r>
    <x v="1"/>
    <n v="-0.18000000000000002"/>
  </r>
  <r>
    <x v="2"/>
    <n v="-0.18000000000000002"/>
  </r>
  <r>
    <x v="1"/>
    <n v="-0.89999999999999991"/>
  </r>
  <r>
    <x v="1"/>
    <n v="-0.18000000000000002"/>
  </r>
  <r>
    <x v="1"/>
    <n v="-0.53999999999999992"/>
  </r>
  <r>
    <x v="2"/>
    <n v="-0.18000000000000002"/>
  </r>
  <r>
    <x v="3"/>
    <n v="-0.53999999999999992"/>
  </r>
  <r>
    <x v="1"/>
    <n v="-0.18000000000000002"/>
  </r>
  <r>
    <x v="3"/>
    <n v="0"/>
  </r>
  <r>
    <x v="1"/>
    <n v="-0.89999999999999991"/>
  </r>
  <r>
    <x v="2"/>
    <n v="-0.89999999999999991"/>
  </r>
  <r>
    <x v="4"/>
    <n v="0"/>
  </r>
  <r>
    <x v="1"/>
    <n v="0"/>
  </r>
  <r>
    <x v="3"/>
    <n v="-0.89999999999999991"/>
  </r>
  <r>
    <x v="2"/>
    <n v="0"/>
  </r>
  <r>
    <x v="4"/>
    <n v="0"/>
  </r>
  <r>
    <x v="2"/>
    <n v="-0.26999999999999996"/>
  </r>
  <r>
    <x v="2"/>
    <n v="-0.18000000000000002"/>
  </r>
  <r>
    <x v="2"/>
    <n v="-0.89999999999999991"/>
  </r>
  <r>
    <x v="1"/>
    <n v="-0.72000000000000008"/>
  </r>
  <r>
    <x v="3"/>
    <n v="-0.89999999999999991"/>
  </r>
  <r>
    <x v="3"/>
    <n v="-0.89999999999999991"/>
  </r>
  <r>
    <x v="2"/>
    <n v="-0.89999999999999991"/>
  </r>
  <r>
    <x v="1"/>
    <n v="-0.89999999999999991"/>
  </r>
  <r>
    <x v="4"/>
    <n v="0"/>
  </r>
  <r>
    <x v="4"/>
    <n v="-0.18000000000000002"/>
  </r>
  <r>
    <x v="4"/>
    <n v="0"/>
  </r>
  <r>
    <x v="3"/>
    <n v="-0.63"/>
  </r>
  <r>
    <x v="2"/>
    <n v="-0.18000000000000002"/>
  </r>
  <r>
    <x v="2"/>
    <n v="-0.89999999999999991"/>
  </r>
  <r>
    <x v="2"/>
    <n v="-0.18000000000000002"/>
  </r>
  <r>
    <x v="1"/>
    <n v="-0.72000000000000008"/>
  </r>
  <r>
    <x v="1"/>
    <n v="-0.18000000000000002"/>
  </r>
  <r>
    <x v="3"/>
    <n v="-0.89999999999999991"/>
  </r>
  <r>
    <x v="2"/>
    <n v="0"/>
  </r>
  <r>
    <x v="2"/>
    <n v="0"/>
  </r>
  <r>
    <x v="3"/>
    <n v="-0.89999999999999991"/>
  </r>
  <r>
    <x v="1"/>
    <n v="-0.89999999999999991"/>
  </r>
  <r>
    <x v="3"/>
    <n v="-0.18000000000000002"/>
  </r>
  <r>
    <x v="3"/>
    <n v="-0.72000000000000008"/>
  </r>
  <r>
    <x v="1"/>
    <n v="-0.18000000000000002"/>
  </r>
  <r>
    <x v="2"/>
    <n v="-0.26999999999999996"/>
  </r>
  <r>
    <x v="2"/>
    <n v="-0.18000000000000002"/>
  </r>
  <r>
    <x v="1"/>
    <n v="-0.63"/>
  </r>
  <r>
    <x v="1"/>
    <n v="0"/>
  </r>
  <r>
    <x v="2"/>
    <n v="-0.72000000000000008"/>
  </r>
  <r>
    <x v="2"/>
    <n v="-0.80999999999999994"/>
  </r>
  <r>
    <x v="1"/>
    <n v="-0.89999999999999991"/>
  </r>
  <r>
    <x v="2"/>
    <n v="-0.44999999999999996"/>
  </r>
  <r>
    <x v="1"/>
    <n v="-0.53999999999999992"/>
  </r>
  <r>
    <x v="2"/>
    <n v="0"/>
  </r>
  <r>
    <x v="2"/>
    <n v="0"/>
  </r>
  <r>
    <x v="1"/>
    <n v="-0.53999999999999992"/>
  </r>
  <r>
    <x v="4"/>
    <n v="0"/>
  </r>
  <r>
    <x v="2"/>
    <n v="-0.80999999999999994"/>
  </r>
  <r>
    <x v="2"/>
    <n v="-0.18000000000000002"/>
  </r>
  <r>
    <x v="1"/>
    <n v="-0.89999999999999991"/>
  </r>
  <r>
    <x v="1"/>
    <n v="0"/>
  </r>
  <r>
    <x v="3"/>
    <n v="-0.89999999999999991"/>
  </r>
  <r>
    <x v="3"/>
    <n v="0"/>
  </r>
  <r>
    <x v="2"/>
    <n v="0"/>
  </r>
  <r>
    <x v="1"/>
    <n v="0"/>
  </r>
  <r>
    <x v="3"/>
    <n v="-0.72000000000000008"/>
  </r>
  <r>
    <x v="1"/>
    <n v="0"/>
  </r>
  <r>
    <x v="1"/>
    <n v="-0.72000000000000008"/>
  </r>
  <r>
    <x v="3"/>
    <n v="-0.89999999999999991"/>
  </r>
  <r>
    <x v="4"/>
    <n v="-0.18000000000000002"/>
  </r>
  <r>
    <x v="2"/>
    <n v="0"/>
  </r>
  <r>
    <x v="2"/>
    <n v="-0.18000000000000002"/>
  </r>
  <r>
    <x v="3"/>
    <n v="-0.18000000000000002"/>
  </r>
  <r>
    <x v="2"/>
    <n v="-0.18000000000000002"/>
  </r>
  <r>
    <x v="3"/>
    <n v="0"/>
  </r>
  <r>
    <x v="2"/>
    <n v="0"/>
  </r>
  <r>
    <x v="1"/>
    <n v="0"/>
  </r>
  <r>
    <x v="4"/>
    <n v="-0.18000000000000002"/>
  </r>
  <r>
    <x v="3"/>
    <n v="-0.18000000000000002"/>
  </r>
  <r>
    <x v="1"/>
    <n v="0"/>
  </r>
  <r>
    <x v="3"/>
    <n v="-0.89999999999999991"/>
  </r>
  <r>
    <x v="4"/>
    <n v="0"/>
  </r>
  <r>
    <x v="1"/>
    <n v="-0.18000000000000002"/>
  </r>
  <r>
    <x v="1"/>
    <n v="0"/>
  </r>
  <r>
    <x v="3"/>
    <n v="-0.89999999999999991"/>
  </r>
  <r>
    <x v="3"/>
    <n v="-0.18000000000000002"/>
  </r>
  <r>
    <x v="3"/>
    <n v="-0.18000000000000002"/>
  </r>
  <r>
    <x v="2"/>
    <n v="0"/>
  </r>
  <r>
    <x v="2"/>
    <n v="0"/>
  </r>
  <r>
    <x v="1"/>
    <n v="-0.44999999999999996"/>
  </r>
  <r>
    <x v="4"/>
    <n v="0"/>
  </r>
  <r>
    <x v="4"/>
    <n v="0"/>
  </r>
  <r>
    <x v="2"/>
    <n v="0"/>
  </r>
  <r>
    <x v="3"/>
    <n v="-0.18000000000000002"/>
  </r>
  <r>
    <x v="3"/>
    <n v="0"/>
  </r>
  <r>
    <x v="4"/>
    <n v="0"/>
  </r>
  <r>
    <x v="1"/>
    <n v="-0.89999999999999991"/>
  </r>
  <r>
    <x v="4"/>
    <n v="0"/>
  </r>
  <r>
    <x v="2"/>
    <n v="-0.18000000000000002"/>
  </r>
  <r>
    <x v="2"/>
    <n v="-0.89999999999999991"/>
  </r>
  <r>
    <x v="4"/>
    <n v="0"/>
  </r>
  <r>
    <x v="3"/>
    <n v="0"/>
  </r>
  <r>
    <x v="4"/>
    <n v="-0.63"/>
  </r>
  <r>
    <x v="5"/>
    <n v="-0.44999999999999996"/>
  </r>
  <r>
    <x v="3"/>
    <n v="0"/>
  </r>
  <r>
    <x v="1"/>
    <n v="-0.36000000000000004"/>
  </r>
  <r>
    <x v="1"/>
    <n v="0"/>
  </r>
  <r>
    <x v="4"/>
    <n v="-0.18000000000000002"/>
  </r>
  <r>
    <x v="1"/>
    <n v="0"/>
  </r>
  <r>
    <x v="2"/>
    <n v="0"/>
  </r>
  <r>
    <x v="1"/>
    <n v="-0.18000000000000002"/>
  </r>
  <r>
    <x v="2"/>
    <n v="0"/>
  </r>
  <r>
    <x v="1"/>
    <n v="0"/>
  </r>
  <r>
    <x v="1"/>
    <n v="-0.18000000000000002"/>
  </r>
  <r>
    <x v="3"/>
    <n v="0"/>
  </r>
  <r>
    <x v="2"/>
    <n v="-0.18000000000000002"/>
  </r>
  <r>
    <x v="2"/>
    <n v="0"/>
  </r>
  <r>
    <x v="1"/>
    <n v="-0.18000000000000002"/>
  </r>
  <r>
    <x v="3"/>
    <n v="0"/>
  </r>
  <r>
    <x v="1"/>
    <n v="0"/>
  </r>
  <r>
    <x v="2"/>
    <n v="-0.18000000000000002"/>
  </r>
  <r>
    <x v="1"/>
    <n v="0"/>
  </r>
  <r>
    <x v="5"/>
    <n v="0"/>
  </r>
  <r>
    <x v="3"/>
    <n v="0"/>
  </r>
  <r>
    <x v="4"/>
    <n v="0"/>
  </r>
  <r>
    <x v="4"/>
    <n v="0"/>
  </r>
  <r>
    <x v="4"/>
    <n v="0"/>
  </r>
  <r>
    <x v="1"/>
    <n v="-0.18000000000000002"/>
  </r>
  <r>
    <x v="2"/>
    <n v="-0.18000000000000002"/>
  </r>
  <r>
    <x v="4"/>
    <n v="0"/>
  </r>
  <r>
    <x v="3"/>
    <n v="0"/>
  </r>
  <r>
    <x v="4"/>
    <n v="0"/>
  </r>
  <r>
    <x v="2"/>
    <n v="0"/>
  </r>
  <r>
    <x v="4"/>
    <n v="0"/>
  </r>
  <r>
    <x v="4"/>
    <n v="0"/>
  </r>
  <r>
    <x v="2"/>
    <n v="0"/>
  </r>
  <r>
    <x v="1"/>
    <n v="0"/>
  </r>
  <r>
    <x v="1"/>
    <n v="0"/>
  </r>
  <r>
    <x v="2"/>
    <n v="0"/>
  </r>
  <r>
    <x v="2"/>
    <n v="-0.18000000000000002"/>
  </r>
  <r>
    <x v="2"/>
    <n v="0"/>
  </r>
  <r>
    <x v="2"/>
    <n v="0"/>
  </r>
  <r>
    <x v="3"/>
    <n v="-0.18000000000000002"/>
  </r>
  <r>
    <x v="3"/>
    <n v="0"/>
  </r>
  <r>
    <x v="3"/>
    <n v="-0.18000000000000002"/>
  </r>
  <r>
    <x v="4"/>
    <n v="0"/>
  </r>
  <r>
    <x v="5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4"/>
    <n v="0"/>
  </r>
  <r>
    <x v="4"/>
    <n v="-0.18000000000000002"/>
  </r>
  <r>
    <x v="4"/>
    <n v="0"/>
  </r>
  <r>
    <x v="3"/>
    <n v="0"/>
  </r>
  <r>
    <x v="2"/>
    <n v="-0.18000000000000002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3"/>
    <n v="0"/>
  </r>
  <r>
    <x v="4"/>
    <n v="0"/>
  </r>
  <r>
    <x v="3"/>
    <n v="-0.18000000000000002"/>
  </r>
  <r>
    <x v="1"/>
    <n v="0"/>
  </r>
  <r>
    <x v="3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4"/>
    <n v="0"/>
  </r>
  <r>
    <x v="1"/>
    <n v="0"/>
  </r>
  <r>
    <x v="3"/>
    <n v="0"/>
  </r>
  <r>
    <x v="4"/>
    <n v="0"/>
  </r>
  <r>
    <x v="2"/>
    <n v="-0.18000000000000002"/>
  </r>
  <r>
    <x v="3"/>
    <n v="-0.18000000000000002"/>
  </r>
  <r>
    <x v="3"/>
    <n v="0"/>
  </r>
  <r>
    <x v="3"/>
    <n v="-0.18000000000000002"/>
  </r>
  <r>
    <x v="3"/>
    <n v="0"/>
  </r>
  <r>
    <x v="4"/>
    <n v="0"/>
  </r>
  <r>
    <x v="1"/>
    <n v="0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3"/>
    <n v="-0.18000000000000002"/>
  </r>
  <r>
    <x v="1"/>
    <n v="0"/>
  </r>
  <r>
    <x v="3"/>
    <n v="0"/>
  </r>
  <r>
    <x v="1"/>
    <n v="-0.18000000000000002"/>
  </r>
  <r>
    <x v="1"/>
    <n v="0"/>
  </r>
  <r>
    <x v="5"/>
    <n v="-0.18000000000000002"/>
  </r>
  <r>
    <x v="4"/>
    <n v="0"/>
  </r>
  <r>
    <x v="1"/>
    <n v="0"/>
  </r>
  <r>
    <x v="2"/>
    <n v="0"/>
  </r>
  <r>
    <x v="1"/>
    <n v="0"/>
  </r>
  <r>
    <x v="3"/>
    <n v="0"/>
  </r>
  <r>
    <x v="1"/>
    <n v="0"/>
  </r>
  <r>
    <x v="5"/>
    <n v="0"/>
  </r>
  <r>
    <x v="5"/>
    <n v="0"/>
  </r>
  <r>
    <x v="5"/>
    <n v="0"/>
  </r>
  <r>
    <x v="2"/>
    <n v="0"/>
  </r>
  <r>
    <x v="5"/>
    <n v="0"/>
  </r>
  <r>
    <x v="3"/>
    <n v="0"/>
  </r>
  <r>
    <x v="3"/>
    <n v="0"/>
  </r>
  <r>
    <x v="6"/>
    <n v="4.7700000000000005"/>
  </r>
  <r>
    <x v="6"/>
    <n v="4.59"/>
  </r>
  <r>
    <x v="6"/>
    <n v="2.6999999999999997"/>
  </r>
  <r>
    <x v="7"/>
    <n v="2.6999999999999997"/>
  </r>
  <r>
    <x v="7"/>
    <n v="1.6199999999999999"/>
  </r>
  <r>
    <x v="6"/>
    <n v="0.89999999999999991"/>
  </r>
  <r>
    <x v="6"/>
    <n v="0.89999999999999991"/>
  </r>
  <r>
    <x v="6"/>
    <n v="0.89999999999999991"/>
  </r>
  <r>
    <x v="7"/>
    <n v="0.89999999999999991"/>
  </r>
  <r>
    <x v="7"/>
    <n v="1.6199999999999999"/>
  </r>
  <r>
    <x v="6"/>
    <n v="1.6199999999999999"/>
  </r>
  <r>
    <x v="6"/>
    <n v="1.6199999999999999"/>
  </r>
  <r>
    <x v="7"/>
    <n v="1.6199999999999999"/>
  </r>
  <r>
    <x v="7"/>
    <n v="1.7999999999999998"/>
  </r>
  <r>
    <x v="7"/>
    <n v="1.7999999999999998"/>
  </r>
  <r>
    <x v="6"/>
    <n v="1.6199999999999999"/>
  </r>
  <r>
    <x v="7"/>
    <n v="1.0799999999999998"/>
  </r>
  <r>
    <x v="7"/>
    <n v="1.7999999999999998"/>
  </r>
  <r>
    <x v="6"/>
    <n v="1.6199999999999999"/>
  </r>
  <r>
    <x v="6"/>
    <n v="1.6199999999999999"/>
  </r>
  <r>
    <x v="8"/>
    <n v="1.7999999999999998"/>
  </r>
  <r>
    <x v="7"/>
    <n v="1.7999999999999998"/>
  </r>
  <r>
    <x v="6"/>
    <n v="1.4400000000000002"/>
  </r>
  <r>
    <x v="6"/>
    <n v="-0.89999999999999991"/>
  </r>
  <r>
    <x v="7"/>
    <n v="0.89999999999999991"/>
  </r>
  <r>
    <x v="6"/>
    <n v="1.53"/>
  </r>
  <r>
    <x v="6"/>
    <n v="1.6199999999999999"/>
  </r>
  <r>
    <x v="7"/>
    <n v="0.9900000000000001"/>
  </r>
  <r>
    <x v="7"/>
    <n v="0"/>
  </r>
  <r>
    <x v="7"/>
    <n v="0"/>
  </r>
  <r>
    <x v="6"/>
    <n v="-0.36000000000000004"/>
  </r>
  <r>
    <x v="6"/>
    <n v="0"/>
  </r>
  <r>
    <x v="7"/>
    <n v="-0.18000000000000002"/>
  </r>
  <r>
    <x v="6"/>
    <n v="-0.18000000000000002"/>
  </r>
  <r>
    <x v="6"/>
    <n v="-0.89999999999999991"/>
  </r>
  <r>
    <x v="7"/>
    <n v="-0.80999999999999994"/>
  </r>
  <r>
    <x v="7"/>
    <n v="0"/>
  </r>
  <r>
    <x v="7"/>
    <n v="0"/>
  </r>
  <r>
    <x v="6"/>
    <n v="-0.18000000000000002"/>
  </r>
  <r>
    <x v="6"/>
    <n v="-0.53999999999999992"/>
  </r>
  <r>
    <x v="7"/>
    <n v="-0.18000000000000002"/>
  </r>
  <r>
    <x v="7"/>
    <n v="0"/>
  </r>
  <r>
    <x v="6"/>
    <n v="-0.26999999999999996"/>
  </r>
  <r>
    <x v="7"/>
    <n v="0"/>
  </r>
  <r>
    <x v="6"/>
    <n v="-0.18000000000000002"/>
  </r>
  <r>
    <x v="6"/>
    <n v="-0.18000000000000002"/>
  </r>
  <r>
    <x v="8"/>
    <n v="0"/>
  </r>
  <r>
    <x v="8"/>
    <n v="0"/>
  </r>
  <r>
    <x v="6"/>
    <n v="0"/>
  </r>
  <r>
    <x v="6"/>
    <n v="0"/>
  </r>
  <r>
    <x v="7"/>
    <n v="0"/>
  </r>
  <r>
    <x v="7"/>
    <n v="0"/>
  </r>
  <r>
    <x v="7"/>
    <n v="-0.18000000000000002"/>
  </r>
  <r>
    <x v="6"/>
    <n v="-0.18000000000000002"/>
  </r>
  <r>
    <x v="8"/>
    <n v="0"/>
  </r>
  <r>
    <x v="6"/>
    <n v="-0.36000000000000004"/>
  </r>
  <r>
    <x v="8"/>
    <n v="0"/>
  </r>
  <r>
    <x v="6"/>
    <n v="-0.26999999999999996"/>
  </r>
  <r>
    <x v="7"/>
    <n v="-0.18000000000000002"/>
  </r>
  <r>
    <x v="6"/>
    <n v="0"/>
  </r>
  <r>
    <x v="6"/>
    <n v="-0.18000000000000002"/>
  </r>
  <r>
    <x v="7"/>
    <n v="-0.36000000000000004"/>
  </r>
  <r>
    <x v="8"/>
    <n v="-0.18000000000000002"/>
  </r>
  <r>
    <x v="8"/>
    <n v="0"/>
  </r>
  <r>
    <x v="6"/>
    <n v="-0.44999999999999996"/>
  </r>
  <r>
    <x v="6"/>
    <n v="0"/>
  </r>
  <r>
    <x v="6"/>
    <n v="-0.36000000000000004"/>
  </r>
  <r>
    <x v="6"/>
    <n v="0"/>
  </r>
  <r>
    <x v="7"/>
    <n v="0"/>
  </r>
  <r>
    <x v="6"/>
    <n v="0"/>
  </r>
  <r>
    <x v="8"/>
    <n v="0"/>
  </r>
  <r>
    <x v="8"/>
    <n v="0"/>
  </r>
  <r>
    <x v="6"/>
    <n v="-0.18000000000000002"/>
  </r>
  <r>
    <x v="8"/>
    <n v="0"/>
  </r>
  <r>
    <x v="8"/>
    <n v="0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7"/>
    <n v="-0.89999999999999991"/>
  </r>
  <r>
    <x v="8"/>
    <n v="0"/>
  </r>
  <r>
    <x v="6"/>
    <n v="0"/>
  </r>
  <r>
    <x v="7"/>
    <n v="0"/>
  </r>
  <r>
    <x v="6"/>
    <n v="0"/>
  </r>
  <r>
    <x v="8"/>
    <n v="-0.18000000000000002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7"/>
    <n v="-0.18000000000000002"/>
  </r>
  <r>
    <x v="7"/>
    <n v="-0.26999999999999996"/>
  </r>
  <r>
    <x v="6"/>
    <n v="-0.18000000000000002"/>
  </r>
  <r>
    <x v="7"/>
    <n v="0"/>
  </r>
  <r>
    <x v="8"/>
    <n v="0"/>
  </r>
  <r>
    <x v="8"/>
    <n v="0"/>
  </r>
  <r>
    <x v="8"/>
    <n v="0"/>
  </r>
  <r>
    <x v="5"/>
    <n v="-0.18000000000000002"/>
  </r>
  <r>
    <x v="7"/>
    <n v="0"/>
  </r>
  <r>
    <x v="7"/>
    <n v="-0.18000000000000002"/>
  </r>
  <r>
    <x v="6"/>
    <n v="0"/>
  </r>
  <r>
    <x v="7"/>
    <n v="-0.26999999999999996"/>
  </r>
  <r>
    <x v="6"/>
    <n v="0"/>
  </r>
  <r>
    <x v="7"/>
    <n v="-0.80999999999999994"/>
  </r>
  <r>
    <x v="7"/>
    <n v="0"/>
  </r>
  <r>
    <x v="7"/>
    <n v="0"/>
  </r>
  <r>
    <x v="6"/>
    <n v="0"/>
  </r>
  <r>
    <x v="6"/>
    <n v="0"/>
  </r>
  <r>
    <x v="7"/>
    <n v="0"/>
  </r>
  <r>
    <x v="8"/>
    <n v="0"/>
  </r>
  <r>
    <x v="6"/>
    <n v="-0.18000000000000002"/>
  </r>
  <r>
    <x v="7"/>
    <n v="0"/>
  </r>
  <r>
    <x v="7"/>
    <n v="0"/>
  </r>
  <r>
    <x v="7"/>
    <n v="-0.18000000000000002"/>
  </r>
  <r>
    <x v="7"/>
    <n v="0"/>
  </r>
  <r>
    <x v="7"/>
    <n v="-0.18000000000000002"/>
  </r>
  <r>
    <x v="5"/>
    <n v="0"/>
  </r>
  <r>
    <x v="6"/>
    <n v="0"/>
  </r>
  <r>
    <x v="7"/>
    <n v="0"/>
  </r>
  <r>
    <x v="5"/>
    <n v="-0.26999999999999996"/>
  </r>
  <r>
    <x v="8"/>
    <n v="0"/>
  </r>
  <r>
    <x v="7"/>
    <n v="-0.18000000000000002"/>
  </r>
  <r>
    <x v="7"/>
    <n v="-0.18000000000000002"/>
  </r>
  <r>
    <x v="8"/>
    <n v="0"/>
  </r>
  <r>
    <x v="7"/>
    <n v="0"/>
  </r>
  <r>
    <x v="6"/>
    <n v="0"/>
  </r>
  <r>
    <x v="6"/>
    <n v="0"/>
  </r>
  <r>
    <x v="8"/>
    <n v="0"/>
  </r>
  <r>
    <x v="6"/>
    <n v="0"/>
  </r>
  <r>
    <x v="7"/>
    <n v="0"/>
  </r>
  <r>
    <x v="7"/>
    <n v="0"/>
  </r>
  <r>
    <x v="8"/>
    <n v="0"/>
  </r>
  <r>
    <x v="6"/>
    <n v="0"/>
  </r>
  <r>
    <x v="6"/>
    <n v="0"/>
  </r>
  <r>
    <x v="6"/>
    <n v="0"/>
  </r>
  <r>
    <x v="7"/>
    <n v="-0.18000000000000002"/>
  </r>
  <r>
    <x v="7"/>
    <n v="-0.36000000000000004"/>
  </r>
  <r>
    <x v="6"/>
    <n v="0"/>
  </r>
  <r>
    <x v="6"/>
    <n v="0"/>
  </r>
  <r>
    <x v="8"/>
    <n v="0"/>
  </r>
  <r>
    <x v="8"/>
    <n v="0"/>
  </r>
  <r>
    <x v="7"/>
    <n v="0"/>
  </r>
  <r>
    <x v="8"/>
    <n v="0"/>
  </r>
  <r>
    <x v="6"/>
    <n v="0"/>
  </r>
  <r>
    <x v="5"/>
    <n v="0"/>
  </r>
  <r>
    <x v="5"/>
    <n v="0"/>
  </r>
  <r>
    <x v="7"/>
    <n v="-0.18000000000000002"/>
  </r>
  <r>
    <x v="5"/>
    <n v="0"/>
  </r>
  <r>
    <x v="7"/>
    <n v="-0.26999999999999996"/>
  </r>
  <r>
    <x v="7"/>
    <n v="0"/>
  </r>
  <r>
    <x v="6"/>
    <n v="0"/>
  </r>
  <r>
    <x v="7"/>
    <n v="0"/>
  </r>
  <r>
    <x v="7"/>
    <n v="0"/>
  </r>
  <r>
    <x v="6"/>
    <n v="0"/>
  </r>
  <r>
    <x v="6"/>
    <n v="0"/>
  </r>
  <r>
    <x v="5"/>
    <n v="-0.80999999999999994"/>
  </r>
  <r>
    <x v="6"/>
    <n v="0"/>
  </r>
  <r>
    <x v="5"/>
    <n v="0"/>
  </r>
  <r>
    <x v="7"/>
    <n v="0"/>
  </r>
  <r>
    <x v="6"/>
    <n v="0"/>
  </r>
  <r>
    <x v="6"/>
    <n v="0"/>
  </r>
  <r>
    <x v="7"/>
    <n v="0"/>
  </r>
  <r>
    <x v="7"/>
    <n v="0"/>
  </r>
  <r>
    <x v="5"/>
    <n v="-0.18000000000000002"/>
  </r>
  <r>
    <x v="8"/>
    <n v="0"/>
  </r>
  <r>
    <x v="8"/>
    <n v="0"/>
  </r>
  <r>
    <x v="7"/>
    <n v="-0.18000000000000002"/>
  </r>
  <r>
    <x v="8"/>
    <n v="0"/>
  </r>
  <r>
    <x v="7"/>
    <n v="0"/>
  </r>
  <r>
    <x v="8"/>
    <n v="0"/>
  </r>
  <r>
    <x v="6"/>
    <n v="0"/>
  </r>
  <r>
    <x v="6"/>
    <n v="0"/>
  </r>
  <r>
    <x v="6"/>
    <n v="-0.18000000000000002"/>
  </r>
  <r>
    <x v="5"/>
    <n v="0"/>
  </r>
  <r>
    <x v="7"/>
    <n v="-0.44999999999999996"/>
  </r>
  <r>
    <x v="6"/>
    <n v="0"/>
  </r>
  <r>
    <x v="6"/>
    <n v="0"/>
  </r>
  <r>
    <x v="7"/>
    <n v="0"/>
  </r>
  <r>
    <x v="8"/>
    <n v="0"/>
  </r>
  <r>
    <x v="7"/>
    <n v="0"/>
  </r>
  <r>
    <x v="7"/>
    <n v="-0.18000000000000002"/>
  </r>
  <r>
    <x v="6"/>
    <n v="0"/>
  </r>
  <r>
    <x v="6"/>
    <n v="0"/>
  </r>
  <r>
    <x v="5"/>
    <n v="0"/>
  </r>
  <r>
    <x v="7"/>
    <n v="0"/>
  </r>
  <r>
    <x v="6"/>
    <n v="0"/>
  </r>
  <r>
    <x v="8"/>
    <n v="0"/>
  </r>
  <r>
    <x v="5"/>
    <n v="0"/>
  </r>
  <r>
    <x v="7"/>
    <n v="0"/>
  </r>
  <r>
    <x v="7"/>
    <n v="0"/>
  </r>
  <r>
    <x v="7"/>
    <n v="0"/>
  </r>
  <r>
    <x v="5"/>
    <n v="-0.18000000000000002"/>
  </r>
  <r>
    <x v="7"/>
    <n v="0"/>
  </r>
  <r>
    <x v="7"/>
    <n v="0"/>
  </r>
  <r>
    <x v="5"/>
    <n v="0"/>
  </r>
  <r>
    <x v="6"/>
    <n v="0"/>
  </r>
  <r>
    <x v="7"/>
    <n v="0"/>
  </r>
  <r>
    <x v="7"/>
    <n v="0"/>
  </r>
  <r>
    <x v="8"/>
    <n v="0"/>
  </r>
  <r>
    <x v="8"/>
    <n v="0"/>
  </r>
  <r>
    <x v="5"/>
    <n v="-0.18000000000000002"/>
  </r>
  <r>
    <x v="7"/>
    <n v="0"/>
  </r>
  <r>
    <x v="7"/>
    <n v="0"/>
  </r>
  <r>
    <x v="7"/>
    <n v="0"/>
  </r>
  <r>
    <x v="8"/>
    <n v="0"/>
  </r>
  <r>
    <x v="8"/>
    <n v="0"/>
  </r>
  <r>
    <x v="5"/>
    <n v="0"/>
  </r>
  <r>
    <x v="7"/>
    <n v="0"/>
  </r>
  <r>
    <x v="7"/>
    <n v="0"/>
  </r>
  <r>
    <x v="8"/>
    <n v="0"/>
  </r>
  <r>
    <x v="5"/>
    <n v="0"/>
  </r>
  <r>
    <x v="5"/>
    <n v="0"/>
  </r>
  <r>
    <x v="7"/>
    <n v="-0.18000000000000002"/>
  </r>
  <r>
    <x v="7"/>
    <n v="0"/>
  </r>
  <r>
    <x v="6"/>
    <n v="0"/>
  </r>
  <r>
    <x v="7"/>
    <n v="0"/>
  </r>
  <r>
    <x v="6"/>
    <n v="0"/>
  </r>
  <r>
    <x v="6"/>
    <n v="0"/>
  </r>
  <r>
    <x v="5"/>
    <n v="0"/>
  </r>
  <r>
    <x v="6"/>
    <n v="0"/>
  </r>
  <r>
    <x v="7"/>
    <n v="-0.18000000000000002"/>
  </r>
  <r>
    <x v="8"/>
    <n v="0"/>
  </r>
  <r>
    <x v="5"/>
    <n v="0"/>
  </r>
  <r>
    <x v="7"/>
    <n v="0"/>
  </r>
  <r>
    <x v="8"/>
    <n v="0"/>
  </r>
  <r>
    <x v="8"/>
    <n v="0"/>
  </r>
  <r>
    <x v="5"/>
    <n v="0"/>
  </r>
  <r>
    <x v="8"/>
    <n v="0"/>
  </r>
  <r>
    <x v="5"/>
    <n v="0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8"/>
    <n v="0"/>
  </r>
  <r>
    <x v="7"/>
    <n v="0"/>
  </r>
  <r>
    <x v="7"/>
    <n v="-0.18000000000000002"/>
  </r>
  <r>
    <x v="8"/>
    <n v="0"/>
  </r>
  <r>
    <x v="5"/>
    <n v="0"/>
  </r>
  <r>
    <x v="8"/>
    <n v="0"/>
  </r>
  <r>
    <x v="6"/>
    <n v="0"/>
  </r>
  <r>
    <x v="7"/>
    <n v="0"/>
  </r>
  <r>
    <x v="7"/>
    <n v="0"/>
  </r>
  <r>
    <x v="8"/>
    <n v="0"/>
  </r>
  <r>
    <x v="5"/>
    <n v="0"/>
  </r>
  <r>
    <x v="5"/>
    <n v="0"/>
  </r>
  <r>
    <x v="8"/>
    <n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2"/>
    <n v="2.6999999999999997"/>
  </r>
  <r>
    <x v="1"/>
    <n v="4.5"/>
  </r>
  <r>
    <x v="2"/>
    <n v="4.5"/>
  </r>
  <r>
    <x v="1"/>
    <n v="2.6999999999999997"/>
  </r>
  <r>
    <x v="3"/>
    <n v="4.5"/>
  </r>
  <r>
    <x v="1"/>
    <n v="2.6999999999999997"/>
  </r>
  <r>
    <x v="3"/>
    <n v="4.5"/>
  </r>
  <r>
    <x v="1"/>
    <n v="4.5"/>
  </r>
  <r>
    <x v="3"/>
    <n v="2.6999999999999997"/>
  </r>
  <r>
    <x v="2"/>
    <n v="4.68"/>
  </r>
  <r>
    <x v="2"/>
    <n v="2.6999999999999997"/>
  </r>
  <r>
    <x v="2"/>
    <n v="2.6999999999999997"/>
  </r>
  <r>
    <x v="2"/>
    <n v="5.3999999999999995"/>
  </r>
  <r>
    <x v="1"/>
    <n v="4.68"/>
  </r>
  <r>
    <x v="3"/>
    <n v="4.5"/>
  </r>
  <r>
    <x v="3"/>
    <n v="2.6999999999999997"/>
  </r>
  <r>
    <x v="3"/>
    <n v="-0.89999999999999991"/>
  </r>
  <r>
    <x v="3"/>
    <n v="1.26"/>
  </r>
  <r>
    <x v="1"/>
    <n v="-0.89999999999999991"/>
  </r>
  <r>
    <x v="1"/>
    <n v="0.89999999999999991"/>
  </r>
  <r>
    <x v="1"/>
    <n v="0.89999999999999991"/>
  </r>
  <r>
    <x v="2"/>
    <n v="-0.89999999999999991"/>
  </r>
  <r>
    <x v="1"/>
    <n v="1.1700000000000002"/>
  </r>
  <r>
    <x v="1"/>
    <n v="1.26"/>
  </r>
  <r>
    <x v="2"/>
    <n v="0.89999999999999991"/>
  </r>
  <r>
    <x v="3"/>
    <n v="0.89999999999999991"/>
  </r>
  <r>
    <x v="2"/>
    <n v="0.89999999999999991"/>
  </r>
  <r>
    <x v="1"/>
    <n v="0.89999999999999991"/>
  </r>
  <r>
    <x v="3"/>
    <n v="1.7999999999999998"/>
  </r>
  <r>
    <x v="1"/>
    <n v="-0.89999999999999991"/>
  </r>
  <r>
    <x v="3"/>
    <n v="0.89999999999999991"/>
  </r>
  <r>
    <x v="2"/>
    <n v="1.3499999999999999"/>
  </r>
  <r>
    <x v="3"/>
    <n v="0.89999999999999991"/>
  </r>
  <r>
    <x v="2"/>
    <n v="0.89999999999999991"/>
  </r>
  <r>
    <x v="2"/>
    <n v="1.1700000000000002"/>
  </r>
  <r>
    <x v="2"/>
    <n v="0.89999999999999991"/>
  </r>
  <r>
    <x v="1"/>
    <n v="0.89999999999999991"/>
  </r>
  <r>
    <x v="1"/>
    <n v="0.89999999999999991"/>
  </r>
  <r>
    <x v="3"/>
    <n v="0.89999999999999991"/>
  </r>
  <r>
    <x v="3"/>
    <n v="1.3499999999999999"/>
  </r>
  <r>
    <x v="1"/>
    <n v="1.7999999999999998"/>
  </r>
  <r>
    <x v="2"/>
    <n v="0.89999999999999991"/>
  </r>
  <r>
    <x v="3"/>
    <n v="-0.89999999999999991"/>
  </r>
  <r>
    <x v="1"/>
    <n v="0.89999999999999991"/>
  </r>
  <r>
    <x v="2"/>
    <n v="1.7999999999999998"/>
  </r>
  <r>
    <x v="1"/>
    <n v="0.89999999999999991"/>
  </r>
  <r>
    <x v="2"/>
    <n v="-0.89999999999999991"/>
  </r>
  <r>
    <x v="3"/>
    <n v="1.0799999999999998"/>
  </r>
  <r>
    <x v="1"/>
    <n v="1.1700000000000002"/>
  </r>
  <r>
    <x v="1"/>
    <n v="1.7999999999999998"/>
  </r>
  <r>
    <x v="3"/>
    <n v="0.89999999999999991"/>
  </r>
  <r>
    <x v="2"/>
    <n v="1.1700000000000002"/>
  </r>
  <r>
    <x v="2"/>
    <n v="1.3499999999999999"/>
  </r>
  <r>
    <x v="1"/>
    <n v="0.89999999999999991"/>
  </r>
  <r>
    <x v="1"/>
    <n v="-0.89999999999999991"/>
  </r>
  <r>
    <x v="4"/>
    <n v="1.4400000000000002"/>
  </r>
  <r>
    <x v="1"/>
    <n v="0.89999999999999991"/>
  </r>
  <r>
    <x v="2"/>
    <n v="1.6199999999999999"/>
  </r>
  <r>
    <x v="3"/>
    <n v="-0.89999999999999991"/>
  </r>
  <r>
    <x v="3"/>
    <n v="1.26"/>
  </r>
  <r>
    <x v="2"/>
    <n v="1.26"/>
  </r>
  <r>
    <x v="2"/>
    <n v="0.89999999999999991"/>
  </r>
  <r>
    <x v="2"/>
    <n v="0.89999999999999991"/>
  </r>
  <r>
    <x v="2"/>
    <n v="0.89999999999999991"/>
  </r>
  <r>
    <x v="3"/>
    <n v="0.89999999999999991"/>
  </r>
  <r>
    <x v="2"/>
    <n v="0.89999999999999991"/>
  </r>
  <r>
    <x v="2"/>
    <n v="1.1700000000000002"/>
  </r>
  <r>
    <x v="2"/>
    <n v="1.6199999999999999"/>
  </r>
  <r>
    <x v="3"/>
    <n v="-0.89999999999999991"/>
  </r>
  <r>
    <x v="3"/>
    <n v="0.89999999999999991"/>
  </r>
  <r>
    <x v="2"/>
    <n v="1.26"/>
  </r>
  <r>
    <x v="1"/>
    <n v="0.89999999999999991"/>
  </r>
  <r>
    <x v="3"/>
    <n v="1.7999999999999998"/>
  </r>
  <r>
    <x v="3"/>
    <n v="0.89999999999999991"/>
  </r>
  <r>
    <x v="3"/>
    <n v="0.89999999999999991"/>
  </r>
  <r>
    <x v="2"/>
    <n v="0.89999999999999991"/>
  </r>
  <r>
    <x v="1"/>
    <n v="0.89999999999999991"/>
  </r>
  <r>
    <x v="2"/>
    <n v="-0.89999999999999991"/>
  </r>
  <r>
    <x v="2"/>
    <n v="0.89999999999999991"/>
  </r>
  <r>
    <x v="1"/>
    <n v="0.89999999999999991"/>
  </r>
  <r>
    <x v="2"/>
    <n v="0.89999999999999991"/>
  </r>
  <r>
    <x v="1"/>
    <n v="1.4400000000000002"/>
  </r>
  <r>
    <x v="3"/>
    <n v="0.9900000000000001"/>
  </r>
  <r>
    <x v="2"/>
    <n v="0.89999999999999991"/>
  </r>
  <r>
    <x v="3"/>
    <n v="0.89999999999999991"/>
  </r>
  <r>
    <x v="3"/>
    <n v="1.26"/>
  </r>
  <r>
    <x v="1"/>
    <n v="0.89999999999999991"/>
  </r>
  <r>
    <x v="1"/>
    <n v="0.89999999999999991"/>
  </r>
  <r>
    <x v="2"/>
    <n v="1.53"/>
  </r>
  <r>
    <x v="2"/>
    <n v="0.89999999999999991"/>
  </r>
  <r>
    <x v="2"/>
    <n v="1.7999999999999998"/>
  </r>
  <r>
    <x v="3"/>
    <n v="0.89999999999999991"/>
  </r>
  <r>
    <x v="2"/>
    <n v="1.0799999999999998"/>
  </r>
  <r>
    <x v="1"/>
    <n v="1.3499999999999999"/>
  </r>
  <r>
    <x v="2"/>
    <n v="1.7999999999999998"/>
  </r>
  <r>
    <x v="3"/>
    <n v="0.89999999999999991"/>
  </r>
  <r>
    <x v="3"/>
    <n v="1.6199999999999999"/>
  </r>
  <r>
    <x v="1"/>
    <n v="1.3499999999999999"/>
  </r>
  <r>
    <x v="3"/>
    <n v="1.4400000000000002"/>
  </r>
  <r>
    <x v="2"/>
    <n v="0.89999999999999991"/>
  </r>
  <r>
    <x v="1"/>
    <n v="0.89999999999999991"/>
  </r>
  <r>
    <x v="2"/>
    <n v="0.9900000000000001"/>
  </r>
  <r>
    <x v="1"/>
    <n v="0.89999999999999991"/>
  </r>
  <r>
    <x v="3"/>
    <n v="0.89999999999999991"/>
  </r>
  <r>
    <x v="2"/>
    <n v="1.6199999999999999"/>
  </r>
  <r>
    <x v="3"/>
    <n v="1.6199999999999999"/>
  </r>
  <r>
    <x v="3"/>
    <n v="1.6199999999999999"/>
  </r>
  <r>
    <x v="3"/>
    <n v="1.7999999999999998"/>
  </r>
  <r>
    <x v="1"/>
    <n v="1.6199999999999999"/>
  </r>
  <r>
    <x v="3"/>
    <n v="-0.18000000000000002"/>
  </r>
  <r>
    <x v="2"/>
    <n v="-0.18000000000000002"/>
  </r>
  <r>
    <x v="2"/>
    <n v="0"/>
  </r>
  <r>
    <x v="2"/>
    <n v="0"/>
  </r>
  <r>
    <x v="3"/>
    <n v="-0.63"/>
  </r>
  <r>
    <x v="1"/>
    <n v="-0.53999999999999992"/>
  </r>
  <r>
    <x v="1"/>
    <n v="0"/>
  </r>
  <r>
    <x v="1"/>
    <n v="-0.18000000000000002"/>
  </r>
  <r>
    <x v="2"/>
    <n v="-0.18000000000000002"/>
  </r>
  <r>
    <x v="1"/>
    <n v="-0.89999999999999991"/>
  </r>
  <r>
    <x v="1"/>
    <n v="-0.18000000000000002"/>
  </r>
  <r>
    <x v="1"/>
    <n v="-0.53999999999999992"/>
  </r>
  <r>
    <x v="3"/>
    <n v="-0.18000000000000002"/>
  </r>
  <r>
    <x v="3"/>
    <n v="-0.53999999999999992"/>
  </r>
  <r>
    <x v="1"/>
    <n v="-0.18000000000000002"/>
  </r>
  <r>
    <x v="1"/>
    <n v="0"/>
  </r>
  <r>
    <x v="1"/>
    <n v="-0.89999999999999991"/>
  </r>
  <r>
    <x v="2"/>
    <n v="-0.89999999999999991"/>
  </r>
  <r>
    <x v="2"/>
    <n v="0"/>
  </r>
  <r>
    <x v="1"/>
    <n v="0"/>
  </r>
  <r>
    <x v="3"/>
    <n v="-0.89999999999999991"/>
  </r>
  <r>
    <x v="3"/>
    <n v="0"/>
  </r>
  <r>
    <x v="2"/>
    <n v="0"/>
  </r>
  <r>
    <x v="3"/>
    <n v="-0.26999999999999996"/>
  </r>
  <r>
    <x v="3"/>
    <n v="-0.18000000000000002"/>
  </r>
  <r>
    <x v="2"/>
    <n v="-0.89999999999999991"/>
  </r>
  <r>
    <x v="1"/>
    <n v="-0.72000000000000008"/>
  </r>
  <r>
    <x v="3"/>
    <n v="-0.89999999999999991"/>
  </r>
  <r>
    <x v="3"/>
    <n v="-0.89999999999999991"/>
  </r>
  <r>
    <x v="2"/>
    <n v="-0.89999999999999991"/>
  </r>
  <r>
    <x v="1"/>
    <n v="-0.89999999999999991"/>
  </r>
  <r>
    <x v="2"/>
    <n v="0"/>
  </r>
  <r>
    <x v="2"/>
    <n v="-0.18000000000000002"/>
  </r>
  <r>
    <x v="2"/>
    <n v="0"/>
  </r>
  <r>
    <x v="3"/>
    <n v="-0.63"/>
  </r>
  <r>
    <x v="2"/>
    <n v="-0.18000000000000002"/>
  </r>
  <r>
    <x v="2"/>
    <n v="-0.89999999999999991"/>
  </r>
  <r>
    <x v="2"/>
    <n v="-0.18000000000000002"/>
  </r>
  <r>
    <x v="1"/>
    <n v="-0.72000000000000008"/>
  </r>
  <r>
    <x v="1"/>
    <n v="-0.18000000000000002"/>
  </r>
  <r>
    <x v="3"/>
    <n v="-0.89999999999999991"/>
  </r>
  <r>
    <x v="3"/>
    <n v="0"/>
  </r>
  <r>
    <x v="3"/>
    <n v="0"/>
  </r>
  <r>
    <x v="3"/>
    <n v="-0.89999999999999991"/>
  </r>
  <r>
    <x v="1"/>
    <n v="-0.89999999999999991"/>
  </r>
  <r>
    <x v="1"/>
    <n v="-0.18000000000000002"/>
  </r>
  <r>
    <x v="3"/>
    <n v="-0.72000000000000008"/>
  </r>
  <r>
    <x v="1"/>
    <n v="-0.18000000000000002"/>
  </r>
  <r>
    <x v="3"/>
    <n v="-0.26999999999999996"/>
  </r>
  <r>
    <x v="3"/>
    <n v="-0.18000000000000002"/>
  </r>
  <r>
    <x v="1"/>
    <n v="-0.63"/>
  </r>
  <r>
    <x v="1"/>
    <n v="0"/>
  </r>
  <r>
    <x v="2"/>
    <n v="-0.72000000000000008"/>
  </r>
  <r>
    <x v="2"/>
    <n v="-0.80999999999999994"/>
  </r>
  <r>
    <x v="1"/>
    <n v="-0.89999999999999991"/>
  </r>
  <r>
    <x v="2"/>
    <n v="-0.44999999999999996"/>
  </r>
  <r>
    <x v="1"/>
    <n v="-0.53999999999999992"/>
  </r>
  <r>
    <x v="3"/>
    <n v="0"/>
  </r>
  <r>
    <x v="3"/>
    <n v="0"/>
  </r>
  <r>
    <x v="1"/>
    <n v="-0.53999999999999992"/>
  </r>
  <r>
    <x v="2"/>
    <n v="0"/>
  </r>
  <r>
    <x v="2"/>
    <n v="-0.80999999999999994"/>
  </r>
  <r>
    <x v="2"/>
    <n v="-0.18000000000000002"/>
  </r>
  <r>
    <x v="1"/>
    <n v="-0.89999999999999991"/>
  </r>
  <r>
    <x v="1"/>
    <n v="0"/>
  </r>
  <r>
    <x v="1"/>
    <n v="-0.89999999999999991"/>
  </r>
  <r>
    <x v="1"/>
    <n v="0"/>
  </r>
  <r>
    <x v="2"/>
    <n v="0"/>
  </r>
  <r>
    <x v="1"/>
    <n v="0"/>
  </r>
  <r>
    <x v="3"/>
    <n v="-0.72000000000000008"/>
  </r>
  <r>
    <x v="1"/>
    <n v="0"/>
  </r>
  <r>
    <x v="1"/>
    <n v="-0.72000000000000008"/>
  </r>
  <r>
    <x v="3"/>
    <n v="-0.89999999999999991"/>
  </r>
  <r>
    <x v="2"/>
    <n v="-0.18000000000000002"/>
  </r>
  <r>
    <x v="3"/>
    <n v="0"/>
  </r>
  <r>
    <x v="3"/>
    <n v="-0.18000000000000002"/>
  </r>
  <r>
    <x v="1"/>
    <n v="-0.18000000000000002"/>
  </r>
  <r>
    <x v="2"/>
    <n v="-0.18000000000000002"/>
  </r>
  <r>
    <x v="3"/>
    <n v="0"/>
  </r>
  <r>
    <x v="3"/>
    <n v="0"/>
  </r>
  <r>
    <x v="1"/>
    <n v="0"/>
  </r>
  <r>
    <x v="2"/>
    <n v="-0.18000000000000002"/>
  </r>
  <r>
    <x v="1"/>
    <n v="-0.18000000000000002"/>
  </r>
  <r>
    <x v="1"/>
    <n v="0"/>
  </r>
  <r>
    <x v="3"/>
    <n v="-0.89999999999999991"/>
  </r>
  <r>
    <x v="2"/>
    <n v="0"/>
  </r>
  <r>
    <x v="1"/>
    <n v="-0.18000000000000002"/>
  </r>
  <r>
    <x v="1"/>
    <n v="0"/>
  </r>
  <r>
    <x v="3"/>
    <n v="-0.89999999999999991"/>
  </r>
  <r>
    <x v="3"/>
    <n v="-0.18000000000000002"/>
  </r>
  <r>
    <x v="1"/>
    <n v="-0.18000000000000002"/>
  </r>
  <r>
    <x v="3"/>
    <n v="0"/>
  </r>
  <r>
    <x v="3"/>
    <n v="0"/>
  </r>
  <r>
    <x v="1"/>
    <n v="-0.44999999999999996"/>
  </r>
  <r>
    <x v="2"/>
    <n v="0"/>
  </r>
  <r>
    <x v="2"/>
    <n v="0"/>
  </r>
  <r>
    <x v="3"/>
    <n v="0"/>
  </r>
  <r>
    <x v="1"/>
    <n v="-0.18000000000000002"/>
  </r>
  <r>
    <x v="1"/>
    <n v="0"/>
  </r>
  <r>
    <x v="2"/>
    <n v="0"/>
  </r>
  <r>
    <x v="1"/>
    <n v="-0.89999999999999991"/>
  </r>
  <r>
    <x v="2"/>
    <n v="0"/>
  </r>
  <r>
    <x v="3"/>
    <n v="-0.18000000000000002"/>
  </r>
  <r>
    <x v="2"/>
    <n v="-0.89999999999999991"/>
  </r>
  <r>
    <x v="2"/>
    <n v="0"/>
  </r>
  <r>
    <x v="1"/>
    <n v="0"/>
  </r>
  <r>
    <x v="2"/>
    <n v="-0.63"/>
  </r>
  <r>
    <x v="4"/>
    <n v="-0.44999999999999996"/>
  </r>
  <r>
    <x v="1"/>
    <n v="0"/>
  </r>
  <r>
    <x v="1"/>
    <n v="-0.36000000000000004"/>
  </r>
  <r>
    <x v="1"/>
    <n v="0"/>
  </r>
  <r>
    <x v="2"/>
    <n v="-0.18000000000000002"/>
  </r>
  <r>
    <x v="1"/>
    <n v="0"/>
  </r>
  <r>
    <x v="3"/>
    <n v="0"/>
  </r>
  <r>
    <x v="1"/>
    <n v="-0.18000000000000002"/>
  </r>
  <r>
    <x v="3"/>
    <n v="0"/>
  </r>
  <r>
    <x v="1"/>
    <n v="0"/>
  </r>
  <r>
    <x v="1"/>
    <n v="-0.18000000000000002"/>
  </r>
  <r>
    <x v="1"/>
    <n v="0"/>
  </r>
  <r>
    <x v="3"/>
    <n v="-0.18000000000000002"/>
  </r>
  <r>
    <x v="3"/>
    <n v="0"/>
  </r>
  <r>
    <x v="1"/>
    <n v="-0.18000000000000002"/>
  </r>
  <r>
    <x v="1"/>
    <n v="0"/>
  </r>
  <r>
    <x v="1"/>
    <n v="0"/>
  </r>
  <r>
    <x v="3"/>
    <n v="-0.18000000000000002"/>
  </r>
  <r>
    <x v="1"/>
    <n v="0"/>
  </r>
  <r>
    <x v="4"/>
    <n v="0"/>
  </r>
  <r>
    <x v="1"/>
    <n v="0"/>
  </r>
  <r>
    <x v="2"/>
    <n v="0"/>
  </r>
  <r>
    <x v="2"/>
    <n v="0"/>
  </r>
  <r>
    <x v="2"/>
    <n v="0"/>
  </r>
  <r>
    <x v="1"/>
    <n v="-0.18000000000000002"/>
  </r>
  <r>
    <x v="3"/>
    <n v="-0.18000000000000002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3"/>
    <n v="0"/>
  </r>
  <r>
    <x v="1"/>
    <n v="0"/>
  </r>
  <r>
    <x v="1"/>
    <n v="0"/>
  </r>
  <r>
    <x v="3"/>
    <n v="0"/>
  </r>
  <r>
    <x v="3"/>
    <n v="-0.18000000000000002"/>
  </r>
  <r>
    <x v="3"/>
    <n v="0"/>
  </r>
  <r>
    <x v="3"/>
    <n v="0"/>
  </r>
  <r>
    <x v="1"/>
    <n v="-0.18000000000000002"/>
  </r>
  <r>
    <x v="1"/>
    <n v="0"/>
  </r>
  <r>
    <x v="1"/>
    <n v="-0.18000000000000002"/>
  </r>
  <r>
    <x v="2"/>
    <n v="0"/>
  </r>
  <r>
    <x v="4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2"/>
    <n v="0"/>
  </r>
  <r>
    <x v="2"/>
    <n v="-0.18000000000000002"/>
  </r>
  <r>
    <x v="2"/>
    <n v="0"/>
  </r>
  <r>
    <x v="1"/>
    <n v="0"/>
  </r>
  <r>
    <x v="3"/>
    <n v="-0.18000000000000002"/>
  </r>
  <r>
    <x v="2"/>
    <n v="0"/>
  </r>
  <r>
    <x v="2"/>
    <n v="0"/>
  </r>
  <r>
    <x v="1"/>
    <n v="0"/>
  </r>
  <r>
    <x v="2"/>
    <n v="0"/>
  </r>
  <r>
    <x v="4"/>
    <n v="0"/>
  </r>
  <r>
    <x v="1"/>
    <n v="0"/>
  </r>
  <r>
    <x v="1"/>
    <n v="0"/>
  </r>
  <r>
    <x v="2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3"/>
    <n v="-0.18000000000000002"/>
  </r>
  <r>
    <x v="1"/>
    <n v="-0.18000000000000002"/>
  </r>
  <r>
    <x v="1"/>
    <n v="0"/>
  </r>
  <r>
    <x v="1"/>
    <n v="-0.18000000000000002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3"/>
    <n v="0"/>
  </r>
  <r>
    <x v="3"/>
    <n v="0"/>
  </r>
  <r>
    <x v="3"/>
    <n v="0"/>
  </r>
  <r>
    <x v="1"/>
    <n v="-0.18000000000000002"/>
  </r>
  <r>
    <x v="1"/>
    <n v="0"/>
  </r>
  <r>
    <x v="1"/>
    <n v="0"/>
  </r>
  <r>
    <x v="1"/>
    <n v="-0.18000000000000002"/>
  </r>
  <r>
    <x v="1"/>
    <n v="0"/>
  </r>
  <r>
    <x v="4"/>
    <n v="-0.18000000000000002"/>
  </r>
  <r>
    <x v="2"/>
    <n v="0"/>
  </r>
  <r>
    <x v="1"/>
    <n v="0"/>
  </r>
  <r>
    <x v="3"/>
    <n v="0"/>
  </r>
  <r>
    <x v="1"/>
    <n v="0"/>
  </r>
  <r>
    <x v="1"/>
    <n v="0"/>
  </r>
  <r>
    <x v="1"/>
    <n v="0"/>
  </r>
  <r>
    <x v="4"/>
    <n v="0"/>
  </r>
  <r>
    <x v="4"/>
    <n v="0"/>
  </r>
  <r>
    <x v="4"/>
    <n v="0"/>
  </r>
  <r>
    <x v="3"/>
    <n v="0"/>
  </r>
  <r>
    <x v="4"/>
    <n v="0"/>
  </r>
  <r>
    <x v="1"/>
    <n v="0"/>
  </r>
  <r>
    <x v="1"/>
    <n v="0"/>
  </r>
  <r>
    <x v="5"/>
    <n v="4.7700000000000005"/>
  </r>
  <r>
    <x v="5"/>
    <n v="4.59"/>
  </r>
  <r>
    <x v="5"/>
    <n v="2.6999999999999997"/>
  </r>
  <r>
    <x v="6"/>
    <n v="2.6999999999999997"/>
  </r>
  <r>
    <x v="6"/>
    <n v="1.6199999999999999"/>
  </r>
  <r>
    <x v="5"/>
    <n v="0.89999999999999991"/>
  </r>
  <r>
    <x v="5"/>
    <n v="0.89999999999999991"/>
  </r>
  <r>
    <x v="5"/>
    <n v="0.89999999999999991"/>
  </r>
  <r>
    <x v="6"/>
    <n v="0.89999999999999991"/>
  </r>
  <r>
    <x v="6"/>
    <n v="1.6199999999999999"/>
  </r>
  <r>
    <x v="5"/>
    <n v="1.6199999999999999"/>
  </r>
  <r>
    <x v="5"/>
    <n v="1.6199999999999999"/>
  </r>
  <r>
    <x v="5"/>
    <n v="1.6199999999999999"/>
  </r>
  <r>
    <x v="6"/>
    <n v="1.7999999999999998"/>
  </r>
  <r>
    <x v="5"/>
    <n v="1.7999999999999998"/>
  </r>
  <r>
    <x v="5"/>
    <n v="1.6199999999999999"/>
  </r>
  <r>
    <x v="6"/>
    <n v="1.0799999999999998"/>
  </r>
  <r>
    <x v="6"/>
    <n v="1.7999999999999998"/>
  </r>
  <r>
    <x v="5"/>
    <n v="1.6199999999999999"/>
  </r>
  <r>
    <x v="5"/>
    <n v="1.6199999999999999"/>
  </r>
  <r>
    <x v="6"/>
    <n v="1.7999999999999998"/>
  </r>
  <r>
    <x v="6"/>
    <n v="1.7999999999999998"/>
  </r>
  <r>
    <x v="5"/>
    <n v="1.4400000000000002"/>
  </r>
  <r>
    <x v="5"/>
    <n v="-0.89999999999999991"/>
  </r>
  <r>
    <x v="6"/>
    <n v="0.89999999999999991"/>
  </r>
  <r>
    <x v="5"/>
    <n v="1.53"/>
  </r>
  <r>
    <x v="5"/>
    <n v="1.6199999999999999"/>
  </r>
  <r>
    <x v="6"/>
    <n v="0.9900000000000001"/>
  </r>
  <r>
    <x v="6"/>
    <n v="0"/>
  </r>
  <r>
    <x v="6"/>
    <n v="0"/>
  </r>
  <r>
    <x v="5"/>
    <n v="-0.36000000000000004"/>
  </r>
  <r>
    <x v="6"/>
    <n v="0"/>
  </r>
  <r>
    <x v="6"/>
    <n v="-0.18000000000000002"/>
  </r>
  <r>
    <x v="6"/>
    <n v="-0.18000000000000002"/>
  </r>
  <r>
    <x v="5"/>
    <n v="-0.89999999999999991"/>
  </r>
  <r>
    <x v="6"/>
    <n v="-0.80999999999999994"/>
  </r>
  <r>
    <x v="6"/>
    <n v="0"/>
  </r>
  <r>
    <x v="5"/>
    <n v="0"/>
  </r>
  <r>
    <x v="5"/>
    <n v="-0.18000000000000002"/>
  </r>
  <r>
    <x v="5"/>
    <n v="-0.53999999999999992"/>
  </r>
  <r>
    <x v="6"/>
    <n v="-0.18000000000000002"/>
  </r>
  <r>
    <x v="5"/>
    <n v="0"/>
  </r>
  <r>
    <x v="5"/>
    <n v="-0.26999999999999996"/>
  </r>
  <r>
    <x v="6"/>
    <n v="0"/>
  </r>
  <r>
    <x v="5"/>
    <n v="-0.18000000000000002"/>
  </r>
  <r>
    <x v="5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5"/>
    <n v="-0.18000000000000002"/>
  </r>
  <r>
    <x v="6"/>
    <n v="0"/>
  </r>
  <r>
    <x v="5"/>
    <n v="-0.36000000000000004"/>
  </r>
  <r>
    <x v="6"/>
    <n v="0"/>
  </r>
  <r>
    <x v="5"/>
    <n v="-0.26999999999999996"/>
  </r>
  <r>
    <x v="6"/>
    <n v="-0.18000000000000002"/>
  </r>
  <r>
    <x v="6"/>
    <n v="0"/>
  </r>
  <r>
    <x v="5"/>
    <n v="-0.18000000000000002"/>
  </r>
  <r>
    <x v="6"/>
    <n v="-0.36000000000000004"/>
  </r>
  <r>
    <x v="6"/>
    <n v="-0.18000000000000002"/>
  </r>
  <r>
    <x v="6"/>
    <n v="0"/>
  </r>
  <r>
    <x v="5"/>
    <n v="-0.44999999999999996"/>
  </r>
  <r>
    <x v="5"/>
    <n v="0"/>
  </r>
  <r>
    <x v="5"/>
    <n v="-0.36000000000000004"/>
  </r>
  <r>
    <x v="5"/>
    <n v="0"/>
  </r>
  <r>
    <x v="5"/>
    <n v="0"/>
  </r>
  <r>
    <x v="5"/>
    <n v="0"/>
  </r>
  <r>
    <x v="6"/>
    <n v="0"/>
  </r>
  <r>
    <x v="6"/>
    <n v="0"/>
  </r>
  <r>
    <x v="5"/>
    <n v="-0.18000000000000002"/>
  </r>
  <r>
    <x v="6"/>
    <n v="0"/>
  </r>
  <r>
    <x v="6"/>
    <n v="0"/>
  </r>
  <r>
    <x v="5"/>
    <n v="-0.18000000000000002"/>
  </r>
  <r>
    <x v="6"/>
    <n v="0"/>
  </r>
  <r>
    <x v="6"/>
    <n v="0"/>
  </r>
  <r>
    <x v="5"/>
    <n v="-0.18000000000000002"/>
  </r>
  <r>
    <x v="5"/>
    <n v="0"/>
  </r>
  <r>
    <x v="6"/>
    <n v="-0.89999999999999991"/>
  </r>
  <r>
    <x v="6"/>
    <n v="0"/>
  </r>
  <r>
    <x v="6"/>
    <n v="0"/>
  </r>
  <r>
    <x v="5"/>
    <n v="0"/>
  </r>
  <r>
    <x v="5"/>
    <n v="0"/>
  </r>
  <r>
    <x v="6"/>
    <n v="-0.18000000000000002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-0.18000000000000002"/>
  </r>
  <r>
    <x v="6"/>
    <n v="-0.26999999999999996"/>
  </r>
  <r>
    <x v="6"/>
    <n v="-0.18000000000000002"/>
  </r>
  <r>
    <x v="6"/>
    <n v="0"/>
  </r>
  <r>
    <x v="6"/>
    <n v="0"/>
  </r>
  <r>
    <x v="6"/>
    <n v="0"/>
  </r>
  <r>
    <x v="6"/>
    <n v="0"/>
  </r>
  <r>
    <x v="4"/>
    <n v="-0.18000000000000002"/>
  </r>
  <r>
    <x v="5"/>
    <n v="0"/>
  </r>
  <r>
    <x v="5"/>
    <n v="-0.18000000000000002"/>
  </r>
  <r>
    <x v="5"/>
    <n v="0"/>
  </r>
  <r>
    <x v="6"/>
    <n v="-0.26999999999999996"/>
  </r>
  <r>
    <x v="6"/>
    <n v="0"/>
  </r>
  <r>
    <x v="6"/>
    <n v="-0.80999999999999994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6"/>
    <n v="-0.18000000000000002"/>
  </r>
  <r>
    <x v="5"/>
    <n v="0"/>
  </r>
  <r>
    <x v="5"/>
    <n v="0"/>
  </r>
  <r>
    <x v="6"/>
    <n v="-0.18000000000000002"/>
  </r>
  <r>
    <x v="6"/>
    <n v="0"/>
  </r>
  <r>
    <x v="6"/>
    <n v="-0.18000000000000002"/>
  </r>
  <r>
    <x v="4"/>
    <n v="0"/>
  </r>
  <r>
    <x v="6"/>
    <n v="0"/>
  </r>
  <r>
    <x v="5"/>
    <n v="0"/>
  </r>
  <r>
    <x v="4"/>
    <n v="-0.26999999999999996"/>
  </r>
  <r>
    <x v="6"/>
    <n v="0"/>
  </r>
  <r>
    <x v="6"/>
    <n v="-0.18000000000000002"/>
  </r>
  <r>
    <x v="6"/>
    <n v="-0.18000000000000002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-0.36000000000000004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4"/>
    <n v="0"/>
  </r>
  <r>
    <x v="6"/>
    <n v="-0.18000000000000002"/>
  </r>
  <r>
    <x v="4"/>
    <n v="0"/>
  </r>
  <r>
    <x v="6"/>
    <n v="-0.26999999999999996"/>
  </r>
  <r>
    <x v="6"/>
    <n v="0"/>
  </r>
  <r>
    <x v="5"/>
    <n v="0"/>
  </r>
  <r>
    <x v="5"/>
    <n v="0"/>
  </r>
  <r>
    <x v="5"/>
    <n v="0"/>
  </r>
  <r>
    <x v="6"/>
    <n v="0"/>
  </r>
  <r>
    <x v="6"/>
    <n v="0"/>
  </r>
  <r>
    <x v="4"/>
    <n v="-0.80999999999999994"/>
  </r>
  <r>
    <x v="6"/>
    <n v="0"/>
  </r>
  <r>
    <x v="4"/>
    <n v="0"/>
  </r>
  <r>
    <x v="6"/>
    <n v="0"/>
  </r>
  <r>
    <x v="6"/>
    <n v="0"/>
  </r>
  <r>
    <x v="6"/>
    <n v="0"/>
  </r>
  <r>
    <x v="5"/>
    <n v="0"/>
  </r>
  <r>
    <x v="5"/>
    <n v="0"/>
  </r>
  <r>
    <x v="4"/>
    <n v="-0.18000000000000002"/>
  </r>
  <r>
    <x v="6"/>
    <n v="0"/>
  </r>
  <r>
    <x v="6"/>
    <n v="0"/>
  </r>
  <r>
    <x v="6"/>
    <n v="-0.18000000000000002"/>
  </r>
  <r>
    <x v="6"/>
    <n v="0"/>
  </r>
  <r>
    <x v="5"/>
    <n v="0"/>
  </r>
  <r>
    <x v="6"/>
    <n v="0"/>
  </r>
  <r>
    <x v="6"/>
    <n v="0"/>
  </r>
  <r>
    <x v="5"/>
    <n v="0"/>
  </r>
  <r>
    <x v="5"/>
    <n v="-0.18000000000000002"/>
  </r>
  <r>
    <x v="4"/>
    <n v="0"/>
  </r>
  <r>
    <x v="6"/>
    <n v="-0.44999999999999996"/>
  </r>
  <r>
    <x v="6"/>
    <n v="0"/>
  </r>
  <r>
    <x v="6"/>
    <n v="0"/>
  </r>
  <r>
    <x v="5"/>
    <n v="0"/>
  </r>
  <r>
    <x v="6"/>
    <n v="0"/>
  </r>
  <r>
    <x v="5"/>
    <n v="0"/>
  </r>
  <r>
    <x v="6"/>
    <n v="-0.18000000000000002"/>
  </r>
  <r>
    <x v="6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5"/>
    <n v="0"/>
  </r>
  <r>
    <x v="4"/>
    <n v="-0.18000000000000002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6"/>
    <n v="0"/>
  </r>
  <r>
    <x v="6"/>
    <n v="0"/>
  </r>
  <r>
    <x v="4"/>
    <n v="-0.18000000000000002"/>
  </r>
  <r>
    <x v="5"/>
    <n v="0"/>
  </r>
  <r>
    <x v="5"/>
    <n v="0"/>
  </r>
  <r>
    <x v="5"/>
    <n v="0"/>
  </r>
  <r>
    <x v="6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5"/>
    <n v="-0.18000000000000002"/>
  </r>
  <r>
    <x v="5"/>
    <n v="0"/>
  </r>
  <r>
    <x v="6"/>
    <n v="0"/>
  </r>
  <r>
    <x v="5"/>
    <n v="0"/>
  </r>
  <r>
    <x v="6"/>
    <n v="0"/>
  </r>
  <r>
    <x v="6"/>
    <n v="0"/>
  </r>
  <r>
    <x v="4"/>
    <n v="0"/>
  </r>
  <r>
    <x v="6"/>
    <n v="0"/>
  </r>
  <r>
    <x v="5"/>
    <n v="-0.18000000000000002"/>
  </r>
  <r>
    <x v="6"/>
    <n v="0"/>
  </r>
  <r>
    <x v="4"/>
    <n v="0"/>
  </r>
  <r>
    <x v="5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5"/>
    <n v="0"/>
  </r>
  <r>
    <x v="6"/>
    <n v="-0.18000000000000002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6"/>
    <n v="0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2"/>
    <n v="2.6999999999999997"/>
  </r>
  <r>
    <x v="1"/>
    <n v="4.5"/>
  </r>
  <r>
    <x v="2"/>
    <n v="4.5"/>
  </r>
  <r>
    <x v="1"/>
    <n v="2.6999999999999997"/>
  </r>
  <r>
    <x v="3"/>
    <n v="4.5"/>
  </r>
  <r>
    <x v="1"/>
    <n v="2.6999999999999997"/>
  </r>
  <r>
    <x v="3"/>
    <n v="4.5"/>
  </r>
  <r>
    <x v="1"/>
    <n v="4.5"/>
  </r>
  <r>
    <x v="3"/>
    <n v="2.6999999999999997"/>
  </r>
  <r>
    <x v="2"/>
    <n v="4.68"/>
  </r>
  <r>
    <x v="2"/>
    <n v="2.6999999999999997"/>
  </r>
  <r>
    <x v="2"/>
    <n v="2.6999999999999997"/>
  </r>
  <r>
    <x v="2"/>
    <n v="5.3999999999999995"/>
  </r>
  <r>
    <x v="1"/>
    <n v="4.68"/>
  </r>
  <r>
    <x v="3"/>
    <n v="4.5"/>
  </r>
  <r>
    <x v="3"/>
    <n v="2.6999999999999997"/>
  </r>
  <r>
    <x v="3"/>
    <n v="-0.89999999999999991"/>
  </r>
  <r>
    <x v="3"/>
    <n v="1.26"/>
  </r>
  <r>
    <x v="1"/>
    <n v="-0.89999999999999991"/>
  </r>
  <r>
    <x v="1"/>
    <n v="0.89999999999999991"/>
  </r>
  <r>
    <x v="1"/>
    <n v="0.89999999999999991"/>
  </r>
  <r>
    <x v="2"/>
    <n v="-0.89999999999999991"/>
  </r>
  <r>
    <x v="1"/>
    <n v="1.1700000000000002"/>
  </r>
  <r>
    <x v="1"/>
    <n v="1.26"/>
  </r>
  <r>
    <x v="2"/>
    <n v="0.89999999999999991"/>
  </r>
  <r>
    <x v="3"/>
    <n v="0.89999999999999991"/>
  </r>
  <r>
    <x v="2"/>
    <n v="0.89999999999999991"/>
  </r>
  <r>
    <x v="1"/>
    <n v="0.89999999999999991"/>
  </r>
  <r>
    <x v="3"/>
    <n v="1.7999999999999998"/>
  </r>
  <r>
    <x v="1"/>
    <n v="-0.89999999999999991"/>
  </r>
  <r>
    <x v="3"/>
    <n v="0.89999999999999991"/>
  </r>
  <r>
    <x v="2"/>
    <n v="1.3499999999999999"/>
  </r>
  <r>
    <x v="3"/>
    <n v="0.89999999999999991"/>
  </r>
  <r>
    <x v="2"/>
    <n v="0.89999999999999991"/>
  </r>
  <r>
    <x v="2"/>
    <n v="1.1700000000000002"/>
  </r>
  <r>
    <x v="2"/>
    <n v="0.89999999999999991"/>
  </r>
  <r>
    <x v="1"/>
    <n v="0.89999999999999991"/>
  </r>
  <r>
    <x v="1"/>
    <n v="0.89999999999999991"/>
  </r>
  <r>
    <x v="3"/>
    <n v="0.89999999999999991"/>
  </r>
  <r>
    <x v="3"/>
    <n v="1.3499999999999999"/>
  </r>
  <r>
    <x v="1"/>
    <n v="1.7999999999999998"/>
  </r>
  <r>
    <x v="2"/>
    <n v="0.89999999999999991"/>
  </r>
  <r>
    <x v="3"/>
    <n v="-0.89999999999999991"/>
  </r>
  <r>
    <x v="1"/>
    <n v="0.89999999999999991"/>
  </r>
  <r>
    <x v="4"/>
    <n v="1.7999999999999998"/>
  </r>
  <r>
    <x v="1"/>
    <n v="0.89999999999999991"/>
  </r>
  <r>
    <x v="2"/>
    <n v="-0.89999999999999991"/>
  </r>
  <r>
    <x v="3"/>
    <n v="1.0799999999999998"/>
  </r>
  <r>
    <x v="1"/>
    <n v="1.1700000000000002"/>
  </r>
  <r>
    <x v="5"/>
    <n v="1.7999999999999998"/>
  </r>
  <r>
    <x v="3"/>
    <n v="0.89999999999999991"/>
  </r>
  <r>
    <x v="2"/>
    <n v="1.1700000000000002"/>
  </r>
  <r>
    <x v="2"/>
    <n v="1.3499999999999999"/>
  </r>
  <r>
    <x v="1"/>
    <n v="0.89999999999999991"/>
  </r>
  <r>
    <x v="1"/>
    <n v="-0.89999999999999991"/>
  </r>
  <r>
    <x v="6"/>
    <n v="1.4400000000000002"/>
  </r>
  <r>
    <x v="1"/>
    <n v="0.89999999999999991"/>
  </r>
  <r>
    <x v="4"/>
    <n v="1.6199999999999999"/>
  </r>
  <r>
    <x v="3"/>
    <n v="-0.89999999999999991"/>
  </r>
  <r>
    <x v="3"/>
    <n v="1.26"/>
  </r>
  <r>
    <x v="2"/>
    <n v="1.26"/>
  </r>
  <r>
    <x v="2"/>
    <n v="0.89999999999999991"/>
  </r>
  <r>
    <x v="2"/>
    <n v="0.89999999999999991"/>
  </r>
  <r>
    <x v="2"/>
    <n v="0.89999999999999991"/>
  </r>
  <r>
    <x v="3"/>
    <n v="0.89999999999999991"/>
  </r>
  <r>
    <x v="2"/>
    <n v="0.89999999999999991"/>
  </r>
  <r>
    <x v="2"/>
    <n v="1.1700000000000002"/>
  </r>
  <r>
    <x v="4"/>
    <n v="1.6199999999999999"/>
  </r>
  <r>
    <x v="3"/>
    <n v="-0.89999999999999991"/>
  </r>
  <r>
    <x v="3"/>
    <n v="0.89999999999999991"/>
  </r>
  <r>
    <x v="2"/>
    <n v="1.26"/>
  </r>
  <r>
    <x v="1"/>
    <n v="0.89999999999999991"/>
  </r>
  <r>
    <x v="3"/>
    <n v="1.7999999999999998"/>
  </r>
  <r>
    <x v="3"/>
    <n v="0.89999999999999991"/>
  </r>
  <r>
    <x v="3"/>
    <n v="0.89999999999999991"/>
  </r>
  <r>
    <x v="2"/>
    <n v="0.89999999999999991"/>
  </r>
  <r>
    <x v="1"/>
    <n v="0.89999999999999991"/>
  </r>
  <r>
    <x v="2"/>
    <n v="-0.89999999999999991"/>
  </r>
  <r>
    <x v="2"/>
    <n v="0.89999999999999991"/>
  </r>
  <r>
    <x v="1"/>
    <n v="0.89999999999999991"/>
  </r>
  <r>
    <x v="2"/>
    <n v="0.89999999999999991"/>
  </r>
  <r>
    <x v="2"/>
    <n v="1.4400000000000002"/>
  </r>
  <r>
    <x v="3"/>
    <n v="0.9900000000000001"/>
  </r>
  <r>
    <x v="2"/>
    <n v="0.89999999999999991"/>
  </r>
  <r>
    <x v="3"/>
    <n v="0.89999999999999991"/>
  </r>
  <r>
    <x v="3"/>
    <n v="1.26"/>
  </r>
  <r>
    <x v="1"/>
    <n v="0.89999999999999991"/>
  </r>
  <r>
    <x v="1"/>
    <n v="0.89999999999999991"/>
  </r>
  <r>
    <x v="4"/>
    <n v="1.53"/>
  </r>
  <r>
    <x v="2"/>
    <n v="0.89999999999999991"/>
  </r>
  <r>
    <x v="4"/>
    <n v="1.7999999999999998"/>
  </r>
  <r>
    <x v="3"/>
    <n v="0.89999999999999991"/>
  </r>
  <r>
    <x v="2"/>
    <n v="1.0799999999999998"/>
  </r>
  <r>
    <x v="1"/>
    <n v="1.3499999999999999"/>
  </r>
  <r>
    <x v="4"/>
    <n v="1.7999999999999998"/>
  </r>
  <r>
    <x v="3"/>
    <n v="0.89999999999999991"/>
  </r>
  <r>
    <x v="3"/>
    <n v="1.6199999999999999"/>
  </r>
  <r>
    <x v="2"/>
    <n v="1.3499999999999999"/>
  </r>
  <r>
    <x v="3"/>
    <n v="1.4400000000000002"/>
  </r>
  <r>
    <x v="2"/>
    <n v="0.89999999999999991"/>
  </r>
  <r>
    <x v="1"/>
    <n v="0.89999999999999991"/>
  </r>
  <r>
    <x v="2"/>
    <n v="0.9900000000000001"/>
  </r>
  <r>
    <x v="1"/>
    <n v="0.89999999999999991"/>
  </r>
  <r>
    <x v="3"/>
    <n v="0.89999999999999991"/>
  </r>
  <r>
    <x v="2"/>
    <n v="1.6199999999999999"/>
  </r>
  <r>
    <x v="3"/>
    <n v="1.6199999999999999"/>
  </r>
  <r>
    <x v="3"/>
    <n v="1.6199999999999999"/>
  </r>
  <r>
    <x v="3"/>
    <n v="1.7999999999999998"/>
  </r>
  <r>
    <x v="1"/>
    <n v="1.6199999999999999"/>
  </r>
  <r>
    <x v="3"/>
    <n v="-0.18000000000000002"/>
  </r>
  <r>
    <x v="4"/>
    <n v="-0.18000000000000002"/>
  </r>
  <r>
    <x v="4"/>
    <n v="0"/>
  </r>
  <r>
    <x v="4"/>
    <n v="0"/>
  </r>
  <r>
    <x v="3"/>
    <n v="-0.63"/>
  </r>
  <r>
    <x v="1"/>
    <n v="-0.53999999999999992"/>
  </r>
  <r>
    <x v="5"/>
    <n v="0"/>
  </r>
  <r>
    <x v="2"/>
    <n v="-0.18000000000000002"/>
  </r>
  <r>
    <x v="2"/>
    <n v="-0.18000000000000002"/>
  </r>
  <r>
    <x v="1"/>
    <n v="-0.89999999999999991"/>
  </r>
  <r>
    <x v="1"/>
    <n v="-0.18000000000000002"/>
  </r>
  <r>
    <x v="1"/>
    <n v="-0.53999999999999992"/>
  </r>
  <r>
    <x v="3"/>
    <n v="-0.18000000000000002"/>
  </r>
  <r>
    <x v="3"/>
    <n v="-0.53999999999999992"/>
  </r>
  <r>
    <x v="2"/>
    <n v="-0.18000000000000002"/>
  </r>
  <r>
    <x v="5"/>
    <n v="0"/>
  </r>
  <r>
    <x v="1"/>
    <n v="-0.89999999999999991"/>
  </r>
  <r>
    <x v="2"/>
    <n v="-0.89999999999999991"/>
  </r>
  <r>
    <x v="4"/>
    <n v="0"/>
  </r>
  <r>
    <x v="2"/>
    <n v="0"/>
  </r>
  <r>
    <x v="3"/>
    <n v="-0.89999999999999991"/>
  </r>
  <r>
    <x v="3"/>
    <n v="0"/>
  </r>
  <r>
    <x v="4"/>
    <n v="0"/>
  </r>
  <r>
    <x v="3"/>
    <n v="-0.26999999999999996"/>
  </r>
  <r>
    <x v="3"/>
    <n v="-0.18000000000000002"/>
  </r>
  <r>
    <x v="2"/>
    <n v="-0.89999999999999991"/>
  </r>
  <r>
    <x v="1"/>
    <n v="-0.72000000000000008"/>
  </r>
  <r>
    <x v="3"/>
    <n v="-0.89999999999999991"/>
  </r>
  <r>
    <x v="3"/>
    <n v="-0.89999999999999991"/>
  </r>
  <r>
    <x v="2"/>
    <n v="-0.89999999999999991"/>
  </r>
  <r>
    <x v="1"/>
    <n v="-0.89999999999999991"/>
  </r>
  <r>
    <x v="4"/>
    <n v="0"/>
  </r>
  <r>
    <x v="4"/>
    <n v="-0.18000000000000002"/>
  </r>
  <r>
    <x v="4"/>
    <n v="0"/>
  </r>
  <r>
    <x v="3"/>
    <n v="-0.63"/>
  </r>
  <r>
    <x v="2"/>
    <n v="-0.18000000000000002"/>
  </r>
  <r>
    <x v="2"/>
    <n v="-0.89999999999999991"/>
  </r>
  <r>
    <x v="2"/>
    <n v="-0.18000000000000002"/>
  </r>
  <r>
    <x v="1"/>
    <n v="-0.72000000000000008"/>
  </r>
  <r>
    <x v="2"/>
    <n v="-0.18000000000000002"/>
  </r>
  <r>
    <x v="3"/>
    <n v="-0.89999999999999991"/>
  </r>
  <r>
    <x v="3"/>
    <n v="0"/>
  </r>
  <r>
    <x v="3"/>
    <n v="0"/>
  </r>
  <r>
    <x v="3"/>
    <n v="-0.89999999999999991"/>
  </r>
  <r>
    <x v="1"/>
    <n v="-0.89999999999999991"/>
  </r>
  <r>
    <x v="5"/>
    <n v="-0.18000000000000002"/>
  </r>
  <r>
    <x v="3"/>
    <n v="-0.72000000000000008"/>
  </r>
  <r>
    <x v="1"/>
    <n v="-0.18000000000000002"/>
  </r>
  <r>
    <x v="3"/>
    <n v="-0.26999999999999996"/>
  </r>
  <r>
    <x v="3"/>
    <n v="-0.18000000000000002"/>
  </r>
  <r>
    <x v="1"/>
    <n v="-0.63"/>
  </r>
  <r>
    <x v="2"/>
    <n v="0"/>
  </r>
  <r>
    <x v="2"/>
    <n v="-0.72000000000000008"/>
  </r>
  <r>
    <x v="2"/>
    <n v="-0.80999999999999994"/>
  </r>
  <r>
    <x v="1"/>
    <n v="-0.89999999999999991"/>
  </r>
  <r>
    <x v="2"/>
    <n v="-0.44999999999999996"/>
  </r>
  <r>
    <x v="1"/>
    <n v="-0.53999999999999992"/>
  </r>
  <r>
    <x v="3"/>
    <n v="0"/>
  </r>
  <r>
    <x v="3"/>
    <n v="0"/>
  </r>
  <r>
    <x v="1"/>
    <n v="-0.53999999999999992"/>
  </r>
  <r>
    <x v="4"/>
    <n v="0"/>
  </r>
  <r>
    <x v="2"/>
    <n v="-0.80999999999999994"/>
  </r>
  <r>
    <x v="2"/>
    <n v="-0.18000000000000002"/>
  </r>
  <r>
    <x v="1"/>
    <n v="-0.89999999999999991"/>
  </r>
  <r>
    <x v="2"/>
    <n v="0"/>
  </r>
  <r>
    <x v="5"/>
    <n v="-0.89999999999999991"/>
  </r>
  <r>
    <x v="5"/>
    <n v="0"/>
  </r>
  <r>
    <x v="2"/>
    <n v="0"/>
  </r>
  <r>
    <x v="2"/>
    <n v="0"/>
  </r>
  <r>
    <x v="3"/>
    <n v="-0.72000000000000008"/>
  </r>
  <r>
    <x v="2"/>
    <n v="0"/>
  </r>
  <r>
    <x v="2"/>
    <n v="-0.72000000000000008"/>
  </r>
  <r>
    <x v="3"/>
    <n v="-0.89999999999999991"/>
  </r>
  <r>
    <x v="4"/>
    <n v="-0.18000000000000002"/>
  </r>
  <r>
    <x v="3"/>
    <n v="0"/>
  </r>
  <r>
    <x v="3"/>
    <n v="-0.18000000000000002"/>
  </r>
  <r>
    <x v="5"/>
    <n v="-0.18000000000000002"/>
  </r>
  <r>
    <x v="2"/>
    <n v="-0.18000000000000002"/>
  </r>
  <r>
    <x v="3"/>
    <n v="0"/>
  </r>
  <r>
    <x v="3"/>
    <n v="0"/>
  </r>
  <r>
    <x v="2"/>
    <n v="0"/>
  </r>
  <r>
    <x v="4"/>
    <n v="-0.18000000000000002"/>
  </r>
  <r>
    <x v="5"/>
    <n v="-0.18000000000000002"/>
  </r>
  <r>
    <x v="2"/>
    <n v="0"/>
  </r>
  <r>
    <x v="6"/>
    <n v="-0.89999999999999991"/>
  </r>
  <r>
    <x v="4"/>
    <n v="0"/>
  </r>
  <r>
    <x v="2"/>
    <n v="-0.18000000000000002"/>
  </r>
  <r>
    <x v="2"/>
    <n v="0"/>
  </r>
  <r>
    <x v="3"/>
    <n v="-0.89999999999999991"/>
  </r>
  <r>
    <x v="3"/>
    <n v="-0.18000000000000002"/>
  </r>
  <r>
    <x v="6"/>
    <n v="-0.18000000000000002"/>
  </r>
  <r>
    <x v="3"/>
    <n v="0"/>
  </r>
  <r>
    <x v="3"/>
    <n v="0"/>
  </r>
  <r>
    <x v="1"/>
    <n v="-0.44999999999999996"/>
  </r>
  <r>
    <x v="4"/>
    <n v="0"/>
  </r>
  <r>
    <x v="4"/>
    <n v="0"/>
  </r>
  <r>
    <x v="3"/>
    <n v="0"/>
  </r>
  <r>
    <x v="5"/>
    <n v="-0.18000000000000002"/>
  </r>
  <r>
    <x v="5"/>
    <n v="0"/>
  </r>
  <r>
    <x v="4"/>
    <n v="0"/>
  </r>
  <r>
    <x v="2"/>
    <n v="-0.89999999999999991"/>
  </r>
  <r>
    <x v="4"/>
    <n v="0"/>
  </r>
  <r>
    <x v="3"/>
    <n v="-0.18000000000000002"/>
  </r>
  <r>
    <x v="2"/>
    <n v="-0.89999999999999991"/>
  </r>
  <r>
    <x v="4"/>
    <n v="0"/>
  </r>
  <r>
    <x v="5"/>
    <n v="0"/>
  </r>
  <r>
    <x v="4"/>
    <n v="-0.63"/>
  </r>
  <r>
    <x v="6"/>
    <n v="-0.44999999999999996"/>
  </r>
  <r>
    <x v="5"/>
    <n v="0"/>
  </r>
  <r>
    <x v="2"/>
    <n v="-0.36000000000000004"/>
  </r>
  <r>
    <x v="2"/>
    <n v="0"/>
  </r>
  <r>
    <x v="4"/>
    <n v="-0.18000000000000002"/>
  </r>
  <r>
    <x v="2"/>
    <n v="0"/>
  </r>
  <r>
    <x v="3"/>
    <n v="0"/>
  </r>
  <r>
    <x v="2"/>
    <n v="-0.18000000000000002"/>
  </r>
  <r>
    <x v="3"/>
    <n v="0"/>
  </r>
  <r>
    <x v="2"/>
    <n v="0"/>
  </r>
  <r>
    <x v="2"/>
    <n v="-0.18000000000000002"/>
  </r>
  <r>
    <x v="5"/>
    <n v="0"/>
  </r>
  <r>
    <x v="3"/>
    <n v="-0.18000000000000002"/>
  </r>
  <r>
    <x v="3"/>
    <n v="0"/>
  </r>
  <r>
    <x v="2"/>
    <n v="-0.18000000000000002"/>
  </r>
  <r>
    <x v="5"/>
    <n v="0"/>
  </r>
  <r>
    <x v="2"/>
    <n v="0"/>
  </r>
  <r>
    <x v="6"/>
    <n v="-0.18000000000000002"/>
  </r>
  <r>
    <x v="2"/>
    <n v="0"/>
  </r>
  <r>
    <x v="2"/>
    <n v="0"/>
  </r>
  <r>
    <x v="5"/>
    <n v="0"/>
  </r>
  <r>
    <x v="4"/>
    <n v="0"/>
  </r>
  <r>
    <x v="4"/>
    <n v="0"/>
  </r>
  <r>
    <x v="4"/>
    <n v="0"/>
  </r>
  <r>
    <x v="2"/>
    <n v="-0.18000000000000002"/>
  </r>
  <r>
    <x v="3"/>
    <n v="-0.18000000000000002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2"/>
    <n v="0"/>
  </r>
  <r>
    <x v="2"/>
    <n v="0"/>
  </r>
  <r>
    <x v="3"/>
    <n v="0"/>
  </r>
  <r>
    <x v="3"/>
    <n v="-0.18000000000000002"/>
  </r>
  <r>
    <x v="3"/>
    <n v="0"/>
  </r>
  <r>
    <x v="3"/>
    <n v="0"/>
  </r>
  <r>
    <x v="5"/>
    <n v="-0.18000000000000002"/>
  </r>
  <r>
    <x v="5"/>
    <n v="0"/>
  </r>
  <r>
    <x v="5"/>
    <n v="-0.18000000000000002"/>
  </r>
  <r>
    <x v="4"/>
    <n v="0"/>
  </r>
  <r>
    <x v="4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4"/>
    <n v="-0.18000000000000002"/>
  </r>
  <r>
    <x v="4"/>
    <n v="0"/>
  </r>
  <r>
    <x v="5"/>
    <n v="0"/>
  </r>
  <r>
    <x v="3"/>
    <n v="-0.18000000000000002"/>
  </r>
  <r>
    <x v="4"/>
    <n v="0"/>
  </r>
  <r>
    <x v="4"/>
    <n v="0"/>
  </r>
  <r>
    <x v="2"/>
    <n v="0"/>
  </r>
  <r>
    <x v="4"/>
    <n v="0"/>
  </r>
  <r>
    <x v="6"/>
    <n v="0"/>
  </r>
  <r>
    <x v="2"/>
    <n v="0"/>
  </r>
  <r>
    <x v="5"/>
    <n v="0"/>
  </r>
  <r>
    <x v="4"/>
    <n v="0"/>
  </r>
  <r>
    <x v="5"/>
    <n v="-0.18000000000000002"/>
  </r>
  <r>
    <x v="2"/>
    <n v="0"/>
  </r>
  <r>
    <x v="5"/>
    <n v="0"/>
  </r>
  <r>
    <x v="2"/>
    <n v="0"/>
  </r>
  <r>
    <x v="5"/>
    <n v="0"/>
  </r>
  <r>
    <x v="5"/>
    <n v="0"/>
  </r>
  <r>
    <x v="2"/>
    <n v="0"/>
  </r>
  <r>
    <x v="2"/>
    <n v="0"/>
  </r>
  <r>
    <x v="5"/>
    <n v="0"/>
  </r>
  <r>
    <x v="4"/>
    <n v="0"/>
  </r>
  <r>
    <x v="2"/>
    <n v="0"/>
  </r>
  <r>
    <x v="6"/>
    <n v="0"/>
  </r>
  <r>
    <x v="4"/>
    <n v="0"/>
  </r>
  <r>
    <x v="3"/>
    <n v="-0.18000000000000002"/>
  </r>
  <r>
    <x v="5"/>
    <n v="-0.18000000000000002"/>
  </r>
  <r>
    <x v="5"/>
    <n v="0"/>
  </r>
  <r>
    <x v="5"/>
    <n v="-0.18000000000000002"/>
  </r>
  <r>
    <x v="5"/>
    <n v="0"/>
  </r>
  <r>
    <x v="4"/>
    <n v="0"/>
  </r>
  <r>
    <x v="2"/>
    <n v="0"/>
  </r>
  <r>
    <x v="4"/>
    <n v="0"/>
  </r>
  <r>
    <x v="4"/>
    <n v="0"/>
  </r>
  <r>
    <x v="5"/>
    <n v="0"/>
  </r>
  <r>
    <x v="3"/>
    <n v="0"/>
  </r>
  <r>
    <x v="3"/>
    <n v="0"/>
  </r>
  <r>
    <x v="3"/>
    <n v="0"/>
  </r>
  <r>
    <x v="5"/>
    <n v="-0.18000000000000002"/>
  </r>
  <r>
    <x v="2"/>
    <n v="0"/>
  </r>
  <r>
    <x v="5"/>
    <n v="0"/>
  </r>
  <r>
    <x v="2"/>
    <n v="-0.18000000000000002"/>
  </r>
  <r>
    <x v="2"/>
    <n v="0"/>
  </r>
  <r>
    <x v="6"/>
    <n v="-0.18000000000000002"/>
  </r>
  <r>
    <x v="4"/>
    <n v="0"/>
  </r>
  <r>
    <x v="2"/>
    <n v="0"/>
  </r>
  <r>
    <x v="3"/>
    <n v="0"/>
  </r>
  <r>
    <x v="2"/>
    <n v="0"/>
  </r>
  <r>
    <x v="5"/>
    <n v="0"/>
  </r>
  <r>
    <x v="2"/>
    <n v="0"/>
  </r>
  <r>
    <x v="6"/>
    <n v="0"/>
  </r>
  <r>
    <x v="6"/>
    <n v="0"/>
  </r>
  <r>
    <x v="6"/>
    <n v="0"/>
  </r>
  <r>
    <x v="3"/>
    <n v="0"/>
  </r>
  <r>
    <x v="6"/>
    <n v="0"/>
  </r>
  <r>
    <x v="5"/>
    <n v="0"/>
  </r>
  <r>
    <x v="5"/>
    <n v="0"/>
  </r>
  <r>
    <x v="7"/>
    <n v="4.7700000000000005"/>
  </r>
  <r>
    <x v="7"/>
    <n v="4.59"/>
  </r>
  <r>
    <x v="7"/>
    <n v="2.6999999999999997"/>
  </r>
  <r>
    <x v="5"/>
    <n v="2.6999999999999997"/>
  </r>
  <r>
    <x v="5"/>
    <n v="1.6199999999999999"/>
  </r>
  <r>
    <x v="7"/>
    <n v="0.89999999999999991"/>
  </r>
  <r>
    <x v="7"/>
    <n v="0.89999999999999991"/>
  </r>
  <r>
    <x v="7"/>
    <n v="0.89999999999999991"/>
  </r>
  <r>
    <x v="5"/>
    <n v="0.89999999999999991"/>
  </r>
  <r>
    <x v="5"/>
    <n v="1.6199999999999999"/>
  </r>
  <r>
    <x v="7"/>
    <n v="1.6199999999999999"/>
  </r>
  <r>
    <x v="7"/>
    <n v="1.6199999999999999"/>
  </r>
  <r>
    <x v="7"/>
    <n v="1.6199999999999999"/>
  </r>
  <r>
    <x v="5"/>
    <n v="1.7999999999999998"/>
  </r>
  <r>
    <x v="7"/>
    <n v="1.7999999999999998"/>
  </r>
  <r>
    <x v="7"/>
    <n v="1.6199999999999999"/>
  </r>
  <r>
    <x v="5"/>
    <n v="1.0799999999999998"/>
  </r>
  <r>
    <x v="5"/>
    <n v="1.7999999999999998"/>
  </r>
  <r>
    <x v="7"/>
    <n v="1.6199999999999999"/>
  </r>
  <r>
    <x v="7"/>
    <n v="1.6199999999999999"/>
  </r>
  <r>
    <x v="4"/>
    <n v="1.7999999999999998"/>
  </r>
  <r>
    <x v="5"/>
    <n v="1.7999999999999998"/>
  </r>
  <r>
    <x v="7"/>
    <n v="1.4400000000000002"/>
  </r>
  <r>
    <x v="7"/>
    <n v="-0.89999999999999991"/>
  </r>
  <r>
    <x v="5"/>
    <n v="0.89999999999999991"/>
  </r>
  <r>
    <x v="7"/>
    <n v="1.53"/>
  </r>
  <r>
    <x v="7"/>
    <n v="1.6199999999999999"/>
  </r>
  <r>
    <x v="5"/>
    <n v="0.9900000000000001"/>
  </r>
  <r>
    <x v="5"/>
    <n v="0"/>
  </r>
  <r>
    <x v="5"/>
    <n v="0"/>
  </r>
  <r>
    <x v="7"/>
    <n v="-0.36000000000000004"/>
  </r>
  <r>
    <x v="8"/>
    <n v="0"/>
  </r>
  <r>
    <x v="5"/>
    <n v="-0.18000000000000002"/>
  </r>
  <r>
    <x v="8"/>
    <n v="-0.18000000000000002"/>
  </r>
  <r>
    <x v="7"/>
    <n v="-0.89999999999999991"/>
  </r>
  <r>
    <x v="5"/>
    <n v="-0.80999999999999994"/>
  </r>
  <r>
    <x v="5"/>
    <n v="0"/>
  </r>
  <r>
    <x v="7"/>
    <n v="0"/>
  </r>
  <r>
    <x v="7"/>
    <n v="-0.18000000000000002"/>
  </r>
  <r>
    <x v="7"/>
    <n v="-0.53999999999999992"/>
  </r>
  <r>
    <x v="5"/>
    <n v="-0.18000000000000002"/>
  </r>
  <r>
    <x v="7"/>
    <n v="0"/>
  </r>
  <r>
    <x v="7"/>
    <n v="-0.26999999999999996"/>
  </r>
  <r>
    <x v="5"/>
    <n v="0"/>
  </r>
  <r>
    <x v="7"/>
    <n v="-0.18000000000000002"/>
  </r>
  <r>
    <x v="7"/>
    <n v="-0.18000000000000002"/>
  </r>
  <r>
    <x v="4"/>
    <n v="0"/>
  </r>
  <r>
    <x v="4"/>
    <n v="0"/>
  </r>
  <r>
    <x v="8"/>
    <n v="0"/>
  </r>
  <r>
    <x v="8"/>
    <n v="0"/>
  </r>
  <r>
    <x v="5"/>
    <n v="0"/>
  </r>
  <r>
    <x v="5"/>
    <n v="0"/>
  </r>
  <r>
    <x v="5"/>
    <n v="-0.18000000000000002"/>
  </r>
  <r>
    <x v="7"/>
    <n v="-0.18000000000000002"/>
  </r>
  <r>
    <x v="4"/>
    <n v="0"/>
  </r>
  <r>
    <x v="7"/>
    <n v="-0.36000000000000004"/>
  </r>
  <r>
    <x v="4"/>
    <n v="0"/>
  </r>
  <r>
    <x v="7"/>
    <n v="-0.26999999999999996"/>
  </r>
  <r>
    <x v="5"/>
    <n v="-0.18000000000000002"/>
  </r>
  <r>
    <x v="8"/>
    <n v="0"/>
  </r>
  <r>
    <x v="7"/>
    <n v="-0.18000000000000002"/>
  </r>
  <r>
    <x v="5"/>
    <n v="-0.36000000000000004"/>
  </r>
  <r>
    <x v="4"/>
    <n v="-0.18000000000000002"/>
  </r>
  <r>
    <x v="4"/>
    <n v="0"/>
  </r>
  <r>
    <x v="7"/>
    <n v="-0.44999999999999996"/>
  </r>
  <r>
    <x v="7"/>
    <n v="0"/>
  </r>
  <r>
    <x v="7"/>
    <n v="-0.36000000000000004"/>
  </r>
  <r>
    <x v="7"/>
    <n v="0"/>
  </r>
  <r>
    <x v="7"/>
    <n v="0"/>
  </r>
  <r>
    <x v="7"/>
    <n v="0"/>
  </r>
  <r>
    <x v="4"/>
    <n v="0"/>
  </r>
  <r>
    <x v="4"/>
    <n v="0"/>
  </r>
  <r>
    <x v="7"/>
    <n v="-0.18000000000000002"/>
  </r>
  <r>
    <x v="4"/>
    <n v="0"/>
  </r>
  <r>
    <x v="4"/>
    <n v="0"/>
  </r>
  <r>
    <x v="7"/>
    <n v="-0.18000000000000002"/>
  </r>
  <r>
    <x v="8"/>
    <n v="0"/>
  </r>
  <r>
    <x v="8"/>
    <n v="0"/>
  </r>
  <r>
    <x v="7"/>
    <n v="-0.18000000000000002"/>
  </r>
  <r>
    <x v="7"/>
    <n v="0"/>
  </r>
  <r>
    <x v="5"/>
    <n v="-0.89999999999999991"/>
  </r>
  <r>
    <x v="4"/>
    <n v="0"/>
  </r>
  <r>
    <x v="8"/>
    <n v="0"/>
  </r>
  <r>
    <x v="7"/>
    <n v="0"/>
  </r>
  <r>
    <x v="7"/>
    <n v="0"/>
  </r>
  <r>
    <x v="4"/>
    <n v="-0.18000000000000002"/>
  </r>
  <r>
    <x v="7"/>
    <n v="0"/>
  </r>
  <r>
    <x v="5"/>
    <n v="0"/>
  </r>
  <r>
    <x v="7"/>
    <n v="0"/>
  </r>
  <r>
    <x v="7"/>
    <n v="0"/>
  </r>
  <r>
    <x v="8"/>
    <n v="0"/>
  </r>
  <r>
    <x v="8"/>
    <n v="0"/>
  </r>
  <r>
    <x v="7"/>
    <n v="-0.18000000000000002"/>
  </r>
  <r>
    <x v="5"/>
    <n v="-0.26999999999999996"/>
  </r>
  <r>
    <x v="6"/>
    <n v="-0.18000000000000002"/>
  </r>
  <r>
    <x v="5"/>
    <n v="0"/>
  </r>
  <r>
    <x v="4"/>
    <n v="0"/>
  </r>
  <r>
    <x v="4"/>
    <n v="0"/>
  </r>
  <r>
    <x v="4"/>
    <n v="0"/>
  </r>
  <r>
    <x v="6"/>
    <n v="-0.18000000000000002"/>
  </r>
  <r>
    <x v="7"/>
    <n v="0"/>
  </r>
  <r>
    <x v="7"/>
    <n v="-0.18000000000000002"/>
  </r>
  <r>
    <x v="7"/>
    <n v="0"/>
  </r>
  <r>
    <x v="5"/>
    <n v="-0.26999999999999996"/>
  </r>
  <r>
    <x v="8"/>
    <n v="0"/>
  </r>
  <r>
    <x v="6"/>
    <n v="-0.80999999999999994"/>
  </r>
  <r>
    <x v="5"/>
    <n v="0"/>
  </r>
  <r>
    <x v="7"/>
    <n v="0"/>
  </r>
  <r>
    <x v="7"/>
    <n v="0"/>
  </r>
  <r>
    <x v="7"/>
    <n v="0"/>
  </r>
  <r>
    <x v="7"/>
    <n v="0"/>
  </r>
  <r>
    <x v="4"/>
    <n v="0"/>
  </r>
  <r>
    <x v="8"/>
    <n v="-0.18000000000000002"/>
  </r>
  <r>
    <x v="7"/>
    <n v="0"/>
  </r>
  <r>
    <x v="7"/>
    <n v="0"/>
  </r>
  <r>
    <x v="5"/>
    <n v="-0.18000000000000002"/>
  </r>
  <r>
    <x v="5"/>
    <n v="0"/>
  </r>
  <r>
    <x v="5"/>
    <n v="-0.18000000000000002"/>
  </r>
  <r>
    <x v="8"/>
    <n v="0"/>
  </r>
  <r>
    <x v="8"/>
    <n v="0"/>
  </r>
  <r>
    <x v="7"/>
    <n v="0"/>
  </r>
  <r>
    <x v="6"/>
    <n v="-0.26999999999999996"/>
  </r>
  <r>
    <x v="4"/>
    <n v="0"/>
  </r>
  <r>
    <x v="5"/>
    <n v="-0.18000000000000002"/>
  </r>
  <r>
    <x v="5"/>
    <n v="-0.18000000000000002"/>
  </r>
  <r>
    <x v="4"/>
    <n v="0"/>
  </r>
  <r>
    <x v="7"/>
    <n v="0"/>
  </r>
  <r>
    <x v="7"/>
    <n v="0"/>
  </r>
  <r>
    <x v="8"/>
    <n v="0"/>
  </r>
  <r>
    <x v="4"/>
    <n v="0"/>
  </r>
  <r>
    <x v="8"/>
    <n v="0"/>
  </r>
  <r>
    <x v="7"/>
    <n v="0"/>
  </r>
  <r>
    <x v="7"/>
    <n v="0"/>
  </r>
  <r>
    <x v="4"/>
    <n v="0"/>
  </r>
  <r>
    <x v="8"/>
    <n v="0"/>
  </r>
  <r>
    <x v="8"/>
    <n v="0"/>
  </r>
  <r>
    <x v="8"/>
    <n v="0"/>
  </r>
  <r>
    <x v="5"/>
    <n v="-0.18000000000000002"/>
  </r>
  <r>
    <x v="5"/>
    <n v="-0.36000000000000004"/>
  </r>
  <r>
    <x v="8"/>
    <n v="0"/>
  </r>
  <r>
    <x v="8"/>
    <n v="0"/>
  </r>
  <r>
    <x v="4"/>
    <n v="0"/>
  </r>
  <r>
    <x v="4"/>
    <n v="0"/>
  </r>
  <r>
    <x v="5"/>
    <n v="0"/>
  </r>
  <r>
    <x v="4"/>
    <n v="0"/>
  </r>
  <r>
    <x v="8"/>
    <n v="0"/>
  </r>
  <r>
    <x v="6"/>
    <n v="0"/>
  </r>
  <r>
    <x v="6"/>
    <n v="0"/>
  </r>
  <r>
    <x v="5"/>
    <n v="-0.18000000000000002"/>
  </r>
  <r>
    <x v="6"/>
    <n v="0"/>
  </r>
  <r>
    <x v="5"/>
    <n v="-0.26999999999999996"/>
  </r>
  <r>
    <x v="5"/>
    <n v="0"/>
  </r>
  <r>
    <x v="7"/>
    <n v="0"/>
  </r>
  <r>
    <x v="7"/>
    <n v="0"/>
  </r>
  <r>
    <x v="7"/>
    <n v="0"/>
  </r>
  <r>
    <x v="8"/>
    <n v="0"/>
  </r>
  <r>
    <x v="8"/>
    <n v="0"/>
  </r>
  <r>
    <x v="6"/>
    <n v="-0.80999999999999994"/>
  </r>
  <r>
    <x v="8"/>
    <n v="0"/>
  </r>
  <r>
    <x v="6"/>
    <n v="0"/>
  </r>
  <r>
    <x v="5"/>
    <n v="0"/>
  </r>
  <r>
    <x v="8"/>
    <n v="0"/>
  </r>
  <r>
    <x v="8"/>
    <n v="0"/>
  </r>
  <r>
    <x v="7"/>
    <n v="0"/>
  </r>
  <r>
    <x v="7"/>
    <n v="0"/>
  </r>
  <r>
    <x v="6"/>
    <n v="-0.18000000000000002"/>
  </r>
  <r>
    <x v="4"/>
    <n v="0"/>
  </r>
  <r>
    <x v="4"/>
    <n v="0"/>
  </r>
  <r>
    <x v="6"/>
    <n v="-0.18000000000000002"/>
  </r>
  <r>
    <x v="4"/>
    <n v="0"/>
  </r>
  <r>
    <x v="7"/>
    <n v="0"/>
  </r>
  <r>
    <x v="4"/>
    <n v="0"/>
  </r>
  <r>
    <x v="8"/>
    <n v="0"/>
  </r>
  <r>
    <x v="7"/>
    <n v="0"/>
  </r>
  <r>
    <x v="7"/>
    <n v="-0.18000000000000002"/>
  </r>
  <r>
    <x v="6"/>
    <n v="0"/>
  </r>
  <r>
    <x v="5"/>
    <n v="-0.44999999999999996"/>
  </r>
  <r>
    <x v="8"/>
    <n v="0"/>
  </r>
  <r>
    <x v="8"/>
    <n v="0"/>
  </r>
  <r>
    <x v="7"/>
    <n v="0"/>
  </r>
  <r>
    <x v="4"/>
    <n v="0"/>
  </r>
  <r>
    <x v="7"/>
    <n v="0"/>
  </r>
  <r>
    <x v="5"/>
    <n v="-0.18000000000000002"/>
  </r>
  <r>
    <x v="8"/>
    <n v="0"/>
  </r>
  <r>
    <x v="8"/>
    <n v="0"/>
  </r>
  <r>
    <x v="6"/>
    <n v="0"/>
  </r>
  <r>
    <x v="6"/>
    <n v="0"/>
  </r>
  <r>
    <x v="6"/>
    <n v="0"/>
  </r>
  <r>
    <x v="4"/>
    <n v="0"/>
  </r>
  <r>
    <x v="6"/>
    <n v="0"/>
  </r>
  <r>
    <x v="7"/>
    <n v="0"/>
  </r>
  <r>
    <x v="7"/>
    <n v="0"/>
  </r>
  <r>
    <x v="7"/>
    <n v="0"/>
  </r>
  <r>
    <x v="6"/>
    <n v="-0.18000000000000002"/>
  </r>
  <r>
    <x v="7"/>
    <n v="0"/>
  </r>
  <r>
    <x v="7"/>
    <n v="0"/>
  </r>
  <r>
    <x v="6"/>
    <n v="0"/>
  </r>
  <r>
    <x v="7"/>
    <n v="0"/>
  </r>
  <r>
    <x v="5"/>
    <n v="0"/>
  </r>
  <r>
    <x v="6"/>
    <n v="0"/>
  </r>
  <r>
    <x v="4"/>
    <n v="0"/>
  </r>
  <r>
    <x v="4"/>
    <n v="0"/>
  </r>
  <r>
    <x v="6"/>
    <n v="-0.18000000000000002"/>
  </r>
  <r>
    <x v="7"/>
    <n v="0"/>
  </r>
  <r>
    <x v="7"/>
    <n v="0"/>
  </r>
  <r>
    <x v="7"/>
    <n v="0"/>
  </r>
  <r>
    <x v="4"/>
    <n v="0"/>
  </r>
  <r>
    <x v="4"/>
    <n v="0"/>
  </r>
  <r>
    <x v="6"/>
    <n v="0"/>
  </r>
  <r>
    <x v="7"/>
    <n v="0"/>
  </r>
  <r>
    <x v="7"/>
    <n v="0"/>
  </r>
  <r>
    <x v="4"/>
    <n v="0"/>
  </r>
  <r>
    <x v="6"/>
    <n v="0"/>
  </r>
  <r>
    <x v="6"/>
    <n v="0"/>
  </r>
  <r>
    <x v="7"/>
    <n v="-0.18000000000000002"/>
  </r>
  <r>
    <x v="7"/>
    <n v="0"/>
  </r>
  <r>
    <x v="8"/>
    <n v="0"/>
  </r>
  <r>
    <x v="7"/>
    <n v="0"/>
  </r>
  <r>
    <x v="8"/>
    <n v="0"/>
  </r>
  <r>
    <x v="8"/>
    <n v="0"/>
  </r>
  <r>
    <x v="6"/>
    <n v="0"/>
  </r>
  <r>
    <x v="8"/>
    <n v="0"/>
  </r>
  <r>
    <x v="7"/>
    <n v="-0.18000000000000002"/>
  </r>
  <r>
    <x v="4"/>
    <n v="0"/>
  </r>
  <r>
    <x v="6"/>
    <n v="0"/>
  </r>
  <r>
    <x v="7"/>
    <n v="0"/>
  </r>
  <r>
    <x v="4"/>
    <n v="0"/>
  </r>
  <r>
    <x v="4"/>
    <n v="0"/>
  </r>
  <r>
    <x v="6"/>
    <n v="0"/>
  </r>
  <r>
    <x v="4"/>
    <n v="0"/>
  </r>
  <r>
    <x v="6"/>
    <n v="0"/>
  </r>
  <r>
    <x v="7"/>
    <n v="0"/>
  </r>
  <r>
    <x v="6"/>
    <n v="0"/>
  </r>
  <r>
    <x v="7"/>
    <n v="0"/>
  </r>
  <r>
    <x v="6"/>
    <n v="0"/>
  </r>
  <r>
    <x v="6"/>
    <n v="0"/>
  </r>
  <r>
    <x v="7"/>
    <n v="0"/>
  </r>
  <r>
    <x v="7"/>
    <n v="0"/>
  </r>
  <r>
    <x v="4"/>
    <n v="0"/>
  </r>
  <r>
    <x v="7"/>
    <n v="0"/>
  </r>
  <r>
    <x v="6"/>
    <n v="-0.18000000000000002"/>
  </r>
  <r>
    <x v="4"/>
    <n v="0"/>
  </r>
  <r>
    <x v="6"/>
    <n v="0"/>
  </r>
  <r>
    <x v="4"/>
    <n v="0"/>
  </r>
  <r>
    <x v="8"/>
    <n v="0"/>
  </r>
  <r>
    <x v="7"/>
    <n v="0"/>
  </r>
  <r>
    <x v="5"/>
    <n v="0"/>
  </r>
  <r>
    <x v="4"/>
    <n v="0"/>
  </r>
  <r>
    <x v="6"/>
    <n v="0"/>
  </r>
  <r>
    <x v="6"/>
    <n v="0"/>
  </r>
  <r>
    <x v="4"/>
    <n v="0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2"/>
    <n v="2.6999999999999997"/>
  </r>
  <r>
    <x v="1"/>
    <n v="4.5"/>
  </r>
  <r>
    <x v="2"/>
    <n v="4.5"/>
  </r>
  <r>
    <x v="1"/>
    <n v="2.6999999999999997"/>
  </r>
  <r>
    <x v="3"/>
    <n v="4.5"/>
  </r>
  <r>
    <x v="1"/>
    <n v="2.6999999999999997"/>
  </r>
  <r>
    <x v="3"/>
    <n v="4.5"/>
  </r>
  <r>
    <x v="1"/>
    <n v="4.5"/>
  </r>
  <r>
    <x v="3"/>
    <n v="2.6999999999999997"/>
  </r>
  <r>
    <x v="2"/>
    <n v="4.68"/>
  </r>
  <r>
    <x v="2"/>
    <n v="2.6999999999999997"/>
  </r>
  <r>
    <x v="2"/>
    <n v="2.6999999999999997"/>
  </r>
  <r>
    <x v="2"/>
    <n v="5.3999999999999995"/>
  </r>
  <r>
    <x v="1"/>
    <n v="4.68"/>
  </r>
  <r>
    <x v="3"/>
    <n v="4.5"/>
  </r>
  <r>
    <x v="3"/>
    <n v="2.6999999999999997"/>
  </r>
  <r>
    <x v="3"/>
    <n v="-0.89999999999999991"/>
  </r>
  <r>
    <x v="3"/>
    <n v="1.26"/>
  </r>
  <r>
    <x v="1"/>
    <n v="-0.89999999999999991"/>
  </r>
  <r>
    <x v="1"/>
    <n v="0.89999999999999991"/>
  </r>
  <r>
    <x v="1"/>
    <n v="0.89999999999999991"/>
  </r>
  <r>
    <x v="2"/>
    <n v="-0.89999999999999991"/>
  </r>
  <r>
    <x v="1"/>
    <n v="1.1700000000000002"/>
  </r>
  <r>
    <x v="1"/>
    <n v="1.26"/>
  </r>
  <r>
    <x v="2"/>
    <n v="0.89999999999999991"/>
  </r>
  <r>
    <x v="3"/>
    <n v="0.89999999999999991"/>
  </r>
  <r>
    <x v="2"/>
    <n v="0.89999999999999991"/>
  </r>
  <r>
    <x v="1"/>
    <n v="0.89999999999999991"/>
  </r>
  <r>
    <x v="2"/>
    <n v="1.7999999999999998"/>
  </r>
  <r>
    <x v="1"/>
    <n v="-0.89999999999999991"/>
  </r>
  <r>
    <x v="3"/>
    <n v="0.89999999999999991"/>
  </r>
  <r>
    <x v="2"/>
    <n v="1.3499999999999999"/>
  </r>
  <r>
    <x v="3"/>
    <n v="0.89999999999999991"/>
  </r>
  <r>
    <x v="2"/>
    <n v="0.89999999999999991"/>
  </r>
  <r>
    <x v="2"/>
    <n v="1.1700000000000002"/>
  </r>
  <r>
    <x v="2"/>
    <n v="0.89999999999999991"/>
  </r>
  <r>
    <x v="1"/>
    <n v="0.89999999999999991"/>
  </r>
  <r>
    <x v="1"/>
    <n v="0.89999999999999991"/>
  </r>
  <r>
    <x v="3"/>
    <n v="0.89999999999999991"/>
  </r>
  <r>
    <x v="3"/>
    <n v="1.3499999999999999"/>
  </r>
  <r>
    <x v="1"/>
    <n v="1.7999999999999998"/>
  </r>
  <r>
    <x v="2"/>
    <n v="0.89999999999999991"/>
  </r>
  <r>
    <x v="3"/>
    <n v="-0.89999999999999991"/>
  </r>
  <r>
    <x v="1"/>
    <n v="0.89999999999999991"/>
  </r>
  <r>
    <x v="3"/>
    <n v="1.7999999999999998"/>
  </r>
  <r>
    <x v="1"/>
    <n v="0.89999999999999991"/>
  </r>
  <r>
    <x v="2"/>
    <n v="-0.89999999999999991"/>
  </r>
  <r>
    <x v="3"/>
    <n v="1.0799999999999998"/>
  </r>
  <r>
    <x v="1"/>
    <n v="1.1700000000000002"/>
  </r>
  <r>
    <x v="4"/>
    <n v="1.7999999999999998"/>
  </r>
  <r>
    <x v="3"/>
    <n v="0.89999999999999991"/>
  </r>
  <r>
    <x v="2"/>
    <n v="1.1700000000000002"/>
  </r>
  <r>
    <x v="2"/>
    <n v="1.3499999999999999"/>
  </r>
  <r>
    <x v="1"/>
    <n v="0.89999999999999991"/>
  </r>
  <r>
    <x v="1"/>
    <n v="-0.89999999999999991"/>
  </r>
  <r>
    <x v="5"/>
    <n v="1.4400000000000002"/>
  </r>
  <r>
    <x v="1"/>
    <n v="0.89999999999999991"/>
  </r>
  <r>
    <x v="3"/>
    <n v="1.6199999999999999"/>
  </r>
  <r>
    <x v="3"/>
    <n v="-0.89999999999999991"/>
  </r>
  <r>
    <x v="3"/>
    <n v="1.26"/>
  </r>
  <r>
    <x v="2"/>
    <n v="1.26"/>
  </r>
  <r>
    <x v="2"/>
    <n v="0.89999999999999991"/>
  </r>
  <r>
    <x v="2"/>
    <n v="0.89999999999999991"/>
  </r>
  <r>
    <x v="2"/>
    <n v="0.89999999999999991"/>
  </r>
  <r>
    <x v="3"/>
    <n v="0.89999999999999991"/>
  </r>
  <r>
    <x v="2"/>
    <n v="0.89999999999999991"/>
  </r>
  <r>
    <x v="2"/>
    <n v="1.1700000000000002"/>
  </r>
  <r>
    <x v="3"/>
    <n v="1.6199999999999999"/>
  </r>
  <r>
    <x v="3"/>
    <n v="-0.89999999999999991"/>
  </r>
  <r>
    <x v="3"/>
    <n v="0.89999999999999991"/>
  </r>
  <r>
    <x v="2"/>
    <n v="1.26"/>
  </r>
  <r>
    <x v="1"/>
    <n v="0.89999999999999991"/>
  </r>
  <r>
    <x v="3"/>
    <n v="1.7999999999999998"/>
  </r>
  <r>
    <x v="3"/>
    <n v="0.89999999999999991"/>
  </r>
  <r>
    <x v="3"/>
    <n v="0.89999999999999991"/>
  </r>
  <r>
    <x v="2"/>
    <n v="0.89999999999999991"/>
  </r>
  <r>
    <x v="1"/>
    <n v="0.89999999999999991"/>
  </r>
  <r>
    <x v="2"/>
    <n v="-0.89999999999999991"/>
  </r>
  <r>
    <x v="2"/>
    <n v="0.89999999999999991"/>
  </r>
  <r>
    <x v="1"/>
    <n v="0.89999999999999991"/>
  </r>
  <r>
    <x v="2"/>
    <n v="0.89999999999999991"/>
  </r>
  <r>
    <x v="1"/>
    <n v="1.4400000000000002"/>
  </r>
  <r>
    <x v="3"/>
    <n v="0.9900000000000001"/>
  </r>
  <r>
    <x v="2"/>
    <n v="0.89999999999999991"/>
  </r>
  <r>
    <x v="3"/>
    <n v="0.89999999999999991"/>
  </r>
  <r>
    <x v="3"/>
    <n v="1.26"/>
  </r>
  <r>
    <x v="1"/>
    <n v="0.89999999999999991"/>
  </r>
  <r>
    <x v="1"/>
    <n v="0.89999999999999991"/>
  </r>
  <r>
    <x v="3"/>
    <n v="1.53"/>
  </r>
  <r>
    <x v="2"/>
    <n v="0.89999999999999991"/>
  </r>
  <r>
    <x v="3"/>
    <n v="1.7999999999999998"/>
  </r>
  <r>
    <x v="3"/>
    <n v="0.89999999999999991"/>
  </r>
  <r>
    <x v="2"/>
    <n v="1.0799999999999998"/>
  </r>
  <r>
    <x v="1"/>
    <n v="1.3499999999999999"/>
  </r>
  <r>
    <x v="3"/>
    <n v="1.7999999999999998"/>
  </r>
  <r>
    <x v="3"/>
    <n v="0.89999999999999991"/>
  </r>
  <r>
    <x v="2"/>
    <n v="1.6199999999999999"/>
  </r>
  <r>
    <x v="1"/>
    <n v="1.3499999999999999"/>
  </r>
  <r>
    <x v="3"/>
    <n v="1.4400000000000002"/>
  </r>
  <r>
    <x v="2"/>
    <n v="0.89999999999999991"/>
  </r>
  <r>
    <x v="1"/>
    <n v="0.89999999999999991"/>
  </r>
  <r>
    <x v="2"/>
    <n v="0.9900000000000001"/>
  </r>
  <r>
    <x v="1"/>
    <n v="0.89999999999999991"/>
  </r>
  <r>
    <x v="3"/>
    <n v="0.89999999999999991"/>
  </r>
  <r>
    <x v="2"/>
    <n v="1.6199999999999999"/>
  </r>
  <r>
    <x v="3"/>
    <n v="1.6199999999999999"/>
  </r>
  <r>
    <x v="3"/>
    <n v="1.6199999999999999"/>
  </r>
  <r>
    <x v="3"/>
    <n v="1.7999999999999998"/>
  </r>
  <r>
    <x v="1"/>
    <n v="1.6199999999999999"/>
  </r>
  <r>
    <x v="2"/>
    <n v="-0.18000000000000002"/>
  </r>
  <r>
    <x v="3"/>
    <n v="-0.18000000000000002"/>
  </r>
  <r>
    <x v="3"/>
    <n v="0"/>
  </r>
  <r>
    <x v="3"/>
    <n v="0"/>
  </r>
  <r>
    <x v="3"/>
    <n v="-0.63"/>
  </r>
  <r>
    <x v="1"/>
    <n v="-0.53999999999999992"/>
  </r>
  <r>
    <x v="4"/>
    <n v="0"/>
  </r>
  <r>
    <x v="1"/>
    <n v="-0.18000000000000002"/>
  </r>
  <r>
    <x v="2"/>
    <n v="-0.18000000000000002"/>
  </r>
  <r>
    <x v="1"/>
    <n v="-0.89999999999999991"/>
  </r>
  <r>
    <x v="1"/>
    <n v="-0.18000000000000002"/>
  </r>
  <r>
    <x v="1"/>
    <n v="-0.53999999999999992"/>
  </r>
  <r>
    <x v="2"/>
    <n v="-0.18000000000000002"/>
  </r>
  <r>
    <x v="3"/>
    <n v="-0.53999999999999992"/>
  </r>
  <r>
    <x v="1"/>
    <n v="-0.18000000000000002"/>
  </r>
  <r>
    <x v="4"/>
    <n v="0"/>
  </r>
  <r>
    <x v="1"/>
    <n v="-0.89999999999999991"/>
  </r>
  <r>
    <x v="2"/>
    <n v="-0.89999999999999991"/>
  </r>
  <r>
    <x v="3"/>
    <n v="0"/>
  </r>
  <r>
    <x v="1"/>
    <n v="0"/>
  </r>
  <r>
    <x v="3"/>
    <n v="-0.89999999999999991"/>
  </r>
  <r>
    <x v="2"/>
    <n v="0"/>
  </r>
  <r>
    <x v="3"/>
    <n v="0"/>
  </r>
  <r>
    <x v="2"/>
    <n v="-0.26999999999999996"/>
  </r>
  <r>
    <x v="2"/>
    <n v="-0.18000000000000002"/>
  </r>
  <r>
    <x v="2"/>
    <n v="-0.89999999999999991"/>
  </r>
  <r>
    <x v="1"/>
    <n v="-0.72000000000000008"/>
  </r>
  <r>
    <x v="3"/>
    <n v="-0.89999999999999991"/>
  </r>
  <r>
    <x v="3"/>
    <n v="-0.89999999999999991"/>
  </r>
  <r>
    <x v="2"/>
    <n v="-0.89999999999999991"/>
  </r>
  <r>
    <x v="1"/>
    <n v="-0.89999999999999991"/>
  </r>
  <r>
    <x v="3"/>
    <n v="0"/>
  </r>
  <r>
    <x v="3"/>
    <n v="-0.18000000000000002"/>
  </r>
  <r>
    <x v="3"/>
    <n v="0"/>
  </r>
  <r>
    <x v="3"/>
    <n v="-0.63"/>
  </r>
  <r>
    <x v="2"/>
    <n v="-0.18000000000000002"/>
  </r>
  <r>
    <x v="2"/>
    <n v="-0.89999999999999991"/>
  </r>
  <r>
    <x v="2"/>
    <n v="-0.18000000000000002"/>
  </r>
  <r>
    <x v="1"/>
    <n v="-0.72000000000000008"/>
  </r>
  <r>
    <x v="1"/>
    <n v="-0.18000000000000002"/>
  </r>
  <r>
    <x v="3"/>
    <n v="-0.89999999999999991"/>
  </r>
  <r>
    <x v="2"/>
    <n v="0"/>
  </r>
  <r>
    <x v="2"/>
    <n v="0"/>
  </r>
  <r>
    <x v="3"/>
    <n v="-0.89999999999999991"/>
  </r>
  <r>
    <x v="1"/>
    <n v="-0.89999999999999991"/>
  </r>
  <r>
    <x v="4"/>
    <n v="-0.18000000000000002"/>
  </r>
  <r>
    <x v="3"/>
    <n v="-0.72000000000000008"/>
  </r>
  <r>
    <x v="1"/>
    <n v="-0.18000000000000002"/>
  </r>
  <r>
    <x v="2"/>
    <n v="-0.26999999999999996"/>
  </r>
  <r>
    <x v="2"/>
    <n v="-0.18000000000000002"/>
  </r>
  <r>
    <x v="1"/>
    <n v="-0.63"/>
  </r>
  <r>
    <x v="1"/>
    <n v="0"/>
  </r>
  <r>
    <x v="2"/>
    <n v="-0.72000000000000008"/>
  </r>
  <r>
    <x v="2"/>
    <n v="-0.80999999999999994"/>
  </r>
  <r>
    <x v="1"/>
    <n v="-0.89999999999999991"/>
  </r>
  <r>
    <x v="2"/>
    <n v="-0.44999999999999996"/>
  </r>
  <r>
    <x v="1"/>
    <n v="-0.53999999999999992"/>
  </r>
  <r>
    <x v="2"/>
    <n v="0"/>
  </r>
  <r>
    <x v="2"/>
    <n v="0"/>
  </r>
  <r>
    <x v="1"/>
    <n v="-0.53999999999999992"/>
  </r>
  <r>
    <x v="3"/>
    <n v="0"/>
  </r>
  <r>
    <x v="2"/>
    <n v="-0.80999999999999994"/>
  </r>
  <r>
    <x v="2"/>
    <n v="-0.18000000000000002"/>
  </r>
  <r>
    <x v="1"/>
    <n v="-0.89999999999999991"/>
  </r>
  <r>
    <x v="1"/>
    <n v="0"/>
  </r>
  <r>
    <x v="4"/>
    <n v="-0.89999999999999991"/>
  </r>
  <r>
    <x v="4"/>
    <n v="0"/>
  </r>
  <r>
    <x v="2"/>
    <n v="0"/>
  </r>
  <r>
    <x v="1"/>
    <n v="0"/>
  </r>
  <r>
    <x v="3"/>
    <n v="-0.72000000000000008"/>
  </r>
  <r>
    <x v="1"/>
    <n v="0"/>
  </r>
  <r>
    <x v="1"/>
    <n v="-0.72000000000000008"/>
  </r>
  <r>
    <x v="3"/>
    <n v="-0.89999999999999991"/>
  </r>
  <r>
    <x v="3"/>
    <n v="-0.18000000000000002"/>
  </r>
  <r>
    <x v="2"/>
    <n v="0"/>
  </r>
  <r>
    <x v="2"/>
    <n v="-0.18000000000000002"/>
  </r>
  <r>
    <x v="4"/>
    <n v="-0.18000000000000002"/>
  </r>
  <r>
    <x v="2"/>
    <n v="-0.18000000000000002"/>
  </r>
  <r>
    <x v="3"/>
    <n v="0"/>
  </r>
  <r>
    <x v="2"/>
    <n v="0"/>
  </r>
  <r>
    <x v="1"/>
    <n v="0"/>
  </r>
  <r>
    <x v="3"/>
    <n v="-0.18000000000000002"/>
  </r>
  <r>
    <x v="4"/>
    <n v="-0.18000000000000002"/>
  </r>
  <r>
    <x v="1"/>
    <n v="0"/>
  </r>
  <r>
    <x v="5"/>
    <n v="-0.89999999999999991"/>
  </r>
  <r>
    <x v="3"/>
    <n v="0"/>
  </r>
  <r>
    <x v="1"/>
    <n v="-0.18000000000000002"/>
  </r>
  <r>
    <x v="1"/>
    <n v="0"/>
  </r>
  <r>
    <x v="3"/>
    <n v="-0.89999999999999991"/>
  </r>
  <r>
    <x v="3"/>
    <n v="-0.18000000000000002"/>
  </r>
  <r>
    <x v="5"/>
    <n v="-0.18000000000000002"/>
  </r>
  <r>
    <x v="2"/>
    <n v="0"/>
  </r>
  <r>
    <x v="2"/>
    <n v="0"/>
  </r>
  <r>
    <x v="1"/>
    <n v="-0.44999999999999996"/>
  </r>
  <r>
    <x v="3"/>
    <n v="0"/>
  </r>
  <r>
    <x v="3"/>
    <n v="0"/>
  </r>
  <r>
    <x v="2"/>
    <n v="0"/>
  </r>
  <r>
    <x v="4"/>
    <n v="-0.18000000000000002"/>
  </r>
  <r>
    <x v="4"/>
    <n v="0"/>
  </r>
  <r>
    <x v="3"/>
    <n v="0"/>
  </r>
  <r>
    <x v="1"/>
    <n v="-0.89999999999999991"/>
  </r>
  <r>
    <x v="3"/>
    <n v="0"/>
  </r>
  <r>
    <x v="2"/>
    <n v="-0.18000000000000002"/>
  </r>
  <r>
    <x v="2"/>
    <n v="-0.89999999999999991"/>
  </r>
  <r>
    <x v="3"/>
    <n v="0"/>
  </r>
  <r>
    <x v="4"/>
    <n v="0"/>
  </r>
  <r>
    <x v="3"/>
    <n v="-0.63"/>
  </r>
  <r>
    <x v="5"/>
    <n v="-0.44999999999999996"/>
  </r>
  <r>
    <x v="4"/>
    <n v="0"/>
  </r>
  <r>
    <x v="1"/>
    <n v="-0.36000000000000004"/>
  </r>
  <r>
    <x v="1"/>
    <n v="0"/>
  </r>
  <r>
    <x v="3"/>
    <n v="-0.18000000000000002"/>
  </r>
  <r>
    <x v="1"/>
    <n v="0"/>
  </r>
  <r>
    <x v="2"/>
    <n v="0"/>
  </r>
  <r>
    <x v="1"/>
    <n v="-0.18000000000000002"/>
  </r>
  <r>
    <x v="2"/>
    <n v="0"/>
  </r>
  <r>
    <x v="1"/>
    <n v="0"/>
  </r>
  <r>
    <x v="1"/>
    <n v="-0.18000000000000002"/>
  </r>
  <r>
    <x v="4"/>
    <n v="0"/>
  </r>
  <r>
    <x v="2"/>
    <n v="-0.18000000000000002"/>
  </r>
  <r>
    <x v="2"/>
    <n v="0"/>
  </r>
  <r>
    <x v="1"/>
    <n v="-0.18000000000000002"/>
  </r>
  <r>
    <x v="4"/>
    <n v="0"/>
  </r>
  <r>
    <x v="1"/>
    <n v="0"/>
  </r>
  <r>
    <x v="5"/>
    <n v="-0.18000000000000002"/>
  </r>
  <r>
    <x v="1"/>
    <n v="0"/>
  </r>
  <r>
    <x v="1"/>
    <n v="0"/>
  </r>
  <r>
    <x v="4"/>
    <n v="0"/>
  </r>
  <r>
    <x v="3"/>
    <n v="0"/>
  </r>
  <r>
    <x v="3"/>
    <n v="0"/>
  </r>
  <r>
    <x v="3"/>
    <n v="0"/>
  </r>
  <r>
    <x v="1"/>
    <n v="-0.18000000000000002"/>
  </r>
  <r>
    <x v="2"/>
    <n v="-0.18000000000000002"/>
  </r>
  <r>
    <x v="3"/>
    <n v="0"/>
  </r>
  <r>
    <x v="4"/>
    <n v="0"/>
  </r>
  <r>
    <x v="3"/>
    <n v="0"/>
  </r>
  <r>
    <x v="2"/>
    <n v="0"/>
  </r>
  <r>
    <x v="3"/>
    <n v="0"/>
  </r>
  <r>
    <x v="3"/>
    <n v="0"/>
  </r>
  <r>
    <x v="2"/>
    <n v="0"/>
  </r>
  <r>
    <x v="1"/>
    <n v="0"/>
  </r>
  <r>
    <x v="1"/>
    <n v="0"/>
  </r>
  <r>
    <x v="2"/>
    <n v="0"/>
  </r>
  <r>
    <x v="2"/>
    <n v="-0.18000000000000002"/>
  </r>
  <r>
    <x v="2"/>
    <n v="0"/>
  </r>
  <r>
    <x v="2"/>
    <n v="0"/>
  </r>
  <r>
    <x v="4"/>
    <n v="-0.18000000000000002"/>
  </r>
  <r>
    <x v="4"/>
    <n v="0"/>
  </r>
  <r>
    <x v="4"/>
    <n v="-0.18000000000000002"/>
  </r>
  <r>
    <x v="3"/>
    <n v="0"/>
  </r>
  <r>
    <x v="3"/>
    <n v="0"/>
  </r>
  <r>
    <x v="2"/>
    <n v="0"/>
  </r>
  <r>
    <x v="2"/>
    <n v="0"/>
  </r>
  <r>
    <x v="4"/>
    <n v="0"/>
  </r>
  <r>
    <x v="4"/>
    <n v="0"/>
  </r>
  <r>
    <x v="2"/>
    <n v="0"/>
  </r>
  <r>
    <x v="4"/>
    <n v="0"/>
  </r>
  <r>
    <x v="3"/>
    <n v="0"/>
  </r>
  <r>
    <x v="3"/>
    <n v="-0.18000000000000002"/>
  </r>
  <r>
    <x v="3"/>
    <n v="0"/>
  </r>
  <r>
    <x v="4"/>
    <n v="0"/>
  </r>
  <r>
    <x v="2"/>
    <n v="-0.18000000000000002"/>
  </r>
  <r>
    <x v="3"/>
    <n v="0"/>
  </r>
  <r>
    <x v="3"/>
    <n v="0"/>
  </r>
  <r>
    <x v="1"/>
    <n v="0"/>
  </r>
  <r>
    <x v="3"/>
    <n v="0"/>
  </r>
  <r>
    <x v="5"/>
    <n v="0"/>
  </r>
  <r>
    <x v="1"/>
    <n v="0"/>
  </r>
  <r>
    <x v="4"/>
    <n v="0"/>
  </r>
  <r>
    <x v="3"/>
    <n v="0"/>
  </r>
  <r>
    <x v="4"/>
    <n v="-0.18000000000000002"/>
  </r>
  <r>
    <x v="1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4"/>
    <n v="0"/>
  </r>
  <r>
    <x v="3"/>
    <n v="0"/>
  </r>
  <r>
    <x v="1"/>
    <n v="0"/>
  </r>
  <r>
    <x v="5"/>
    <n v="0"/>
  </r>
  <r>
    <x v="3"/>
    <n v="0"/>
  </r>
  <r>
    <x v="2"/>
    <n v="-0.18000000000000002"/>
  </r>
  <r>
    <x v="4"/>
    <n v="-0.18000000000000002"/>
  </r>
  <r>
    <x v="4"/>
    <n v="0"/>
  </r>
  <r>
    <x v="4"/>
    <n v="-0.18000000000000002"/>
  </r>
  <r>
    <x v="4"/>
    <n v="0"/>
  </r>
  <r>
    <x v="3"/>
    <n v="0"/>
  </r>
  <r>
    <x v="1"/>
    <n v="0"/>
  </r>
  <r>
    <x v="3"/>
    <n v="0"/>
  </r>
  <r>
    <x v="3"/>
    <n v="0"/>
  </r>
  <r>
    <x v="4"/>
    <n v="0"/>
  </r>
  <r>
    <x v="2"/>
    <n v="0"/>
  </r>
  <r>
    <x v="2"/>
    <n v="0"/>
  </r>
  <r>
    <x v="2"/>
    <n v="0"/>
  </r>
  <r>
    <x v="4"/>
    <n v="-0.18000000000000002"/>
  </r>
  <r>
    <x v="1"/>
    <n v="0"/>
  </r>
  <r>
    <x v="4"/>
    <n v="0"/>
  </r>
  <r>
    <x v="1"/>
    <n v="-0.18000000000000002"/>
  </r>
  <r>
    <x v="1"/>
    <n v="0"/>
  </r>
  <r>
    <x v="5"/>
    <n v="-0.18000000000000002"/>
  </r>
  <r>
    <x v="3"/>
    <n v="0"/>
  </r>
  <r>
    <x v="1"/>
    <n v="0"/>
  </r>
  <r>
    <x v="2"/>
    <n v="0"/>
  </r>
  <r>
    <x v="1"/>
    <n v="0"/>
  </r>
  <r>
    <x v="4"/>
    <n v="0"/>
  </r>
  <r>
    <x v="1"/>
    <n v="0"/>
  </r>
  <r>
    <x v="5"/>
    <n v="0"/>
  </r>
  <r>
    <x v="5"/>
    <n v="0"/>
  </r>
  <r>
    <x v="5"/>
    <n v="0"/>
  </r>
  <r>
    <x v="2"/>
    <n v="0"/>
  </r>
  <r>
    <x v="5"/>
    <n v="0"/>
  </r>
  <r>
    <x v="4"/>
    <n v="0"/>
  </r>
  <r>
    <x v="4"/>
    <n v="0"/>
  </r>
  <r>
    <x v="6"/>
    <n v="4.7700000000000005"/>
  </r>
  <r>
    <x v="6"/>
    <n v="4.59"/>
  </r>
  <r>
    <x v="6"/>
    <n v="2.6999999999999997"/>
  </r>
  <r>
    <x v="4"/>
    <n v="2.6999999999999997"/>
  </r>
  <r>
    <x v="4"/>
    <n v="1.6199999999999999"/>
  </r>
  <r>
    <x v="6"/>
    <n v="0.89999999999999991"/>
  </r>
  <r>
    <x v="6"/>
    <n v="0.89999999999999991"/>
  </r>
  <r>
    <x v="6"/>
    <n v="0.89999999999999991"/>
  </r>
  <r>
    <x v="4"/>
    <n v="0.89999999999999991"/>
  </r>
  <r>
    <x v="4"/>
    <n v="1.6199999999999999"/>
  </r>
  <r>
    <x v="6"/>
    <n v="1.6199999999999999"/>
  </r>
  <r>
    <x v="6"/>
    <n v="1.6199999999999999"/>
  </r>
  <r>
    <x v="7"/>
    <n v="1.6199999999999999"/>
  </r>
  <r>
    <x v="4"/>
    <n v="1.7999999999999998"/>
  </r>
  <r>
    <x v="7"/>
    <n v="1.7999999999999998"/>
  </r>
  <r>
    <x v="6"/>
    <n v="1.6199999999999999"/>
  </r>
  <r>
    <x v="4"/>
    <n v="1.0799999999999998"/>
  </r>
  <r>
    <x v="4"/>
    <n v="1.7999999999999998"/>
  </r>
  <r>
    <x v="6"/>
    <n v="1.6199999999999999"/>
  </r>
  <r>
    <x v="6"/>
    <n v="1.6199999999999999"/>
  </r>
  <r>
    <x v="6"/>
    <n v="1.7999999999999998"/>
  </r>
  <r>
    <x v="4"/>
    <n v="1.7999999999999998"/>
  </r>
  <r>
    <x v="6"/>
    <n v="1.4400000000000002"/>
  </r>
  <r>
    <x v="6"/>
    <n v="-0.89999999999999991"/>
  </r>
  <r>
    <x v="4"/>
    <n v="0.89999999999999991"/>
  </r>
  <r>
    <x v="6"/>
    <n v="1.53"/>
  </r>
  <r>
    <x v="6"/>
    <n v="1.6199999999999999"/>
  </r>
  <r>
    <x v="4"/>
    <n v="0.9900000000000001"/>
  </r>
  <r>
    <x v="4"/>
    <n v="0"/>
  </r>
  <r>
    <x v="4"/>
    <n v="0"/>
  </r>
  <r>
    <x v="6"/>
    <n v="-0.36000000000000004"/>
  </r>
  <r>
    <x v="8"/>
    <n v="0"/>
  </r>
  <r>
    <x v="4"/>
    <n v="-0.18000000000000002"/>
  </r>
  <r>
    <x v="8"/>
    <n v="-0.18000000000000002"/>
  </r>
  <r>
    <x v="6"/>
    <n v="-0.89999999999999991"/>
  </r>
  <r>
    <x v="4"/>
    <n v="-0.80999999999999994"/>
  </r>
  <r>
    <x v="4"/>
    <n v="0"/>
  </r>
  <r>
    <x v="7"/>
    <n v="0"/>
  </r>
  <r>
    <x v="6"/>
    <n v="-0.18000000000000002"/>
  </r>
  <r>
    <x v="6"/>
    <n v="-0.53999999999999992"/>
  </r>
  <r>
    <x v="4"/>
    <n v="-0.18000000000000002"/>
  </r>
  <r>
    <x v="7"/>
    <n v="0"/>
  </r>
  <r>
    <x v="6"/>
    <n v="-0.26999999999999996"/>
  </r>
  <r>
    <x v="4"/>
    <n v="0"/>
  </r>
  <r>
    <x v="6"/>
    <n v="-0.18000000000000002"/>
  </r>
  <r>
    <x v="6"/>
    <n v="-0.18000000000000002"/>
  </r>
  <r>
    <x v="6"/>
    <n v="0"/>
  </r>
  <r>
    <x v="6"/>
    <n v="0"/>
  </r>
  <r>
    <x v="8"/>
    <n v="0"/>
  </r>
  <r>
    <x v="8"/>
    <n v="0"/>
  </r>
  <r>
    <x v="4"/>
    <n v="0"/>
  </r>
  <r>
    <x v="4"/>
    <n v="0"/>
  </r>
  <r>
    <x v="4"/>
    <n v="-0.18000000000000002"/>
  </r>
  <r>
    <x v="6"/>
    <n v="-0.18000000000000002"/>
  </r>
  <r>
    <x v="6"/>
    <n v="0"/>
  </r>
  <r>
    <x v="6"/>
    <n v="-0.36000000000000004"/>
  </r>
  <r>
    <x v="6"/>
    <n v="0"/>
  </r>
  <r>
    <x v="6"/>
    <n v="-0.26999999999999996"/>
  </r>
  <r>
    <x v="4"/>
    <n v="-0.18000000000000002"/>
  </r>
  <r>
    <x v="8"/>
    <n v="0"/>
  </r>
  <r>
    <x v="6"/>
    <n v="-0.18000000000000002"/>
  </r>
  <r>
    <x v="4"/>
    <n v="-0.36000000000000004"/>
  </r>
  <r>
    <x v="6"/>
    <n v="-0.18000000000000002"/>
  </r>
  <r>
    <x v="6"/>
    <n v="0"/>
  </r>
  <r>
    <x v="6"/>
    <n v="-0.44999999999999996"/>
  </r>
  <r>
    <x v="6"/>
    <n v="0"/>
  </r>
  <r>
    <x v="6"/>
    <n v="-0.36000000000000004"/>
  </r>
  <r>
    <x v="6"/>
    <n v="0"/>
  </r>
  <r>
    <x v="7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-0.18000000000000002"/>
  </r>
  <r>
    <x v="8"/>
    <n v="0"/>
  </r>
  <r>
    <x v="8"/>
    <n v="0"/>
  </r>
  <r>
    <x v="6"/>
    <n v="-0.18000000000000002"/>
  </r>
  <r>
    <x v="6"/>
    <n v="0"/>
  </r>
  <r>
    <x v="4"/>
    <n v="-0.89999999999999991"/>
  </r>
  <r>
    <x v="6"/>
    <n v="0"/>
  </r>
  <r>
    <x v="8"/>
    <n v="0"/>
  </r>
  <r>
    <x v="7"/>
    <n v="0"/>
  </r>
  <r>
    <x v="6"/>
    <n v="0"/>
  </r>
  <r>
    <x v="6"/>
    <n v="-0.18000000000000002"/>
  </r>
  <r>
    <x v="7"/>
    <n v="0"/>
  </r>
  <r>
    <x v="4"/>
    <n v="0"/>
  </r>
  <r>
    <x v="7"/>
    <n v="0"/>
  </r>
  <r>
    <x v="6"/>
    <n v="0"/>
  </r>
  <r>
    <x v="8"/>
    <n v="0"/>
  </r>
  <r>
    <x v="8"/>
    <n v="0"/>
  </r>
  <r>
    <x v="7"/>
    <n v="-0.18000000000000002"/>
  </r>
  <r>
    <x v="4"/>
    <n v="-0.26999999999999996"/>
  </r>
  <r>
    <x v="5"/>
    <n v="-0.18000000000000002"/>
  </r>
  <r>
    <x v="4"/>
    <n v="0"/>
  </r>
  <r>
    <x v="6"/>
    <n v="0"/>
  </r>
  <r>
    <x v="6"/>
    <n v="0"/>
  </r>
  <r>
    <x v="6"/>
    <n v="0"/>
  </r>
  <r>
    <x v="5"/>
    <n v="-0.18000000000000002"/>
  </r>
  <r>
    <x v="7"/>
    <n v="0"/>
  </r>
  <r>
    <x v="7"/>
    <n v="-0.18000000000000002"/>
  </r>
  <r>
    <x v="6"/>
    <n v="0"/>
  </r>
  <r>
    <x v="4"/>
    <n v="-0.26999999999999996"/>
  </r>
  <r>
    <x v="8"/>
    <n v="0"/>
  </r>
  <r>
    <x v="5"/>
    <n v="-0.80999999999999994"/>
  </r>
  <r>
    <x v="4"/>
    <n v="0"/>
  </r>
  <r>
    <x v="7"/>
    <n v="0"/>
  </r>
  <r>
    <x v="6"/>
    <n v="0"/>
  </r>
  <r>
    <x v="6"/>
    <n v="0"/>
  </r>
  <r>
    <x v="7"/>
    <n v="0"/>
  </r>
  <r>
    <x v="6"/>
    <n v="0"/>
  </r>
  <r>
    <x v="8"/>
    <n v="-0.18000000000000002"/>
  </r>
  <r>
    <x v="7"/>
    <n v="0"/>
  </r>
  <r>
    <x v="7"/>
    <n v="0"/>
  </r>
  <r>
    <x v="4"/>
    <n v="-0.18000000000000002"/>
  </r>
  <r>
    <x v="4"/>
    <n v="0"/>
  </r>
  <r>
    <x v="4"/>
    <n v="-0.18000000000000002"/>
  </r>
  <r>
    <x v="8"/>
    <n v="0"/>
  </r>
  <r>
    <x v="8"/>
    <n v="0"/>
  </r>
  <r>
    <x v="7"/>
    <n v="0"/>
  </r>
  <r>
    <x v="5"/>
    <n v="-0.26999999999999996"/>
  </r>
  <r>
    <x v="6"/>
    <n v="0"/>
  </r>
  <r>
    <x v="4"/>
    <n v="-0.18000000000000002"/>
  </r>
  <r>
    <x v="4"/>
    <n v="-0.18000000000000002"/>
  </r>
  <r>
    <x v="6"/>
    <n v="0"/>
  </r>
  <r>
    <x v="7"/>
    <n v="0"/>
  </r>
  <r>
    <x v="6"/>
    <n v="0"/>
  </r>
  <r>
    <x v="8"/>
    <n v="0"/>
  </r>
  <r>
    <x v="6"/>
    <n v="0"/>
  </r>
  <r>
    <x v="8"/>
    <n v="0"/>
  </r>
  <r>
    <x v="7"/>
    <n v="0"/>
  </r>
  <r>
    <x v="7"/>
    <n v="0"/>
  </r>
  <r>
    <x v="6"/>
    <n v="0"/>
  </r>
  <r>
    <x v="8"/>
    <n v="0"/>
  </r>
  <r>
    <x v="8"/>
    <n v="0"/>
  </r>
  <r>
    <x v="8"/>
    <n v="0"/>
  </r>
  <r>
    <x v="4"/>
    <n v="-0.18000000000000002"/>
  </r>
  <r>
    <x v="4"/>
    <n v="-0.36000000000000004"/>
  </r>
  <r>
    <x v="8"/>
    <n v="0"/>
  </r>
  <r>
    <x v="8"/>
    <n v="0"/>
  </r>
  <r>
    <x v="6"/>
    <n v="0"/>
  </r>
  <r>
    <x v="6"/>
    <n v="0"/>
  </r>
  <r>
    <x v="4"/>
    <n v="0"/>
  </r>
  <r>
    <x v="6"/>
    <n v="0"/>
  </r>
  <r>
    <x v="8"/>
    <n v="0"/>
  </r>
  <r>
    <x v="5"/>
    <n v="0"/>
  </r>
  <r>
    <x v="5"/>
    <n v="0"/>
  </r>
  <r>
    <x v="4"/>
    <n v="-0.18000000000000002"/>
  </r>
  <r>
    <x v="5"/>
    <n v="0"/>
  </r>
  <r>
    <x v="4"/>
    <n v="-0.26999999999999996"/>
  </r>
  <r>
    <x v="4"/>
    <n v="0"/>
  </r>
  <r>
    <x v="6"/>
    <n v="0"/>
  </r>
  <r>
    <x v="7"/>
    <n v="0"/>
  </r>
  <r>
    <x v="7"/>
    <n v="0"/>
  </r>
  <r>
    <x v="8"/>
    <n v="0"/>
  </r>
  <r>
    <x v="8"/>
    <n v="0"/>
  </r>
  <r>
    <x v="5"/>
    <n v="-0.80999999999999994"/>
  </r>
  <r>
    <x v="8"/>
    <n v="0"/>
  </r>
  <r>
    <x v="5"/>
    <n v="0"/>
  </r>
  <r>
    <x v="4"/>
    <n v="0"/>
  </r>
  <r>
    <x v="8"/>
    <n v="0"/>
  </r>
  <r>
    <x v="8"/>
    <n v="0"/>
  </r>
  <r>
    <x v="7"/>
    <n v="0"/>
  </r>
  <r>
    <x v="7"/>
    <n v="0"/>
  </r>
  <r>
    <x v="5"/>
    <n v="-0.18000000000000002"/>
  </r>
  <r>
    <x v="6"/>
    <n v="0"/>
  </r>
  <r>
    <x v="6"/>
    <n v="0"/>
  </r>
  <r>
    <x v="5"/>
    <n v="-0.18000000000000002"/>
  </r>
  <r>
    <x v="6"/>
    <n v="0"/>
  </r>
  <r>
    <x v="7"/>
    <n v="0"/>
  </r>
  <r>
    <x v="6"/>
    <n v="0"/>
  </r>
  <r>
    <x v="8"/>
    <n v="0"/>
  </r>
  <r>
    <x v="6"/>
    <n v="0"/>
  </r>
  <r>
    <x v="6"/>
    <n v="-0.18000000000000002"/>
  </r>
  <r>
    <x v="5"/>
    <n v="0"/>
  </r>
  <r>
    <x v="4"/>
    <n v="-0.44999999999999996"/>
  </r>
  <r>
    <x v="8"/>
    <n v="0"/>
  </r>
  <r>
    <x v="8"/>
    <n v="0"/>
  </r>
  <r>
    <x v="7"/>
    <n v="0"/>
  </r>
  <r>
    <x v="6"/>
    <n v="0"/>
  </r>
  <r>
    <x v="7"/>
    <n v="0"/>
  </r>
  <r>
    <x v="4"/>
    <n v="-0.18000000000000002"/>
  </r>
  <r>
    <x v="8"/>
    <n v="0"/>
  </r>
  <r>
    <x v="8"/>
    <n v="0"/>
  </r>
  <r>
    <x v="5"/>
    <n v="0"/>
  </r>
  <r>
    <x v="5"/>
    <n v="0"/>
  </r>
  <r>
    <x v="5"/>
    <n v="0"/>
  </r>
  <r>
    <x v="6"/>
    <n v="0"/>
  </r>
  <r>
    <x v="5"/>
    <n v="0"/>
  </r>
  <r>
    <x v="7"/>
    <n v="0"/>
  </r>
  <r>
    <x v="7"/>
    <n v="0"/>
  </r>
  <r>
    <x v="7"/>
    <n v="0"/>
  </r>
  <r>
    <x v="5"/>
    <n v="-0.18000000000000002"/>
  </r>
  <r>
    <x v="7"/>
    <n v="0"/>
  </r>
  <r>
    <x v="7"/>
    <n v="0"/>
  </r>
  <r>
    <x v="5"/>
    <n v="0"/>
  </r>
  <r>
    <x v="6"/>
    <n v="0"/>
  </r>
  <r>
    <x v="4"/>
    <n v="0"/>
  </r>
  <r>
    <x v="5"/>
    <n v="0"/>
  </r>
  <r>
    <x v="6"/>
    <n v="0"/>
  </r>
  <r>
    <x v="6"/>
    <n v="0"/>
  </r>
  <r>
    <x v="5"/>
    <n v="-0.18000000000000002"/>
  </r>
  <r>
    <x v="7"/>
    <n v="0"/>
  </r>
  <r>
    <x v="7"/>
    <n v="0"/>
  </r>
  <r>
    <x v="7"/>
    <n v="0"/>
  </r>
  <r>
    <x v="6"/>
    <n v="0"/>
  </r>
  <r>
    <x v="6"/>
    <n v="0"/>
  </r>
  <r>
    <x v="5"/>
    <n v="0"/>
  </r>
  <r>
    <x v="7"/>
    <n v="0"/>
  </r>
  <r>
    <x v="7"/>
    <n v="0"/>
  </r>
  <r>
    <x v="6"/>
    <n v="0"/>
  </r>
  <r>
    <x v="5"/>
    <n v="0"/>
  </r>
  <r>
    <x v="5"/>
    <n v="0"/>
  </r>
  <r>
    <x v="7"/>
    <n v="-0.18000000000000002"/>
  </r>
  <r>
    <x v="7"/>
    <n v="0"/>
  </r>
  <r>
    <x v="8"/>
    <n v="0"/>
  </r>
  <r>
    <x v="7"/>
    <n v="0"/>
  </r>
  <r>
    <x v="8"/>
    <n v="0"/>
  </r>
  <r>
    <x v="8"/>
    <n v="0"/>
  </r>
  <r>
    <x v="5"/>
    <n v="0"/>
  </r>
  <r>
    <x v="8"/>
    <n v="0"/>
  </r>
  <r>
    <x v="7"/>
    <n v="-0.18000000000000002"/>
  </r>
  <r>
    <x v="6"/>
    <n v="0"/>
  </r>
  <r>
    <x v="5"/>
    <n v="0"/>
  </r>
  <r>
    <x v="7"/>
    <n v="0"/>
  </r>
  <r>
    <x v="6"/>
    <n v="0"/>
  </r>
  <r>
    <x v="6"/>
    <n v="0"/>
  </r>
  <r>
    <x v="5"/>
    <n v="0"/>
  </r>
  <r>
    <x v="6"/>
    <n v="0"/>
  </r>
  <r>
    <x v="5"/>
    <n v="0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6"/>
    <n v="0"/>
  </r>
  <r>
    <x v="7"/>
    <n v="0"/>
  </r>
  <r>
    <x v="5"/>
    <n v="-0.18000000000000002"/>
  </r>
  <r>
    <x v="6"/>
    <n v="0"/>
  </r>
  <r>
    <x v="5"/>
    <n v="0"/>
  </r>
  <r>
    <x v="6"/>
    <n v="0"/>
  </r>
  <r>
    <x v="8"/>
    <n v="0"/>
  </r>
  <r>
    <x v="7"/>
    <n v="0"/>
  </r>
  <r>
    <x v="4"/>
    <n v="0"/>
  </r>
  <r>
    <x v="6"/>
    <n v="0"/>
  </r>
  <r>
    <x v="5"/>
    <n v="0"/>
  </r>
  <r>
    <x v="5"/>
    <n v="0"/>
  </r>
  <r>
    <x v="6"/>
    <n v="0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2"/>
    <n v="0"/>
  </r>
  <r>
    <x v="2"/>
    <n v="0"/>
  </r>
  <r>
    <x v="2"/>
    <n v="6"/>
  </r>
  <r>
    <x v="2"/>
    <n v="0"/>
  </r>
  <r>
    <x v="2"/>
    <n v="0"/>
  </r>
  <r>
    <x v="2"/>
    <n v="0"/>
  </r>
  <r>
    <x v="0"/>
    <n v="0"/>
  </r>
  <r>
    <x v="0"/>
    <n v="6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6"/>
  </r>
  <r>
    <x v="1"/>
    <n v="6"/>
  </r>
  <r>
    <x v="1"/>
    <n v="0"/>
  </r>
  <r>
    <x v="1"/>
    <n v="0"/>
  </r>
  <r>
    <x v="3"/>
    <n v="-3"/>
  </r>
  <r>
    <x v="3"/>
    <n v="0"/>
  </r>
  <r>
    <x v="3"/>
    <n v="0"/>
  </r>
  <r>
    <x v="3"/>
    <n v="0"/>
  </r>
  <r>
    <x v="3"/>
    <n v="0"/>
  </r>
  <r>
    <x v="3"/>
    <n v="0"/>
  </r>
  <r>
    <x v="4"/>
    <n v="6"/>
  </r>
  <r>
    <x v="4"/>
    <n v="0"/>
  </r>
  <r>
    <x v="4"/>
    <n v="6"/>
  </r>
  <r>
    <x v="4"/>
    <n v="0"/>
  </r>
  <r>
    <x v="4"/>
    <n v="0"/>
  </r>
  <r>
    <x v="4"/>
    <n v="0"/>
  </r>
  <r>
    <x v="5"/>
    <n v="0"/>
  </r>
  <r>
    <x v="5"/>
    <m/>
  </r>
  <r>
    <x v="4"/>
    <m/>
  </r>
  <r>
    <x v="4"/>
    <m/>
  </r>
  <r>
    <x v="6"/>
    <m/>
  </r>
  <r>
    <x v="6"/>
    <m/>
  </r>
  <r>
    <x v="6"/>
    <m/>
  </r>
  <r>
    <x v="4"/>
    <m/>
  </r>
  <r>
    <x v="6"/>
    <m/>
  </r>
  <r>
    <x v="6"/>
    <m/>
  </r>
  <r>
    <x v="5"/>
    <m/>
  </r>
  <r>
    <x v="5"/>
    <m/>
  </r>
  <r>
    <x v="5"/>
    <m/>
  </r>
  <r>
    <x v="5"/>
    <m/>
  </r>
  <r>
    <x v="5"/>
    <m/>
  </r>
  <r>
    <x v="7"/>
    <m/>
  </r>
  <r>
    <x v="7"/>
    <m/>
  </r>
  <r>
    <x v="7"/>
    <m/>
  </r>
  <r>
    <x v="7"/>
    <m/>
  </r>
  <r>
    <x v="7"/>
    <m/>
  </r>
  <r>
    <x v="7"/>
    <m/>
  </r>
  <r>
    <x v="7"/>
    <n v="4.5"/>
  </r>
  <r>
    <x v="5"/>
    <n v="4.5"/>
  </r>
  <r>
    <x v="7"/>
    <n v="7.5"/>
  </r>
  <r>
    <x v="5"/>
    <n v="7.5"/>
  </r>
  <r>
    <x v="7"/>
    <n v="4.5"/>
  </r>
  <r>
    <x v="6"/>
    <n v="7.5"/>
  </r>
  <r>
    <x v="7"/>
    <n v="4.5"/>
  </r>
  <r>
    <x v="6"/>
    <n v="7.5"/>
  </r>
  <r>
    <x v="7"/>
    <n v="7.5"/>
  </r>
  <r>
    <x v="6"/>
    <n v="4.5"/>
  </r>
  <r>
    <x v="5"/>
    <n v="7.8"/>
  </r>
  <r>
    <x v="5"/>
    <n v="4.5"/>
  </r>
  <r>
    <x v="5"/>
    <n v="4.5"/>
  </r>
  <r>
    <x v="5"/>
    <n v="9"/>
  </r>
  <r>
    <x v="7"/>
    <n v="7.8"/>
  </r>
  <r>
    <x v="6"/>
    <n v="7.5"/>
  </r>
  <r>
    <x v="6"/>
    <n v="4.5"/>
  </r>
  <r>
    <x v="6"/>
    <n v="-1.5"/>
  </r>
  <r>
    <x v="6"/>
    <n v="2.1"/>
  </r>
  <r>
    <x v="7"/>
    <n v="-1.5"/>
  </r>
  <r>
    <x v="7"/>
    <n v="1.5"/>
  </r>
  <r>
    <x v="7"/>
    <n v="1.5"/>
  </r>
  <r>
    <x v="5"/>
    <n v="-1.5"/>
  </r>
  <r>
    <x v="7"/>
    <n v="1.9500000000000002"/>
  </r>
  <r>
    <x v="7"/>
    <n v="2.1"/>
  </r>
  <r>
    <x v="5"/>
    <n v="1.5"/>
  </r>
  <r>
    <x v="6"/>
    <n v="1.5"/>
  </r>
  <r>
    <x v="5"/>
    <n v="1.5"/>
  </r>
  <r>
    <x v="7"/>
    <n v="1.5"/>
  </r>
  <r>
    <x v="5"/>
    <n v="3"/>
  </r>
  <r>
    <x v="7"/>
    <n v="-1.5"/>
  </r>
  <r>
    <x v="6"/>
    <n v="1.5"/>
  </r>
  <r>
    <x v="5"/>
    <n v="2.25"/>
  </r>
  <r>
    <x v="6"/>
    <n v="1.5"/>
  </r>
  <r>
    <x v="5"/>
    <n v="1.5"/>
  </r>
  <r>
    <x v="5"/>
    <n v="1.9500000000000002"/>
  </r>
  <r>
    <x v="5"/>
    <n v="1.5"/>
  </r>
  <r>
    <x v="7"/>
    <n v="1.5"/>
  </r>
  <r>
    <x v="7"/>
    <n v="1.5"/>
  </r>
  <r>
    <x v="6"/>
    <n v="1.5"/>
  </r>
  <r>
    <x v="6"/>
    <n v="2.25"/>
  </r>
  <r>
    <x v="7"/>
    <n v="3"/>
  </r>
  <r>
    <x v="5"/>
    <n v="1.5"/>
  </r>
  <r>
    <x v="6"/>
    <n v="-1.5"/>
  </r>
  <r>
    <x v="7"/>
    <n v="1.5"/>
  </r>
  <r>
    <x v="4"/>
    <n v="3"/>
  </r>
  <r>
    <x v="7"/>
    <n v="1.5"/>
  </r>
  <r>
    <x v="5"/>
    <n v="-1.5"/>
  </r>
  <r>
    <x v="6"/>
    <n v="1.7999999999999998"/>
  </r>
  <r>
    <x v="7"/>
    <n v="1.9500000000000002"/>
  </r>
  <r>
    <x v="3"/>
    <n v="3"/>
  </r>
  <r>
    <x v="6"/>
    <n v="1.5"/>
  </r>
  <r>
    <x v="5"/>
    <n v="1.9500000000000002"/>
  </r>
  <r>
    <x v="5"/>
    <n v="2.25"/>
  </r>
  <r>
    <x v="7"/>
    <n v="1.5"/>
  </r>
  <r>
    <x v="7"/>
    <n v="-1.5"/>
  </r>
  <r>
    <x v="5"/>
    <n v="2.4"/>
  </r>
  <r>
    <x v="7"/>
    <n v="1.5"/>
  </r>
  <r>
    <x v="4"/>
    <n v="2.6999999999999997"/>
  </r>
  <r>
    <x v="6"/>
    <n v="-1.5"/>
  </r>
  <r>
    <x v="6"/>
    <n v="2.1"/>
  </r>
  <r>
    <x v="5"/>
    <n v="2.1"/>
  </r>
  <r>
    <x v="5"/>
    <n v="1.5"/>
  </r>
  <r>
    <x v="5"/>
    <n v="1.5"/>
  </r>
  <r>
    <x v="5"/>
    <n v="1.5"/>
  </r>
  <r>
    <x v="6"/>
    <n v="1.5"/>
  </r>
  <r>
    <x v="5"/>
    <n v="1.5"/>
  </r>
  <r>
    <x v="5"/>
    <n v="1.9500000000000002"/>
  </r>
  <r>
    <x v="4"/>
    <n v="2.6999999999999997"/>
  </r>
  <r>
    <x v="6"/>
    <n v="-1.5"/>
  </r>
  <r>
    <x v="6"/>
    <n v="1.5"/>
  </r>
  <r>
    <x v="5"/>
    <n v="2.1"/>
  </r>
  <r>
    <x v="7"/>
    <n v="1.5"/>
  </r>
  <r>
    <x v="6"/>
    <n v="3"/>
  </r>
  <r>
    <x v="6"/>
    <n v="1.5"/>
  </r>
  <r>
    <x v="6"/>
    <n v="1.5"/>
  </r>
  <r>
    <x v="5"/>
    <n v="1.5"/>
  </r>
  <r>
    <x v="7"/>
    <n v="1.5"/>
  </r>
  <r>
    <x v="5"/>
    <n v="-1.5"/>
  </r>
  <r>
    <x v="5"/>
    <n v="1.5"/>
  </r>
  <r>
    <x v="7"/>
    <n v="1.5"/>
  </r>
  <r>
    <x v="5"/>
    <n v="1.5"/>
  </r>
  <r>
    <x v="4"/>
    <n v="2.4"/>
  </r>
  <r>
    <x v="6"/>
    <n v="1.6500000000000001"/>
  </r>
  <r>
    <x v="5"/>
    <n v="1.5"/>
  </r>
  <r>
    <x v="6"/>
    <n v="1.5"/>
  </r>
  <r>
    <x v="6"/>
    <n v="2.1"/>
  </r>
  <r>
    <x v="7"/>
    <n v="1.5"/>
  </r>
  <r>
    <x v="7"/>
    <n v="1.5"/>
  </r>
  <r>
    <x v="4"/>
    <n v="2.5499999999999998"/>
  </r>
  <r>
    <x v="5"/>
    <n v="1.5"/>
  </r>
  <r>
    <x v="4"/>
    <n v="3"/>
  </r>
  <r>
    <x v="6"/>
    <n v="1.5"/>
  </r>
  <r>
    <x v="5"/>
    <n v="1.7999999999999998"/>
  </r>
  <r>
    <x v="7"/>
    <n v="2.25"/>
  </r>
  <r>
    <x v="4"/>
    <n v="3"/>
  </r>
  <r>
    <x v="6"/>
    <n v="1.5"/>
  </r>
  <r>
    <x v="5"/>
    <n v="2.6999999999999997"/>
  </r>
  <r>
    <x v="4"/>
    <n v="2.25"/>
  </r>
  <r>
    <x v="6"/>
    <n v="2.4"/>
  </r>
  <r>
    <x v="5"/>
    <n v="1.5"/>
  </r>
  <r>
    <x v="7"/>
    <n v="1.5"/>
  </r>
  <r>
    <x v="5"/>
    <n v="1.6500000000000001"/>
  </r>
  <r>
    <x v="7"/>
    <n v="1.5"/>
  </r>
  <r>
    <x v="6"/>
    <n v="1.5"/>
  </r>
  <r>
    <x v="5"/>
    <n v="2.6999999999999997"/>
  </r>
  <r>
    <x v="6"/>
    <n v="2.6999999999999997"/>
  </r>
  <r>
    <x v="6"/>
    <n v="2.6999999999999997"/>
  </r>
  <r>
    <x v="6"/>
    <n v="3"/>
  </r>
  <r>
    <x v="7"/>
    <n v="2.6999999999999997"/>
  </r>
  <r>
    <x v="5"/>
    <n v="-0.3"/>
  </r>
  <r>
    <x v="4"/>
    <n v="-0.3"/>
  </r>
  <r>
    <x v="4"/>
    <n v="0"/>
  </r>
  <r>
    <x v="4"/>
    <n v="0"/>
  </r>
  <r>
    <x v="6"/>
    <n v="-1.05"/>
  </r>
  <r>
    <x v="7"/>
    <n v="-0.89999999999999991"/>
  </r>
  <r>
    <x v="3"/>
    <n v="0"/>
  </r>
  <r>
    <x v="4"/>
    <n v="-0.3"/>
  </r>
  <r>
    <x v="5"/>
    <n v="-0.3"/>
  </r>
  <r>
    <x v="7"/>
    <n v="-1.5"/>
  </r>
  <r>
    <x v="7"/>
    <n v="-0.3"/>
  </r>
  <r>
    <x v="7"/>
    <n v="-0.89999999999999991"/>
  </r>
  <r>
    <x v="5"/>
    <n v="-0.3"/>
  </r>
  <r>
    <x v="6"/>
    <n v="-0.89999999999999991"/>
  </r>
  <r>
    <x v="4"/>
    <n v="-0.3"/>
  </r>
  <r>
    <x v="3"/>
    <n v="0"/>
  </r>
  <r>
    <x v="7"/>
    <n v="-1.5"/>
  </r>
  <r>
    <x v="5"/>
    <n v="-1.5"/>
  </r>
  <r>
    <x v="4"/>
    <n v="0"/>
  </r>
  <r>
    <x v="4"/>
    <n v="0"/>
  </r>
  <r>
    <x v="6"/>
    <n v="-1.5"/>
  </r>
  <r>
    <x v="5"/>
    <n v="0"/>
  </r>
  <r>
    <x v="4"/>
    <n v="0"/>
  </r>
  <r>
    <x v="5"/>
    <n v="-0.44999999999999996"/>
  </r>
  <r>
    <x v="5"/>
    <n v="-0.3"/>
  </r>
  <r>
    <x v="5"/>
    <n v="-1.5"/>
  </r>
  <r>
    <x v="7"/>
    <n v="-1.2"/>
  </r>
  <r>
    <x v="6"/>
    <n v="-1.5"/>
  </r>
  <r>
    <x v="6"/>
    <n v="-1.5"/>
  </r>
  <r>
    <x v="5"/>
    <n v="-1.5"/>
  </r>
  <r>
    <x v="7"/>
    <n v="-1.5"/>
  </r>
  <r>
    <x v="4"/>
    <n v="0"/>
  </r>
  <r>
    <x v="4"/>
    <n v="-0.3"/>
  </r>
  <r>
    <x v="4"/>
    <n v="0"/>
  </r>
  <r>
    <x v="6"/>
    <n v="-1.05"/>
  </r>
  <r>
    <x v="5"/>
    <n v="-0.3"/>
  </r>
  <r>
    <x v="5"/>
    <n v="-1.5"/>
  </r>
  <r>
    <x v="5"/>
    <n v="-0.3"/>
  </r>
  <r>
    <x v="7"/>
    <n v="-1.2"/>
  </r>
  <r>
    <x v="4"/>
    <n v="-0.3"/>
  </r>
  <r>
    <x v="6"/>
    <n v="-1.5"/>
  </r>
  <r>
    <x v="5"/>
    <n v="0"/>
  </r>
  <r>
    <x v="5"/>
    <n v="0"/>
  </r>
  <r>
    <x v="6"/>
    <n v="-1.5"/>
  </r>
  <r>
    <x v="7"/>
    <n v="-1.5"/>
  </r>
  <r>
    <x v="3"/>
    <n v="-0.3"/>
  </r>
  <r>
    <x v="6"/>
    <n v="-1.2"/>
  </r>
  <r>
    <x v="7"/>
    <n v="-0.3"/>
  </r>
  <r>
    <x v="5"/>
    <n v="-0.44999999999999996"/>
  </r>
  <r>
    <x v="5"/>
    <n v="-0.3"/>
  </r>
  <r>
    <x v="7"/>
    <n v="-1.05"/>
  </r>
  <r>
    <x v="4"/>
    <n v="0"/>
  </r>
  <r>
    <x v="5"/>
    <n v="-1.2"/>
  </r>
  <r>
    <x v="5"/>
    <n v="-1.3499999999999999"/>
  </r>
  <r>
    <x v="7"/>
    <n v="-1.5"/>
  </r>
  <r>
    <x v="5"/>
    <n v="-0.75"/>
  </r>
  <r>
    <x v="7"/>
    <n v="-0.89999999999999991"/>
  </r>
  <r>
    <x v="5"/>
    <n v="0"/>
  </r>
  <r>
    <x v="5"/>
    <n v="0"/>
  </r>
  <r>
    <x v="7"/>
    <n v="-0.89999999999999991"/>
  </r>
  <r>
    <x v="4"/>
    <n v="0"/>
  </r>
  <r>
    <x v="5"/>
    <n v="-1.3499999999999999"/>
  </r>
  <r>
    <x v="5"/>
    <n v="-0.3"/>
  </r>
  <r>
    <x v="7"/>
    <n v="-1.5"/>
  </r>
  <r>
    <x v="4"/>
    <n v="0"/>
  </r>
  <r>
    <x v="3"/>
    <n v="-1.5"/>
  </r>
  <r>
    <x v="3"/>
    <n v="0"/>
  </r>
  <r>
    <x v="5"/>
    <n v="0"/>
  </r>
  <r>
    <x v="4"/>
    <n v="0"/>
  </r>
  <r>
    <x v="6"/>
    <n v="-1.2"/>
  </r>
  <r>
    <x v="4"/>
    <n v="0"/>
  </r>
  <r>
    <x v="4"/>
    <n v="-1.2"/>
  </r>
  <r>
    <x v="6"/>
    <n v="-1.5"/>
  </r>
  <r>
    <x v="4"/>
    <n v="-0.3"/>
  </r>
  <r>
    <x v="5"/>
    <n v="0"/>
  </r>
  <r>
    <x v="5"/>
    <n v="-0.3"/>
  </r>
  <r>
    <x v="3"/>
    <n v="-0.3"/>
  </r>
  <r>
    <x v="5"/>
    <n v="-0.3"/>
  </r>
  <r>
    <x v="6"/>
    <n v="0"/>
  </r>
  <r>
    <x v="5"/>
    <n v="0"/>
  </r>
  <r>
    <x v="4"/>
    <n v="0"/>
  </r>
  <r>
    <x v="4"/>
    <n v="-0.3"/>
  </r>
  <r>
    <x v="3"/>
    <n v="-0.3"/>
  </r>
  <r>
    <x v="4"/>
    <n v="0"/>
  </r>
  <r>
    <x v="6"/>
    <n v="-1.5"/>
  </r>
  <r>
    <x v="4"/>
    <n v="0"/>
  </r>
  <r>
    <x v="4"/>
    <n v="-0.3"/>
  </r>
  <r>
    <x v="4"/>
    <n v="0"/>
  </r>
  <r>
    <x v="6"/>
    <n v="-1.5"/>
  </r>
  <r>
    <x v="6"/>
    <n v="-0.3"/>
  </r>
  <r>
    <x v="3"/>
    <n v="-0.3"/>
  </r>
  <r>
    <x v="5"/>
    <n v="0"/>
  </r>
  <r>
    <x v="5"/>
    <n v="0"/>
  </r>
  <r>
    <x v="7"/>
    <n v="-0.75"/>
  </r>
  <r>
    <x v="4"/>
    <n v="0"/>
  </r>
  <r>
    <x v="4"/>
    <n v="0"/>
  </r>
  <r>
    <x v="5"/>
    <n v="0"/>
  </r>
  <r>
    <x v="3"/>
    <n v="-0.3"/>
  </r>
  <r>
    <x v="3"/>
    <n v="0"/>
  </r>
  <r>
    <x v="4"/>
    <n v="0"/>
  </r>
  <r>
    <x v="4"/>
    <n v="-1.5"/>
  </r>
  <r>
    <x v="4"/>
    <n v="0"/>
  </r>
  <r>
    <x v="5"/>
    <n v="-0.3"/>
  </r>
  <r>
    <x v="5"/>
    <n v="-1.5"/>
  </r>
  <r>
    <x v="4"/>
    <n v="0"/>
  </r>
  <r>
    <x v="3"/>
    <n v="0"/>
  </r>
  <r>
    <x v="4"/>
    <n v="-1.05"/>
  </r>
  <r>
    <x v="4"/>
    <n v="-0.75"/>
  </r>
  <r>
    <x v="3"/>
    <n v="0"/>
  </r>
  <r>
    <x v="4"/>
    <n v="-0.6"/>
  </r>
  <r>
    <x v="4"/>
    <n v="0"/>
  </r>
  <r>
    <x v="4"/>
    <n v="-0.3"/>
  </r>
  <r>
    <x v="4"/>
    <n v="0"/>
  </r>
  <r>
    <x v="5"/>
    <n v="0"/>
  </r>
  <r>
    <x v="4"/>
    <n v="-0.3"/>
  </r>
  <r>
    <x v="5"/>
    <n v="0"/>
  </r>
  <r>
    <x v="4"/>
    <n v="0"/>
  </r>
  <r>
    <x v="4"/>
    <n v="-0.3"/>
  </r>
  <r>
    <x v="3"/>
    <n v="0"/>
  </r>
  <r>
    <x v="5"/>
    <n v="-0.3"/>
  </r>
  <r>
    <x v="5"/>
    <n v="0"/>
  </r>
  <r>
    <x v="4"/>
    <n v="-0.3"/>
  </r>
  <r>
    <x v="3"/>
    <n v="0"/>
  </r>
  <r>
    <x v="4"/>
    <n v="0"/>
  </r>
  <r>
    <x v="5"/>
    <n v="-0.3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-0.3"/>
  </r>
  <r>
    <x v="5"/>
    <n v="-0.3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-0.3"/>
  </r>
  <r>
    <x v="5"/>
    <n v="0"/>
  </r>
  <r>
    <x v="5"/>
    <n v="0"/>
  </r>
  <r>
    <x v="3"/>
    <n v="-0.3"/>
  </r>
  <r>
    <x v="3"/>
    <n v="0"/>
  </r>
  <r>
    <x v="3"/>
    <n v="-0.3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4"/>
    <n v="0"/>
  </r>
  <r>
    <x v="4"/>
    <n v="-0.3"/>
  </r>
  <r>
    <x v="4"/>
    <n v="0"/>
  </r>
  <r>
    <x v="3"/>
    <n v="0"/>
  </r>
  <r>
    <x v="5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-0.3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5"/>
    <n v="-0.3"/>
  </r>
  <r>
    <x v="3"/>
    <n v="-0.3"/>
  </r>
  <r>
    <x v="3"/>
    <n v="0"/>
  </r>
  <r>
    <x v="3"/>
    <n v="-0.3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5"/>
    <n v="0"/>
  </r>
  <r>
    <x v="5"/>
    <n v="0"/>
  </r>
  <r>
    <x v="3"/>
    <n v="-0.3"/>
  </r>
  <r>
    <x v="4"/>
    <n v="0"/>
  </r>
  <r>
    <x v="3"/>
    <n v="0"/>
  </r>
  <r>
    <x v="4"/>
    <n v="-0.3"/>
  </r>
  <r>
    <x v="4"/>
    <n v="0"/>
  </r>
  <r>
    <x v="4"/>
    <n v="-0.3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3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1"/>
    <n v="2.6999999999999997"/>
  </r>
  <r>
    <x v="1"/>
    <n v="3"/>
  </r>
  <r>
    <x v="1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2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0"/>
    <n v="0"/>
  </r>
  <r>
    <x v="1"/>
    <n v="-0.3"/>
  </r>
  <r>
    <x v="0"/>
    <n v="-0.3"/>
  </r>
  <r>
    <x v="0"/>
    <n v="-1.5"/>
  </r>
  <r>
    <x v="1"/>
    <n v="-1.3499999999999999"/>
  </r>
  <r>
    <x v="1"/>
    <n v="0"/>
  </r>
  <r>
    <x v="1"/>
    <n v="0"/>
  </r>
  <r>
    <x v="0"/>
    <n v="-0.3"/>
  </r>
  <r>
    <x v="0"/>
    <n v="-0.89999999999999991"/>
  </r>
  <r>
    <x v="1"/>
    <n v="-0.3"/>
  </r>
  <r>
    <x v="1"/>
    <n v="0"/>
  </r>
  <r>
    <x v="0"/>
    <n v="-0.44999999999999996"/>
  </r>
  <r>
    <x v="1"/>
    <n v="0"/>
  </r>
  <r>
    <x v="0"/>
    <n v="-0.3"/>
  </r>
  <r>
    <x v="0"/>
    <n v="-0.3"/>
  </r>
  <r>
    <x v="2"/>
    <n v="0"/>
  </r>
  <r>
    <x v="2"/>
    <n v="0"/>
  </r>
  <r>
    <x v="0"/>
    <n v="0"/>
  </r>
  <r>
    <x v="0"/>
    <n v="0"/>
  </r>
  <r>
    <x v="1"/>
    <n v="0"/>
  </r>
  <r>
    <x v="1"/>
    <n v="0"/>
  </r>
  <r>
    <x v="1"/>
    <n v="-0.3"/>
  </r>
  <r>
    <x v="0"/>
    <n v="-0.3"/>
  </r>
  <r>
    <x v="2"/>
    <n v="0"/>
  </r>
  <r>
    <x v="0"/>
    <n v="-0.6"/>
  </r>
  <r>
    <x v="2"/>
    <n v="0"/>
  </r>
  <r>
    <x v="0"/>
    <n v="-0.44999999999999996"/>
  </r>
  <r>
    <x v="1"/>
    <n v="-0.3"/>
  </r>
  <r>
    <x v="0"/>
    <n v="0"/>
  </r>
  <r>
    <x v="0"/>
    <n v="-0.3"/>
  </r>
  <r>
    <x v="1"/>
    <n v="-0.6"/>
  </r>
  <r>
    <x v="2"/>
    <n v="-0.3"/>
  </r>
  <r>
    <x v="2"/>
    <n v="0"/>
  </r>
  <r>
    <x v="0"/>
    <n v="-0.75"/>
  </r>
  <r>
    <x v="0"/>
    <n v="0"/>
  </r>
  <r>
    <x v="0"/>
    <n v="-0.6"/>
  </r>
  <r>
    <x v="0"/>
    <n v="0"/>
  </r>
  <r>
    <x v="1"/>
    <n v="0"/>
  </r>
  <r>
    <x v="0"/>
    <n v="0"/>
  </r>
  <r>
    <x v="2"/>
    <n v="0"/>
  </r>
  <r>
    <x v="2"/>
    <n v="0"/>
  </r>
  <r>
    <x v="0"/>
    <n v="-0.3"/>
  </r>
  <r>
    <x v="2"/>
    <n v="0"/>
  </r>
  <r>
    <x v="2"/>
    <n v="0"/>
  </r>
  <r>
    <x v="0"/>
    <n v="-0.3"/>
  </r>
  <r>
    <x v="0"/>
    <n v="0"/>
  </r>
  <r>
    <x v="0"/>
    <n v="0"/>
  </r>
  <r>
    <x v="0"/>
    <n v="-0.3"/>
  </r>
  <r>
    <x v="0"/>
    <n v="0"/>
  </r>
  <r>
    <x v="1"/>
    <n v="-1.5"/>
  </r>
  <r>
    <x v="2"/>
    <n v="0"/>
  </r>
  <r>
    <x v="0"/>
    <n v="0"/>
  </r>
  <r>
    <x v="1"/>
    <n v="0"/>
  </r>
  <r>
    <x v="0"/>
    <n v="0"/>
  </r>
  <r>
    <x v="2"/>
    <n v="-0.3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-0.3"/>
  </r>
  <r>
    <x v="1"/>
    <n v="-0.44999999999999996"/>
  </r>
  <r>
    <x v="0"/>
    <n v="-0.3"/>
  </r>
  <r>
    <x v="1"/>
    <n v="0"/>
  </r>
  <r>
    <x v="2"/>
    <n v="0"/>
  </r>
  <r>
    <x v="2"/>
    <n v="0"/>
  </r>
  <r>
    <x v="2"/>
    <n v="0"/>
  </r>
  <r>
    <x v="0"/>
    <n v="-0.3"/>
  </r>
  <r>
    <x v="1"/>
    <n v="0"/>
  </r>
  <r>
    <x v="1"/>
    <n v="-0.3"/>
  </r>
  <r>
    <x v="0"/>
    <n v="0"/>
  </r>
  <r>
    <x v="1"/>
    <n v="-0.44999999999999996"/>
  </r>
  <r>
    <x v="0"/>
    <n v="0"/>
  </r>
  <r>
    <x v="1"/>
    <n v="-1.3499999999999999"/>
  </r>
  <r>
    <x v="1"/>
    <n v="0"/>
  </r>
  <r>
    <x v="1"/>
    <n v="0"/>
  </r>
  <r>
    <x v="0"/>
    <n v="0"/>
  </r>
  <r>
    <x v="0"/>
    <n v="0"/>
  </r>
  <r>
    <x v="1"/>
    <n v="0"/>
  </r>
  <r>
    <x v="2"/>
    <n v="0"/>
  </r>
  <r>
    <x v="0"/>
    <n v="-0.3"/>
  </r>
  <r>
    <x v="1"/>
    <n v="0"/>
  </r>
  <r>
    <x v="1"/>
    <n v="0"/>
  </r>
  <r>
    <x v="1"/>
    <n v="-0.3"/>
  </r>
  <r>
    <x v="1"/>
    <n v="0"/>
  </r>
  <r>
    <x v="1"/>
    <n v="-0.3"/>
  </r>
  <r>
    <x v="0"/>
    <n v="0"/>
  </r>
  <r>
    <x v="0"/>
    <n v="0"/>
  </r>
  <r>
    <x v="1"/>
    <n v="0"/>
  </r>
  <r>
    <x v="0"/>
    <n v="-0.44999999999999996"/>
  </r>
  <r>
    <x v="2"/>
    <n v="0"/>
  </r>
  <r>
    <x v="1"/>
    <n v="-0.3"/>
  </r>
  <r>
    <x v="1"/>
    <n v="-0.3"/>
  </r>
  <r>
    <x v="2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1"/>
    <n v="-0.3"/>
  </r>
  <r>
    <x v="1"/>
    <n v="-0.6"/>
  </r>
  <r>
    <x v="0"/>
    <n v="0"/>
  </r>
  <r>
    <x v="0"/>
    <n v="0"/>
  </r>
  <r>
    <x v="2"/>
    <n v="0"/>
  </r>
  <r>
    <x v="2"/>
    <n v="0"/>
  </r>
  <r>
    <x v="1"/>
    <n v="0"/>
  </r>
  <r>
    <x v="2"/>
    <n v="0"/>
  </r>
  <r>
    <x v="0"/>
    <n v="0"/>
  </r>
  <r>
    <x v="1"/>
    <n v="0"/>
  </r>
  <r>
    <x v="0"/>
    <n v="0"/>
  </r>
  <r>
    <x v="1"/>
    <n v="-0.3"/>
  </r>
  <r>
    <x v="1"/>
    <n v="0"/>
  </r>
  <r>
    <x v="1"/>
    <n v="-0.44999999999999996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0"/>
    <n v="-1.3499999999999999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-0.3"/>
  </r>
  <r>
    <x v="2"/>
    <n v="0"/>
  </r>
  <r>
    <x v="2"/>
    <n v="0"/>
  </r>
  <r>
    <x v="1"/>
    <n v="-0.3"/>
  </r>
  <r>
    <x v="2"/>
    <n v="0"/>
  </r>
  <r>
    <x v="1"/>
    <n v="0"/>
  </r>
  <r>
    <x v="2"/>
    <n v="0"/>
  </r>
  <r>
    <x v="0"/>
    <n v="0"/>
  </r>
  <r>
    <x v="0"/>
    <n v="0"/>
  </r>
  <r>
    <x v="0"/>
    <n v="-0.3"/>
  </r>
  <r>
    <x v="0"/>
    <n v="0"/>
  </r>
  <r>
    <x v="1"/>
    <n v="-0.75"/>
  </r>
  <r>
    <x v="0"/>
    <n v="0"/>
  </r>
  <r>
    <x v="0"/>
    <n v="0"/>
  </r>
  <r>
    <x v="1"/>
    <n v="0"/>
  </r>
  <r>
    <x v="2"/>
    <n v="0"/>
  </r>
  <r>
    <x v="1"/>
    <n v="0"/>
  </r>
  <r>
    <x v="1"/>
    <n v="-0.3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1"/>
    <n v="-0.3"/>
  </r>
  <r>
    <x v="1"/>
    <n v="0"/>
  </r>
  <r>
    <x v="1"/>
    <n v="0"/>
  </r>
  <r>
    <x v="1"/>
    <n v="0"/>
  </r>
  <r>
    <x v="2"/>
    <n v="0"/>
  </r>
  <r>
    <x v="2"/>
    <n v="0"/>
  </r>
  <r>
    <x v="0"/>
    <n v="0"/>
  </r>
  <r>
    <x v="1"/>
    <n v="0"/>
  </r>
  <r>
    <x v="1"/>
    <n v="0"/>
  </r>
  <r>
    <x v="2"/>
    <n v="0"/>
  </r>
  <r>
    <x v="1"/>
    <n v="0"/>
  </r>
  <r>
    <x v="2"/>
    <n v="0"/>
  </r>
  <r>
    <x v="1"/>
    <n v="-0.3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-0.3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-0.3"/>
  </r>
  <r>
    <x v="2"/>
    <n v="0"/>
  </r>
  <r>
    <x v="1"/>
    <n v="0"/>
  </r>
  <r>
    <x v="2"/>
    <n v="0"/>
  </r>
  <r>
    <x v="0"/>
    <n v="0"/>
  </r>
  <r>
    <x v="1"/>
    <n v="0"/>
  </r>
  <r>
    <x v="1"/>
    <n v="0"/>
  </r>
  <r>
    <x v="2"/>
    <n v="0"/>
  </r>
  <r>
    <x v="2"/>
    <n v="0"/>
  </r>
  <r>
    <x v="0"/>
    <n v="0"/>
  </r>
  <r>
    <x v="2"/>
    <n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2"/>
    <n v="0"/>
  </r>
  <r>
    <x v="2"/>
    <n v="0"/>
  </r>
  <r>
    <x v="2"/>
    <n v="6"/>
  </r>
  <r>
    <x v="2"/>
    <n v="0"/>
  </r>
  <r>
    <x v="2"/>
    <n v="0"/>
  </r>
  <r>
    <x v="2"/>
    <n v="0"/>
  </r>
  <r>
    <x v="0"/>
    <n v="0"/>
  </r>
  <r>
    <x v="0"/>
    <n v="6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6"/>
  </r>
  <r>
    <x v="1"/>
    <n v="6"/>
  </r>
  <r>
    <x v="1"/>
    <n v="0"/>
  </r>
  <r>
    <x v="1"/>
    <n v="0"/>
  </r>
  <r>
    <x v="3"/>
    <n v="-3"/>
  </r>
  <r>
    <x v="3"/>
    <n v="0"/>
  </r>
  <r>
    <x v="3"/>
    <n v="0"/>
  </r>
  <r>
    <x v="3"/>
    <n v="0"/>
  </r>
  <r>
    <x v="3"/>
    <n v="0"/>
  </r>
  <r>
    <x v="3"/>
    <n v="0"/>
  </r>
  <r>
    <x v="4"/>
    <n v="6"/>
  </r>
  <r>
    <x v="4"/>
    <n v="0"/>
  </r>
  <r>
    <x v="4"/>
    <n v="6"/>
  </r>
  <r>
    <x v="4"/>
    <n v="0"/>
  </r>
  <r>
    <x v="4"/>
    <n v="0"/>
  </r>
  <r>
    <x v="4"/>
    <n v="0"/>
  </r>
  <r>
    <x v="4"/>
    <n v="0"/>
  </r>
  <r>
    <x v="4"/>
    <m/>
  </r>
  <r>
    <x v="3"/>
    <m/>
  </r>
  <r>
    <x v="3"/>
    <m/>
  </r>
  <r>
    <x v="5"/>
    <m/>
  </r>
  <r>
    <x v="5"/>
    <m/>
  </r>
  <r>
    <x v="5"/>
    <m/>
  </r>
  <r>
    <x v="4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4"/>
    <m/>
  </r>
  <r>
    <x v="4"/>
    <m/>
  </r>
  <r>
    <x v="4"/>
    <m/>
  </r>
  <r>
    <x v="4"/>
    <m/>
  </r>
  <r>
    <x v="4"/>
    <m/>
  </r>
  <r>
    <x v="4"/>
    <m/>
  </r>
  <r>
    <x v="4"/>
    <n v="4.5"/>
  </r>
  <r>
    <x v="5"/>
    <n v="4.5"/>
  </r>
  <r>
    <x v="4"/>
    <n v="7.5"/>
  </r>
  <r>
    <x v="5"/>
    <n v="7.5"/>
  </r>
  <r>
    <x v="4"/>
    <n v="4.5"/>
  </r>
  <r>
    <x v="5"/>
    <n v="7.5"/>
  </r>
  <r>
    <x v="4"/>
    <n v="4.5"/>
  </r>
  <r>
    <x v="5"/>
    <n v="7.5"/>
  </r>
  <r>
    <x v="4"/>
    <n v="7.5"/>
  </r>
  <r>
    <x v="5"/>
    <n v="4.5"/>
  </r>
  <r>
    <x v="5"/>
    <n v="7.8"/>
  </r>
  <r>
    <x v="5"/>
    <n v="4.5"/>
  </r>
  <r>
    <x v="5"/>
    <n v="4.5"/>
  </r>
  <r>
    <x v="5"/>
    <n v="9"/>
  </r>
  <r>
    <x v="4"/>
    <n v="7.8"/>
  </r>
  <r>
    <x v="5"/>
    <n v="7.5"/>
  </r>
  <r>
    <x v="5"/>
    <n v="4.5"/>
  </r>
  <r>
    <x v="5"/>
    <n v="-1.5"/>
  </r>
  <r>
    <x v="5"/>
    <n v="2.1"/>
  </r>
  <r>
    <x v="4"/>
    <n v="-1.5"/>
  </r>
  <r>
    <x v="4"/>
    <n v="1.5"/>
  </r>
  <r>
    <x v="4"/>
    <n v="1.5"/>
  </r>
  <r>
    <x v="5"/>
    <n v="-1.5"/>
  </r>
  <r>
    <x v="4"/>
    <n v="1.9500000000000002"/>
  </r>
  <r>
    <x v="4"/>
    <n v="2.1"/>
  </r>
  <r>
    <x v="5"/>
    <n v="1.5"/>
  </r>
  <r>
    <x v="5"/>
    <n v="1.5"/>
  </r>
  <r>
    <x v="5"/>
    <n v="1.5"/>
  </r>
  <r>
    <x v="4"/>
    <n v="1.5"/>
  </r>
  <r>
    <x v="4"/>
    <n v="3"/>
  </r>
  <r>
    <x v="4"/>
    <n v="-1.5"/>
  </r>
  <r>
    <x v="5"/>
    <n v="1.5"/>
  </r>
  <r>
    <x v="5"/>
    <n v="2.25"/>
  </r>
  <r>
    <x v="5"/>
    <n v="1.5"/>
  </r>
  <r>
    <x v="5"/>
    <n v="1.5"/>
  </r>
  <r>
    <x v="5"/>
    <n v="1.9500000000000002"/>
  </r>
  <r>
    <x v="5"/>
    <n v="1.5"/>
  </r>
  <r>
    <x v="4"/>
    <n v="1.5"/>
  </r>
  <r>
    <x v="4"/>
    <n v="1.5"/>
  </r>
  <r>
    <x v="5"/>
    <n v="1.5"/>
  </r>
  <r>
    <x v="5"/>
    <n v="2.25"/>
  </r>
  <r>
    <x v="4"/>
    <n v="3"/>
  </r>
  <r>
    <x v="5"/>
    <n v="1.5"/>
  </r>
  <r>
    <x v="5"/>
    <n v="-1.5"/>
  </r>
  <r>
    <x v="4"/>
    <n v="1.5"/>
  </r>
  <r>
    <x v="4"/>
    <n v="3"/>
  </r>
  <r>
    <x v="4"/>
    <n v="1.5"/>
  </r>
  <r>
    <x v="5"/>
    <n v="-1.5"/>
  </r>
  <r>
    <x v="5"/>
    <n v="1.7999999999999998"/>
  </r>
  <r>
    <x v="4"/>
    <n v="1.9500000000000002"/>
  </r>
  <r>
    <x v="3"/>
    <n v="3"/>
  </r>
  <r>
    <x v="5"/>
    <n v="1.5"/>
  </r>
  <r>
    <x v="5"/>
    <n v="1.9500000000000002"/>
  </r>
  <r>
    <x v="5"/>
    <n v="2.25"/>
  </r>
  <r>
    <x v="4"/>
    <n v="1.5"/>
  </r>
  <r>
    <x v="4"/>
    <n v="-1.5"/>
  </r>
  <r>
    <x v="5"/>
    <n v="2.4"/>
  </r>
  <r>
    <x v="4"/>
    <n v="1.5"/>
  </r>
  <r>
    <x v="4"/>
    <n v="2.6999999999999997"/>
  </r>
  <r>
    <x v="5"/>
    <n v="-1.5"/>
  </r>
  <r>
    <x v="5"/>
    <n v="2.1"/>
  </r>
  <r>
    <x v="5"/>
    <n v="2.1"/>
  </r>
  <r>
    <x v="5"/>
    <n v="1.5"/>
  </r>
  <r>
    <x v="5"/>
    <n v="1.5"/>
  </r>
  <r>
    <x v="5"/>
    <n v="1.5"/>
  </r>
  <r>
    <x v="5"/>
    <n v="1.5"/>
  </r>
  <r>
    <x v="5"/>
    <n v="1.5"/>
  </r>
  <r>
    <x v="5"/>
    <n v="1.9500000000000002"/>
  </r>
  <r>
    <x v="4"/>
    <n v="2.6999999999999997"/>
  </r>
  <r>
    <x v="5"/>
    <n v="-1.5"/>
  </r>
  <r>
    <x v="5"/>
    <n v="1.5"/>
  </r>
  <r>
    <x v="5"/>
    <n v="2.1"/>
  </r>
  <r>
    <x v="4"/>
    <n v="1.5"/>
  </r>
  <r>
    <x v="5"/>
    <n v="3"/>
  </r>
  <r>
    <x v="5"/>
    <n v="1.5"/>
  </r>
  <r>
    <x v="5"/>
    <n v="1.5"/>
  </r>
  <r>
    <x v="5"/>
    <n v="1.5"/>
  </r>
  <r>
    <x v="4"/>
    <n v="1.5"/>
  </r>
  <r>
    <x v="5"/>
    <n v="-1.5"/>
  </r>
  <r>
    <x v="5"/>
    <n v="1.5"/>
  </r>
  <r>
    <x v="4"/>
    <n v="1.5"/>
  </r>
  <r>
    <x v="5"/>
    <n v="1.5"/>
  </r>
  <r>
    <x v="3"/>
    <n v="2.4"/>
  </r>
  <r>
    <x v="5"/>
    <n v="1.6500000000000001"/>
  </r>
  <r>
    <x v="5"/>
    <n v="1.5"/>
  </r>
  <r>
    <x v="5"/>
    <n v="1.5"/>
  </r>
  <r>
    <x v="5"/>
    <n v="2.1"/>
  </r>
  <r>
    <x v="4"/>
    <n v="1.5"/>
  </r>
  <r>
    <x v="4"/>
    <n v="1.5"/>
  </r>
  <r>
    <x v="4"/>
    <n v="2.5499999999999998"/>
  </r>
  <r>
    <x v="5"/>
    <n v="1.5"/>
  </r>
  <r>
    <x v="4"/>
    <n v="3"/>
  </r>
  <r>
    <x v="5"/>
    <n v="1.5"/>
  </r>
  <r>
    <x v="5"/>
    <n v="1.7999999999999998"/>
  </r>
  <r>
    <x v="4"/>
    <n v="2.25"/>
  </r>
  <r>
    <x v="4"/>
    <n v="3"/>
  </r>
  <r>
    <x v="5"/>
    <n v="1.5"/>
  </r>
  <r>
    <x v="4"/>
    <n v="2.6999999999999997"/>
  </r>
  <r>
    <x v="3"/>
    <n v="2.25"/>
  </r>
  <r>
    <x v="5"/>
    <n v="2.4"/>
  </r>
  <r>
    <x v="5"/>
    <n v="1.5"/>
  </r>
  <r>
    <x v="4"/>
    <n v="1.5"/>
  </r>
  <r>
    <x v="5"/>
    <n v="1.6500000000000001"/>
  </r>
  <r>
    <x v="4"/>
    <n v="1.5"/>
  </r>
  <r>
    <x v="5"/>
    <n v="1.5"/>
  </r>
  <r>
    <x v="5"/>
    <n v="2.6999999999999997"/>
  </r>
  <r>
    <x v="5"/>
    <n v="2.6999999999999997"/>
  </r>
  <r>
    <x v="5"/>
    <n v="2.6999999999999997"/>
  </r>
  <r>
    <x v="5"/>
    <n v="3"/>
  </r>
  <r>
    <x v="4"/>
    <n v="2.6999999999999997"/>
  </r>
  <r>
    <x v="4"/>
    <n v="-0.3"/>
  </r>
  <r>
    <x v="4"/>
    <n v="-0.3"/>
  </r>
  <r>
    <x v="4"/>
    <n v="0"/>
  </r>
  <r>
    <x v="4"/>
    <n v="0"/>
  </r>
  <r>
    <x v="5"/>
    <n v="-1.05"/>
  </r>
  <r>
    <x v="4"/>
    <n v="-0.89999999999999991"/>
  </r>
  <r>
    <x v="3"/>
    <n v="0"/>
  </r>
  <r>
    <x v="3"/>
    <n v="-0.3"/>
  </r>
  <r>
    <x v="5"/>
    <n v="-0.3"/>
  </r>
  <r>
    <x v="4"/>
    <n v="-1.5"/>
  </r>
  <r>
    <x v="4"/>
    <n v="-0.3"/>
  </r>
  <r>
    <x v="4"/>
    <n v="-0.89999999999999991"/>
  </r>
  <r>
    <x v="4"/>
    <n v="-0.3"/>
  </r>
  <r>
    <x v="5"/>
    <n v="-0.89999999999999991"/>
  </r>
  <r>
    <x v="3"/>
    <n v="-0.3"/>
  </r>
  <r>
    <x v="3"/>
    <n v="0"/>
  </r>
  <r>
    <x v="4"/>
    <n v="-1.5"/>
  </r>
  <r>
    <x v="5"/>
    <n v="-1.5"/>
  </r>
  <r>
    <x v="4"/>
    <n v="0"/>
  </r>
  <r>
    <x v="3"/>
    <n v="0"/>
  </r>
  <r>
    <x v="5"/>
    <n v="-1.5"/>
  </r>
  <r>
    <x v="4"/>
    <n v="0"/>
  </r>
  <r>
    <x v="4"/>
    <n v="0"/>
  </r>
  <r>
    <x v="4"/>
    <n v="-0.44999999999999996"/>
  </r>
  <r>
    <x v="4"/>
    <n v="-0.3"/>
  </r>
  <r>
    <x v="5"/>
    <n v="-1.5"/>
  </r>
  <r>
    <x v="4"/>
    <n v="-1.2"/>
  </r>
  <r>
    <x v="5"/>
    <n v="-1.5"/>
  </r>
  <r>
    <x v="5"/>
    <n v="-1.5"/>
  </r>
  <r>
    <x v="5"/>
    <n v="-1.5"/>
  </r>
  <r>
    <x v="4"/>
    <n v="-1.5"/>
  </r>
  <r>
    <x v="4"/>
    <n v="0"/>
  </r>
  <r>
    <x v="4"/>
    <n v="-0.3"/>
  </r>
  <r>
    <x v="4"/>
    <n v="0"/>
  </r>
  <r>
    <x v="5"/>
    <n v="-1.05"/>
  </r>
  <r>
    <x v="5"/>
    <n v="-0.3"/>
  </r>
  <r>
    <x v="5"/>
    <n v="-1.5"/>
  </r>
  <r>
    <x v="5"/>
    <n v="-0.3"/>
  </r>
  <r>
    <x v="4"/>
    <n v="-1.2"/>
  </r>
  <r>
    <x v="3"/>
    <n v="-0.3"/>
  </r>
  <r>
    <x v="5"/>
    <n v="-1.5"/>
  </r>
  <r>
    <x v="4"/>
    <n v="0"/>
  </r>
  <r>
    <x v="4"/>
    <n v="0"/>
  </r>
  <r>
    <x v="5"/>
    <n v="-1.5"/>
  </r>
  <r>
    <x v="4"/>
    <n v="-1.5"/>
  </r>
  <r>
    <x v="3"/>
    <n v="-0.3"/>
  </r>
  <r>
    <x v="5"/>
    <n v="-1.2"/>
  </r>
  <r>
    <x v="4"/>
    <n v="-0.3"/>
  </r>
  <r>
    <x v="4"/>
    <n v="-0.44999999999999996"/>
  </r>
  <r>
    <x v="4"/>
    <n v="-0.3"/>
  </r>
  <r>
    <x v="4"/>
    <n v="-1.05"/>
  </r>
  <r>
    <x v="3"/>
    <n v="0"/>
  </r>
  <r>
    <x v="5"/>
    <n v="-1.2"/>
  </r>
  <r>
    <x v="5"/>
    <n v="-1.3499999999999999"/>
  </r>
  <r>
    <x v="4"/>
    <n v="-1.5"/>
  </r>
  <r>
    <x v="5"/>
    <n v="-0.75"/>
  </r>
  <r>
    <x v="4"/>
    <n v="-0.89999999999999991"/>
  </r>
  <r>
    <x v="4"/>
    <n v="0"/>
  </r>
  <r>
    <x v="4"/>
    <n v="0"/>
  </r>
  <r>
    <x v="4"/>
    <n v="-0.89999999999999991"/>
  </r>
  <r>
    <x v="4"/>
    <n v="0"/>
  </r>
  <r>
    <x v="5"/>
    <n v="-1.3499999999999999"/>
  </r>
  <r>
    <x v="5"/>
    <n v="-0.3"/>
  </r>
  <r>
    <x v="4"/>
    <n v="-1.5"/>
  </r>
  <r>
    <x v="3"/>
    <n v="0"/>
  </r>
  <r>
    <x v="3"/>
    <n v="-1.5"/>
  </r>
  <r>
    <x v="3"/>
    <n v="0"/>
  </r>
  <r>
    <x v="5"/>
    <n v="0"/>
  </r>
  <r>
    <x v="3"/>
    <n v="0"/>
  </r>
  <r>
    <x v="5"/>
    <n v="-1.2"/>
  </r>
  <r>
    <x v="3"/>
    <n v="0"/>
  </r>
  <r>
    <x v="3"/>
    <n v="-1.2"/>
  </r>
  <r>
    <x v="5"/>
    <n v="-1.5"/>
  </r>
  <r>
    <x v="4"/>
    <n v="-0.3"/>
  </r>
  <r>
    <x v="4"/>
    <n v="0"/>
  </r>
  <r>
    <x v="4"/>
    <n v="-0.3"/>
  </r>
  <r>
    <x v="3"/>
    <n v="-0.3"/>
  </r>
  <r>
    <x v="5"/>
    <n v="-0.3"/>
  </r>
  <r>
    <x v="5"/>
    <n v="0"/>
  </r>
  <r>
    <x v="4"/>
    <n v="0"/>
  </r>
  <r>
    <x v="3"/>
    <n v="0"/>
  </r>
  <r>
    <x v="4"/>
    <n v="-0.3"/>
  </r>
  <r>
    <x v="3"/>
    <n v="-0.3"/>
  </r>
  <r>
    <x v="3"/>
    <n v="0"/>
  </r>
  <r>
    <x v="5"/>
    <n v="-1.5"/>
  </r>
  <r>
    <x v="4"/>
    <n v="0"/>
  </r>
  <r>
    <x v="3"/>
    <n v="-0.3"/>
  </r>
  <r>
    <x v="3"/>
    <n v="0"/>
  </r>
  <r>
    <x v="5"/>
    <n v="-1.5"/>
  </r>
  <r>
    <x v="5"/>
    <n v="-0.3"/>
  </r>
  <r>
    <x v="3"/>
    <n v="-0.3"/>
  </r>
  <r>
    <x v="4"/>
    <n v="0"/>
  </r>
  <r>
    <x v="4"/>
    <n v="0"/>
  </r>
  <r>
    <x v="4"/>
    <n v="-0.75"/>
  </r>
  <r>
    <x v="4"/>
    <n v="0"/>
  </r>
  <r>
    <x v="4"/>
    <n v="0"/>
  </r>
  <r>
    <x v="4"/>
    <n v="0"/>
  </r>
  <r>
    <x v="3"/>
    <n v="-0.3"/>
  </r>
  <r>
    <x v="3"/>
    <n v="0"/>
  </r>
  <r>
    <x v="4"/>
    <n v="0"/>
  </r>
  <r>
    <x v="3"/>
    <n v="-1.5"/>
  </r>
  <r>
    <x v="4"/>
    <n v="0"/>
  </r>
  <r>
    <x v="4"/>
    <n v="-0.3"/>
  </r>
  <r>
    <x v="5"/>
    <n v="-1.5"/>
  </r>
  <r>
    <x v="4"/>
    <n v="0"/>
  </r>
  <r>
    <x v="3"/>
    <n v="0"/>
  </r>
  <r>
    <x v="4"/>
    <n v="-1.05"/>
  </r>
  <r>
    <x v="3"/>
    <n v="-0.75"/>
  </r>
  <r>
    <x v="3"/>
    <n v="0"/>
  </r>
  <r>
    <x v="3"/>
    <n v="-0.6"/>
  </r>
  <r>
    <x v="3"/>
    <n v="0"/>
  </r>
  <r>
    <x v="4"/>
    <n v="-0.3"/>
  </r>
  <r>
    <x v="3"/>
    <n v="0"/>
  </r>
  <r>
    <x v="4"/>
    <n v="0"/>
  </r>
  <r>
    <x v="3"/>
    <n v="-0.3"/>
  </r>
  <r>
    <x v="4"/>
    <n v="0"/>
  </r>
  <r>
    <x v="3"/>
    <n v="0"/>
  </r>
  <r>
    <x v="3"/>
    <n v="-0.3"/>
  </r>
  <r>
    <x v="3"/>
    <n v="0"/>
  </r>
  <r>
    <x v="4"/>
    <n v="-0.3"/>
  </r>
  <r>
    <x v="4"/>
    <n v="0"/>
  </r>
  <r>
    <x v="3"/>
    <n v="-0.3"/>
  </r>
  <r>
    <x v="3"/>
    <n v="0"/>
  </r>
  <r>
    <x v="3"/>
    <n v="0"/>
  </r>
  <r>
    <x v="4"/>
    <n v="-0.3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-0.3"/>
  </r>
  <r>
    <x v="4"/>
    <n v="-0.3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-0.3"/>
  </r>
  <r>
    <x v="4"/>
    <n v="0"/>
  </r>
  <r>
    <x v="4"/>
    <n v="0"/>
  </r>
  <r>
    <x v="3"/>
    <n v="-0.3"/>
  </r>
  <r>
    <x v="3"/>
    <n v="0"/>
  </r>
  <r>
    <x v="3"/>
    <n v="-0.3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-0.3"/>
  </r>
  <r>
    <x v="4"/>
    <n v="0"/>
  </r>
  <r>
    <x v="3"/>
    <n v="0"/>
  </r>
  <r>
    <x v="4"/>
    <n v="-0.3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-0.3"/>
  </r>
  <r>
    <x v="3"/>
    <n v="-0.3"/>
  </r>
  <r>
    <x v="3"/>
    <n v="0"/>
  </r>
  <r>
    <x v="3"/>
    <n v="-0.3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-0.3"/>
  </r>
  <r>
    <x v="3"/>
    <n v="0"/>
  </r>
  <r>
    <x v="3"/>
    <n v="0"/>
  </r>
  <r>
    <x v="3"/>
    <n v="-0.3"/>
  </r>
  <r>
    <x v="3"/>
    <n v="0"/>
  </r>
  <r>
    <x v="3"/>
    <n v="-0.3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1"/>
    <n v="2.6999999999999997"/>
  </r>
  <r>
    <x v="1"/>
    <n v="3"/>
  </r>
  <r>
    <x v="1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2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0"/>
    <n v="0"/>
  </r>
  <r>
    <x v="1"/>
    <n v="-0.3"/>
  </r>
  <r>
    <x v="0"/>
    <n v="-0.3"/>
  </r>
  <r>
    <x v="0"/>
    <n v="-1.5"/>
  </r>
  <r>
    <x v="1"/>
    <n v="-1.3499999999999999"/>
  </r>
  <r>
    <x v="1"/>
    <n v="0"/>
  </r>
  <r>
    <x v="1"/>
    <n v="0"/>
  </r>
  <r>
    <x v="0"/>
    <n v="-0.3"/>
  </r>
  <r>
    <x v="0"/>
    <n v="-0.89999999999999991"/>
  </r>
  <r>
    <x v="1"/>
    <n v="-0.3"/>
  </r>
  <r>
    <x v="1"/>
    <n v="0"/>
  </r>
  <r>
    <x v="0"/>
    <n v="-0.44999999999999996"/>
  </r>
  <r>
    <x v="1"/>
    <n v="0"/>
  </r>
  <r>
    <x v="0"/>
    <n v="-0.3"/>
  </r>
  <r>
    <x v="0"/>
    <n v="-0.3"/>
  </r>
  <r>
    <x v="2"/>
    <n v="0"/>
  </r>
  <r>
    <x v="2"/>
    <n v="0"/>
  </r>
  <r>
    <x v="0"/>
    <n v="0"/>
  </r>
  <r>
    <x v="0"/>
    <n v="0"/>
  </r>
  <r>
    <x v="1"/>
    <n v="0"/>
  </r>
  <r>
    <x v="1"/>
    <n v="0"/>
  </r>
  <r>
    <x v="1"/>
    <n v="-0.3"/>
  </r>
  <r>
    <x v="0"/>
    <n v="-0.3"/>
  </r>
  <r>
    <x v="2"/>
    <n v="0"/>
  </r>
  <r>
    <x v="0"/>
    <n v="-0.6"/>
  </r>
  <r>
    <x v="2"/>
    <n v="0"/>
  </r>
  <r>
    <x v="0"/>
    <n v="-0.44999999999999996"/>
  </r>
  <r>
    <x v="1"/>
    <n v="-0.3"/>
  </r>
  <r>
    <x v="0"/>
    <n v="0"/>
  </r>
  <r>
    <x v="0"/>
    <n v="-0.3"/>
  </r>
  <r>
    <x v="1"/>
    <n v="-0.6"/>
  </r>
  <r>
    <x v="2"/>
    <n v="-0.3"/>
  </r>
  <r>
    <x v="2"/>
    <n v="0"/>
  </r>
  <r>
    <x v="0"/>
    <n v="-0.75"/>
  </r>
  <r>
    <x v="0"/>
    <n v="0"/>
  </r>
  <r>
    <x v="0"/>
    <n v="-0.6"/>
  </r>
  <r>
    <x v="0"/>
    <n v="0"/>
  </r>
  <r>
    <x v="1"/>
    <n v="0"/>
  </r>
  <r>
    <x v="0"/>
    <n v="0"/>
  </r>
  <r>
    <x v="2"/>
    <n v="0"/>
  </r>
  <r>
    <x v="2"/>
    <n v="0"/>
  </r>
  <r>
    <x v="0"/>
    <n v="-0.3"/>
  </r>
  <r>
    <x v="2"/>
    <n v="0"/>
  </r>
  <r>
    <x v="2"/>
    <n v="0"/>
  </r>
  <r>
    <x v="0"/>
    <n v="-0.3"/>
  </r>
  <r>
    <x v="0"/>
    <n v="0"/>
  </r>
  <r>
    <x v="0"/>
    <n v="0"/>
  </r>
  <r>
    <x v="0"/>
    <n v="-0.3"/>
  </r>
  <r>
    <x v="0"/>
    <n v="0"/>
  </r>
  <r>
    <x v="1"/>
    <n v="-1.5"/>
  </r>
  <r>
    <x v="2"/>
    <n v="0"/>
  </r>
  <r>
    <x v="0"/>
    <n v="0"/>
  </r>
  <r>
    <x v="1"/>
    <n v="0"/>
  </r>
  <r>
    <x v="0"/>
    <n v="0"/>
  </r>
  <r>
    <x v="2"/>
    <n v="-0.3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-0.3"/>
  </r>
  <r>
    <x v="1"/>
    <n v="-0.44999999999999996"/>
  </r>
  <r>
    <x v="0"/>
    <n v="-0.3"/>
  </r>
  <r>
    <x v="1"/>
    <n v="0"/>
  </r>
  <r>
    <x v="2"/>
    <n v="0"/>
  </r>
  <r>
    <x v="2"/>
    <n v="0"/>
  </r>
  <r>
    <x v="2"/>
    <n v="0"/>
  </r>
  <r>
    <x v="0"/>
    <n v="-0.3"/>
  </r>
  <r>
    <x v="1"/>
    <n v="0"/>
  </r>
  <r>
    <x v="1"/>
    <n v="-0.3"/>
  </r>
  <r>
    <x v="0"/>
    <n v="0"/>
  </r>
  <r>
    <x v="1"/>
    <n v="-0.44999999999999996"/>
  </r>
  <r>
    <x v="0"/>
    <n v="0"/>
  </r>
  <r>
    <x v="1"/>
    <n v="-1.3499999999999999"/>
  </r>
  <r>
    <x v="1"/>
    <n v="0"/>
  </r>
  <r>
    <x v="1"/>
    <n v="0"/>
  </r>
  <r>
    <x v="0"/>
    <n v="0"/>
  </r>
  <r>
    <x v="0"/>
    <n v="0"/>
  </r>
  <r>
    <x v="1"/>
    <n v="0"/>
  </r>
  <r>
    <x v="2"/>
    <n v="0"/>
  </r>
  <r>
    <x v="0"/>
    <n v="-0.3"/>
  </r>
  <r>
    <x v="1"/>
    <n v="0"/>
  </r>
  <r>
    <x v="1"/>
    <n v="0"/>
  </r>
  <r>
    <x v="1"/>
    <n v="-0.3"/>
  </r>
  <r>
    <x v="1"/>
    <n v="0"/>
  </r>
  <r>
    <x v="1"/>
    <n v="-0.3"/>
  </r>
  <r>
    <x v="0"/>
    <n v="0"/>
  </r>
  <r>
    <x v="0"/>
    <n v="0"/>
  </r>
  <r>
    <x v="1"/>
    <n v="0"/>
  </r>
  <r>
    <x v="0"/>
    <n v="-0.44999999999999996"/>
  </r>
  <r>
    <x v="2"/>
    <n v="0"/>
  </r>
  <r>
    <x v="1"/>
    <n v="-0.3"/>
  </r>
  <r>
    <x v="1"/>
    <n v="-0.3"/>
  </r>
  <r>
    <x v="2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1"/>
    <n v="-0.3"/>
  </r>
  <r>
    <x v="1"/>
    <n v="-0.6"/>
  </r>
  <r>
    <x v="0"/>
    <n v="0"/>
  </r>
  <r>
    <x v="0"/>
    <n v="0"/>
  </r>
  <r>
    <x v="2"/>
    <n v="0"/>
  </r>
  <r>
    <x v="2"/>
    <n v="0"/>
  </r>
  <r>
    <x v="1"/>
    <n v="0"/>
  </r>
  <r>
    <x v="2"/>
    <n v="0"/>
  </r>
  <r>
    <x v="0"/>
    <n v="0"/>
  </r>
  <r>
    <x v="1"/>
    <n v="0"/>
  </r>
  <r>
    <x v="0"/>
    <n v="0"/>
  </r>
  <r>
    <x v="1"/>
    <n v="-0.3"/>
  </r>
  <r>
    <x v="1"/>
    <n v="0"/>
  </r>
  <r>
    <x v="1"/>
    <n v="-0.44999999999999996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0"/>
    <n v="-1.3499999999999999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-0.3"/>
  </r>
  <r>
    <x v="2"/>
    <n v="0"/>
  </r>
  <r>
    <x v="2"/>
    <n v="0"/>
  </r>
  <r>
    <x v="1"/>
    <n v="-0.3"/>
  </r>
  <r>
    <x v="2"/>
    <n v="0"/>
  </r>
  <r>
    <x v="1"/>
    <n v="0"/>
  </r>
  <r>
    <x v="2"/>
    <n v="0"/>
  </r>
  <r>
    <x v="0"/>
    <n v="0"/>
  </r>
  <r>
    <x v="0"/>
    <n v="0"/>
  </r>
  <r>
    <x v="0"/>
    <n v="-0.3"/>
  </r>
  <r>
    <x v="0"/>
    <n v="0"/>
  </r>
  <r>
    <x v="1"/>
    <n v="-0.75"/>
  </r>
  <r>
    <x v="0"/>
    <n v="0"/>
  </r>
  <r>
    <x v="0"/>
    <n v="0"/>
  </r>
  <r>
    <x v="1"/>
    <n v="0"/>
  </r>
  <r>
    <x v="2"/>
    <n v="0"/>
  </r>
  <r>
    <x v="1"/>
    <n v="0"/>
  </r>
  <r>
    <x v="1"/>
    <n v="-0.3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1"/>
    <n v="-0.3"/>
  </r>
  <r>
    <x v="1"/>
    <n v="0"/>
  </r>
  <r>
    <x v="1"/>
    <n v="0"/>
  </r>
  <r>
    <x v="1"/>
    <n v="0"/>
  </r>
  <r>
    <x v="2"/>
    <n v="0"/>
  </r>
  <r>
    <x v="2"/>
    <n v="0"/>
  </r>
  <r>
    <x v="0"/>
    <n v="0"/>
  </r>
  <r>
    <x v="1"/>
    <n v="0"/>
  </r>
  <r>
    <x v="1"/>
    <n v="0"/>
  </r>
  <r>
    <x v="2"/>
    <n v="0"/>
  </r>
  <r>
    <x v="1"/>
    <n v="0"/>
  </r>
  <r>
    <x v="2"/>
    <n v="0"/>
  </r>
  <r>
    <x v="1"/>
    <n v="-0.3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-0.3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-0.3"/>
  </r>
  <r>
    <x v="2"/>
    <n v="0"/>
  </r>
  <r>
    <x v="1"/>
    <n v="0"/>
  </r>
  <r>
    <x v="2"/>
    <n v="0"/>
  </r>
  <r>
    <x v="0"/>
    <n v="0"/>
  </r>
  <r>
    <x v="1"/>
    <n v="0"/>
  </r>
  <r>
    <x v="1"/>
    <n v="0"/>
  </r>
  <r>
    <x v="2"/>
    <n v="0"/>
  </r>
  <r>
    <x v="2"/>
    <n v="0"/>
  </r>
  <r>
    <x v="0"/>
    <n v="0"/>
  </r>
  <r>
    <x v="2"/>
    <n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2"/>
    <n v="0"/>
  </r>
  <r>
    <x v="2"/>
    <n v="0"/>
  </r>
  <r>
    <x v="2"/>
    <n v="6"/>
  </r>
  <r>
    <x v="2"/>
    <n v="0"/>
  </r>
  <r>
    <x v="2"/>
    <n v="0"/>
  </r>
  <r>
    <x v="2"/>
    <n v="0"/>
  </r>
  <r>
    <x v="2"/>
    <n v="0"/>
  </r>
  <r>
    <x v="2"/>
    <n v="6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6"/>
  </r>
  <r>
    <x v="3"/>
    <n v="6"/>
  </r>
  <r>
    <x v="3"/>
    <n v="0"/>
  </r>
  <r>
    <x v="3"/>
    <n v="0"/>
  </r>
  <r>
    <x v="3"/>
    <n v="-3"/>
  </r>
  <r>
    <x v="3"/>
    <n v="0"/>
  </r>
  <r>
    <x v="3"/>
    <n v="0"/>
  </r>
  <r>
    <x v="3"/>
    <n v="0"/>
  </r>
  <r>
    <x v="3"/>
    <n v="0"/>
  </r>
  <r>
    <x v="3"/>
    <n v="0"/>
  </r>
  <r>
    <x v="0"/>
    <n v="6"/>
  </r>
  <r>
    <x v="0"/>
    <n v="0"/>
  </r>
  <r>
    <x v="0"/>
    <n v="6"/>
  </r>
  <r>
    <x v="0"/>
    <n v="0"/>
  </r>
  <r>
    <x v="0"/>
    <n v="0"/>
  </r>
  <r>
    <x v="0"/>
    <n v="0"/>
  </r>
  <r>
    <x v="4"/>
    <n v="0"/>
  </r>
  <r>
    <x v="4"/>
    <m/>
  </r>
  <r>
    <x v="4"/>
    <m/>
  </r>
  <r>
    <x v="4"/>
    <m/>
  </r>
  <r>
    <x v="1"/>
    <m/>
  </r>
  <r>
    <x v="1"/>
    <m/>
  </r>
  <r>
    <x v="1"/>
    <m/>
  </r>
  <r>
    <x v="0"/>
    <m/>
  </r>
  <r>
    <x v="1"/>
    <m/>
  </r>
  <r>
    <x v="1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n v="4.5"/>
  </r>
  <r>
    <x v="5"/>
    <n v="4.5"/>
  </r>
  <r>
    <x v="5"/>
    <n v="7.5"/>
  </r>
  <r>
    <x v="5"/>
    <n v="7.5"/>
  </r>
  <r>
    <x v="5"/>
    <n v="4.5"/>
  </r>
  <r>
    <x v="1"/>
    <n v="7.5"/>
  </r>
  <r>
    <x v="5"/>
    <n v="4.5"/>
  </r>
  <r>
    <x v="1"/>
    <n v="7.5"/>
  </r>
  <r>
    <x v="5"/>
    <n v="7.5"/>
  </r>
  <r>
    <x v="1"/>
    <n v="4.5"/>
  </r>
  <r>
    <x v="5"/>
    <n v="7.8"/>
  </r>
  <r>
    <x v="5"/>
    <n v="4.5"/>
  </r>
  <r>
    <x v="5"/>
    <n v="4.5"/>
  </r>
  <r>
    <x v="5"/>
    <n v="9"/>
  </r>
  <r>
    <x v="5"/>
    <n v="7.8"/>
  </r>
  <r>
    <x v="1"/>
    <n v="7.5"/>
  </r>
  <r>
    <x v="1"/>
    <n v="4.5"/>
  </r>
  <r>
    <x v="1"/>
    <n v="-1.5"/>
  </r>
  <r>
    <x v="1"/>
    <n v="2.1"/>
  </r>
  <r>
    <x v="5"/>
    <n v="-1.5"/>
  </r>
  <r>
    <x v="5"/>
    <n v="1.5"/>
  </r>
  <r>
    <x v="5"/>
    <n v="1.5"/>
  </r>
  <r>
    <x v="5"/>
    <n v="-1.5"/>
  </r>
  <r>
    <x v="5"/>
    <n v="1.9500000000000002"/>
  </r>
  <r>
    <x v="5"/>
    <n v="2.1"/>
  </r>
  <r>
    <x v="5"/>
    <n v="1.5"/>
  </r>
  <r>
    <x v="1"/>
    <n v="1.5"/>
  </r>
  <r>
    <x v="5"/>
    <n v="1.5"/>
  </r>
  <r>
    <x v="5"/>
    <n v="1.5"/>
  </r>
  <r>
    <x v="4"/>
    <n v="3"/>
  </r>
  <r>
    <x v="5"/>
    <n v="-1.5"/>
  </r>
  <r>
    <x v="1"/>
    <n v="1.5"/>
  </r>
  <r>
    <x v="5"/>
    <n v="2.25"/>
  </r>
  <r>
    <x v="1"/>
    <n v="1.5"/>
  </r>
  <r>
    <x v="5"/>
    <n v="1.5"/>
  </r>
  <r>
    <x v="5"/>
    <n v="1.9500000000000002"/>
  </r>
  <r>
    <x v="5"/>
    <n v="1.5"/>
  </r>
  <r>
    <x v="5"/>
    <n v="1.5"/>
  </r>
  <r>
    <x v="5"/>
    <n v="1.5"/>
  </r>
  <r>
    <x v="1"/>
    <n v="1.5"/>
  </r>
  <r>
    <x v="1"/>
    <n v="2.25"/>
  </r>
  <r>
    <x v="5"/>
    <n v="3"/>
  </r>
  <r>
    <x v="5"/>
    <n v="1.5"/>
  </r>
  <r>
    <x v="1"/>
    <n v="-1.5"/>
  </r>
  <r>
    <x v="5"/>
    <n v="1.5"/>
  </r>
  <r>
    <x v="0"/>
    <n v="3"/>
  </r>
  <r>
    <x v="5"/>
    <n v="1.5"/>
  </r>
  <r>
    <x v="5"/>
    <n v="-1.5"/>
  </r>
  <r>
    <x v="1"/>
    <n v="1.7999999999999998"/>
  </r>
  <r>
    <x v="5"/>
    <n v="1.9500000000000002"/>
  </r>
  <r>
    <x v="3"/>
    <n v="3"/>
  </r>
  <r>
    <x v="1"/>
    <n v="1.5"/>
  </r>
  <r>
    <x v="5"/>
    <n v="1.9500000000000002"/>
  </r>
  <r>
    <x v="5"/>
    <n v="2.25"/>
  </r>
  <r>
    <x v="5"/>
    <n v="1.5"/>
  </r>
  <r>
    <x v="5"/>
    <n v="-1.5"/>
  </r>
  <r>
    <x v="5"/>
    <n v="2.4"/>
  </r>
  <r>
    <x v="5"/>
    <n v="1.5"/>
  </r>
  <r>
    <x v="0"/>
    <n v="2.6999999999999997"/>
  </r>
  <r>
    <x v="1"/>
    <n v="-1.5"/>
  </r>
  <r>
    <x v="1"/>
    <n v="2.1"/>
  </r>
  <r>
    <x v="5"/>
    <n v="2.1"/>
  </r>
  <r>
    <x v="5"/>
    <n v="1.5"/>
  </r>
  <r>
    <x v="5"/>
    <n v="1.5"/>
  </r>
  <r>
    <x v="5"/>
    <n v="1.5"/>
  </r>
  <r>
    <x v="1"/>
    <n v="1.5"/>
  </r>
  <r>
    <x v="5"/>
    <n v="1.5"/>
  </r>
  <r>
    <x v="5"/>
    <n v="1.9500000000000002"/>
  </r>
  <r>
    <x v="0"/>
    <n v="2.6999999999999997"/>
  </r>
  <r>
    <x v="1"/>
    <n v="-1.5"/>
  </r>
  <r>
    <x v="1"/>
    <n v="1.5"/>
  </r>
  <r>
    <x v="5"/>
    <n v="2.1"/>
  </r>
  <r>
    <x v="5"/>
    <n v="1.5"/>
  </r>
  <r>
    <x v="1"/>
    <n v="3"/>
  </r>
  <r>
    <x v="1"/>
    <n v="1.5"/>
  </r>
  <r>
    <x v="1"/>
    <n v="1.5"/>
  </r>
  <r>
    <x v="5"/>
    <n v="1.5"/>
  </r>
  <r>
    <x v="5"/>
    <n v="1.5"/>
  </r>
  <r>
    <x v="5"/>
    <n v="-1.5"/>
  </r>
  <r>
    <x v="5"/>
    <n v="1.5"/>
  </r>
  <r>
    <x v="5"/>
    <n v="1.5"/>
  </r>
  <r>
    <x v="5"/>
    <n v="1.5"/>
  </r>
  <r>
    <x v="4"/>
    <n v="2.4"/>
  </r>
  <r>
    <x v="1"/>
    <n v="1.6500000000000001"/>
  </r>
  <r>
    <x v="5"/>
    <n v="1.5"/>
  </r>
  <r>
    <x v="1"/>
    <n v="1.5"/>
  </r>
  <r>
    <x v="1"/>
    <n v="2.1"/>
  </r>
  <r>
    <x v="5"/>
    <n v="1.5"/>
  </r>
  <r>
    <x v="5"/>
    <n v="1.5"/>
  </r>
  <r>
    <x v="0"/>
    <n v="2.5499999999999998"/>
  </r>
  <r>
    <x v="5"/>
    <n v="1.5"/>
  </r>
  <r>
    <x v="0"/>
    <n v="3"/>
  </r>
  <r>
    <x v="1"/>
    <n v="1.5"/>
  </r>
  <r>
    <x v="5"/>
    <n v="1.7999999999999998"/>
  </r>
  <r>
    <x v="5"/>
    <n v="2.25"/>
  </r>
  <r>
    <x v="0"/>
    <n v="3"/>
  </r>
  <r>
    <x v="1"/>
    <n v="1.5"/>
  </r>
  <r>
    <x v="4"/>
    <n v="2.6999999999999997"/>
  </r>
  <r>
    <x v="4"/>
    <n v="2.25"/>
  </r>
  <r>
    <x v="1"/>
    <n v="2.4"/>
  </r>
  <r>
    <x v="5"/>
    <n v="1.5"/>
  </r>
  <r>
    <x v="5"/>
    <n v="1.5"/>
  </r>
  <r>
    <x v="5"/>
    <n v="1.6500000000000001"/>
  </r>
  <r>
    <x v="5"/>
    <n v="1.5"/>
  </r>
  <r>
    <x v="1"/>
    <n v="1.5"/>
  </r>
  <r>
    <x v="5"/>
    <n v="2.6999999999999997"/>
  </r>
  <r>
    <x v="1"/>
    <n v="2.6999999999999997"/>
  </r>
  <r>
    <x v="1"/>
    <n v="2.6999999999999997"/>
  </r>
  <r>
    <x v="1"/>
    <n v="3"/>
  </r>
  <r>
    <x v="5"/>
    <n v="2.6999999999999997"/>
  </r>
  <r>
    <x v="4"/>
    <n v="-0.3"/>
  </r>
  <r>
    <x v="0"/>
    <n v="-0.3"/>
  </r>
  <r>
    <x v="0"/>
    <n v="0"/>
  </r>
  <r>
    <x v="0"/>
    <n v="0"/>
  </r>
  <r>
    <x v="1"/>
    <n v="-1.05"/>
  </r>
  <r>
    <x v="5"/>
    <n v="-0.89999999999999991"/>
  </r>
  <r>
    <x v="3"/>
    <n v="0"/>
  </r>
  <r>
    <x v="4"/>
    <n v="-0.3"/>
  </r>
  <r>
    <x v="5"/>
    <n v="-0.3"/>
  </r>
  <r>
    <x v="5"/>
    <n v="-1.5"/>
  </r>
  <r>
    <x v="5"/>
    <n v="-0.3"/>
  </r>
  <r>
    <x v="5"/>
    <n v="-0.89999999999999991"/>
  </r>
  <r>
    <x v="4"/>
    <n v="-0.3"/>
  </r>
  <r>
    <x v="1"/>
    <n v="-0.89999999999999991"/>
  </r>
  <r>
    <x v="4"/>
    <n v="-0.3"/>
  </r>
  <r>
    <x v="3"/>
    <n v="0"/>
  </r>
  <r>
    <x v="5"/>
    <n v="-1.5"/>
  </r>
  <r>
    <x v="5"/>
    <n v="-1.5"/>
  </r>
  <r>
    <x v="0"/>
    <n v="0"/>
  </r>
  <r>
    <x v="4"/>
    <n v="0"/>
  </r>
  <r>
    <x v="1"/>
    <n v="-1.5"/>
  </r>
  <r>
    <x v="4"/>
    <n v="0"/>
  </r>
  <r>
    <x v="0"/>
    <n v="0"/>
  </r>
  <r>
    <x v="4"/>
    <n v="-0.44999999999999996"/>
  </r>
  <r>
    <x v="4"/>
    <n v="-0.3"/>
  </r>
  <r>
    <x v="5"/>
    <n v="-1.5"/>
  </r>
  <r>
    <x v="5"/>
    <n v="-1.2"/>
  </r>
  <r>
    <x v="1"/>
    <n v="-1.5"/>
  </r>
  <r>
    <x v="1"/>
    <n v="-1.5"/>
  </r>
  <r>
    <x v="5"/>
    <n v="-1.5"/>
  </r>
  <r>
    <x v="5"/>
    <n v="-1.5"/>
  </r>
  <r>
    <x v="0"/>
    <n v="0"/>
  </r>
  <r>
    <x v="0"/>
    <n v="-0.3"/>
  </r>
  <r>
    <x v="0"/>
    <n v="0"/>
  </r>
  <r>
    <x v="1"/>
    <n v="-1.05"/>
  </r>
  <r>
    <x v="5"/>
    <n v="-0.3"/>
  </r>
  <r>
    <x v="5"/>
    <n v="-1.5"/>
  </r>
  <r>
    <x v="5"/>
    <n v="-0.3"/>
  </r>
  <r>
    <x v="5"/>
    <n v="-1.2"/>
  </r>
  <r>
    <x v="4"/>
    <n v="-0.3"/>
  </r>
  <r>
    <x v="1"/>
    <n v="-1.5"/>
  </r>
  <r>
    <x v="4"/>
    <n v="0"/>
  </r>
  <r>
    <x v="4"/>
    <n v="0"/>
  </r>
  <r>
    <x v="1"/>
    <n v="-1.5"/>
  </r>
  <r>
    <x v="5"/>
    <n v="-1.5"/>
  </r>
  <r>
    <x v="3"/>
    <n v="-0.3"/>
  </r>
  <r>
    <x v="1"/>
    <n v="-1.2"/>
  </r>
  <r>
    <x v="5"/>
    <n v="-0.3"/>
  </r>
  <r>
    <x v="4"/>
    <n v="-0.44999999999999996"/>
  </r>
  <r>
    <x v="4"/>
    <n v="-0.3"/>
  </r>
  <r>
    <x v="5"/>
    <n v="-1.05"/>
  </r>
  <r>
    <x v="4"/>
    <n v="0"/>
  </r>
  <r>
    <x v="5"/>
    <n v="-1.2"/>
  </r>
  <r>
    <x v="5"/>
    <n v="-1.3499999999999999"/>
  </r>
  <r>
    <x v="5"/>
    <n v="-1.5"/>
  </r>
  <r>
    <x v="5"/>
    <n v="-0.75"/>
  </r>
  <r>
    <x v="5"/>
    <n v="-0.89999999999999991"/>
  </r>
  <r>
    <x v="4"/>
    <n v="0"/>
  </r>
  <r>
    <x v="4"/>
    <n v="0"/>
  </r>
  <r>
    <x v="5"/>
    <n v="-0.89999999999999991"/>
  </r>
  <r>
    <x v="0"/>
    <n v="0"/>
  </r>
  <r>
    <x v="5"/>
    <n v="-1.3499999999999999"/>
  </r>
  <r>
    <x v="5"/>
    <n v="-0.3"/>
  </r>
  <r>
    <x v="5"/>
    <n v="-1.5"/>
  </r>
  <r>
    <x v="4"/>
    <n v="0"/>
  </r>
  <r>
    <x v="3"/>
    <n v="-1.5"/>
  </r>
  <r>
    <x v="3"/>
    <n v="0"/>
  </r>
  <r>
    <x v="5"/>
    <n v="0"/>
  </r>
  <r>
    <x v="4"/>
    <n v="0"/>
  </r>
  <r>
    <x v="1"/>
    <n v="-1.2"/>
  </r>
  <r>
    <x v="4"/>
    <n v="0"/>
  </r>
  <r>
    <x v="4"/>
    <n v="-1.2"/>
  </r>
  <r>
    <x v="1"/>
    <n v="-1.5"/>
  </r>
  <r>
    <x v="0"/>
    <n v="-0.3"/>
  </r>
  <r>
    <x v="4"/>
    <n v="0"/>
  </r>
  <r>
    <x v="4"/>
    <n v="-0.3"/>
  </r>
  <r>
    <x v="3"/>
    <n v="-0.3"/>
  </r>
  <r>
    <x v="5"/>
    <n v="-0.3"/>
  </r>
  <r>
    <x v="1"/>
    <n v="0"/>
  </r>
  <r>
    <x v="4"/>
    <n v="0"/>
  </r>
  <r>
    <x v="4"/>
    <n v="0"/>
  </r>
  <r>
    <x v="0"/>
    <n v="-0.3"/>
  </r>
  <r>
    <x v="3"/>
    <n v="-0.3"/>
  </r>
  <r>
    <x v="4"/>
    <n v="0"/>
  </r>
  <r>
    <x v="1"/>
    <n v="-1.5"/>
  </r>
  <r>
    <x v="0"/>
    <n v="0"/>
  </r>
  <r>
    <x v="4"/>
    <n v="-0.3"/>
  </r>
  <r>
    <x v="4"/>
    <n v="0"/>
  </r>
  <r>
    <x v="1"/>
    <n v="-1.5"/>
  </r>
  <r>
    <x v="1"/>
    <n v="-0.3"/>
  </r>
  <r>
    <x v="3"/>
    <n v="-0.3"/>
  </r>
  <r>
    <x v="4"/>
    <n v="0"/>
  </r>
  <r>
    <x v="4"/>
    <n v="0"/>
  </r>
  <r>
    <x v="5"/>
    <n v="-0.75"/>
  </r>
  <r>
    <x v="0"/>
    <n v="0"/>
  </r>
  <r>
    <x v="0"/>
    <n v="0"/>
  </r>
  <r>
    <x v="4"/>
    <n v="0"/>
  </r>
  <r>
    <x v="3"/>
    <n v="-0.3"/>
  </r>
  <r>
    <x v="3"/>
    <n v="0"/>
  </r>
  <r>
    <x v="0"/>
    <n v="0"/>
  </r>
  <r>
    <x v="4"/>
    <n v="-1.5"/>
  </r>
  <r>
    <x v="0"/>
    <n v="0"/>
  </r>
  <r>
    <x v="4"/>
    <n v="-0.3"/>
  </r>
  <r>
    <x v="5"/>
    <n v="-1.5"/>
  </r>
  <r>
    <x v="0"/>
    <n v="0"/>
  </r>
  <r>
    <x v="3"/>
    <n v="0"/>
  </r>
  <r>
    <x v="0"/>
    <n v="-1.05"/>
  </r>
  <r>
    <x v="4"/>
    <n v="-0.75"/>
  </r>
  <r>
    <x v="3"/>
    <n v="0"/>
  </r>
  <r>
    <x v="4"/>
    <n v="-0.6"/>
  </r>
  <r>
    <x v="4"/>
    <n v="0"/>
  </r>
  <r>
    <x v="0"/>
    <n v="-0.3"/>
  </r>
  <r>
    <x v="4"/>
    <n v="0"/>
  </r>
  <r>
    <x v="4"/>
    <n v="0"/>
  </r>
  <r>
    <x v="4"/>
    <n v="-0.3"/>
  </r>
  <r>
    <x v="4"/>
    <n v="0"/>
  </r>
  <r>
    <x v="4"/>
    <n v="0"/>
  </r>
  <r>
    <x v="4"/>
    <n v="-0.3"/>
  </r>
  <r>
    <x v="3"/>
    <n v="0"/>
  </r>
  <r>
    <x v="4"/>
    <n v="-0.3"/>
  </r>
  <r>
    <x v="4"/>
    <n v="0"/>
  </r>
  <r>
    <x v="4"/>
    <n v="-0.3"/>
  </r>
  <r>
    <x v="3"/>
    <n v="0"/>
  </r>
  <r>
    <x v="4"/>
    <n v="0"/>
  </r>
  <r>
    <x v="4"/>
    <n v="-0.3"/>
  </r>
  <r>
    <x v="4"/>
    <n v="0"/>
  </r>
  <r>
    <x v="4"/>
    <n v="0"/>
  </r>
  <r>
    <x v="3"/>
    <n v="0"/>
  </r>
  <r>
    <x v="0"/>
    <n v="0"/>
  </r>
  <r>
    <x v="0"/>
    <n v="0"/>
  </r>
  <r>
    <x v="0"/>
    <n v="0"/>
  </r>
  <r>
    <x v="4"/>
    <n v="-0.3"/>
  </r>
  <r>
    <x v="4"/>
    <n v="-0.3"/>
  </r>
  <r>
    <x v="0"/>
    <n v="0"/>
  </r>
  <r>
    <x v="3"/>
    <n v="0"/>
  </r>
  <r>
    <x v="0"/>
    <n v="0"/>
  </r>
  <r>
    <x v="4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3"/>
    <n v="-0.3"/>
  </r>
  <r>
    <x v="3"/>
    <n v="0"/>
  </r>
  <r>
    <x v="3"/>
    <n v="-0.3"/>
  </r>
  <r>
    <x v="0"/>
    <n v="0"/>
  </r>
  <r>
    <x v="0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0"/>
    <n v="0"/>
  </r>
  <r>
    <x v="0"/>
    <n v="-0.3"/>
  </r>
  <r>
    <x v="0"/>
    <n v="0"/>
  </r>
  <r>
    <x v="3"/>
    <n v="0"/>
  </r>
  <r>
    <x v="4"/>
    <n v="-0.3"/>
  </r>
  <r>
    <x v="0"/>
    <n v="0"/>
  </r>
  <r>
    <x v="0"/>
    <n v="0"/>
  </r>
  <r>
    <x v="4"/>
    <n v="0"/>
  </r>
  <r>
    <x v="0"/>
    <n v="0"/>
  </r>
  <r>
    <x v="0"/>
    <n v="0"/>
  </r>
  <r>
    <x v="4"/>
    <n v="0"/>
  </r>
  <r>
    <x v="3"/>
    <n v="0"/>
  </r>
  <r>
    <x v="0"/>
    <n v="0"/>
  </r>
  <r>
    <x v="3"/>
    <n v="-0.3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0"/>
    <n v="0"/>
  </r>
  <r>
    <x v="4"/>
    <n v="0"/>
  </r>
  <r>
    <x v="3"/>
    <n v="0"/>
  </r>
  <r>
    <x v="0"/>
    <n v="0"/>
  </r>
  <r>
    <x v="4"/>
    <n v="-0.3"/>
  </r>
  <r>
    <x v="3"/>
    <n v="-0.3"/>
  </r>
  <r>
    <x v="3"/>
    <n v="0"/>
  </r>
  <r>
    <x v="3"/>
    <n v="-0.3"/>
  </r>
  <r>
    <x v="3"/>
    <n v="0"/>
  </r>
  <r>
    <x v="0"/>
    <n v="0"/>
  </r>
  <r>
    <x v="4"/>
    <n v="0"/>
  </r>
  <r>
    <x v="0"/>
    <n v="0"/>
  </r>
  <r>
    <x v="0"/>
    <n v="0"/>
  </r>
  <r>
    <x v="3"/>
    <n v="0"/>
  </r>
  <r>
    <x v="4"/>
    <n v="0"/>
  </r>
  <r>
    <x v="4"/>
    <n v="0"/>
  </r>
  <r>
    <x v="4"/>
    <n v="0"/>
  </r>
  <r>
    <x v="3"/>
    <n v="-0.3"/>
  </r>
  <r>
    <x v="4"/>
    <n v="0"/>
  </r>
  <r>
    <x v="3"/>
    <n v="0"/>
  </r>
  <r>
    <x v="4"/>
    <n v="-0.3"/>
  </r>
  <r>
    <x v="4"/>
    <n v="0"/>
  </r>
  <r>
    <x v="4"/>
    <n v="-0.3"/>
  </r>
  <r>
    <x v="0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3"/>
    <n v="2.6999999999999997"/>
  </r>
  <r>
    <x v="1"/>
    <n v="3"/>
  </r>
  <r>
    <x v="3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2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2"/>
    <n v="0"/>
  </r>
  <r>
    <x v="1"/>
    <n v="-0.3"/>
  </r>
  <r>
    <x v="2"/>
    <n v="-0.3"/>
  </r>
  <r>
    <x v="0"/>
    <n v="-1.5"/>
  </r>
  <r>
    <x v="1"/>
    <n v="-1.3499999999999999"/>
  </r>
  <r>
    <x v="1"/>
    <n v="0"/>
  </r>
  <r>
    <x v="3"/>
    <n v="0"/>
  </r>
  <r>
    <x v="0"/>
    <n v="-0.3"/>
  </r>
  <r>
    <x v="0"/>
    <n v="-0.89999999999999991"/>
  </r>
  <r>
    <x v="1"/>
    <n v="-0.3"/>
  </r>
  <r>
    <x v="3"/>
    <n v="0"/>
  </r>
  <r>
    <x v="0"/>
    <n v="-0.44999999999999996"/>
  </r>
  <r>
    <x v="1"/>
    <n v="0"/>
  </r>
  <r>
    <x v="0"/>
    <n v="-0.3"/>
  </r>
  <r>
    <x v="0"/>
    <n v="-0.3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1"/>
    <n v="-0.3"/>
  </r>
  <r>
    <x v="0"/>
    <n v="-0.3"/>
  </r>
  <r>
    <x v="2"/>
    <n v="0"/>
  </r>
  <r>
    <x v="0"/>
    <n v="-0.6"/>
  </r>
  <r>
    <x v="2"/>
    <n v="0"/>
  </r>
  <r>
    <x v="0"/>
    <n v="-0.44999999999999996"/>
  </r>
  <r>
    <x v="1"/>
    <n v="-0.3"/>
  </r>
  <r>
    <x v="2"/>
    <n v="0"/>
  </r>
  <r>
    <x v="0"/>
    <n v="-0.3"/>
  </r>
  <r>
    <x v="1"/>
    <n v="-0.6"/>
  </r>
  <r>
    <x v="2"/>
    <n v="-0.3"/>
  </r>
  <r>
    <x v="2"/>
    <n v="0"/>
  </r>
  <r>
    <x v="0"/>
    <n v="-0.75"/>
  </r>
  <r>
    <x v="0"/>
    <n v="0"/>
  </r>
  <r>
    <x v="0"/>
    <n v="-0.6"/>
  </r>
  <r>
    <x v="0"/>
    <n v="0"/>
  </r>
  <r>
    <x v="3"/>
    <n v="0"/>
  </r>
  <r>
    <x v="0"/>
    <n v="0"/>
  </r>
  <r>
    <x v="2"/>
    <n v="0"/>
  </r>
  <r>
    <x v="2"/>
    <n v="0"/>
  </r>
  <r>
    <x v="0"/>
    <n v="-0.3"/>
  </r>
  <r>
    <x v="2"/>
    <n v="0"/>
  </r>
  <r>
    <x v="2"/>
    <n v="0"/>
  </r>
  <r>
    <x v="0"/>
    <n v="-0.3"/>
  </r>
  <r>
    <x v="2"/>
    <n v="0"/>
  </r>
  <r>
    <x v="2"/>
    <n v="0"/>
  </r>
  <r>
    <x v="0"/>
    <n v="-0.3"/>
  </r>
  <r>
    <x v="0"/>
    <n v="0"/>
  </r>
  <r>
    <x v="1"/>
    <n v="-1.5"/>
  </r>
  <r>
    <x v="2"/>
    <n v="0"/>
  </r>
  <r>
    <x v="2"/>
    <n v="0"/>
  </r>
  <r>
    <x v="3"/>
    <n v="0"/>
  </r>
  <r>
    <x v="0"/>
    <n v="0"/>
  </r>
  <r>
    <x v="2"/>
    <n v="-0.3"/>
  </r>
  <r>
    <x v="3"/>
    <n v="0"/>
  </r>
  <r>
    <x v="1"/>
    <n v="0"/>
  </r>
  <r>
    <x v="3"/>
    <n v="0"/>
  </r>
  <r>
    <x v="0"/>
    <n v="0"/>
  </r>
  <r>
    <x v="2"/>
    <n v="0"/>
  </r>
  <r>
    <x v="2"/>
    <n v="0"/>
  </r>
  <r>
    <x v="3"/>
    <n v="-0.3"/>
  </r>
  <r>
    <x v="1"/>
    <n v="-0.44999999999999996"/>
  </r>
  <r>
    <x v="2"/>
    <n v="-0.3"/>
  </r>
  <r>
    <x v="1"/>
    <n v="0"/>
  </r>
  <r>
    <x v="2"/>
    <n v="0"/>
  </r>
  <r>
    <x v="2"/>
    <n v="0"/>
  </r>
  <r>
    <x v="2"/>
    <n v="0"/>
  </r>
  <r>
    <x v="0"/>
    <n v="-0.3"/>
  </r>
  <r>
    <x v="3"/>
    <n v="0"/>
  </r>
  <r>
    <x v="3"/>
    <n v="-0.3"/>
  </r>
  <r>
    <x v="0"/>
    <n v="0"/>
  </r>
  <r>
    <x v="1"/>
    <n v="-0.44999999999999996"/>
  </r>
  <r>
    <x v="2"/>
    <n v="0"/>
  </r>
  <r>
    <x v="1"/>
    <n v="-1.3499999999999999"/>
  </r>
  <r>
    <x v="1"/>
    <n v="0"/>
  </r>
  <r>
    <x v="3"/>
    <n v="0"/>
  </r>
  <r>
    <x v="0"/>
    <n v="0"/>
  </r>
  <r>
    <x v="0"/>
    <n v="0"/>
  </r>
  <r>
    <x v="3"/>
    <n v="0"/>
  </r>
  <r>
    <x v="2"/>
    <n v="0"/>
  </r>
  <r>
    <x v="2"/>
    <n v="-0.3"/>
  </r>
  <r>
    <x v="3"/>
    <n v="0"/>
  </r>
  <r>
    <x v="3"/>
    <n v="0"/>
  </r>
  <r>
    <x v="1"/>
    <n v="-0.3"/>
  </r>
  <r>
    <x v="1"/>
    <n v="0"/>
  </r>
  <r>
    <x v="1"/>
    <n v="-0.3"/>
  </r>
  <r>
    <x v="2"/>
    <n v="0"/>
  </r>
  <r>
    <x v="2"/>
    <n v="0"/>
  </r>
  <r>
    <x v="3"/>
    <n v="0"/>
  </r>
  <r>
    <x v="0"/>
    <n v="-0.44999999999999996"/>
  </r>
  <r>
    <x v="2"/>
    <n v="0"/>
  </r>
  <r>
    <x v="1"/>
    <n v="-0.3"/>
  </r>
  <r>
    <x v="1"/>
    <n v="-0.3"/>
  </r>
  <r>
    <x v="2"/>
    <n v="0"/>
  </r>
  <r>
    <x v="3"/>
    <n v="0"/>
  </r>
  <r>
    <x v="0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2"/>
    <n v="0"/>
  </r>
  <r>
    <x v="2"/>
    <n v="0"/>
  </r>
  <r>
    <x v="2"/>
    <n v="0"/>
  </r>
  <r>
    <x v="1"/>
    <n v="-0.3"/>
  </r>
  <r>
    <x v="1"/>
    <n v="-0.6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-0.3"/>
  </r>
  <r>
    <x v="1"/>
    <n v="0"/>
  </r>
  <r>
    <x v="1"/>
    <n v="-0.44999999999999996"/>
  </r>
  <r>
    <x v="1"/>
    <n v="0"/>
  </r>
  <r>
    <x v="0"/>
    <n v="0"/>
  </r>
  <r>
    <x v="3"/>
    <n v="0"/>
  </r>
  <r>
    <x v="3"/>
    <n v="0"/>
  </r>
  <r>
    <x v="2"/>
    <n v="0"/>
  </r>
  <r>
    <x v="2"/>
    <n v="0"/>
  </r>
  <r>
    <x v="0"/>
    <n v="-1.3499999999999999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3"/>
    <n v="0"/>
  </r>
  <r>
    <x v="1"/>
    <n v="-0.3"/>
  </r>
  <r>
    <x v="2"/>
    <n v="0"/>
  </r>
  <r>
    <x v="2"/>
    <n v="0"/>
  </r>
  <r>
    <x v="1"/>
    <n v="-0.3"/>
  </r>
  <r>
    <x v="2"/>
    <n v="0"/>
  </r>
  <r>
    <x v="3"/>
    <n v="0"/>
  </r>
  <r>
    <x v="2"/>
    <n v="0"/>
  </r>
  <r>
    <x v="2"/>
    <n v="0"/>
  </r>
  <r>
    <x v="0"/>
    <n v="0"/>
  </r>
  <r>
    <x v="0"/>
    <n v="-0.3"/>
  </r>
  <r>
    <x v="0"/>
    <n v="0"/>
  </r>
  <r>
    <x v="1"/>
    <n v="-0.75"/>
  </r>
  <r>
    <x v="2"/>
    <n v="0"/>
  </r>
  <r>
    <x v="2"/>
    <n v="0"/>
  </r>
  <r>
    <x v="3"/>
    <n v="0"/>
  </r>
  <r>
    <x v="2"/>
    <n v="0"/>
  </r>
  <r>
    <x v="3"/>
    <n v="0"/>
  </r>
  <r>
    <x v="1"/>
    <n v="-0.3"/>
  </r>
  <r>
    <x v="2"/>
    <n v="0"/>
  </r>
  <r>
    <x v="2"/>
    <n v="0"/>
  </r>
  <r>
    <x v="0"/>
    <n v="0"/>
  </r>
  <r>
    <x v="3"/>
    <n v="0"/>
  </r>
  <r>
    <x v="0"/>
    <n v="0"/>
  </r>
  <r>
    <x v="2"/>
    <n v="0"/>
  </r>
  <r>
    <x v="2"/>
    <n v="0"/>
  </r>
  <r>
    <x v="3"/>
    <n v="0"/>
  </r>
  <r>
    <x v="3"/>
    <n v="0"/>
  </r>
  <r>
    <x v="3"/>
    <n v="0"/>
  </r>
  <r>
    <x v="1"/>
    <n v="-0.3"/>
  </r>
  <r>
    <x v="3"/>
    <n v="0"/>
  </r>
  <r>
    <x v="3"/>
    <n v="0"/>
  </r>
  <r>
    <x v="0"/>
    <n v="0"/>
  </r>
  <r>
    <x v="0"/>
    <n v="0"/>
  </r>
  <r>
    <x v="1"/>
    <n v="0"/>
  </r>
  <r>
    <x v="3"/>
    <n v="0"/>
  </r>
  <r>
    <x v="2"/>
    <n v="0"/>
  </r>
  <r>
    <x v="2"/>
    <n v="0"/>
  </r>
  <r>
    <x v="1"/>
    <n v="-0.3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2"/>
    <n v="0"/>
  </r>
  <r>
    <x v="3"/>
    <n v="-0.3"/>
  </r>
  <r>
    <x v="3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3"/>
    <n v="-0.3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3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1"/>
    <n v="-0.3"/>
  </r>
  <r>
    <x v="2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2"/>
    <n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0"/>
    <n v="0"/>
  </r>
  <r>
    <x v="0"/>
    <n v="0"/>
  </r>
  <r>
    <x v="0"/>
    <n v="6"/>
  </r>
  <r>
    <x v="0"/>
    <n v="0"/>
  </r>
  <r>
    <x v="0"/>
    <n v="0"/>
  </r>
  <r>
    <x v="0"/>
    <n v="0"/>
  </r>
  <r>
    <x v="2"/>
    <n v="0"/>
  </r>
  <r>
    <x v="2"/>
    <n v="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6"/>
  </r>
  <r>
    <x v="2"/>
    <n v="6"/>
  </r>
  <r>
    <x v="2"/>
    <n v="0"/>
  </r>
  <r>
    <x v="2"/>
    <n v="0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3"/>
    <n v="6"/>
  </r>
  <r>
    <x v="3"/>
    <n v="0"/>
  </r>
  <r>
    <x v="3"/>
    <n v="6"/>
  </r>
  <r>
    <x v="3"/>
    <n v="0"/>
  </r>
  <r>
    <x v="3"/>
    <n v="0"/>
  </r>
  <r>
    <x v="3"/>
    <n v="0"/>
  </r>
  <r>
    <x v="4"/>
    <n v="0"/>
  </r>
  <r>
    <x v="4"/>
    <m/>
  </r>
  <r>
    <x v="5"/>
    <m/>
  </r>
  <r>
    <x v="5"/>
    <m/>
  </r>
  <r>
    <x v="3"/>
    <m/>
  </r>
  <r>
    <x v="3"/>
    <m/>
  </r>
  <r>
    <x v="3"/>
    <m/>
  </r>
  <r>
    <x v="3"/>
    <m/>
  </r>
  <r>
    <x v="3"/>
    <m/>
  </r>
  <r>
    <x v="3"/>
    <m/>
  </r>
  <r>
    <x v="4"/>
    <m/>
  </r>
  <r>
    <x v="4"/>
    <m/>
  </r>
  <r>
    <x v="4"/>
    <m/>
  </r>
  <r>
    <x v="4"/>
    <m/>
  </r>
  <r>
    <x v="4"/>
    <m/>
  </r>
  <r>
    <x v="5"/>
    <m/>
  </r>
  <r>
    <x v="5"/>
    <m/>
  </r>
  <r>
    <x v="5"/>
    <m/>
  </r>
  <r>
    <x v="5"/>
    <m/>
  </r>
  <r>
    <x v="5"/>
    <m/>
  </r>
  <r>
    <x v="5"/>
    <m/>
  </r>
  <r>
    <x v="5"/>
    <n v="4.5"/>
  </r>
  <r>
    <x v="4"/>
    <n v="4.5"/>
  </r>
  <r>
    <x v="5"/>
    <n v="7.5"/>
  </r>
  <r>
    <x v="4"/>
    <n v="7.5"/>
  </r>
  <r>
    <x v="5"/>
    <n v="4.5"/>
  </r>
  <r>
    <x v="3"/>
    <n v="7.5"/>
  </r>
  <r>
    <x v="5"/>
    <n v="4.5"/>
  </r>
  <r>
    <x v="3"/>
    <n v="7.5"/>
  </r>
  <r>
    <x v="5"/>
    <n v="7.5"/>
  </r>
  <r>
    <x v="3"/>
    <n v="4.5"/>
  </r>
  <r>
    <x v="4"/>
    <n v="7.8"/>
  </r>
  <r>
    <x v="4"/>
    <n v="4.5"/>
  </r>
  <r>
    <x v="4"/>
    <n v="4.5"/>
  </r>
  <r>
    <x v="4"/>
    <n v="9"/>
  </r>
  <r>
    <x v="5"/>
    <n v="7.8"/>
  </r>
  <r>
    <x v="3"/>
    <n v="7.5"/>
  </r>
  <r>
    <x v="3"/>
    <n v="4.5"/>
  </r>
  <r>
    <x v="3"/>
    <n v="-1.5"/>
  </r>
  <r>
    <x v="3"/>
    <n v="2.1"/>
  </r>
  <r>
    <x v="5"/>
    <n v="-1.5"/>
  </r>
  <r>
    <x v="5"/>
    <n v="1.5"/>
  </r>
  <r>
    <x v="5"/>
    <n v="1.5"/>
  </r>
  <r>
    <x v="4"/>
    <n v="-1.5"/>
  </r>
  <r>
    <x v="5"/>
    <n v="1.9500000000000002"/>
  </r>
  <r>
    <x v="5"/>
    <n v="2.1"/>
  </r>
  <r>
    <x v="4"/>
    <n v="1.5"/>
  </r>
  <r>
    <x v="3"/>
    <n v="1.5"/>
  </r>
  <r>
    <x v="4"/>
    <n v="1.5"/>
  </r>
  <r>
    <x v="5"/>
    <n v="1.5"/>
  </r>
  <r>
    <x v="4"/>
    <n v="3"/>
  </r>
  <r>
    <x v="5"/>
    <n v="-1.5"/>
  </r>
  <r>
    <x v="3"/>
    <n v="1.5"/>
  </r>
  <r>
    <x v="4"/>
    <n v="2.25"/>
  </r>
  <r>
    <x v="3"/>
    <n v="1.5"/>
  </r>
  <r>
    <x v="4"/>
    <n v="1.5"/>
  </r>
  <r>
    <x v="4"/>
    <n v="1.9500000000000002"/>
  </r>
  <r>
    <x v="4"/>
    <n v="1.5"/>
  </r>
  <r>
    <x v="5"/>
    <n v="1.5"/>
  </r>
  <r>
    <x v="5"/>
    <n v="1.5"/>
  </r>
  <r>
    <x v="3"/>
    <n v="1.5"/>
  </r>
  <r>
    <x v="3"/>
    <n v="2.25"/>
  </r>
  <r>
    <x v="5"/>
    <n v="3"/>
  </r>
  <r>
    <x v="4"/>
    <n v="1.5"/>
  </r>
  <r>
    <x v="3"/>
    <n v="-1.5"/>
  </r>
  <r>
    <x v="5"/>
    <n v="1.5"/>
  </r>
  <r>
    <x v="3"/>
    <n v="3"/>
  </r>
  <r>
    <x v="5"/>
    <n v="1.5"/>
  </r>
  <r>
    <x v="4"/>
    <n v="-1.5"/>
  </r>
  <r>
    <x v="3"/>
    <n v="1.7999999999999998"/>
  </r>
  <r>
    <x v="5"/>
    <n v="1.9500000000000002"/>
  </r>
  <r>
    <x v="1"/>
    <n v="3"/>
  </r>
  <r>
    <x v="3"/>
    <n v="1.5"/>
  </r>
  <r>
    <x v="4"/>
    <n v="1.9500000000000002"/>
  </r>
  <r>
    <x v="4"/>
    <n v="2.25"/>
  </r>
  <r>
    <x v="5"/>
    <n v="1.5"/>
  </r>
  <r>
    <x v="5"/>
    <n v="-1.5"/>
  </r>
  <r>
    <x v="4"/>
    <n v="2.4"/>
  </r>
  <r>
    <x v="5"/>
    <n v="1.5"/>
  </r>
  <r>
    <x v="3"/>
    <n v="2.6999999999999997"/>
  </r>
  <r>
    <x v="3"/>
    <n v="-1.5"/>
  </r>
  <r>
    <x v="3"/>
    <n v="2.1"/>
  </r>
  <r>
    <x v="4"/>
    <n v="2.1"/>
  </r>
  <r>
    <x v="4"/>
    <n v="1.5"/>
  </r>
  <r>
    <x v="4"/>
    <n v="1.5"/>
  </r>
  <r>
    <x v="4"/>
    <n v="1.5"/>
  </r>
  <r>
    <x v="3"/>
    <n v="1.5"/>
  </r>
  <r>
    <x v="4"/>
    <n v="1.5"/>
  </r>
  <r>
    <x v="4"/>
    <n v="1.9500000000000002"/>
  </r>
  <r>
    <x v="3"/>
    <n v="2.6999999999999997"/>
  </r>
  <r>
    <x v="3"/>
    <n v="-1.5"/>
  </r>
  <r>
    <x v="3"/>
    <n v="1.5"/>
  </r>
  <r>
    <x v="4"/>
    <n v="2.1"/>
  </r>
  <r>
    <x v="5"/>
    <n v="1.5"/>
  </r>
  <r>
    <x v="3"/>
    <n v="3"/>
  </r>
  <r>
    <x v="3"/>
    <n v="1.5"/>
  </r>
  <r>
    <x v="3"/>
    <n v="1.5"/>
  </r>
  <r>
    <x v="4"/>
    <n v="1.5"/>
  </r>
  <r>
    <x v="5"/>
    <n v="1.5"/>
  </r>
  <r>
    <x v="4"/>
    <n v="-1.5"/>
  </r>
  <r>
    <x v="4"/>
    <n v="1.5"/>
  </r>
  <r>
    <x v="5"/>
    <n v="1.5"/>
  </r>
  <r>
    <x v="4"/>
    <n v="1.5"/>
  </r>
  <r>
    <x v="5"/>
    <n v="2.4"/>
  </r>
  <r>
    <x v="3"/>
    <n v="1.6500000000000001"/>
  </r>
  <r>
    <x v="4"/>
    <n v="1.5"/>
  </r>
  <r>
    <x v="3"/>
    <n v="1.5"/>
  </r>
  <r>
    <x v="3"/>
    <n v="2.1"/>
  </r>
  <r>
    <x v="5"/>
    <n v="1.5"/>
  </r>
  <r>
    <x v="5"/>
    <n v="1.5"/>
  </r>
  <r>
    <x v="3"/>
    <n v="2.5499999999999998"/>
  </r>
  <r>
    <x v="4"/>
    <n v="1.5"/>
  </r>
  <r>
    <x v="3"/>
    <n v="3"/>
  </r>
  <r>
    <x v="3"/>
    <n v="1.5"/>
  </r>
  <r>
    <x v="4"/>
    <n v="1.7999999999999998"/>
  </r>
  <r>
    <x v="5"/>
    <n v="2.25"/>
  </r>
  <r>
    <x v="3"/>
    <n v="3"/>
  </r>
  <r>
    <x v="3"/>
    <n v="1.5"/>
  </r>
  <r>
    <x v="4"/>
    <n v="2.6999999999999997"/>
  </r>
  <r>
    <x v="5"/>
    <n v="2.25"/>
  </r>
  <r>
    <x v="3"/>
    <n v="2.4"/>
  </r>
  <r>
    <x v="4"/>
    <n v="1.5"/>
  </r>
  <r>
    <x v="5"/>
    <n v="1.5"/>
  </r>
  <r>
    <x v="4"/>
    <n v="1.6500000000000001"/>
  </r>
  <r>
    <x v="5"/>
    <n v="1.5"/>
  </r>
  <r>
    <x v="3"/>
    <n v="1.5"/>
  </r>
  <r>
    <x v="4"/>
    <n v="2.6999999999999997"/>
  </r>
  <r>
    <x v="3"/>
    <n v="2.6999999999999997"/>
  </r>
  <r>
    <x v="3"/>
    <n v="2.6999999999999997"/>
  </r>
  <r>
    <x v="3"/>
    <n v="3"/>
  </r>
  <r>
    <x v="5"/>
    <n v="2.6999999999999997"/>
  </r>
  <r>
    <x v="4"/>
    <n v="-0.3"/>
  </r>
  <r>
    <x v="3"/>
    <n v="-0.3"/>
  </r>
  <r>
    <x v="3"/>
    <n v="0"/>
  </r>
  <r>
    <x v="3"/>
    <n v="0"/>
  </r>
  <r>
    <x v="3"/>
    <n v="-1.05"/>
  </r>
  <r>
    <x v="5"/>
    <n v="-0.89999999999999991"/>
  </r>
  <r>
    <x v="1"/>
    <n v="0"/>
  </r>
  <r>
    <x v="5"/>
    <n v="-0.3"/>
  </r>
  <r>
    <x v="4"/>
    <n v="-0.3"/>
  </r>
  <r>
    <x v="5"/>
    <n v="-1.5"/>
  </r>
  <r>
    <x v="5"/>
    <n v="-0.3"/>
  </r>
  <r>
    <x v="5"/>
    <n v="-0.89999999999999991"/>
  </r>
  <r>
    <x v="4"/>
    <n v="-0.3"/>
  </r>
  <r>
    <x v="3"/>
    <n v="-0.89999999999999991"/>
  </r>
  <r>
    <x v="5"/>
    <n v="-0.3"/>
  </r>
  <r>
    <x v="1"/>
    <n v="0"/>
  </r>
  <r>
    <x v="5"/>
    <n v="-1.5"/>
  </r>
  <r>
    <x v="4"/>
    <n v="-1.5"/>
  </r>
  <r>
    <x v="3"/>
    <n v="0"/>
  </r>
  <r>
    <x v="5"/>
    <n v="0"/>
  </r>
  <r>
    <x v="3"/>
    <n v="-1.5"/>
  </r>
  <r>
    <x v="4"/>
    <n v="0"/>
  </r>
  <r>
    <x v="3"/>
    <n v="0"/>
  </r>
  <r>
    <x v="4"/>
    <n v="-0.44999999999999996"/>
  </r>
  <r>
    <x v="4"/>
    <n v="-0.3"/>
  </r>
  <r>
    <x v="4"/>
    <n v="-1.5"/>
  </r>
  <r>
    <x v="5"/>
    <n v="-1.2"/>
  </r>
  <r>
    <x v="3"/>
    <n v="-1.5"/>
  </r>
  <r>
    <x v="3"/>
    <n v="-1.5"/>
  </r>
  <r>
    <x v="4"/>
    <n v="-1.5"/>
  </r>
  <r>
    <x v="5"/>
    <n v="-1.5"/>
  </r>
  <r>
    <x v="3"/>
    <n v="0"/>
  </r>
  <r>
    <x v="3"/>
    <n v="-0.3"/>
  </r>
  <r>
    <x v="3"/>
    <n v="0"/>
  </r>
  <r>
    <x v="3"/>
    <n v="-1.05"/>
  </r>
  <r>
    <x v="4"/>
    <n v="-0.3"/>
  </r>
  <r>
    <x v="4"/>
    <n v="-1.5"/>
  </r>
  <r>
    <x v="4"/>
    <n v="-0.3"/>
  </r>
  <r>
    <x v="5"/>
    <n v="-1.2"/>
  </r>
  <r>
    <x v="5"/>
    <n v="-0.3"/>
  </r>
  <r>
    <x v="3"/>
    <n v="-1.5"/>
  </r>
  <r>
    <x v="4"/>
    <n v="0"/>
  </r>
  <r>
    <x v="4"/>
    <n v="0"/>
  </r>
  <r>
    <x v="3"/>
    <n v="-1.5"/>
  </r>
  <r>
    <x v="5"/>
    <n v="-1.5"/>
  </r>
  <r>
    <x v="1"/>
    <n v="-0.3"/>
  </r>
  <r>
    <x v="3"/>
    <n v="-1.2"/>
  </r>
  <r>
    <x v="5"/>
    <n v="-0.3"/>
  </r>
  <r>
    <x v="4"/>
    <n v="-0.44999999999999996"/>
  </r>
  <r>
    <x v="4"/>
    <n v="-0.3"/>
  </r>
  <r>
    <x v="5"/>
    <n v="-1.05"/>
  </r>
  <r>
    <x v="5"/>
    <n v="0"/>
  </r>
  <r>
    <x v="4"/>
    <n v="-1.2"/>
  </r>
  <r>
    <x v="4"/>
    <n v="-1.3499999999999999"/>
  </r>
  <r>
    <x v="5"/>
    <n v="-1.5"/>
  </r>
  <r>
    <x v="4"/>
    <n v="-0.75"/>
  </r>
  <r>
    <x v="5"/>
    <n v="-0.89999999999999991"/>
  </r>
  <r>
    <x v="4"/>
    <n v="0"/>
  </r>
  <r>
    <x v="4"/>
    <n v="0"/>
  </r>
  <r>
    <x v="5"/>
    <n v="-0.89999999999999991"/>
  </r>
  <r>
    <x v="3"/>
    <n v="0"/>
  </r>
  <r>
    <x v="4"/>
    <n v="-1.3499999999999999"/>
  </r>
  <r>
    <x v="4"/>
    <n v="-0.3"/>
  </r>
  <r>
    <x v="5"/>
    <n v="-1.5"/>
  </r>
  <r>
    <x v="5"/>
    <n v="0"/>
  </r>
  <r>
    <x v="1"/>
    <n v="-1.5"/>
  </r>
  <r>
    <x v="1"/>
    <n v="0"/>
  </r>
  <r>
    <x v="4"/>
    <n v="0"/>
  </r>
  <r>
    <x v="5"/>
    <n v="0"/>
  </r>
  <r>
    <x v="3"/>
    <n v="-1.2"/>
  </r>
  <r>
    <x v="5"/>
    <n v="0"/>
  </r>
  <r>
    <x v="5"/>
    <n v="-1.2"/>
  </r>
  <r>
    <x v="3"/>
    <n v="-1.5"/>
  </r>
  <r>
    <x v="3"/>
    <n v="-0.3"/>
  </r>
  <r>
    <x v="4"/>
    <n v="0"/>
  </r>
  <r>
    <x v="4"/>
    <n v="-0.3"/>
  </r>
  <r>
    <x v="1"/>
    <n v="-0.3"/>
  </r>
  <r>
    <x v="4"/>
    <n v="-0.3"/>
  </r>
  <r>
    <x v="3"/>
    <n v="0"/>
  </r>
  <r>
    <x v="4"/>
    <n v="0"/>
  </r>
  <r>
    <x v="5"/>
    <n v="0"/>
  </r>
  <r>
    <x v="3"/>
    <n v="-0.3"/>
  </r>
  <r>
    <x v="1"/>
    <n v="-0.3"/>
  </r>
  <r>
    <x v="5"/>
    <n v="0"/>
  </r>
  <r>
    <x v="3"/>
    <n v="-1.5"/>
  </r>
  <r>
    <x v="3"/>
    <n v="0"/>
  </r>
  <r>
    <x v="5"/>
    <n v="-0.3"/>
  </r>
  <r>
    <x v="5"/>
    <n v="0"/>
  </r>
  <r>
    <x v="3"/>
    <n v="-1.5"/>
  </r>
  <r>
    <x v="3"/>
    <n v="-0.3"/>
  </r>
  <r>
    <x v="1"/>
    <n v="-0.3"/>
  </r>
  <r>
    <x v="4"/>
    <n v="0"/>
  </r>
  <r>
    <x v="4"/>
    <n v="0"/>
  </r>
  <r>
    <x v="5"/>
    <n v="-0.75"/>
  </r>
  <r>
    <x v="3"/>
    <n v="0"/>
  </r>
  <r>
    <x v="3"/>
    <n v="0"/>
  </r>
  <r>
    <x v="4"/>
    <n v="0"/>
  </r>
  <r>
    <x v="1"/>
    <n v="-0.3"/>
  </r>
  <r>
    <x v="1"/>
    <n v="0"/>
  </r>
  <r>
    <x v="3"/>
    <n v="0"/>
  </r>
  <r>
    <x v="5"/>
    <n v="-1.5"/>
  </r>
  <r>
    <x v="3"/>
    <n v="0"/>
  </r>
  <r>
    <x v="4"/>
    <n v="-0.3"/>
  </r>
  <r>
    <x v="4"/>
    <n v="-1.5"/>
  </r>
  <r>
    <x v="3"/>
    <n v="0"/>
  </r>
  <r>
    <x v="1"/>
    <n v="0"/>
  </r>
  <r>
    <x v="3"/>
    <n v="-1.05"/>
  </r>
  <r>
    <x v="5"/>
    <n v="-0.75"/>
  </r>
  <r>
    <x v="1"/>
    <n v="0"/>
  </r>
  <r>
    <x v="5"/>
    <n v="-0.6"/>
  </r>
  <r>
    <x v="5"/>
    <n v="0"/>
  </r>
  <r>
    <x v="3"/>
    <n v="-0.3"/>
  </r>
  <r>
    <x v="5"/>
    <n v="0"/>
  </r>
  <r>
    <x v="4"/>
    <n v="0"/>
  </r>
  <r>
    <x v="5"/>
    <n v="-0.3"/>
  </r>
  <r>
    <x v="4"/>
    <n v="0"/>
  </r>
  <r>
    <x v="5"/>
    <n v="0"/>
  </r>
  <r>
    <x v="5"/>
    <n v="-0.3"/>
  </r>
  <r>
    <x v="1"/>
    <n v="0"/>
  </r>
  <r>
    <x v="4"/>
    <n v="-0.3"/>
  </r>
  <r>
    <x v="4"/>
    <n v="0"/>
  </r>
  <r>
    <x v="5"/>
    <n v="-0.3"/>
  </r>
  <r>
    <x v="1"/>
    <n v="0"/>
  </r>
  <r>
    <x v="5"/>
    <n v="0"/>
  </r>
  <r>
    <x v="4"/>
    <n v="-0.3"/>
  </r>
  <r>
    <x v="5"/>
    <n v="0"/>
  </r>
  <r>
    <x v="5"/>
    <n v="0"/>
  </r>
  <r>
    <x v="1"/>
    <n v="0"/>
  </r>
  <r>
    <x v="3"/>
    <n v="0"/>
  </r>
  <r>
    <x v="3"/>
    <n v="0"/>
  </r>
  <r>
    <x v="3"/>
    <n v="0"/>
  </r>
  <r>
    <x v="5"/>
    <n v="-0.3"/>
  </r>
  <r>
    <x v="4"/>
    <n v="-0.3"/>
  </r>
  <r>
    <x v="3"/>
    <n v="0"/>
  </r>
  <r>
    <x v="1"/>
    <n v="0"/>
  </r>
  <r>
    <x v="3"/>
    <n v="0"/>
  </r>
  <r>
    <x v="4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4"/>
    <n v="-0.3"/>
  </r>
  <r>
    <x v="4"/>
    <n v="0"/>
  </r>
  <r>
    <x v="4"/>
    <n v="0"/>
  </r>
  <r>
    <x v="1"/>
    <n v="-0.3"/>
  </r>
  <r>
    <x v="1"/>
    <n v="0"/>
  </r>
  <r>
    <x v="1"/>
    <n v="-0.3"/>
  </r>
  <r>
    <x v="3"/>
    <n v="0"/>
  </r>
  <r>
    <x v="3"/>
    <n v="0"/>
  </r>
  <r>
    <x v="4"/>
    <n v="0"/>
  </r>
  <r>
    <x v="4"/>
    <n v="0"/>
  </r>
  <r>
    <x v="1"/>
    <n v="0"/>
  </r>
  <r>
    <x v="1"/>
    <n v="0"/>
  </r>
  <r>
    <x v="4"/>
    <n v="0"/>
  </r>
  <r>
    <x v="1"/>
    <n v="0"/>
  </r>
  <r>
    <x v="3"/>
    <n v="0"/>
  </r>
  <r>
    <x v="3"/>
    <n v="-0.3"/>
  </r>
  <r>
    <x v="3"/>
    <n v="0"/>
  </r>
  <r>
    <x v="1"/>
    <n v="0"/>
  </r>
  <r>
    <x v="4"/>
    <n v="-0.3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1"/>
    <n v="0"/>
  </r>
  <r>
    <x v="3"/>
    <n v="0"/>
  </r>
  <r>
    <x v="1"/>
    <n v="-0.3"/>
  </r>
  <r>
    <x v="5"/>
    <n v="0"/>
  </r>
  <r>
    <x v="1"/>
    <n v="0"/>
  </r>
  <r>
    <x v="5"/>
    <n v="0"/>
  </r>
  <r>
    <x v="1"/>
    <n v="0"/>
  </r>
  <r>
    <x v="1"/>
    <n v="0"/>
  </r>
  <r>
    <x v="5"/>
    <n v="0"/>
  </r>
  <r>
    <x v="5"/>
    <n v="0"/>
  </r>
  <r>
    <x v="1"/>
    <n v="0"/>
  </r>
  <r>
    <x v="3"/>
    <n v="0"/>
  </r>
  <r>
    <x v="5"/>
    <n v="0"/>
  </r>
  <r>
    <x v="1"/>
    <n v="0"/>
  </r>
  <r>
    <x v="3"/>
    <n v="0"/>
  </r>
  <r>
    <x v="4"/>
    <n v="-0.3"/>
  </r>
  <r>
    <x v="1"/>
    <n v="-0.3"/>
  </r>
  <r>
    <x v="1"/>
    <n v="0"/>
  </r>
  <r>
    <x v="1"/>
    <n v="-0.3"/>
  </r>
  <r>
    <x v="1"/>
    <n v="0"/>
  </r>
  <r>
    <x v="3"/>
    <n v="0"/>
  </r>
  <r>
    <x v="5"/>
    <n v="0"/>
  </r>
  <r>
    <x v="3"/>
    <n v="0"/>
  </r>
  <r>
    <x v="3"/>
    <n v="0"/>
  </r>
  <r>
    <x v="1"/>
    <n v="0"/>
  </r>
  <r>
    <x v="4"/>
    <n v="0"/>
  </r>
  <r>
    <x v="4"/>
    <n v="0"/>
  </r>
  <r>
    <x v="4"/>
    <n v="0"/>
  </r>
  <r>
    <x v="1"/>
    <n v="-0.3"/>
  </r>
  <r>
    <x v="5"/>
    <n v="0"/>
  </r>
  <r>
    <x v="1"/>
    <n v="0"/>
  </r>
  <r>
    <x v="5"/>
    <n v="-0.3"/>
  </r>
  <r>
    <x v="5"/>
    <n v="0"/>
  </r>
  <r>
    <x v="5"/>
    <n v="-0.3"/>
  </r>
  <r>
    <x v="3"/>
    <n v="0"/>
  </r>
  <r>
    <x v="5"/>
    <n v="0"/>
  </r>
  <r>
    <x v="4"/>
    <n v="0"/>
  </r>
  <r>
    <x v="5"/>
    <n v="0"/>
  </r>
  <r>
    <x v="1"/>
    <n v="0"/>
  </r>
  <r>
    <x v="5"/>
    <n v="0"/>
  </r>
  <r>
    <x v="4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2"/>
    <n v="2.6999999999999997"/>
  </r>
  <r>
    <x v="1"/>
    <n v="3"/>
  </r>
  <r>
    <x v="2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0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2"/>
    <n v="0"/>
  </r>
  <r>
    <x v="1"/>
    <n v="-0.3"/>
  </r>
  <r>
    <x v="2"/>
    <n v="-0.3"/>
  </r>
  <r>
    <x v="0"/>
    <n v="-1.5"/>
  </r>
  <r>
    <x v="1"/>
    <n v="-1.3499999999999999"/>
  </r>
  <r>
    <x v="1"/>
    <n v="0"/>
  </r>
  <r>
    <x v="2"/>
    <n v="0"/>
  </r>
  <r>
    <x v="0"/>
    <n v="-0.3"/>
  </r>
  <r>
    <x v="0"/>
    <n v="-0.89999999999999991"/>
  </r>
  <r>
    <x v="1"/>
    <n v="-0.3"/>
  </r>
  <r>
    <x v="2"/>
    <n v="0"/>
  </r>
  <r>
    <x v="0"/>
    <n v="-0.44999999999999996"/>
  </r>
  <r>
    <x v="1"/>
    <n v="0"/>
  </r>
  <r>
    <x v="0"/>
    <n v="-0.3"/>
  </r>
  <r>
    <x v="0"/>
    <n v="-0.3"/>
  </r>
  <r>
    <x v="0"/>
    <n v="0"/>
  </r>
  <r>
    <x v="0"/>
    <n v="0"/>
  </r>
  <r>
    <x v="2"/>
    <n v="0"/>
  </r>
  <r>
    <x v="2"/>
    <n v="0"/>
  </r>
  <r>
    <x v="1"/>
    <n v="0"/>
  </r>
  <r>
    <x v="1"/>
    <n v="0"/>
  </r>
  <r>
    <x v="1"/>
    <n v="-0.3"/>
  </r>
  <r>
    <x v="0"/>
    <n v="-0.3"/>
  </r>
  <r>
    <x v="0"/>
    <n v="0"/>
  </r>
  <r>
    <x v="0"/>
    <n v="-0.6"/>
  </r>
  <r>
    <x v="0"/>
    <n v="0"/>
  </r>
  <r>
    <x v="0"/>
    <n v="-0.44999999999999996"/>
  </r>
  <r>
    <x v="1"/>
    <n v="-0.3"/>
  </r>
  <r>
    <x v="2"/>
    <n v="0"/>
  </r>
  <r>
    <x v="0"/>
    <n v="-0.3"/>
  </r>
  <r>
    <x v="1"/>
    <n v="-0.6"/>
  </r>
  <r>
    <x v="0"/>
    <n v="-0.3"/>
  </r>
  <r>
    <x v="0"/>
    <n v="0"/>
  </r>
  <r>
    <x v="0"/>
    <n v="-0.75"/>
  </r>
  <r>
    <x v="0"/>
    <n v="0"/>
  </r>
  <r>
    <x v="0"/>
    <n v="-0.6"/>
  </r>
  <r>
    <x v="0"/>
    <n v="0"/>
  </r>
  <r>
    <x v="2"/>
    <n v="0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-0.3"/>
  </r>
  <r>
    <x v="2"/>
    <n v="0"/>
  </r>
  <r>
    <x v="2"/>
    <n v="0"/>
  </r>
  <r>
    <x v="0"/>
    <n v="-0.3"/>
  </r>
  <r>
    <x v="0"/>
    <n v="0"/>
  </r>
  <r>
    <x v="1"/>
    <n v="-1.5"/>
  </r>
  <r>
    <x v="0"/>
    <n v="0"/>
  </r>
  <r>
    <x v="2"/>
    <n v="0"/>
  </r>
  <r>
    <x v="2"/>
    <n v="0"/>
  </r>
  <r>
    <x v="0"/>
    <n v="0"/>
  </r>
  <r>
    <x v="0"/>
    <n v="-0.3"/>
  </r>
  <r>
    <x v="2"/>
    <n v="0"/>
  </r>
  <r>
    <x v="1"/>
    <n v="0"/>
  </r>
  <r>
    <x v="2"/>
    <n v="0"/>
  </r>
  <r>
    <x v="0"/>
    <n v="0"/>
  </r>
  <r>
    <x v="2"/>
    <n v="0"/>
  </r>
  <r>
    <x v="2"/>
    <n v="0"/>
  </r>
  <r>
    <x v="2"/>
    <n v="-0.3"/>
  </r>
  <r>
    <x v="1"/>
    <n v="-0.44999999999999996"/>
  </r>
  <r>
    <x v="2"/>
    <n v="-0.3"/>
  </r>
  <r>
    <x v="1"/>
    <n v="0"/>
  </r>
  <r>
    <x v="0"/>
    <n v="0"/>
  </r>
  <r>
    <x v="0"/>
    <n v="0"/>
  </r>
  <r>
    <x v="0"/>
    <n v="0"/>
  </r>
  <r>
    <x v="0"/>
    <n v="-0.3"/>
  </r>
  <r>
    <x v="2"/>
    <n v="0"/>
  </r>
  <r>
    <x v="2"/>
    <n v="-0.3"/>
  </r>
  <r>
    <x v="0"/>
    <n v="0"/>
  </r>
  <r>
    <x v="1"/>
    <n v="-0.44999999999999996"/>
  </r>
  <r>
    <x v="2"/>
    <n v="0"/>
  </r>
  <r>
    <x v="1"/>
    <n v="-1.3499999999999999"/>
  </r>
  <r>
    <x v="1"/>
    <n v="0"/>
  </r>
  <r>
    <x v="2"/>
    <n v="0"/>
  </r>
  <r>
    <x v="0"/>
    <n v="0"/>
  </r>
  <r>
    <x v="0"/>
    <n v="0"/>
  </r>
  <r>
    <x v="2"/>
    <n v="0"/>
  </r>
  <r>
    <x v="0"/>
    <n v="0"/>
  </r>
  <r>
    <x v="2"/>
    <n v="-0.3"/>
  </r>
  <r>
    <x v="2"/>
    <n v="0"/>
  </r>
  <r>
    <x v="2"/>
    <n v="0"/>
  </r>
  <r>
    <x v="1"/>
    <n v="-0.3"/>
  </r>
  <r>
    <x v="1"/>
    <n v="0"/>
  </r>
  <r>
    <x v="1"/>
    <n v="-0.3"/>
  </r>
  <r>
    <x v="2"/>
    <n v="0"/>
  </r>
  <r>
    <x v="2"/>
    <n v="0"/>
  </r>
  <r>
    <x v="2"/>
    <n v="0"/>
  </r>
  <r>
    <x v="0"/>
    <n v="-0.44999999999999996"/>
  </r>
  <r>
    <x v="0"/>
    <n v="0"/>
  </r>
  <r>
    <x v="1"/>
    <n v="-0.3"/>
  </r>
  <r>
    <x v="1"/>
    <n v="-0.3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-0.3"/>
  </r>
  <r>
    <x v="1"/>
    <n v="-0.6"/>
  </r>
  <r>
    <x v="2"/>
    <n v="0"/>
  </r>
  <r>
    <x v="2"/>
    <n v="0"/>
  </r>
  <r>
    <x v="0"/>
    <n v="0"/>
  </r>
  <r>
    <x v="0"/>
    <n v="0"/>
  </r>
  <r>
    <x v="1"/>
    <n v="0"/>
  </r>
  <r>
    <x v="0"/>
    <n v="0"/>
  </r>
  <r>
    <x v="2"/>
    <n v="0"/>
  </r>
  <r>
    <x v="1"/>
    <n v="0"/>
  </r>
  <r>
    <x v="2"/>
    <n v="0"/>
  </r>
  <r>
    <x v="1"/>
    <n v="-0.3"/>
  </r>
  <r>
    <x v="1"/>
    <n v="0"/>
  </r>
  <r>
    <x v="1"/>
    <n v="-0.44999999999999996"/>
  </r>
  <r>
    <x v="1"/>
    <n v="0"/>
  </r>
  <r>
    <x v="0"/>
    <n v="0"/>
  </r>
  <r>
    <x v="2"/>
    <n v="0"/>
  </r>
  <r>
    <x v="2"/>
    <n v="0"/>
  </r>
  <r>
    <x v="2"/>
    <n v="0"/>
  </r>
  <r>
    <x v="2"/>
    <n v="0"/>
  </r>
  <r>
    <x v="0"/>
    <n v="-1.3499999999999999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-0.3"/>
  </r>
  <r>
    <x v="0"/>
    <n v="0"/>
  </r>
  <r>
    <x v="0"/>
    <n v="0"/>
  </r>
  <r>
    <x v="1"/>
    <n v="-0.3"/>
  </r>
  <r>
    <x v="0"/>
    <n v="0"/>
  </r>
  <r>
    <x v="2"/>
    <n v="0"/>
  </r>
  <r>
    <x v="0"/>
    <n v="0"/>
  </r>
  <r>
    <x v="2"/>
    <n v="0"/>
  </r>
  <r>
    <x v="0"/>
    <n v="0"/>
  </r>
  <r>
    <x v="0"/>
    <n v="-0.3"/>
  </r>
  <r>
    <x v="0"/>
    <n v="0"/>
  </r>
  <r>
    <x v="1"/>
    <n v="-0.75"/>
  </r>
  <r>
    <x v="2"/>
    <n v="0"/>
  </r>
  <r>
    <x v="2"/>
    <n v="0"/>
  </r>
  <r>
    <x v="2"/>
    <n v="0"/>
  </r>
  <r>
    <x v="0"/>
    <n v="0"/>
  </r>
  <r>
    <x v="2"/>
    <n v="0"/>
  </r>
  <r>
    <x v="1"/>
    <n v="-0.3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1"/>
    <n v="-0.3"/>
  </r>
  <r>
    <x v="2"/>
    <n v="0"/>
  </r>
  <r>
    <x v="2"/>
    <n v="0"/>
  </r>
  <r>
    <x v="0"/>
    <n v="0"/>
  </r>
  <r>
    <x v="0"/>
    <n v="0"/>
  </r>
  <r>
    <x v="1"/>
    <n v="0"/>
  </r>
  <r>
    <x v="2"/>
    <n v="0"/>
  </r>
  <r>
    <x v="0"/>
    <n v="0"/>
  </r>
  <r>
    <x v="0"/>
    <n v="0"/>
  </r>
  <r>
    <x v="1"/>
    <n v="-0.3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1"/>
    <n v="0"/>
  </r>
  <r>
    <x v="0"/>
    <n v="0"/>
  </r>
  <r>
    <x v="2"/>
    <n v="0"/>
  </r>
  <r>
    <x v="2"/>
    <n v="0"/>
  </r>
  <r>
    <x v="0"/>
    <n v="0"/>
  </r>
  <r>
    <x v="2"/>
    <n v="0"/>
  </r>
  <r>
    <x v="1"/>
    <n v="-0.3"/>
  </r>
  <r>
    <x v="0"/>
    <n v="0"/>
  </r>
  <r>
    <x v="2"/>
    <n v="0"/>
  </r>
  <r>
    <x v="0"/>
    <n v="0"/>
  </r>
  <r>
    <x v="2"/>
    <n v="0"/>
  </r>
  <r>
    <x v="2"/>
    <n v="0"/>
  </r>
  <r>
    <x v="1"/>
    <n v="0"/>
  </r>
  <r>
    <x v="0"/>
    <n v="0"/>
  </r>
  <r>
    <x v="0"/>
    <n v="0"/>
  </r>
  <r>
    <x v="2"/>
    <n v="0"/>
  </r>
  <r>
    <x v="0"/>
    <n v="0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2"/>
    <n v="0"/>
  </r>
  <r>
    <x v="2"/>
    <n v="0"/>
  </r>
  <r>
    <x v="2"/>
    <n v="6"/>
  </r>
  <r>
    <x v="2"/>
    <n v="0"/>
  </r>
  <r>
    <x v="2"/>
    <n v="0"/>
  </r>
  <r>
    <x v="2"/>
    <n v="0"/>
  </r>
  <r>
    <x v="2"/>
    <n v="0"/>
  </r>
  <r>
    <x v="2"/>
    <n v="6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6"/>
  </r>
  <r>
    <x v="0"/>
    <n v="6"/>
  </r>
  <r>
    <x v="0"/>
    <n v="0"/>
  </r>
  <r>
    <x v="0"/>
    <n v="0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3"/>
    <n v="6"/>
  </r>
  <r>
    <x v="3"/>
    <n v="0"/>
  </r>
  <r>
    <x v="3"/>
    <n v="6"/>
  </r>
  <r>
    <x v="3"/>
    <n v="0"/>
  </r>
  <r>
    <x v="3"/>
    <n v="0"/>
  </r>
  <r>
    <x v="3"/>
    <n v="0"/>
  </r>
  <r>
    <x v="4"/>
    <n v="0"/>
  </r>
  <r>
    <x v="4"/>
    <m/>
  </r>
  <r>
    <x v="5"/>
    <m/>
  </r>
  <r>
    <x v="5"/>
    <m/>
  </r>
  <r>
    <x v="4"/>
    <m/>
  </r>
  <r>
    <x v="4"/>
    <m/>
  </r>
  <r>
    <x v="4"/>
    <m/>
  </r>
  <r>
    <x v="3"/>
    <m/>
  </r>
  <r>
    <x v="4"/>
    <m/>
  </r>
  <r>
    <x v="4"/>
    <m/>
  </r>
  <r>
    <x v="5"/>
    <m/>
  </r>
  <r>
    <x v="5"/>
    <m/>
  </r>
  <r>
    <x v="5"/>
    <m/>
  </r>
  <r>
    <x v="5"/>
    <m/>
  </r>
  <r>
    <x v="5"/>
    <m/>
  </r>
  <r>
    <x v="6"/>
    <m/>
  </r>
  <r>
    <x v="6"/>
    <m/>
  </r>
  <r>
    <x v="6"/>
    <m/>
  </r>
  <r>
    <x v="6"/>
    <m/>
  </r>
  <r>
    <x v="6"/>
    <m/>
  </r>
  <r>
    <x v="6"/>
    <m/>
  </r>
  <r>
    <x v="6"/>
    <n v="4.5"/>
  </r>
  <r>
    <x v="5"/>
    <n v="4.5"/>
  </r>
  <r>
    <x v="6"/>
    <n v="7.5"/>
  </r>
  <r>
    <x v="5"/>
    <n v="7.5"/>
  </r>
  <r>
    <x v="6"/>
    <n v="4.5"/>
  </r>
  <r>
    <x v="4"/>
    <n v="7.5"/>
  </r>
  <r>
    <x v="6"/>
    <n v="4.5"/>
  </r>
  <r>
    <x v="4"/>
    <n v="7.5"/>
  </r>
  <r>
    <x v="6"/>
    <n v="7.5"/>
  </r>
  <r>
    <x v="4"/>
    <n v="4.5"/>
  </r>
  <r>
    <x v="5"/>
    <n v="7.8"/>
  </r>
  <r>
    <x v="5"/>
    <n v="4.5"/>
  </r>
  <r>
    <x v="5"/>
    <n v="4.5"/>
  </r>
  <r>
    <x v="5"/>
    <n v="9"/>
  </r>
  <r>
    <x v="6"/>
    <n v="7.8"/>
  </r>
  <r>
    <x v="4"/>
    <n v="7.5"/>
  </r>
  <r>
    <x v="4"/>
    <n v="4.5"/>
  </r>
  <r>
    <x v="4"/>
    <n v="-1.5"/>
  </r>
  <r>
    <x v="4"/>
    <n v="2.1"/>
  </r>
  <r>
    <x v="6"/>
    <n v="-1.5"/>
  </r>
  <r>
    <x v="6"/>
    <n v="1.5"/>
  </r>
  <r>
    <x v="6"/>
    <n v="1.5"/>
  </r>
  <r>
    <x v="5"/>
    <n v="-1.5"/>
  </r>
  <r>
    <x v="6"/>
    <n v="1.9500000000000002"/>
  </r>
  <r>
    <x v="6"/>
    <n v="2.1"/>
  </r>
  <r>
    <x v="5"/>
    <n v="1.5"/>
  </r>
  <r>
    <x v="4"/>
    <n v="1.5"/>
  </r>
  <r>
    <x v="5"/>
    <n v="1.5"/>
  </r>
  <r>
    <x v="6"/>
    <n v="1.5"/>
  </r>
  <r>
    <x v="4"/>
    <n v="3"/>
  </r>
  <r>
    <x v="6"/>
    <n v="-1.5"/>
  </r>
  <r>
    <x v="4"/>
    <n v="1.5"/>
  </r>
  <r>
    <x v="5"/>
    <n v="2.25"/>
  </r>
  <r>
    <x v="4"/>
    <n v="1.5"/>
  </r>
  <r>
    <x v="5"/>
    <n v="1.5"/>
  </r>
  <r>
    <x v="5"/>
    <n v="1.9500000000000002"/>
  </r>
  <r>
    <x v="5"/>
    <n v="1.5"/>
  </r>
  <r>
    <x v="6"/>
    <n v="1.5"/>
  </r>
  <r>
    <x v="6"/>
    <n v="1.5"/>
  </r>
  <r>
    <x v="4"/>
    <n v="1.5"/>
  </r>
  <r>
    <x v="4"/>
    <n v="2.25"/>
  </r>
  <r>
    <x v="6"/>
    <n v="3"/>
  </r>
  <r>
    <x v="5"/>
    <n v="1.5"/>
  </r>
  <r>
    <x v="4"/>
    <n v="-1.5"/>
  </r>
  <r>
    <x v="6"/>
    <n v="1.5"/>
  </r>
  <r>
    <x v="3"/>
    <n v="3"/>
  </r>
  <r>
    <x v="6"/>
    <n v="1.5"/>
  </r>
  <r>
    <x v="5"/>
    <n v="-1.5"/>
  </r>
  <r>
    <x v="4"/>
    <n v="1.7999999999999998"/>
  </r>
  <r>
    <x v="6"/>
    <n v="1.9500000000000002"/>
  </r>
  <r>
    <x v="1"/>
    <n v="3"/>
  </r>
  <r>
    <x v="4"/>
    <n v="1.5"/>
  </r>
  <r>
    <x v="5"/>
    <n v="1.9500000000000002"/>
  </r>
  <r>
    <x v="5"/>
    <n v="2.25"/>
  </r>
  <r>
    <x v="6"/>
    <n v="1.5"/>
  </r>
  <r>
    <x v="6"/>
    <n v="-1.5"/>
  </r>
  <r>
    <x v="5"/>
    <n v="2.4"/>
  </r>
  <r>
    <x v="6"/>
    <n v="1.5"/>
  </r>
  <r>
    <x v="3"/>
    <n v="2.6999999999999997"/>
  </r>
  <r>
    <x v="4"/>
    <n v="-1.5"/>
  </r>
  <r>
    <x v="4"/>
    <n v="2.1"/>
  </r>
  <r>
    <x v="5"/>
    <n v="2.1"/>
  </r>
  <r>
    <x v="5"/>
    <n v="1.5"/>
  </r>
  <r>
    <x v="5"/>
    <n v="1.5"/>
  </r>
  <r>
    <x v="5"/>
    <n v="1.5"/>
  </r>
  <r>
    <x v="4"/>
    <n v="1.5"/>
  </r>
  <r>
    <x v="5"/>
    <n v="1.5"/>
  </r>
  <r>
    <x v="5"/>
    <n v="1.9500000000000002"/>
  </r>
  <r>
    <x v="3"/>
    <n v="2.6999999999999997"/>
  </r>
  <r>
    <x v="4"/>
    <n v="-1.5"/>
  </r>
  <r>
    <x v="4"/>
    <n v="1.5"/>
  </r>
  <r>
    <x v="5"/>
    <n v="2.1"/>
  </r>
  <r>
    <x v="6"/>
    <n v="1.5"/>
  </r>
  <r>
    <x v="4"/>
    <n v="3"/>
  </r>
  <r>
    <x v="4"/>
    <n v="1.5"/>
  </r>
  <r>
    <x v="4"/>
    <n v="1.5"/>
  </r>
  <r>
    <x v="5"/>
    <n v="1.5"/>
  </r>
  <r>
    <x v="6"/>
    <n v="1.5"/>
  </r>
  <r>
    <x v="5"/>
    <n v="-1.5"/>
  </r>
  <r>
    <x v="5"/>
    <n v="1.5"/>
  </r>
  <r>
    <x v="6"/>
    <n v="1.5"/>
  </r>
  <r>
    <x v="5"/>
    <n v="1.5"/>
  </r>
  <r>
    <x v="5"/>
    <n v="2.4"/>
  </r>
  <r>
    <x v="4"/>
    <n v="1.6500000000000001"/>
  </r>
  <r>
    <x v="5"/>
    <n v="1.5"/>
  </r>
  <r>
    <x v="4"/>
    <n v="1.5"/>
  </r>
  <r>
    <x v="4"/>
    <n v="2.1"/>
  </r>
  <r>
    <x v="6"/>
    <n v="1.5"/>
  </r>
  <r>
    <x v="6"/>
    <n v="1.5"/>
  </r>
  <r>
    <x v="3"/>
    <n v="2.5499999999999998"/>
  </r>
  <r>
    <x v="5"/>
    <n v="1.5"/>
  </r>
  <r>
    <x v="3"/>
    <n v="3"/>
  </r>
  <r>
    <x v="4"/>
    <n v="1.5"/>
  </r>
  <r>
    <x v="5"/>
    <n v="1.7999999999999998"/>
  </r>
  <r>
    <x v="6"/>
    <n v="2.25"/>
  </r>
  <r>
    <x v="3"/>
    <n v="3"/>
  </r>
  <r>
    <x v="4"/>
    <n v="1.5"/>
  </r>
  <r>
    <x v="4"/>
    <n v="2.6999999999999997"/>
  </r>
  <r>
    <x v="5"/>
    <n v="2.25"/>
  </r>
  <r>
    <x v="4"/>
    <n v="2.4"/>
  </r>
  <r>
    <x v="5"/>
    <n v="1.5"/>
  </r>
  <r>
    <x v="6"/>
    <n v="1.5"/>
  </r>
  <r>
    <x v="5"/>
    <n v="1.6500000000000001"/>
  </r>
  <r>
    <x v="6"/>
    <n v="1.5"/>
  </r>
  <r>
    <x v="4"/>
    <n v="1.5"/>
  </r>
  <r>
    <x v="5"/>
    <n v="2.6999999999999997"/>
  </r>
  <r>
    <x v="4"/>
    <n v="2.6999999999999997"/>
  </r>
  <r>
    <x v="4"/>
    <n v="2.6999999999999997"/>
  </r>
  <r>
    <x v="4"/>
    <n v="3"/>
  </r>
  <r>
    <x v="6"/>
    <n v="2.6999999999999997"/>
  </r>
  <r>
    <x v="4"/>
    <n v="-0.3"/>
  </r>
  <r>
    <x v="3"/>
    <n v="-0.3"/>
  </r>
  <r>
    <x v="3"/>
    <n v="0"/>
  </r>
  <r>
    <x v="3"/>
    <n v="0"/>
  </r>
  <r>
    <x v="4"/>
    <n v="-1.05"/>
  </r>
  <r>
    <x v="6"/>
    <n v="-0.89999999999999991"/>
  </r>
  <r>
    <x v="1"/>
    <n v="0"/>
  </r>
  <r>
    <x v="5"/>
    <n v="-0.3"/>
  </r>
  <r>
    <x v="5"/>
    <n v="-0.3"/>
  </r>
  <r>
    <x v="6"/>
    <n v="-1.5"/>
  </r>
  <r>
    <x v="6"/>
    <n v="-0.3"/>
  </r>
  <r>
    <x v="6"/>
    <n v="-0.89999999999999991"/>
  </r>
  <r>
    <x v="4"/>
    <n v="-0.3"/>
  </r>
  <r>
    <x v="4"/>
    <n v="-0.89999999999999991"/>
  </r>
  <r>
    <x v="5"/>
    <n v="-0.3"/>
  </r>
  <r>
    <x v="1"/>
    <n v="0"/>
  </r>
  <r>
    <x v="6"/>
    <n v="-1.5"/>
  </r>
  <r>
    <x v="5"/>
    <n v="-1.5"/>
  </r>
  <r>
    <x v="3"/>
    <n v="0"/>
  </r>
  <r>
    <x v="5"/>
    <n v="0"/>
  </r>
  <r>
    <x v="4"/>
    <n v="-1.5"/>
  </r>
  <r>
    <x v="4"/>
    <n v="0"/>
  </r>
  <r>
    <x v="3"/>
    <n v="0"/>
  </r>
  <r>
    <x v="4"/>
    <n v="-0.44999999999999996"/>
  </r>
  <r>
    <x v="4"/>
    <n v="-0.3"/>
  </r>
  <r>
    <x v="5"/>
    <n v="-1.5"/>
  </r>
  <r>
    <x v="6"/>
    <n v="-1.2"/>
  </r>
  <r>
    <x v="4"/>
    <n v="-1.5"/>
  </r>
  <r>
    <x v="4"/>
    <n v="-1.5"/>
  </r>
  <r>
    <x v="5"/>
    <n v="-1.5"/>
  </r>
  <r>
    <x v="6"/>
    <n v="-1.5"/>
  </r>
  <r>
    <x v="3"/>
    <n v="0"/>
  </r>
  <r>
    <x v="3"/>
    <n v="-0.3"/>
  </r>
  <r>
    <x v="3"/>
    <n v="0"/>
  </r>
  <r>
    <x v="4"/>
    <n v="-1.05"/>
  </r>
  <r>
    <x v="5"/>
    <n v="-0.3"/>
  </r>
  <r>
    <x v="5"/>
    <n v="-1.5"/>
  </r>
  <r>
    <x v="5"/>
    <n v="-0.3"/>
  </r>
  <r>
    <x v="6"/>
    <n v="-1.2"/>
  </r>
  <r>
    <x v="5"/>
    <n v="-0.3"/>
  </r>
  <r>
    <x v="4"/>
    <n v="-1.5"/>
  </r>
  <r>
    <x v="4"/>
    <n v="0"/>
  </r>
  <r>
    <x v="4"/>
    <n v="0"/>
  </r>
  <r>
    <x v="4"/>
    <n v="-1.5"/>
  </r>
  <r>
    <x v="6"/>
    <n v="-1.5"/>
  </r>
  <r>
    <x v="1"/>
    <n v="-0.3"/>
  </r>
  <r>
    <x v="4"/>
    <n v="-1.2"/>
  </r>
  <r>
    <x v="6"/>
    <n v="-0.3"/>
  </r>
  <r>
    <x v="4"/>
    <n v="-0.44999999999999996"/>
  </r>
  <r>
    <x v="4"/>
    <n v="-0.3"/>
  </r>
  <r>
    <x v="6"/>
    <n v="-1.05"/>
  </r>
  <r>
    <x v="5"/>
    <n v="0"/>
  </r>
  <r>
    <x v="5"/>
    <n v="-1.2"/>
  </r>
  <r>
    <x v="5"/>
    <n v="-1.3499999999999999"/>
  </r>
  <r>
    <x v="6"/>
    <n v="-1.5"/>
  </r>
  <r>
    <x v="5"/>
    <n v="-0.75"/>
  </r>
  <r>
    <x v="6"/>
    <n v="-0.89999999999999991"/>
  </r>
  <r>
    <x v="4"/>
    <n v="0"/>
  </r>
  <r>
    <x v="4"/>
    <n v="0"/>
  </r>
  <r>
    <x v="6"/>
    <n v="-0.89999999999999991"/>
  </r>
  <r>
    <x v="3"/>
    <n v="0"/>
  </r>
  <r>
    <x v="5"/>
    <n v="-1.3499999999999999"/>
  </r>
  <r>
    <x v="5"/>
    <n v="-0.3"/>
  </r>
  <r>
    <x v="6"/>
    <n v="-1.5"/>
  </r>
  <r>
    <x v="5"/>
    <n v="0"/>
  </r>
  <r>
    <x v="1"/>
    <n v="-1.5"/>
  </r>
  <r>
    <x v="1"/>
    <n v="0"/>
  </r>
  <r>
    <x v="5"/>
    <n v="0"/>
  </r>
  <r>
    <x v="5"/>
    <n v="0"/>
  </r>
  <r>
    <x v="4"/>
    <n v="-1.2"/>
  </r>
  <r>
    <x v="5"/>
    <n v="0"/>
  </r>
  <r>
    <x v="5"/>
    <n v="-1.2"/>
  </r>
  <r>
    <x v="4"/>
    <n v="-1.5"/>
  </r>
  <r>
    <x v="3"/>
    <n v="-0.3"/>
  </r>
  <r>
    <x v="4"/>
    <n v="0"/>
  </r>
  <r>
    <x v="4"/>
    <n v="-0.3"/>
  </r>
  <r>
    <x v="1"/>
    <n v="-0.3"/>
  </r>
  <r>
    <x v="5"/>
    <n v="-0.3"/>
  </r>
  <r>
    <x v="4"/>
    <n v="0"/>
  </r>
  <r>
    <x v="4"/>
    <n v="0"/>
  </r>
  <r>
    <x v="5"/>
    <n v="0"/>
  </r>
  <r>
    <x v="3"/>
    <n v="-0.3"/>
  </r>
  <r>
    <x v="1"/>
    <n v="-0.3"/>
  </r>
  <r>
    <x v="5"/>
    <n v="0"/>
  </r>
  <r>
    <x v="4"/>
    <n v="-1.5"/>
  </r>
  <r>
    <x v="3"/>
    <n v="0"/>
  </r>
  <r>
    <x v="5"/>
    <n v="-0.3"/>
  </r>
  <r>
    <x v="5"/>
    <n v="0"/>
  </r>
  <r>
    <x v="4"/>
    <n v="-1.5"/>
  </r>
  <r>
    <x v="4"/>
    <n v="-0.3"/>
  </r>
  <r>
    <x v="1"/>
    <n v="-0.3"/>
  </r>
  <r>
    <x v="4"/>
    <n v="0"/>
  </r>
  <r>
    <x v="4"/>
    <n v="0"/>
  </r>
  <r>
    <x v="6"/>
    <n v="-0.75"/>
  </r>
  <r>
    <x v="3"/>
    <n v="0"/>
  </r>
  <r>
    <x v="3"/>
    <n v="0"/>
  </r>
  <r>
    <x v="4"/>
    <n v="0"/>
  </r>
  <r>
    <x v="1"/>
    <n v="-0.3"/>
  </r>
  <r>
    <x v="1"/>
    <n v="0"/>
  </r>
  <r>
    <x v="3"/>
    <n v="0"/>
  </r>
  <r>
    <x v="5"/>
    <n v="-1.5"/>
  </r>
  <r>
    <x v="3"/>
    <n v="0"/>
  </r>
  <r>
    <x v="4"/>
    <n v="-0.3"/>
  </r>
  <r>
    <x v="5"/>
    <n v="-1.5"/>
  </r>
  <r>
    <x v="3"/>
    <n v="0"/>
  </r>
  <r>
    <x v="1"/>
    <n v="0"/>
  </r>
  <r>
    <x v="3"/>
    <n v="-1.05"/>
  </r>
  <r>
    <x v="5"/>
    <n v="-0.75"/>
  </r>
  <r>
    <x v="1"/>
    <n v="0"/>
  </r>
  <r>
    <x v="5"/>
    <n v="-0.6"/>
  </r>
  <r>
    <x v="5"/>
    <n v="0"/>
  </r>
  <r>
    <x v="3"/>
    <n v="-0.3"/>
  </r>
  <r>
    <x v="5"/>
    <n v="0"/>
  </r>
  <r>
    <x v="4"/>
    <n v="0"/>
  </r>
  <r>
    <x v="5"/>
    <n v="-0.3"/>
  </r>
  <r>
    <x v="4"/>
    <n v="0"/>
  </r>
  <r>
    <x v="5"/>
    <n v="0"/>
  </r>
  <r>
    <x v="5"/>
    <n v="-0.3"/>
  </r>
  <r>
    <x v="1"/>
    <n v="0"/>
  </r>
  <r>
    <x v="4"/>
    <n v="-0.3"/>
  </r>
  <r>
    <x v="4"/>
    <n v="0"/>
  </r>
  <r>
    <x v="5"/>
    <n v="-0.3"/>
  </r>
  <r>
    <x v="1"/>
    <n v="0"/>
  </r>
  <r>
    <x v="5"/>
    <n v="0"/>
  </r>
  <r>
    <x v="4"/>
    <n v="-0.3"/>
  </r>
  <r>
    <x v="5"/>
    <n v="0"/>
  </r>
  <r>
    <x v="5"/>
    <n v="0"/>
  </r>
  <r>
    <x v="1"/>
    <n v="0"/>
  </r>
  <r>
    <x v="3"/>
    <n v="0"/>
  </r>
  <r>
    <x v="3"/>
    <n v="0"/>
  </r>
  <r>
    <x v="3"/>
    <n v="0"/>
  </r>
  <r>
    <x v="5"/>
    <n v="-0.3"/>
  </r>
  <r>
    <x v="4"/>
    <n v="-0.3"/>
  </r>
  <r>
    <x v="3"/>
    <n v="0"/>
  </r>
  <r>
    <x v="1"/>
    <n v="0"/>
  </r>
  <r>
    <x v="3"/>
    <n v="0"/>
  </r>
  <r>
    <x v="4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4"/>
    <n v="-0.3"/>
  </r>
  <r>
    <x v="4"/>
    <n v="0"/>
  </r>
  <r>
    <x v="4"/>
    <n v="0"/>
  </r>
  <r>
    <x v="1"/>
    <n v="-0.3"/>
  </r>
  <r>
    <x v="1"/>
    <n v="0"/>
  </r>
  <r>
    <x v="1"/>
    <n v="-0.3"/>
  </r>
  <r>
    <x v="3"/>
    <n v="0"/>
  </r>
  <r>
    <x v="3"/>
    <n v="0"/>
  </r>
  <r>
    <x v="4"/>
    <n v="0"/>
  </r>
  <r>
    <x v="4"/>
    <n v="0"/>
  </r>
  <r>
    <x v="1"/>
    <n v="0"/>
  </r>
  <r>
    <x v="1"/>
    <n v="0"/>
  </r>
  <r>
    <x v="4"/>
    <n v="0"/>
  </r>
  <r>
    <x v="1"/>
    <n v="0"/>
  </r>
  <r>
    <x v="3"/>
    <n v="0"/>
  </r>
  <r>
    <x v="3"/>
    <n v="-0.3"/>
  </r>
  <r>
    <x v="3"/>
    <n v="0"/>
  </r>
  <r>
    <x v="1"/>
    <n v="0"/>
  </r>
  <r>
    <x v="4"/>
    <n v="-0.3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1"/>
    <n v="0"/>
  </r>
  <r>
    <x v="3"/>
    <n v="0"/>
  </r>
  <r>
    <x v="1"/>
    <n v="-0.3"/>
  </r>
  <r>
    <x v="5"/>
    <n v="0"/>
  </r>
  <r>
    <x v="1"/>
    <n v="0"/>
  </r>
  <r>
    <x v="5"/>
    <n v="0"/>
  </r>
  <r>
    <x v="1"/>
    <n v="0"/>
  </r>
  <r>
    <x v="1"/>
    <n v="0"/>
  </r>
  <r>
    <x v="5"/>
    <n v="0"/>
  </r>
  <r>
    <x v="5"/>
    <n v="0"/>
  </r>
  <r>
    <x v="1"/>
    <n v="0"/>
  </r>
  <r>
    <x v="3"/>
    <n v="0"/>
  </r>
  <r>
    <x v="5"/>
    <n v="0"/>
  </r>
  <r>
    <x v="1"/>
    <n v="0"/>
  </r>
  <r>
    <x v="3"/>
    <n v="0"/>
  </r>
  <r>
    <x v="4"/>
    <n v="-0.3"/>
  </r>
  <r>
    <x v="1"/>
    <n v="-0.3"/>
  </r>
  <r>
    <x v="1"/>
    <n v="0"/>
  </r>
  <r>
    <x v="1"/>
    <n v="-0.3"/>
  </r>
  <r>
    <x v="1"/>
    <n v="0"/>
  </r>
  <r>
    <x v="3"/>
    <n v="0"/>
  </r>
  <r>
    <x v="5"/>
    <n v="0"/>
  </r>
  <r>
    <x v="3"/>
    <n v="0"/>
  </r>
  <r>
    <x v="3"/>
    <n v="0"/>
  </r>
  <r>
    <x v="1"/>
    <n v="0"/>
  </r>
  <r>
    <x v="4"/>
    <n v="0"/>
  </r>
  <r>
    <x v="4"/>
    <n v="0"/>
  </r>
  <r>
    <x v="4"/>
    <n v="0"/>
  </r>
  <r>
    <x v="1"/>
    <n v="-0.3"/>
  </r>
  <r>
    <x v="5"/>
    <n v="0"/>
  </r>
  <r>
    <x v="1"/>
    <n v="0"/>
  </r>
  <r>
    <x v="5"/>
    <n v="-0.3"/>
  </r>
  <r>
    <x v="5"/>
    <n v="0"/>
  </r>
  <r>
    <x v="5"/>
    <n v="-0.3"/>
  </r>
  <r>
    <x v="3"/>
    <n v="0"/>
  </r>
  <r>
    <x v="5"/>
    <n v="0"/>
  </r>
  <r>
    <x v="4"/>
    <n v="0"/>
  </r>
  <r>
    <x v="5"/>
    <n v="0"/>
  </r>
  <r>
    <x v="1"/>
    <n v="0"/>
  </r>
  <r>
    <x v="5"/>
    <n v="0"/>
  </r>
  <r>
    <x v="4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0"/>
    <n v="2.6999999999999997"/>
  </r>
  <r>
    <x v="1"/>
    <n v="3"/>
  </r>
  <r>
    <x v="0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2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2"/>
    <n v="0"/>
  </r>
  <r>
    <x v="1"/>
    <n v="-0.3"/>
  </r>
  <r>
    <x v="2"/>
    <n v="-0.3"/>
  </r>
  <r>
    <x v="0"/>
    <n v="-1.5"/>
  </r>
  <r>
    <x v="1"/>
    <n v="-1.3499999999999999"/>
  </r>
  <r>
    <x v="1"/>
    <n v="0"/>
  </r>
  <r>
    <x v="0"/>
    <n v="0"/>
  </r>
  <r>
    <x v="0"/>
    <n v="-0.3"/>
  </r>
  <r>
    <x v="0"/>
    <n v="-0.89999999999999991"/>
  </r>
  <r>
    <x v="1"/>
    <n v="-0.3"/>
  </r>
  <r>
    <x v="0"/>
    <n v="0"/>
  </r>
  <r>
    <x v="0"/>
    <n v="-0.44999999999999996"/>
  </r>
  <r>
    <x v="1"/>
    <n v="0"/>
  </r>
  <r>
    <x v="0"/>
    <n v="-0.3"/>
  </r>
  <r>
    <x v="0"/>
    <n v="-0.3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1"/>
    <n v="-0.3"/>
  </r>
  <r>
    <x v="0"/>
    <n v="-0.3"/>
  </r>
  <r>
    <x v="2"/>
    <n v="0"/>
  </r>
  <r>
    <x v="0"/>
    <n v="-0.6"/>
  </r>
  <r>
    <x v="2"/>
    <n v="0"/>
  </r>
  <r>
    <x v="0"/>
    <n v="-0.44999999999999996"/>
  </r>
  <r>
    <x v="1"/>
    <n v="-0.3"/>
  </r>
  <r>
    <x v="2"/>
    <n v="0"/>
  </r>
  <r>
    <x v="0"/>
    <n v="-0.3"/>
  </r>
  <r>
    <x v="1"/>
    <n v="-0.6"/>
  </r>
  <r>
    <x v="2"/>
    <n v="-0.3"/>
  </r>
  <r>
    <x v="2"/>
    <n v="0"/>
  </r>
  <r>
    <x v="0"/>
    <n v="-0.75"/>
  </r>
  <r>
    <x v="0"/>
    <n v="0"/>
  </r>
  <r>
    <x v="0"/>
    <n v="-0.6"/>
  </r>
  <r>
    <x v="0"/>
    <n v="0"/>
  </r>
  <r>
    <x v="0"/>
    <n v="0"/>
  </r>
  <r>
    <x v="0"/>
    <n v="0"/>
  </r>
  <r>
    <x v="2"/>
    <n v="0"/>
  </r>
  <r>
    <x v="2"/>
    <n v="0"/>
  </r>
  <r>
    <x v="0"/>
    <n v="-0.3"/>
  </r>
  <r>
    <x v="2"/>
    <n v="0"/>
  </r>
  <r>
    <x v="2"/>
    <n v="0"/>
  </r>
  <r>
    <x v="0"/>
    <n v="-0.3"/>
  </r>
  <r>
    <x v="2"/>
    <n v="0"/>
  </r>
  <r>
    <x v="2"/>
    <n v="0"/>
  </r>
  <r>
    <x v="0"/>
    <n v="-0.3"/>
  </r>
  <r>
    <x v="0"/>
    <n v="0"/>
  </r>
  <r>
    <x v="1"/>
    <n v="-1.5"/>
  </r>
  <r>
    <x v="2"/>
    <n v="0"/>
  </r>
  <r>
    <x v="2"/>
    <n v="0"/>
  </r>
  <r>
    <x v="0"/>
    <n v="0"/>
  </r>
  <r>
    <x v="0"/>
    <n v="0"/>
  </r>
  <r>
    <x v="2"/>
    <n v="-0.3"/>
  </r>
  <r>
    <x v="0"/>
    <n v="0"/>
  </r>
  <r>
    <x v="1"/>
    <n v="0"/>
  </r>
  <r>
    <x v="0"/>
    <n v="0"/>
  </r>
  <r>
    <x v="0"/>
    <n v="0"/>
  </r>
  <r>
    <x v="2"/>
    <n v="0"/>
  </r>
  <r>
    <x v="2"/>
    <n v="0"/>
  </r>
  <r>
    <x v="0"/>
    <n v="-0.3"/>
  </r>
  <r>
    <x v="1"/>
    <n v="-0.44999999999999996"/>
  </r>
  <r>
    <x v="2"/>
    <n v="-0.3"/>
  </r>
  <r>
    <x v="1"/>
    <n v="0"/>
  </r>
  <r>
    <x v="2"/>
    <n v="0"/>
  </r>
  <r>
    <x v="2"/>
    <n v="0"/>
  </r>
  <r>
    <x v="2"/>
    <n v="0"/>
  </r>
  <r>
    <x v="0"/>
    <n v="-0.3"/>
  </r>
  <r>
    <x v="0"/>
    <n v="0"/>
  </r>
  <r>
    <x v="0"/>
    <n v="-0.3"/>
  </r>
  <r>
    <x v="0"/>
    <n v="0"/>
  </r>
  <r>
    <x v="1"/>
    <n v="-0.44999999999999996"/>
  </r>
  <r>
    <x v="2"/>
    <n v="0"/>
  </r>
  <r>
    <x v="1"/>
    <n v="-1.3499999999999999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2"/>
    <n v="-0.3"/>
  </r>
  <r>
    <x v="0"/>
    <n v="0"/>
  </r>
  <r>
    <x v="0"/>
    <n v="0"/>
  </r>
  <r>
    <x v="1"/>
    <n v="-0.3"/>
  </r>
  <r>
    <x v="1"/>
    <n v="0"/>
  </r>
  <r>
    <x v="1"/>
    <n v="-0.3"/>
  </r>
  <r>
    <x v="2"/>
    <n v="0"/>
  </r>
  <r>
    <x v="2"/>
    <n v="0"/>
  </r>
  <r>
    <x v="0"/>
    <n v="0"/>
  </r>
  <r>
    <x v="0"/>
    <n v="-0.44999999999999996"/>
  </r>
  <r>
    <x v="2"/>
    <n v="0"/>
  </r>
  <r>
    <x v="1"/>
    <n v="-0.3"/>
  </r>
  <r>
    <x v="1"/>
    <n v="-0.3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1"/>
    <n v="-0.3"/>
  </r>
  <r>
    <x v="1"/>
    <n v="-0.6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-0.3"/>
  </r>
  <r>
    <x v="1"/>
    <n v="0"/>
  </r>
  <r>
    <x v="1"/>
    <n v="-0.44999999999999996"/>
  </r>
  <r>
    <x v="1"/>
    <n v="0"/>
  </r>
  <r>
    <x v="0"/>
    <n v="0"/>
  </r>
  <r>
    <x v="0"/>
    <n v="0"/>
  </r>
  <r>
    <x v="0"/>
    <n v="0"/>
  </r>
  <r>
    <x v="2"/>
    <n v="0"/>
  </r>
  <r>
    <x v="2"/>
    <n v="0"/>
  </r>
  <r>
    <x v="0"/>
    <n v="-1.3499999999999999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0"/>
    <n v="0"/>
  </r>
  <r>
    <x v="1"/>
    <n v="-0.3"/>
  </r>
  <r>
    <x v="2"/>
    <n v="0"/>
  </r>
  <r>
    <x v="2"/>
    <n v="0"/>
  </r>
  <r>
    <x v="1"/>
    <n v="-0.3"/>
  </r>
  <r>
    <x v="2"/>
    <n v="0"/>
  </r>
  <r>
    <x v="0"/>
    <n v="0"/>
  </r>
  <r>
    <x v="2"/>
    <n v="0"/>
  </r>
  <r>
    <x v="2"/>
    <n v="0"/>
  </r>
  <r>
    <x v="0"/>
    <n v="0"/>
  </r>
  <r>
    <x v="0"/>
    <n v="-0.3"/>
  </r>
  <r>
    <x v="0"/>
    <n v="0"/>
  </r>
  <r>
    <x v="1"/>
    <n v="-0.75"/>
  </r>
  <r>
    <x v="2"/>
    <n v="0"/>
  </r>
  <r>
    <x v="2"/>
    <n v="0"/>
  </r>
  <r>
    <x v="0"/>
    <n v="0"/>
  </r>
  <r>
    <x v="2"/>
    <n v="0"/>
  </r>
  <r>
    <x v="0"/>
    <n v="0"/>
  </r>
  <r>
    <x v="1"/>
    <n v="-0.3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-0.3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2"/>
    <n v="0"/>
  </r>
  <r>
    <x v="1"/>
    <n v="-0.3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-0.3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-0.3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0"/>
    <n v="0"/>
  </r>
  <r>
    <x v="0"/>
    <n v="0"/>
  </r>
  <r>
    <x v="2"/>
    <n v="0"/>
  </r>
  <r>
    <x v="0"/>
    <n v="0"/>
  </r>
  <r>
    <x v="1"/>
    <n v="-0.3"/>
  </r>
  <r>
    <x v="2"/>
    <n v="0"/>
  </r>
  <r>
    <x v="0"/>
    <n v="0"/>
  </r>
  <r>
    <x v="2"/>
    <n v="0"/>
  </r>
  <r>
    <x v="2"/>
    <n v="0"/>
  </r>
  <r>
    <x v="0"/>
    <n v="0"/>
  </r>
  <r>
    <x v="1"/>
    <n v="0"/>
  </r>
  <r>
    <x v="2"/>
    <n v="0"/>
  </r>
  <r>
    <x v="2"/>
    <n v="0"/>
  </r>
  <r>
    <x v="2"/>
    <n v="0"/>
  </r>
  <r>
    <x v="2"/>
    <n v="0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1"/>
    <n v="0"/>
  </r>
  <r>
    <x v="1"/>
    <n v="0"/>
  </r>
  <r>
    <x v="1"/>
    <n v="6"/>
  </r>
  <r>
    <x v="1"/>
    <n v="0"/>
  </r>
  <r>
    <x v="2"/>
    <n v="0"/>
  </r>
  <r>
    <x v="2"/>
    <n v="0"/>
  </r>
  <r>
    <x v="1"/>
    <n v="0"/>
  </r>
  <r>
    <x v="1"/>
    <n v="6"/>
  </r>
  <r>
    <x v="2"/>
    <n v="0"/>
  </r>
  <r>
    <x v="1"/>
    <n v="0"/>
  </r>
  <r>
    <x v="2"/>
    <n v="0"/>
  </r>
  <r>
    <x v="2"/>
    <n v="0"/>
  </r>
  <r>
    <x v="1"/>
    <n v="0"/>
  </r>
  <r>
    <x v="0"/>
    <n v="0"/>
  </r>
  <r>
    <x v="0"/>
    <n v="0"/>
  </r>
  <r>
    <x v="0"/>
    <n v="6"/>
  </r>
  <r>
    <x v="0"/>
    <n v="6"/>
  </r>
  <r>
    <x v="0"/>
    <n v="0"/>
  </r>
  <r>
    <x v="0"/>
    <n v="0"/>
  </r>
  <r>
    <x v="3"/>
    <n v="-3"/>
  </r>
  <r>
    <x v="3"/>
    <n v="0"/>
  </r>
  <r>
    <x v="3"/>
    <n v="0"/>
  </r>
  <r>
    <x v="3"/>
    <n v="0"/>
  </r>
  <r>
    <x v="3"/>
    <n v="0"/>
  </r>
  <r>
    <x v="3"/>
    <n v="0"/>
  </r>
  <r>
    <x v="3"/>
    <n v="6"/>
  </r>
  <r>
    <x v="3"/>
    <n v="0"/>
  </r>
  <r>
    <x v="3"/>
    <n v="6"/>
  </r>
  <r>
    <x v="3"/>
    <n v="0"/>
  </r>
  <r>
    <x v="3"/>
    <n v="0"/>
  </r>
  <r>
    <x v="3"/>
    <n v="0"/>
  </r>
  <r>
    <x v="3"/>
    <n v="0"/>
  </r>
  <r>
    <x v="3"/>
    <m/>
  </r>
  <r>
    <x v="4"/>
    <m/>
  </r>
  <r>
    <x v="2"/>
    <m/>
  </r>
  <r>
    <x v="5"/>
    <m/>
  </r>
  <r>
    <x v="2"/>
    <m/>
  </r>
  <r>
    <x v="5"/>
    <m/>
  </r>
  <r>
    <x v="3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4"/>
    <m/>
  </r>
  <r>
    <x v="4"/>
    <m/>
  </r>
  <r>
    <x v="4"/>
    <m/>
  </r>
  <r>
    <x v="4"/>
    <m/>
  </r>
  <r>
    <x v="4"/>
    <m/>
  </r>
  <r>
    <x v="4"/>
    <m/>
  </r>
  <r>
    <x v="4"/>
    <n v="4.5"/>
  </r>
  <r>
    <x v="5"/>
    <n v="4.5"/>
  </r>
  <r>
    <x v="4"/>
    <n v="7.5"/>
  </r>
  <r>
    <x v="5"/>
    <n v="7.5"/>
  </r>
  <r>
    <x v="4"/>
    <n v="4.5"/>
  </r>
  <r>
    <x v="5"/>
    <n v="7.5"/>
  </r>
  <r>
    <x v="4"/>
    <n v="4.5"/>
  </r>
  <r>
    <x v="5"/>
    <n v="7.5"/>
  </r>
  <r>
    <x v="4"/>
    <n v="7.5"/>
  </r>
  <r>
    <x v="5"/>
    <n v="4.5"/>
  </r>
  <r>
    <x v="5"/>
    <n v="7.8"/>
  </r>
  <r>
    <x v="5"/>
    <n v="4.5"/>
  </r>
  <r>
    <x v="5"/>
    <n v="4.5"/>
  </r>
  <r>
    <x v="5"/>
    <n v="9"/>
  </r>
  <r>
    <x v="4"/>
    <n v="7.8"/>
  </r>
  <r>
    <x v="5"/>
    <n v="7.5"/>
  </r>
  <r>
    <x v="5"/>
    <n v="4.5"/>
  </r>
  <r>
    <x v="5"/>
    <n v="-1.5"/>
  </r>
  <r>
    <x v="5"/>
    <n v="2.1"/>
  </r>
  <r>
    <x v="4"/>
    <n v="-1.5"/>
  </r>
  <r>
    <x v="4"/>
    <n v="1.5"/>
  </r>
  <r>
    <x v="4"/>
    <n v="1.5"/>
  </r>
  <r>
    <x v="5"/>
    <n v="-1.5"/>
  </r>
  <r>
    <x v="4"/>
    <n v="1.9500000000000002"/>
  </r>
  <r>
    <x v="4"/>
    <n v="2.1"/>
  </r>
  <r>
    <x v="5"/>
    <n v="1.5"/>
  </r>
  <r>
    <x v="5"/>
    <n v="1.5"/>
  </r>
  <r>
    <x v="5"/>
    <n v="1.5"/>
  </r>
  <r>
    <x v="4"/>
    <n v="1.5"/>
  </r>
  <r>
    <x v="3"/>
    <n v="3"/>
  </r>
  <r>
    <x v="4"/>
    <n v="-1.5"/>
  </r>
  <r>
    <x v="5"/>
    <n v="1.5"/>
  </r>
  <r>
    <x v="5"/>
    <n v="2.25"/>
  </r>
  <r>
    <x v="5"/>
    <n v="1.5"/>
  </r>
  <r>
    <x v="5"/>
    <n v="1.5"/>
  </r>
  <r>
    <x v="5"/>
    <n v="1.9500000000000002"/>
  </r>
  <r>
    <x v="5"/>
    <n v="1.5"/>
  </r>
  <r>
    <x v="4"/>
    <n v="1.5"/>
  </r>
  <r>
    <x v="4"/>
    <n v="1.5"/>
  </r>
  <r>
    <x v="5"/>
    <n v="1.5"/>
  </r>
  <r>
    <x v="5"/>
    <n v="2.25"/>
  </r>
  <r>
    <x v="4"/>
    <n v="3"/>
  </r>
  <r>
    <x v="5"/>
    <n v="1.5"/>
  </r>
  <r>
    <x v="5"/>
    <n v="-1.5"/>
  </r>
  <r>
    <x v="4"/>
    <n v="1.5"/>
  </r>
  <r>
    <x v="3"/>
    <n v="3"/>
  </r>
  <r>
    <x v="4"/>
    <n v="1.5"/>
  </r>
  <r>
    <x v="5"/>
    <n v="-1.5"/>
  </r>
  <r>
    <x v="5"/>
    <n v="1.7999999999999998"/>
  </r>
  <r>
    <x v="4"/>
    <n v="1.9500000000000002"/>
  </r>
  <r>
    <x v="3"/>
    <n v="3"/>
  </r>
  <r>
    <x v="5"/>
    <n v="1.5"/>
  </r>
  <r>
    <x v="5"/>
    <n v="1.9500000000000002"/>
  </r>
  <r>
    <x v="5"/>
    <n v="2.25"/>
  </r>
  <r>
    <x v="4"/>
    <n v="1.5"/>
  </r>
  <r>
    <x v="4"/>
    <n v="-1.5"/>
  </r>
  <r>
    <x v="2"/>
    <n v="2.4"/>
  </r>
  <r>
    <x v="4"/>
    <n v="1.5"/>
  </r>
  <r>
    <x v="3"/>
    <n v="2.6999999999999997"/>
  </r>
  <r>
    <x v="5"/>
    <n v="-1.5"/>
  </r>
  <r>
    <x v="5"/>
    <n v="2.1"/>
  </r>
  <r>
    <x v="5"/>
    <n v="2.1"/>
  </r>
  <r>
    <x v="5"/>
    <n v="1.5"/>
  </r>
  <r>
    <x v="5"/>
    <n v="1.5"/>
  </r>
  <r>
    <x v="5"/>
    <n v="1.5"/>
  </r>
  <r>
    <x v="5"/>
    <n v="1.5"/>
  </r>
  <r>
    <x v="5"/>
    <n v="1.5"/>
  </r>
  <r>
    <x v="5"/>
    <n v="1.9500000000000002"/>
  </r>
  <r>
    <x v="3"/>
    <n v="2.6999999999999997"/>
  </r>
  <r>
    <x v="5"/>
    <n v="-1.5"/>
  </r>
  <r>
    <x v="5"/>
    <n v="1.5"/>
  </r>
  <r>
    <x v="5"/>
    <n v="2.1"/>
  </r>
  <r>
    <x v="4"/>
    <n v="1.5"/>
  </r>
  <r>
    <x v="5"/>
    <n v="3"/>
  </r>
  <r>
    <x v="5"/>
    <n v="1.5"/>
  </r>
  <r>
    <x v="5"/>
    <n v="1.5"/>
  </r>
  <r>
    <x v="5"/>
    <n v="1.5"/>
  </r>
  <r>
    <x v="4"/>
    <n v="1.5"/>
  </r>
  <r>
    <x v="5"/>
    <n v="-1.5"/>
  </r>
  <r>
    <x v="5"/>
    <n v="1.5"/>
  </r>
  <r>
    <x v="4"/>
    <n v="1.5"/>
  </r>
  <r>
    <x v="5"/>
    <n v="1.5"/>
  </r>
  <r>
    <x v="4"/>
    <n v="2.4"/>
  </r>
  <r>
    <x v="5"/>
    <n v="1.6500000000000001"/>
  </r>
  <r>
    <x v="5"/>
    <n v="1.5"/>
  </r>
  <r>
    <x v="5"/>
    <n v="1.5"/>
  </r>
  <r>
    <x v="5"/>
    <n v="2.1"/>
  </r>
  <r>
    <x v="4"/>
    <n v="1.5"/>
  </r>
  <r>
    <x v="4"/>
    <n v="1.5"/>
  </r>
  <r>
    <x v="3"/>
    <n v="2.5499999999999998"/>
  </r>
  <r>
    <x v="5"/>
    <n v="1.5"/>
  </r>
  <r>
    <x v="3"/>
    <n v="3"/>
  </r>
  <r>
    <x v="5"/>
    <n v="1.5"/>
  </r>
  <r>
    <x v="5"/>
    <n v="1.7999999999999998"/>
  </r>
  <r>
    <x v="4"/>
    <n v="2.25"/>
  </r>
  <r>
    <x v="3"/>
    <n v="3"/>
  </r>
  <r>
    <x v="5"/>
    <n v="1.5"/>
  </r>
  <r>
    <x v="3"/>
    <n v="2.6999999999999997"/>
  </r>
  <r>
    <x v="4"/>
    <n v="2.25"/>
  </r>
  <r>
    <x v="5"/>
    <n v="2.4"/>
  </r>
  <r>
    <x v="5"/>
    <n v="1.5"/>
  </r>
  <r>
    <x v="4"/>
    <n v="1.5"/>
  </r>
  <r>
    <x v="5"/>
    <n v="1.6500000000000001"/>
  </r>
  <r>
    <x v="4"/>
    <n v="1.5"/>
  </r>
  <r>
    <x v="5"/>
    <n v="1.5"/>
  </r>
  <r>
    <x v="5"/>
    <n v="2.6999999999999997"/>
  </r>
  <r>
    <x v="5"/>
    <n v="2.6999999999999997"/>
  </r>
  <r>
    <x v="5"/>
    <n v="2.6999999999999997"/>
  </r>
  <r>
    <x v="5"/>
    <n v="3"/>
  </r>
  <r>
    <x v="4"/>
    <n v="2.6999999999999997"/>
  </r>
  <r>
    <x v="3"/>
    <n v="-0.3"/>
  </r>
  <r>
    <x v="3"/>
    <n v="-0.3"/>
  </r>
  <r>
    <x v="3"/>
    <n v="0"/>
  </r>
  <r>
    <x v="3"/>
    <n v="0"/>
  </r>
  <r>
    <x v="5"/>
    <n v="-1.05"/>
  </r>
  <r>
    <x v="4"/>
    <n v="-0.89999999999999991"/>
  </r>
  <r>
    <x v="3"/>
    <n v="0"/>
  </r>
  <r>
    <x v="4"/>
    <n v="-0.3"/>
  </r>
  <r>
    <x v="5"/>
    <n v="-0.3"/>
  </r>
  <r>
    <x v="4"/>
    <n v="-1.5"/>
  </r>
  <r>
    <x v="4"/>
    <n v="-0.3"/>
  </r>
  <r>
    <x v="4"/>
    <n v="-0.89999999999999991"/>
  </r>
  <r>
    <x v="3"/>
    <n v="-0.3"/>
  </r>
  <r>
    <x v="5"/>
    <n v="-0.89999999999999991"/>
  </r>
  <r>
    <x v="2"/>
    <n v="-0.3"/>
  </r>
  <r>
    <x v="3"/>
    <n v="0"/>
  </r>
  <r>
    <x v="4"/>
    <n v="-1.5"/>
  </r>
  <r>
    <x v="5"/>
    <n v="-1.5"/>
  </r>
  <r>
    <x v="3"/>
    <n v="0"/>
  </r>
  <r>
    <x v="4"/>
    <n v="0"/>
  </r>
  <r>
    <x v="5"/>
    <n v="-1.5"/>
  </r>
  <r>
    <x v="3"/>
    <n v="0"/>
  </r>
  <r>
    <x v="3"/>
    <n v="0"/>
  </r>
  <r>
    <x v="3"/>
    <n v="-0.44999999999999996"/>
  </r>
  <r>
    <x v="3"/>
    <n v="-0.3"/>
  </r>
  <r>
    <x v="5"/>
    <n v="-1.5"/>
  </r>
  <r>
    <x v="4"/>
    <n v="-1.2"/>
  </r>
  <r>
    <x v="5"/>
    <n v="-1.5"/>
  </r>
  <r>
    <x v="5"/>
    <n v="-1.5"/>
  </r>
  <r>
    <x v="5"/>
    <n v="-1.5"/>
  </r>
  <r>
    <x v="4"/>
    <n v="-1.5"/>
  </r>
  <r>
    <x v="3"/>
    <n v="0"/>
  </r>
  <r>
    <x v="3"/>
    <n v="-0.3"/>
  </r>
  <r>
    <x v="3"/>
    <n v="0"/>
  </r>
  <r>
    <x v="5"/>
    <n v="-1.05"/>
  </r>
  <r>
    <x v="5"/>
    <n v="-0.3"/>
  </r>
  <r>
    <x v="5"/>
    <n v="-1.5"/>
  </r>
  <r>
    <x v="5"/>
    <n v="-0.3"/>
  </r>
  <r>
    <x v="4"/>
    <n v="-1.2"/>
  </r>
  <r>
    <x v="4"/>
    <n v="-0.3"/>
  </r>
  <r>
    <x v="5"/>
    <n v="-1.5"/>
  </r>
  <r>
    <x v="3"/>
    <n v="0"/>
  </r>
  <r>
    <x v="3"/>
    <n v="0"/>
  </r>
  <r>
    <x v="5"/>
    <n v="-1.5"/>
  </r>
  <r>
    <x v="4"/>
    <n v="-1.5"/>
  </r>
  <r>
    <x v="3"/>
    <n v="-0.3"/>
  </r>
  <r>
    <x v="5"/>
    <n v="-1.2"/>
  </r>
  <r>
    <x v="4"/>
    <n v="-0.3"/>
  </r>
  <r>
    <x v="3"/>
    <n v="-0.44999999999999996"/>
  </r>
  <r>
    <x v="3"/>
    <n v="-0.3"/>
  </r>
  <r>
    <x v="4"/>
    <n v="-1.05"/>
  </r>
  <r>
    <x v="4"/>
    <n v="0"/>
  </r>
  <r>
    <x v="5"/>
    <n v="-1.2"/>
  </r>
  <r>
    <x v="5"/>
    <n v="-1.3499999999999999"/>
  </r>
  <r>
    <x v="4"/>
    <n v="-1.5"/>
  </r>
  <r>
    <x v="5"/>
    <n v="-0.75"/>
  </r>
  <r>
    <x v="4"/>
    <n v="-0.89999999999999991"/>
  </r>
  <r>
    <x v="3"/>
    <n v="0"/>
  </r>
  <r>
    <x v="3"/>
    <n v="0"/>
  </r>
  <r>
    <x v="4"/>
    <n v="-0.89999999999999991"/>
  </r>
  <r>
    <x v="3"/>
    <n v="0"/>
  </r>
  <r>
    <x v="5"/>
    <n v="-1.3499999999999999"/>
  </r>
  <r>
    <x v="5"/>
    <n v="-0.3"/>
  </r>
  <r>
    <x v="4"/>
    <n v="-1.5"/>
  </r>
  <r>
    <x v="4"/>
    <n v="0"/>
  </r>
  <r>
    <x v="3"/>
    <n v="-1.5"/>
  </r>
  <r>
    <x v="2"/>
    <n v="0"/>
  </r>
  <r>
    <x v="5"/>
    <n v="0"/>
  </r>
  <r>
    <x v="4"/>
    <n v="0"/>
  </r>
  <r>
    <x v="5"/>
    <n v="-1.2"/>
  </r>
  <r>
    <x v="4"/>
    <n v="0"/>
  </r>
  <r>
    <x v="4"/>
    <n v="-1.2"/>
  </r>
  <r>
    <x v="5"/>
    <n v="-1.5"/>
  </r>
  <r>
    <x v="3"/>
    <n v="-0.3"/>
  </r>
  <r>
    <x v="3"/>
    <n v="0"/>
  </r>
  <r>
    <x v="3"/>
    <n v="-0.3"/>
  </r>
  <r>
    <x v="3"/>
    <n v="-0.3"/>
  </r>
  <r>
    <x v="5"/>
    <n v="-0.3"/>
  </r>
  <r>
    <x v="5"/>
    <n v="0"/>
  </r>
  <r>
    <x v="3"/>
    <n v="0"/>
  </r>
  <r>
    <x v="4"/>
    <n v="0"/>
  </r>
  <r>
    <x v="3"/>
    <n v="-0.3"/>
  </r>
  <r>
    <x v="3"/>
    <n v="-0.3"/>
  </r>
  <r>
    <x v="4"/>
    <n v="0"/>
  </r>
  <r>
    <x v="2"/>
    <n v="-1.5"/>
  </r>
  <r>
    <x v="3"/>
    <n v="0"/>
  </r>
  <r>
    <x v="4"/>
    <n v="-0.3"/>
  </r>
  <r>
    <x v="4"/>
    <n v="0"/>
  </r>
  <r>
    <x v="5"/>
    <n v="-1.5"/>
  </r>
  <r>
    <x v="5"/>
    <n v="-0.3"/>
  </r>
  <r>
    <x v="3"/>
    <n v="-0.3"/>
  </r>
  <r>
    <x v="3"/>
    <n v="0"/>
  </r>
  <r>
    <x v="3"/>
    <n v="0"/>
  </r>
  <r>
    <x v="4"/>
    <n v="-0.75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4"/>
    <n v="-1.5"/>
  </r>
  <r>
    <x v="3"/>
    <n v="0"/>
  </r>
  <r>
    <x v="3"/>
    <n v="-0.3"/>
  </r>
  <r>
    <x v="5"/>
    <n v="-1.5"/>
  </r>
  <r>
    <x v="3"/>
    <n v="0"/>
  </r>
  <r>
    <x v="3"/>
    <n v="0"/>
  </r>
  <r>
    <x v="3"/>
    <n v="-1.05"/>
  </r>
  <r>
    <x v="2"/>
    <n v="-0.75"/>
  </r>
  <r>
    <x v="3"/>
    <n v="0"/>
  </r>
  <r>
    <x v="4"/>
    <n v="-0.6"/>
  </r>
  <r>
    <x v="4"/>
    <n v="0"/>
  </r>
  <r>
    <x v="3"/>
    <n v="-0.3"/>
  </r>
  <r>
    <x v="4"/>
    <n v="0"/>
  </r>
  <r>
    <x v="3"/>
    <n v="0"/>
  </r>
  <r>
    <x v="4"/>
    <n v="-0.3"/>
  </r>
  <r>
    <x v="3"/>
    <n v="0"/>
  </r>
  <r>
    <x v="4"/>
    <n v="0"/>
  </r>
  <r>
    <x v="4"/>
    <n v="-0.3"/>
  </r>
  <r>
    <x v="3"/>
    <n v="0"/>
  </r>
  <r>
    <x v="3"/>
    <n v="-0.3"/>
  </r>
  <r>
    <x v="3"/>
    <n v="0"/>
  </r>
  <r>
    <x v="4"/>
    <n v="-0.3"/>
  </r>
  <r>
    <x v="3"/>
    <n v="0"/>
  </r>
  <r>
    <x v="4"/>
    <n v="0"/>
  </r>
  <r>
    <x v="2"/>
    <n v="-0.3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-0.3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-0.3"/>
  </r>
  <r>
    <x v="2"/>
    <n v="0"/>
  </r>
  <r>
    <x v="3"/>
    <n v="0"/>
  </r>
  <r>
    <x v="3"/>
    <n v="-0.3"/>
  </r>
  <r>
    <x v="3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3"/>
    <n v="0"/>
  </r>
  <r>
    <x v="3"/>
    <n v="0"/>
  </r>
  <r>
    <x v="3"/>
    <n v="-0.3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-0.3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2"/>
    <n v="0"/>
  </r>
  <r>
    <x v="4"/>
    <n v="0"/>
  </r>
  <r>
    <x v="3"/>
    <n v="0"/>
  </r>
  <r>
    <x v="3"/>
    <n v="0"/>
  </r>
  <r>
    <x v="3"/>
    <n v="-0.3"/>
  </r>
  <r>
    <x v="3"/>
    <n v="-0.3"/>
  </r>
  <r>
    <x v="3"/>
    <n v="0"/>
  </r>
  <r>
    <x v="3"/>
    <n v="-0.3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4"/>
    <n v="0"/>
  </r>
  <r>
    <x v="3"/>
    <n v="0"/>
  </r>
  <r>
    <x v="2"/>
    <n v="-0.3"/>
  </r>
  <r>
    <x v="4"/>
    <n v="0"/>
  </r>
  <r>
    <x v="4"/>
    <n v="-0.3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2"/>
    <n v="0"/>
  </r>
  <r>
    <x v="3"/>
    <n v="0"/>
  </r>
  <r>
    <x v="2"/>
    <n v="0"/>
  </r>
  <r>
    <x v="2"/>
    <n v="0"/>
  </r>
  <r>
    <x v="2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0"/>
    <n v="2.6999999999999997"/>
  </r>
  <r>
    <x v="1"/>
    <n v="3"/>
  </r>
  <r>
    <x v="0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1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1"/>
    <n v="0"/>
  </r>
  <r>
    <x v="1"/>
    <n v="-0.3"/>
  </r>
  <r>
    <x v="1"/>
    <n v="-0.3"/>
  </r>
  <r>
    <x v="0"/>
    <n v="-1.5"/>
  </r>
  <r>
    <x v="1"/>
    <n v="-1.3499999999999999"/>
  </r>
  <r>
    <x v="1"/>
    <n v="0"/>
  </r>
  <r>
    <x v="0"/>
    <n v="0"/>
  </r>
  <r>
    <x v="0"/>
    <n v="-0.3"/>
  </r>
  <r>
    <x v="0"/>
    <n v="-0.89999999999999991"/>
  </r>
  <r>
    <x v="1"/>
    <n v="-0.3"/>
  </r>
  <r>
    <x v="0"/>
    <n v="0"/>
  </r>
  <r>
    <x v="0"/>
    <n v="-0.44999999999999996"/>
  </r>
  <r>
    <x v="1"/>
    <n v="0"/>
  </r>
  <r>
    <x v="0"/>
    <n v="-0.3"/>
  </r>
  <r>
    <x v="0"/>
    <n v="-0.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0"/>
    <n v="-0.3"/>
  </r>
  <r>
    <x v="1"/>
    <n v="0"/>
  </r>
  <r>
    <x v="0"/>
    <n v="-0.6"/>
  </r>
  <r>
    <x v="1"/>
    <n v="0"/>
  </r>
  <r>
    <x v="0"/>
    <n v="-0.44999999999999996"/>
  </r>
  <r>
    <x v="1"/>
    <n v="-0.3"/>
  </r>
  <r>
    <x v="1"/>
    <n v="0"/>
  </r>
  <r>
    <x v="0"/>
    <n v="-0.3"/>
  </r>
  <r>
    <x v="1"/>
    <n v="-0.6"/>
  </r>
  <r>
    <x v="1"/>
    <n v="-0.3"/>
  </r>
  <r>
    <x v="1"/>
    <n v="0"/>
  </r>
  <r>
    <x v="0"/>
    <n v="-0.75"/>
  </r>
  <r>
    <x v="0"/>
    <n v="0"/>
  </r>
  <r>
    <x v="0"/>
    <n v="-0.6"/>
  </r>
  <r>
    <x v="0"/>
    <n v="0"/>
  </r>
  <r>
    <x v="0"/>
    <n v="0"/>
  </r>
  <r>
    <x v="0"/>
    <n v="0"/>
  </r>
  <r>
    <x v="1"/>
    <n v="0"/>
  </r>
  <r>
    <x v="1"/>
    <n v="0"/>
  </r>
  <r>
    <x v="0"/>
    <n v="-0.3"/>
  </r>
  <r>
    <x v="1"/>
    <n v="0"/>
  </r>
  <r>
    <x v="1"/>
    <n v="0"/>
  </r>
  <r>
    <x v="0"/>
    <n v="-0.3"/>
  </r>
  <r>
    <x v="1"/>
    <n v="0"/>
  </r>
  <r>
    <x v="1"/>
    <n v="0"/>
  </r>
  <r>
    <x v="0"/>
    <n v="-0.3"/>
  </r>
  <r>
    <x v="0"/>
    <n v="0"/>
  </r>
  <r>
    <x v="1"/>
    <n v="-1.5"/>
  </r>
  <r>
    <x v="1"/>
    <n v="0"/>
  </r>
  <r>
    <x v="1"/>
    <n v="0"/>
  </r>
  <r>
    <x v="0"/>
    <n v="0"/>
  </r>
  <r>
    <x v="0"/>
    <n v="0"/>
  </r>
  <r>
    <x v="1"/>
    <n v="-0.3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0"/>
    <n v="-0.3"/>
  </r>
  <r>
    <x v="1"/>
    <n v="-0.44999999999999996"/>
  </r>
  <r>
    <x v="1"/>
    <n v="-0.3"/>
  </r>
  <r>
    <x v="1"/>
    <n v="0"/>
  </r>
  <r>
    <x v="1"/>
    <n v="0"/>
  </r>
  <r>
    <x v="1"/>
    <n v="0"/>
  </r>
  <r>
    <x v="1"/>
    <n v="0"/>
  </r>
  <r>
    <x v="0"/>
    <n v="-0.3"/>
  </r>
  <r>
    <x v="0"/>
    <n v="0"/>
  </r>
  <r>
    <x v="0"/>
    <n v="-0.3"/>
  </r>
  <r>
    <x v="0"/>
    <n v="0"/>
  </r>
  <r>
    <x v="1"/>
    <n v="-0.44999999999999996"/>
  </r>
  <r>
    <x v="1"/>
    <n v="0"/>
  </r>
  <r>
    <x v="2"/>
    <n v="-1.3499999999999999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-0.3"/>
  </r>
  <r>
    <x v="0"/>
    <n v="0"/>
  </r>
  <r>
    <x v="0"/>
    <n v="0"/>
  </r>
  <r>
    <x v="1"/>
    <n v="-0.3"/>
  </r>
  <r>
    <x v="1"/>
    <n v="0"/>
  </r>
  <r>
    <x v="2"/>
    <n v="-0.3"/>
  </r>
  <r>
    <x v="1"/>
    <n v="0"/>
  </r>
  <r>
    <x v="1"/>
    <n v="0"/>
  </r>
  <r>
    <x v="0"/>
    <n v="0"/>
  </r>
  <r>
    <x v="0"/>
    <n v="-0.44999999999999996"/>
  </r>
  <r>
    <x v="1"/>
    <n v="0"/>
  </r>
  <r>
    <x v="1"/>
    <n v="-0.3"/>
  </r>
  <r>
    <x v="1"/>
    <n v="-0.3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-0.3"/>
  </r>
  <r>
    <x v="1"/>
    <n v="-0.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-0.3"/>
  </r>
  <r>
    <x v="2"/>
    <n v="0"/>
  </r>
  <r>
    <x v="1"/>
    <n v="-0.44999999999999996"/>
  </r>
  <r>
    <x v="1"/>
    <n v="0"/>
  </r>
  <r>
    <x v="2"/>
    <n v="0"/>
  </r>
  <r>
    <x v="0"/>
    <n v="0"/>
  </r>
  <r>
    <x v="0"/>
    <n v="0"/>
  </r>
  <r>
    <x v="1"/>
    <n v="0"/>
  </r>
  <r>
    <x v="1"/>
    <n v="0"/>
  </r>
  <r>
    <x v="2"/>
    <n v="-1.3499999999999999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1"/>
    <n v="-0.3"/>
  </r>
  <r>
    <x v="1"/>
    <n v="0"/>
  </r>
  <r>
    <x v="1"/>
    <n v="0"/>
  </r>
  <r>
    <x v="1"/>
    <n v="-0.3"/>
  </r>
  <r>
    <x v="1"/>
    <n v="0"/>
  </r>
  <r>
    <x v="2"/>
    <n v="0"/>
  </r>
  <r>
    <x v="1"/>
    <n v="0"/>
  </r>
  <r>
    <x v="1"/>
    <n v="0"/>
  </r>
  <r>
    <x v="0"/>
    <n v="0"/>
  </r>
  <r>
    <x v="0"/>
    <n v="-0.3"/>
  </r>
  <r>
    <x v="2"/>
    <n v="0"/>
  </r>
  <r>
    <x v="1"/>
    <n v="-0.75"/>
  </r>
  <r>
    <x v="1"/>
    <n v="0"/>
  </r>
  <r>
    <x v="1"/>
    <n v="0"/>
  </r>
  <r>
    <x v="0"/>
    <n v="0"/>
  </r>
  <r>
    <x v="1"/>
    <n v="0"/>
  </r>
  <r>
    <x v="0"/>
    <n v="0"/>
  </r>
  <r>
    <x v="1"/>
    <n v="-0.3"/>
  </r>
  <r>
    <x v="1"/>
    <n v="0"/>
  </r>
  <r>
    <x v="1"/>
    <n v="0"/>
  </r>
  <r>
    <x v="0"/>
    <n v="0"/>
  </r>
  <r>
    <x v="0"/>
    <n v="0"/>
  </r>
  <r>
    <x v="2"/>
    <n v="0"/>
  </r>
  <r>
    <x v="1"/>
    <n v="0"/>
  </r>
  <r>
    <x v="1"/>
    <n v="0"/>
  </r>
  <r>
    <x v="0"/>
    <n v="0"/>
  </r>
  <r>
    <x v="0"/>
    <n v="0"/>
  </r>
  <r>
    <x v="0"/>
    <n v="0"/>
  </r>
  <r>
    <x v="2"/>
    <n v="-0.3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-0.3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0"/>
    <n v="-0.3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-0.3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1"/>
    <n v="0"/>
  </r>
  <r>
    <x v="0"/>
    <n v="0"/>
  </r>
  <r>
    <x v="2"/>
    <n v="0"/>
  </r>
  <r>
    <x v="1"/>
    <n v="0"/>
  </r>
  <r>
    <x v="0"/>
    <n v="0"/>
  </r>
  <r>
    <x v="0"/>
    <n v="0"/>
  </r>
  <r>
    <x v="1"/>
    <n v="0"/>
  </r>
  <r>
    <x v="0"/>
    <n v="0"/>
  </r>
  <r>
    <x v="2"/>
    <n v="-0.3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2"/>
    <n v="0"/>
  </r>
  <r>
    <x v="2"/>
    <n v="0"/>
  </r>
  <r>
    <x v="2"/>
    <n v="0"/>
  </r>
  <r>
    <x v="1"/>
    <n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1"/>
    <n v="0"/>
  </r>
  <r>
    <x v="1"/>
    <n v="0"/>
  </r>
  <r>
    <x v="1"/>
    <n v="6"/>
  </r>
  <r>
    <x v="1"/>
    <n v="0"/>
  </r>
  <r>
    <x v="2"/>
    <n v="0"/>
  </r>
  <r>
    <x v="2"/>
    <n v="0"/>
  </r>
  <r>
    <x v="0"/>
    <n v="0"/>
  </r>
  <r>
    <x v="0"/>
    <n v="6"/>
  </r>
  <r>
    <x v="2"/>
    <n v="0"/>
  </r>
  <r>
    <x v="0"/>
    <n v="0"/>
  </r>
  <r>
    <x v="2"/>
    <n v="0"/>
  </r>
  <r>
    <x v="2"/>
    <n v="0"/>
  </r>
  <r>
    <x v="0"/>
    <n v="0"/>
  </r>
  <r>
    <x v="1"/>
    <n v="0"/>
  </r>
  <r>
    <x v="1"/>
    <n v="0"/>
  </r>
  <r>
    <x v="1"/>
    <n v="6"/>
  </r>
  <r>
    <x v="1"/>
    <n v="6"/>
  </r>
  <r>
    <x v="1"/>
    <n v="0"/>
  </r>
  <r>
    <x v="1"/>
    <n v="0"/>
  </r>
  <r>
    <x v="3"/>
    <n v="-3"/>
  </r>
  <r>
    <x v="3"/>
    <n v="0"/>
  </r>
  <r>
    <x v="3"/>
    <n v="0"/>
  </r>
  <r>
    <x v="3"/>
    <n v="0"/>
  </r>
  <r>
    <x v="3"/>
    <n v="0"/>
  </r>
  <r>
    <x v="3"/>
    <n v="0"/>
  </r>
  <r>
    <x v="4"/>
    <n v="6"/>
  </r>
  <r>
    <x v="4"/>
    <n v="0"/>
  </r>
  <r>
    <x v="4"/>
    <n v="6"/>
  </r>
  <r>
    <x v="4"/>
    <n v="0"/>
  </r>
  <r>
    <x v="4"/>
    <n v="0"/>
  </r>
  <r>
    <x v="4"/>
    <n v="0"/>
  </r>
  <r>
    <x v="5"/>
    <n v="0"/>
  </r>
  <r>
    <x v="5"/>
    <m/>
  </r>
  <r>
    <x v="4"/>
    <m/>
  </r>
  <r>
    <x v="2"/>
    <m/>
  </r>
  <r>
    <x v="3"/>
    <m/>
  </r>
  <r>
    <x v="2"/>
    <m/>
  </r>
  <r>
    <x v="3"/>
    <m/>
  </r>
  <r>
    <x v="4"/>
    <m/>
  </r>
  <r>
    <x v="3"/>
    <m/>
  </r>
  <r>
    <x v="3"/>
    <m/>
  </r>
  <r>
    <x v="5"/>
    <m/>
  </r>
  <r>
    <x v="5"/>
    <m/>
  </r>
  <r>
    <x v="5"/>
    <m/>
  </r>
  <r>
    <x v="5"/>
    <m/>
  </r>
  <r>
    <x v="5"/>
    <m/>
  </r>
  <r>
    <x v="6"/>
    <m/>
  </r>
  <r>
    <x v="6"/>
    <m/>
  </r>
  <r>
    <x v="6"/>
    <m/>
  </r>
  <r>
    <x v="6"/>
    <m/>
  </r>
  <r>
    <x v="6"/>
    <m/>
  </r>
  <r>
    <x v="6"/>
    <m/>
  </r>
  <r>
    <x v="6"/>
    <n v="4.5"/>
  </r>
  <r>
    <x v="5"/>
    <n v="4.5"/>
  </r>
  <r>
    <x v="6"/>
    <n v="7.5"/>
  </r>
  <r>
    <x v="5"/>
    <n v="7.5"/>
  </r>
  <r>
    <x v="6"/>
    <n v="4.5"/>
  </r>
  <r>
    <x v="3"/>
    <n v="7.5"/>
  </r>
  <r>
    <x v="6"/>
    <n v="4.5"/>
  </r>
  <r>
    <x v="3"/>
    <n v="7.5"/>
  </r>
  <r>
    <x v="6"/>
    <n v="7.5"/>
  </r>
  <r>
    <x v="3"/>
    <n v="4.5"/>
  </r>
  <r>
    <x v="5"/>
    <n v="7.8"/>
  </r>
  <r>
    <x v="5"/>
    <n v="4.5"/>
  </r>
  <r>
    <x v="5"/>
    <n v="4.5"/>
  </r>
  <r>
    <x v="5"/>
    <n v="9"/>
  </r>
  <r>
    <x v="6"/>
    <n v="7.8"/>
  </r>
  <r>
    <x v="3"/>
    <n v="7.5"/>
  </r>
  <r>
    <x v="3"/>
    <n v="4.5"/>
  </r>
  <r>
    <x v="3"/>
    <n v="-1.5"/>
  </r>
  <r>
    <x v="3"/>
    <n v="2.1"/>
  </r>
  <r>
    <x v="6"/>
    <n v="-1.5"/>
  </r>
  <r>
    <x v="6"/>
    <n v="1.5"/>
  </r>
  <r>
    <x v="6"/>
    <n v="1.5"/>
  </r>
  <r>
    <x v="5"/>
    <n v="-1.5"/>
  </r>
  <r>
    <x v="6"/>
    <n v="1.9500000000000002"/>
  </r>
  <r>
    <x v="6"/>
    <n v="2.1"/>
  </r>
  <r>
    <x v="5"/>
    <n v="1.5"/>
  </r>
  <r>
    <x v="3"/>
    <n v="1.5"/>
  </r>
  <r>
    <x v="5"/>
    <n v="1.5"/>
  </r>
  <r>
    <x v="6"/>
    <n v="1.5"/>
  </r>
  <r>
    <x v="5"/>
    <n v="3"/>
  </r>
  <r>
    <x v="6"/>
    <n v="-1.5"/>
  </r>
  <r>
    <x v="3"/>
    <n v="1.5"/>
  </r>
  <r>
    <x v="5"/>
    <n v="2.25"/>
  </r>
  <r>
    <x v="3"/>
    <n v="1.5"/>
  </r>
  <r>
    <x v="5"/>
    <n v="1.5"/>
  </r>
  <r>
    <x v="5"/>
    <n v="1.9500000000000002"/>
  </r>
  <r>
    <x v="5"/>
    <n v="1.5"/>
  </r>
  <r>
    <x v="6"/>
    <n v="1.5"/>
  </r>
  <r>
    <x v="6"/>
    <n v="1.5"/>
  </r>
  <r>
    <x v="3"/>
    <n v="1.5"/>
  </r>
  <r>
    <x v="3"/>
    <n v="2.25"/>
  </r>
  <r>
    <x v="6"/>
    <n v="3"/>
  </r>
  <r>
    <x v="5"/>
    <n v="1.5"/>
  </r>
  <r>
    <x v="3"/>
    <n v="-1.5"/>
  </r>
  <r>
    <x v="6"/>
    <n v="1.5"/>
  </r>
  <r>
    <x v="4"/>
    <n v="3"/>
  </r>
  <r>
    <x v="6"/>
    <n v="1.5"/>
  </r>
  <r>
    <x v="5"/>
    <n v="-1.5"/>
  </r>
  <r>
    <x v="3"/>
    <n v="1.7999999999999998"/>
  </r>
  <r>
    <x v="6"/>
    <n v="1.9500000000000002"/>
  </r>
  <r>
    <x v="3"/>
    <n v="3"/>
  </r>
  <r>
    <x v="3"/>
    <n v="1.5"/>
  </r>
  <r>
    <x v="5"/>
    <n v="1.9500000000000002"/>
  </r>
  <r>
    <x v="5"/>
    <n v="2.25"/>
  </r>
  <r>
    <x v="6"/>
    <n v="1.5"/>
  </r>
  <r>
    <x v="6"/>
    <n v="-1.5"/>
  </r>
  <r>
    <x v="2"/>
    <n v="2.4"/>
  </r>
  <r>
    <x v="6"/>
    <n v="1.5"/>
  </r>
  <r>
    <x v="4"/>
    <n v="2.6999999999999997"/>
  </r>
  <r>
    <x v="3"/>
    <n v="-1.5"/>
  </r>
  <r>
    <x v="3"/>
    <n v="2.1"/>
  </r>
  <r>
    <x v="5"/>
    <n v="2.1"/>
  </r>
  <r>
    <x v="5"/>
    <n v="1.5"/>
  </r>
  <r>
    <x v="5"/>
    <n v="1.5"/>
  </r>
  <r>
    <x v="5"/>
    <n v="1.5"/>
  </r>
  <r>
    <x v="3"/>
    <n v="1.5"/>
  </r>
  <r>
    <x v="5"/>
    <n v="1.5"/>
  </r>
  <r>
    <x v="5"/>
    <n v="1.9500000000000002"/>
  </r>
  <r>
    <x v="4"/>
    <n v="2.6999999999999997"/>
  </r>
  <r>
    <x v="3"/>
    <n v="-1.5"/>
  </r>
  <r>
    <x v="3"/>
    <n v="1.5"/>
  </r>
  <r>
    <x v="5"/>
    <n v="2.1"/>
  </r>
  <r>
    <x v="6"/>
    <n v="1.5"/>
  </r>
  <r>
    <x v="3"/>
    <n v="3"/>
  </r>
  <r>
    <x v="3"/>
    <n v="1.5"/>
  </r>
  <r>
    <x v="3"/>
    <n v="1.5"/>
  </r>
  <r>
    <x v="5"/>
    <n v="1.5"/>
  </r>
  <r>
    <x v="6"/>
    <n v="1.5"/>
  </r>
  <r>
    <x v="5"/>
    <n v="-1.5"/>
  </r>
  <r>
    <x v="5"/>
    <n v="1.5"/>
  </r>
  <r>
    <x v="6"/>
    <n v="1.5"/>
  </r>
  <r>
    <x v="5"/>
    <n v="1.5"/>
  </r>
  <r>
    <x v="4"/>
    <n v="2.4"/>
  </r>
  <r>
    <x v="3"/>
    <n v="1.6500000000000001"/>
  </r>
  <r>
    <x v="5"/>
    <n v="1.5"/>
  </r>
  <r>
    <x v="3"/>
    <n v="1.5"/>
  </r>
  <r>
    <x v="3"/>
    <n v="2.1"/>
  </r>
  <r>
    <x v="6"/>
    <n v="1.5"/>
  </r>
  <r>
    <x v="6"/>
    <n v="1.5"/>
  </r>
  <r>
    <x v="4"/>
    <n v="2.5499999999999998"/>
  </r>
  <r>
    <x v="5"/>
    <n v="1.5"/>
  </r>
  <r>
    <x v="4"/>
    <n v="3"/>
  </r>
  <r>
    <x v="3"/>
    <n v="1.5"/>
  </r>
  <r>
    <x v="5"/>
    <n v="1.7999999999999998"/>
  </r>
  <r>
    <x v="6"/>
    <n v="2.25"/>
  </r>
  <r>
    <x v="4"/>
    <n v="3"/>
  </r>
  <r>
    <x v="3"/>
    <n v="1.5"/>
  </r>
  <r>
    <x v="5"/>
    <n v="2.6999999999999997"/>
  </r>
  <r>
    <x v="4"/>
    <n v="2.25"/>
  </r>
  <r>
    <x v="3"/>
    <n v="2.4"/>
  </r>
  <r>
    <x v="5"/>
    <n v="1.5"/>
  </r>
  <r>
    <x v="6"/>
    <n v="1.5"/>
  </r>
  <r>
    <x v="5"/>
    <n v="1.6500000000000001"/>
  </r>
  <r>
    <x v="6"/>
    <n v="1.5"/>
  </r>
  <r>
    <x v="3"/>
    <n v="1.5"/>
  </r>
  <r>
    <x v="5"/>
    <n v="2.6999999999999997"/>
  </r>
  <r>
    <x v="3"/>
    <n v="2.6999999999999997"/>
  </r>
  <r>
    <x v="3"/>
    <n v="2.6999999999999997"/>
  </r>
  <r>
    <x v="3"/>
    <n v="3"/>
  </r>
  <r>
    <x v="6"/>
    <n v="2.6999999999999997"/>
  </r>
  <r>
    <x v="5"/>
    <n v="-0.3"/>
  </r>
  <r>
    <x v="4"/>
    <n v="-0.3"/>
  </r>
  <r>
    <x v="4"/>
    <n v="0"/>
  </r>
  <r>
    <x v="4"/>
    <n v="0"/>
  </r>
  <r>
    <x v="3"/>
    <n v="-1.05"/>
  </r>
  <r>
    <x v="6"/>
    <n v="-0.89999999999999991"/>
  </r>
  <r>
    <x v="3"/>
    <n v="0"/>
  </r>
  <r>
    <x v="4"/>
    <n v="-0.3"/>
  </r>
  <r>
    <x v="5"/>
    <n v="-0.3"/>
  </r>
  <r>
    <x v="6"/>
    <n v="-1.5"/>
  </r>
  <r>
    <x v="6"/>
    <n v="-0.3"/>
  </r>
  <r>
    <x v="6"/>
    <n v="-0.89999999999999991"/>
  </r>
  <r>
    <x v="5"/>
    <n v="-0.3"/>
  </r>
  <r>
    <x v="3"/>
    <n v="-0.89999999999999991"/>
  </r>
  <r>
    <x v="2"/>
    <n v="-0.3"/>
  </r>
  <r>
    <x v="3"/>
    <n v="0"/>
  </r>
  <r>
    <x v="6"/>
    <n v="-1.5"/>
  </r>
  <r>
    <x v="5"/>
    <n v="-1.5"/>
  </r>
  <r>
    <x v="4"/>
    <n v="0"/>
  </r>
  <r>
    <x v="4"/>
    <n v="0"/>
  </r>
  <r>
    <x v="3"/>
    <n v="-1.5"/>
  </r>
  <r>
    <x v="5"/>
    <n v="0"/>
  </r>
  <r>
    <x v="4"/>
    <n v="0"/>
  </r>
  <r>
    <x v="5"/>
    <n v="-0.44999999999999996"/>
  </r>
  <r>
    <x v="5"/>
    <n v="-0.3"/>
  </r>
  <r>
    <x v="5"/>
    <n v="-1.5"/>
  </r>
  <r>
    <x v="6"/>
    <n v="-1.2"/>
  </r>
  <r>
    <x v="3"/>
    <n v="-1.5"/>
  </r>
  <r>
    <x v="3"/>
    <n v="-1.5"/>
  </r>
  <r>
    <x v="5"/>
    <n v="-1.5"/>
  </r>
  <r>
    <x v="6"/>
    <n v="-1.5"/>
  </r>
  <r>
    <x v="4"/>
    <n v="0"/>
  </r>
  <r>
    <x v="4"/>
    <n v="-0.3"/>
  </r>
  <r>
    <x v="4"/>
    <n v="0"/>
  </r>
  <r>
    <x v="3"/>
    <n v="-1.05"/>
  </r>
  <r>
    <x v="5"/>
    <n v="-0.3"/>
  </r>
  <r>
    <x v="5"/>
    <n v="-1.5"/>
  </r>
  <r>
    <x v="5"/>
    <n v="-0.3"/>
  </r>
  <r>
    <x v="6"/>
    <n v="-1.2"/>
  </r>
  <r>
    <x v="4"/>
    <n v="-0.3"/>
  </r>
  <r>
    <x v="3"/>
    <n v="-1.5"/>
  </r>
  <r>
    <x v="5"/>
    <n v="0"/>
  </r>
  <r>
    <x v="5"/>
    <n v="0"/>
  </r>
  <r>
    <x v="3"/>
    <n v="-1.5"/>
  </r>
  <r>
    <x v="6"/>
    <n v="-1.5"/>
  </r>
  <r>
    <x v="3"/>
    <n v="-0.3"/>
  </r>
  <r>
    <x v="3"/>
    <n v="-1.2"/>
  </r>
  <r>
    <x v="6"/>
    <n v="-0.3"/>
  </r>
  <r>
    <x v="5"/>
    <n v="-0.44999999999999996"/>
  </r>
  <r>
    <x v="5"/>
    <n v="-0.3"/>
  </r>
  <r>
    <x v="6"/>
    <n v="-1.05"/>
  </r>
  <r>
    <x v="4"/>
    <n v="0"/>
  </r>
  <r>
    <x v="5"/>
    <n v="-1.2"/>
  </r>
  <r>
    <x v="5"/>
    <n v="-1.3499999999999999"/>
  </r>
  <r>
    <x v="6"/>
    <n v="-1.5"/>
  </r>
  <r>
    <x v="5"/>
    <n v="-0.75"/>
  </r>
  <r>
    <x v="6"/>
    <n v="-0.89999999999999991"/>
  </r>
  <r>
    <x v="5"/>
    <n v="0"/>
  </r>
  <r>
    <x v="5"/>
    <n v="0"/>
  </r>
  <r>
    <x v="6"/>
    <n v="-0.89999999999999991"/>
  </r>
  <r>
    <x v="4"/>
    <n v="0"/>
  </r>
  <r>
    <x v="5"/>
    <n v="-1.3499999999999999"/>
  </r>
  <r>
    <x v="5"/>
    <n v="-0.3"/>
  </r>
  <r>
    <x v="6"/>
    <n v="-1.5"/>
  </r>
  <r>
    <x v="4"/>
    <n v="0"/>
  </r>
  <r>
    <x v="3"/>
    <n v="-1.5"/>
  </r>
  <r>
    <x v="2"/>
    <n v="0"/>
  </r>
  <r>
    <x v="5"/>
    <n v="0"/>
  </r>
  <r>
    <x v="4"/>
    <n v="0"/>
  </r>
  <r>
    <x v="3"/>
    <n v="-1.2"/>
  </r>
  <r>
    <x v="4"/>
    <n v="0"/>
  </r>
  <r>
    <x v="4"/>
    <n v="-1.2"/>
  </r>
  <r>
    <x v="3"/>
    <n v="-1.5"/>
  </r>
  <r>
    <x v="4"/>
    <n v="-0.3"/>
  </r>
  <r>
    <x v="5"/>
    <n v="0"/>
  </r>
  <r>
    <x v="5"/>
    <n v="-0.3"/>
  </r>
  <r>
    <x v="3"/>
    <n v="-0.3"/>
  </r>
  <r>
    <x v="5"/>
    <n v="-0.3"/>
  </r>
  <r>
    <x v="3"/>
    <n v="0"/>
  </r>
  <r>
    <x v="5"/>
    <n v="0"/>
  </r>
  <r>
    <x v="4"/>
    <n v="0"/>
  </r>
  <r>
    <x v="4"/>
    <n v="-0.3"/>
  </r>
  <r>
    <x v="3"/>
    <n v="-0.3"/>
  </r>
  <r>
    <x v="4"/>
    <n v="0"/>
  </r>
  <r>
    <x v="2"/>
    <n v="-1.5"/>
  </r>
  <r>
    <x v="4"/>
    <n v="0"/>
  </r>
  <r>
    <x v="4"/>
    <n v="-0.3"/>
  </r>
  <r>
    <x v="4"/>
    <n v="0"/>
  </r>
  <r>
    <x v="3"/>
    <n v="-1.5"/>
  </r>
  <r>
    <x v="3"/>
    <n v="-0.3"/>
  </r>
  <r>
    <x v="3"/>
    <n v="-0.3"/>
  </r>
  <r>
    <x v="5"/>
    <n v="0"/>
  </r>
  <r>
    <x v="5"/>
    <n v="0"/>
  </r>
  <r>
    <x v="6"/>
    <n v="-0.75"/>
  </r>
  <r>
    <x v="4"/>
    <n v="0"/>
  </r>
  <r>
    <x v="4"/>
    <n v="0"/>
  </r>
  <r>
    <x v="5"/>
    <n v="0"/>
  </r>
  <r>
    <x v="3"/>
    <n v="-0.3"/>
  </r>
  <r>
    <x v="3"/>
    <n v="0"/>
  </r>
  <r>
    <x v="4"/>
    <n v="0"/>
  </r>
  <r>
    <x v="4"/>
    <n v="-1.5"/>
  </r>
  <r>
    <x v="4"/>
    <n v="0"/>
  </r>
  <r>
    <x v="5"/>
    <n v="-0.3"/>
  </r>
  <r>
    <x v="5"/>
    <n v="-1.5"/>
  </r>
  <r>
    <x v="4"/>
    <n v="0"/>
  </r>
  <r>
    <x v="3"/>
    <n v="0"/>
  </r>
  <r>
    <x v="4"/>
    <n v="-1.05"/>
  </r>
  <r>
    <x v="2"/>
    <n v="-0.75"/>
  </r>
  <r>
    <x v="3"/>
    <n v="0"/>
  </r>
  <r>
    <x v="4"/>
    <n v="-0.6"/>
  </r>
  <r>
    <x v="4"/>
    <n v="0"/>
  </r>
  <r>
    <x v="4"/>
    <n v="-0.3"/>
  </r>
  <r>
    <x v="4"/>
    <n v="0"/>
  </r>
  <r>
    <x v="5"/>
    <n v="0"/>
  </r>
  <r>
    <x v="4"/>
    <n v="-0.3"/>
  </r>
  <r>
    <x v="5"/>
    <n v="0"/>
  </r>
  <r>
    <x v="4"/>
    <n v="0"/>
  </r>
  <r>
    <x v="4"/>
    <n v="-0.3"/>
  </r>
  <r>
    <x v="3"/>
    <n v="0"/>
  </r>
  <r>
    <x v="5"/>
    <n v="-0.3"/>
  </r>
  <r>
    <x v="5"/>
    <n v="0"/>
  </r>
  <r>
    <x v="4"/>
    <n v="-0.3"/>
  </r>
  <r>
    <x v="3"/>
    <n v="0"/>
  </r>
  <r>
    <x v="4"/>
    <n v="0"/>
  </r>
  <r>
    <x v="2"/>
    <n v="-0.3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-0.3"/>
  </r>
  <r>
    <x v="5"/>
    <n v="-0.3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-0.3"/>
  </r>
  <r>
    <x v="2"/>
    <n v="0"/>
  </r>
  <r>
    <x v="5"/>
    <n v="0"/>
  </r>
  <r>
    <x v="3"/>
    <n v="-0.3"/>
  </r>
  <r>
    <x v="3"/>
    <n v="0"/>
  </r>
  <r>
    <x v="3"/>
    <n v="-0.3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4"/>
    <n v="0"/>
  </r>
  <r>
    <x v="4"/>
    <n v="-0.3"/>
  </r>
  <r>
    <x v="4"/>
    <n v="0"/>
  </r>
  <r>
    <x v="3"/>
    <n v="0"/>
  </r>
  <r>
    <x v="5"/>
    <n v="-0.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-0.3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2"/>
    <n v="0"/>
  </r>
  <r>
    <x v="4"/>
    <n v="0"/>
  </r>
  <r>
    <x v="3"/>
    <n v="0"/>
  </r>
  <r>
    <x v="4"/>
    <n v="0"/>
  </r>
  <r>
    <x v="5"/>
    <n v="-0.3"/>
  </r>
  <r>
    <x v="3"/>
    <n v="-0.3"/>
  </r>
  <r>
    <x v="3"/>
    <n v="0"/>
  </r>
  <r>
    <x v="3"/>
    <n v="-0.3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5"/>
    <n v="0"/>
  </r>
  <r>
    <x v="5"/>
    <n v="0"/>
  </r>
  <r>
    <x v="3"/>
    <n v="-0.3"/>
  </r>
  <r>
    <x v="4"/>
    <n v="0"/>
  </r>
  <r>
    <x v="3"/>
    <n v="0"/>
  </r>
  <r>
    <x v="2"/>
    <n v="-0.3"/>
  </r>
  <r>
    <x v="4"/>
    <n v="0"/>
  </r>
  <r>
    <x v="4"/>
    <n v="-0.3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5"/>
    <n v="0"/>
  </r>
  <r>
    <x v="5"/>
    <n v="0"/>
  </r>
  <r>
    <x v="2"/>
    <n v="0"/>
  </r>
  <r>
    <x v="5"/>
    <n v="0"/>
  </r>
  <r>
    <x v="2"/>
    <n v="0"/>
  </r>
  <r>
    <x v="2"/>
    <n v="0"/>
  </r>
  <r>
    <x v="2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1"/>
    <n v="2.6999999999999997"/>
  </r>
  <r>
    <x v="1"/>
    <n v="3"/>
  </r>
  <r>
    <x v="1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1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0"/>
    <n v="0"/>
  </r>
  <r>
    <x v="1"/>
    <n v="-0.3"/>
  </r>
  <r>
    <x v="0"/>
    <n v="-0.3"/>
  </r>
  <r>
    <x v="0"/>
    <n v="-1.5"/>
  </r>
  <r>
    <x v="1"/>
    <n v="-1.3499999999999999"/>
  </r>
  <r>
    <x v="1"/>
    <n v="0"/>
  </r>
  <r>
    <x v="1"/>
    <n v="0"/>
  </r>
  <r>
    <x v="0"/>
    <n v="-0.3"/>
  </r>
  <r>
    <x v="0"/>
    <n v="-0.89999999999999991"/>
  </r>
  <r>
    <x v="1"/>
    <n v="-0.3"/>
  </r>
  <r>
    <x v="1"/>
    <n v="0"/>
  </r>
  <r>
    <x v="0"/>
    <n v="-0.44999999999999996"/>
  </r>
  <r>
    <x v="1"/>
    <n v="0"/>
  </r>
  <r>
    <x v="0"/>
    <n v="-0.3"/>
  </r>
  <r>
    <x v="0"/>
    <n v="-0.3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-0.3"/>
  </r>
  <r>
    <x v="0"/>
    <n v="-0.3"/>
  </r>
  <r>
    <x v="1"/>
    <n v="0"/>
  </r>
  <r>
    <x v="0"/>
    <n v="-0.6"/>
  </r>
  <r>
    <x v="1"/>
    <n v="0"/>
  </r>
  <r>
    <x v="0"/>
    <n v="-0.44999999999999996"/>
  </r>
  <r>
    <x v="1"/>
    <n v="-0.3"/>
  </r>
  <r>
    <x v="0"/>
    <n v="0"/>
  </r>
  <r>
    <x v="0"/>
    <n v="-0.3"/>
  </r>
  <r>
    <x v="1"/>
    <n v="-0.6"/>
  </r>
  <r>
    <x v="1"/>
    <n v="-0.3"/>
  </r>
  <r>
    <x v="1"/>
    <n v="0"/>
  </r>
  <r>
    <x v="0"/>
    <n v="-0.75"/>
  </r>
  <r>
    <x v="0"/>
    <n v="0"/>
  </r>
  <r>
    <x v="0"/>
    <n v="-0.6"/>
  </r>
  <r>
    <x v="0"/>
    <n v="0"/>
  </r>
  <r>
    <x v="1"/>
    <n v="0"/>
  </r>
  <r>
    <x v="0"/>
    <n v="0"/>
  </r>
  <r>
    <x v="1"/>
    <n v="0"/>
  </r>
  <r>
    <x v="1"/>
    <n v="0"/>
  </r>
  <r>
    <x v="0"/>
    <n v="-0.3"/>
  </r>
  <r>
    <x v="1"/>
    <n v="0"/>
  </r>
  <r>
    <x v="1"/>
    <n v="0"/>
  </r>
  <r>
    <x v="0"/>
    <n v="-0.3"/>
  </r>
  <r>
    <x v="0"/>
    <n v="0"/>
  </r>
  <r>
    <x v="0"/>
    <n v="0"/>
  </r>
  <r>
    <x v="0"/>
    <n v="-0.3"/>
  </r>
  <r>
    <x v="0"/>
    <n v="0"/>
  </r>
  <r>
    <x v="1"/>
    <n v="-1.5"/>
  </r>
  <r>
    <x v="1"/>
    <n v="0"/>
  </r>
  <r>
    <x v="0"/>
    <n v="0"/>
  </r>
  <r>
    <x v="1"/>
    <n v="0"/>
  </r>
  <r>
    <x v="0"/>
    <n v="0"/>
  </r>
  <r>
    <x v="1"/>
    <n v="-0.3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-0.3"/>
  </r>
  <r>
    <x v="1"/>
    <n v="-0.44999999999999996"/>
  </r>
  <r>
    <x v="0"/>
    <n v="-0.3"/>
  </r>
  <r>
    <x v="1"/>
    <n v="0"/>
  </r>
  <r>
    <x v="1"/>
    <n v="0"/>
  </r>
  <r>
    <x v="1"/>
    <n v="0"/>
  </r>
  <r>
    <x v="1"/>
    <n v="0"/>
  </r>
  <r>
    <x v="0"/>
    <n v="-0.3"/>
  </r>
  <r>
    <x v="1"/>
    <n v="0"/>
  </r>
  <r>
    <x v="1"/>
    <n v="-0.3"/>
  </r>
  <r>
    <x v="0"/>
    <n v="0"/>
  </r>
  <r>
    <x v="1"/>
    <n v="-0.44999999999999996"/>
  </r>
  <r>
    <x v="0"/>
    <n v="0"/>
  </r>
  <r>
    <x v="2"/>
    <n v="-1.3499999999999999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0"/>
    <n v="-0.3"/>
  </r>
  <r>
    <x v="1"/>
    <n v="0"/>
  </r>
  <r>
    <x v="1"/>
    <n v="0"/>
  </r>
  <r>
    <x v="1"/>
    <n v="-0.3"/>
  </r>
  <r>
    <x v="1"/>
    <n v="0"/>
  </r>
  <r>
    <x v="2"/>
    <n v="-0.3"/>
  </r>
  <r>
    <x v="0"/>
    <n v="0"/>
  </r>
  <r>
    <x v="0"/>
    <n v="0"/>
  </r>
  <r>
    <x v="1"/>
    <n v="0"/>
  </r>
  <r>
    <x v="0"/>
    <n v="-0.44999999999999996"/>
  </r>
  <r>
    <x v="1"/>
    <n v="0"/>
  </r>
  <r>
    <x v="1"/>
    <n v="-0.3"/>
  </r>
  <r>
    <x v="1"/>
    <n v="-0.3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-0.3"/>
  </r>
  <r>
    <x v="1"/>
    <n v="-0.6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1"/>
    <n v="-0.3"/>
  </r>
  <r>
    <x v="2"/>
    <n v="0"/>
  </r>
  <r>
    <x v="1"/>
    <n v="-0.44999999999999996"/>
  </r>
  <r>
    <x v="1"/>
    <n v="0"/>
  </r>
  <r>
    <x v="2"/>
    <n v="0"/>
  </r>
  <r>
    <x v="1"/>
    <n v="0"/>
  </r>
  <r>
    <x v="1"/>
    <n v="0"/>
  </r>
  <r>
    <x v="0"/>
    <n v="0"/>
  </r>
  <r>
    <x v="0"/>
    <n v="0"/>
  </r>
  <r>
    <x v="2"/>
    <n v="-1.3499999999999999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-0.3"/>
  </r>
  <r>
    <x v="1"/>
    <n v="0"/>
  </r>
  <r>
    <x v="1"/>
    <n v="0"/>
  </r>
  <r>
    <x v="1"/>
    <n v="-0.3"/>
  </r>
  <r>
    <x v="1"/>
    <n v="0"/>
  </r>
  <r>
    <x v="2"/>
    <n v="0"/>
  </r>
  <r>
    <x v="1"/>
    <n v="0"/>
  </r>
  <r>
    <x v="0"/>
    <n v="0"/>
  </r>
  <r>
    <x v="0"/>
    <n v="0"/>
  </r>
  <r>
    <x v="0"/>
    <n v="-0.3"/>
  </r>
  <r>
    <x v="2"/>
    <n v="0"/>
  </r>
  <r>
    <x v="1"/>
    <n v="-0.75"/>
  </r>
  <r>
    <x v="0"/>
    <n v="0"/>
  </r>
  <r>
    <x v="0"/>
    <n v="0"/>
  </r>
  <r>
    <x v="1"/>
    <n v="0"/>
  </r>
  <r>
    <x v="1"/>
    <n v="0"/>
  </r>
  <r>
    <x v="1"/>
    <n v="0"/>
  </r>
  <r>
    <x v="1"/>
    <n v="-0.3"/>
  </r>
  <r>
    <x v="0"/>
    <n v="0"/>
  </r>
  <r>
    <x v="0"/>
    <n v="0"/>
  </r>
  <r>
    <x v="0"/>
    <n v="0"/>
  </r>
  <r>
    <x v="1"/>
    <n v="0"/>
  </r>
  <r>
    <x v="2"/>
    <n v="0"/>
  </r>
  <r>
    <x v="1"/>
    <n v="0"/>
  </r>
  <r>
    <x v="0"/>
    <n v="0"/>
  </r>
  <r>
    <x v="1"/>
    <n v="0"/>
  </r>
  <r>
    <x v="1"/>
    <n v="0"/>
  </r>
  <r>
    <x v="1"/>
    <n v="0"/>
  </r>
  <r>
    <x v="2"/>
    <n v="-0.3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-0.3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-0.3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0"/>
    <n v="0"/>
  </r>
  <r>
    <x v="0"/>
    <n v="0"/>
  </r>
  <r>
    <x v="0"/>
    <n v="6"/>
  </r>
  <r>
    <x v="0"/>
    <n v="0"/>
  </r>
  <r>
    <x v="2"/>
    <n v="0"/>
  </r>
  <r>
    <x v="2"/>
    <n v="0"/>
  </r>
  <r>
    <x v="0"/>
    <n v="0"/>
  </r>
  <r>
    <x v="0"/>
    <n v="6"/>
  </r>
  <r>
    <x v="2"/>
    <n v="0"/>
  </r>
  <r>
    <x v="0"/>
    <n v="0"/>
  </r>
  <r>
    <x v="2"/>
    <n v="0"/>
  </r>
  <r>
    <x v="2"/>
    <n v="0"/>
  </r>
  <r>
    <x v="0"/>
    <n v="0"/>
  </r>
  <r>
    <x v="1"/>
    <n v="0"/>
  </r>
  <r>
    <x v="1"/>
    <n v="0"/>
  </r>
  <r>
    <x v="1"/>
    <n v="6"/>
  </r>
  <r>
    <x v="1"/>
    <n v="6"/>
  </r>
  <r>
    <x v="1"/>
    <n v="0"/>
  </r>
  <r>
    <x v="1"/>
    <n v="0"/>
  </r>
  <r>
    <x v="3"/>
    <n v="-3"/>
  </r>
  <r>
    <x v="3"/>
    <n v="0"/>
  </r>
  <r>
    <x v="3"/>
    <n v="0"/>
  </r>
  <r>
    <x v="3"/>
    <n v="0"/>
  </r>
  <r>
    <x v="3"/>
    <n v="0"/>
  </r>
  <r>
    <x v="3"/>
    <n v="0"/>
  </r>
  <r>
    <x v="4"/>
    <n v="6"/>
  </r>
  <r>
    <x v="4"/>
    <n v="0"/>
  </r>
  <r>
    <x v="4"/>
    <n v="6"/>
  </r>
  <r>
    <x v="4"/>
    <n v="0"/>
  </r>
  <r>
    <x v="4"/>
    <n v="0"/>
  </r>
  <r>
    <x v="4"/>
    <n v="0"/>
  </r>
  <r>
    <x v="4"/>
    <n v="0"/>
  </r>
  <r>
    <x v="4"/>
    <m/>
  </r>
  <r>
    <x v="3"/>
    <m/>
  </r>
  <r>
    <x v="2"/>
    <m/>
  </r>
  <r>
    <x v="5"/>
    <m/>
  </r>
  <r>
    <x v="2"/>
    <m/>
  </r>
  <r>
    <x v="5"/>
    <m/>
  </r>
  <r>
    <x v="4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4"/>
    <m/>
  </r>
  <r>
    <x v="4"/>
    <m/>
  </r>
  <r>
    <x v="4"/>
    <m/>
  </r>
  <r>
    <x v="4"/>
    <m/>
  </r>
  <r>
    <x v="4"/>
    <m/>
  </r>
  <r>
    <x v="4"/>
    <m/>
  </r>
  <r>
    <x v="4"/>
    <n v="4.5"/>
  </r>
  <r>
    <x v="5"/>
    <n v="4.5"/>
  </r>
  <r>
    <x v="4"/>
    <n v="7.5"/>
  </r>
  <r>
    <x v="5"/>
    <n v="7.5"/>
  </r>
  <r>
    <x v="4"/>
    <n v="4.5"/>
  </r>
  <r>
    <x v="5"/>
    <n v="7.5"/>
  </r>
  <r>
    <x v="4"/>
    <n v="4.5"/>
  </r>
  <r>
    <x v="5"/>
    <n v="7.5"/>
  </r>
  <r>
    <x v="4"/>
    <n v="7.5"/>
  </r>
  <r>
    <x v="5"/>
    <n v="4.5"/>
  </r>
  <r>
    <x v="5"/>
    <n v="7.8"/>
  </r>
  <r>
    <x v="5"/>
    <n v="4.5"/>
  </r>
  <r>
    <x v="5"/>
    <n v="4.5"/>
  </r>
  <r>
    <x v="5"/>
    <n v="9"/>
  </r>
  <r>
    <x v="4"/>
    <n v="7.8"/>
  </r>
  <r>
    <x v="5"/>
    <n v="7.5"/>
  </r>
  <r>
    <x v="5"/>
    <n v="4.5"/>
  </r>
  <r>
    <x v="5"/>
    <n v="-1.5"/>
  </r>
  <r>
    <x v="5"/>
    <n v="2.1"/>
  </r>
  <r>
    <x v="4"/>
    <n v="-1.5"/>
  </r>
  <r>
    <x v="4"/>
    <n v="1.5"/>
  </r>
  <r>
    <x v="4"/>
    <n v="1.5"/>
  </r>
  <r>
    <x v="5"/>
    <n v="-1.5"/>
  </r>
  <r>
    <x v="4"/>
    <n v="1.9500000000000002"/>
  </r>
  <r>
    <x v="4"/>
    <n v="2.1"/>
  </r>
  <r>
    <x v="5"/>
    <n v="1.5"/>
  </r>
  <r>
    <x v="5"/>
    <n v="1.5"/>
  </r>
  <r>
    <x v="5"/>
    <n v="1.5"/>
  </r>
  <r>
    <x v="4"/>
    <n v="1.5"/>
  </r>
  <r>
    <x v="4"/>
    <n v="3"/>
  </r>
  <r>
    <x v="4"/>
    <n v="-1.5"/>
  </r>
  <r>
    <x v="5"/>
    <n v="1.5"/>
  </r>
  <r>
    <x v="5"/>
    <n v="2.25"/>
  </r>
  <r>
    <x v="5"/>
    <n v="1.5"/>
  </r>
  <r>
    <x v="5"/>
    <n v="1.5"/>
  </r>
  <r>
    <x v="5"/>
    <n v="1.9500000000000002"/>
  </r>
  <r>
    <x v="5"/>
    <n v="1.5"/>
  </r>
  <r>
    <x v="4"/>
    <n v="1.5"/>
  </r>
  <r>
    <x v="4"/>
    <n v="1.5"/>
  </r>
  <r>
    <x v="5"/>
    <n v="1.5"/>
  </r>
  <r>
    <x v="5"/>
    <n v="2.25"/>
  </r>
  <r>
    <x v="4"/>
    <n v="3"/>
  </r>
  <r>
    <x v="5"/>
    <n v="1.5"/>
  </r>
  <r>
    <x v="5"/>
    <n v="-1.5"/>
  </r>
  <r>
    <x v="4"/>
    <n v="1.5"/>
  </r>
  <r>
    <x v="4"/>
    <n v="3"/>
  </r>
  <r>
    <x v="4"/>
    <n v="1.5"/>
  </r>
  <r>
    <x v="5"/>
    <n v="-1.5"/>
  </r>
  <r>
    <x v="5"/>
    <n v="1.7999999999999998"/>
  </r>
  <r>
    <x v="4"/>
    <n v="1.9500000000000002"/>
  </r>
  <r>
    <x v="3"/>
    <n v="3"/>
  </r>
  <r>
    <x v="5"/>
    <n v="1.5"/>
  </r>
  <r>
    <x v="5"/>
    <n v="1.9500000000000002"/>
  </r>
  <r>
    <x v="5"/>
    <n v="2.25"/>
  </r>
  <r>
    <x v="4"/>
    <n v="1.5"/>
  </r>
  <r>
    <x v="4"/>
    <n v="-1.5"/>
  </r>
  <r>
    <x v="2"/>
    <n v="2.4"/>
  </r>
  <r>
    <x v="4"/>
    <n v="1.5"/>
  </r>
  <r>
    <x v="4"/>
    <n v="2.6999999999999997"/>
  </r>
  <r>
    <x v="5"/>
    <n v="-1.5"/>
  </r>
  <r>
    <x v="5"/>
    <n v="2.1"/>
  </r>
  <r>
    <x v="5"/>
    <n v="2.1"/>
  </r>
  <r>
    <x v="5"/>
    <n v="1.5"/>
  </r>
  <r>
    <x v="5"/>
    <n v="1.5"/>
  </r>
  <r>
    <x v="5"/>
    <n v="1.5"/>
  </r>
  <r>
    <x v="5"/>
    <n v="1.5"/>
  </r>
  <r>
    <x v="5"/>
    <n v="1.5"/>
  </r>
  <r>
    <x v="5"/>
    <n v="1.9500000000000002"/>
  </r>
  <r>
    <x v="4"/>
    <n v="2.6999999999999997"/>
  </r>
  <r>
    <x v="5"/>
    <n v="-1.5"/>
  </r>
  <r>
    <x v="5"/>
    <n v="1.5"/>
  </r>
  <r>
    <x v="5"/>
    <n v="2.1"/>
  </r>
  <r>
    <x v="4"/>
    <n v="1.5"/>
  </r>
  <r>
    <x v="5"/>
    <n v="3"/>
  </r>
  <r>
    <x v="5"/>
    <n v="1.5"/>
  </r>
  <r>
    <x v="5"/>
    <n v="1.5"/>
  </r>
  <r>
    <x v="5"/>
    <n v="1.5"/>
  </r>
  <r>
    <x v="4"/>
    <n v="1.5"/>
  </r>
  <r>
    <x v="5"/>
    <n v="-1.5"/>
  </r>
  <r>
    <x v="5"/>
    <n v="1.5"/>
  </r>
  <r>
    <x v="4"/>
    <n v="1.5"/>
  </r>
  <r>
    <x v="5"/>
    <n v="1.5"/>
  </r>
  <r>
    <x v="3"/>
    <n v="2.4"/>
  </r>
  <r>
    <x v="5"/>
    <n v="1.6500000000000001"/>
  </r>
  <r>
    <x v="5"/>
    <n v="1.5"/>
  </r>
  <r>
    <x v="5"/>
    <n v="1.5"/>
  </r>
  <r>
    <x v="5"/>
    <n v="2.1"/>
  </r>
  <r>
    <x v="4"/>
    <n v="1.5"/>
  </r>
  <r>
    <x v="4"/>
    <n v="1.5"/>
  </r>
  <r>
    <x v="4"/>
    <n v="2.5499999999999998"/>
  </r>
  <r>
    <x v="5"/>
    <n v="1.5"/>
  </r>
  <r>
    <x v="4"/>
    <n v="3"/>
  </r>
  <r>
    <x v="5"/>
    <n v="1.5"/>
  </r>
  <r>
    <x v="5"/>
    <n v="1.7999999999999998"/>
  </r>
  <r>
    <x v="4"/>
    <n v="2.25"/>
  </r>
  <r>
    <x v="4"/>
    <n v="3"/>
  </r>
  <r>
    <x v="5"/>
    <n v="1.5"/>
  </r>
  <r>
    <x v="4"/>
    <n v="2.6999999999999997"/>
  </r>
  <r>
    <x v="3"/>
    <n v="2.25"/>
  </r>
  <r>
    <x v="5"/>
    <n v="2.4"/>
  </r>
  <r>
    <x v="5"/>
    <n v="1.5"/>
  </r>
  <r>
    <x v="4"/>
    <n v="1.5"/>
  </r>
  <r>
    <x v="5"/>
    <n v="1.6500000000000001"/>
  </r>
  <r>
    <x v="4"/>
    <n v="1.5"/>
  </r>
  <r>
    <x v="5"/>
    <n v="1.5"/>
  </r>
  <r>
    <x v="5"/>
    <n v="2.6999999999999997"/>
  </r>
  <r>
    <x v="5"/>
    <n v="2.6999999999999997"/>
  </r>
  <r>
    <x v="5"/>
    <n v="2.6999999999999997"/>
  </r>
  <r>
    <x v="5"/>
    <n v="3"/>
  </r>
  <r>
    <x v="4"/>
    <n v="2.6999999999999997"/>
  </r>
  <r>
    <x v="4"/>
    <n v="-0.3"/>
  </r>
  <r>
    <x v="4"/>
    <n v="-0.3"/>
  </r>
  <r>
    <x v="4"/>
    <n v="0"/>
  </r>
  <r>
    <x v="4"/>
    <n v="0"/>
  </r>
  <r>
    <x v="5"/>
    <n v="-1.05"/>
  </r>
  <r>
    <x v="4"/>
    <n v="-0.89999999999999991"/>
  </r>
  <r>
    <x v="3"/>
    <n v="0"/>
  </r>
  <r>
    <x v="3"/>
    <n v="-0.3"/>
  </r>
  <r>
    <x v="5"/>
    <n v="-0.3"/>
  </r>
  <r>
    <x v="4"/>
    <n v="-1.5"/>
  </r>
  <r>
    <x v="4"/>
    <n v="-0.3"/>
  </r>
  <r>
    <x v="4"/>
    <n v="-0.89999999999999991"/>
  </r>
  <r>
    <x v="4"/>
    <n v="-0.3"/>
  </r>
  <r>
    <x v="5"/>
    <n v="-0.89999999999999991"/>
  </r>
  <r>
    <x v="2"/>
    <n v="-0.3"/>
  </r>
  <r>
    <x v="3"/>
    <n v="0"/>
  </r>
  <r>
    <x v="4"/>
    <n v="-1.5"/>
  </r>
  <r>
    <x v="5"/>
    <n v="-1.5"/>
  </r>
  <r>
    <x v="4"/>
    <n v="0"/>
  </r>
  <r>
    <x v="3"/>
    <n v="0"/>
  </r>
  <r>
    <x v="5"/>
    <n v="-1.5"/>
  </r>
  <r>
    <x v="4"/>
    <n v="0"/>
  </r>
  <r>
    <x v="4"/>
    <n v="0"/>
  </r>
  <r>
    <x v="4"/>
    <n v="-0.44999999999999996"/>
  </r>
  <r>
    <x v="4"/>
    <n v="-0.3"/>
  </r>
  <r>
    <x v="5"/>
    <n v="-1.5"/>
  </r>
  <r>
    <x v="4"/>
    <n v="-1.2"/>
  </r>
  <r>
    <x v="5"/>
    <n v="-1.5"/>
  </r>
  <r>
    <x v="5"/>
    <n v="-1.5"/>
  </r>
  <r>
    <x v="5"/>
    <n v="-1.5"/>
  </r>
  <r>
    <x v="4"/>
    <n v="-1.5"/>
  </r>
  <r>
    <x v="4"/>
    <n v="0"/>
  </r>
  <r>
    <x v="4"/>
    <n v="-0.3"/>
  </r>
  <r>
    <x v="4"/>
    <n v="0"/>
  </r>
  <r>
    <x v="5"/>
    <n v="-1.05"/>
  </r>
  <r>
    <x v="5"/>
    <n v="-0.3"/>
  </r>
  <r>
    <x v="5"/>
    <n v="-1.5"/>
  </r>
  <r>
    <x v="5"/>
    <n v="-0.3"/>
  </r>
  <r>
    <x v="4"/>
    <n v="-1.2"/>
  </r>
  <r>
    <x v="3"/>
    <n v="-0.3"/>
  </r>
  <r>
    <x v="5"/>
    <n v="-1.5"/>
  </r>
  <r>
    <x v="4"/>
    <n v="0"/>
  </r>
  <r>
    <x v="4"/>
    <n v="0"/>
  </r>
  <r>
    <x v="5"/>
    <n v="-1.5"/>
  </r>
  <r>
    <x v="4"/>
    <n v="-1.5"/>
  </r>
  <r>
    <x v="3"/>
    <n v="-0.3"/>
  </r>
  <r>
    <x v="5"/>
    <n v="-1.2"/>
  </r>
  <r>
    <x v="4"/>
    <n v="-0.3"/>
  </r>
  <r>
    <x v="4"/>
    <n v="-0.44999999999999996"/>
  </r>
  <r>
    <x v="4"/>
    <n v="-0.3"/>
  </r>
  <r>
    <x v="4"/>
    <n v="-1.05"/>
  </r>
  <r>
    <x v="3"/>
    <n v="0"/>
  </r>
  <r>
    <x v="5"/>
    <n v="-1.2"/>
  </r>
  <r>
    <x v="5"/>
    <n v="-1.3499999999999999"/>
  </r>
  <r>
    <x v="4"/>
    <n v="-1.5"/>
  </r>
  <r>
    <x v="5"/>
    <n v="-0.75"/>
  </r>
  <r>
    <x v="4"/>
    <n v="-0.89999999999999991"/>
  </r>
  <r>
    <x v="4"/>
    <n v="0"/>
  </r>
  <r>
    <x v="4"/>
    <n v="0"/>
  </r>
  <r>
    <x v="4"/>
    <n v="-0.89999999999999991"/>
  </r>
  <r>
    <x v="4"/>
    <n v="0"/>
  </r>
  <r>
    <x v="5"/>
    <n v="-1.3499999999999999"/>
  </r>
  <r>
    <x v="5"/>
    <n v="-0.3"/>
  </r>
  <r>
    <x v="4"/>
    <n v="-1.5"/>
  </r>
  <r>
    <x v="3"/>
    <n v="0"/>
  </r>
  <r>
    <x v="3"/>
    <n v="-1.5"/>
  </r>
  <r>
    <x v="2"/>
    <n v="0"/>
  </r>
  <r>
    <x v="5"/>
    <n v="0"/>
  </r>
  <r>
    <x v="3"/>
    <n v="0"/>
  </r>
  <r>
    <x v="5"/>
    <n v="-1.2"/>
  </r>
  <r>
    <x v="3"/>
    <n v="0"/>
  </r>
  <r>
    <x v="3"/>
    <n v="-1.2"/>
  </r>
  <r>
    <x v="5"/>
    <n v="-1.5"/>
  </r>
  <r>
    <x v="4"/>
    <n v="-0.3"/>
  </r>
  <r>
    <x v="4"/>
    <n v="0"/>
  </r>
  <r>
    <x v="4"/>
    <n v="-0.3"/>
  </r>
  <r>
    <x v="3"/>
    <n v="-0.3"/>
  </r>
  <r>
    <x v="5"/>
    <n v="-0.3"/>
  </r>
  <r>
    <x v="5"/>
    <n v="0"/>
  </r>
  <r>
    <x v="4"/>
    <n v="0"/>
  </r>
  <r>
    <x v="3"/>
    <n v="0"/>
  </r>
  <r>
    <x v="4"/>
    <n v="-0.3"/>
  </r>
  <r>
    <x v="3"/>
    <n v="-0.3"/>
  </r>
  <r>
    <x v="3"/>
    <n v="0"/>
  </r>
  <r>
    <x v="2"/>
    <n v="-1.5"/>
  </r>
  <r>
    <x v="4"/>
    <n v="0"/>
  </r>
  <r>
    <x v="3"/>
    <n v="-0.3"/>
  </r>
  <r>
    <x v="3"/>
    <n v="0"/>
  </r>
  <r>
    <x v="5"/>
    <n v="-1.5"/>
  </r>
  <r>
    <x v="5"/>
    <n v="-0.3"/>
  </r>
  <r>
    <x v="3"/>
    <n v="-0.3"/>
  </r>
  <r>
    <x v="4"/>
    <n v="0"/>
  </r>
  <r>
    <x v="4"/>
    <n v="0"/>
  </r>
  <r>
    <x v="4"/>
    <n v="-0.75"/>
  </r>
  <r>
    <x v="4"/>
    <n v="0"/>
  </r>
  <r>
    <x v="4"/>
    <n v="0"/>
  </r>
  <r>
    <x v="4"/>
    <n v="0"/>
  </r>
  <r>
    <x v="3"/>
    <n v="-0.3"/>
  </r>
  <r>
    <x v="3"/>
    <n v="0"/>
  </r>
  <r>
    <x v="4"/>
    <n v="0"/>
  </r>
  <r>
    <x v="3"/>
    <n v="-1.5"/>
  </r>
  <r>
    <x v="4"/>
    <n v="0"/>
  </r>
  <r>
    <x v="4"/>
    <n v="-0.3"/>
  </r>
  <r>
    <x v="5"/>
    <n v="-1.5"/>
  </r>
  <r>
    <x v="4"/>
    <n v="0"/>
  </r>
  <r>
    <x v="3"/>
    <n v="0"/>
  </r>
  <r>
    <x v="4"/>
    <n v="-1.05"/>
  </r>
  <r>
    <x v="2"/>
    <n v="-0.75"/>
  </r>
  <r>
    <x v="3"/>
    <n v="0"/>
  </r>
  <r>
    <x v="3"/>
    <n v="-0.6"/>
  </r>
  <r>
    <x v="3"/>
    <n v="0"/>
  </r>
  <r>
    <x v="4"/>
    <n v="-0.3"/>
  </r>
  <r>
    <x v="3"/>
    <n v="0"/>
  </r>
  <r>
    <x v="4"/>
    <n v="0"/>
  </r>
  <r>
    <x v="3"/>
    <n v="-0.3"/>
  </r>
  <r>
    <x v="4"/>
    <n v="0"/>
  </r>
  <r>
    <x v="3"/>
    <n v="0"/>
  </r>
  <r>
    <x v="3"/>
    <n v="-0.3"/>
  </r>
  <r>
    <x v="3"/>
    <n v="0"/>
  </r>
  <r>
    <x v="4"/>
    <n v="-0.3"/>
  </r>
  <r>
    <x v="4"/>
    <n v="0"/>
  </r>
  <r>
    <x v="3"/>
    <n v="-0.3"/>
  </r>
  <r>
    <x v="3"/>
    <n v="0"/>
  </r>
  <r>
    <x v="3"/>
    <n v="0"/>
  </r>
  <r>
    <x v="2"/>
    <n v="-0.3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-0.3"/>
  </r>
  <r>
    <x v="4"/>
    <n v="-0.3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-0.3"/>
  </r>
  <r>
    <x v="2"/>
    <n v="0"/>
  </r>
  <r>
    <x v="4"/>
    <n v="0"/>
  </r>
  <r>
    <x v="3"/>
    <n v="-0.3"/>
  </r>
  <r>
    <x v="3"/>
    <n v="0"/>
  </r>
  <r>
    <x v="3"/>
    <n v="-0.3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-0.3"/>
  </r>
  <r>
    <x v="4"/>
    <n v="0"/>
  </r>
  <r>
    <x v="3"/>
    <n v="0"/>
  </r>
  <r>
    <x v="4"/>
    <n v="-0.3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4"/>
    <n v="0"/>
  </r>
  <r>
    <x v="4"/>
    <n v="-0.3"/>
  </r>
  <r>
    <x v="3"/>
    <n v="-0.3"/>
  </r>
  <r>
    <x v="3"/>
    <n v="0"/>
  </r>
  <r>
    <x v="3"/>
    <n v="-0.3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-0.3"/>
  </r>
  <r>
    <x v="3"/>
    <n v="0"/>
  </r>
  <r>
    <x v="3"/>
    <n v="0"/>
  </r>
  <r>
    <x v="2"/>
    <n v="-0.3"/>
  </r>
  <r>
    <x v="3"/>
    <n v="0"/>
  </r>
  <r>
    <x v="3"/>
    <n v="-0.3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1"/>
    <n v="2.6999999999999997"/>
  </r>
  <r>
    <x v="1"/>
    <n v="3"/>
  </r>
  <r>
    <x v="1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0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0"/>
    <n v="0"/>
  </r>
  <r>
    <x v="1"/>
    <n v="-0.3"/>
  </r>
  <r>
    <x v="0"/>
    <n v="-0.3"/>
  </r>
  <r>
    <x v="0"/>
    <n v="-1.5"/>
  </r>
  <r>
    <x v="1"/>
    <n v="-1.3499999999999999"/>
  </r>
  <r>
    <x v="1"/>
    <n v="0"/>
  </r>
  <r>
    <x v="1"/>
    <n v="0"/>
  </r>
  <r>
    <x v="0"/>
    <n v="-0.3"/>
  </r>
  <r>
    <x v="0"/>
    <n v="-0.89999999999999991"/>
  </r>
  <r>
    <x v="1"/>
    <n v="-0.3"/>
  </r>
  <r>
    <x v="1"/>
    <n v="0"/>
  </r>
  <r>
    <x v="0"/>
    <n v="-0.44999999999999996"/>
  </r>
  <r>
    <x v="1"/>
    <n v="0"/>
  </r>
  <r>
    <x v="0"/>
    <n v="-0.3"/>
  </r>
  <r>
    <x v="0"/>
    <n v="-0.3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-0.3"/>
  </r>
  <r>
    <x v="0"/>
    <n v="-0.3"/>
  </r>
  <r>
    <x v="0"/>
    <n v="0"/>
  </r>
  <r>
    <x v="0"/>
    <n v="-0.6"/>
  </r>
  <r>
    <x v="0"/>
    <n v="0"/>
  </r>
  <r>
    <x v="0"/>
    <n v="-0.44999999999999996"/>
  </r>
  <r>
    <x v="1"/>
    <n v="-0.3"/>
  </r>
  <r>
    <x v="0"/>
    <n v="0"/>
  </r>
  <r>
    <x v="0"/>
    <n v="-0.3"/>
  </r>
  <r>
    <x v="1"/>
    <n v="-0.6"/>
  </r>
  <r>
    <x v="0"/>
    <n v="-0.3"/>
  </r>
  <r>
    <x v="0"/>
    <n v="0"/>
  </r>
  <r>
    <x v="0"/>
    <n v="-0.75"/>
  </r>
  <r>
    <x v="0"/>
    <n v="0"/>
  </r>
  <r>
    <x v="0"/>
    <n v="-0.6"/>
  </r>
  <r>
    <x v="0"/>
    <n v="0"/>
  </r>
  <r>
    <x v="1"/>
    <n v="0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-0.3"/>
  </r>
  <r>
    <x v="0"/>
    <n v="0"/>
  </r>
  <r>
    <x v="0"/>
    <n v="0"/>
  </r>
  <r>
    <x v="0"/>
    <n v="-0.3"/>
  </r>
  <r>
    <x v="0"/>
    <n v="0"/>
  </r>
  <r>
    <x v="1"/>
    <n v="-1.5"/>
  </r>
  <r>
    <x v="0"/>
    <n v="0"/>
  </r>
  <r>
    <x v="0"/>
    <n v="0"/>
  </r>
  <r>
    <x v="1"/>
    <n v="0"/>
  </r>
  <r>
    <x v="0"/>
    <n v="0"/>
  </r>
  <r>
    <x v="0"/>
    <n v="-0.3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-0.3"/>
  </r>
  <r>
    <x v="1"/>
    <n v="-0.44999999999999996"/>
  </r>
  <r>
    <x v="0"/>
    <n v="-0.3"/>
  </r>
  <r>
    <x v="1"/>
    <n v="0"/>
  </r>
  <r>
    <x v="0"/>
    <n v="0"/>
  </r>
  <r>
    <x v="0"/>
    <n v="0"/>
  </r>
  <r>
    <x v="0"/>
    <n v="0"/>
  </r>
  <r>
    <x v="0"/>
    <n v="-0.3"/>
  </r>
  <r>
    <x v="1"/>
    <n v="0"/>
  </r>
  <r>
    <x v="1"/>
    <n v="-0.3"/>
  </r>
  <r>
    <x v="0"/>
    <n v="0"/>
  </r>
  <r>
    <x v="1"/>
    <n v="-0.44999999999999996"/>
  </r>
  <r>
    <x v="0"/>
    <n v="0"/>
  </r>
  <r>
    <x v="2"/>
    <n v="-1.3499999999999999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0"/>
    <n v="-0.3"/>
  </r>
  <r>
    <x v="1"/>
    <n v="0"/>
  </r>
  <r>
    <x v="1"/>
    <n v="0"/>
  </r>
  <r>
    <x v="1"/>
    <n v="-0.3"/>
  </r>
  <r>
    <x v="1"/>
    <n v="0"/>
  </r>
  <r>
    <x v="2"/>
    <n v="-0.3"/>
  </r>
  <r>
    <x v="0"/>
    <n v="0"/>
  </r>
  <r>
    <x v="0"/>
    <n v="0"/>
  </r>
  <r>
    <x v="1"/>
    <n v="0"/>
  </r>
  <r>
    <x v="0"/>
    <n v="-0.44999999999999996"/>
  </r>
  <r>
    <x v="0"/>
    <n v="0"/>
  </r>
  <r>
    <x v="1"/>
    <n v="-0.3"/>
  </r>
  <r>
    <x v="1"/>
    <n v="-0.3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1"/>
    <n v="-0.3"/>
  </r>
  <r>
    <x v="1"/>
    <n v="-0.6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2"/>
    <n v="0"/>
  </r>
  <r>
    <x v="1"/>
    <n v="-0.3"/>
  </r>
  <r>
    <x v="2"/>
    <n v="0"/>
  </r>
  <r>
    <x v="1"/>
    <n v="-0.44999999999999996"/>
  </r>
  <r>
    <x v="1"/>
    <n v="0"/>
  </r>
  <r>
    <x v="2"/>
    <n v="0"/>
  </r>
  <r>
    <x v="1"/>
    <n v="0"/>
  </r>
  <r>
    <x v="1"/>
    <n v="0"/>
  </r>
  <r>
    <x v="0"/>
    <n v="0"/>
  </r>
  <r>
    <x v="0"/>
    <n v="0"/>
  </r>
  <r>
    <x v="2"/>
    <n v="-1.3499999999999999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-0.3"/>
  </r>
  <r>
    <x v="0"/>
    <n v="0"/>
  </r>
  <r>
    <x v="0"/>
    <n v="0"/>
  </r>
  <r>
    <x v="1"/>
    <n v="-0.3"/>
  </r>
  <r>
    <x v="0"/>
    <n v="0"/>
  </r>
  <r>
    <x v="2"/>
    <n v="0"/>
  </r>
  <r>
    <x v="0"/>
    <n v="0"/>
  </r>
  <r>
    <x v="0"/>
    <n v="0"/>
  </r>
  <r>
    <x v="0"/>
    <n v="0"/>
  </r>
  <r>
    <x v="0"/>
    <n v="-0.3"/>
  </r>
  <r>
    <x v="2"/>
    <n v="0"/>
  </r>
  <r>
    <x v="1"/>
    <n v="-0.75"/>
  </r>
  <r>
    <x v="0"/>
    <n v="0"/>
  </r>
  <r>
    <x v="0"/>
    <n v="0"/>
  </r>
  <r>
    <x v="1"/>
    <n v="0"/>
  </r>
  <r>
    <x v="0"/>
    <n v="0"/>
  </r>
  <r>
    <x v="1"/>
    <n v="0"/>
  </r>
  <r>
    <x v="1"/>
    <n v="-0.3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0"/>
    <n v="0"/>
  </r>
  <r>
    <x v="1"/>
    <n v="0"/>
  </r>
  <r>
    <x v="1"/>
    <n v="0"/>
  </r>
  <r>
    <x v="1"/>
    <n v="0"/>
  </r>
  <r>
    <x v="2"/>
    <n v="-0.3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1"/>
    <n v="-0.3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1"/>
    <n v="-0.3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-0.3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1"/>
    <n v="0"/>
  </r>
  <r>
    <x v="2"/>
    <n v="0"/>
  </r>
  <r>
    <x v="0"/>
    <n v="0"/>
  </r>
  <r>
    <x v="1"/>
    <n v="0"/>
  </r>
  <r>
    <x v="1"/>
    <n v="0"/>
  </r>
  <r>
    <x v="0"/>
    <n v="0"/>
  </r>
  <r>
    <x v="1"/>
    <n v="0"/>
  </r>
  <r>
    <x v="2"/>
    <n v="-0.3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0"/>
    <n v="0"/>
  </r>
  <r>
    <x v="0"/>
    <n v="0"/>
  </r>
  <r>
    <x v="0"/>
    <n v="6"/>
  </r>
  <r>
    <x v="0"/>
    <n v="0"/>
  </r>
  <r>
    <x v="2"/>
    <n v="0"/>
  </r>
  <r>
    <x v="2"/>
    <n v="0"/>
  </r>
  <r>
    <x v="3"/>
    <n v="0"/>
  </r>
  <r>
    <x v="3"/>
    <n v="6"/>
  </r>
  <r>
    <x v="2"/>
    <n v="0"/>
  </r>
  <r>
    <x v="3"/>
    <n v="0"/>
  </r>
  <r>
    <x v="2"/>
    <n v="0"/>
  </r>
  <r>
    <x v="2"/>
    <n v="0"/>
  </r>
  <r>
    <x v="3"/>
    <n v="0"/>
  </r>
  <r>
    <x v="3"/>
    <n v="0"/>
  </r>
  <r>
    <x v="3"/>
    <n v="0"/>
  </r>
  <r>
    <x v="3"/>
    <n v="6"/>
  </r>
  <r>
    <x v="3"/>
    <n v="6"/>
  </r>
  <r>
    <x v="3"/>
    <n v="0"/>
  </r>
  <r>
    <x v="3"/>
    <n v="0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4"/>
    <n v="6"/>
  </r>
  <r>
    <x v="4"/>
    <n v="0"/>
  </r>
  <r>
    <x v="4"/>
    <n v="6"/>
  </r>
  <r>
    <x v="4"/>
    <n v="0"/>
  </r>
  <r>
    <x v="4"/>
    <n v="0"/>
  </r>
  <r>
    <x v="4"/>
    <n v="0"/>
  </r>
  <r>
    <x v="5"/>
    <n v="0"/>
  </r>
  <r>
    <x v="5"/>
    <m/>
  </r>
  <r>
    <x v="6"/>
    <m/>
  </r>
  <r>
    <x v="2"/>
    <m/>
  </r>
  <r>
    <x v="4"/>
    <m/>
  </r>
  <r>
    <x v="2"/>
    <m/>
  </r>
  <r>
    <x v="4"/>
    <m/>
  </r>
  <r>
    <x v="4"/>
    <m/>
  </r>
  <r>
    <x v="4"/>
    <m/>
  </r>
  <r>
    <x v="4"/>
    <m/>
  </r>
  <r>
    <x v="5"/>
    <m/>
  </r>
  <r>
    <x v="5"/>
    <m/>
  </r>
  <r>
    <x v="5"/>
    <m/>
  </r>
  <r>
    <x v="5"/>
    <m/>
  </r>
  <r>
    <x v="5"/>
    <m/>
  </r>
  <r>
    <x v="6"/>
    <m/>
  </r>
  <r>
    <x v="6"/>
    <m/>
  </r>
  <r>
    <x v="6"/>
    <m/>
  </r>
  <r>
    <x v="6"/>
    <m/>
  </r>
  <r>
    <x v="6"/>
    <m/>
  </r>
  <r>
    <x v="6"/>
    <m/>
  </r>
  <r>
    <x v="6"/>
    <n v="4.5"/>
  </r>
  <r>
    <x v="5"/>
    <n v="4.5"/>
  </r>
  <r>
    <x v="6"/>
    <n v="7.5"/>
  </r>
  <r>
    <x v="5"/>
    <n v="7.5"/>
  </r>
  <r>
    <x v="6"/>
    <n v="4.5"/>
  </r>
  <r>
    <x v="4"/>
    <n v="7.5"/>
  </r>
  <r>
    <x v="6"/>
    <n v="4.5"/>
  </r>
  <r>
    <x v="4"/>
    <n v="7.5"/>
  </r>
  <r>
    <x v="6"/>
    <n v="7.5"/>
  </r>
  <r>
    <x v="4"/>
    <n v="4.5"/>
  </r>
  <r>
    <x v="5"/>
    <n v="7.8"/>
  </r>
  <r>
    <x v="5"/>
    <n v="4.5"/>
  </r>
  <r>
    <x v="5"/>
    <n v="4.5"/>
  </r>
  <r>
    <x v="5"/>
    <n v="9"/>
  </r>
  <r>
    <x v="6"/>
    <n v="7.8"/>
  </r>
  <r>
    <x v="4"/>
    <n v="7.5"/>
  </r>
  <r>
    <x v="4"/>
    <n v="4.5"/>
  </r>
  <r>
    <x v="4"/>
    <n v="-1.5"/>
  </r>
  <r>
    <x v="4"/>
    <n v="2.1"/>
  </r>
  <r>
    <x v="6"/>
    <n v="-1.5"/>
  </r>
  <r>
    <x v="6"/>
    <n v="1.5"/>
  </r>
  <r>
    <x v="6"/>
    <n v="1.5"/>
  </r>
  <r>
    <x v="5"/>
    <n v="-1.5"/>
  </r>
  <r>
    <x v="6"/>
    <n v="1.9500000000000002"/>
  </r>
  <r>
    <x v="6"/>
    <n v="2.1"/>
  </r>
  <r>
    <x v="5"/>
    <n v="1.5"/>
  </r>
  <r>
    <x v="4"/>
    <n v="1.5"/>
  </r>
  <r>
    <x v="5"/>
    <n v="1.5"/>
  </r>
  <r>
    <x v="6"/>
    <n v="1.5"/>
  </r>
  <r>
    <x v="5"/>
    <n v="3"/>
  </r>
  <r>
    <x v="6"/>
    <n v="-1.5"/>
  </r>
  <r>
    <x v="4"/>
    <n v="1.5"/>
  </r>
  <r>
    <x v="5"/>
    <n v="2.25"/>
  </r>
  <r>
    <x v="4"/>
    <n v="1.5"/>
  </r>
  <r>
    <x v="5"/>
    <n v="1.5"/>
  </r>
  <r>
    <x v="5"/>
    <n v="1.9500000000000002"/>
  </r>
  <r>
    <x v="5"/>
    <n v="1.5"/>
  </r>
  <r>
    <x v="6"/>
    <n v="1.5"/>
  </r>
  <r>
    <x v="6"/>
    <n v="1.5"/>
  </r>
  <r>
    <x v="4"/>
    <n v="1.5"/>
  </r>
  <r>
    <x v="4"/>
    <n v="2.25"/>
  </r>
  <r>
    <x v="6"/>
    <n v="3"/>
  </r>
  <r>
    <x v="5"/>
    <n v="1.5"/>
  </r>
  <r>
    <x v="4"/>
    <n v="-1.5"/>
  </r>
  <r>
    <x v="6"/>
    <n v="1.5"/>
  </r>
  <r>
    <x v="4"/>
    <n v="3"/>
  </r>
  <r>
    <x v="6"/>
    <n v="1.5"/>
  </r>
  <r>
    <x v="5"/>
    <n v="-1.5"/>
  </r>
  <r>
    <x v="4"/>
    <n v="1.7999999999999998"/>
  </r>
  <r>
    <x v="6"/>
    <n v="1.9500000000000002"/>
  </r>
  <r>
    <x v="1"/>
    <n v="3"/>
  </r>
  <r>
    <x v="4"/>
    <n v="1.5"/>
  </r>
  <r>
    <x v="5"/>
    <n v="1.9500000000000002"/>
  </r>
  <r>
    <x v="5"/>
    <n v="2.25"/>
  </r>
  <r>
    <x v="6"/>
    <n v="1.5"/>
  </r>
  <r>
    <x v="6"/>
    <n v="-1.5"/>
  </r>
  <r>
    <x v="2"/>
    <n v="2.4"/>
  </r>
  <r>
    <x v="6"/>
    <n v="1.5"/>
  </r>
  <r>
    <x v="4"/>
    <n v="2.6999999999999997"/>
  </r>
  <r>
    <x v="4"/>
    <n v="-1.5"/>
  </r>
  <r>
    <x v="4"/>
    <n v="2.1"/>
  </r>
  <r>
    <x v="5"/>
    <n v="2.1"/>
  </r>
  <r>
    <x v="5"/>
    <n v="1.5"/>
  </r>
  <r>
    <x v="5"/>
    <n v="1.5"/>
  </r>
  <r>
    <x v="5"/>
    <n v="1.5"/>
  </r>
  <r>
    <x v="4"/>
    <n v="1.5"/>
  </r>
  <r>
    <x v="5"/>
    <n v="1.5"/>
  </r>
  <r>
    <x v="5"/>
    <n v="1.9500000000000002"/>
  </r>
  <r>
    <x v="4"/>
    <n v="2.6999999999999997"/>
  </r>
  <r>
    <x v="4"/>
    <n v="-1.5"/>
  </r>
  <r>
    <x v="4"/>
    <n v="1.5"/>
  </r>
  <r>
    <x v="5"/>
    <n v="2.1"/>
  </r>
  <r>
    <x v="6"/>
    <n v="1.5"/>
  </r>
  <r>
    <x v="4"/>
    <n v="3"/>
  </r>
  <r>
    <x v="4"/>
    <n v="1.5"/>
  </r>
  <r>
    <x v="4"/>
    <n v="1.5"/>
  </r>
  <r>
    <x v="5"/>
    <n v="1.5"/>
  </r>
  <r>
    <x v="6"/>
    <n v="1.5"/>
  </r>
  <r>
    <x v="5"/>
    <n v="-1.5"/>
  </r>
  <r>
    <x v="5"/>
    <n v="1.5"/>
  </r>
  <r>
    <x v="6"/>
    <n v="1.5"/>
  </r>
  <r>
    <x v="5"/>
    <n v="1.5"/>
  </r>
  <r>
    <x v="6"/>
    <n v="2.4"/>
  </r>
  <r>
    <x v="4"/>
    <n v="1.6500000000000001"/>
  </r>
  <r>
    <x v="5"/>
    <n v="1.5"/>
  </r>
  <r>
    <x v="4"/>
    <n v="1.5"/>
  </r>
  <r>
    <x v="4"/>
    <n v="2.1"/>
  </r>
  <r>
    <x v="6"/>
    <n v="1.5"/>
  </r>
  <r>
    <x v="6"/>
    <n v="1.5"/>
  </r>
  <r>
    <x v="4"/>
    <n v="2.5499999999999998"/>
  </r>
  <r>
    <x v="5"/>
    <n v="1.5"/>
  </r>
  <r>
    <x v="4"/>
    <n v="3"/>
  </r>
  <r>
    <x v="4"/>
    <n v="1.5"/>
  </r>
  <r>
    <x v="5"/>
    <n v="1.7999999999999998"/>
  </r>
  <r>
    <x v="6"/>
    <n v="2.25"/>
  </r>
  <r>
    <x v="4"/>
    <n v="3"/>
  </r>
  <r>
    <x v="4"/>
    <n v="1.5"/>
  </r>
  <r>
    <x v="5"/>
    <n v="2.6999999999999997"/>
  </r>
  <r>
    <x v="6"/>
    <n v="2.25"/>
  </r>
  <r>
    <x v="4"/>
    <n v="2.4"/>
  </r>
  <r>
    <x v="5"/>
    <n v="1.5"/>
  </r>
  <r>
    <x v="6"/>
    <n v="1.5"/>
  </r>
  <r>
    <x v="5"/>
    <n v="1.6500000000000001"/>
  </r>
  <r>
    <x v="6"/>
    <n v="1.5"/>
  </r>
  <r>
    <x v="4"/>
    <n v="1.5"/>
  </r>
  <r>
    <x v="5"/>
    <n v="2.6999999999999997"/>
  </r>
  <r>
    <x v="4"/>
    <n v="2.6999999999999997"/>
  </r>
  <r>
    <x v="4"/>
    <n v="2.6999999999999997"/>
  </r>
  <r>
    <x v="4"/>
    <n v="3"/>
  </r>
  <r>
    <x v="6"/>
    <n v="2.6999999999999997"/>
  </r>
  <r>
    <x v="5"/>
    <n v="-0.3"/>
  </r>
  <r>
    <x v="4"/>
    <n v="-0.3"/>
  </r>
  <r>
    <x v="4"/>
    <n v="0"/>
  </r>
  <r>
    <x v="4"/>
    <n v="0"/>
  </r>
  <r>
    <x v="4"/>
    <n v="-1.05"/>
  </r>
  <r>
    <x v="6"/>
    <n v="-0.89999999999999991"/>
  </r>
  <r>
    <x v="1"/>
    <n v="0"/>
  </r>
  <r>
    <x v="6"/>
    <n v="-0.3"/>
  </r>
  <r>
    <x v="5"/>
    <n v="-0.3"/>
  </r>
  <r>
    <x v="6"/>
    <n v="-1.5"/>
  </r>
  <r>
    <x v="6"/>
    <n v="-0.3"/>
  </r>
  <r>
    <x v="6"/>
    <n v="-0.89999999999999991"/>
  </r>
  <r>
    <x v="5"/>
    <n v="-0.3"/>
  </r>
  <r>
    <x v="4"/>
    <n v="-0.89999999999999991"/>
  </r>
  <r>
    <x v="2"/>
    <n v="-0.3"/>
  </r>
  <r>
    <x v="1"/>
    <n v="0"/>
  </r>
  <r>
    <x v="6"/>
    <n v="-1.5"/>
  </r>
  <r>
    <x v="5"/>
    <n v="-1.5"/>
  </r>
  <r>
    <x v="4"/>
    <n v="0"/>
  </r>
  <r>
    <x v="6"/>
    <n v="0"/>
  </r>
  <r>
    <x v="4"/>
    <n v="-1.5"/>
  </r>
  <r>
    <x v="5"/>
    <n v="0"/>
  </r>
  <r>
    <x v="4"/>
    <n v="0"/>
  </r>
  <r>
    <x v="5"/>
    <n v="-0.44999999999999996"/>
  </r>
  <r>
    <x v="5"/>
    <n v="-0.3"/>
  </r>
  <r>
    <x v="5"/>
    <n v="-1.5"/>
  </r>
  <r>
    <x v="6"/>
    <n v="-1.2"/>
  </r>
  <r>
    <x v="4"/>
    <n v="-1.5"/>
  </r>
  <r>
    <x v="4"/>
    <n v="-1.5"/>
  </r>
  <r>
    <x v="5"/>
    <n v="-1.5"/>
  </r>
  <r>
    <x v="6"/>
    <n v="-1.5"/>
  </r>
  <r>
    <x v="4"/>
    <n v="0"/>
  </r>
  <r>
    <x v="4"/>
    <n v="-0.3"/>
  </r>
  <r>
    <x v="4"/>
    <n v="0"/>
  </r>
  <r>
    <x v="4"/>
    <n v="-1.05"/>
  </r>
  <r>
    <x v="5"/>
    <n v="-0.3"/>
  </r>
  <r>
    <x v="5"/>
    <n v="-1.5"/>
  </r>
  <r>
    <x v="5"/>
    <n v="-0.3"/>
  </r>
  <r>
    <x v="6"/>
    <n v="-1.2"/>
  </r>
  <r>
    <x v="6"/>
    <n v="-0.3"/>
  </r>
  <r>
    <x v="4"/>
    <n v="-1.5"/>
  </r>
  <r>
    <x v="5"/>
    <n v="0"/>
  </r>
  <r>
    <x v="5"/>
    <n v="0"/>
  </r>
  <r>
    <x v="4"/>
    <n v="-1.5"/>
  </r>
  <r>
    <x v="6"/>
    <n v="-1.5"/>
  </r>
  <r>
    <x v="1"/>
    <n v="-0.3"/>
  </r>
  <r>
    <x v="4"/>
    <n v="-1.2"/>
  </r>
  <r>
    <x v="6"/>
    <n v="-0.3"/>
  </r>
  <r>
    <x v="5"/>
    <n v="-0.44999999999999996"/>
  </r>
  <r>
    <x v="5"/>
    <n v="-0.3"/>
  </r>
  <r>
    <x v="6"/>
    <n v="-1.05"/>
  </r>
  <r>
    <x v="6"/>
    <n v="0"/>
  </r>
  <r>
    <x v="5"/>
    <n v="-1.2"/>
  </r>
  <r>
    <x v="5"/>
    <n v="-1.3499999999999999"/>
  </r>
  <r>
    <x v="6"/>
    <n v="-1.5"/>
  </r>
  <r>
    <x v="5"/>
    <n v="-0.75"/>
  </r>
  <r>
    <x v="6"/>
    <n v="-0.89999999999999991"/>
  </r>
  <r>
    <x v="5"/>
    <n v="0"/>
  </r>
  <r>
    <x v="5"/>
    <n v="0"/>
  </r>
  <r>
    <x v="6"/>
    <n v="-0.89999999999999991"/>
  </r>
  <r>
    <x v="4"/>
    <n v="0"/>
  </r>
  <r>
    <x v="5"/>
    <n v="-1.3499999999999999"/>
  </r>
  <r>
    <x v="5"/>
    <n v="-0.3"/>
  </r>
  <r>
    <x v="6"/>
    <n v="-1.5"/>
  </r>
  <r>
    <x v="6"/>
    <n v="0"/>
  </r>
  <r>
    <x v="1"/>
    <n v="-1.5"/>
  </r>
  <r>
    <x v="2"/>
    <n v="0"/>
  </r>
  <r>
    <x v="5"/>
    <n v="0"/>
  </r>
  <r>
    <x v="6"/>
    <n v="0"/>
  </r>
  <r>
    <x v="4"/>
    <n v="-1.2"/>
  </r>
  <r>
    <x v="6"/>
    <n v="0"/>
  </r>
  <r>
    <x v="6"/>
    <n v="-1.2"/>
  </r>
  <r>
    <x v="4"/>
    <n v="-1.5"/>
  </r>
  <r>
    <x v="4"/>
    <n v="-0.3"/>
  </r>
  <r>
    <x v="5"/>
    <n v="0"/>
  </r>
  <r>
    <x v="5"/>
    <n v="-0.3"/>
  </r>
  <r>
    <x v="1"/>
    <n v="-0.3"/>
  </r>
  <r>
    <x v="5"/>
    <n v="-0.3"/>
  </r>
  <r>
    <x v="4"/>
    <n v="0"/>
  </r>
  <r>
    <x v="5"/>
    <n v="0"/>
  </r>
  <r>
    <x v="6"/>
    <n v="0"/>
  </r>
  <r>
    <x v="4"/>
    <n v="-0.3"/>
  </r>
  <r>
    <x v="1"/>
    <n v="-0.3"/>
  </r>
  <r>
    <x v="6"/>
    <n v="0"/>
  </r>
  <r>
    <x v="2"/>
    <n v="-1.5"/>
  </r>
  <r>
    <x v="4"/>
    <n v="0"/>
  </r>
  <r>
    <x v="6"/>
    <n v="-0.3"/>
  </r>
  <r>
    <x v="6"/>
    <n v="0"/>
  </r>
  <r>
    <x v="4"/>
    <n v="-1.5"/>
  </r>
  <r>
    <x v="4"/>
    <n v="-0.3"/>
  </r>
  <r>
    <x v="1"/>
    <n v="-0.3"/>
  </r>
  <r>
    <x v="5"/>
    <n v="0"/>
  </r>
  <r>
    <x v="5"/>
    <n v="0"/>
  </r>
  <r>
    <x v="6"/>
    <n v="-0.75"/>
  </r>
  <r>
    <x v="4"/>
    <n v="0"/>
  </r>
  <r>
    <x v="4"/>
    <n v="0"/>
  </r>
  <r>
    <x v="5"/>
    <n v="0"/>
  </r>
  <r>
    <x v="1"/>
    <n v="-0.3"/>
  </r>
  <r>
    <x v="1"/>
    <n v="0"/>
  </r>
  <r>
    <x v="4"/>
    <n v="0"/>
  </r>
  <r>
    <x v="6"/>
    <n v="-1.5"/>
  </r>
  <r>
    <x v="4"/>
    <n v="0"/>
  </r>
  <r>
    <x v="5"/>
    <n v="-0.3"/>
  </r>
  <r>
    <x v="5"/>
    <n v="-1.5"/>
  </r>
  <r>
    <x v="4"/>
    <n v="0"/>
  </r>
  <r>
    <x v="1"/>
    <n v="0"/>
  </r>
  <r>
    <x v="4"/>
    <n v="-1.05"/>
  </r>
  <r>
    <x v="2"/>
    <n v="-0.75"/>
  </r>
  <r>
    <x v="1"/>
    <n v="0"/>
  </r>
  <r>
    <x v="6"/>
    <n v="-0.6"/>
  </r>
  <r>
    <x v="6"/>
    <n v="0"/>
  </r>
  <r>
    <x v="4"/>
    <n v="-0.3"/>
  </r>
  <r>
    <x v="6"/>
    <n v="0"/>
  </r>
  <r>
    <x v="5"/>
    <n v="0"/>
  </r>
  <r>
    <x v="6"/>
    <n v="-0.3"/>
  </r>
  <r>
    <x v="5"/>
    <n v="0"/>
  </r>
  <r>
    <x v="6"/>
    <n v="0"/>
  </r>
  <r>
    <x v="6"/>
    <n v="-0.3"/>
  </r>
  <r>
    <x v="1"/>
    <n v="0"/>
  </r>
  <r>
    <x v="5"/>
    <n v="-0.3"/>
  </r>
  <r>
    <x v="5"/>
    <n v="0"/>
  </r>
  <r>
    <x v="6"/>
    <n v="-0.3"/>
  </r>
  <r>
    <x v="1"/>
    <n v="0"/>
  </r>
  <r>
    <x v="6"/>
    <n v="0"/>
  </r>
  <r>
    <x v="2"/>
    <n v="-0.3"/>
  </r>
  <r>
    <x v="6"/>
    <n v="0"/>
  </r>
  <r>
    <x v="6"/>
    <n v="0"/>
  </r>
  <r>
    <x v="1"/>
    <n v="0"/>
  </r>
  <r>
    <x v="4"/>
    <n v="0"/>
  </r>
  <r>
    <x v="4"/>
    <n v="0"/>
  </r>
  <r>
    <x v="4"/>
    <n v="0"/>
  </r>
  <r>
    <x v="6"/>
    <n v="-0.3"/>
  </r>
  <r>
    <x v="5"/>
    <n v="-0.3"/>
  </r>
  <r>
    <x v="4"/>
    <n v="0"/>
  </r>
  <r>
    <x v="1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5"/>
    <n v="-0.3"/>
  </r>
  <r>
    <x v="2"/>
    <n v="0"/>
  </r>
  <r>
    <x v="5"/>
    <n v="0"/>
  </r>
  <r>
    <x v="1"/>
    <n v="-0.3"/>
  </r>
  <r>
    <x v="1"/>
    <n v="0"/>
  </r>
  <r>
    <x v="1"/>
    <n v="-0.3"/>
  </r>
  <r>
    <x v="4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1"/>
    <n v="0"/>
  </r>
  <r>
    <x v="4"/>
    <n v="0"/>
  </r>
  <r>
    <x v="4"/>
    <n v="-0.3"/>
  </r>
  <r>
    <x v="4"/>
    <n v="0"/>
  </r>
  <r>
    <x v="1"/>
    <n v="0"/>
  </r>
  <r>
    <x v="5"/>
    <n v="-0.3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1"/>
    <n v="0"/>
  </r>
  <r>
    <x v="4"/>
    <n v="0"/>
  </r>
  <r>
    <x v="1"/>
    <n v="-0.3"/>
  </r>
  <r>
    <x v="6"/>
    <n v="0"/>
  </r>
  <r>
    <x v="1"/>
    <n v="0"/>
  </r>
  <r>
    <x v="6"/>
    <n v="0"/>
  </r>
  <r>
    <x v="1"/>
    <n v="0"/>
  </r>
  <r>
    <x v="1"/>
    <n v="0"/>
  </r>
  <r>
    <x v="6"/>
    <n v="0"/>
  </r>
  <r>
    <x v="6"/>
    <n v="0"/>
  </r>
  <r>
    <x v="1"/>
    <n v="0"/>
  </r>
  <r>
    <x v="2"/>
    <n v="0"/>
  </r>
  <r>
    <x v="6"/>
    <n v="0"/>
  </r>
  <r>
    <x v="1"/>
    <n v="0"/>
  </r>
  <r>
    <x v="4"/>
    <n v="0"/>
  </r>
  <r>
    <x v="5"/>
    <n v="-0.3"/>
  </r>
  <r>
    <x v="1"/>
    <n v="-0.3"/>
  </r>
  <r>
    <x v="1"/>
    <n v="0"/>
  </r>
  <r>
    <x v="1"/>
    <n v="-0.3"/>
  </r>
  <r>
    <x v="1"/>
    <n v="0"/>
  </r>
  <r>
    <x v="4"/>
    <n v="0"/>
  </r>
  <r>
    <x v="6"/>
    <n v="0"/>
  </r>
  <r>
    <x v="4"/>
    <n v="0"/>
  </r>
  <r>
    <x v="4"/>
    <n v="0"/>
  </r>
  <r>
    <x v="1"/>
    <n v="0"/>
  </r>
  <r>
    <x v="5"/>
    <n v="0"/>
  </r>
  <r>
    <x v="5"/>
    <n v="0"/>
  </r>
  <r>
    <x v="5"/>
    <n v="0"/>
  </r>
  <r>
    <x v="1"/>
    <n v="-0.3"/>
  </r>
  <r>
    <x v="6"/>
    <n v="0"/>
  </r>
  <r>
    <x v="1"/>
    <n v="0"/>
  </r>
  <r>
    <x v="2"/>
    <n v="-0.3"/>
  </r>
  <r>
    <x v="6"/>
    <n v="0"/>
  </r>
  <r>
    <x v="6"/>
    <n v="-0.3"/>
  </r>
  <r>
    <x v="4"/>
    <n v="0"/>
  </r>
  <r>
    <x v="6"/>
    <n v="0"/>
  </r>
  <r>
    <x v="5"/>
    <n v="0"/>
  </r>
  <r>
    <x v="6"/>
    <n v="0"/>
  </r>
  <r>
    <x v="1"/>
    <n v="0"/>
  </r>
  <r>
    <x v="6"/>
    <n v="0"/>
  </r>
  <r>
    <x v="5"/>
    <n v="0"/>
  </r>
  <r>
    <x v="5"/>
    <n v="0"/>
  </r>
  <r>
    <x v="2"/>
    <n v="0"/>
  </r>
  <r>
    <x v="5"/>
    <n v="0"/>
  </r>
  <r>
    <x v="2"/>
    <n v="0"/>
  </r>
  <r>
    <x v="2"/>
    <n v="0"/>
  </r>
  <r>
    <x v="2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3"/>
    <n v="2.6999999999999997"/>
  </r>
  <r>
    <x v="1"/>
    <n v="3"/>
  </r>
  <r>
    <x v="3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0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3"/>
    <n v="0"/>
  </r>
  <r>
    <x v="1"/>
    <n v="-0.3"/>
  </r>
  <r>
    <x v="3"/>
    <n v="-0.3"/>
  </r>
  <r>
    <x v="0"/>
    <n v="-1.5"/>
  </r>
  <r>
    <x v="1"/>
    <n v="-1.3499999999999999"/>
  </r>
  <r>
    <x v="1"/>
    <n v="0"/>
  </r>
  <r>
    <x v="3"/>
    <n v="0"/>
  </r>
  <r>
    <x v="0"/>
    <n v="-0.3"/>
  </r>
  <r>
    <x v="0"/>
    <n v="-0.89999999999999991"/>
  </r>
  <r>
    <x v="1"/>
    <n v="-0.3"/>
  </r>
  <r>
    <x v="3"/>
    <n v="0"/>
  </r>
  <r>
    <x v="0"/>
    <n v="-0.44999999999999996"/>
  </r>
  <r>
    <x v="1"/>
    <n v="0"/>
  </r>
  <r>
    <x v="0"/>
    <n v="-0.3"/>
  </r>
  <r>
    <x v="0"/>
    <n v="-0.3"/>
  </r>
  <r>
    <x v="0"/>
    <n v="0"/>
  </r>
  <r>
    <x v="0"/>
    <n v="0"/>
  </r>
  <r>
    <x v="3"/>
    <n v="0"/>
  </r>
  <r>
    <x v="3"/>
    <n v="0"/>
  </r>
  <r>
    <x v="1"/>
    <n v="0"/>
  </r>
  <r>
    <x v="1"/>
    <n v="0"/>
  </r>
  <r>
    <x v="1"/>
    <n v="-0.3"/>
  </r>
  <r>
    <x v="0"/>
    <n v="-0.3"/>
  </r>
  <r>
    <x v="0"/>
    <n v="0"/>
  </r>
  <r>
    <x v="0"/>
    <n v="-0.6"/>
  </r>
  <r>
    <x v="0"/>
    <n v="0"/>
  </r>
  <r>
    <x v="0"/>
    <n v="-0.44999999999999996"/>
  </r>
  <r>
    <x v="1"/>
    <n v="-0.3"/>
  </r>
  <r>
    <x v="3"/>
    <n v="0"/>
  </r>
  <r>
    <x v="0"/>
    <n v="-0.3"/>
  </r>
  <r>
    <x v="1"/>
    <n v="-0.6"/>
  </r>
  <r>
    <x v="0"/>
    <n v="-0.3"/>
  </r>
  <r>
    <x v="0"/>
    <n v="0"/>
  </r>
  <r>
    <x v="0"/>
    <n v="-0.75"/>
  </r>
  <r>
    <x v="0"/>
    <n v="0"/>
  </r>
  <r>
    <x v="0"/>
    <n v="-0.6"/>
  </r>
  <r>
    <x v="0"/>
    <n v="0"/>
  </r>
  <r>
    <x v="3"/>
    <n v="0"/>
  </r>
  <r>
    <x v="0"/>
    <n v="0"/>
  </r>
  <r>
    <x v="0"/>
    <n v="0"/>
  </r>
  <r>
    <x v="0"/>
    <n v="0"/>
  </r>
  <r>
    <x v="0"/>
    <n v="-0.3"/>
  </r>
  <r>
    <x v="0"/>
    <n v="0"/>
  </r>
  <r>
    <x v="0"/>
    <n v="0"/>
  </r>
  <r>
    <x v="0"/>
    <n v="-0.3"/>
  </r>
  <r>
    <x v="3"/>
    <n v="0"/>
  </r>
  <r>
    <x v="3"/>
    <n v="0"/>
  </r>
  <r>
    <x v="0"/>
    <n v="-0.3"/>
  </r>
  <r>
    <x v="0"/>
    <n v="0"/>
  </r>
  <r>
    <x v="1"/>
    <n v="-1.5"/>
  </r>
  <r>
    <x v="0"/>
    <n v="0"/>
  </r>
  <r>
    <x v="3"/>
    <n v="0"/>
  </r>
  <r>
    <x v="3"/>
    <n v="0"/>
  </r>
  <r>
    <x v="0"/>
    <n v="0"/>
  </r>
  <r>
    <x v="0"/>
    <n v="-0.3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-0.3"/>
  </r>
  <r>
    <x v="1"/>
    <n v="-0.44999999999999996"/>
  </r>
  <r>
    <x v="3"/>
    <n v="-0.3"/>
  </r>
  <r>
    <x v="1"/>
    <n v="0"/>
  </r>
  <r>
    <x v="0"/>
    <n v="0"/>
  </r>
  <r>
    <x v="0"/>
    <n v="0"/>
  </r>
  <r>
    <x v="0"/>
    <n v="0"/>
  </r>
  <r>
    <x v="0"/>
    <n v="-0.3"/>
  </r>
  <r>
    <x v="3"/>
    <n v="0"/>
  </r>
  <r>
    <x v="3"/>
    <n v="-0.3"/>
  </r>
  <r>
    <x v="0"/>
    <n v="0"/>
  </r>
  <r>
    <x v="1"/>
    <n v="-0.44999999999999996"/>
  </r>
  <r>
    <x v="3"/>
    <n v="0"/>
  </r>
  <r>
    <x v="2"/>
    <n v="-1.3499999999999999"/>
  </r>
  <r>
    <x v="1"/>
    <n v="0"/>
  </r>
  <r>
    <x v="3"/>
    <n v="0"/>
  </r>
  <r>
    <x v="0"/>
    <n v="0"/>
  </r>
  <r>
    <x v="0"/>
    <n v="0"/>
  </r>
  <r>
    <x v="3"/>
    <n v="0"/>
  </r>
  <r>
    <x v="0"/>
    <n v="0"/>
  </r>
  <r>
    <x v="3"/>
    <n v="-0.3"/>
  </r>
  <r>
    <x v="3"/>
    <n v="0"/>
  </r>
  <r>
    <x v="3"/>
    <n v="0"/>
  </r>
  <r>
    <x v="1"/>
    <n v="-0.3"/>
  </r>
  <r>
    <x v="1"/>
    <n v="0"/>
  </r>
  <r>
    <x v="2"/>
    <n v="-0.3"/>
  </r>
  <r>
    <x v="3"/>
    <n v="0"/>
  </r>
  <r>
    <x v="3"/>
    <n v="0"/>
  </r>
  <r>
    <x v="3"/>
    <n v="0"/>
  </r>
  <r>
    <x v="0"/>
    <n v="-0.44999999999999996"/>
  </r>
  <r>
    <x v="0"/>
    <n v="0"/>
  </r>
  <r>
    <x v="1"/>
    <n v="-0.3"/>
  </r>
  <r>
    <x v="1"/>
    <n v="-0.3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1"/>
    <n v="-0.3"/>
  </r>
  <r>
    <x v="1"/>
    <n v="-0.6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2"/>
    <n v="0"/>
  </r>
  <r>
    <x v="2"/>
    <n v="0"/>
  </r>
  <r>
    <x v="1"/>
    <n v="-0.3"/>
  </r>
  <r>
    <x v="2"/>
    <n v="0"/>
  </r>
  <r>
    <x v="1"/>
    <n v="-0.44999999999999996"/>
  </r>
  <r>
    <x v="1"/>
    <n v="0"/>
  </r>
  <r>
    <x v="2"/>
    <n v="0"/>
  </r>
  <r>
    <x v="3"/>
    <n v="0"/>
  </r>
  <r>
    <x v="3"/>
    <n v="0"/>
  </r>
  <r>
    <x v="3"/>
    <n v="0"/>
  </r>
  <r>
    <x v="3"/>
    <n v="0"/>
  </r>
  <r>
    <x v="2"/>
    <n v="-1.3499999999999999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1"/>
    <n v="-0.3"/>
  </r>
  <r>
    <x v="0"/>
    <n v="0"/>
  </r>
  <r>
    <x v="0"/>
    <n v="0"/>
  </r>
  <r>
    <x v="1"/>
    <n v="-0.3"/>
  </r>
  <r>
    <x v="0"/>
    <n v="0"/>
  </r>
  <r>
    <x v="2"/>
    <n v="0"/>
  </r>
  <r>
    <x v="0"/>
    <n v="0"/>
  </r>
  <r>
    <x v="3"/>
    <n v="0"/>
  </r>
  <r>
    <x v="0"/>
    <n v="0"/>
  </r>
  <r>
    <x v="0"/>
    <n v="-0.3"/>
  </r>
  <r>
    <x v="2"/>
    <n v="0"/>
  </r>
  <r>
    <x v="1"/>
    <n v="-0.75"/>
  </r>
  <r>
    <x v="3"/>
    <n v="0"/>
  </r>
  <r>
    <x v="3"/>
    <n v="0"/>
  </r>
  <r>
    <x v="3"/>
    <n v="0"/>
  </r>
  <r>
    <x v="0"/>
    <n v="0"/>
  </r>
  <r>
    <x v="3"/>
    <n v="0"/>
  </r>
  <r>
    <x v="1"/>
    <n v="-0.3"/>
  </r>
  <r>
    <x v="3"/>
    <n v="0"/>
  </r>
  <r>
    <x v="3"/>
    <n v="0"/>
  </r>
  <r>
    <x v="0"/>
    <n v="0"/>
  </r>
  <r>
    <x v="3"/>
    <n v="0"/>
  </r>
  <r>
    <x v="2"/>
    <n v="0"/>
  </r>
  <r>
    <x v="0"/>
    <n v="0"/>
  </r>
  <r>
    <x v="3"/>
    <n v="0"/>
  </r>
  <r>
    <x v="3"/>
    <n v="0"/>
  </r>
  <r>
    <x v="3"/>
    <n v="0"/>
  </r>
  <r>
    <x v="3"/>
    <n v="0"/>
  </r>
  <r>
    <x v="2"/>
    <n v="-0.3"/>
  </r>
  <r>
    <x v="3"/>
    <n v="0"/>
  </r>
  <r>
    <x v="3"/>
    <n v="0"/>
  </r>
  <r>
    <x v="0"/>
    <n v="0"/>
  </r>
  <r>
    <x v="0"/>
    <n v="0"/>
  </r>
  <r>
    <x v="1"/>
    <n v="0"/>
  </r>
  <r>
    <x v="3"/>
    <n v="0"/>
  </r>
  <r>
    <x v="0"/>
    <n v="0"/>
  </r>
  <r>
    <x v="0"/>
    <n v="0"/>
  </r>
  <r>
    <x v="1"/>
    <n v="-0.3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0"/>
    <n v="0"/>
  </r>
  <r>
    <x v="3"/>
    <n v="-0.3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0"/>
    <n v="0"/>
  </r>
  <r>
    <x v="2"/>
    <n v="0"/>
  </r>
  <r>
    <x v="3"/>
    <n v="0"/>
  </r>
  <r>
    <x v="0"/>
    <n v="0"/>
  </r>
  <r>
    <x v="3"/>
    <n v="0"/>
  </r>
  <r>
    <x v="2"/>
    <n v="0"/>
  </r>
  <r>
    <x v="0"/>
    <n v="0"/>
  </r>
  <r>
    <x v="3"/>
    <n v="0"/>
  </r>
  <r>
    <x v="3"/>
    <n v="0"/>
  </r>
  <r>
    <x v="0"/>
    <n v="0"/>
  </r>
  <r>
    <x v="3"/>
    <n v="0"/>
  </r>
  <r>
    <x v="2"/>
    <n v="-0.3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2"/>
    <n v="0"/>
  </r>
  <r>
    <x v="2"/>
    <n v="0"/>
  </r>
  <r>
    <x v="2"/>
    <n v="0"/>
  </r>
  <r>
    <x v="0"/>
    <n v="0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2"/>
    <n v="0"/>
  </r>
  <r>
    <x v="2"/>
    <n v="0"/>
  </r>
  <r>
    <x v="2"/>
    <n v="6"/>
  </r>
  <r>
    <x v="2"/>
    <n v="0"/>
  </r>
  <r>
    <x v="3"/>
    <n v="0"/>
  </r>
  <r>
    <x v="3"/>
    <n v="0"/>
  </r>
  <r>
    <x v="2"/>
    <n v="0"/>
  </r>
  <r>
    <x v="2"/>
    <n v="6"/>
  </r>
  <r>
    <x v="3"/>
    <n v="0"/>
  </r>
  <r>
    <x v="2"/>
    <n v="0"/>
  </r>
  <r>
    <x v="3"/>
    <n v="0"/>
  </r>
  <r>
    <x v="3"/>
    <n v="0"/>
  </r>
  <r>
    <x v="2"/>
    <n v="0"/>
  </r>
  <r>
    <x v="0"/>
    <n v="0"/>
  </r>
  <r>
    <x v="0"/>
    <n v="0"/>
  </r>
  <r>
    <x v="0"/>
    <n v="6"/>
  </r>
  <r>
    <x v="0"/>
    <n v="6"/>
  </r>
  <r>
    <x v="0"/>
    <n v="0"/>
  </r>
  <r>
    <x v="0"/>
    <n v="0"/>
  </r>
  <r>
    <x v="1"/>
    <n v="-3"/>
  </r>
  <r>
    <x v="1"/>
    <n v="0"/>
  </r>
  <r>
    <x v="1"/>
    <n v="0"/>
  </r>
  <r>
    <x v="1"/>
    <n v="0"/>
  </r>
  <r>
    <x v="1"/>
    <n v="0"/>
  </r>
  <r>
    <x v="1"/>
    <n v="0"/>
  </r>
  <r>
    <x v="4"/>
    <n v="6"/>
  </r>
  <r>
    <x v="4"/>
    <n v="0"/>
  </r>
  <r>
    <x v="4"/>
    <n v="6"/>
  </r>
  <r>
    <x v="4"/>
    <n v="0"/>
  </r>
  <r>
    <x v="4"/>
    <n v="0"/>
  </r>
  <r>
    <x v="4"/>
    <n v="0"/>
  </r>
  <r>
    <x v="5"/>
    <n v="0"/>
  </r>
  <r>
    <x v="5"/>
    <m/>
  </r>
  <r>
    <x v="6"/>
    <m/>
  </r>
  <r>
    <x v="3"/>
    <m/>
  </r>
  <r>
    <x v="5"/>
    <m/>
  </r>
  <r>
    <x v="3"/>
    <m/>
  </r>
  <r>
    <x v="5"/>
    <m/>
  </r>
  <r>
    <x v="4"/>
    <m/>
  </r>
  <r>
    <x v="5"/>
    <m/>
  </r>
  <r>
    <x v="5"/>
    <m/>
  </r>
  <r>
    <x v="6"/>
    <m/>
  </r>
  <r>
    <x v="6"/>
    <m/>
  </r>
  <r>
    <x v="6"/>
    <m/>
  </r>
  <r>
    <x v="6"/>
    <m/>
  </r>
  <r>
    <x v="6"/>
    <m/>
  </r>
  <r>
    <x v="7"/>
    <m/>
  </r>
  <r>
    <x v="7"/>
    <m/>
  </r>
  <r>
    <x v="7"/>
    <m/>
  </r>
  <r>
    <x v="7"/>
    <m/>
  </r>
  <r>
    <x v="7"/>
    <m/>
  </r>
  <r>
    <x v="7"/>
    <m/>
  </r>
  <r>
    <x v="7"/>
    <n v="4.5"/>
  </r>
  <r>
    <x v="6"/>
    <n v="4.5"/>
  </r>
  <r>
    <x v="7"/>
    <n v="7.5"/>
  </r>
  <r>
    <x v="6"/>
    <n v="7.5"/>
  </r>
  <r>
    <x v="7"/>
    <n v="4.5"/>
  </r>
  <r>
    <x v="5"/>
    <n v="7.5"/>
  </r>
  <r>
    <x v="7"/>
    <n v="4.5"/>
  </r>
  <r>
    <x v="5"/>
    <n v="7.5"/>
  </r>
  <r>
    <x v="7"/>
    <n v="7.5"/>
  </r>
  <r>
    <x v="5"/>
    <n v="4.5"/>
  </r>
  <r>
    <x v="6"/>
    <n v="7.8"/>
  </r>
  <r>
    <x v="6"/>
    <n v="4.5"/>
  </r>
  <r>
    <x v="6"/>
    <n v="4.5"/>
  </r>
  <r>
    <x v="6"/>
    <n v="9"/>
  </r>
  <r>
    <x v="7"/>
    <n v="7.8"/>
  </r>
  <r>
    <x v="5"/>
    <n v="7.5"/>
  </r>
  <r>
    <x v="5"/>
    <n v="4.5"/>
  </r>
  <r>
    <x v="5"/>
    <n v="-1.5"/>
  </r>
  <r>
    <x v="5"/>
    <n v="2.1"/>
  </r>
  <r>
    <x v="7"/>
    <n v="-1.5"/>
  </r>
  <r>
    <x v="7"/>
    <n v="1.5"/>
  </r>
  <r>
    <x v="7"/>
    <n v="1.5"/>
  </r>
  <r>
    <x v="6"/>
    <n v="-1.5"/>
  </r>
  <r>
    <x v="7"/>
    <n v="1.9500000000000002"/>
  </r>
  <r>
    <x v="7"/>
    <n v="2.1"/>
  </r>
  <r>
    <x v="6"/>
    <n v="1.5"/>
  </r>
  <r>
    <x v="5"/>
    <n v="1.5"/>
  </r>
  <r>
    <x v="6"/>
    <n v="1.5"/>
  </r>
  <r>
    <x v="7"/>
    <n v="1.5"/>
  </r>
  <r>
    <x v="5"/>
    <n v="3"/>
  </r>
  <r>
    <x v="7"/>
    <n v="-1.5"/>
  </r>
  <r>
    <x v="5"/>
    <n v="1.5"/>
  </r>
  <r>
    <x v="6"/>
    <n v="2.25"/>
  </r>
  <r>
    <x v="5"/>
    <n v="1.5"/>
  </r>
  <r>
    <x v="6"/>
    <n v="1.5"/>
  </r>
  <r>
    <x v="6"/>
    <n v="1.9500000000000002"/>
  </r>
  <r>
    <x v="6"/>
    <n v="1.5"/>
  </r>
  <r>
    <x v="7"/>
    <n v="1.5"/>
  </r>
  <r>
    <x v="7"/>
    <n v="1.5"/>
  </r>
  <r>
    <x v="5"/>
    <n v="1.5"/>
  </r>
  <r>
    <x v="5"/>
    <n v="2.25"/>
  </r>
  <r>
    <x v="7"/>
    <n v="3"/>
  </r>
  <r>
    <x v="6"/>
    <n v="1.5"/>
  </r>
  <r>
    <x v="5"/>
    <n v="-1.5"/>
  </r>
  <r>
    <x v="7"/>
    <n v="1.5"/>
  </r>
  <r>
    <x v="4"/>
    <n v="3"/>
  </r>
  <r>
    <x v="7"/>
    <n v="1.5"/>
  </r>
  <r>
    <x v="6"/>
    <n v="-1.5"/>
  </r>
  <r>
    <x v="5"/>
    <n v="1.7999999999999998"/>
  </r>
  <r>
    <x v="7"/>
    <n v="1.9500000000000002"/>
  </r>
  <r>
    <x v="1"/>
    <n v="3"/>
  </r>
  <r>
    <x v="5"/>
    <n v="1.5"/>
  </r>
  <r>
    <x v="6"/>
    <n v="1.9500000000000002"/>
  </r>
  <r>
    <x v="6"/>
    <n v="2.25"/>
  </r>
  <r>
    <x v="7"/>
    <n v="1.5"/>
  </r>
  <r>
    <x v="7"/>
    <n v="-1.5"/>
  </r>
  <r>
    <x v="3"/>
    <n v="2.4"/>
  </r>
  <r>
    <x v="7"/>
    <n v="1.5"/>
  </r>
  <r>
    <x v="4"/>
    <n v="2.6999999999999997"/>
  </r>
  <r>
    <x v="5"/>
    <n v="-1.5"/>
  </r>
  <r>
    <x v="5"/>
    <n v="2.1"/>
  </r>
  <r>
    <x v="6"/>
    <n v="2.1"/>
  </r>
  <r>
    <x v="6"/>
    <n v="1.5"/>
  </r>
  <r>
    <x v="6"/>
    <n v="1.5"/>
  </r>
  <r>
    <x v="6"/>
    <n v="1.5"/>
  </r>
  <r>
    <x v="5"/>
    <n v="1.5"/>
  </r>
  <r>
    <x v="6"/>
    <n v="1.5"/>
  </r>
  <r>
    <x v="6"/>
    <n v="1.9500000000000002"/>
  </r>
  <r>
    <x v="4"/>
    <n v="2.6999999999999997"/>
  </r>
  <r>
    <x v="5"/>
    <n v="-1.5"/>
  </r>
  <r>
    <x v="5"/>
    <n v="1.5"/>
  </r>
  <r>
    <x v="6"/>
    <n v="2.1"/>
  </r>
  <r>
    <x v="7"/>
    <n v="1.5"/>
  </r>
  <r>
    <x v="5"/>
    <n v="3"/>
  </r>
  <r>
    <x v="5"/>
    <n v="1.5"/>
  </r>
  <r>
    <x v="5"/>
    <n v="1.5"/>
  </r>
  <r>
    <x v="6"/>
    <n v="1.5"/>
  </r>
  <r>
    <x v="7"/>
    <n v="1.5"/>
  </r>
  <r>
    <x v="6"/>
    <n v="-1.5"/>
  </r>
  <r>
    <x v="6"/>
    <n v="1.5"/>
  </r>
  <r>
    <x v="7"/>
    <n v="1.5"/>
  </r>
  <r>
    <x v="6"/>
    <n v="1.5"/>
  </r>
  <r>
    <x v="6"/>
    <n v="2.4"/>
  </r>
  <r>
    <x v="5"/>
    <n v="1.6500000000000001"/>
  </r>
  <r>
    <x v="6"/>
    <n v="1.5"/>
  </r>
  <r>
    <x v="5"/>
    <n v="1.5"/>
  </r>
  <r>
    <x v="5"/>
    <n v="2.1"/>
  </r>
  <r>
    <x v="7"/>
    <n v="1.5"/>
  </r>
  <r>
    <x v="7"/>
    <n v="1.5"/>
  </r>
  <r>
    <x v="4"/>
    <n v="2.5499999999999998"/>
  </r>
  <r>
    <x v="6"/>
    <n v="1.5"/>
  </r>
  <r>
    <x v="4"/>
    <n v="3"/>
  </r>
  <r>
    <x v="5"/>
    <n v="1.5"/>
  </r>
  <r>
    <x v="6"/>
    <n v="1.7999999999999998"/>
  </r>
  <r>
    <x v="7"/>
    <n v="2.25"/>
  </r>
  <r>
    <x v="4"/>
    <n v="3"/>
  </r>
  <r>
    <x v="5"/>
    <n v="1.5"/>
  </r>
  <r>
    <x v="5"/>
    <n v="2.6999999999999997"/>
  </r>
  <r>
    <x v="6"/>
    <n v="2.25"/>
  </r>
  <r>
    <x v="5"/>
    <n v="2.4"/>
  </r>
  <r>
    <x v="6"/>
    <n v="1.5"/>
  </r>
  <r>
    <x v="7"/>
    <n v="1.5"/>
  </r>
  <r>
    <x v="6"/>
    <n v="1.6500000000000001"/>
  </r>
  <r>
    <x v="7"/>
    <n v="1.5"/>
  </r>
  <r>
    <x v="5"/>
    <n v="1.5"/>
  </r>
  <r>
    <x v="6"/>
    <n v="2.6999999999999997"/>
  </r>
  <r>
    <x v="5"/>
    <n v="2.6999999999999997"/>
  </r>
  <r>
    <x v="5"/>
    <n v="2.6999999999999997"/>
  </r>
  <r>
    <x v="5"/>
    <n v="3"/>
  </r>
  <r>
    <x v="7"/>
    <n v="2.6999999999999997"/>
  </r>
  <r>
    <x v="5"/>
    <n v="-0.3"/>
  </r>
  <r>
    <x v="4"/>
    <n v="-0.3"/>
  </r>
  <r>
    <x v="4"/>
    <n v="0"/>
  </r>
  <r>
    <x v="4"/>
    <n v="0"/>
  </r>
  <r>
    <x v="5"/>
    <n v="-1.05"/>
  </r>
  <r>
    <x v="7"/>
    <n v="-0.89999999999999991"/>
  </r>
  <r>
    <x v="1"/>
    <n v="0"/>
  </r>
  <r>
    <x v="6"/>
    <n v="-0.3"/>
  </r>
  <r>
    <x v="6"/>
    <n v="-0.3"/>
  </r>
  <r>
    <x v="7"/>
    <n v="-1.5"/>
  </r>
  <r>
    <x v="7"/>
    <n v="-0.3"/>
  </r>
  <r>
    <x v="7"/>
    <n v="-0.89999999999999991"/>
  </r>
  <r>
    <x v="5"/>
    <n v="-0.3"/>
  </r>
  <r>
    <x v="5"/>
    <n v="-0.89999999999999991"/>
  </r>
  <r>
    <x v="3"/>
    <n v="-0.3"/>
  </r>
  <r>
    <x v="1"/>
    <n v="0"/>
  </r>
  <r>
    <x v="7"/>
    <n v="-1.5"/>
  </r>
  <r>
    <x v="6"/>
    <n v="-1.5"/>
  </r>
  <r>
    <x v="4"/>
    <n v="0"/>
  </r>
  <r>
    <x v="6"/>
    <n v="0"/>
  </r>
  <r>
    <x v="5"/>
    <n v="-1.5"/>
  </r>
  <r>
    <x v="5"/>
    <n v="0"/>
  </r>
  <r>
    <x v="4"/>
    <n v="0"/>
  </r>
  <r>
    <x v="5"/>
    <n v="-0.44999999999999996"/>
  </r>
  <r>
    <x v="5"/>
    <n v="-0.3"/>
  </r>
  <r>
    <x v="6"/>
    <n v="-1.5"/>
  </r>
  <r>
    <x v="7"/>
    <n v="-1.2"/>
  </r>
  <r>
    <x v="5"/>
    <n v="-1.5"/>
  </r>
  <r>
    <x v="5"/>
    <n v="-1.5"/>
  </r>
  <r>
    <x v="6"/>
    <n v="-1.5"/>
  </r>
  <r>
    <x v="7"/>
    <n v="-1.5"/>
  </r>
  <r>
    <x v="4"/>
    <n v="0"/>
  </r>
  <r>
    <x v="4"/>
    <n v="-0.3"/>
  </r>
  <r>
    <x v="4"/>
    <n v="0"/>
  </r>
  <r>
    <x v="5"/>
    <n v="-1.05"/>
  </r>
  <r>
    <x v="6"/>
    <n v="-0.3"/>
  </r>
  <r>
    <x v="6"/>
    <n v="-1.5"/>
  </r>
  <r>
    <x v="6"/>
    <n v="-0.3"/>
  </r>
  <r>
    <x v="7"/>
    <n v="-1.2"/>
  </r>
  <r>
    <x v="6"/>
    <n v="-0.3"/>
  </r>
  <r>
    <x v="5"/>
    <n v="-1.5"/>
  </r>
  <r>
    <x v="5"/>
    <n v="0"/>
  </r>
  <r>
    <x v="5"/>
    <n v="0"/>
  </r>
  <r>
    <x v="5"/>
    <n v="-1.5"/>
  </r>
  <r>
    <x v="7"/>
    <n v="-1.5"/>
  </r>
  <r>
    <x v="1"/>
    <n v="-0.3"/>
  </r>
  <r>
    <x v="5"/>
    <n v="-1.2"/>
  </r>
  <r>
    <x v="7"/>
    <n v="-0.3"/>
  </r>
  <r>
    <x v="5"/>
    <n v="-0.44999999999999996"/>
  </r>
  <r>
    <x v="5"/>
    <n v="-0.3"/>
  </r>
  <r>
    <x v="7"/>
    <n v="-1.05"/>
  </r>
  <r>
    <x v="6"/>
    <n v="0"/>
  </r>
  <r>
    <x v="6"/>
    <n v="-1.2"/>
  </r>
  <r>
    <x v="6"/>
    <n v="-1.3499999999999999"/>
  </r>
  <r>
    <x v="7"/>
    <n v="-1.5"/>
  </r>
  <r>
    <x v="6"/>
    <n v="-0.75"/>
  </r>
  <r>
    <x v="7"/>
    <n v="-0.89999999999999991"/>
  </r>
  <r>
    <x v="5"/>
    <n v="0"/>
  </r>
  <r>
    <x v="5"/>
    <n v="0"/>
  </r>
  <r>
    <x v="7"/>
    <n v="-0.89999999999999991"/>
  </r>
  <r>
    <x v="4"/>
    <n v="0"/>
  </r>
  <r>
    <x v="6"/>
    <n v="-1.3499999999999999"/>
  </r>
  <r>
    <x v="6"/>
    <n v="-0.3"/>
  </r>
  <r>
    <x v="7"/>
    <n v="-1.5"/>
  </r>
  <r>
    <x v="6"/>
    <n v="0"/>
  </r>
  <r>
    <x v="1"/>
    <n v="-1.5"/>
  </r>
  <r>
    <x v="3"/>
    <n v="0"/>
  </r>
  <r>
    <x v="6"/>
    <n v="0"/>
  </r>
  <r>
    <x v="6"/>
    <n v="0"/>
  </r>
  <r>
    <x v="5"/>
    <n v="-1.2"/>
  </r>
  <r>
    <x v="6"/>
    <n v="0"/>
  </r>
  <r>
    <x v="6"/>
    <n v="-1.2"/>
  </r>
  <r>
    <x v="5"/>
    <n v="-1.5"/>
  </r>
  <r>
    <x v="4"/>
    <n v="-0.3"/>
  </r>
  <r>
    <x v="5"/>
    <n v="0"/>
  </r>
  <r>
    <x v="5"/>
    <n v="-0.3"/>
  </r>
  <r>
    <x v="1"/>
    <n v="-0.3"/>
  </r>
  <r>
    <x v="6"/>
    <n v="-0.3"/>
  </r>
  <r>
    <x v="5"/>
    <n v="0"/>
  </r>
  <r>
    <x v="5"/>
    <n v="0"/>
  </r>
  <r>
    <x v="6"/>
    <n v="0"/>
  </r>
  <r>
    <x v="4"/>
    <n v="-0.3"/>
  </r>
  <r>
    <x v="1"/>
    <n v="-0.3"/>
  </r>
  <r>
    <x v="6"/>
    <n v="0"/>
  </r>
  <r>
    <x v="3"/>
    <n v="-1.5"/>
  </r>
  <r>
    <x v="4"/>
    <n v="0"/>
  </r>
  <r>
    <x v="6"/>
    <n v="-0.3"/>
  </r>
  <r>
    <x v="6"/>
    <n v="0"/>
  </r>
  <r>
    <x v="5"/>
    <n v="-1.5"/>
  </r>
  <r>
    <x v="5"/>
    <n v="-0.3"/>
  </r>
  <r>
    <x v="1"/>
    <n v="-0.3"/>
  </r>
  <r>
    <x v="5"/>
    <n v="0"/>
  </r>
  <r>
    <x v="5"/>
    <n v="0"/>
  </r>
  <r>
    <x v="7"/>
    <n v="-0.75"/>
  </r>
  <r>
    <x v="4"/>
    <n v="0"/>
  </r>
  <r>
    <x v="4"/>
    <n v="0"/>
  </r>
  <r>
    <x v="5"/>
    <n v="0"/>
  </r>
  <r>
    <x v="1"/>
    <n v="-0.3"/>
  </r>
  <r>
    <x v="1"/>
    <n v="0"/>
  </r>
  <r>
    <x v="4"/>
    <n v="0"/>
  </r>
  <r>
    <x v="6"/>
    <n v="-1.5"/>
  </r>
  <r>
    <x v="4"/>
    <n v="0"/>
  </r>
  <r>
    <x v="5"/>
    <n v="-0.3"/>
  </r>
  <r>
    <x v="6"/>
    <n v="-1.5"/>
  </r>
  <r>
    <x v="4"/>
    <n v="0"/>
  </r>
  <r>
    <x v="1"/>
    <n v="0"/>
  </r>
  <r>
    <x v="4"/>
    <n v="-1.05"/>
  </r>
  <r>
    <x v="3"/>
    <n v="-0.75"/>
  </r>
  <r>
    <x v="1"/>
    <n v="0"/>
  </r>
  <r>
    <x v="6"/>
    <n v="-0.6"/>
  </r>
  <r>
    <x v="6"/>
    <n v="0"/>
  </r>
  <r>
    <x v="4"/>
    <n v="-0.3"/>
  </r>
  <r>
    <x v="6"/>
    <n v="0"/>
  </r>
  <r>
    <x v="5"/>
    <n v="0"/>
  </r>
  <r>
    <x v="6"/>
    <n v="-0.3"/>
  </r>
  <r>
    <x v="5"/>
    <n v="0"/>
  </r>
  <r>
    <x v="6"/>
    <n v="0"/>
  </r>
  <r>
    <x v="6"/>
    <n v="-0.3"/>
  </r>
  <r>
    <x v="1"/>
    <n v="0"/>
  </r>
  <r>
    <x v="5"/>
    <n v="-0.3"/>
  </r>
  <r>
    <x v="5"/>
    <n v="0"/>
  </r>
  <r>
    <x v="6"/>
    <n v="-0.3"/>
  </r>
  <r>
    <x v="1"/>
    <n v="0"/>
  </r>
  <r>
    <x v="6"/>
    <n v="0"/>
  </r>
  <r>
    <x v="3"/>
    <n v="-0.3"/>
  </r>
  <r>
    <x v="6"/>
    <n v="0"/>
  </r>
  <r>
    <x v="6"/>
    <n v="0"/>
  </r>
  <r>
    <x v="1"/>
    <n v="0"/>
  </r>
  <r>
    <x v="4"/>
    <n v="0"/>
  </r>
  <r>
    <x v="4"/>
    <n v="0"/>
  </r>
  <r>
    <x v="4"/>
    <n v="0"/>
  </r>
  <r>
    <x v="6"/>
    <n v="-0.3"/>
  </r>
  <r>
    <x v="5"/>
    <n v="-0.3"/>
  </r>
  <r>
    <x v="4"/>
    <n v="0"/>
  </r>
  <r>
    <x v="1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5"/>
    <n v="-0.3"/>
  </r>
  <r>
    <x v="3"/>
    <n v="0"/>
  </r>
  <r>
    <x v="5"/>
    <n v="0"/>
  </r>
  <r>
    <x v="1"/>
    <n v="-0.3"/>
  </r>
  <r>
    <x v="1"/>
    <n v="0"/>
  </r>
  <r>
    <x v="1"/>
    <n v="-0.3"/>
  </r>
  <r>
    <x v="4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1"/>
    <n v="0"/>
  </r>
  <r>
    <x v="4"/>
    <n v="0"/>
  </r>
  <r>
    <x v="4"/>
    <n v="-0.3"/>
  </r>
  <r>
    <x v="4"/>
    <n v="0"/>
  </r>
  <r>
    <x v="1"/>
    <n v="0"/>
  </r>
  <r>
    <x v="5"/>
    <n v="-0.3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1"/>
    <n v="0"/>
  </r>
  <r>
    <x v="4"/>
    <n v="0"/>
  </r>
  <r>
    <x v="1"/>
    <n v="-0.3"/>
  </r>
  <r>
    <x v="6"/>
    <n v="0"/>
  </r>
  <r>
    <x v="1"/>
    <n v="0"/>
  </r>
  <r>
    <x v="6"/>
    <n v="0"/>
  </r>
  <r>
    <x v="1"/>
    <n v="0"/>
  </r>
  <r>
    <x v="1"/>
    <n v="0"/>
  </r>
  <r>
    <x v="6"/>
    <n v="0"/>
  </r>
  <r>
    <x v="6"/>
    <n v="0"/>
  </r>
  <r>
    <x v="1"/>
    <n v="0"/>
  </r>
  <r>
    <x v="3"/>
    <n v="0"/>
  </r>
  <r>
    <x v="6"/>
    <n v="0"/>
  </r>
  <r>
    <x v="1"/>
    <n v="0"/>
  </r>
  <r>
    <x v="4"/>
    <n v="0"/>
  </r>
  <r>
    <x v="5"/>
    <n v="-0.3"/>
  </r>
  <r>
    <x v="1"/>
    <n v="-0.3"/>
  </r>
  <r>
    <x v="1"/>
    <n v="0"/>
  </r>
  <r>
    <x v="1"/>
    <n v="-0.3"/>
  </r>
  <r>
    <x v="1"/>
    <n v="0"/>
  </r>
  <r>
    <x v="4"/>
    <n v="0"/>
  </r>
  <r>
    <x v="6"/>
    <n v="0"/>
  </r>
  <r>
    <x v="4"/>
    <n v="0"/>
  </r>
  <r>
    <x v="4"/>
    <n v="0"/>
  </r>
  <r>
    <x v="1"/>
    <n v="0"/>
  </r>
  <r>
    <x v="5"/>
    <n v="0"/>
  </r>
  <r>
    <x v="5"/>
    <n v="0"/>
  </r>
  <r>
    <x v="5"/>
    <n v="0"/>
  </r>
  <r>
    <x v="1"/>
    <n v="-0.3"/>
  </r>
  <r>
    <x v="6"/>
    <n v="0"/>
  </r>
  <r>
    <x v="1"/>
    <n v="0"/>
  </r>
  <r>
    <x v="3"/>
    <n v="-0.3"/>
  </r>
  <r>
    <x v="6"/>
    <n v="0"/>
  </r>
  <r>
    <x v="6"/>
    <n v="-0.3"/>
  </r>
  <r>
    <x v="4"/>
    <n v="0"/>
  </r>
  <r>
    <x v="6"/>
    <n v="0"/>
  </r>
  <r>
    <x v="5"/>
    <n v="0"/>
  </r>
  <r>
    <x v="6"/>
    <n v="0"/>
  </r>
  <r>
    <x v="1"/>
    <n v="0"/>
  </r>
  <r>
    <x v="6"/>
    <n v="0"/>
  </r>
  <r>
    <x v="5"/>
    <n v="0"/>
  </r>
  <r>
    <x v="5"/>
    <n v="0"/>
  </r>
  <r>
    <x v="3"/>
    <n v="0"/>
  </r>
  <r>
    <x v="5"/>
    <n v="0"/>
  </r>
  <r>
    <x v="3"/>
    <n v="0"/>
  </r>
  <r>
    <x v="3"/>
    <n v="0"/>
  </r>
  <r>
    <x v="3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0"/>
    <n v="2.6999999999999997"/>
  </r>
  <r>
    <x v="1"/>
    <n v="3"/>
  </r>
  <r>
    <x v="0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2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2"/>
    <n v="0"/>
  </r>
  <r>
    <x v="1"/>
    <n v="-0.3"/>
  </r>
  <r>
    <x v="2"/>
    <n v="-0.3"/>
  </r>
  <r>
    <x v="0"/>
    <n v="-1.5"/>
  </r>
  <r>
    <x v="1"/>
    <n v="-1.3499999999999999"/>
  </r>
  <r>
    <x v="1"/>
    <n v="0"/>
  </r>
  <r>
    <x v="0"/>
    <n v="0"/>
  </r>
  <r>
    <x v="0"/>
    <n v="-0.3"/>
  </r>
  <r>
    <x v="0"/>
    <n v="-0.89999999999999991"/>
  </r>
  <r>
    <x v="1"/>
    <n v="-0.3"/>
  </r>
  <r>
    <x v="0"/>
    <n v="0"/>
  </r>
  <r>
    <x v="0"/>
    <n v="-0.44999999999999996"/>
  </r>
  <r>
    <x v="1"/>
    <n v="0"/>
  </r>
  <r>
    <x v="0"/>
    <n v="-0.3"/>
  </r>
  <r>
    <x v="0"/>
    <n v="-0.3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1"/>
    <n v="-0.3"/>
  </r>
  <r>
    <x v="0"/>
    <n v="-0.3"/>
  </r>
  <r>
    <x v="2"/>
    <n v="0"/>
  </r>
  <r>
    <x v="0"/>
    <n v="-0.6"/>
  </r>
  <r>
    <x v="2"/>
    <n v="0"/>
  </r>
  <r>
    <x v="0"/>
    <n v="-0.44999999999999996"/>
  </r>
  <r>
    <x v="1"/>
    <n v="-0.3"/>
  </r>
  <r>
    <x v="2"/>
    <n v="0"/>
  </r>
  <r>
    <x v="0"/>
    <n v="-0.3"/>
  </r>
  <r>
    <x v="1"/>
    <n v="-0.6"/>
  </r>
  <r>
    <x v="2"/>
    <n v="-0.3"/>
  </r>
  <r>
    <x v="2"/>
    <n v="0"/>
  </r>
  <r>
    <x v="0"/>
    <n v="-0.75"/>
  </r>
  <r>
    <x v="0"/>
    <n v="0"/>
  </r>
  <r>
    <x v="0"/>
    <n v="-0.6"/>
  </r>
  <r>
    <x v="0"/>
    <n v="0"/>
  </r>
  <r>
    <x v="0"/>
    <n v="0"/>
  </r>
  <r>
    <x v="0"/>
    <n v="0"/>
  </r>
  <r>
    <x v="2"/>
    <n v="0"/>
  </r>
  <r>
    <x v="2"/>
    <n v="0"/>
  </r>
  <r>
    <x v="0"/>
    <n v="-0.3"/>
  </r>
  <r>
    <x v="2"/>
    <n v="0"/>
  </r>
  <r>
    <x v="2"/>
    <n v="0"/>
  </r>
  <r>
    <x v="0"/>
    <n v="-0.3"/>
  </r>
  <r>
    <x v="2"/>
    <n v="0"/>
  </r>
  <r>
    <x v="2"/>
    <n v="0"/>
  </r>
  <r>
    <x v="0"/>
    <n v="-0.3"/>
  </r>
  <r>
    <x v="0"/>
    <n v="0"/>
  </r>
  <r>
    <x v="1"/>
    <n v="-1.5"/>
  </r>
  <r>
    <x v="2"/>
    <n v="0"/>
  </r>
  <r>
    <x v="2"/>
    <n v="0"/>
  </r>
  <r>
    <x v="0"/>
    <n v="0"/>
  </r>
  <r>
    <x v="0"/>
    <n v="0"/>
  </r>
  <r>
    <x v="2"/>
    <n v="-0.3"/>
  </r>
  <r>
    <x v="0"/>
    <n v="0"/>
  </r>
  <r>
    <x v="1"/>
    <n v="0"/>
  </r>
  <r>
    <x v="0"/>
    <n v="0"/>
  </r>
  <r>
    <x v="0"/>
    <n v="0"/>
  </r>
  <r>
    <x v="2"/>
    <n v="0"/>
  </r>
  <r>
    <x v="2"/>
    <n v="0"/>
  </r>
  <r>
    <x v="0"/>
    <n v="-0.3"/>
  </r>
  <r>
    <x v="1"/>
    <n v="-0.44999999999999996"/>
  </r>
  <r>
    <x v="2"/>
    <n v="-0.3"/>
  </r>
  <r>
    <x v="1"/>
    <n v="0"/>
  </r>
  <r>
    <x v="2"/>
    <n v="0"/>
  </r>
  <r>
    <x v="2"/>
    <n v="0"/>
  </r>
  <r>
    <x v="2"/>
    <n v="0"/>
  </r>
  <r>
    <x v="0"/>
    <n v="-0.3"/>
  </r>
  <r>
    <x v="0"/>
    <n v="0"/>
  </r>
  <r>
    <x v="0"/>
    <n v="-0.3"/>
  </r>
  <r>
    <x v="0"/>
    <n v="0"/>
  </r>
  <r>
    <x v="1"/>
    <n v="-0.44999999999999996"/>
  </r>
  <r>
    <x v="2"/>
    <n v="0"/>
  </r>
  <r>
    <x v="3"/>
    <n v="-1.3499999999999999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2"/>
    <n v="-0.3"/>
  </r>
  <r>
    <x v="0"/>
    <n v="0"/>
  </r>
  <r>
    <x v="0"/>
    <n v="0"/>
  </r>
  <r>
    <x v="1"/>
    <n v="-0.3"/>
  </r>
  <r>
    <x v="1"/>
    <n v="0"/>
  </r>
  <r>
    <x v="3"/>
    <n v="-0.3"/>
  </r>
  <r>
    <x v="2"/>
    <n v="0"/>
  </r>
  <r>
    <x v="2"/>
    <n v="0"/>
  </r>
  <r>
    <x v="0"/>
    <n v="0"/>
  </r>
  <r>
    <x v="0"/>
    <n v="-0.44999999999999996"/>
  </r>
  <r>
    <x v="2"/>
    <n v="0"/>
  </r>
  <r>
    <x v="1"/>
    <n v="-0.3"/>
  </r>
  <r>
    <x v="1"/>
    <n v="-0.3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1"/>
    <n v="-0.3"/>
  </r>
  <r>
    <x v="1"/>
    <n v="-0.6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3"/>
    <n v="0"/>
  </r>
  <r>
    <x v="3"/>
    <n v="0"/>
  </r>
  <r>
    <x v="1"/>
    <n v="-0.3"/>
  </r>
  <r>
    <x v="3"/>
    <n v="0"/>
  </r>
  <r>
    <x v="1"/>
    <n v="-0.44999999999999996"/>
  </r>
  <r>
    <x v="1"/>
    <n v="0"/>
  </r>
  <r>
    <x v="3"/>
    <n v="0"/>
  </r>
  <r>
    <x v="0"/>
    <n v="0"/>
  </r>
  <r>
    <x v="0"/>
    <n v="0"/>
  </r>
  <r>
    <x v="2"/>
    <n v="0"/>
  </r>
  <r>
    <x v="2"/>
    <n v="0"/>
  </r>
  <r>
    <x v="3"/>
    <n v="-1.3499999999999999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0"/>
    <n v="0"/>
  </r>
  <r>
    <x v="1"/>
    <n v="-0.3"/>
  </r>
  <r>
    <x v="2"/>
    <n v="0"/>
  </r>
  <r>
    <x v="2"/>
    <n v="0"/>
  </r>
  <r>
    <x v="1"/>
    <n v="-0.3"/>
  </r>
  <r>
    <x v="2"/>
    <n v="0"/>
  </r>
  <r>
    <x v="3"/>
    <n v="0"/>
  </r>
  <r>
    <x v="2"/>
    <n v="0"/>
  </r>
  <r>
    <x v="2"/>
    <n v="0"/>
  </r>
  <r>
    <x v="0"/>
    <n v="0"/>
  </r>
  <r>
    <x v="0"/>
    <n v="-0.3"/>
  </r>
  <r>
    <x v="3"/>
    <n v="0"/>
  </r>
  <r>
    <x v="1"/>
    <n v="-0.75"/>
  </r>
  <r>
    <x v="2"/>
    <n v="0"/>
  </r>
  <r>
    <x v="2"/>
    <n v="0"/>
  </r>
  <r>
    <x v="0"/>
    <n v="0"/>
  </r>
  <r>
    <x v="2"/>
    <n v="0"/>
  </r>
  <r>
    <x v="0"/>
    <n v="0"/>
  </r>
  <r>
    <x v="1"/>
    <n v="-0.3"/>
  </r>
  <r>
    <x v="2"/>
    <n v="0"/>
  </r>
  <r>
    <x v="2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0"/>
    <n v="0"/>
  </r>
  <r>
    <x v="0"/>
    <n v="0"/>
  </r>
  <r>
    <x v="3"/>
    <n v="-0.3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2"/>
    <n v="0"/>
  </r>
  <r>
    <x v="1"/>
    <n v="-0.3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-0.3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-0.3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3"/>
    <n v="0"/>
  </r>
  <r>
    <x v="0"/>
    <n v="0"/>
  </r>
  <r>
    <x v="2"/>
    <n v="0"/>
  </r>
  <r>
    <x v="0"/>
    <n v="0"/>
  </r>
  <r>
    <x v="3"/>
    <n v="0"/>
  </r>
  <r>
    <x v="2"/>
    <n v="0"/>
  </r>
  <r>
    <x v="0"/>
    <n v="0"/>
  </r>
  <r>
    <x v="0"/>
    <n v="0"/>
  </r>
  <r>
    <x v="2"/>
    <n v="0"/>
  </r>
  <r>
    <x v="0"/>
    <n v="0"/>
  </r>
  <r>
    <x v="3"/>
    <n v="-0.3"/>
  </r>
  <r>
    <x v="2"/>
    <n v="0"/>
  </r>
  <r>
    <x v="0"/>
    <n v="0"/>
  </r>
  <r>
    <x v="2"/>
    <n v="0"/>
  </r>
  <r>
    <x v="2"/>
    <n v="0"/>
  </r>
  <r>
    <x v="0"/>
    <n v="0"/>
  </r>
  <r>
    <x v="1"/>
    <n v="0"/>
  </r>
  <r>
    <x v="3"/>
    <n v="0"/>
  </r>
  <r>
    <x v="3"/>
    <n v="0"/>
  </r>
  <r>
    <x v="3"/>
    <n v="0"/>
  </r>
  <r>
    <x v="2"/>
    <n v="0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5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2"/>
    <n v="2.6999999999999997"/>
  </r>
  <r>
    <x v="1"/>
    <n v="4.5"/>
  </r>
  <r>
    <x v="2"/>
    <n v="4.5"/>
  </r>
  <r>
    <x v="1"/>
    <n v="2.6999999999999997"/>
  </r>
  <r>
    <x v="2"/>
    <n v="4.5"/>
  </r>
  <r>
    <x v="1"/>
    <n v="2.6999999999999997"/>
  </r>
  <r>
    <x v="2"/>
    <n v="4.5"/>
  </r>
  <r>
    <x v="1"/>
    <n v="4.5"/>
  </r>
  <r>
    <x v="2"/>
    <n v="2.6999999999999997"/>
  </r>
  <r>
    <x v="2"/>
    <n v="4.68"/>
  </r>
  <r>
    <x v="2"/>
    <n v="2.6999999999999997"/>
  </r>
  <r>
    <x v="2"/>
    <n v="2.6999999999999997"/>
  </r>
  <r>
    <x v="2"/>
    <n v="5.3999999999999995"/>
  </r>
  <r>
    <x v="1"/>
    <n v="4.68"/>
  </r>
  <r>
    <x v="2"/>
    <n v="4.5"/>
  </r>
  <r>
    <x v="2"/>
    <n v="2.6999999999999997"/>
  </r>
  <r>
    <x v="2"/>
    <n v="-0.89999999999999991"/>
  </r>
  <r>
    <x v="2"/>
    <n v="1.26"/>
  </r>
  <r>
    <x v="1"/>
    <n v="-0.89999999999999991"/>
  </r>
  <r>
    <x v="1"/>
    <n v="0.89999999999999991"/>
  </r>
  <r>
    <x v="1"/>
    <n v="0.89999999999999991"/>
  </r>
  <r>
    <x v="2"/>
    <n v="-0.89999999999999991"/>
  </r>
  <r>
    <x v="1"/>
    <n v="1.1700000000000002"/>
  </r>
  <r>
    <x v="1"/>
    <n v="1.26"/>
  </r>
  <r>
    <x v="2"/>
    <n v="0.89999999999999991"/>
  </r>
  <r>
    <x v="2"/>
    <n v="0.89999999999999991"/>
  </r>
  <r>
    <x v="2"/>
    <n v="0.89999999999999991"/>
  </r>
  <r>
    <x v="1"/>
    <n v="0.89999999999999991"/>
  </r>
  <r>
    <x v="3"/>
    <n v="1.7999999999999998"/>
  </r>
  <r>
    <x v="1"/>
    <n v="-0.89999999999999991"/>
  </r>
  <r>
    <x v="2"/>
    <n v="0.89999999999999991"/>
  </r>
  <r>
    <x v="2"/>
    <n v="1.3499999999999999"/>
  </r>
  <r>
    <x v="2"/>
    <n v="0.89999999999999991"/>
  </r>
  <r>
    <x v="2"/>
    <n v="0.89999999999999991"/>
  </r>
  <r>
    <x v="2"/>
    <n v="1.1700000000000002"/>
  </r>
  <r>
    <x v="2"/>
    <n v="0.89999999999999991"/>
  </r>
  <r>
    <x v="1"/>
    <n v="0.89999999999999991"/>
  </r>
  <r>
    <x v="1"/>
    <n v="0.89999999999999991"/>
  </r>
  <r>
    <x v="2"/>
    <n v="0.89999999999999991"/>
  </r>
  <r>
    <x v="2"/>
    <n v="1.3499999999999999"/>
  </r>
  <r>
    <x v="1"/>
    <n v="1.7999999999999998"/>
  </r>
  <r>
    <x v="2"/>
    <n v="0.89999999999999991"/>
  </r>
  <r>
    <x v="2"/>
    <n v="-0.89999999999999991"/>
  </r>
  <r>
    <x v="1"/>
    <n v="0.89999999999999991"/>
  </r>
  <r>
    <x v="3"/>
    <n v="1.7999999999999998"/>
  </r>
  <r>
    <x v="1"/>
    <n v="0.89999999999999991"/>
  </r>
  <r>
    <x v="2"/>
    <n v="-0.89999999999999991"/>
  </r>
  <r>
    <x v="2"/>
    <n v="1.0799999999999998"/>
  </r>
  <r>
    <x v="1"/>
    <n v="1.1700000000000002"/>
  </r>
  <r>
    <x v="1"/>
    <n v="1.7999999999999998"/>
  </r>
  <r>
    <x v="2"/>
    <n v="0.89999999999999991"/>
  </r>
  <r>
    <x v="2"/>
    <n v="1.1700000000000002"/>
  </r>
  <r>
    <x v="2"/>
    <n v="1.3499999999999999"/>
  </r>
  <r>
    <x v="1"/>
    <n v="0.89999999999999991"/>
  </r>
  <r>
    <x v="1"/>
    <n v="-0.89999999999999991"/>
  </r>
  <r>
    <x v="4"/>
    <n v="1.4400000000000002"/>
  </r>
  <r>
    <x v="1"/>
    <n v="0.89999999999999991"/>
  </r>
  <r>
    <x v="3"/>
    <n v="1.6199999999999999"/>
  </r>
  <r>
    <x v="2"/>
    <n v="-0.89999999999999991"/>
  </r>
  <r>
    <x v="2"/>
    <n v="1.26"/>
  </r>
  <r>
    <x v="2"/>
    <n v="1.26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1700000000000002"/>
  </r>
  <r>
    <x v="3"/>
    <n v="1.6199999999999999"/>
  </r>
  <r>
    <x v="2"/>
    <n v="-0.89999999999999991"/>
  </r>
  <r>
    <x v="2"/>
    <n v="0.89999999999999991"/>
  </r>
  <r>
    <x v="2"/>
    <n v="1.26"/>
  </r>
  <r>
    <x v="1"/>
    <n v="0.89999999999999991"/>
  </r>
  <r>
    <x v="2"/>
    <n v="1.7999999999999998"/>
  </r>
  <r>
    <x v="2"/>
    <n v="0.89999999999999991"/>
  </r>
  <r>
    <x v="2"/>
    <n v="0.89999999999999991"/>
  </r>
  <r>
    <x v="2"/>
    <n v="0.89999999999999991"/>
  </r>
  <r>
    <x v="1"/>
    <n v="0.89999999999999991"/>
  </r>
  <r>
    <x v="2"/>
    <n v="-0.89999999999999991"/>
  </r>
  <r>
    <x v="2"/>
    <n v="0.89999999999999991"/>
  </r>
  <r>
    <x v="1"/>
    <n v="0.89999999999999991"/>
  </r>
  <r>
    <x v="2"/>
    <n v="0.89999999999999991"/>
  </r>
  <r>
    <x v="1"/>
    <n v="1.4400000000000002"/>
  </r>
  <r>
    <x v="2"/>
    <n v="0.9900000000000001"/>
  </r>
  <r>
    <x v="2"/>
    <n v="0.89999999999999991"/>
  </r>
  <r>
    <x v="2"/>
    <n v="0.89999999999999991"/>
  </r>
  <r>
    <x v="2"/>
    <n v="1.26"/>
  </r>
  <r>
    <x v="1"/>
    <n v="0.89999999999999991"/>
  </r>
  <r>
    <x v="1"/>
    <n v="0.89999999999999991"/>
  </r>
  <r>
    <x v="3"/>
    <n v="1.53"/>
  </r>
  <r>
    <x v="2"/>
    <n v="0.89999999999999991"/>
  </r>
  <r>
    <x v="3"/>
    <n v="1.7999999999999998"/>
  </r>
  <r>
    <x v="2"/>
    <n v="0.89999999999999991"/>
  </r>
  <r>
    <x v="2"/>
    <n v="1.0799999999999998"/>
  </r>
  <r>
    <x v="1"/>
    <n v="1.3499999999999999"/>
  </r>
  <r>
    <x v="3"/>
    <n v="1.7999999999999998"/>
  </r>
  <r>
    <x v="2"/>
    <n v="0.89999999999999991"/>
  </r>
  <r>
    <x v="3"/>
    <n v="1.6199999999999999"/>
  </r>
  <r>
    <x v="1"/>
    <n v="1.3499999999999999"/>
  </r>
  <r>
    <x v="2"/>
    <n v="1.4400000000000002"/>
  </r>
  <r>
    <x v="2"/>
    <n v="0.89999999999999991"/>
  </r>
  <r>
    <x v="1"/>
    <n v="0.89999999999999991"/>
  </r>
  <r>
    <x v="2"/>
    <n v="0.9900000000000001"/>
  </r>
  <r>
    <x v="1"/>
    <n v="0.89999999999999991"/>
  </r>
  <r>
    <x v="2"/>
    <n v="0.89999999999999991"/>
  </r>
  <r>
    <x v="2"/>
    <n v="1.6199999999999999"/>
  </r>
  <r>
    <x v="2"/>
    <n v="1.6199999999999999"/>
  </r>
  <r>
    <x v="2"/>
    <n v="1.6199999999999999"/>
  </r>
  <r>
    <x v="2"/>
    <n v="1.7999999999999998"/>
  </r>
  <r>
    <x v="1"/>
    <n v="1.6199999999999999"/>
  </r>
  <r>
    <x v="3"/>
    <n v="-0.18000000000000002"/>
  </r>
  <r>
    <x v="3"/>
    <n v="-0.18000000000000002"/>
  </r>
  <r>
    <x v="3"/>
    <n v="0"/>
  </r>
  <r>
    <x v="3"/>
    <n v="0"/>
  </r>
  <r>
    <x v="2"/>
    <n v="-0.63"/>
  </r>
  <r>
    <x v="1"/>
    <n v="-0.53999999999999992"/>
  </r>
  <r>
    <x v="1"/>
    <n v="0"/>
  </r>
  <r>
    <x v="1"/>
    <n v="-0.18000000000000002"/>
  </r>
  <r>
    <x v="2"/>
    <n v="-0.18000000000000002"/>
  </r>
  <r>
    <x v="1"/>
    <n v="-0.89999999999999991"/>
  </r>
  <r>
    <x v="1"/>
    <n v="-0.18000000000000002"/>
  </r>
  <r>
    <x v="1"/>
    <n v="-0.53999999999999992"/>
  </r>
  <r>
    <x v="3"/>
    <n v="-0.18000000000000002"/>
  </r>
  <r>
    <x v="2"/>
    <n v="-0.53999999999999992"/>
  </r>
  <r>
    <x v="1"/>
    <n v="-0.18000000000000002"/>
  </r>
  <r>
    <x v="1"/>
    <n v="0"/>
  </r>
  <r>
    <x v="1"/>
    <n v="-0.89999999999999991"/>
  </r>
  <r>
    <x v="2"/>
    <n v="-0.89999999999999991"/>
  </r>
  <r>
    <x v="3"/>
    <n v="0"/>
  </r>
  <r>
    <x v="1"/>
    <n v="0"/>
  </r>
  <r>
    <x v="2"/>
    <n v="-0.89999999999999991"/>
  </r>
  <r>
    <x v="3"/>
    <n v="0"/>
  </r>
  <r>
    <x v="3"/>
    <n v="0"/>
  </r>
  <r>
    <x v="3"/>
    <n v="-0.26999999999999996"/>
  </r>
  <r>
    <x v="3"/>
    <n v="-0.18000000000000002"/>
  </r>
  <r>
    <x v="2"/>
    <n v="-0.89999999999999991"/>
  </r>
  <r>
    <x v="1"/>
    <n v="-0.72000000000000008"/>
  </r>
  <r>
    <x v="2"/>
    <n v="-0.89999999999999991"/>
  </r>
  <r>
    <x v="2"/>
    <n v="-0.89999999999999991"/>
  </r>
  <r>
    <x v="2"/>
    <n v="-0.89999999999999991"/>
  </r>
  <r>
    <x v="1"/>
    <n v="-0.89999999999999991"/>
  </r>
  <r>
    <x v="3"/>
    <n v="0"/>
  </r>
  <r>
    <x v="3"/>
    <n v="-0.18000000000000002"/>
  </r>
  <r>
    <x v="3"/>
    <n v="0"/>
  </r>
  <r>
    <x v="2"/>
    <n v="-0.63"/>
  </r>
  <r>
    <x v="2"/>
    <n v="-0.18000000000000002"/>
  </r>
  <r>
    <x v="2"/>
    <n v="-0.89999999999999991"/>
  </r>
  <r>
    <x v="2"/>
    <n v="-0.18000000000000002"/>
  </r>
  <r>
    <x v="1"/>
    <n v="-0.72000000000000008"/>
  </r>
  <r>
    <x v="1"/>
    <n v="-0.18000000000000002"/>
  </r>
  <r>
    <x v="2"/>
    <n v="-0.89999999999999991"/>
  </r>
  <r>
    <x v="3"/>
    <n v="0"/>
  </r>
  <r>
    <x v="3"/>
    <n v="0"/>
  </r>
  <r>
    <x v="2"/>
    <n v="-0.89999999999999991"/>
  </r>
  <r>
    <x v="1"/>
    <n v="-0.89999999999999991"/>
  </r>
  <r>
    <x v="1"/>
    <n v="-0.18000000000000002"/>
  </r>
  <r>
    <x v="2"/>
    <n v="-0.72000000000000008"/>
  </r>
  <r>
    <x v="1"/>
    <n v="-0.18000000000000002"/>
  </r>
  <r>
    <x v="3"/>
    <n v="-0.26999999999999996"/>
  </r>
  <r>
    <x v="3"/>
    <n v="-0.18000000000000002"/>
  </r>
  <r>
    <x v="1"/>
    <n v="-0.63"/>
  </r>
  <r>
    <x v="1"/>
    <n v="0"/>
  </r>
  <r>
    <x v="2"/>
    <n v="-0.72000000000000008"/>
  </r>
  <r>
    <x v="2"/>
    <n v="-0.80999999999999994"/>
  </r>
  <r>
    <x v="1"/>
    <n v="-0.89999999999999991"/>
  </r>
  <r>
    <x v="2"/>
    <n v="-0.44999999999999996"/>
  </r>
  <r>
    <x v="1"/>
    <n v="-0.53999999999999992"/>
  </r>
  <r>
    <x v="3"/>
    <n v="0"/>
  </r>
  <r>
    <x v="3"/>
    <n v="0"/>
  </r>
  <r>
    <x v="1"/>
    <n v="-0.53999999999999992"/>
  </r>
  <r>
    <x v="3"/>
    <n v="0"/>
  </r>
  <r>
    <x v="2"/>
    <n v="-0.80999999999999994"/>
  </r>
  <r>
    <x v="2"/>
    <n v="-0.18000000000000002"/>
  </r>
  <r>
    <x v="1"/>
    <n v="-0.89999999999999991"/>
  </r>
  <r>
    <x v="1"/>
    <n v="0"/>
  </r>
  <r>
    <x v="1"/>
    <n v="-0.89999999999999991"/>
  </r>
  <r>
    <x v="1"/>
    <n v="0"/>
  </r>
  <r>
    <x v="2"/>
    <n v="0"/>
  </r>
  <r>
    <x v="1"/>
    <n v="0"/>
  </r>
  <r>
    <x v="2"/>
    <n v="-0.72000000000000008"/>
  </r>
  <r>
    <x v="1"/>
    <n v="0"/>
  </r>
  <r>
    <x v="1"/>
    <n v="-0.72000000000000008"/>
  </r>
  <r>
    <x v="2"/>
    <n v="-0.89999999999999991"/>
  </r>
  <r>
    <x v="3"/>
    <n v="-0.18000000000000002"/>
  </r>
  <r>
    <x v="3"/>
    <n v="0"/>
  </r>
  <r>
    <x v="3"/>
    <n v="-0.18000000000000002"/>
  </r>
  <r>
    <x v="1"/>
    <n v="-0.18000000000000002"/>
  </r>
  <r>
    <x v="2"/>
    <n v="-0.18000000000000002"/>
  </r>
  <r>
    <x v="2"/>
    <n v="0"/>
  </r>
  <r>
    <x v="3"/>
    <n v="0"/>
  </r>
  <r>
    <x v="1"/>
    <n v="0"/>
  </r>
  <r>
    <x v="3"/>
    <n v="-0.18000000000000002"/>
  </r>
  <r>
    <x v="1"/>
    <n v="-0.18000000000000002"/>
  </r>
  <r>
    <x v="1"/>
    <n v="0"/>
  </r>
  <r>
    <x v="4"/>
    <n v="-0.89999999999999991"/>
  </r>
  <r>
    <x v="3"/>
    <n v="0"/>
  </r>
  <r>
    <x v="1"/>
    <n v="-0.18000000000000002"/>
  </r>
  <r>
    <x v="1"/>
    <n v="0"/>
  </r>
  <r>
    <x v="2"/>
    <n v="-0.89999999999999991"/>
  </r>
  <r>
    <x v="2"/>
    <n v="-0.18000000000000002"/>
  </r>
  <r>
    <x v="4"/>
    <n v="-0.18000000000000002"/>
  </r>
  <r>
    <x v="3"/>
    <n v="0"/>
  </r>
  <r>
    <x v="3"/>
    <n v="0"/>
  </r>
  <r>
    <x v="1"/>
    <n v="-0.44999999999999996"/>
  </r>
  <r>
    <x v="3"/>
    <n v="0"/>
  </r>
  <r>
    <x v="3"/>
    <n v="0"/>
  </r>
  <r>
    <x v="3"/>
    <n v="0"/>
  </r>
  <r>
    <x v="1"/>
    <n v="-0.18000000000000002"/>
  </r>
  <r>
    <x v="1"/>
    <n v="0"/>
  </r>
  <r>
    <x v="3"/>
    <n v="0"/>
  </r>
  <r>
    <x v="1"/>
    <n v="-0.89999999999999991"/>
  </r>
  <r>
    <x v="3"/>
    <n v="0"/>
  </r>
  <r>
    <x v="3"/>
    <n v="-0.18000000000000002"/>
  </r>
  <r>
    <x v="2"/>
    <n v="-0.89999999999999991"/>
  </r>
  <r>
    <x v="3"/>
    <n v="0"/>
  </r>
  <r>
    <x v="1"/>
    <n v="0"/>
  </r>
  <r>
    <x v="3"/>
    <n v="-0.63"/>
  </r>
  <r>
    <x v="4"/>
    <n v="-0.44999999999999996"/>
  </r>
  <r>
    <x v="1"/>
    <n v="0"/>
  </r>
  <r>
    <x v="1"/>
    <n v="-0.36000000000000004"/>
  </r>
  <r>
    <x v="1"/>
    <n v="0"/>
  </r>
  <r>
    <x v="3"/>
    <n v="-0.18000000000000002"/>
  </r>
  <r>
    <x v="1"/>
    <n v="0"/>
  </r>
  <r>
    <x v="3"/>
    <n v="0"/>
  </r>
  <r>
    <x v="1"/>
    <n v="-0.18000000000000002"/>
  </r>
  <r>
    <x v="3"/>
    <n v="0"/>
  </r>
  <r>
    <x v="1"/>
    <n v="0"/>
  </r>
  <r>
    <x v="1"/>
    <n v="-0.18000000000000002"/>
  </r>
  <r>
    <x v="1"/>
    <n v="0"/>
  </r>
  <r>
    <x v="3"/>
    <n v="-0.18000000000000002"/>
  </r>
  <r>
    <x v="3"/>
    <n v="0"/>
  </r>
  <r>
    <x v="1"/>
    <n v="-0.18000000000000002"/>
  </r>
  <r>
    <x v="1"/>
    <n v="0"/>
  </r>
  <r>
    <x v="1"/>
    <n v="0"/>
  </r>
  <r>
    <x v="4"/>
    <n v="-0.18000000000000002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1"/>
    <n v="-0.18000000000000002"/>
  </r>
  <r>
    <x v="3"/>
    <n v="-0.18000000000000002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3"/>
    <n v="0"/>
  </r>
  <r>
    <x v="3"/>
    <n v="-0.18000000000000002"/>
  </r>
  <r>
    <x v="3"/>
    <n v="0"/>
  </r>
  <r>
    <x v="3"/>
    <n v="0"/>
  </r>
  <r>
    <x v="1"/>
    <n v="-0.18000000000000002"/>
  </r>
  <r>
    <x v="1"/>
    <n v="0"/>
  </r>
  <r>
    <x v="1"/>
    <n v="-0.18000000000000002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3"/>
    <n v="0"/>
  </r>
  <r>
    <x v="3"/>
    <n v="-0.18000000000000002"/>
  </r>
  <r>
    <x v="3"/>
    <n v="0"/>
  </r>
  <r>
    <x v="1"/>
    <n v="0"/>
  </r>
  <r>
    <x v="3"/>
    <n v="-0.18000000000000002"/>
  </r>
  <r>
    <x v="3"/>
    <n v="0"/>
  </r>
  <r>
    <x v="3"/>
    <n v="0"/>
  </r>
  <r>
    <x v="1"/>
    <n v="0"/>
  </r>
  <r>
    <x v="3"/>
    <n v="0"/>
  </r>
  <r>
    <x v="4"/>
    <n v="0"/>
  </r>
  <r>
    <x v="1"/>
    <n v="0"/>
  </r>
  <r>
    <x v="1"/>
    <n v="0"/>
  </r>
  <r>
    <x v="3"/>
    <n v="0"/>
  </r>
  <r>
    <x v="1"/>
    <n v="-0.18000000000000002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4"/>
    <n v="0"/>
  </r>
  <r>
    <x v="3"/>
    <n v="0"/>
  </r>
  <r>
    <x v="3"/>
    <n v="-0.18000000000000002"/>
  </r>
  <r>
    <x v="1"/>
    <n v="-0.18000000000000002"/>
  </r>
  <r>
    <x v="1"/>
    <n v="0"/>
  </r>
  <r>
    <x v="1"/>
    <n v="-0.18000000000000002"/>
  </r>
  <r>
    <x v="1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1"/>
    <n v="-0.18000000000000002"/>
  </r>
  <r>
    <x v="1"/>
    <n v="0"/>
  </r>
  <r>
    <x v="1"/>
    <n v="0"/>
  </r>
  <r>
    <x v="1"/>
    <n v="-0.18000000000000002"/>
  </r>
  <r>
    <x v="1"/>
    <n v="0"/>
  </r>
  <r>
    <x v="4"/>
    <n v="-0.18000000000000002"/>
  </r>
  <r>
    <x v="3"/>
    <n v="0"/>
  </r>
  <r>
    <x v="1"/>
    <n v="0"/>
  </r>
  <r>
    <x v="3"/>
    <n v="0"/>
  </r>
  <r>
    <x v="1"/>
    <n v="0"/>
  </r>
  <r>
    <x v="1"/>
    <n v="0"/>
  </r>
  <r>
    <x v="1"/>
    <n v="0"/>
  </r>
  <r>
    <x v="4"/>
    <n v="0"/>
  </r>
  <r>
    <x v="4"/>
    <n v="0"/>
  </r>
  <r>
    <x v="4"/>
    <n v="0"/>
  </r>
  <r>
    <x v="3"/>
    <n v="0"/>
  </r>
  <r>
    <x v="4"/>
    <n v="0"/>
  </r>
  <r>
    <x v="1"/>
    <n v="0"/>
  </r>
  <r>
    <x v="1"/>
    <n v="0"/>
  </r>
  <r>
    <x v="5"/>
    <n v="4.7700000000000005"/>
  </r>
  <r>
    <x v="5"/>
    <n v="4.59"/>
  </r>
  <r>
    <x v="5"/>
    <n v="2.6999999999999997"/>
  </r>
  <r>
    <x v="6"/>
    <n v="2.6999999999999997"/>
  </r>
  <r>
    <x v="6"/>
    <n v="1.6199999999999999"/>
  </r>
  <r>
    <x v="5"/>
    <n v="0.89999999999999991"/>
  </r>
  <r>
    <x v="5"/>
    <n v="0.89999999999999991"/>
  </r>
  <r>
    <x v="5"/>
    <n v="0.89999999999999991"/>
  </r>
  <r>
    <x v="6"/>
    <n v="0.89999999999999991"/>
  </r>
  <r>
    <x v="6"/>
    <n v="1.6199999999999999"/>
  </r>
  <r>
    <x v="5"/>
    <n v="1.6199999999999999"/>
  </r>
  <r>
    <x v="5"/>
    <n v="1.6199999999999999"/>
  </r>
  <r>
    <x v="5"/>
    <n v="1.6199999999999999"/>
  </r>
  <r>
    <x v="6"/>
    <n v="1.7999999999999998"/>
  </r>
  <r>
    <x v="5"/>
    <n v="1.7999999999999998"/>
  </r>
  <r>
    <x v="5"/>
    <n v="1.6199999999999999"/>
  </r>
  <r>
    <x v="6"/>
    <n v="1.0799999999999998"/>
  </r>
  <r>
    <x v="6"/>
    <n v="1.7999999999999998"/>
  </r>
  <r>
    <x v="5"/>
    <n v="1.6199999999999999"/>
  </r>
  <r>
    <x v="5"/>
    <n v="1.6199999999999999"/>
  </r>
  <r>
    <x v="6"/>
    <n v="1.7999999999999998"/>
  </r>
  <r>
    <x v="6"/>
    <n v="1.7999999999999998"/>
  </r>
  <r>
    <x v="5"/>
    <n v="1.4400000000000002"/>
  </r>
  <r>
    <x v="5"/>
    <n v="-0.89999999999999991"/>
  </r>
  <r>
    <x v="6"/>
    <n v="0.89999999999999991"/>
  </r>
  <r>
    <x v="5"/>
    <n v="1.53"/>
  </r>
  <r>
    <x v="5"/>
    <n v="1.6199999999999999"/>
  </r>
  <r>
    <x v="6"/>
    <n v="0.9900000000000001"/>
  </r>
  <r>
    <x v="6"/>
    <n v="0"/>
  </r>
  <r>
    <x v="6"/>
    <n v="0"/>
  </r>
  <r>
    <x v="5"/>
    <n v="-0.36000000000000004"/>
  </r>
  <r>
    <x v="6"/>
    <n v="0"/>
  </r>
  <r>
    <x v="6"/>
    <n v="-0.18000000000000002"/>
  </r>
  <r>
    <x v="6"/>
    <n v="-0.18000000000000002"/>
  </r>
  <r>
    <x v="5"/>
    <n v="-0.89999999999999991"/>
  </r>
  <r>
    <x v="6"/>
    <n v="-0.80999999999999994"/>
  </r>
  <r>
    <x v="6"/>
    <n v="0"/>
  </r>
  <r>
    <x v="5"/>
    <n v="0"/>
  </r>
  <r>
    <x v="5"/>
    <n v="-0.18000000000000002"/>
  </r>
  <r>
    <x v="5"/>
    <n v="-0.53999999999999992"/>
  </r>
  <r>
    <x v="6"/>
    <n v="-0.18000000000000002"/>
  </r>
  <r>
    <x v="5"/>
    <n v="0"/>
  </r>
  <r>
    <x v="5"/>
    <n v="-0.26999999999999996"/>
  </r>
  <r>
    <x v="6"/>
    <n v="0"/>
  </r>
  <r>
    <x v="5"/>
    <n v="-0.18000000000000002"/>
  </r>
  <r>
    <x v="5"/>
    <n v="-0.18000000000000002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-0.18000000000000002"/>
  </r>
  <r>
    <x v="5"/>
    <n v="-0.18000000000000002"/>
  </r>
  <r>
    <x v="6"/>
    <n v="0"/>
  </r>
  <r>
    <x v="5"/>
    <n v="-0.36000000000000004"/>
  </r>
  <r>
    <x v="6"/>
    <n v="0"/>
  </r>
  <r>
    <x v="5"/>
    <n v="-0.26999999999999996"/>
  </r>
  <r>
    <x v="6"/>
    <n v="-0.18000000000000002"/>
  </r>
  <r>
    <x v="6"/>
    <n v="0"/>
  </r>
  <r>
    <x v="5"/>
    <n v="-0.18000000000000002"/>
  </r>
  <r>
    <x v="6"/>
    <n v="-0.36000000000000004"/>
  </r>
  <r>
    <x v="6"/>
    <n v="-0.18000000000000002"/>
  </r>
  <r>
    <x v="6"/>
    <n v="0"/>
  </r>
  <r>
    <x v="5"/>
    <n v="-0.44999999999999996"/>
  </r>
  <r>
    <x v="5"/>
    <n v="0"/>
  </r>
  <r>
    <x v="5"/>
    <n v="-0.36000000000000004"/>
  </r>
  <r>
    <x v="5"/>
    <n v="0"/>
  </r>
  <r>
    <x v="5"/>
    <n v="0"/>
  </r>
  <r>
    <x v="5"/>
    <n v="0"/>
  </r>
  <r>
    <x v="6"/>
    <n v="0"/>
  </r>
  <r>
    <x v="6"/>
    <n v="0"/>
  </r>
  <r>
    <x v="5"/>
    <n v="-0.18000000000000002"/>
  </r>
  <r>
    <x v="6"/>
    <n v="0"/>
  </r>
  <r>
    <x v="6"/>
    <n v="0"/>
  </r>
  <r>
    <x v="5"/>
    <n v="-0.18000000000000002"/>
  </r>
  <r>
    <x v="6"/>
    <n v="0"/>
  </r>
  <r>
    <x v="6"/>
    <n v="0"/>
  </r>
  <r>
    <x v="5"/>
    <n v="-0.18000000000000002"/>
  </r>
  <r>
    <x v="5"/>
    <n v="0"/>
  </r>
  <r>
    <x v="6"/>
    <n v="-0.89999999999999991"/>
  </r>
  <r>
    <x v="6"/>
    <n v="0"/>
  </r>
  <r>
    <x v="6"/>
    <n v="0"/>
  </r>
  <r>
    <x v="5"/>
    <n v="0"/>
  </r>
  <r>
    <x v="5"/>
    <n v="0"/>
  </r>
  <r>
    <x v="6"/>
    <n v="-0.18000000000000002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-0.18000000000000002"/>
  </r>
  <r>
    <x v="6"/>
    <n v="-0.26999999999999996"/>
  </r>
  <r>
    <x v="4"/>
    <n v="-0.18000000000000002"/>
  </r>
  <r>
    <x v="6"/>
    <n v="0"/>
  </r>
  <r>
    <x v="6"/>
    <n v="0"/>
  </r>
  <r>
    <x v="6"/>
    <n v="0"/>
  </r>
  <r>
    <x v="6"/>
    <n v="0"/>
  </r>
  <r>
    <x v="4"/>
    <n v="-0.18000000000000002"/>
  </r>
  <r>
    <x v="5"/>
    <n v="0"/>
  </r>
  <r>
    <x v="5"/>
    <n v="-0.18000000000000002"/>
  </r>
  <r>
    <x v="5"/>
    <n v="0"/>
  </r>
  <r>
    <x v="6"/>
    <n v="-0.26999999999999996"/>
  </r>
  <r>
    <x v="6"/>
    <n v="0"/>
  </r>
  <r>
    <x v="4"/>
    <n v="-0.80999999999999994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6"/>
    <n v="-0.18000000000000002"/>
  </r>
  <r>
    <x v="5"/>
    <n v="0"/>
  </r>
  <r>
    <x v="5"/>
    <n v="0"/>
  </r>
  <r>
    <x v="6"/>
    <n v="-0.18000000000000002"/>
  </r>
  <r>
    <x v="6"/>
    <n v="0"/>
  </r>
  <r>
    <x v="6"/>
    <n v="-0.18000000000000002"/>
  </r>
  <r>
    <x v="6"/>
    <n v="0"/>
  </r>
  <r>
    <x v="6"/>
    <n v="0"/>
  </r>
  <r>
    <x v="5"/>
    <n v="0"/>
  </r>
  <r>
    <x v="4"/>
    <n v="-0.26999999999999996"/>
  </r>
  <r>
    <x v="6"/>
    <n v="0"/>
  </r>
  <r>
    <x v="6"/>
    <n v="-0.18000000000000002"/>
  </r>
  <r>
    <x v="6"/>
    <n v="-0.18000000000000002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-0.18000000000000002"/>
  </r>
  <r>
    <x v="6"/>
    <n v="-0.36000000000000004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4"/>
    <n v="0"/>
  </r>
  <r>
    <x v="6"/>
    <n v="-0.18000000000000002"/>
  </r>
  <r>
    <x v="4"/>
    <n v="0"/>
  </r>
  <r>
    <x v="6"/>
    <n v="-0.26999999999999996"/>
  </r>
  <r>
    <x v="6"/>
    <n v="0"/>
  </r>
  <r>
    <x v="5"/>
    <n v="0"/>
  </r>
  <r>
    <x v="5"/>
    <n v="0"/>
  </r>
  <r>
    <x v="5"/>
    <n v="0"/>
  </r>
  <r>
    <x v="6"/>
    <n v="0"/>
  </r>
  <r>
    <x v="6"/>
    <n v="0"/>
  </r>
  <r>
    <x v="4"/>
    <n v="-0.80999999999999994"/>
  </r>
  <r>
    <x v="6"/>
    <n v="0"/>
  </r>
  <r>
    <x v="4"/>
    <n v="0"/>
  </r>
  <r>
    <x v="6"/>
    <n v="0"/>
  </r>
  <r>
    <x v="6"/>
    <n v="0"/>
  </r>
  <r>
    <x v="6"/>
    <n v="0"/>
  </r>
  <r>
    <x v="5"/>
    <n v="0"/>
  </r>
  <r>
    <x v="5"/>
    <n v="0"/>
  </r>
  <r>
    <x v="4"/>
    <n v="-0.18000000000000002"/>
  </r>
  <r>
    <x v="6"/>
    <n v="0"/>
  </r>
  <r>
    <x v="6"/>
    <n v="0"/>
  </r>
  <r>
    <x v="4"/>
    <n v="-0.18000000000000002"/>
  </r>
  <r>
    <x v="6"/>
    <n v="0"/>
  </r>
  <r>
    <x v="5"/>
    <n v="0"/>
  </r>
  <r>
    <x v="6"/>
    <n v="0"/>
  </r>
  <r>
    <x v="6"/>
    <n v="0"/>
  </r>
  <r>
    <x v="5"/>
    <n v="0"/>
  </r>
  <r>
    <x v="5"/>
    <n v="-0.18000000000000002"/>
  </r>
  <r>
    <x v="4"/>
    <n v="0"/>
  </r>
  <r>
    <x v="6"/>
    <n v="-0.44999999999999996"/>
  </r>
  <r>
    <x v="6"/>
    <n v="0"/>
  </r>
  <r>
    <x v="6"/>
    <n v="0"/>
  </r>
  <r>
    <x v="5"/>
    <n v="0"/>
  </r>
  <r>
    <x v="6"/>
    <n v="0"/>
  </r>
  <r>
    <x v="5"/>
    <n v="0"/>
  </r>
  <r>
    <x v="6"/>
    <n v="-0.18000000000000002"/>
  </r>
  <r>
    <x v="6"/>
    <n v="0"/>
  </r>
  <r>
    <x v="6"/>
    <n v="0"/>
  </r>
  <r>
    <x v="4"/>
    <n v="0"/>
  </r>
  <r>
    <x v="4"/>
    <n v="0"/>
  </r>
  <r>
    <x v="4"/>
    <n v="0"/>
  </r>
  <r>
    <x v="6"/>
    <n v="0"/>
  </r>
  <r>
    <x v="4"/>
    <n v="0"/>
  </r>
  <r>
    <x v="5"/>
    <n v="0"/>
  </r>
  <r>
    <x v="5"/>
    <n v="0"/>
  </r>
  <r>
    <x v="5"/>
    <n v="0"/>
  </r>
  <r>
    <x v="4"/>
    <n v="-0.18000000000000002"/>
  </r>
  <r>
    <x v="5"/>
    <n v="0"/>
  </r>
  <r>
    <x v="5"/>
    <n v="0"/>
  </r>
  <r>
    <x v="4"/>
    <n v="0"/>
  </r>
  <r>
    <x v="5"/>
    <n v="0"/>
  </r>
  <r>
    <x v="6"/>
    <n v="0"/>
  </r>
  <r>
    <x v="4"/>
    <n v="0"/>
  </r>
  <r>
    <x v="6"/>
    <n v="0"/>
  </r>
  <r>
    <x v="6"/>
    <n v="0"/>
  </r>
  <r>
    <x v="4"/>
    <n v="-0.18000000000000002"/>
  </r>
  <r>
    <x v="5"/>
    <n v="0"/>
  </r>
  <r>
    <x v="5"/>
    <n v="0"/>
  </r>
  <r>
    <x v="5"/>
    <n v="0"/>
  </r>
  <r>
    <x v="6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5"/>
    <n v="-0.18000000000000002"/>
  </r>
  <r>
    <x v="5"/>
    <n v="0"/>
  </r>
  <r>
    <x v="6"/>
    <n v="0"/>
  </r>
  <r>
    <x v="5"/>
    <n v="0"/>
  </r>
  <r>
    <x v="6"/>
    <n v="0"/>
  </r>
  <r>
    <x v="6"/>
    <n v="0"/>
  </r>
  <r>
    <x v="4"/>
    <n v="0"/>
  </r>
  <r>
    <x v="6"/>
    <n v="0"/>
  </r>
  <r>
    <x v="5"/>
    <n v="-0.18000000000000002"/>
  </r>
  <r>
    <x v="6"/>
    <n v="0"/>
  </r>
  <r>
    <x v="4"/>
    <n v="0"/>
  </r>
  <r>
    <x v="5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5"/>
    <n v="0"/>
  </r>
  <r>
    <x v="4"/>
    <n v="-0.18000000000000002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6"/>
    <n v="0"/>
  </r>
  <r>
    <x v="7"/>
    <m/>
  </r>
  <r>
    <x v="7"/>
    <m/>
  </r>
  <r>
    <x v="7"/>
    <m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2"/>
    <n v="2.6999999999999997"/>
  </r>
  <r>
    <x v="1"/>
    <n v="4.5"/>
  </r>
  <r>
    <x v="2"/>
    <n v="4.5"/>
  </r>
  <r>
    <x v="1"/>
    <n v="2.6999999999999997"/>
  </r>
  <r>
    <x v="3"/>
    <n v="4.5"/>
  </r>
  <r>
    <x v="1"/>
    <n v="2.6999999999999997"/>
  </r>
  <r>
    <x v="3"/>
    <n v="4.5"/>
  </r>
  <r>
    <x v="1"/>
    <n v="4.5"/>
  </r>
  <r>
    <x v="3"/>
    <n v="2.6999999999999997"/>
  </r>
  <r>
    <x v="2"/>
    <n v="4.68"/>
  </r>
  <r>
    <x v="2"/>
    <n v="2.6999999999999997"/>
  </r>
  <r>
    <x v="2"/>
    <n v="2.6999999999999997"/>
  </r>
  <r>
    <x v="2"/>
    <n v="5.3999999999999995"/>
  </r>
  <r>
    <x v="1"/>
    <n v="4.68"/>
  </r>
  <r>
    <x v="3"/>
    <n v="4.5"/>
  </r>
  <r>
    <x v="3"/>
    <n v="2.6999999999999997"/>
  </r>
  <r>
    <x v="3"/>
    <n v="-0.89999999999999991"/>
  </r>
  <r>
    <x v="3"/>
    <n v="1.26"/>
  </r>
  <r>
    <x v="1"/>
    <n v="-0.89999999999999991"/>
  </r>
  <r>
    <x v="1"/>
    <n v="0.89999999999999991"/>
  </r>
  <r>
    <x v="1"/>
    <n v="0.89999999999999991"/>
  </r>
  <r>
    <x v="2"/>
    <n v="-0.89999999999999991"/>
  </r>
  <r>
    <x v="1"/>
    <n v="1.1700000000000002"/>
  </r>
  <r>
    <x v="1"/>
    <n v="1.26"/>
  </r>
  <r>
    <x v="2"/>
    <n v="0.89999999999999991"/>
  </r>
  <r>
    <x v="3"/>
    <n v="0.89999999999999991"/>
  </r>
  <r>
    <x v="2"/>
    <n v="0.89999999999999991"/>
  </r>
  <r>
    <x v="1"/>
    <n v="0.89999999999999991"/>
  </r>
  <r>
    <x v="2"/>
    <n v="1.7999999999999998"/>
  </r>
  <r>
    <x v="1"/>
    <n v="-0.89999999999999991"/>
  </r>
  <r>
    <x v="3"/>
    <n v="0.89999999999999991"/>
  </r>
  <r>
    <x v="2"/>
    <n v="1.3499999999999999"/>
  </r>
  <r>
    <x v="3"/>
    <n v="0.89999999999999991"/>
  </r>
  <r>
    <x v="2"/>
    <n v="0.89999999999999991"/>
  </r>
  <r>
    <x v="2"/>
    <n v="1.1700000000000002"/>
  </r>
  <r>
    <x v="2"/>
    <n v="0.89999999999999991"/>
  </r>
  <r>
    <x v="1"/>
    <n v="0.89999999999999991"/>
  </r>
  <r>
    <x v="1"/>
    <n v="0.89999999999999991"/>
  </r>
  <r>
    <x v="3"/>
    <n v="0.89999999999999991"/>
  </r>
  <r>
    <x v="3"/>
    <n v="1.3499999999999999"/>
  </r>
  <r>
    <x v="1"/>
    <n v="1.7999999999999998"/>
  </r>
  <r>
    <x v="2"/>
    <n v="0.89999999999999991"/>
  </r>
  <r>
    <x v="3"/>
    <n v="-0.89999999999999991"/>
  </r>
  <r>
    <x v="1"/>
    <n v="0.89999999999999991"/>
  </r>
  <r>
    <x v="4"/>
    <n v="1.7999999999999998"/>
  </r>
  <r>
    <x v="1"/>
    <n v="0.89999999999999991"/>
  </r>
  <r>
    <x v="2"/>
    <n v="-0.89999999999999991"/>
  </r>
  <r>
    <x v="3"/>
    <n v="1.0799999999999998"/>
  </r>
  <r>
    <x v="1"/>
    <n v="1.1700000000000002"/>
  </r>
  <r>
    <x v="3"/>
    <n v="1.7999999999999998"/>
  </r>
  <r>
    <x v="3"/>
    <n v="0.89999999999999991"/>
  </r>
  <r>
    <x v="2"/>
    <n v="1.1700000000000002"/>
  </r>
  <r>
    <x v="2"/>
    <n v="1.3499999999999999"/>
  </r>
  <r>
    <x v="1"/>
    <n v="0.89999999999999991"/>
  </r>
  <r>
    <x v="1"/>
    <n v="-0.89999999999999991"/>
  </r>
  <r>
    <x v="5"/>
    <n v="1.4400000000000002"/>
  </r>
  <r>
    <x v="1"/>
    <n v="0.89999999999999991"/>
  </r>
  <r>
    <x v="4"/>
    <n v="1.6199999999999999"/>
  </r>
  <r>
    <x v="3"/>
    <n v="-0.89999999999999991"/>
  </r>
  <r>
    <x v="3"/>
    <n v="1.26"/>
  </r>
  <r>
    <x v="2"/>
    <n v="1.26"/>
  </r>
  <r>
    <x v="2"/>
    <n v="0.89999999999999991"/>
  </r>
  <r>
    <x v="2"/>
    <n v="0.89999999999999991"/>
  </r>
  <r>
    <x v="2"/>
    <n v="0.89999999999999991"/>
  </r>
  <r>
    <x v="3"/>
    <n v="0.89999999999999991"/>
  </r>
  <r>
    <x v="2"/>
    <n v="0.89999999999999991"/>
  </r>
  <r>
    <x v="2"/>
    <n v="1.1700000000000002"/>
  </r>
  <r>
    <x v="4"/>
    <n v="1.6199999999999999"/>
  </r>
  <r>
    <x v="3"/>
    <n v="-0.89999999999999991"/>
  </r>
  <r>
    <x v="3"/>
    <n v="0.89999999999999991"/>
  </r>
  <r>
    <x v="2"/>
    <n v="1.26"/>
  </r>
  <r>
    <x v="1"/>
    <n v="0.89999999999999991"/>
  </r>
  <r>
    <x v="3"/>
    <n v="1.7999999999999998"/>
  </r>
  <r>
    <x v="3"/>
    <n v="0.89999999999999991"/>
  </r>
  <r>
    <x v="3"/>
    <n v="0.89999999999999991"/>
  </r>
  <r>
    <x v="2"/>
    <n v="0.89999999999999991"/>
  </r>
  <r>
    <x v="1"/>
    <n v="0.89999999999999991"/>
  </r>
  <r>
    <x v="2"/>
    <n v="-0.89999999999999991"/>
  </r>
  <r>
    <x v="2"/>
    <n v="0.89999999999999991"/>
  </r>
  <r>
    <x v="1"/>
    <n v="0.89999999999999991"/>
  </r>
  <r>
    <x v="2"/>
    <n v="0.89999999999999991"/>
  </r>
  <r>
    <x v="1"/>
    <n v="1.4400000000000002"/>
  </r>
  <r>
    <x v="3"/>
    <n v="0.9900000000000001"/>
  </r>
  <r>
    <x v="2"/>
    <n v="0.89999999999999991"/>
  </r>
  <r>
    <x v="3"/>
    <n v="0.89999999999999991"/>
  </r>
  <r>
    <x v="3"/>
    <n v="1.26"/>
  </r>
  <r>
    <x v="1"/>
    <n v="0.89999999999999991"/>
  </r>
  <r>
    <x v="1"/>
    <n v="0.89999999999999991"/>
  </r>
  <r>
    <x v="4"/>
    <n v="1.53"/>
  </r>
  <r>
    <x v="2"/>
    <n v="0.89999999999999991"/>
  </r>
  <r>
    <x v="4"/>
    <n v="1.7999999999999998"/>
  </r>
  <r>
    <x v="3"/>
    <n v="0.89999999999999991"/>
  </r>
  <r>
    <x v="2"/>
    <n v="1.0799999999999998"/>
  </r>
  <r>
    <x v="1"/>
    <n v="1.3499999999999999"/>
  </r>
  <r>
    <x v="4"/>
    <n v="1.7999999999999998"/>
  </r>
  <r>
    <x v="3"/>
    <n v="0.89999999999999991"/>
  </r>
  <r>
    <x v="2"/>
    <n v="1.6199999999999999"/>
  </r>
  <r>
    <x v="1"/>
    <n v="1.3499999999999999"/>
  </r>
  <r>
    <x v="3"/>
    <n v="1.4400000000000002"/>
  </r>
  <r>
    <x v="2"/>
    <n v="0.89999999999999991"/>
  </r>
  <r>
    <x v="1"/>
    <n v="0.89999999999999991"/>
  </r>
  <r>
    <x v="2"/>
    <n v="0.9900000000000001"/>
  </r>
  <r>
    <x v="1"/>
    <n v="0.89999999999999991"/>
  </r>
  <r>
    <x v="3"/>
    <n v="0.89999999999999991"/>
  </r>
  <r>
    <x v="2"/>
    <n v="1.6199999999999999"/>
  </r>
  <r>
    <x v="3"/>
    <n v="1.6199999999999999"/>
  </r>
  <r>
    <x v="3"/>
    <n v="1.6199999999999999"/>
  </r>
  <r>
    <x v="3"/>
    <n v="1.7999999999999998"/>
  </r>
  <r>
    <x v="1"/>
    <n v="1.6199999999999999"/>
  </r>
  <r>
    <x v="2"/>
    <n v="-0.18000000000000002"/>
  </r>
  <r>
    <x v="4"/>
    <n v="-0.18000000000000002"/>
  </r>
  <r>
    <x v="4"/>
    <n v="0"/>
  </r>
  <r>
    <x v="4"/>
    <n v="0"/>
  </r>
  <r>
    <x v="3"/>
    <n v="-0.63"/>
  </r>
  <r>
    <x v="1"/>
    <n v="-0.53999999999999992"/>
  </r>
  <r>
    <x v="3"/>
    <n v="0"/>
  </r>
  <r>
    <x v="1"/>
    <n v="-0.18000000000000002"/>
  </r>
  <r>
    <x v="2"/>
    <n v="-0.18000000000000002"/>
  </r>
  <r>
    <x v="1"/>
    <n v="-0.89999999999999991"/>
  </r>
  <r>
    <x v="1"/>
    <n v="-0.18000000000000002"/>
  </r>
  <r>
    <x v="1"/>
    <n v="-0.53999999999999992"/>
  </r>
  <r>
    <x v="2"/>
    <n v="-0.18000000000000002"/>
  </r>
  <r>
    <x v="3"/>
    <n v="-0.53999999999999992"/>
  </r>
  <r>
    <x v="1"/>
    <n v="-0.18000000000000002"/>
  </r>
  <r>
    <x v="3"/>
    <n v="0"/>
  </r>
  <r>
    <x v="1"/>
    <n v="-0.89999999999999991"/>
  </r>
  <r>
    <x v="2"/>
    <n v="-0.89999999999999991"/>
  </r>
  <r>
    <x v="4"/>
    <n v="0"/>
  </r>
  <r>
    <x v="1"/>
    <n v="0"/>
  </r>
  <r>
    <x v="3"/>
    <n v="-0.89999999999999991"/>
  </r>
  <r>
    <x v="2"/>
    <n v="0"/>
  </r>
  <r>
    <x v="4"/>
    <n v="0"/>
  </r>
  <r>
    <x v="2"/>
    <n v="-0.26999999999999996"/>
  </r>
  <r>
    <x v="2"/>
    <n v="-0.18000000000000002"/>
  </r>
  <r>
    <x v="2"/>
    <n v="-0.89999999999999991"/>
  </r>
  <r>
    <x v="1"/>
    <n v="-0.72000000000000008"/>
  </r>
  <r>
    <x v="3"/>
    <n v="-0.89999999999999991"/>
  </r>
  <r>
    <x v="3"/>
    <n v="-0.89999999999999991"/>
  </r>
  <r>
    <x v="2"/>
    <n v="-0.89999999999999991"/>
  </r>
  <r>
    <x v="1"/>
    <n v="-0.89999999999999991"/>
  </r>
  <r>
    <x v="4"/>
    <n v="0"/>
  </r>
  <r>
    <x v="4"/>
    <n v="-0.18000000000000002"/>
  </r>
  <r>
    <x v="4"/>
    <n v="0"/>
  </r>
  <r>
    <x v="3"/>
    <n v="-0.63"/>
  </r>
  <r>
    <x v="2"/>
    <n v="-0.18000000000000002"/>
  </r>
  <r>
    <x v="2"/>
    <n v="-0.89999999999999991"/>
  </r>
  <r>
    <x v="2"/>
    <n v="-0.18000000000000002"/>
  </r>
  <r>
    <x v="1"/>
    <n v="-0.72000000000000008"/>
  </r>
  <r>
    <x v="1"/>
    <n v="-0.18000000000000002"/>
  </r>
  <r>
    <x v="3"/>
    <n v="-0.89999999999999991"/>
  </r>
  <r>
    <x v="2"/>
    <n v="0"/>
  </r>
  <r>
    <x v="2"/>
    <n v="0"/>
  </r>
  <r>
    <x v="3"/>
    <n v="-0.89999999999999991"/>
  </r>
  <r>
    <x v="1"/>
    <n v="-0.89999999999999991"/>
  </r>
  <r>
    <x v="3"/>
    <n v="-0.18000000000000002"/>
  </r>
  <r>
    <x v="3"/>
    <n v="-0.72000000000000008"/>
  </r>
  <r>
    <x v="1"/>
    <n v="-0.18000000000000002"/>
  </r>
  <r>
    <x v="2"/>
    <n v="-0.26999999999999996"/>
  </r>
  <r>
    <x v="2"/>
    <n v="-0.18000000000000002"/>
  </r>
  <r>
    <x v="1"/>
    <n v="-0.63"/>
  </r>
  <r>
    <x v="1"/>
    <n v="0"/>
  </r>
  <r>
    <x v="2"/>
    <n v="-0.72000000000000008"/>
  </r>
  <r>
    <x v="2"/>
    <n v="-0.80999999999999994"/>
  </r>
  <r>
    <x v="1"/>
    <n v="-0.89999999999999991"/>
  </r>
  <r>
    <x v="2"/>
    <n v="-0.44999999999999996"/>
  </r>
  <r>
    <x v="1"/>
    <n v="-0.53999999999999992"/>
  </r>
  <r>
    <x v="2"/>
    <n v="0"/>
  </r>
  <r>
    <x v="2"/>
    <n v="0"/>
  </r>
  <r>
    <x v="1"/>
    <n v="-0.53999999999999992"/>
  </r>
  <r>
    <x v="4"/>
    <n v="0"/>
  </r>
  <r>
    <x v="2"/>
    <n v="-0.80999999999999994"/>
  </r>
  <r>
    <x v="2"/>
    <n v="-0.18000000000000002"/>
  </r>
  <r>
    <x v="1"/>
    <n v="-0.89999999999999991"/>
  </r>
  <r>
    <x v="1"/>
    <n v="0"/>
  </r>
  <r>
    <x v="3"/>
    <n v="-0.89999999999999991"/>
  </r>
  <r>
    <x v="3"/>
    <n v="0"/>
  </r>
  <r>
    <x v="2"/>
    <n v="0"/>
  </r>
  <r>
    <x v="1"/>
    <n v="0"/>
  </r>
  <r>
    <x v="3"/>
    <n v="-0.72000000000000008"/>
  </r>
  <r>
    <x v="1"/>
    <n v="0"/>
  </r>
  <r>
    <x v="1"/>
    <n v="-0.72000000000000008"/>
  </r>
  <r>
    <x v="3"/>
    <n v="-0.89999999999999991"/>
  </r>
  <r>
    <x v="4"/>
    <n v="-0.18000000000000002"/>
  </r>
  <r>
    <x v="2"/>
    <n v="0"/>
  </r>
  <r>
    <x v="2"/>
    <n v="-0.18000000000000002"/>
  </r>
  <r>
    <x v="3"/>
    <n v="-0.18000000000000002"/>
  </r>
  <r>
    <x v="2"/>
    <n v="-0.18000000000000002"/>
  </r>
  <r>
    <x v="3"/>
    <n v="0"/>
  </r>
  <r>
    <x v="2"/>
    <n v="0"/>
  </r>
  <r>
    <x v="1"/>
    <n v="0"/>
  </r>
  <r>
    <x v="4"/>
    <n v="-0.18000000000000002"/>
  </r>
  <r>
    <x v="3"/>
    <n v="-0.18000000000000002"/>
  </r>
  <r>
    <x v="1"/>
    <n v="0"/>
  </r>
  <r>
    <x v="5"/>
    <n v="-0.89999999999999991"/>
  </r>
  <r>
    <x v="4"/>
    <n v="0"/>
  </r>
  <r>
    <x v="1"/>
    <n v="-0.18000000000000002"/>
  </r>
  <r>
    <x v="1"/>
    <n v="0"/>
  </r>
  <r>
    <x v="3"/>
    <n v="-0.89999999999999991"/>
  </r>
  <r>
    <x v="3"/>
    <n v="-0.18000000000000002"/>
  </r>
  <r>
    <x v="5"/>
    <n v="-0.18000000000000002"/>
  </r>
  <r>
    <x v="2"/>
    <n v="0"/>
  </r>
  <r>
    <x v="2"/>
    <n v="0"/>
  </r>
  <r>
    <x v="1"/>
    <n v="-0.44999999999999996"/>
  </r>
  <r>
    <x v="4"/>
    <n v="0"/>
  </r>
  <r>
    <x v="4"/>
    <n v="0"/>
  </r>
  <r>
    <x v="2"/>
    <n v="0"/>
  </r>
  <r>
    <x v="3"/>
    <n v="-0.18000000000000002"/>
  </r>
  <r>
    <x v="3"/>
    <n v="0"/>
  </r>
  <r>
    <x v="4"/>
    <n v="0"/>
  </r>
  <r>
    <x v="1"/>
    <n v="-0.89999999999999991"/>
  </r>
  <r>
    <x v="4"/>
    <n v="0"/>
  </r>
  <r>
    <x v="2"/>
    <n v="-0.18000000000000002"/>
  </r>
  <r>
    <x v="2"/>
    <n v="-0.89999999999999991"/>
  </r>
  <r>
    <x v="4"/>
    <n v="0"/>
  </r>
  <r>
    <x v="3"/>
    <n v="0"/>
  </r>
  <r>
    <x v="4"/>
    <n v="-0.63"/>
  </r>
  <r>
    <x v="5"/>
    <n v="-0.44999999999999996"/>
  </r>
  <r>
    <x v="3"/>
    <n v="0"/>
  </r>
  <r>
    <x v="1"/>
    <n v="-0.36000000000000004"/>
  </r>
  <r>
    <x v="1"/>
    <n v="0"/>
  </r>
  <r>
    <x v="4"/>
    <n v="-0.18000000000000002"/>
  </r>
  <r>
    <x v="1"/>
    <n v="0"/>
  </r>
  <r>
    <x v="2"/>
    <n v="0"/>
  </r>
  <r>
    <x v="1"/>
    <n v="-0.18000000000000002"/>
  </r>
  <r>
    <x v="2"/>
    <n v="0"/>
  </r>
  <r>
    <x v="1"/>
    <n v="0"/>
  </r>
  <r>
    <x v="1"/>
    <n v="-0.18000000000000002"/>
  </r>
  <r>
    <x v="3"/>
    <n v="0"/>
  </r>
  <r>
    <x v="2"/>
    <n v="-0.18000000000000002"/>
  </r>
  <r>
    <x v="2"/>
    <n v="0"/>
  </r>
  <r>
    <x v="1"/>
    <n v="-0.18000000000000002"/>
  </r>
  <r>
    <x v="3"/>
    <n v="0"/>
  </r>
  <r>
    <x v="1"/>
    <n v="0"/>
  </r>
  <r>
    <x v="5"/>
    <n v="-0.18000000000000002"/>
  </r>
  <r>
    <x v="1"/>
    <n v="0"/>
  </r>
  <r>
    <x v="1"/>
    <n v="0"/>
  </r>
  <r>
    <x v="3"/>
    <n v="0"/>
  </r>
  <r>
    <x v="4"/>
    <n v="0"/>
  </r>
  <r>
    <x v="4"/>
    <n v="0"/>
  </r>
  <r>
    <x v="4"/>
    <n v="0"/>
  </r>
  <r>
    <x v="1"/>
    <n v="-0.18000000000000002"/>
  </r>
  <r>
    <x v="2"/>
    <n v="-0.18000000000000002"/>
  </r>
  <r>
    <x v="4"/>
    <n v="0"/>
  </r>
  <r>
    <x v="3"/>
    <n v="0"/>
  </r>
  <r>
    <x v="4"/>
    <n v="0"/>
  </r>
  <r>
    <x v="2"/>
    <n v="0"/>
  </r>
  <r>
    <x v="4"/>
    <n v="0"/>
  </r>
  <r>
    <x v="4"/>
    <n v="0"/>
  </r>
  <r>
    <x v="2"/>
    <n v="0"/>
  </r>
  <r>
    <x v="1"/>
    <n v="0"/>
  </r>
  <r>
    <x v="1"/>
    <n v="0"/>
  </r>
  <r>
    <x v="2"/>
    <n v="0"/>
  </r>
  <r>
    <x v="2"/>
    <n v="-0.18000000000000002"/>
  </r>
  <r>
    <x v="2"/>
    <n v="0"/>
  </r>
  <r>
    <x v="2"/>
    <n v="0"/>
  </r>
  <r>
    <x v="3"/>
    <n v="-0.18000000000000002"/>
  </r>
  <r>
    <x v="3"/>
    <n v="0"/>
  </r>
  <r>
    <x v="3"/>
    <n v="-0.18000000000000002"/>
  </r>
  <r>
    <x v="4"/>
    <n v="0"/>
  </r>
  <r>
    <x v="4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4"/>
    <n v="0"/>
  </r>
  <r>
    <x v="4"/>
    <n v="-0.18000000000000002"/>
  </r>
  <r>
    <x v="4"/>
    <n v="0"/>
  </r>
  <r>
    <x v="3"/>
    <n v="0"/>
  </r>
  <r>
    <x v="2"/>
    <n v="-0.18000000000000002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3"/>
    <n v="0"/>
  </r>
  <r>
    <x v="4"/>
    <n v="0"/>
  </r>
  <r>
    <x v="3"/>
    <n v="-0.18000000000000002"/>
  </r>
  <r>
    <x v="1"/>
    <n v="0"/>
  </r>
  <r>
    <x v="3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4"/>
    <n v="0"/>
  </r>
  <r>
    <x v="1"/>
    <n v="0"/>
  </r>
  <r>
    <x v="5"/>
    <n v="0"/>
  </r>
  <r>
    <x v="4"/>
    <n v="0"/>
  </r>
  <r>
    <x v="2"/>
    <n v="-0.18000000000000002"/>
  </r>
  <r>
    <x v="3"/>
    <n v="-0.18000000000000002"/>
  </r>
  <r>
    <x v="3"/>
    <n v="0"/>
  </r>
  <r>
    <x v="3"/>
    <n v="-0.18000000000000002"/>
  </r>
  <r>
    <x v="3"/>
    <n v="0"/>
  </r>
  <r>
    <x v="4"/>
    <n v="0"/>
  </r>
  <r>
    <x v="1"/>
    <n v="0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3"/>
    <n v="-0.18000000000000002"/>
  </r>
  <r>
    <x v="1"/>
    <n v="0"/>
  </r>
  <r>
    <x v="3"/>
    <n v="0"/>
  </r>
  <r>
    <x v="1"/>
    <n v="-0.18000000000000002"/>
  </r>
  <r>
    <x v="1"/>
    <n v="0"/>
  </r>
  <r>
    <x v="5"/>
    <n v="-0.18000000000000002"/>
  </r>
  <r>
    <x v="4"/>
    <n v="0"/>
  </r>
  <r>
    <x v="1"/>
    <n v="0"/>
  </r>
  <r>
    <x v="2"/>
    <n v="0"/>
  </r>
  <r>
    <x v="1"/>
    <n v="0"/>
  </r>
  <r>
    <x v="3"/>
    <n v="0"/>
  </r>
  <r>
    <x v="1"/>
    <n v="0"/>
  </r>
  <r>
    <x v="5"/>
    <n v="0"/>
  </r>
  <r>
    <x v="5"/>
    <n v="0"/>
  </r>
  <r>
    <x v="5"/>
    <n v="0"/>
  </r>
  <r>
    <x v="2"/>
    <n v="0"/>
  </r>
  <r>
    <x v="5"/>
    <n v="0"/>
  </r>
  <r>
    <x v="3"/>
    <n v="0"/>
  </r>
  <r>
    <x v="3"/>
    <n v="0"/>
  </r>
  <r>
    <x v="6"/>
    <n v="4.7700000000000005"/>
  </r>
  <r>
    <x v="6"/>
    <n v="4.59"/>
  </r>
  <r>
    <x v="6"/>
    <n v="2.6999999999999997"/>
  </r>
  <r>
    <x v="7"/>
    <n v="2.6999999999999997"/>
  </r>
  <r>
    <x v="7"/>
    <n v="1.6199999999999999"/>
  </r>
  <r>
    <x v="6"/>
    <n v="0.89999999999999991"/>
  </r>
  <r>
    <x v="6"/>
    <n v="0.89999999999999991"/>
  </r>
  <r>
    <x v="6"/>
    <n v="0.89999999999999991"/>
  </r>
  <r>
    <x v="7"/>
    <n v="0.89999999999999991"/>
  </r>
  <r>
    <x v="7"/>
    <n v="1.6199999999999999"/>
  </r>
  <r>
    <x v="6"/>
    <n v="1.6199999999999999"/>
  </r>
  <r>
    <x v="6"/>
    <n v="1.6199999999999999"/>
  </r>
  <r>
    <x v="7"/>
    <n v="1.6199999999999999"/>
  </r>
  <r>
    <x v="7"/>
    <n v="1.7999999999999998"/>
  </r>
  <r>
    <x v="7"/>
    <n v="1.7999999999999998"/>
  </r>
  <r>
    <x v="6"/>
    <n v="1.6199999999999999"/>
  </r>
  <r>
    <x v="7"/>
    <n v="1.0799999999999998"/>
  </r>
  <r>
    <x v="7"/>
    <n v="1.7999999999999998"/>
  </r>
  <r>
    <x v="6"/>
    <n v="1.6199999999999999"/>
  </r>
  <r>
    <x v="6"/>
    <n v="1.6199999999999999"/>
  </r>
  <r>
    <x v="7"/>
    <n v="1.7999999999999998"/>
  </r>
  <r>
    <x v="7"/>
    <n v="1.7999999999999998"/>
  </r>
  <r>
    <x v="6"/>
    <n v="1.4400000000000002"/>
  </r>
  <r>
    <x v="6"/>
    <n v="-0.89999999999999991"/>
  </r>
  <r>
    <x v="7"/>
    <n v="0.89999999999999991"/>
  </r>
  <r>
    <x v="6"/>
    <n v="1.53"/>
  </r>
  <r>
    <x v="6"/>
    <n v="1.6199999999999999"/>
  </r>
  <r>
    <x v="7"/>
    <n v="0.9900000000000001"/>
  </r>
  <r>
    <x v="7"/>
    <n v="0"/>
  </r>
  <r>
    <x v="7"/>
    <n v="0"/>
  </r>
  <r>
    <x v="6"/>
    <n v="-0.36000000000000004"/>
  </r>
  <r>
    <x v="6"/>
    <n v="0"/>
  </r>
  <r>
    <x v="7"/>
    <n v="-0.18000000000000002"/>
  </r>
  <r>
    <x v="6"/>
    <n v="-0.18000000000000002"/>
  </r>
  <r>
    <x v="6"/>
    <n v="-0.89999999999999991"/>
  </r>
  <r>
    <x v="7"/>
    <n v="-0.80999999999999994"/>
  </r>
  <r>
    <x v="7"/>
    <n v="0"/>
  </r>
  <r>
    <x v="7"/>
    <n v="0"/>
  </r>
  <r>
    <x v="6"/>
    <n v="-0.18000000000000002"/>
  </r>
  <r>
    <x v="6"/>
    <n v="-0.53999999999999992"/>
  </r>
  <r>
    <x v="7"/>
    <n v="-0.18000000000000002"/>
  </r>
  <r>
    <x v="7"/>
    <n v="0"/>
  </r>
  <r>
    <x v="6"/>
    <n v="-0.26999999999999996"/>
  </r>
  <r>
    <x v="7"/>
    <n v="0"/>
  </r>
  <r>
    <x v="6"/>
    <n v="-0.18000000000000002"/>
  </r>
  <r>
    <x v="6"/>
    <n v="-0.18000000000000002"/>
  </r>
  <r>
    <x v="7"/>
    <n v="0"/>
  </r>
  <r>
    <x v="7"/>
    <n v="0"/>
  </r>
  <r>
    <x v="6"/>
    <n v="0"/>
  </r>
  <r>
    <x v="6"/>
    <n v="0"/>
  </r>
  <r>
    <x v="7"/>
    <n v="0"/>
  </r>
  <r>
    <x v="7"/>
    <n v="0"/>
  </r>
  <r>
    <x v="7"/>
    <n v="-0.18000000000000002"/>
  </r>
  <r>
    <x v="6"/>
    <n v="-0.18000000000000002"/>
  </r>
  <r>
    <x v="7"/>
    <n v="0"/>
  </r>
  <r>
    <x v="6"/>
    <n v="-0.36000000000000004"/>
  </r>
  <r>
    <x v="7"/>
    <n v="0"/>
  </r>
  <r>
    <x v="6"/>
    <n v="-0.26999999999999996"/>
  </r>
  <r>
    <x v="7"/>
    <n v="-0.18000000000000002"/>
  </r>
  <r>
    <x v="6"/>
    <n v="0"/>
  </r>
  <r>
    <x v="6"/>
    <n v="-0.18000000000000002"/>
  </r>
  <r>
    <x v="7"/>
    <n v="-0.36000000000000004"/>
  </r>
  <r>
    <x v="7"/>
    <n v="-0.18000000000000002"/>
  </r>
  <r>
    <x v="7"/>
    <n v="0"/>
  </r>
  <r>
    <x v="6"/>
    <n v="-0.44999999999999996"/>
  </r>
  <r>
    <x v="6"/>
    <n v="0"/>
  </r>
  <r>
    <x v="6"/>
    <n v="-0.36000000000000004"/>
  </r>
  <r>
    <x v="6"/>
    <n v="0"/>
  </r>
  <r>
    <x v="7"/>
    <n v="0"/>
  </r>
  <r>
    <x v="6"/>
    <n v="0"/>
  </r>
  <r>
    <x v="7"/>
    <n v="0"/>
  </r>
  <r>
    <x v="7"/>
    <n v="0"/>
  </r>
  <r>
    <x v="6"/>
    <n v="-0.18000000000000002"/>
  </r>
  <r>
    <x v="7"/>
    <n v="0"/>
  </r>
  <r>
    <x v="7"/>
    <n v="0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7"/>
    <n v="-0.89999999999999991"/>
  </r>
  <r>
    <x v="7"/>
    <n v="0"/>
  </r>
  <r>
    <x v="6"/>
    <n v="0"/>
  </r>
  <r>
    <x v="7"/>
    <n v="0"/>
  </r>
  <r>
    <x v="6"/>
    <n v="0"/>
  </r>
  <r>
    <x v="7"/>
    <n v="-0.18000000000000002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7"/>
    <n v="-0.18000000000000002"/>
  </r>
  <r>
    <x v="7"/>
    <n v="-0.26999999999999996"/>
  </r>
  <r>
    <x v="5"/>
    <n v="-0.18000000000000002"/>
  </r>
  <r>
    <x v="7"/>
    <n v="0"/>
  </r>
  <r>
    <x v="7"/>
    <n v="0"/>
  </r>
  <r>
    <x v="7"/>
    <n v="0"/>
  </r>
  <r>
    <x v="7"/>
    <n v="0"/>
  </r>
  <r>
    <x v="5"/>
    <n v="-0.18000000000000002"/>
  </r>
  <r>
    <x v="7"/>
    <n v="0"/>
  </r>
  <r>
    <x v="7"/>
    <n v="-0.18000000000000002"/>
  </r>
  <r>
    <x v="6"/>
    <n v="0"/>
  </r>
  <r>
    <x v="7"/>
    <n v="-0.26999999999999996"/>
  </r>
  <r>
    <x v="6"/>
    <n v="0"/>
  </r>
  <r>
    <x v="5"/>
    <n v="-0.80999999999999994"/>
  </r>
  <r>
    <x v="7"/>
    <n v="0"/>
  </r>
  <r>
    <x v="7"/>
    <n v="0"/>
  </r>
  <r>
    <x v="6"/>
    <n v="0"/>
  </r>
  <r>
    <x v="6"/>
    <n v="0"/>
  </r>
  <r>
    <x v="7"/>
    <n v="0"/>
  </r>
  <r>
    <x v="7"/>
    <n v="0"/>
  </r>
  <r>
    <x v="6"/>
    <n v="-0.18000000000000002"/>
  </r>
  <r>
    <x v="7"/>
    <n v="0"/>
  </r>
  <r>
    <x v="7"/>
    <n v="0"/>
  </r>
  <r>
    <x v="7"/>
    <n v="-0.18000000000000002"/>
  </r>
  <r>
    <x v="7"/>
    <n v="0"/>
  </r>
  <r>
    <x v="7"/>
    <n v="-0.18000000000000002"/>
  </r>
  <r>
    <x v="6"/>
    <n v="0"/>
  </r>
  <r>
    <x v="6"/>
    <n v="0"/>
  </r>
  <r>
    <x v="7"/>
    <n v="0"/>
  </r>
  <r>
    <x v="5"/>
    <n v="-0.26999999999999996"/>
  </r>
  <r>
    <x v="7"/>
    <n v="0"/>
  </r>
  <r>
    <x v="7"/>
    <n v="-0.18000000000000002"/>
  </r>
  <r>
    <x v="7"/>
    <n v="-0.18000000000000002"/>
  </r>
  <r>
    <x v="7"/>
    <n v="0"/>
  </r>
  <r>
    <x v="7"/>
    <n v="0"/>
  </r>
  <r>
    <x v="6"/>
    <n v="0"/>
  </r>
  <r>
    <x v="6"/>
    <n v="0"/>
  </r>
  <r>
    <x v="7"/>
    <n v="0"/>
  </r>
  <r>
    <x v="6"/>
    <n v="0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7"/>
    <n v="-0.18000000000000002"/>
  </r>
  <r>
    <x v="7"/>
    <n v="-0.36000000000000004"/>
  </r>
  <r>
    <x v="6"/>
    <n v="0"/>
  </r>
  <r>
    <x v="6"/>
    <n v="0"/>
  </r>
  <r>
    <x v="7"/>
    <n v="0"/>
  </r>
  <r>
    <x v="7"/>
    <n v="0"/>
  </r>
  <r>
    <x v="7"/>
    <n v="0"/>
  </r>
  <r>
    <x v="7"/>
    <n v="0"/>
  </r>
  <r>
    <x v="6"/>
    <n v="0"/>
  </r>
  <r>
    <x v="5"/>
    <n v="0"/>
  </r>
  <r>
    <x v="5"/>
    <n v="0"/>
  </r>
  <r>
    <x v="7"/>
    <n v="-0.18000000000000002"/>
  </r>
  <r>
    <x v="5"/>
    <n v="0"/>
  </r>
  <r>
    <x v="7"/>
    <n v="-0.26999999999999996"/>
  </r>
  <r>
    <x v="7"/>
    <n v="0"/>
  </r>
  <r>
    <x v="6"/>
    <n v="0"/>
  </r>
  <r>
    <x v="7"/>
    <n v="0"/>
  </r>
  <r>
    <x v="7"/>
    <n v="0"/>
  </r>
  <r>
    <x v="6"/>
    <n v="0"/>
  </r>
  <r>
    <x v="6"/>
    <n v="0"/>
  </r>
  <r>
    <x v="5"/>
    <n v="-0.80999999999999994"/>
  </r>
  <r>
    <x v="6"/>
    <n v="0"/>
  </r>
  <r>
    <x v="5"/>
    <n v="0"/>
  </r>
  <r>
    <x v="7"/>
    <n v="0"/>
  </r>
  <r>
    <x v="6"/>
    <n v="0"/>
  </r>
  <r>
    <x v="6"/>
    <n v="0"/>
  </r>
  <r>
    <x v="7"/>
    <n v="0"/>
  </r>
  <r>
    <x v="7"/>
    <n v="0"/>
  </r>
  <r>
    <x v="5"/>
    <n v="-0.18000000000000002"/>
  </r>
  <r>
    <x v="7"/>
    <n v="0"/>
  </r>
  <r>
    <x v="7"/>
    <n v="0"/>
  </r>
  <r>
    <x v="5"/>
    <n v="-0.18000000000000002"/>
  </r>
  <r>
    <x v="7"/>
    <n v="0"/>
  </r>
  <r>
    <x v="7"/>
    <n v="0"/>
  </r>
  <r>
    <x v="7"/>
    <n v="0"/>
  </r>
  <r>
    <x v="6"/>
    <n v="0"/>
  </r>
  <r>
    <x v="6"/>
    <n v="0"/>
  </r>
  <r>
    <x v="6"/>
    <n v="-0.18000000000000002"/>
  </r>
  <r>
    <x v="5"/>
    <n v="0"/>
  </r>
  <r>
    <x v="7"/>
    <n v="-0.44999999999999996"/>
  </r>
  <r>
    <x v="6"/>
    <n v="0"/>
  </r>
  <r>
    <x v="6"/>
    <n v="0"/>
  </r>
  <r>
    <x v="7"/>
    <n v="0"/>
  </r>
  <r>
    <x v="7"/>
    <n v="0"/>
  </r>
  <r>
    <x v="7"/>
    <n v="0"/>
  </r>
  <r>
    <x v="7"/>
    <n v="-0.18000000000000002"/>
  </r>
  <r>
    <x v="6"/>
    <n v="0"/>
  </r>
  <r>
    <x v="6"/>
    <n v="0"/>
  </r>
  <r>
    <x v="5"/>
    <n v="0"/>
  </r>
  <r>
    <x v="5"/>
    <n v="0"/>
  </r>
  <r>
    <x v="5"/>
    <n v="0"/>
  </r>
  <r>
    <x v="7"/>
    <n v="0"/>
  </r>
  <r>
    <x v="5"/>
    <n v="0"/>
  </r>
  <r>
    <x v="7"/>
    <n v="0"/>
  </r>
  <r>
    <x v="7"/>
    <n v="0"/>
  </r>
  <r>
    <x v="7"/>
    <n v="0"/>
  </r>
  <r>
    <x v="5"/>
    <n v="-0.18000000000000002"/>
  </r>
  <r>
    <x v="7"/>
    <n v="0"/>
  </r>
  <r>
    <x v="7"/>
    <n v="0"/>
  </r>
  <r>
    <x v="5"/>
    <n v="0"/>
  </r>
  <r>
    <x v="6"/>
    <n v="0"/>
  </r>
  <r>
    <x v="7"/>
    <n v="0"/>
  </r>
  <r>
    <x v="5"/>
    <n v="0"/>
  </r>
  <r>
    <x v="7"/>
    <n v="0"/>
  </r>
  <r>
    <x v="7"/>
    <n v="0"/>
  </r>
  <r>
    <x v="5"/>
    <n v="-0.18000000000000002"/>
  </r>
  <r>
    <x v="7"/>
    <n v="0"/>
  </r>
  <r>
    <x v="7"/>
    <n v="0"/>
  </r>
  <r>
    <x v="7"/>
    <n v="0"/>
  </r>
  <r>
    <x v="7"/>
    <n v="0"/>
  </r>
  <r>
    <x v="7"/>
    <n v="0"/>
  </r>
  <r>
    <x v="5"/>
    <n v="0"/>
  </r>
  <r>
    <x v="7"/>
    <n v="0"/>
  </r>
  <r>
    <x v="7"/>
    <n v="0"/>
  </r>
  <r>
    <x v="7"/>
    <n v="0"/>
  </r>
  <r>
    <x v="5"/>
    <n v="0"/>
  </r>
  <r>
    <x v="5"/>
    <n v="0"/>
  </r>
  <r>
    <x v="7"/>
    <n v="-0.18000000000000002"/>
  </r>
  <r>
    <x v="7"/>
    <n v="0"/>
  </r>
  <r>
    <x v="6"/>
    <n v="0"/>
  </r>
  <r>
    <x v="7"/>
    <n v="0"/>
  </r>
  <r>
    <x v="6"/>
    <n v="0"/>
  </r>
  <r>
    <x v="6"/>
    <n v="0"/>
  </r>
  <r>
    <x v="5"/>
    <n v="0"/>
  </r>
  <r>
    <x v="6"/>
    <n v="0"/>
  </r>
  <r>
    <x v="7"/>
    <n v="-0.18000000000000002"/>
  </r>
  <r>
    <x v="7"/>
    <n v="0"/>
  </r>
  <r>
    <x v="5"/>
    <n v="0"/>
  </r>
  <r>
    <x v="7"/>
    <n v="0"/>
  </r>
  <r>
    <x v="7"/>
    <n v="0"/>
  </r>
  <r>
    <x v="7"/>
    <n v="0"/>
  </r>
  <r>
    <x v="5"/>
    <n v="0"/>
  </r>
  <r>
    <x v="7"/>
    <n v="0"/>
  </r>
  <r>
    <x v="5"/>
    <n v="0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7"/>
    <n v="0"/>
  </r>
  <r>
    <x v="7"/>
    <n v="0"/>
  </r>
  <r>
    <x v="5"/>
    <n v="-0.18000000000000002"/>
  </r>
  <r>
    <x v="7"/>
    <n v="0"/>
  </r>
  <r>
    <x v="5"/>
    <n v="0"/>
  </r>
  <r>
    <x v="7"/>
    <n v="0"/>
  </r>
  <r>
    <x v="6"/>
    <n v="0"/>
  </r>
  <r>
    <x v="7"/>
    <n v="0"/>
  </r>
  <r>
    <x v="7"/>
    <n v="0"/>
  </r>
  <r>
    <x v="7"/>
    <n v="0"/>
  </r>
  <r>
    <x v="5"/>
    <n v="0"/>
  </r>
  <r>
    <x v="5"/>
    <n v="0"/>
  </r>
  <r>
    <x v="7"/>
    <n v="0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2"/>
    <n v="2.6999999999999997"/>
  </r>
  <r>
    <x v="1"/>
    <n v="4.5"/>
  </r>
  <r>
    <x v="2"/>
    <n v="4.5"/>
  </r>
  <r>
    <x v="1"/>
    <n v="2.6999999999999997"/>
  </r>
  <r>
    <x v="2"/>
    <n v="4.5"/>
  </r>
  <r>
    <x v="1"/>
    <n v="2.6999999999999997"/>
  </r>
  <r>
    <x v="2"/>
    <n v="4.5"/>
  </r>
  <r>
    <x v="1"/>
    <n v="4.5"/>
  </r>
  <r>
    <x v="2"/>
    <n v="2.6999999999999997"/>
  </r>
  <r>
    <x v="2"/>
    <n v="4.68"/>
  </r>
  <r>
    <x v="2"/>
    <n v="2.6999999999999997"/>
  </r>
  <r>
    <x v="2"/>
    <n v="2.6999999999999997"/>
  </r>
  <r>
    <x v="2"/>
    <n v="5.3999999999999995"/>
  </r>
  <r>
    <x v="1"/>
    <n v="4.68"/>
  </r>
  <r>
    <x v="2"/>
    <n v="4.5"/>
  </r>
  <r>
    <x v="2"/>
    <n v="2.6999999999999997"/>
  </r>
  <r>
    <x v="2"/>
    <n v="-0.89999999999999991"/>
  </r>
  <r>
    <x v="2"/>
    <n v="1.26"/>
  </r>
  <r>
    <x v="1"/>
    <n v="-0.89999999999999991"/>
  </r>
  <r>
    <x v="1"/>
    <n v="0.89999999999999991"/>
  </r>
  <r>
    <x v="1"/>
    <n v="0.89999999999999991"/>
  </r>
  <r>
    <x v="2"/>
    <n v="-0.89999999999999991"/>
  </r>
  <r>
    <x v="1"/>
    <n v="1.1700000000000002"/>
  </r>
  <r>
    <x v="1"/>
    <n v="1.26"/>
  </r>
  <r>
    <x v="2"/>
    <n v="0.89999999999999991"/>
  </r>
  <r>
    <x v="2"/>
    <n v="0.89999999999999991"/>
  </r>
  <r>
    <x v="2"/>
    <n v="0.89999999999999991"/>
  </r>
  <r>
    <x v="1"/>
    <n v="0.89999999999999991"/>
  </r>
  <r>
    <x v="3"/>
    <n v="1.7999999999999998"/>
  </r>
  <r>
    <x v="1"/>
    <n v="-0.89999999999999991"/>
  </r>
  <r>
    <x v="2"/>
    <n v="0.89999999999999991"/>
  </r>
  <r>
    <x v="2"/>
    <n v="1.3499999999999999"/>
  </r>
  <r>
    <x v="2"/>
    <n v="0.89999999999999991"/>
  </r>
  <r>
    <x v="2"/>
    <n v="0.89999999999999991"/>
  </r>
  <r>
    <x v="2"/>
    <n v="1.1700000000000002"/>
  </r>
  <r>
    <x v="2"/>
    <n v="0.89999999999999991"/>
  </r>
  <r>
    <x v="1"/>
    <n v="0.89999999999999991"/>
  </r>
  <r>
    <x v="1"/>
    <n v="0.89999999999999991"/>
  </r>
  <r>
    <x v="2"/>
    <n v="0.89999999999999991"/>
  </r>
  <r>
    <x v="2"/>
    <n v="1.3499999999999999"/>
  </r>
  <r>
    <x v="1"/>
    <n v="1.7999999999999998"/>
  </r>
  <r>
    <x v="2"/>
    <n v="0.89999999999999991"/>
  </r>
  <r>
    <x v="2"/>
    <n v="-0.89999999999999991"/>
  </r>
  <r>
    <x v="1"/>
    <n v="0.89999999999999991"/>
  </r>
  <r>
    <x v="1"/>
    <n v="1.7999999999999998"/>
  </r>
  <r>
    <x v="1"/>
    <n v="0.89999999999999991"/>
  </r>
  <r>
    <x v="2"/>
    <n v="-0.89999999999999991"/>
  </r>
  <r>
    <x v="2"/>
    <n v="1.0799999999999998"/>
  </r>
  <r>
    <x v="1"/>
    <n v="1.1700000000000002"/>
  </r>
  <r>
    <x v="4"/>
    <n v="1.7999999999999998"/>
  </r>
  <r>
    <x v="2"/>
    <n v="0.89999999999999991"/>
  </r>
  <r>
    <x v="2"/>
    <n v="1.1700000000000002"/>
  </r>
  <r>
    <x v="2"/>
    <n v="1.3499999999999999"/>
  </r>
  <r>
    <x v="1"/>
    <n v="0.89999999999999991"/>
  </r>
  <r>
    <x v="1"/>
    <n v="-0.89999999999999991"/>
  </r>
  <r>
    <x v="5"/>
    <n v="1.4400000000000002"/>
  </r>
  <r>
    <x v="1"/>
    <n v="0.89999999999999991"/>
  </r>
  <r>
    <x v="1"/>
    <n v="1.6199999999999999"/>
  </r>
  <r>
    <x v="2"/>
    <n v="-0.89999999999999991"/>
  </r>
  <r>
    <x v="2"/>
    <n v="1.26"/>
  </r>
  <r>
    <x v="2"/>
    <n v="1.26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0.89999999999999991"/>
  </r>
  <r>
    <x v="2"/>
    <n v="1.1700000000000002"/>
  </r>
  <r>
    <x v="1"/>
    <n v="1.6199999999999999"/>
  </r>
  <r>
    <x v="2"/>
    <n v="-0.89999999999999991"/>
  </r>
  <r>
    <x v="2"/>
    <n v="0.89999999999999991"/>
  </r>
  <r>
    <x v="2"/>
    <n v="1.26"/>
  </r>
  <r>
    <x v="1"/>
    <n v="0.89999999999999991"/>
  </r>
  <r>
    <x v="2"/>
    <n v="1.7999999999999998"/>
  </r>
  <r>
    <x v="2"/>
    <n v="0.89999999999999991"/>
  </r>
  <r>
    <x v="2"/>
    <n v="0.89999999999999991"/>
  </r>
  <r>
    <x v="2"/>
    <n v="0.89999999999999991"/>
  </r>
  <r>
    <x v="1"/>
    <n v="0.89999999999999991"/>
  </r>
  <r>
    <x v="2"/>
    <n v="-0.89999999999999991"/>
  </r>
  <r>
    <x v="2"/>
    <n v="0.89999999999999991"/>
  </r>
  <r>
    <x v="1"/>
    <n v="0.89999999999999991"/>
  </r>
  <r>
    <x v="2"/>
    <n v="0.89999999999999991"/>
  </r>
  <r>
    <x v="3"/>
    <n v="1.4400000000000002"/>
  </r>
  <r>
    <x v="2"/>
    <n v="0.9900000000000001"/>
  </r>
  <r>
    <x v="2"/>
    <n v="0.89999999999999991"/>
  </r>
  <r>
    <x v="2"/>
    <n v="0.89999999999999991"/>
  </r>
  <r>
    <x v="2"/>
    <n v="1.26"/>
  </r>
  <r>
    <x v="1"/>
    <n v="0.89999999999999991"/>
  </r>
  <r>
    <x v="1"/>
    <n v="0.89999999999999991"/>
  </r>
  <r>
    <x v="1"/>
    <n v="1.53"/>
  </r>
  <r>
    <x v="2"/>
    <n v="0.89999999999999991"/>
  </r>
  <r>
    <x v="1"/>
    <n v="1.7999999999999998"/>
  </r>
  <r>
    <x v="2"/>
    <n v="0.89999999999999991"/>
  </r>
  <r>
    <x v="2"/>
    <n v="1.0799999999999998"/>
  </r>
  <r>
    <x v="1"/>
    <n v="1.3499999999999999"/>
  </r>
  <r>
    <x v="1"/>
    <n v="1.7999999999999998"/>
  </r>
  <r>
    <x v="2"/>
    <n v="0.89999999999999991"/>
  </r>
  <r>
    <x v="3"/>
    <n v="1.6199999999999999"/>
  </r>
  <r>
    <x v="3"/>
    <n v="1.3499999999999999"/>
  </r>
  <r>
    <x v="2"/>
    <n v="1.4400000000000002"/>
  </r>
  <r>
    <x v="2"/>
    <n v="0.89999999999999991"/>
  </r>
  <r>
    <x v="1"/>
    <n v="0.89999999999999991"/>
  </r>
  <r>
    <x v="2"/>
    <n v="0.9900000000000001"/>
  </r>
  <r>
    <x v="1"/>
    <n v="0.89999999999999991"/>
  </r>
  <r>
    <x v="2"/>
    <n v="0.89999999999999991"/>
  </r>
  <r>
    <x v="2"/>
    <n v="1.6199999999999999"/>
  </r>
  <r>
    <x v="2"/>
    <n v="1.6199999999999999"/>
  </r>
  <r>
    <x v="2"/>
    <n v="1.6199999999999999"/>
  </r>
  <r>
    <x v="2"/>
    <n v="1.7999999999999998"/>
  </r>
  <r>
    <x v="1"/>
    <n v="1.6199999999999999"/>
  </r>
  <r>
    <x v="3"/>
    <n v="-0.18000000000000002"/>
  </r>
  <r>
    <x v="1"/>
    <n v="-0.18000000000000002"/>
  </r>
  <r>
    <x v="1"/>
    <n v="0"/>
  </r>
  <r>
    <x v="1"/>
    <n v="0"/>
  </r>
  <r>
    <x v="2"/>
    <n v="-0.63"/>
  </r>
  <r>
    <x v="1"/>
    <n v="-0.53999999999999992"/>
  </r>
  <r>
    <x v="4"/>
    <n v="0"/>
  </r>
  <r>
    <x v="3"/>
    <n v="-0.18000000000000002"/>
  </r>
  <r>
    <x v="2"/>
    <n v="-0.18000000000000002"/>
  </r>
  <r>
    <x v="1"/>
    <n v="-0.89999999999999991"/>
  </r>
  <r>
    <x v="1"/>
    <n v="-0.18000000000000002"/>
  </r>
  <r>
    <x v="1"/>
    <n v="-0.53999999999999992"/>
  </r>
  <r>
    <x v="3"/>
    <n v="-0.18000000000000002"/>
  </r>
  <r>
    <x v="2"/>
    <n v="-0.53999999999999992"/>
  </r>
  <r>
    <x v="3"/>
    <n v="-0.18000000000000002"/>
  </r>
  <r>
    <x v="4"/>
    <n v="0"/>
  </r>
  <r>
    <x v="1"/>
    <n v="-0.89999999999999991"/>
  </r>
  <r>
    <x v="2"/>
    <n v="-0.89999999999999991"/>
  </r>
  <r>
    <x v="1"/>
    <n v="0"/>
  </r>
  <r>
    <x v="3"/>
    <n v="0"/>
  </r>
  <r>
    <x v="2"/>
    <n v="-0.89999999999999991"/>
  </r>
  <r>
    <x v="3"/>
    <n v="0"/>
  </r>
  <r>
    <x v="1"/>
    <n v="0"/>
  </r>
  <r>
    <x v="3"/>
    <n v="-0.26999999999999996"/>
  </r>
  <r>
    <x v="3"/>
    <n v="-0.18000000000000002"/>
  </r>
  <r>
    <x v="2"/>
    <n v="-0.89999999999999991"/>
  </r>
  <r>
    <x v="1"/>
    <n v="-0.72000000000000008"/>
  </r>
  <r>
    <x v="2"/>
    <n v="-0.89999999999999991"/>
  </r>
  <r>
    <x v="2"/>
    <n v="-0.89999999999999991"/>
  </r>
  <r>
    <x v="2"/>
    <n v="-0.89999999999999991"/>
  </r>
  <r>
    <x v="1"/>
    <n v="-0.89999999999999991"/>
  </r>
  <r>
    <x v="1"/>
    <n v="0"/>
  </r>
  <r>
    <x v="1"/>
    <n v="-0.18000000000000002"/>
  </r>
  <r>
    <x v="1"/>
    <n v="0"/>
  </r>
  <r>
    <x v="2"/>
    <n v="-0.63"/>
  </r>
  <r>
    <x v="2"/>
    <n v="-0.18000000000000002"/>
  </r>
  <r>
    <x v="2"/>
    <n v="-0.89999999999999991"/>
  </r>
  <r>
    <x v="2"/>
    <n v="-0.18000000000000002"/>
  </r>
  <r>
    <x v="1"/>
    <n v="-0.72000000000000008"/>
  </r>
  <r>
    <x v="3"/>
    <n v="-0.18000000000000002"/>
  </r>
  <r>
    <x v="2"/>
    <n v="-0.89999999999999991"/>
  </r>
  <r>
    <x v="3"/>
    <n v="0"/>
  </r>
  <r>
    <x v="3"/>
    <n v="0"/>
  </r>
  <r>
    <x v="2"/>
    <n v="-0.89999999999999991"/>
  </r>
  <r>
    <x v="1"/>
    <n v="-0.89999999999999991"/>
  </r>
  <r>
    <x v="4"/>
    <n v="-0.18000000000000002"/>
  </r>
  <r>
    <x v="2"/>
    <n v="-0.72000000000000008"/>
  </r>
  <r>
    <x v="1"/>
    <n v="-0.18000000000000002"/>
  </r>
  <r>
    <x v="3"/>
    <n v="-0.26999999999999996"/>
  </r>
  <r>
    <x v="3"/>
    <n v="-0.18000000000000002"/>
  </r>
  <r>
    <x v="1"/>
    <n v="-0.63"/>
  </r>
  <r>
    <x v="3"/>
    <n v="0"/>
  </r>
  <r>
    <x v="2"/>
    <n v="-0.72000000000000008"/>
  </r>
  <r>
    <x v="2"/>
    <n v="-0.80999999999999994"/>
  </r>
  <r>
    <x v="1"/>
    <n v="-0.89999999999999991"/>
  </r>
  <r>
    <x v="2"/>
    <n v="-0.44999999999999996"/>
  </r>
  <r>
    <x v="1"/>
    <n v="-0.53999999999999992"/>
  </r>
  <r>
    <x v="3"/>
    <n v="0"/>
  </r>
  <r>
    <x v="3"/>
    <n v="0"/>
  </r>
  <r>
    <x v="1"/>
    <n v="-0.53999999999999992"/>
  </r>
  <r>
    <x v="1"/>
    <n v="0"/>
  </r>
  <r>
    <x v="2"/>
    <n v="-0.80999999999999994"/>
  </r>
  <r>
    <x v="2"/>
    <n v="-0.18000000000000002"/>
  </r>
  <r>
    <x v="1"/>
    <n v="-0.89999999999999991"/>
  </r>
  <r>
    <x v="3"/>
    <n v="0"/>
  </r>
  <r>
    <x v="4"/>
    <n v="-0.89999999999999991"/>
  </r>
  <r>
    <x v="4"/>
    <n v="0"/>
  </r>
  <r>
    <x v="2"/>
    <n v="0"/>
  </r>
  <r>
    <x v="3"/>
    <n v="0"/>
  </r>
  <r>
    <x v="2"/>
    <n v="-0.72000000000000008"/>
  </r>
  <r>
    <x v="3"/>
    <n v="0"/>
  </r>
  <r>
    <x v="3"/>
    <n v="-0.72000000000000008"/>
  </r>
  <r>
    <x v="2"/>
    <n v="-0.89999999999999991"/>
  </r>
  <r>
    <x v="1"/>
    <n v="-0.18000000000000002"/>
  </r>
  <r>
    <x v="3"/>
    <n v="0"/>
  </r>
  <r>
    <x v="3"/>
    <n v="-0.18000000000000002"/>
  </r>
  <r>
    <x v="4"/>
    <n v="-0.18000000000000002"/>
  </r>
  <r>
    <x v="2"/>
    <n v="-0.18000000000000002"/>
  </r>
  <r>
    <x v="2"/>
    <n v="0"/>
  </r>
  <r>
    <x v="3"/>
    <n v="0"/>
  </r>
  <r>
    <x v="3"/>
    <n v="0"/>
  </r>
  <r>
    <x v="1"/>
    <n v="-0.18000000000000002"/>
  </r>
  <r>
    <x v="4"/>
    <n v="-0.18000000000000002"/>
  </r>
  <r>
    <x v="3"/>
    <n v="0"/>
  </r>
  <r>
    <x v="5"/>
    <n v="-0.89999999999999991"/>
  </r>
  <r>
    <x v="1"/>
    <n v="0"/>
  </r>
  <r>
    <x v="3"/>
    <n v="-0.18000000000000002"/>
  </r>
  <r>
    <x v="3"/>
    <n v="0"/>
  </r>
  <r>
    <x v="2"/>
    <n v="-0.89999999999999991"/>
  </r>
  <r>
    <x v="2"/>
    <n v="-0.18000000000000002"/>
  </r>
  <r>
    <x v="5"/>
    <n v="-0.18000000000000002"/>
  </r>
  <r>
    <x v="3"/>
    <n v="0"/>
  </r>
  <r>
    <x v="3"/>
    <n v="0"/>
  </r>
  <r>
    <x v="1"/>
    <n v="-0.44999999999999996"/>
  </r>
  <r>
    <x v="1"/>
    <n v="0"/>
  </r>
  <r>
    <x v="1"/>
    <n v="0"/>
  </r>
  <r>
    <x v="3"/>
    <n v="0"/>
  </r>
  <r>
    <x v="4"/>
    <n v="-0.18000000000000002"/>
  </r>
  <r>
    <x v="4"/>
    <n v="0"/>
  </r>
  <r>
    <x v="1"/>
    <n v="0"/>
  </r>
  <r>
    <x v="3"/>
    <n v="-0.89999999999999991"/>
  </r>
  <r>
    <x v="1"/>
    <n v="0"/>
  </r>
  <r>
    <x v="3"/>
    <n v="-0.18000000000000002"/>
  </r>
  <r>
    <x v="2"/>
    <n v="-0.89999999999999991"/>
  </r>
  <r>
    <x v="1"/>
    <n v="0"/>
  </r>
  <r>
    <x v="4"/>
    <n v="0"/>
  </r>
  <r>
    <x v="1"/>
    <n v="-0.63"/>
  </r>
  <r>
    <x v="5"/>
    <n v="-0.44999999999999996"/>
  </r>
  <r>
    <x v="4"/>
    <n v="0"/>
  </r>
  <r>
    <x v="3"/>
    <n v="-0.36000000000000004"/>
  </r>
  <r>
    <x v="3"/>
    <n v="0"/>
  </r>
  <r>
    <x v="1"/>
    <n v="-0.18000000000000002"/>
  </r>
  <r>
    <x v="3"/>
    <n v="0"/>
  </r>
  <r>
    <x v="3"/>
    <n v="0"/>
  </r>
  <r>
    <x v="3"/>
    <n v="-0.18000000000000002"/>
  </r>
  <r>
    <x v="3"/>
    <n v="0"/>
  </r>
  <r>
    <x v="3"/>
    <n v="0"/>
  </r>
  <r>
    <x v="3"/>
    <n v="-0.18000000000000002"/>
  </r>
  <r>
    <x v="4"/>
    <n v="0"/>
  </r>
  <r>
    <x v="3"/>
    <n v="-0.18000000000000002"/>
  </r>
  <r>
    <x v="3"/>
    <n v="0"/>
  </r>
  <r>
    <x v="3"/>
    <n v="-0.18000000000000002"/>
  </r>
  <r>
    <x v="4"/>
    <n v="0"/>
  </r>
  <r>
    <x v="3"/>
    <n v="0"/>
  </r>
  <r>
    <x v="5"/>
    <n v="-0.18000000000000002"/>
  </r>
  <r>
    <x v="3"/>
    <n v="0"/>
  </r>
  <r>
    <x v="3"/>
    <n v="0"/>
  </r>
  <r>
    <x v="4"/>
    <n v="0"/>
  </r>
  <r>
    <x v="1"/>
    <n v="0"/>
  </r>
  <r>
    <x v="1"/>
    <n v="0"/>
  </r>
  <r>
    <x v="1"/>
    <n v="0"/>
  </r>
  <r>
    <x v="3"/>
    <n v="-0.18000000000000002"/>
  </r>
  <r>
    <x v="3"/>
    <n v="-0.18000000000000002"/>
  </r>
  <r>
    <x v="1"/>
    <n v="0"/>
  </r>
  <r>
    <x v="4"/>
    <n v="0"/>
  </r>
  <r>
    <x v="1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-0.18000000000000002"/>
  </r>
  <r>
    <x v="3"/>
    <n v="0"/>
  </r>
  <r>
    <x v="3"/>
    <n v="0"/>
  </r>
  <r>
    <x v="4"/>
    <n v="-0.18000000000000002"/>
  </r>
  <r>
    <x v="4"/>
    <n v="0"/>
  </r>
  <r>
    <x v="4"/>
    <n v="-0.18000000000000002"/>
  </r>
  <r>
    <x v="1"/>
    <n v="0"/>
  </r>
  <r>
    <x v="1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1"/>
    <n v="0"/>
  </r>
  <r>
    <x v="1"/>
    <n v="-0.18000000000000002"/>
  </r>
  <r>
    <x v="1"/>
    <n v="0"/>
  </r>
  <r>
    <x v="4"/>
    <n v="0"/>
  </r>
  <r>
    <x v="3"/>
    <n v="-0.18000000000000002"/>
  </r>
  <r>
    <x v="1"/>
    <n v="0"/>
  </r>
  <r>
    <x v="1"/>
    <n v="0"/>
  </r>
  <r>
    <x v="3"/>
    <n v="0"/>
  </r>
  <r>
    <x v="1"/>
    <n v="0"/>
  </r>
  <r>
    <x v="5"/>
    <n v="0"/>
  </r>
  <r>
    <x v="3"/>
    <n v="0"/>
  </r>
  <r>
    <x v="4"/>
    <n v="0"/>
  </r>
  <r>
    <x v="1"/>
    <n v="0"/>
  </r>
  <r>
    <x v="4"/>
    <n v="-0.18000000000000002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1"/>
    <n v="0"/>
  </r>
  <r>
    <x v="3"/>
    <n v="0"/>
  </r>
  <r>
    <x v="5"/>
    <n v="0"/>
  </r>
  <r>
    <x v="1"/>
    <n v="0"/>
  </r>
  <r>
    <x v="3"/>
    <n v="-0.18000000000000002"/>
  </r>
  <r>
    <x v="4"/>
    <n v="-0.18000000000000002"/>
  </r>
  <r>
    <x v="4"/>
    <n v="0"/>
  </r>
  <r>
    <x v="4"/>
    <n v="-0.18000000000000002"/>
  </r>
  <r>
    <x v="4"/>
    <n v="0"/>
  </r>
  <r>
    <x v="1"/>
    <n v="0"/>
  </r>
  <r>
    <x v="3"/>
    <n v="0"/>
  </r>
  <r>
    <x v="1"/>
    <n v="0"/>
  </r>
  <r>
    <x v="1"/>
    <n v="0"/>
  </r>
  <r>
    <x v="4"/>
    <n v="0"/>
  </r>
  <r>
    <x v="3"/>
    <n v="0"/>
  </r>
  <r>
    <x v="3"/>
    <n v="0"/>
  </r>
  <r>
    <x v="3"/>
    <n v="0"/>
  </r>
  <r>
    <x v="4"/>
    <n v="-0.18000000000000002"/>
  </r>
  <r>
    <x v="3"/>
    <n v="0"/>
  </r>
  <r>
    <x v="4"/>
    <n v="0"/>
  </r>
  <r>
    <x v="3"/>
    <n v="-0.18000000000000002"/>
  </r>
  <r>
    <x v="3"/>
    <n v="0"/>
  </r>
  <r>
    <x v="5"/>
    <n v="-0.18000000000000002"/>
  </r>
  <r>
    <x v="1"/>
    <n v="0"/>
  </r>
  <r>
    <x v="3"/>
    <n v="0"/>
  </r>
  <r>
    <x v="3"/>
    <n v="0"/>
  </r>
  <r>
    <x v="3"/>
    <n v="0"/>
  </r>
  <r>
    <x v="4"/>
    <n v="0"/>
  </r>
  <r>
    <x v="3"/>
    <n v="0"/>
  </r>
  <r>
    <x v="5"/>
    <n v="0"/>
  </r>
  <r>
    <x v="5"/>
    <n v="0"/>
  </r>
  <r>
    <x v="5"/>
    <n v="0"/>
  </r>
  <r>
    <x v="3"/>
    <n v="0"/>
  </r>
  <r>
    <x v="5"/>
    <n v="0"/>
  </r>
  <r>
    <x v="4"/>
    <n v="0"/>
  </r>
  <r>
    <x v="4"/>
    <n v="0"/>
  </r>
  <r>
    <x v="6"/>
    <n v="4.7700000000000005"/>
  </r>
  <r>
    <x v="6"/>
    <n v="4.59"/>
  </r>
  <r>
    <x v="6"/>
    <n v="2.6999999999999997"/>
  </r>
  <r>
    <x v="7"/>
    <n v="2.6999999999999997"/>
  </r>
  <r>
    <x v="7"/>
    <n v="1.6199999999999999"/>
  </r>
  <r>
    <x v="6"/>
    <n v="0.89999999999999991"/>
  </r>
  <r>
    <x v="6"/>
    <n v="0.89999999999999991"/>
  </r>
  <r>
    <x v="6"/>
    <n v="0.89999999999999991"/>
  </r>
  <r>
    <x v="7"/>
    <n v="0.89999999999999991"/>
  </r>
  <r>
    <x v="7"/>
    <n v="1.6199999999999999"/>
  </r>
  <r>
    <x v="6"/>
    <n v="1.6199999999999999"/>
  </r>
  <r>
    <x v="6"/>
    <n v="1.6199999999999999"/>
  </r>
  <r>
    <x v="7"/>
    <n v="1.6199999999999999"/>
  </r>
  <r>
    <x v="7"/>
    <n v="1.7999999999999998"/>
  </r>
  <r>
    <x v="7"/>
    <n v="1.7999999999999998"/>
  </r>
  <r>
    <x v="6"/>
    <n v="1.6199999999999999"/>
  </r>
  <r>
    <x v="7"/>
    <n v="1.0799999999999998"/>
  </r>
  <r>
    <x v="7"/>
    <n v="1.7999999999999998"/>
  </r>
  <r>
    <x v="6"/>
    <n v="1.6199999999999999"/>
  </r>
  <r>
    <x v="6"/>
    <n v="1.6199999999999999"/>
  </r>
  <r>
    <x v="6"/>
    <n v="1.7999999999999998"/>
  </r>
  <r>
    <x v="7"/>
    <n v="1.7999999999999998"/>
  </r>
  <r>
    <x v="6"/>
    <n v="1.4400000000000002"/>
  </r>
  <r>
    <x v="6"/>
    <n v="-0.89999999999999991"/>
  </r>
  <r>
    <x v="7"/>
    <n v="0.89999999999999991"/>
  </r>
  <r>
    <x v="6"/>
    <n v="1.53"/>
  </r>
  <r>
    <x v="6"/>
    <n v="1.6199999999999999"/>
  </r>
  <r>
    <x v="7"/>
    <n v="0.9900000000000001"/>
  </r>
  <r>
    <x v="7"/>
    <n v="0"/>
  </r>
  <r>
    <x v="7"/>
    <n v="0"/>
  </r>
  <r>
    <x v="6"/>
    <n v="-0.36000000000000004"/>
  </r>
  <r>
    <x v="6"/>
    <n v="0"/>
  </r>
  <r>
    <x v="7"/>
    <n v="-0.18000000000000002"/>
  </r>
  <r>
    <x v="6"/>
    <n v="-0.18000000000000002"/>
  </r>
  <r>
    <x v="6"/>
    <n v="-0.89999999999999991"/>
  </r>
  <r>
    <x v="7"/>
    <n v="-0.80999999999999994"/>
  </r>
  <r>
    <x v="7"/>
    <n v="0"/>
  </r>
  <r>
    <x v="7"/>
    <n v="0"/>
  </r>
  <r>
    <x v="6"/>
    <n v="-0.18000000000000002"/>
  </r>
  <r>
    <x v="6"/>
    <n v="-0.53999999999999992"/>
  </r>
  <r>
    <x v="7"/>
    <n v="-0.18000000000000002"/>
  </r>
  <r>
    <x v="7"/>
    <n v="0"/>
  </r>
  <r>
    <x v="6"/>
    <n v="-0.26999999999999996"/>
  </r>
  <r>
    <x v="7"/>
    <n v="0"/>
  </r>
  <r>
    <x v="6"/>
    <n v="-0.18000000000000002"/>
  </r>
  <r>
    <x v="6"/>
    <n v="-0.18000000000000002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7"/>
    <n v="-0.18000000000000002"/>
  </r>
  <r>
    <x v="6"/>
    <n v="-0.18000000000000002"/>
  </r>
  <r>
    <x v="6"/>
    <n v="0"/>
  </r>
  <r>
    <x v="6"/>
    <n v="-0.36000000000000004"/>
  </r>
  <r>
    <x v="6"/>
    <n v="0"/>
  </r>
  <r>
    <x v="6"/>
    <n v="-0.26999999999999996"/>
  </r>
  <r>
    <x v="7"/>
    <n v="-0.18000000000000002"/>
  </r>
  <r>
    <x v="6"/>
    <n v="0"/>
  </r>
  <r>
    <x v="6"/>
    <n v="-0.18000000000000002"/>
  </r>
  <r>
    <x v="7"/>
    <n v="-0.36000000000000004"/>
  </r>
  <r>
    <x v="6"/>
    <n v="-0.18000000000000002"/>
  </r>
  <r>
    <x v="6"/>
    <n v="0"/>
  </r>
  <r>
    <x v="6"/>
    <n v="-0.44999999999999996"/>
  </r>
  <r>
    <x v="6"/>
    <n v="0"/>
  </r>
  <r>
    <x v="6"/>
    <n v="-0.36000000000000004"/>
  </r>
  <r>
    <x v="6"/>
    <n v="0"/>
  </r>
  <r>
    <x v="7"/>
    <n v="0"/>
  </r>
  <r>
    <x v="6"/>
    <n v="0"/>
  </r>
  <r>
    <x v="6"/>
    <n v="0"/>
  </r>
  <r>
    <x v="6"/>
    <n v="0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6"/>
    <n v="0"/>
  </r>
  <r>
    <x v="6"/>
    <n v="-0.18000000000000002"/>
  </r>
  <r>
    <x v="6"/>
    <n v="0"/>
  </r>
  <r>
    <x v="7"/>
    <n v="-0.89999999999999991"/>
  </r>
  <r>
    <x v="6"/>
    <n v="0"/>
  </r>
  <r>
    <x v="6"/>
    <n v="0"/>
  </r>
  <r>
    <x v="7"/>
    <n v="0"/>
  </r>
  <r>
    <x v="6"/>
    <n v="0"/>
  </r>
  <r>
    <x v="6"/>
    <n v="-0.18000000000000002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7"/>
    <n v="-0.18000000000000002"/>
  </r>
  <r>
    <x v="7"/>
    <n v="-0.26999999999999996"/>
  </r>
  <r>
    <x v="5"/>
    <n v="-0.18000000000000002"/>
  </r>
  <r>
    <x v="7"/>
    <n v="0"/>
  </r>
  <r>
    <x v="6"/>
    <n v="0"/>
  </r>
  <r>
    <x v="6"/>
    <n v="0"/>
  </r>
  <r>
    <x v="6"/>
    <n v="0"/>
  </r>
  <r>
    <x v="5"/>
    <n v="-0.18000000000000002"/>
  </r>
  <r>
    <x v="7"/>
    <n v="0"/>
  </r>
  <r>
    <x v="7"/>
    <n v="-0.18000000000000002"/>
  </r>
  <r>
    <x v="6"/>
    <n v="0"/>
  </r>
  <r>
    <x v="7"/>
    <n v="-0.26999999999999996"/>
  </r>
  <r>
    <x v="6"/>
    <n v="0"/>
  </r>
  <r>
    <x v="5"/>
    <n v="-0.80999999999999994"/>
  </r>
  <r>
    <x v="7"/>
    <n v="0"/>
  </r>
  <r>
    <x v="7"/>
    <n v="0"/>
  </r>
  <r>
    <x v="6"/>
    <n v="0"/>
  </r>
  <r>
    <x v="6"/>
    <n v="0"/>
  </r>
  <r>
    <x v="7"/>
    <n v="0"/>
  </r>
  <r>
    <x v="6"/>
    <n v="0"/>
  </r>
  <r>
    <x v="6"/>
    <n v="-0.18000000000000002"/>
  </r>
  <r>
    <x v="7"/>
    <n v="0"/>
  </r>
  <r>
    <x v="7"/>
    <n v="0"/>
  </r>
  <r>
    <x v="7"/>
    <n v="-0.18000000000000002"/>
  </r>
  <r>
    <x v="7"/>
    <n v="0"/>
  </r>
  <r>
    <x v="7"/>
    <n v="-0.18000000000000002"/>
  </r>
  <r>
    <x v="6"/>
    <n v="0"/>
  </r>
  <r>
    <x v="6"/>
    <n v="0"/>
  </r>
  <r>
    <x v="7"/>
    <n v="0"/>
  </r>
  <r>
    <x v="5"/>
    <n v="-0.26999999999999996"/>
  </r>
  <r>
    <x v="6"/>
    <n v="0"/>
  </r>
  <r>
    <x v="7"/>
    <n v="-0.18000000000000002"/>
  </r>
  <r>
    <x v="7"/>
    <n v="-0.18000000000000002"/>
  </r>
  <r>
    <x v="6"/>
    <n v="0"/>
  </r>
  <r>
    <x v="7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7"/>
    <n v="-0.18000000000000002"/>
  </r>
  <r>
    <x v="7"/>
    <n v="-0.36000000000000004"/>
  </r>
  <r>
    <x v="6"/>
    <n v="0"/>
  </r>
  <r>
    <x v="6"/>
    <n v="0"/>
  </r>
  <r>
    <x v="6"/>
    <n v="0"/>
  </r>
  <r>
    <x v="6"/>
    <n v="0"/>
  </r>
  <r>
    <x v="7"/>
    <n v="0"/>
  </r>
  <r>
    <x v="6"/>
    <n v="0"/>
  </r>
  <r>
    <x v="6"/>
    <n v="0"/>
  </r>
  <r>
    <x v="5"/>
    <n v="0"/>
  </r>
  <r>
    <x v="5"/>
    <n v="0"/>
  </r>
  <r>
    <x v="7"/>
    <n v="-0.18000000000000002"/>
  </r>
  <r>
    <x v="5"/>
    <n v="0"/>
  </r>
  <r>
    <x v="7"/>
    <n v="-0.26999999999999996"/>
  </r>
  <r>
    <x v="7"/>
    <n v="0"/>
  </r>
  <r>
    <x v="6"/>
    <n v="0"/>
  </r>
  <r>
    <x v="7"/>
    <n v="0"/>
  </r>
  <r>
    <x v="7"/>
    <n v="0"/>
  </r>
  <r>
    <x v="6"/>
    <n v="0"/>
  </r>
  <r>
    <x v="6"/>
    <n v="0"/>
  </r>
  <r>
    <x v="5"/>
    <n v="-0.80999999999999994"/>
  </r>
  <r>
    <x v="6"/>
    <n v="0"/>
  </r>
  <r>
    <x v="5"/>
    <n v="0"/>
  </r>
  <r>
    <x v="7"/>
    <n v="0"/>
  </r>
  <r>
    <x v="6"/>
    <n v="0"/>
  </r>
  <r>
    <x v="6"/>
    <n v="0"/>
  </r>
  <r>
    <x v="7"/>
    <n v="0"/>
  </r>
  <r>
    <x v="7"/>
    <n v="0"/>
  </r>
  <r>
    <x v="5"/>
    <n v="-0.18000000000000002"/>
  </r>
  <r>
    <x v="6"/>
    <n v="0"/>
  </r>
  <r>
    <x v="6"/>
    <n v="0"/>
  </r>
  <r>
    <x v="5"/>
    <n v="-0.18000000000000002"/>
  </r>
  <r>
    <x v="6"/>
    <n v="0"/>
  </r>
  <r>
    <x v="7"/>
    <n v="0"/>
  </r>
  <r>
    <x v="6"/>
    <n v="0"/>
  </r>
  <r>
    <x v="6"/>
    <n v="0"/>
  </r>
  <r>
    <x v="6"/>
    <n v="0"/>
  </r>
  <r>
    <x v="6"/>
    <n v="-0.18000000000000002"/>
  </r>
  <r>
    <x v="5"/>
    <n v="0"/>
  </r>
  <r>
    <x v="7"/>
    <n v="-0.44999999999999996"/>
  </r>
  <r>
    <x v="6"/>
    <n v="0"/>
  </r>
  <r>
    <x v="6"/>
    <n v="0"/>
  </r>
  <r>
    <x v="7"/>
    <n v="0"/>
  </r>
  <r>
    <x v="6"/>
    <n v="0"/>
  </r>
  <r>
    <x v="7"/>
    <n v="0"/>
  </r>
  <r>
    <x v="7"/>
    <n v="-0.18000000000000002"/>
  </r>
  <r>
    <x v="6"/>
    <n v="0"/>
  </r>
  <r>
    <x v="6"/>
    <n v="0"/>
  </r>
  <r>
    <x v="5"/>
    <n v="0"/>
  </r>
  <r>
    <x v="5"/>
    <n v="0"/>
  </r>
  <r>
    <x v="5"/>
    <n v="0"/>
  </r>
  <r>
    <x v="6"/>
    <n v="0"/>
  </r>
  <r>
    <x v="5"/>
    <n v="0"/>
  </r>
  <r>
    <x v="7"/>
    <n v="0"/>
  </r>
  <r>
    <x v="7"/>
    <n v="0"/>
  </r>
  <r>
    <x v="7"/>
    <n v="0"/>
  </r>
  <r>
    <x v="5"/>
    <n v="-0.18000000000000002"/>
  </r>
  <r>
    <x v="7"/>
    <n v="0"/>
  </r>
  <r>
    <x v="7"/>
    <n v="0"/>
  </r>
  <r>
    <x v="5"/>
    <n v="0"/>
  </r>
  <r>
    <x v="6"/>
    <n v="0"/>
  </r>
  <r>
    <x v="7"/>
    <n v="0"/>
  </r>
  <r>
    <x v="5"/>
    <n v="0"/>
  </r>
  <r>
    <x v="6"/>
    <n v="0"/>
  </r>
  <r>
    <x v="6"/>
    <n v="0"/>
  </r>
  <r>
    <x v="5"/>
    <n v="-0.18000000000000002"/>
  </r>
  <r>
    <x v="7"/>
    <n v="0"/>
  </r>
  <r>
    <x v="7"/>
    <n v="0"/>
  </r>
  <r>
    <x v="7"/>
    <n v="0"/>
  </r>
  <r>
    <x v="6"/>
    <n v="0"/>
  </r>
  <r>
    <x v="6"/>
    <n v="0"/>
  </r>
  <r>
    <x v="5"/>
    <n v="0"/>
  </r>
  <r>
    <x v="7"/>
    <n v="0"/>
  </r>
  <r>
    <x v="7"/>
    <n v="0"/>
  </r>
  <r>
    <x v="6"/>
    <n v="0"/>
  </r>
  <r>
    <x v="5"/>
    <n v="0"/>
  </r>
  <r>
    <x v="5"/>
    <n v="0"/>
  </r>
  <r>
    <x v="7"/>
    <n v="-0.18000000000000002"/>
  </r>
  <r>
    <x v="7"/>
    <n v="0"/>
  </r>
  <r>
    <x v="6"/>
    <n v="0"/>
  </r>
  <r>
    <x v="7"/>
    <n v="0"/>
  </r>
  <r>
    <x v="6"/>
    <n v="0"/>
  </r>
  <r>
    <x v="6"/>
    <n v="0"/>
  </r>
  <r>
    <x v="5"/>
    <n v="0"/>
  </r>
  <r>
    <x v="6"/>
    <n v="0"/>
  </r>
  <r>
    <x v="7"/>
    <n v="-0.18000000000000002"/>
  </r>
  <r>
    <x v="6"/>
    <n v="0"/>
  </r>
  <r>
    <x v="5"/>
    <n v="0"/>
  </r>
  <r>
    <x v="7"/>
    <n v="0"/>
  </r>
  <r>
    <x v="6"/>
    <n v="0"/>
  </r>
  <r>
    <x v="6"/>
    <n v="0"/>
  </r>
  <r>
    <x v="5"/>
    <n v="0"/>
  </r>
  <r>
    <x v="6"/>
    <n v="0"/>
  </r>
  <r>
    <x v="5"/>
    <n v="0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6"/>
    <n v="0"/>
  </r>
  <r>
    <x v="7"/>
    <n v="0"/>
  </r>
  <r>
    <x v="5"/>
    <n v="-0.18000000000000002"/>
  </r>
  <r>
    <x v="6"/>
    <n v="0"/>
  </r>
  <r>
    <x v="5"/>
    <n v="0"/>
  </r>
  <r>
    <x v="6"/>
    <n v="0"/>
  </r>
  <r>
    <x v="6"/>
    <n v="0"/>
  </r>
  <r>
    <x v="7"/>
    <n v="0"/>
  </r>
  <r>
    <x v="7"/>
    <n v="0"/>
  </r>
  <r>
    <x v="6"/>
    <n v="0"/>
  </r>
  <r>
    <x v="5"/>
    <n v="0"/>
  </r>
  <r>
    <x v="5"/>
    <n v="0"/>
  </r>
  <r>
    <x v="6"/>
    <n v="0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2.6999999999999997"/>
  </r>
  <r>
    <x v="1"/>
    <n v="2.6999999999999997"/>
  </r>
  <r>
    <x v="1"/>
    <n v="4.5"/>
  </r>
  <r>
    <x v="1"/>
    <n v="4.5"/>
  </r>
  <r>
    <x v="1"/>
    <n v="2.6999999999999997"/>
  </r>
  <r>
    <x v="2"/>
    <n v="4.5"/>
  </r>
  <r>
    <x v="1"/>
    <n v="2.6999999999999997"/>
  </r>
  <r>
    <x v="2"/>
    <n v="4.5"/>
  </r>
  <r>
    <x v="1"/>
    <n v="4.5"/>
  </r>
  <r>
    <x v="2"/>
    <n v="2.6999999999999997"/>
  </r>
  <r>
    <x v="1"/>
    <n v="4.68"/>
  </r>
  <r>
    <x v="1"/>
    <n v="2.6999999999999997"/>
  </r>
  <r>
    <x v="1"/>
    <n v="2.6999999999999997"/>
  </r>
  <r>
    <x v="1"/>
    <n v="5.3999999999999995"/>
  </r>
  <r>
    <x v="1"/>
    <n v="4.68"/>
  </r>
  <r>
    <x v="2"/>
    <n v="4.5"/>
  </r>
  <r>
    <x v="2"/>
    <n v="2.6999999999999997"/>
  </r>
  <r>
    <x v="2"/>
    <n v="-0.89999999999999991"/>
  </r>
  <r>
    <x v="2"/>
    <n v="1.26"/>
  </r>
  <r>
    <x v="1"/>
    <n v="-0.89999999999999991"/>
  </r>
  <r>
    <x v="1"/>
    <n v="0.89999999999999991"/>
  </r>
  <r>
    <x v="1"/>
    <n v="0.89999999999999991"/>
  </r>
  <r>
    <x v="1"/>
    <n v="-0.89999999999999991"/>
  </r>
  <r>
    <x v="1"/>
    <n v="1.1700000000000002"/>
  </r>
  <r>
    <x v="1"/>
    <n v="1.26"/>
  </r>
  <r>
    <x v="1"/>
    <n v="0.89999999999999991"/>
  </r>
  <r>
    <x v="2"/>
    <n v="0.89999999999999991"/>
  </r>
  <r>
    <x v="1"/>
    <n v="0.89999999999999991"/>
  </r>
  <r>
    <x v="1"/>
    <n v="0.89999999999999991"/>
  </r>
  <r>
    <x v="3"/>
    <n v="1.7999999999999998"/>
  </r>
  <r>
    <x v="1"/>
    <n v="-0.89999999999999991"/>
  </r>
  <r>
    <x v="2"/>
    <n v="0.89999999999999991"/>
  </r>
  <r>
    <x v="1"/>
    <n v="1.3499999999999999"/>
  </r>
  <r>
    <x v="2"/>
    <n v="0.89999999999999991"/>
  </r>
  <r>
    <x v="1"/>
    <n v="0.89999999999999991"/>
  </r>
  <r>
    <x v="1"/>
    <n v="1.1700000000000002"/>
  </r>
  <r>
    <x v="1"/>
    <n v="0.89999999999999991"/>
  </r>
  <r>
    <x v="1"/>
    <n v="0.89999999999999991"/>
  </r>
  <r>
    <x v="1"/>
    <n v="0.89999999999999991"/>
  </r>
  <r>
    <x v="2"/>
    <n v="0.89999999999999991"/>
  </r>
  <r>
    <x v="2"/>
    <n v="1.3499999999999999"/>
  </r>
  <r>
    <x v="1"/>
    <n v="1.7999999999999998"/>
  </r>
  <r>
    <x v="1"/>
    <n v="0.89999999999999991"/>
  </r>
  <r>
    <x v="2"/>
    <n v="-0.89999999999999991"/>
  </r>
  <r>
    <x v="1"/>
    <n v="0.89999999999999991"/>
  </r>
  <r>
    <x v="4"/>
    <n v="1.7999999999999998"/>
  </r>
  <r>
    <x v="1"/>
    <n v="0.89999999999999991"/>
  </r>
  <r>
    <x v="1"/>
    <n v="-0.89999999999999991"/>
  </r>
  <r>
    <x v="2"/>
    <n v="1.0799999999999998"/>
  </r>
  <r>
    <x v="1"/>
    <n v="1.1700000000000002"/>
  </r>
  <r>
    <x v="5"/>
    <n v="1.7999999999999998"/>
  </r>
  <r>
    <x v="2"/>
    <n v="0.89999999999999991"/>
  </r>
  <r>
    <x v="1"/>
    <n v="1.1700000000000002"/>
  </r>
  <r>
    <x v="1"/>
    <n v="1.3499999999999999"/>
  </r>
  <r>
    <x v="1"/>
    <n v="0.89999999999999991"/>
  </r>
  <r>
    <x v="1"/>
    <n v="-0.89999999999999991"/>
  </r>
  <r>
    <x v="6"/>
    <n v="1.4400000000000002"/>
  </r>
  <r>
    <x v="1"/>
    <n v="0.89999999999999991"/>
  </r>
  <r>
    <x v="4"/>
    <n v="1.6199999999999999"/>
  </r>
  <r>
    <x v="2"/>
    <n v="-0.89999999999999991"/>
  </r>
  <r>
    <x v="2"/>
    <n v="1.26"/>
  </r>
  <r>
    <x v="1"/>
    <n v="1.26"/>
  </r>
  <r>
    <x v="1"/>
    <n v="0.89999999999999991"/>
  </r>
  <r>
    <x v="1"/>
    <n v="0.89999999999999991"/>
  </r>
  <r>
    <x v="1"/>
    <n v="0.89999999999999991"/>
  </r>
  <r>
    <x v="2"/>
    <n v="0.89999999999999991"/>
  </r>
  <r>
    <x v="1"/>
    <n v="0.89999999999999991"/>
  </r>
  <r>
    <x v="1"/>
    <n v="1.1700000000000002"/>
  </r>
  <r>
    <x v="4"/>
    <n v="1.6199999999999999"/>
  </r>
  <r>
    <x v="2"/>
    <n v="-0.89999999999999991"/>
  </r>
  <r>
    <x v="2"/>
    <n v="0.89999999999999991"/>
  </r>
  <r>
    <x v="1"/>
    <n v="1.26"/>
  </r>
  <r>
    <x v="1"/>
    <n v="0.89999999999999991"/>
  </r>
  <r>
    <x v="2"/>
    <n v="1.7999999999999998"/>
  </r>
  <r>
    <x v="2"/>
    <n v="0.89999999999999991"/>
  </r>
  <r>
    <x v="2"/>
    <n v="0.89999999999999991"/>
  </r>
  <r>
    <x v="1"/>
    <n v="0.89999999999999991"/>
  </r>
  <r>
    <x v="1"/>
    <n v="0.89999999999999991"/>
  </r>
  <r>
    <x v="1"/>
    <n v="-0.89999999999999991"/>
  </r>
  <r>
    <x v="1"/>
    <n v="0.89999999999999991"/>
  </r>
  <r>
    <x v="1"/>
    <n v="0.89999999999999991"/>
  </r>
  <r>
    <x v="1"/>
    <n v="0.89999999999999991"/>
  </r>
  <r>
    <x v="3"/>
    <n v="1.4400000000000002"/>
  </r>
  <r>
    <x v="2"/>
    <n v="0.9900000000000001"/>
  </r>
  <r>
    <x v="1"/>
    <n v="0.89999999999999991"/>
  </r>
  <r>
    <x v="2"/>
    <n v="0.89999999999999991"/>
  </r>
  <r>
    <x v="2"/>
    <n v="1.26"/>
  </r>
  <r>
    <x v="1"/>
    <n v="0.89999999999999991"/>
  </r>
  <r>
    <x v="1"/>
    <n v="0.89999999999999991"/>
  </r>
  <r>
    <x v="4"/>
    <n v="1.53"/>
  </r>
  <r>
    <x v="1"/>
    <n v="0.89999999999999991"/>
  </r>
  <r>
    <x v="4"/>
    <n v="1.7999999999999998"/>
  </r>
  <r>
    <x v="2"/>
    <n v="0.89999999999999991"/>
  </r>
  <r>
    <x v="1"/>
    <n v="1.0799999999999998"/>
  </r>
  <r>
    <x v="1"/>
    <n v="1.3499999999999999"/>
  </r>
  <r>
    <x v="4"/>
    <n v="1.7999999999999998"/>
  </r>
  <r>
    <x v="2"/>
    <n v="0.89999999999999991"/>
  </r>
  <r>
    <x v="3"/>
    <n v="1.6199999999999999"/>
  </r>
  <r>
    <x v="3"/>
    <n v="1.3499999999999999"/>
  </r>
  <r>
    <x v="2"/>
    <n v="1.4400000000000002"/>
  </r>
  <r>
    <x v="1"/>
    <n v="0.89999999999999991"/>
  </r>
  <r>
    <x v="1"/>
    <n v="0.89999999999999991"/>
  </r>
  <r>
    <x v="1"/>
    <n v="0.9900000000000001"/>
  </r>
  <r>
    <x v="1"/>
    <n v="0.89999999999999991"/>
  </r>
  <r>
    <x v="2"/>
    <n v="0.89999999999999991"/>
  </r>
  <r>
    <x v="1"/>
    <n v="1.6199999999999999"/>
  </r>
  <r>
    <x v="2"/>
    <n v="1.6199999999999999"/>
  </r>
  <r>
    <x v="2"/>
    <n v="1.6199999999999999"/>
  </r>
  <r>
    <x v="2"/>
    <n v="1.7999999999999998"/>
  </r>
  <r>
    <x v="1"/>
    <n v="1.6199999999999999"/>
  </r>
  <r>
    <x v="3"/>
    <n v="-0.18000000000000002"/>
  </r>
  <r>
    <x v="4"/>
    <n v="-0.18000000000000002"/>
  </r>
  <r>
    <x v="4"/>
    <n v="0"/>
  </r>
  <r>
    <x v="4"/>
    <n v="0"/>
  </r>
  <r>
    <x v="2"/>
    <n v="-0.63"/>
  </r>
  <r>
    <x v="1"/>
    <n v="-0.53999999999999992"/>
  </r>
  <r>
    <x v="5"/>
    <n v="0"/>
  </r>
  <r>
    <x v="3"/>
    <n v="-0.18000000000000002"/>
  </r>
  <r>
    <x v="1"/>
    <n v="-0.18000000000000002"/>
  </r>
  <r>
    <x v="1"/>
    <n v="-0.89999999999999991"/>
  </r>
  <r>
    <x v="1"/>
    <n v="-0.18000000000000002"/>
  </r>
  <r>
    <x v="1"/>
    <n v="-0.53999999999999992"/>
  </r>
  <r>
    <x v="3"/>
    <n v="-0.18000000000000002"/>
  </r>
  <r>
    <x v="2"/>
    <n v="-0.53999999999999992"/>
  </r>
  <r>
    <x v="3"/>
    <n v="-0.18000000000000002"/>
  </r>
  <r>
    <x v="5"/>
    <n v="0"/>
  </r>
  <r>
    <x v="1"/>
    <n v="-0.89999999999999991"/>
  </r>
  <r>
    <x v="1"/>
    <n v="-0.89999999999999991"/>
  </r>
  <r>
    <x v="4"/>
    <n v="0"/>
  </r>
  <r>
    <x v="3"/>
    <n v="0"/>
  </r>
  <r>
    <x v="2"/>
    <n v="-0.89999999999999991"/>
  </r>
  <r>
    <x v="3"/>
    <n v="0"/>
  </r>
  <r>
    <x v="4"/>
    <n v="0"/>
  </r>
  <r>
    <x v="3"/>
    <n v="-0.26999999999999996"/>
  </r>
  <r>
    <x v="3"/>
    <n v="-0.18000000000000002"/>
  </r>
  <r>
    <x v="1"/>
    <n v="-0.89999999999999991"/>
  </r>
  <r>
    <x v="1"/>
    <n v="-0.72000000000000008"/>
  </r>
  <r>
    <x v="2"/>
    <n v="-0.89999999999999991"/>
  </r>
  <r>
    <x v="2"/>
    <n v="-0.89999999999999991"/>
  </r>
  <r>
    <x v="1"/>
    <n v="-0.89999999999999991"/>
  </r>
  <r>
    <x v="1"/>
    <n v="-0.89999999999999991"/>
  </r>
  <r>
    <x v="4"/>
    <n v="0"/>
  </r>
  <r>
    <x v="4"/>
    <n v="-0.18000000000000002"/>
  </r>
  <r>
    <x v="4"/>
    <n v="0"/>
  </r>
  <r>
    <x v="2"/>
    <n v="-0.63"/>
  </r>
  <r>
    <x v="1"/>
    <n v="-0.18000000000000002"/>
  </r>
  <r>
    <x v="1"/>
    <n v="-0.89999999999999991"/>
  </r>
  <r>
    <x v="1"/>
    <n v="-0.18000000000000002"/>
  </r>
  <r>
    <x v="1"/>
    <n v="-0.72000000000000008"/>
  </r>
  <r>
    <x v="3"/>
    <n v="-0.18000000000000002"/>
  </r>
  <r>
    <x v="2"/>
    <n v="-0.89999999999999991"/>
  </r>
  <r>
    <x v="3"/>
    <n v="0"/>
  </r>
  <r>
    <x v="3"/>
    <n v="0"/>
  </r>
  <r>
    <x v="2"/>
    <n v="-0.89999999999999991"/>
  </r>
  <r>
    <x v="1"/>
    <n v="-0.89999999999999991"/>
  </r>
  <r>
    <x v="5"/>
    <n v="-0.18000000000000002"/>
  </r>
  <r>
    <x v="2"/>
    <n v="-0.72000000000000008"/>
  </r>
  <r>
    <x v="1"/>
    <n v="-0.18000000000000002"/>
  </r>
  <r>
    <x v="3"/>
    <n v="-0.26999999999999996"/>
  </r>
  <r>
    <x v="3"/>
    <n v="-0.18000000000000002"/>
  </r>
  <r>
    <x v="1"/>
    <n v="-0.63"/>
  </r>
  <r>
    <x v="3"/>
    <n v="0"/>
  </r>
  <r>
    <x v="1"/>
    <n v="-0.72000000000000008"/>
  </r>
  <r>
    <x v="1"/>
    <n v="-0.80999999999999994"/>
  </r>
  <r>
    <x v="1"/>
    <n v="-0.89999999999999991"/>
  </r>
  <r>
    <x v="1"/>
    <n v="-0.44999999999999996"/>
  </r>
  <r>
    <x v="1"/>
    <n v="-0.53999999999999992"/>
  </r>
  <r>
    <x v="3"/>
    <n v="0"/>
  </r>
  <r>
    <x v="3"/>
    <n v="0"/>
  </r>
  <r>
    <x v="1"/>
    <n v="-0.53999999999999992"/>
  </r>
  <r>
    <x v="4"/>
    <n v="0"/>
  </r>
  <r>
    <x v="1"/>
    <n v="-0.80999999999999994"/>
  </r>
  <r>
    <x v="1"/>
    <n v="-0.18000000000000002"/>
  </r>
  <r>
    <x v="1"/>
    <n v="-0.89999999999999991"/>
  </r>
  <r>
    <x v="3"/>
    <n v="0"/>
  </r>
  <r>
    <x v="5"/>
    <n v="-0.89999999999999991"/>
  </r>
  <r>
    <x v="5"/>
    <n v="0"/>
  </r>
  <r>
    <x v="1"/>
    <n v="0"/>
  </r>
  <r>
    <x v="3"/>
    <n v="0"/>
  </r>
  <r>
    <x v="2"/>
    <n v="-0.72000000000000008"/>
  </r>
  <r>
    <x v="3"/>
    <n v="0"/>
  </r>
  <r>
    <x v="3"/>
    <n v="-0.72000000000000008"/>
  </r>
  <r>
    <x v="2"/>
    <n v="-0.89999999999999991"/>
  </r>
  <r>
    <x v="4"/>
    <n v="-0.18000000000000002"/>
  </r>
  <r>
    <x v="3"/>
    <n v="0"/>
  </r>
  <r>
    <x v="3"/>
    <n v="-0.18000000000000002"/>
  </r>
  <r>
    <x v="5"/>
    <n v="-0.18000000000000002"/>
  </r>
  <r>
    <x v="1"/>
    <n v="-0.18000000000000002"/>
  </r>
  <r>
    <x v="2"/>
    <n v="0"/>
  </r>
  <r>
    <x v="3"/>
    <n v="0"/>
  </r>
  <r>
    <x v="3"/>
    <n v="0"/>
  </r>
  <r>
    <x v="4"/>
    <n v="-0.18000000000000002"/>
  </r>
  <r>
    <x v="5"/>
    <n v="-0.18000000000000002"/>
  </r>
  <r>
    <x v="3"/>
    <n v="0"/>
  </r>
  <r>
    <x v="6"/>
    <n v="-0.89999999999999991"/>
  </r>
  <r>
    <x v="4"/>
    <n v="0"/>
  </r>
  <r>
    <x v="3"/>
    <n v="-0.18000000000000002"/>
  </r>
  <r>
    <x v="3"/>
    <n v="0"/>
  </r>
  <r>
    <x v="2"/>
    <n v="-0.89999999999999991"/>
  </r>
  <r>
    <x v="2"/>
    <n v="-0.18000000000000002"/>
  </r>
  <r>
    <x v="6"/>
    <n v="-0.18000000000000002"/>
  </r>
  <r>
    <x v="3"/>
    <n v="0"/>
  </r>
  <r>
    <x v="3"/>
    <n v="0"/>
  </r>
  <r>
    <x v="1"/>
    <n v="-0.44999999999999996"/>
  </r>
  <r>
    <x v="4"/>
    <n v="0"/>
  </r>
  <r>
    <x v="4"/>
    <n v="0"/>
  </r>
  <r>
    <x v="3"/>
    <n v="0"/>
  </r>
  <r>
    <x v="5"/>
    <n v="-0.18000000000000002"/>
  </r>
  <r>
    <x v="5"/>
    <n v="0"/>
  </r>
  <r>
    <x v="4"/>
    <n v="0"/>
  </r>
  <r>
    <x v="3"/>
    <n v="-0.89999999999999991"/>
  </r>
  <r>
    <x v="4"/>
    <n v="0"/>
  </r>
  <r>
    <x v="3"/>
    <n v="-0.18000000000000002"/>
  </r>
  <r>
    <x v="1"/>
    <n v="-0.89999999999999991"/>
  </r>
  <r>
    <x v="4"/>
    <n v="0"/>
  </r>
  <r>
    <x v="5"/>
    <n v="0"/>
  </r>
  <r>
    <x v="4"/>
    <n v="-0.63"/>
  </r>
  <r>
    <x v="6"/>
    <n v="-0.44999999999999996"/>
  </r>
  <r>
    <x v="5"/>
    <n v="0"/>
  </r>
  <r>
    <x v="3"/>
    <n v="-0.36000000000000004"/>
  </r>
  <r>
    <x v="3"/>
    <n v="0"/>
  </r>
  <r>
    <x v="4"/>
    <n v="-0.18000000000000002"/>
  </r>
  <r>
    <x v="3"/>
    <n v="0"/>
  </r>
  <r>
    <x v="3"/>
    <n v="0"/>
  </r>
  <r>
    <x v="3"/>
    <n v="-0.18000000000000002"/>
  </r>
  <r>
    <x v="3"/>
    <n v="0"/>
  </r>
  <r>
    <x v="3"/>
    <n v="0"/>
  </r>
  <r>
    <x v="3"/>
    <n v="-0.18000000000000002"/>
  </r>
  <r>
    <x v="5"/>
    <n v="0"/>
  </r>
  <r>
    <x v="3"/>
    <n v="-0.18000000000000002"/>
  </r>
  <r>
    <x v="3"/>
    <n v="0"/>
  </r>
  <r>
    <x v="3"/>
    <n v="-0.18000000000000002"/>
  </r>
  <r>
    <x v="5"/>
    <n v="0"/>
  </r>
  <r>
    <x v="3"/>
    <n v="0"/>
  </r>
  <r>
    <x v="6"/>
    <n v="-0.18000000000000002"/>
  </r>
  <r>
    <x v="3"/>
    <n v="0"/>
  </r>
  <r>
    <x v="3"/>
    <n v="0"/>
  </r>
  <r>
    <x v="5"/>
    <n v="0"/>
  </r>
  <r>
    <x v="4"/>
    <n v="0"/>
  </r>
  <r>
    <x v="4"/>
    <n v="0"/>
  </r>
  <r>
    <x v="4"/>
    <n v="0"/>
  </r>
  <r>
    <x v="3"/>
    <n v="-0.18000000000000002"/>
  </r>
  <r>
    <x v="3"/>
    <n v="-0.18000000000000002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-0.18000000000000002"/>
  </r>
  <r>
    <x v="3"/>
    <n v="0"/>
  </r>
  <r>
    <x v="3"/>
    <n v="0"/>
  </r>
  <r>
    <x v="5"/>
    <n v="-0.18000000000000002"/>
  </r>
  <r>
    <x v="5"/>
    <n v="0"/>
  </r>
  <r>
    <x v="5"/>
    <n v="-0.18000000000000002"/>
  </r>
  <r>
    <x v="4"/>
    <n v="0"/>
  </r>
  <r>
    <x v="4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4"/>
    <n v="-0.18000000000000002"/>
  </r>
  <r>
    <x v="4"/>
    <n v="0"/>
  </r>
  <r>
    <x v="5"/>
    <n v="0"/>
  </r>
  <r>
    <x v="3"/>
    <n v="-0.18000000000000002"/>
  </r>
  <r>
    <x v="4"/>
    <n v="0"/>
  </r>
  <r>
    <x v="4"/>
    <n v="0"/>
  </r>
  <r>
    <x v="3"/>
    <n v="0"/>
  </r>
  <r>
    <x v="4"/>
    <n v="0"/>
  </r>
  <r>
    <x v="6"/>
    <n v="0"/>
  </r>
  <r>
    <x v="3"/>
    <n v="0"/>
  </r>
  <r>
    <x v="5"/>
    <n v="0"/>
  </r>
  <r>
    <x v="4"/>
    <n v="0"/>
  </r>
  <r>
    <x v="5"/>
    <n v="-0.18000000000000002"/>
  </r>
  <r>
    <x v="3"/>
    <n v="0"/>
  </r>
  <r>
    <x v="5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4"/>
    <n v="0"/>
  </r>
  <r>
    <x v="3"/>
    <n v="0"/>
  </r>
  <r>
    <x v="6"/>
    <n v="0"/>
  </r>
  <r>
    <x v="4"/>
    <n v="0"/>
  </r>
  <r>
    <x v="3"/>
    <n v="-0.18000000000000002"/>
  </r>
  <r>
    <x v="5"/>
    <n v="-0.18000000000000002"/>
  </r>
  <r>
    <x v="5"/>
    <n v="0"/>
  </r>
  <r>
    <x v="5"/>
    <n v="-0.18000000000000002"/>
  </r>
  <r>
    <x v="5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3"/>
    <n v="0"/>
  </r>
  <r>
    <x v="3"/>
    <n v="0"/>
  </r>
  <r>
    <x v="5"/>
    <n v="-0.18000000000000002"/>
  </r>
  <r>
    <x v="3"/>
    <n v="0"/>
  </r>
  <r>
    <x v="5"/>
    <n v="0"/>
  </r>
  <r>
    <x v="3"/>
    <n v="-0.18000000000000002"/>
  </r>
  <r>
    <x v="3"/>
    <n v="0"/>
  </r>
  <r>
    <x v="6"/>
    <n v="-0.18000000000000002"/>
  </r>
  <r>
    <x v="4"/>
    <n v="0"/>
  </r>
  <r>
    <x v="3"/>
    <n v="0"/>
  </r>
  <r>
    <x v="3"/>
    <n v="0"/>
  </r>
  <r>
    <x v="3"/>
    <n v="0"/>
  </r>
  <r>
    <x v="5"/>
    <n v="0"/>
  </r>
  <r>
    <x v="3"/>
    <n v="0"/>
  </r>
  <r>
    <x v="6"/>
    <n v="0"/>
  </r>
  <r>
    <x v="6"/>
    <n v="0"/>
  </r>
  <r>
    <x v="6"/>
    <n v="0"/>
  </r>
  <r>
    <x v="3"/>
    <n v="0"/>
  </r>
  <r>
    <x v="6"/>
    <n v="0"/>
  </r>
  <r>
    <x v="5"/>
    <n v="0"/>
  </r>
  <r>
    <x v="5"/>
    <n v="0"/>
  </r>
  <r>
    <x v="4"/>
    <n v="4.7700000000000005"/>
  </r>
  <r>
    <x v="4"/>
    <n v="4.59"/>
  </r>
  <r>
    <x v="4"/>
    <n v="2.6999999999999997"/>
  </r>
  <r>
    <x v="2"/>
    <n v="2.6999999999999997"/>
  </r>
  <r>
    <x v="2"/>
    <n v="1.6199999999999999"/>
  </r>
  <r>
    <x v="4"/>
    <n v="0.89999999999999991"/>
  </r>
  <r>
    <x v="4"/>
    <n v="0.89999999999999991"/>
  </r>
  <r>
    <x v="4"/>
    <n v="0.89999999999999991"/>
  </r>
  <r>
    <x v="2"/>
    <n v="0.89999999999999991"/>
  </r>
  <r>
    <x v="2"/>
    <n v="1.6199999999999999"/>
  </r>
  <r>
    <x v="4"/>
    <n v="1.6199999999999999"/>
  </r>
  <r>
    <x v="4"/>
    <n v="1.6199999999999999"/>
  </r>
  <r>
    <x v="7"/>
    <n v="1.6199999999999999"/>
  </r>
  <r>
    <x v="2"/>
    <n v="1.7999999999999998"/>
  </r>
  <r>
    <x v="7"/>
    <n v="1.7999999999999998"/>
  </r>
  <r>
    <x v="4"/>
    <n v="1.6199999999999999"/>
  </r>
  <r>
    <x v="2"/>
    <n v="1.0799999999999998"/>
  </r>
  <r>
    <x v="2"/>
    <n v="1.7999999999999998"/>
  </r>
  <r>
    <x v="4"/>
    <n v="1.6199999999999999"/>
  </r>
  <r>
    <x v="4"/>
    <n v="1.6199999999999999"/>
  </r>
  <r>
    <x v="8"/>
    <n v="1.7999999999999998"/>
  </r>
  <r>
    <x v="2"/>
    <n v="1.7999999999999998"/>
  </r>
  <r>
    <x v="4"/>
    <n v="1.4400000000000002"/>
  </r>
  <r>
    <x v="4"/>
    <n v="-0.89999999999999991"/>
  </r>
  <r>
    <x v="2"/>
    <n v="0.89999999999999991"/>
  </r>
  <r>
    <x v="4"/>
    <n v="1.53"/>
  </r>
  <r>
    <x v="4"/>
    <n v="1.6199999999999999"/>
  </r>
  <r>
    <x v="2"/>
    <n v="0.9900000000000001"/>
  </r>
  <r>
    <x v="2"/>
    <n v="0"/>
  </r>
  <r>
    <x v="2"/>
    <n v="0"/>
  </r>
  <r>
    <x v="4"/>
    <n v="-0.36000000000000004"/>
  </r>
  <r>
    <x v="8"/>
    <n v="0"/>
  </r>
  <r>
    <x v="2"/>
    <n v="-0.18000000000000002"/>
  </r>
  <r>
    <x v="8"/>
    <n v="-0.18000000000000002"/>
  </r>
  <r>
    <x v="4"/>
    <n v="-0.89999999999999991"/>
  </r>
  <r>
    <x v="2"/>
    <n v="-0.80999999999999994"/>
  </r>
  <r>
    <x v="2"/>
    <n v="0"/>
  </r>
  <r>
    <x v="7"/>
    <n v="0"/>
  </r>
  <r>
    <x v="4"/>
    <n v="-0.18000000000000002"/>
  </r>
  <r>
    <x v="4"/>
    <n v="-0.53999999999999992"/>
  </r>
  <r>
    <x v="2"/>
    <n v="-0.18000000000000002"/>
  </r>
  <r>
    <x v="7"/>
    <n v="0"/>
  </r>
  <r>
    <x v="4"/>
    <n v="-0.26999999999999996"/>
  </r>
  <r>
    <x v="2"/>
    <n v="0"/>
  </r>
  <r>
    <x v="4"/>
    <n v="-0.18000000000000002"/>
  </r>
  <r>
    <x v="4"/>
    <n v="-0.18000000000000002"/>
  </r>
  <r>
    <x v="8"/>
    <n v="0"/>
  </r>
  <r>
    <x v="8"/>
    <n v="0"/>
  </r>
  <r>
    <x v="8"/>
    <n v="0"/>
  </r>
  <r>
    <x v="8"/>
    <n v="0"/>
  </r>
  <r>
    <x v="2"/>
    <n v="0"/>
  </r>
  <r>
    <x v="2"/>
    <n v="0"/>
  </r>
  <r>
    <x v="2"/>
    <n v="-0.18000000000000002"/>
  </r>
  <r>
    <x v="4"/>
    <n v="-0.18000000000000002"/>
  </r>
  <r>
    <x v="8"/>
    <n v="0"/>
  </r>
  <r>
    <x v="4"/>
    <n v="-0.36000000000000004"/>
  </r>
  <r>
    <x v="8"/>
    <n v="0"/>
  </r>
  <r>
    <x v="4"/>
    <n v="-0.26999999999999996"/>
  </r>
  <r>
    <x v="2"/>
    <n v="-0.18000000000000002"/>
  </r>
  <r>
    <x v="8"/>
    <n v="0"/>
  </r>
  <r>
    <x v="4"/>
    <n v="-0.18000000000000002"/>
  </r>
  <r>
    <x v="2"/>
    <n v="-0.36000000000000004"/>
  </r>
  <r>
    <x v="8"/>
    <n v="-0.18000000000000002"/>
  </r>
  <r>
    <x v="8"/>
    <n v="0"/>
  </r>
  <r>
    <x v="4"/>
    <n v="-0.44999999999999996"/>
  </r>
  <r>
    <x v="4"/>
    <n v="0"/>
  </r>
  <r>
    <x v="4"/>
    <n v="-0.36000000000000004"/>
  </r>
  <r>
    <x v="4"/>
    <n v="0"/>
  </r>
  <r>
    <x v="7"/>
    <n v="0"/>
  </r>
  <r>
    <x v="4"/>
    <n v="0"/>
  </r>
  <r>
    <x v="8"/>
    <n v="0"/>
  </r>
  <r>
    <x v="8"/>
    <n v="0"/>
  </r>
  <r>
    <x v="4"/>
    <n v="-0.18000000000000002"/>
  </r>
  <r>
    <x v="8"/>
    <n v="0"/>
  </r>
  <r>
    <x v="8"/>
    <n v="0"/>
  </r>
  <r>
    <x v="4"/>
    <n v="-0.18000000000000002"/>
  </r>
  <r>
    <x v="8"/>
    <n v="0"/>
  </r>
  <r>
    <x v="8"/>
    <n v="0"/>
  </r>
  <r>
    <x v="4"/>
    <n v="-0.18000000000000002"/>
  </r>
  <r>
    <x v="4"/>
    <n v="0"/>
  </r>
  <r>
    <x v="2"/>
    <n v="-0.89999999999999991"/>
  </r>
  <r>
    <x v="8"/>
    <n v="0"/>
  </r>
  <r>
    <x v="8"/>
    <n v="0"/>
  </r>
  <r>
    <x v="7"/>
    <n v="0"/>
  </r>
  <r>
    <x v="4"/>
    <n v="0"/>
  </r>
  <r>
    <x v="8"/>
    <n v="-0.18000000000000002"/>
  </r>
  <r>
    <x v="7"/>
    <n v="0"/>
  </r>
  <r>
    <x v="2"/>
    <n v="0"/>
  </r>
  <r>
    <x v="7"/>
    <n v="0"/>
  </r>
  <r>
    <x v="4"/>
    <n v="0"/>
  </r>
  <r>
    <x v="8"/>
    <n v="0"/>
  </r>
  <r>
    <x v="8"/>
    <n v="0"/>
  </r>
  <r>
    <x v="7"/>
    <n v="-0.18000000000000002"/>
  </r>
  <r>
    <x v="2"/>
    <n v="-0.26999999999999996"/>
  </r>
  <r>
    <x v="6"/>
    <n v="-0.18000000000000002"/>
  </r>
  <r>
    <x v="2"/>
    <n v="0"/>
  </r>
  <r>
    <x v="8"/>
    <n v="0"/>
  </r>
  <r>
    <x v="8"/>
    <n v="0"/>
  </r>
  <r>
    <x v="8"/>
    <n v="0"/>
  </r>
  <r>
    <x v="6"/>
    <n v="-0.18000000000000002"/>
  </r>
  <r>
    <x v="7"/>
    <n v="0"/>
  </r>
  <r>
    <x v="7"/>
    <n v="-0.18000000000000002"/>
  </r>
  <r>
    <x v="4"/>
    <n v="0"/>
  </r>
  <r>
    <x v="2"/>
    <n v="-0.26999999999999996"/>
  </r>
  <r>
    <x v="8"/>
    <n v="0"/>
  </r>
  <r>
    <x v="6"/>
    <n v="-0.80999999999999994"/>
  </r>
  <r>
    <x v="2"/>
    <n v="0"/>
  </r>
  <r>
    <x v="7"/>
    <n v="0"/>
  </r>
  <r>
    <x v="4"/>
    <n v="0"/>
  </r>
  <r>
    <x v="4"/>
    <n v="0"/>
  </r>
  <r>
    <x v="7"/>
    <n v="0"/>
  </r>
  <r>
    <x v="8"/>
    <n v="0"/>
  </r>
  <r>
    <x v="8"/>
    <n v="-0.18000000000000002"/>
  </r>
  <r>
    <x v="7"/>
    <n v="0"/>
  </r>
  <r>
    <x v="7"/>
    <n v="0"/>
  </r>
  <r>
    <x v="2"/>
    <n v="-0.18000000000000002"/>
  </r>
  <r>
    <x v="2"/>
    <n v="0"/>
  </r>
  <r>
    <x v="2"/>
    <n v="-0.18000000000000002"/>
  </r>
  <r>
    <x v="8"/>
    <n v="0"/>
  </r>
  <r>
    <x v="8"/>
    <n v="0"/>
  </r>
  <r>
    <x v="7"/>
    <n v="0"/>
  </r>
  <r>
    <x v="6"/>
    <n v="-0.26999999999999996"/>
  </r>
  <r>
    <x v="8"/>
    <n v="0"/>
  </r>
  <r>
    <x v="2"/>
    <n v="-0.18000000000000002"/>
  </r>
  <r>
    <x v="2"/>
    <n v="-0.18000000000000002"/>
  </r>
  <r>
    <x v="8"/>
    <n v="0"/>
  </r>
  <r>
    <x v="7"/>
    <n v="0"/>
  </r>
  <r>
    <x v="4"/>
    <n v="0"/>
  </r>
  <r>
    <x v="8"/>
    <n v="0"/>
  </r>
  <r>
    <x v="8"/>
    <n v="0"/>
  </r>
  <r>
    <x v="8"/>
    <n v="0"/>
  </r>
  <r>
    <x v="7"/>
    <n v="0"/>
  </r>
  <r>
    <x v="7"/>
    <n v="0"/>
  </r>
  <r>
    <x v="8"/>
    <n v="0"/>
  </r>
  <r>
    <x v="8"/>
    <n v="0"/>
  </r>
  <r>
    <x v="8"/>
    <n v="0"/>
  </r>
  <r>
    <x v="8"/>
    <n v="0"/>
  </r>
  <r>
    <x v="2"/>
    <n v="-0.18000000000000002"/>
  </r>
  <r>
    <x v="2"/>
    <n v="-0.36000000000000004"/>
  </r>
  <r>
    <x v="8"/>
    <n v="0"/>
  </r>
  <r>
    <x v="8"/>
    <n v="0"/>
  </r>
  <r>
    <x v="8"/>
    <n v="0"/>
  </r>
  <r>
    <x v="8"/>
    <n v="0"/>
  </r>
  <r>
    <x v="2"/>
    <n v="0"/>
  </r>
  <r>
    <x v="8"/>
    <n v="0"/>
  </r>
  <r>
    <x v="8"/>
    <n v="0"/>
  </r>
  <r>
    <x v="6"/>
    <n v="0"/>
  </r>
  <r>
    <x v="6"/>
    <n v="0"/>
  </r>
  <r>
    <x v="2"/>
    <n v="-0.18000000000000002"/>
  </r>
  <r>
    <x v="6"/>
    <n v="0"/>
  </r>
  <r>
    <x v="2"/>
    <n v="-0.26999999999999996"/>
  </r>
  <r>
    <x v="2"/>
    <n v="0"/>
  </r>
  <r>
    <x v="4"/>
    <n v="0"/>
  </r>
  <r>
    <x v="7"/>
    <n v="0"/>
  </r>
  <r>
    <x v="7"/>
    <n v="0"/>
  </r>
  <r>
    <x v="8"/>
    <n v="0"/>
  </r>
  <r>
    <x v="8"/>
    <n v="0"/>
  </r>
  <r>
    <x v="6"/>
    <n v="-0.80999999999999994"/>
  </r>
  <r>
    <x v="8"/>
    <n v="0"/>
  </r>
  <r>
    <x v="6"/>
    <n v="0"/>
  </r>
  <r>
    <x v="2"/>
    <n v="0"/>
  </r>
  <r>
    <x v="8"/>
    <n v="0"/>
  </r>
  <r>
    <x v="8"/>
    <n v="0"/>
  </r>
  <r>
    <x v="7"/>
    <n v="0"/>
  </r>
  <r>
    <x v="7"/>
    <n v="0"/>
  </r>
  <r>
    <x v="6"/>
    <n v="-0.18000000000000002"/>
  </r>
  <r>
    <x v="8"/>
    <n v="0"/>
  </r>
  <r>
    <x v="8"/>
    <n v="0"/>
  </r>
  <r>
    <x v="6"/>
    <n v="-0.18000000000000002"/>
  </r>
  <r>
    <x v="8"/>
    <n v="0"/>
  </r>
  <r>
    <x v="7"/>
    <n v="0"/>
  </r>
  <r>
    <x v="8"/>
    <n v="0"/>
  </r>
  <r>
    <x v="8"/>
    <n v="0"/>
  </r>
  <r>
    <x v="4"/>
    <n v="0"/>
  </r>
  <r>
    <x v="4"/>
    <n v="-0.18000000000000002"/>
  </r>
  <r>
    <x v="6"/>
    <n v="0"/>
  </r>
  <r>
    <x v="2"/>
    <n v="-0.44999999999999996"/>
  </r>
  <r>
    <x v="8"/>
    <n v="0"/>
  </r>
  <r>
    <x v="8"/>
    <n v="0"/>
  </r>
  <r>
    <x v="7"/>
    <n v="0"/>
  </r>
  <r>
    <x v="8"/>
    <n v="0"/>
  </r>
  <r>
    <x v="7"/>
    <n v="0"/>
  </r>
  <r>
    <x v="2"/>
    <n v="-0.18000000000000002"/>
  </r>
  <r>
    <x v="8"/>
    <n v="0"/>
  </r>
  <r>
    <x v="8"/>
    <n v="0"/>
  </r>
  <r>
    <x v="6"/>
    <n v="0"/>
  </r>
  <r>
    <x v="6"/>
    <n v="0"/>
  </r>
  <r>
    <x v="6"/>
    <n v="0"/>
  </r>
  <r>
    <x v="8"/>
    <n v="0"/>
  </r>
  <r>
    <x v="6"/>
    <n v="0"/>
  </r>
  <r>
    <x v="7"/>
    <n v="0"/>
  </r>
  <r>
    <x v="7"/>
    <n v="0"/>
  </r>
  <r>
    <x v="7"/>
    <n v="0"/>
  </r>
  <r>
    <x v="6"/>
    <n v="-0.18000000000000002"/>
  </r>
  <r>
    <x v="7"/>
    <n v="0"/>
  </r>
  <r>
    <x v="7"/>
    <n v="0"/>
  </r>
  <r>
    <x v="6"/>
    <n v="0"/>
  </r>
  <r>
    <x v="4"/>
    <n v="0"/>
  </r>
  <r>
    <x v="2"/>
    <n v="0"/>
  </r>
  <r>
    <x v="6"/>
    <n v="0"/>
  </r>
  <r>
    <x v="8"/>
    <n v="0"/>
  </r>
  <r>
    <x v="8"/>
    <n v="0"/>
  </r>
  <r>
    <x v="6"/>
    <n v="-0.18000000000000002"/>
  </r>
  <r>
    <x v="7"/>
    <n v="0"/>
  </r>
  <r>
    <x v="7"/>
    <n v="0"/>
  </r>
  <r>
    <x v="7"/>
    <n v="0"/>
  </r>
  <r>
    <x v="8"/>
    <n v="0"/>
  </r>
  <r>
    <x v="8"/>
    <n v="0"/>
  </r>
  <r>
    <x v="6"/>
    <n v="0"/>
  </r>
  <r>
    <x v="7"/>
    <n v="0"/>
  </r>
  <r>
    <x v="7"/>
    <n v="0"/>
  </r>
  <r>
    <x v="8"/>
    <n v="0"/>
  </r>
  <r>
    <x v="6"/>
    <n v="0"/>
  </r>
  <r>
    <x v="6"/>
    <n v="0"/>
  </r>
  <r>
    <x v="7"/>
    <n v="-0.18000000000000002"/>
  </r>
  <r>
    <x v="7"/>
    <n v="0"/>
  </r>
  <r>
    <x v="8"/>
    <n v="0"/>
  </r>
  <r>
    <x v="7"/>
    <n v="0"/>
  </r>
  <r>
    <x v="8"/>
    <n v="0"/>
  </r>
  <r>
    <x v="8"/>
    <n v="0"/>
  </r>
  <r>
    <x v="6"/>
    <n v="0"/>
  </r>
  <r>
    <x v="8"/>
    <n v="0"/>
  </r>
  <r>
    <x v="7"/>
    <n v="-0.18000000000000002"/>
  </r>
  <r>
    <x v="8"/>
    <n v="0"/>
  </r>
  <r>
    <x v="6"/>
    <n v="0"/>
  </r>
  <r>
    <x v="7"/>
    <n v="0"/>
  </r>
  <r>
    <x v="8"/>
    <n v="0"/>
  </r>
  <r>
    <x v="8"/>
    <n v="0"/>
  </r>
  <r>
    <x v="6"/>
    <n v="0"/>
  </r>
  <r>
    <x v="8"/>
    <n v="0"/>
  </r>
  <r>
    <x v="6"/>
    <n v="0"/>
  </r>
  <r>
    <x v="7"/>
    <n v="0"/>
  </r>
  <r>
    <x v="6"/>
    <n v="0"/>
  </r>
  <r>
    <x v="7"/>
    <n v="0"/>
  </r>
  <r>
    <x v="6"/>
    <n v="0"/>
  </r>
  <r>
    <x v="6"/>
    <n v="0"/>
  </r>
  <r>
    <x v="7"/>
    <n v="0"/>
  </r>
  <r>
    <x v="7"/>
    <n v="0"/>
  </r>
  <r>
    <x v="8"/>
    <n v="0"/>
  </r>
  <r>
    <x v="7"/>
    <n v="0"/>
  </r>
  <r>
    <x v="6"/>
    <n v="-0.18000000000000002"/>
  </r>
  <r>
    <x v="8"/>
    <n v="0"/>
  </r>
  <r>
    <x v="6"/>
    <n v="0"/>
  </r>
  <r>
    <x v="8"/>
    <n v="0"/>
  </r>
  <r>
    <x v="8"/>
    <n v="0"/>
  </r>
  <r>
    <x v="7"/>
    <n v="0"/>
  </r>
  <r>
    <x v="2"/>
    <n v="0"/>
  </r>
  <r>
    <x v="8"/>
    <n v="0"/>
  </r>
  <r>
    <x v="6"/>
    <n v="0"/>
  </r>
  <r>
    <x v="6"/>
    <n v="0"/>
  </r>
  <r>
    <x v="8"/>
    <n v="0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1"/>
    <n v="3.6"/>
  </r>
  <r>
    <x v="2"/>
    <n v="3.6"/>
  </r>
  <r>
    <x v="1"/>
    <n v="3.6"/>
  </r>
  <r>
    <x v="2"/>
    <n v="3.6"/>
  </r>
  <r>
    <x v="1"/>
    <n v="3.6"/>
  </r>
  <r>
    <x v="3"/>
    <n v="3.6"/>
  </r>
  <r>
    <x v="1"/>
    <n v="3.6"/>
  </r>
  <r>
    <x v="3"/>
    <n v="3.6"/>
  </r>
  <r>
    <x v="1"/>
    <n v="3.6"/>
  </r>
  <r>
    <x v="3"/>
    <n v="3.6"/>
  </r>
  <r>
    <x v="2"/>
    <n v="3.6"/>
  </r>
  <r>
    <x v="2"/>
    <n v="3.6"/>
  </r>
  <r>
    <x v="2"/>
    <n v="3.6"/>
  </r>
  <r>
    <x v="4"/>
    <n v="3.6"/>
  </r>
  <r>
    <x v="1"/>
    <n v="3.6"/>
  </r>
  <r>
    <x v="3"/>
    <n v="3.6"/>
  </r>
  <r>
    <x v="3"/>
    <n v="3.6"/>
  </r>
  <r>
    <x v="3"/>
    <n v="3.6"/>
  </r>
  <r>
    <x v="3"/>
    <n v="3.6"/>
  </r>
  <r>
    <x v="1"/>
    <n v="3.6"/>
  </r>
  <r>
    <x v="1"/>
    <n v="3.6"/>
  </r>
  <r>
    <x v="1"/>
    <n v="3.6"/>
  </r>
  <r>
    <x v="2"/>
    <n v="3.6"/>
  </r>
  <r>
    <x v="1"/>
    <n v="3.6"/>
  </r>
  <r>
    <x v="1"/>
    <n v="3.6"/>
  </r>
  <r>
    <x v="2"/>
    <n v="3.6"/>
  </r>
  <r>
    <x v="3"/>
    <n v="3.6"/>
  </r>
  <r>
    <x v="2"/>
    <n v="3.6"/>
  </r>
  <r>
    <x v="1"/>
    <n v="3.6"/>
  </r>
  <r>
    <x v="2"/>
    <n v="3.6"/>
  </r>
  <r>
    <x v="1"/>
    <n v="0"/>
  </r>
  <r>
    <x v="3"/>
    <n v="3.6"/>
  </r>
  <r>
    <x v="5"/>
    <n v="3.6"/>
  </r>
  <r>
    <x v="3"/>
    <n v="3.6"/>
  </r>
  <r>
    <x v="2"/>
    <n v="3.6"/>
  </r>
  <r>
    <x v="2"/>
    <n v="3.6"/>
  </r>
  <r>
    <x v="2"/>
    <n v="3.6"/>
  </r>
  <r>
    <x v="1"/>
    <n v="3.6"/>
  </r>
  <r>
    <x v="1"/>
    <n v="3.6"/>
  </r>
  <r>
    <x v="3"/>
    <n v="3.6"/>
  </r>
  <r>
    <x v="3"/>
    <n v="3.6"/>
  </r>
  <r>
    <x v="4"/>
    <n v="0"/>
  </r>
  <r>
    <x v="2"/>
    <n v="3.6"/>
  </r>
  <r>
    <x v="3"/>
    <n v="0"/>
  </r>
  <r>
    <x v="1"/>
    <n v="3.6"/>
  </r>
  <r>
    <x v="6"/>
    <n v="3.6"/>
  </r>
  <r>
    <x v="1"/>
    <n v="3.6"/>
  </r>
  <r>
    <x v="2"/>
    <n v="3.6"/>
  </r>
  <r>
    <x v="3"/>
    <n v="3.6"/>
  </r>
  <r>
    <x v="1"/>
    <n v="3.6"/>
  </r>
  <r>
    <x v="7"/>
    <n v="3.6"/>
  </r>
  <r>
    <x v="3"/>
    <n v="3.6"/>
  </r>
  <r>
    <x v="2"/>
    <n v="3.6"/>
  </r>
  <r>
    <x v="2"/>
    <n v="3.6"/>
  </r>
  <r>
    <x v="1"/>
    <n v="3.6"/>
  </r>
  <r>
    <x v="1"/>
    <n v="3.6"/>
  </r>
  <r>
    <x v="5"/>
    <n v="3.6"/>
  </r>
  <r>
    <x v="1"/>
    <n v="3.6"/>
  </r>
  <r>
    <x v="7"/>
    <n v="3.6"/>
  </r>
  <r>
    <x v="3"/>
    <n v="3.6"/>
  </r>
  <r>
    <x v="8"/>
    <n v="3.6"/>
  </r>
  <r>
    <x v="2"/>
    <n v="0"/>
  </r>
  <r>
    <x v="2"/>
    <n v="3.6"/>
  </r>
  <r>
    <x v="2"/>
    <n v="0"/>
  </r>
  <r>
    <x v="2"/>
    <n v="3.6"/>
  </r>
  <r>
    <x v="3"/>
    <n v="3.6"/>
  </r>
  <r>
    <x v="2"/>
    <n v="0"/>
  </r>
  <r>
    <x v="2"/>
    <n v="3.6"/>
  </r>
  <r>
    <x v="5"/>
    <n v="3.6"/>
  </r>
  <r>
    <x v="3"/>
    <n v="0"/>
  </r>
  <r>
    <x v="3"/>
    <n v="0"/>
  </r>
  <r>
    <x v="2"/>
    <n v="3.6"/>
  </r>
  <r>
    <x v="1"/>
    <n v="0"/>
  </r>
  <r>
    <x v="8"/>
    <n v="0"/>
  </r>
  <r>
    <x v="3"/>
    <n v="0"/>
  </r>
  <r>
    <x v="3"/>
    <n v="3.6"/>
  </r>
  <r>
    <x v="2"/>
    <n v="3.6"/>
  </r>
  <r>
    <x v="1"/>
    <n v="0"/>
  </r>
  <r>
    <x v="2"/>
    <n v="0"/>
  </r>
  <r>
    <x v="2"/>
    <n v="0"/>
  </r>
  <r>
    <x v="1"/>
    <n v="0"/>
  </r>
  <r>
    <x v="2"/>
    <n v="0"/>
  </r>
  <r>
    <x v="8"/>
    <n v="3.6"/>
  </r>
  <r>
    <x v="3"/>
    <n v="3.6"/>
  </r>
  <r>
    <x v="2"/>
    <n v="0"/>
  </r>
  <r>
    <x v="3"/>
    <n v="0"/>
  </r>
  <r>
    <x v="3"/>
    <n v="3.6"/>
  </r>
  <r>
    <x v="1"/>
    <n v="0"/>
  </r>
  <r>
    <x v="1"/>
    <n v="3.6"/>
  </r>
  <r>
    <x v="5"/>
    <n v="3.6"/>
  </r>
  <r>
    <x v="2"/>
    <n v="3.6"/>
  </r>
  <r>
    <x v="4"/>
    <n v="3.6"/>
  </r>
  <r>
    <x v="3"/>
    <n v="3.6"/>
  </r>
  <r>
    <x v="2"/>
    <n v="0"/>
  </r>
  <r>
    <x v="1"/>
    <n v="0"/>
  </r>
  <r>
    <x v="8"/>
    <n v="3.6"/>
  </r>
  <r>
    <x v="3"/>
    <n v="0"/>
  </r>
  <r>
    <x v="5"/>
    <n v="0"/>
  </r>
  <r>
    <x v="8"/>
    <n v="3.6"/>
  </r>
  <r>
    <x v="3"/>
    <n v="0"/>
  </r>
  <r>
    <x v="2"/>
    <n v="3.6"/>
  </r>
  <r>
    <x v="1"/>
    <n v="3.6"/>
  </r>
  <r>
    <x v="2"/>
    <n v="3.6"/>
  </r>
  <r>
    <x v="1"/>
    <n v="0"/>
  </r>
  <r>
    <x v="3"/>
    <n v="0"/>
  </r>
  <r>
    <x v="5"/>
    <n v="0"/>
  </r>
  <r>
    <x v="5"/>
    <n v="0"/>
  </r>
  <r>
    <x v="8"/>
    <n v="0"/>
  </r>
  <r>
    <x v="8"/>
    <n v="3.6"/>
  </r>
  <r>
    <x v="5"/>
    <n v="0"/>
  </r>
  <r>
    <x v="2"/>
    <n v="1.8"/>
  </r>
  <r>
    <x v="5"/>
    <n v="1.8"/>
  </r>
  <r>
    <x v="6"/>
    <n v="0"/>
  </r>
  <r>
    <x v="6"/>
    <n v="1.8"/>
  </r>
  <r>
    <x v="3"/>
    <n v="0"/>
  </r>
  <r>
    <x v="1"/>
    <n v="1.8"/>
  </r>
  <r>
    <x v="7"/>
    <n v="0"/>
  </r>
  <r>
    <x v="9"/>
    <n v="0"/>
  </r>
  <r>
    <x v="8"/>
    <n v="1.8"/>
  </r>
  <r>
    <x v="1"/>
    <n v="0"/>
  </r>
  <r>
    <x v="8"/>
    <n v="0"/>
  </r>
  <r>
    <x v="1"/>
    <n v="0"/>
  </r>
  <r>
    <x v="2"/>
    <n v="1.8"/>
  </r>
  <r>
    <x v="8"/>
    <n v="0"/>
  </r>
  <r>
    <x v="8"/>
    <n v="1.8"/>
  </r>
  <r>
    <x v="5"/>
    <n v="1.8"/>
  </r>
  <r>
    <x v="1"/>
    <n v="1.8"/>
  </r>
  <r>
    <x v="2"/>
    <n v="0"/>
  </r>
  <r>
    <x v="7"/>
    <n v="1.8"/>
  </r>
  <r>
    <x v="9"/>
    <n v="1.8"/>
  </r>
  <r>
    <x v="3"/>
    <n v="0"/>
  </r>
  <r>
    <x v="2"/>
    <n v="1.8"/>
  </r>
  <r>
    <x v="6"/>
    <n v="0"/>
  </r>
  <r>
    <x v="5"/>
    <n v="0"/>
  </r>
  <r>
    <x v="5"/>
    <n v="0"/>
  </r>
  <r>
    <x v="2"/>
    <n v="0"/>
  </r>
  <r>
    <x v="1"/>
    <n v="0"/>
  </r>
  <r>
    <x v="3"/>
    <n v="0"/>
  </r>
  <r>
    <x v="3"/>
    <n v="0"/>
  </r>
  <r>
    <x v="2"/>
    <n v="0"/>
  </r>
  <r>
    <x v="1"/>
    <n v="1.8"/>
  </r>
  <r>
    <x v="6"/>
    <n v="0"/>
  </r>
  <r>
    <x v="8"/>
    <n v="0"/>
  </r>
  <r>
    <x v="8"/>
    <n v="1.8"/>
  </r>
  <r>
    <x v="3"/>
    <n v="1.8"/>
  </r>
  <r>
    <x v="8"/>
    <n v="1.8"/>
  </r>
  <r>
    <x v="2"/>
    <n v="0"/>
  </r>
  <r>
    <x v="5"/>
    <n v="1.8"/>
  </r>
  <r>
    <x v="1"/>
    <n v="1.8"/>
  </r>
  <r>
    <x v="5"/>
    <n v="0"/>
  </r>
  <r>
    <x v="3"/>
    <n v="0"/>
  </r>
  <r>
    <x v="2"/>
    <n v="1.8"/>
  </r>
  <r>
    <x v="2"/>
    <n v="1.8"/>
  </r>
  <r>
    <x v="3"/>
    <n v="0"/>
  </r>
  <r>
    <x v="1"/>
    <n v="0"/>
  </r>
  <r>
    <x v="7"/>
    <n v="0"/>
  </r>
  <r>
    <x v="3"/>
    <n v="0"/>
  </r>
  <r>
    <x v="1"/>
    <n v="0"/>
  </r>
  <r>
    <x v="5"/>
    <n v="0"/>
  </r>
  <r>
    <x v="5"/>
    <n v="1.8"/>
  </r>
  <r>
    <x v="1"/>
    <n v="0"/>
  </r>
  <r>
    <x v="8"/>
    <n v="0"/>
  </r>
  <r>
    <x v="2"/>
    <n v="0"/>
  </r>
  <r>
    <x v="2"/>
    <n v="0"/>
  </r>
  <r>
    <x v="1"/>
    <n v="1.8"/>
  </r>
  <r>
    <x v="2"/>
    <n v="1.8"/>
  </r>
  <r>
    <x v="1"/>
    <n v="0"/>
  </r>
  <r>
    <x v="5"/>
    <n v="0"/>
  </r>
  <r>
    <x v="2"/>
    <n v="0"/>
  </r>
  <r>
    <x v="1"/>
    <n v="0"/>
  </r>
  <r>
    <x v="5"/>
    <n v="0"/>
  </r>
  <r>
    <x v="2"/>
    <n v="0"/>
  </r>
  <r>
    <x v="5"/>
    <n v="0"/>
  </r>
  <r>
    <x v="1"/>
    <n v="0"/>
  </r>
  <r>
    <x v="9"/>
    <n v="0"/>
  </r>
  <r>
    <x v="5"/>
    <n v="0"/>
  </r>
  <r>
    <x v="7"/>
    <n v="0"/>
  </r>
  <r>
    <x v="8"/>
    <n v="1.8"/>
  </r>
  <r>
    <x v="5"/>
    <n v="1.8"/>
  </r>
  <r>
    <x v="3"/>
    <n v="0"/>
  </r>
  <r>
    <x v="7"/>
    <n v="0"/>
  </r>
  <r>
    <x v="5"/>
    <n v="0"/>
  </r>
  <r>
    <x v="3"/>
    <n v="1.8"/>
  </r>
  <r>
    <x v="8"/>
    <n v="0"/>
  </r>
  <r>
    <x v="7"/>
    <n v="0"/>
  </r>
  <r>
    <x v="2"/>
    <n v="0"/>
  </r>
  <r>
    <x v="5"/>
    <n v="0"/>
  </r>
  <r>
    <x v="2"/>
    <n v="0"/>
  </r>
  <r>
    <x v="5"/>
    <n v="0"/>
  </r>
  <r>
    <x v="2"/>
    <n v="0"/>
  </r>
  <r>
    <x v="9"/>
    <n v="1.8"/>
  </r>
  <r>
    <x v="5"/>
    <n v="0"/>
  </r>
  <r>
    <x v="8"/>
    <n v="0"/>
  </r>
  <r>
    <x v="9"/>
    <n v="0"/>
  </r>
  <r>
    <x v="3"/>
    <n v="0"/>
  </r>
  <r>
    <x v="8"/>
    <n v="0"/>
  </r>
  <r>
    <x v="5"/>
    <n v="0"/>
  </r>
  <r>
    <x v="9"/>
    <n v="0"/>
  </r>
  <r>
    <x v="3"/>
    <n v="0"/>
  </r>
  <r>
    <x v="8"/>
    <n v="0"/>
  </r>
  <r>
    <x v="8"/>
    <n v="0"/>
  </r>
  <r>
    <x v="8"/>
    <n v="1.8"/>
  </r>
  <r>
    <x v="7"/>
    <n v="0"/>
  </r>
  <r>
    <x v="8"/>
    <n v="0"/>
  </r>
  <r>
    <x v="6"/>
    <n v="1.8"/>
  </r>
  <r>
    <x v="7"/>
    <n v="0"/>
  </r>
  <r>
    <x v="5"/>
    <n v="0"/>
  </r>
  <r>
    <x v="7"/>
    <n v="0"/>
  </r>
  <r>
    <x v="7"/>
    <n v="0"/>
  </r>
  <r>
    <x v="6"/>
    <n v="0"/>
  </r>
  <r>
    <x v="5"/>
    <n v="0"/>
  </r>
  <r>
    <x v="8"/>
    <n v="0"/>
  </r>
  <r>
    <x v="8"/>
    <n v="0"/>
  </r>
  <r>
    <x v="2"/>
    <n v="0"/>
  </r>
  <r>
    <x v="6"/>
    <n v="0"/>
  </r>
  <r>
    <x v="7"/>
    <n v="0"/>
  </r>
  <r>
    <x v="8"/>
    <n v="0"/>
  </r>
  <r>
    <x v="5"/>
    <n v="0"/>
  </r>
  <r>
    <x v="7"/>
    <n v="1.8"/>
  </r>
  <r>
    <x v="5"/>
    <n v="0"/>
  </r>
  <r>
    <x v="4"/>
    <n v="0"/>
  </r>
  <r>
    <x v="6"/>
    <n v="0"/>
  </r>
  <r>
    <x v="9"/>
    <n v="0"/>
  </r>
  <r>
    <x v="2"/>
    <n v="0"/>
  </r>
  <r>
    <x v="5"/>
    <n v="0"/>
  </r>
  <r>
    <x v="2"/>
    <n v="0"/>
  </r>
  <r>
    <x v="9"/>
    <n v="0"/>
  </r>
  <r>
    <x v="9"/>
    <n v="0"/>
  </r>
  <r>
    <x v="8"/>
    <n v="0"/>
  </r>
  <r>
    <x v="2"/>
    <n v="0"/>
  </r>
  <r>
    <x v="4"/>
    <n v="0"/>
  </r>
  <r>
    <x v="9"/>
    <n v="0"/>
  </r>
  <r>
    <x v="5"/>
    <n v="0"/>
  </r>
  <r>
    <x v="9"/>
    <n v="0"/>
  </r>
  <r>
    <x v="8"/>
    <n v="0"/>
  </r>
  <r>
    <x v="8"/>
    <n v="0"/>
  </r>
  <r>
    <x v="4"/>
    <n v="0"/>
  </r>
  <r>
    <x v="7"/>
    <n v="0"/>
  </r>
  <r>
    <x v="6"/>
    <n v="1.8"/>
  </r>
  <r>
    <x v="7"/>
    <n v="0"/>
  </r>
  <r>
    <x v="6"/>
    <n v="0"/>
  </r>
  <r>
    <x v="9"/>
    <n v="0"/>
  </r>
  <r>
    <x v="8"/>
    <n v="0"/>
  </r>
  <r>
    <x v="6"/>
    <n v="0"/>
  </r>
  <r>
    <x v="7"/>
    <n v="0"/>
  </r>
  <r>
    <x v="6"/>
    <n v="0"/>
  </r>
  <r>
    <x v="8"/>
    <n v="0"/>
  </r>
  <r>
    <x v="6"/>
    <n v="0"/>
  </r>
  <r>
    <x v="6"/>
    <n v="0"/>
  </r>
  <r>
    <x v="2"/>
    <n v="0"/>
  </r>
  <r>
    <x v="8"/>
    <n v="0"/>
  </r>
  <r>
    <x v="9"/>
    <n v="0"/>
  </r>
  <r>
    <x v="2"/>
    <n v="0"/>
  </r>
  <r>
    <x v="2"/>
    <n v="0"/>
  </r>
  <r>
    <x v="2"/>
    <n v="1.8"/>
  </r>
  <r>
    <x v="2"/>
    <n v="0"/>
  </r>
  <r>
    <x v="5"/>
    <n v="0"/>
  </r>
  <r>
    <x v="7"/>
    <n v="0"/>
  </r>
  <r>
    <x v="7"/>
    <n v="0"/>
  </r>
  <r>
    <x v="6"/>
    <n v="0"/>
  </r>
  <r>
    <x v="4"/>
    <n v="0"/>
  </r>
  <r>
    <x v="7"/>
    <n v="0"/>
  </r>
  <r>
    <x v="2"/>
    <n v="0"/>
  </r>
  <r>
    <x v="5"/>
    <n v="0"/>
  </r>
  <r>
    <x v="7"/>
    <n v="0"/>
  </r>
  <r>
    <x v="2"/>
    <n v="0"/>
  </r>
  <r>
    <x v="7"/>
    <n v="0"/>
  </r>
  <r>
    <x v="6"/>
    <n v="0"/>
  </r>
  <r>
    <x v="8"/>
    <n v="0"/>
  </r>
  <r>
    <x v="6"/>
    <n v="0"/>
  </r>
  <r>
    <x v="5"/>
    <n v="0"/>
  </r>
  <r>
    <x v="5"/>
    <n v="0"/>
  </r>
  <r>
    <x v="6"/>
    <n v="0"/>
  </r>
  <r>
    <x v="6"/>
    <n v="0"/>
  </r>
  <r>
    <x v="9"/>
    <n v="0"/>
  </r>
  <r>
    <x v="6"/>
    <n v="0"/>
  </r>
  <r>
    <x v="6"/>
    <n v="0"/>
  </r>
  <r>
    <x v="9"/>
    <n v="0"/>
  </r>
  <r>
    <x v="5"/>
    <n v="0"/>
  </r>
  <r>
    <x v="5"/>
    <n v="0"/>
  </r>
  <r>
    <x v="5"/>
    <n v="0"/>
  </r>
  <r>
    <x v="7"/>
    <n v="0"/>
  </r>
  <r>
    <x v="7"/>
    <n v="0"/>
  </r>
  <r>
    <x v="9"/>
    <n v="0"/>
  </r>
  <r>
    <x v="7"/>
    <n v="0"/>
  </r>
  <r>
    <x v="8"/>
    <n v="0"/>
  </r>
  <r>
    <x v="7"/>
    <n v="0"/>
  </r>
  <r>
    <x v="5"/>
    <n v="0"/>
  </r>
  <r>
    <x v="7"/>
    <n v="0"/>
  </r>
  <r>
    <x v="6"/>
    <n v="0"/>
  </r>
  <r>
    <x v="8"/>
    <n v="0"/>
  </r>
  <r>
    <x v="7"/>
    <n v="0"/>
  </r>
  <r>
    <x v="6"/>
    <n v="1.8"/>
  </r>
  <r>
    <x v="5"/>
    <n v="0"/>
  </r>
  <r>
    <x v="8"/>
    <n v="0"/>
  </r>
  <r>
    <x v="7"/>
    <n v="0"/>
  </r>
  <r>
    <x v="7"/>
    <n v="0"/>
  </r>
  <r>
    <x v="8"/>
    <n v="0"/>
  </r>
  <r>
    <x v="5"/>
    <n v="0"/>
  </r>
  <r>
    <x v="9"/>
    <n v="0"/>
  </r>
  <r>
    <x v="6"/>
    <n v="0"/>
  </r>
  <r>
    <x v="8"/>
    <n v="0"/>
  </r>
  <r>
    <x v="7"/>
    <n v="0"/>
  </r>
  <r>
    <x v="5"/>
    <n v="0"/>
  </r>
  <r>
    <x v="2"/>
    <n v="0"/>
  </r>
  <r>
    <x v="5"/>
    <n v="0"/>
  </r>
  <r>
    <x v="5"/>
    <n v="0"/>
  </r>
  <r>
    <x v="9"/>
    <n v="0"/>
  </r>
  <r>
    <x v="5"/>
    <n v="0"/>
  </r>
  <r>
    <x v="5"/>
    <n v="0"/>
  </r>
  <r>
    <x v="9"/>
    <n v="0"/>
  </r>
  <r>
    <x v="8"/>
    <n v="0"/>
  </r>
  <r>
    <x v="6"/>
    <n v="0"/>
  </r>
  <r>
    <x v="9"/>
    <n v="0"/>
  </r>
  <r>
    <x v="2"/>
    <n v="0"/>
  </r>
  <r>
    <x v="8"/>
    <n v="0"/>
  </r>
  <r>
    <x v="5"/>
    <n v="0"/>
  </r>
  <r>
    <x v="9"/>
    <n v="0"/>
  </r>
  <r>
    <x v="2"/>
    <n v="0"/>
  </r>
  <r>
    <x v="2"/>
    <n v="0"/>
  </r>
  <r>
    <x v="8"/>
    <n v="0"/>
  </r>
  <r>
    <x v="4"/>
    <n v="0"/>
  </r>
  <r>
    <x v="2"/>
    <n v="0"/>
  </r>
  <r>
    <x v="5"/>
    <n v="0"/>
  </r>
  <r>
    <x v="4"/>
    <n v="0"/>
  </r>
  <r>
    <x v="8"/>
    <n v="3.6"/>
  </r>
  <r>
    <x v="2"/>
    <n v="3.6"/>
  </r>
  <r>
    <x v="2"/>
    <n v="3.6"/>
  </r>
  <r>
    <x v="1"/>
    <n v="3.6"/>
  </r>
  <r>
    <x v="5"/>
    <n v="3.6"/>
  </r>
  <r>
    <x v="3"/>
    <n v="3.6"/>
  </r>
  <r>
    <x v="1"/>
    <n v="0"/>
  </r>
  <r>
    <x v="3"/>
    <n v="0"/>
  </r>
  <r>
    <x v="2"/>
    <n v="0"/>
  </r>
  <r>
    <x v="5"/>
    <n v="3.6"/>
  </r>
  <r>
    <x v="8"/>
    <n v="3.6"/>
  </r>
  <r>
    <x v="8"/>
    <n v="0"/>
  </r>
  <r>
    <x v="7"/>
    <n v="3.6"/>
  </r>
  <r>
    <x v="2"/>
    <n v="0"/>
  </r>
  <r>
    <x v="9"/>
    <n v="3.6"/>
  </r>
  <r>
    <x v="8"/>
    <n v="3.6"/>
  </r>
  <r>
    <x v="2"/>
    <n v="0"/>
  </r>
  <r>
    <x v="2"/>
    <n v="0"/>
  </r>
  <r>
    <x v="8"/>
    <n v="3.6"/>
  </r>
  <r>
    <x v="8"/>
    <n v="0"/>
  </r>
  <r>
    <x v="7"/>
    <n v="0"/>
  </r>
  <r>
    <x v="6"/>
    <n v="0"/>
  </r>
  <r>
    <x v="8"/>
    <n v="0"/>
  </r>
  <r>
    <x v="3"/>
    <n v="3.6"/>
  </r>
  <r>
    <x v="1"/>
    <n v="0"/>
  </r>
  <r>
    <x v="8"/>
    <n v="0"/>
  </r>
  <r>
    <x v="9"/>
    <n v="0"/>
  </r>
  <r>
    <x v="3"/>
    <n v="0"/>
  </r>
  <r>
    <x v="6"/>
    <n v="0"/>
  </r>
  <r>
    <x v="9"/>
    <n v="0"/>
  </r>
  <r>
    <x v="8"/>
    <n v="1.8"/>
  </r>
  <r>
    <x v="5"/>
    <n v="0"/>
  </r>
  <r>
    <x v="5"/>
    <n v="0"/>
  </r>
  <r>
    <x v="5"/>
    <n v="0"/>
  </r>
  <r>
    <x v="3"/>
    <n v="1.8"/>
  </r>
  <r>
    <x v="2"/>
    <n v="0"/>
  </r>
  <r>
    <x v="7"/>
    <n v="0"/>
  </r>
  <r>
    <x v="7"/>
    <n v="1.8"/>
  </r>
  <r>
    <x v="8"/>
    <n v="0"/>
  </r>
  <r>
    <x v="8"/>
    <n v="0"/>
  </r>
  <r>
    <x v="5"/>
    <n v="0"/>
  </r>
  <r>
    <x v="7"/>
    <n v="0"/>
  </r>
  <r>
    <x v="8"/>
    <n v="0"/>
  </r>
  <r>
    <x v="2"/>
    <n v="1.8"/>
  </r>
  <r>
    <x v="8"/>
    <n v="0"/>
  </r>
  <r>
    <x v="8"/>
    <n v="0"/>
  </r>
  <r>
    <x v="8"/>
    <n v="0"/>
  </r>
  <r>
    <x v="7"/>
    <n v="0"/>
  </r>
  <r>
    <x v="5"/>
    <n v="0"/>
  </r>
  <r>
    <x v="5"/>
    <n v="0"/>
  </r>
  <r>
    <x v="9"/>
    <n v="0"/>
  </r>
  <r>
    <x v="9"/>
    <n v="0"/>
  </r>
  <r>
    <x v="5"/>
    <n v="0"/>
  </r>
  <r>
    <x v="8"/>
    <n v="1.8"/>
  </r>
  <r>
    <x v="8"/>
    <n v="0"/>
  </r>
  <r>
    <x v="8"/>
    <n v="0"/>
  </r>
  <r>
    <x v="8"/>
    <n v="1.8"/>
  </r>
  <r>
    <x v="3"/>
    <n v="0"/>
  </r>
  <r>
    <x v="5"/>
    <n v="0"/>
  </r>
  <r>
    <x v="5"/>
    <n v="0"/>
  </r>
  <r>
    <x v="8"/>
    <n v="0"/>
  </r>
  <r>
    <x v="5"/>
    <n v="0"/>
  </r>
  <r>
    <x v="8"/>
    <n v="0"/>
  </r>
  <r>
    <x v="8"/>
    <n v="0"/>
  </r>
  <r>
    <x v="8"/>
    <n v="0"/>
  </r>
  <r>
    <x v="8"/>
    <n v="1.8"/>
  </r>
  <r>
    <x v="8"/>
    <n v="1.8"/>
  </r>
  <r>
    <x v="7"/>
    <n v="1.8"/>
  </r>
  <r>
    <x v="7"/>
    <n v="1.8"/>
  </r>
  <r>
    <x v="4"/>
    <n v="0"/>
  </r>
  <r>
    <x v="8"/>
    <n v="0"/>
  </r>
  <r>
    <x v="8"/>
    <n v="1.8"/>
  </r>
  <r>
    <x v="8"/>
    <n v="0"/>
  </r>
  <r>
    <x v="8"/>
    <n v="0"/>
  </r>
  <r>
    <x v="8"/>
    <n v="0"/>
  </r>
  <r>
    <x v="8"/>
    <n v="0"/>
  </r>
  <r>
    <x v="5"/>
    <n v="0"/>
  </r>
  <r>
    <x v="9"/>
    <n v="0"/>
  </r>
  <r>
    <x v="7"/>
    <n v="0"/>
  </r>
  <r>
    <x v="6"/>
    <n v="0"/>
  </r>
  <r>
    <x v="2"/>
    <n v="0"/>
  </r>
  <r>
    <x v="7"/>
    <n v="0"/>
  </r>
  <r>
    <x v="6"/>
    <n v="0"/>
  </r>
  <r>
    <x v="9"/>
    <n v="0"/>
  </r>
  <r>
    <x v="6"/>
    <n v="0"/>
  </r>
  <r>
    <x v="8"/>
    <n v="0"/>
  </r>
  <r>
    <x v="7"/>
    <n v="0"/>
  </r>
  <r>
    <x v="9"/>
    <n v="0"/>
  </r>
  <r>
    <x v="7"/>
    <n v="0"/>
  </r>
  <r>
    <x v="9"/>
    <n v="0"/>
  </r>
  <r>
    <x v="9"/>
    <n v="1.8"/>
  </r>
  <r>
    <x v="7"/>
    <n v="0"/>
  </r>
  <r>
    <x v="7"/>
    <n v="0"/>
  </r>
  <r>
    <x v="6"/>
    <n v="0"/>
  </r>
  <r>
    <x v="7"/>
    <n v="0"/>
  </r>
  <r>
    <x v="7"/>
    <n v="1.8"/>
  </r>
  <r>
    <x v="9"/>
    <n v="0"/>
  </r>
  <r>
    <x v="8"/>
    <n v="0"/>
  </r>
  <r>
    <x v="2"/>
    <n v="0"/>
  </r>
  <r>
    <x v="8"/>
    <n v="1.8"/>
  </r>
  <r>
    <x v="7"/>
    <n v="1.8"/>
  </r>
  <r>
    <x v="7"/>
    <n v="0"/>
  </r>
  <r>
    <x v="8"/>
    <n v="0"/>
  </r>
  <r>
    <x v="5"/>
    <n v="0"/>
  </r>
  <r>
    <x v="5"/>
    <n v="0"/>
  </r>
  <r>
    <x v="3"/>
    <n v="0"/>
  </r>
  <r>
    <x v="4"/>
    <n v="0"/>
  </r>
  <r>
    <x v="7"/>
    <n v="0"/>
  </r>
  <r>
    <x v="7"/>
    <n v="0"/>
  </r>
  <r>
    <x v="2"/>
    <n v="0"/>
  </r>
  <r>
    <x v="7"/>
    <n v="0"/>
  </r>
  <r>
    <x v="8"/>
    <n v="0"/>
  </r>
  <r>
    <x v="5"/>
    <n v="0"/>
  </r>
  <r>
    <x v="7"/>
    <n v="0"/>
  </r>
  <r>
    <x v="7"/>
    <n v="0"/>
  </r>
  <r>
    <x v="5"/>
    <n v="0"/>
  </r>
  <r>
    <x v="2"/>
    <n v="0"/>
  </r>
  <r>
    <x v="5"/>
    <n v="0"/>
  </r>
  <r>
    <x v="9"/>
    <n v="0"/>
  </r>
  <r>
    <x v="7"/>
    <n v="0"/>
  </r>
  <r>
    <x v="7"/>
    <n v="0"/>
  </r>
  <r>
    <x v="8"/>
    <n v="0"/>
  </r>
  <r>
    <x v="8"/>
    <n v="0"/>
  </r>
  <r>
    <x v="5"/>
    <n v="0"/>
  </r>
  <r>
    <x v="5"/>
    <n v="0"/>
  </r>
  <r>
    <x v="8"/>
    <n v="0"/>
  </r>
  <r>
    <x v="9"/>
    <n v="0"/>
  </r>
  <r>
    <x v="8"/>
    <n v="0"/>
  </r>
  <r>
    <x v="9"/>
    <n v="0"/>
  </r>
  <r>
    <x v="8"/>
    <n v="1.8"/>
  </r>
  <r>
    <x v="5"/>
    <n v="0"/>
  </r>
  <r>
    <x v="7"/>
    <n v="0"/>
  </r>
  <r>
    <x v="7"/>
    <n v="0"/>
  </r>
  <r>
    <x v="9"/>
    <n v="0"/>
  </r>
  <r>
    <x v="7"/>
    <n v="1.8"/>
  </r>
  <r>
    <x v="5"/>
    <n v="0"/>
  </r>
  <r>
    <x v="5"/>
    <n v="0"/>
  </r>
  <r>
    <x v="5"/>
    <n v="0"/>
  </r>
  <r>
    <x v="5"/>
    <n v="0"/>
  </r>
  <r>
    <x v="7"/>
    <n v="0"/>
  </r>
  <r>
    <x v="7"/>
    <n v="0"/>
  </r>
  <r>
    <x v="8"/>
    <n v="0"/>
  </r>
  <r>
    <x v="9"/>
    <n v="0"/>
  </r>
  <r>
    <x v="6"/>
    <n v="0"/>
  </r>
  <r>
    <x v="7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6"/>
    <n v="0"/>
  </r>
  <r>
    <x v="9"/>
    <n v="0"/>
  </r>
  <r>
    <x v="7"/>
    <n v="0"/>
  </r>
  <r>
    <x v="7"/>
    <n v="0"/>
  </r>
  <r>
    <x v="5"/>
    <n v="0"/>
  </r>
  <r>
    <x v="9"/>
    <n v="0"/>
  </r>
  <r>
    <x v="3"/>
    <n v="0"/>
  </r>
  <r>
    <x v="5"/>
    <n v="0"/>
  </r>
  <r>
    <x v="7"/>
    <n v="0"/>
  </r>
  <r>
    <x v="2"/>
    <n v="0"/>
  </r>
  <r>
    <x v="6"/>
    <n v="0"/>
  </r>
  <r>
    <x v="7"/>
    <n v="0"/>
  </r>
  <r>
    <x v="2"/>
    <n v="0"/>
  </r>
  <r>
    <x v="7"/>
    <n v="0"/>
  </r>
  <r>
    <x v="6"/>
    <n v="0"/>
  </r>
  <r>
    <x v="8"/>
    <n v="0"/>
  </r>
  <r>
    <x v="8"/>
    <n v="0"/>
  </r>
  <r>
    <x v="5"/>
    <n v="0"/>
  </r>
  <r>
    <x v="8"/>
    <n v="0"/>
  </r>
  <r>
    <x v="7"/>
    <n v="0"/>
  </r>
  <r>
    <x v="8"/>
    <n v="0"/>
  </r>
  <r>
    <x v="6"/>
    <n v="0"/>
  </r>
  <r>
    <x v="6"/>
    <n v="0"/>
  </r>
  <r>
    <x v="8"/>
    <n v="0"/>
  </r>
  <r>
    <x v="2"/>
    <n v="0"/>
  </r>
  <r>
    <x v="5"/>
    <n v="0"/>
  </r>
  <r>
    <x v="5"/>
    <n v="0"/>
  </r>
  <r>
    <x v="5"/>
    <n v="0"/>
  </r>
  <r>
    <x v="7"/>
    <n v="0"/>
  </r>
  <r>
    <x v="2"/>
    <n v="0"/>
  </r>
  <r>
    <x v="7"/>
    <n v="0"/>
  </r>
  <r>
    <x v="5"/>
    <n v="0"/>
  </r>
  <r>
    <x v="7"/>
    <n v="0"/>
  </r>
  <r>
    <x v="9"/>
    <n v="0"/>
  </r>
  <r>
    <x v="2"/>
    <n v="0"/>
  </r>
  <r>
    <x v="7"/>
    <n v="0"/>
  </r>
  <r>
    <x v="8"/>
    <n v="0"/>
  </r>
  <r>
    <x v="8"/>
    <n v="0"/>
  </r>
  <r>
    <x v="2"/>
    <n v="0"/>
  </r>
  <r>
    <x v="6"/>
    <n v="0"/>
  </r>
  <r>
    <x v="9"/>
    <n v="0"/>
  </r>
  <r>
    <x v="7"/>
    <n v="0"/>
  </r>
  <r>
    <x v="1"/>
    <n v="0"/>
  </r>
  <r>
    <x v="7"/>
    <n v="0"/>
  </r>
  <r>
    <x v="9"/>
    <n v="0"/>
  </r>
  <r>
    <x v="6"/>
    <n v="0"/>
  </r>
  <r>
    <x v="2"/>
    <n v="0"/>
  </r>
  <r>
    <x v="7"/>
    <n v="0"/>
  </r>
  <r>
    <x v="6"/>
    <n v="0"/>
  </r>
  <r>
    <x v="8"/>
    <n v="0"/>
  </r>
  <r>
    <x v="2"/>
    <n v="0"/>
  </r>
  <r>
    <x v="5"/>
    <n v="0"/>
  </r>
  <r>
    <x v="4"/>
    <n v="0"/>
  </r>
  <r>
    <x v="2"/>
    <n v="0"/>
  </r>
  <r>
    <x v="7"/>
    <n v="0"/>
  </r>
  <r>
    <x v="9"/>
    <n v="0"/>
  </r>
  <r>
    <x v="2"/>
    <n v="0"/>
  </r>
  <r>
    <x v="2"/>
    <n v="0"/>
  </r>
  <r>
    <x v="7"/>
    <n v="0"/>
  </r>
  <r>
    <x v="7"/>
    <n v="0"/>
  </r>
  <r>
    <x v="2"/>
    <n v="0"/>
  </r>
  <r>
    <x v="7"/>
    <n v="0"/>
  </r>
  <r>
    <x v="6"/>
    <n v="0"/>
  </r>
  <r>
    <x v="7"/>
    <n v="0"/>
  </r>
  <r>
    <x v="4"/>
    <n v="0"/>
  </r>
  <r>
    <x v="7"/>
    <n v="0"/>
  </r>
  <r>
    <x v="2"/>
    <n v="0"/>
  </r>
  <r>
    <x v="5"/>
    <n v="0"/>
  </r>
  <r>
    <x v="5"/>
    <n v="0"/>
  </r>
  <r>
    <x v="2"/>
    <n v="0"/>
  </r>
  <r>
    <x v="5"/>
    <n v="0"/>
  </r>
  <r>
    <x v="7"/>
    <n v="0"/>
  </r>
  <r>
    <x v="8"/>
    <n v="0"/>
  </r>
  <r>
    <x v="9"/>
    <n v="0"/>
  </r>
  <r>
    <x v="2"/>
    <n v="0"/>
  </r>
  <r>
    <x v="2"/>
    <n v="0"/>
  </r>
  <r>
    <x v="7"/>
    <n v="0"/>
  </r>
  <r>
    <x v="5"/>
    <n v="0"/>
  </r>
  <r>
    <x v="7"/>
    <n v="0"/>
  </r>
  <r>
    <x v="2"/>
    <n v="0"/>
  </r>
  <r>
    <x v="9"/>
    <n v="0"/>
  </r>
  <r>
    <x v="6"/>
    <n v="0"/>
  </r>
  <r>
    <x v="4"/>
    <n v="0"/>
  </r>
  <r>
    <x v="5"/>
    <n v="0"/>
  </r>
  <r>
    <x v="2"/>
    <n v="0"/>
  </r>
  <r>
    <x v="7"/>
    <n v="0"/>
  </r>
  <r>
    <x v="7"/>
    <n v="0"/>
  </r>
  <r>
    <x v="8"/>
    <n v="0"/>
  </r>
  <r>
    <x v="7"/>
    <n v="0"/>
  </r>
  <r>
    <x v="5"/>
    <n v="0"/>
  </r>
  <r>
    <x v="8"/>
    <n v="0"/>
  </r>
  <r>
    <x v="7"/>
    <n v="0"/>
  </r>
  <r>
    <x v="8"/>
    <n v="0"/>
  </r>
  <r>
    <x v="4"/>
    <n v="0"/>
  </r>
  <r>
    <x v="2"/>
    <n v="0"/>
  </r>
  <r>
    <x v="6"/>
    <n v="0"/>
  </r>
  <r>
    <x v="4"/>
    <n v="0"/>
  </r>
  <r>
    <x v="8"/>
    <n v="0"/>
  </r>
  <r>
    <x v="4"/>
    <n v="0"/>
  </r>
  <r>
    <x v="8"/>
    <n v="0"/>
  </r>
  <r>
    <x v="4"/>
    <n v="0"/>
  </r>
  <r>
    <x v="8"/>
    <n v="0"/>
  </r>
  <r>
    <x v="4"/>
    <n v="0"/>
  </r>
  <r>
    <x v="8"/>
    <n v="0"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0"/>
  </r>
  <r>
    <x v="0"/>
    <n v="3.6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3.6"/>
  </r>
  <r>
    <x v="2"/>
    <n v="3.6"/>
  </r>
  <r>
    <x v="1"/>
    <n v="3.6"/>
  </r>
  <r>
    <x v="2"/>
    <n v="3.6"/>
  </r>
  <r>
    <x v="1"/>
    <n v="3.6"/>
  </r>
  <r>
    <x v="2"/>
    <n v="3.6"/>
  </r>
  <r>
    <x v="2"/>
    <n v="3.6"/>
  </r>
  <r>
    <x v="2"/>
    <n v="3.6"/>
  </r>
  <r>
    <x v="2"/>
    <n v="3.6"/>
  </r>
  <r>
    <x v="2"/>
    <n v="3.6"/>
  </r>
  <r>
    <x v="1"/>
    <n v="3.6"/>
  </r>
  <r>
    <x v="2"/>
    <n v="3.6"/>
  </r>
  <r>
    <x v="2"/>
    <n v="3.6"/>
  </r>
  <r>
    <x v="2"/>
    <n v="3.6"/>
  </r>
  <r>
    <x v="2"/>
    <n v="3.6"/>
  </r>
  <r>
    <x v="2"/>
    <n v="3.6"/>
  </r>
  <r>
    <x v="1"/>
    <n v="0"/>
  </r>
  <r>
    <x v="1"/>
    <n v="0"/>
  </r>
  <r>
    <x v="2"/>
    <n v="3.6"/>
  </r>
  <r>
    <x v="1"/>
    <n v="3.6"/>
  </r>
  <r>
    <x v="1"/>
    <n v="3.6"/>
  </r>
  <r>
    <x v="2"/>
    <n v="3.6"/>
  </r>
  <r>
    <x v="2"/>
    <n v="3.6"/>
  </r>
  <r>
    <x v="2"/>
    <n v="3.6"/>
  </r>
  <r>
    <x v="1"/>
    <n v="3.6"/>
  </r>
  <r>
    <x v="3"/>
    <n v="3.6"/>
  </r>
  <r>
    <x v="2"/>
    <n v="0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1"/>
    <n v="3.6"/>
  </r>
  <r>
    <x v="1"/>
    <n v="3.6"/>
  </r>
  <r>
    <x v="2"/>
    <n v="3.6"/>
  </r>
  <r>
    <x v="2"/>
    <n v="3.6"/>
  </r>
  <r>
    <x v="1"/>
    <n v="3.6"/>
  </r>
  <r>
    <x v="2"/>
    <n v="3.6"/>
  </r>
  <r>
    <x v="2"/>
    <n v="3.6"/>
  </r>
  <r>
    <x v="1"/>
    <n v="0"/>
  </r>
  <r>
    <x v="1"/>
    <n v="0"/>
  </r>
  <r>
    <x v="1"/>
    <n v="3.6"/>
  </r>
  <r>
    <x v="2"/>
    <n v="3.6"/>
  </r>
  <r>
    <x v="2"/>
    <n v="3.6"/>
  </r>
  <r>
    <x v="1"/>
    <n v="3.6"/>
  </r>
  <r>
    <x v="1"/>
    <n v="3.6"/>
  </r>
  <r>
    <x v="2"/>
    <n v="3.6"/>
  </r>
  <r>
    <x v="2"/>
    <n v="3.6"/>
  </r>
  <r>
    <x v="2"/>
    <n v="3.6"/>
  </r>
  <r>
    <x v="1"/>
    <n v="3.6"/>
  </r>
  <r>
    <x v="1"/>
    <n v="3.6"/>
  </r>
  <r>
    <x v="2"/>
    <n v="3.6"/>
  </r>
  <r>
    <x v="1"/>
    <n v="3.6"/>
  </r>
  <r>
    <x v="1"/>
    <n v="0"/>
  </r>
  <r>
    <x v="2"/>
    <n v="3.6"/>
  </r>
  <r>
    <x v="2"/>
    <n v="3.6"/>
  </r>
  <r>
    <x v="2"/>
    <n v="3.6"/>
  </r>
  <r>
    <x v="2"/>
    <n v="0"/>
  </r>
  <r>
    <x v="2"/>
    <n v="3.6"/>
  </r>
  <r>
    <x v="2"/>
    <n v="0"/>
  </r>
  <r>
    <x v="2"/>
    <n v="3.6"/>
  </r>
  <r>
    <x v="2"/>
    <n v="3.6"/>
  </r>
  <r>
    <x v="2"/>
    <n v="3.6"/>
  </r>
  <r>
    <x v="1"/>
    <n v="0"/>
  </r>
  <r>
    <x v="2"/>
    <n v="3.6"/>
  </r>
  <r>
    <x v="2"/>
    <n v="3.6"/>
  </r>
  <r>
    <x v="2"/>
    <n v="3.6"/>
  </r>
  <r>
    <x v="1"/>
    <n v="0"/>
  </r>
  <r>
    <x v="2"/>
    <n v="3.6"/>
  </r>
  <r>
    <x v="2"/>
    <n v="3.6"/>
  </r>
  <r>
    <x v="2"/>
    <n v="3.6"/>
  </r>
  <r>
    <x v="2"/>
    <n v="3.6"/>
  </r>
  <r>
    <x v="1"/>
    <n v="0"/>
  </r>
  <r>
    <x v="2"/>
    <n v="3.6"/>
  </r>
  <r>
    <x v="2"/>
    <n v="3.6"/>
  </r>
  <r>
    <x v="1"/>
    <n v="3.6"/>
  </r>
  <r>
    <x v="2"/>
    <n v="0"/>
  </r>
  <r>
    <x v="3"/>
    <n v="3.6"/>
  </r>
  <r>
    <x v="2"/>
    <n v="3.6"/>
  </r>
  <r>
    <x v="2"/>
    <n v="0"/>
  </r>
  <r>
    <x v="2"/>
    <n v="3.6"/>
  </r>
  <r>
    <x v="2"/>
    <n v="3.6"/>
  </r>
  <r>
    <x v="1"/>
    <n v="3.6"/>
  </r>
  <r>
    <x v="1"/>
    <n v="0"/>
  </r>
  <r>
    <x v="1"/>
    <n v="0"/>
  </r>
  <r>
    <x v="2"/>
    <n v="0"/>
  </r>
  <r>
    <x v="1"/>
    <n v="0"/>
  </r>
  <r>
    <x v="2"/>
    <n v="3.6"/>
  </r>
  <r>
    <x v="2"/>
    <n v="0"/>
  </r>
  <r>
    <x v="1"/>
    <n v="0"/>
  </r>
  <r>
    <x v="1"/>
    <n v="0"/>
  </r>
  <r>
    <x v="2"/>
    <n v="3.6"/>
  </r>
  <r>
    <x v="3"/>
    <n v="3.6"/>
  </r>
  <r>
    <x v="3"/>
    <n v="3.6"/>
  </r>
  <r>
    <x v="2"/>
    <n v="3.6"/>
  </r>
  <r>
    <x v="2"/>
    <n v="0"/>
  </r>
  <r>
    <x v="1"/>
    <n v="0"/>
  </r>
  <r>
    <x v="2"/>
    <n v="3.6"/>
  </r>
  <r>
    <x v="1"/>
    <n v="0"/>
  </r>
  <r>
    <x v="2"/>
    <n v="0"/>
  </r>
  <r>
    <x v="2"/>
    <n v="0"/>
  </r>
  <r>
    <x v="2"/>
    <n v="0"/>
  </r>
  <r>
    <x v="2"/>
    <n v="3.6"/>
  </r>
  <r>
    <x v="2"/>
    <n v="3.6"/>
  </r>
  <r>
    <x v="1"/>
    <n v="0"/>
  </r>
  <r>
    <x v="3"/>
    <n v="1.8"/>
  </r>
  <r>
    <x v="1"/>
    <n v="1.8"/>
  </r>
  <r>
    <x v="1"/>
    <n v="0"/>
  </r>
  <r>
    <x v="1"/>
    <n v="1.8"/>
  </r>
  <r>
    <x v="4"/>
    <n v="0"/>
  </r>
  <r>
    <x v="1"/>
    <n v="0"/>
  </r>
  <r>
    <x v="1"/>
    <n v="0"/>
  </r>
  <r>
    <x v="3"/>
    <n v="0"/>
  </r>
  <r>
    <x v="2"/>
    <n v="0"/>
  </r>
  <r>
    <x v="1"/>
    <n v="0"/>
  </r>
  <r>
    <x v="1"/>
    <n v="0"/>
  </r>
  <r>
    <x v="1"/>
    <n v="1.8"/>
  </r>
  <r>
    <x v="3"/>
    <n v="1.8"/>
  </r>
  <r>
    <x v="2"/>
    <n v="1.8"/>
  </r>
  <r>
    <x v="1"/>
    <n v="0"/>
  </r>
  <r>
    <x v="1"/>
    <n v="1.8"/>
  </r>
  <r>
    <x v="1"/>
    <n v="0"/>
  </r>
  <r>
    <x v="2"/>
    <n v="0"/>
  </r>
  <r>
    <x v="1"/>
    <n v="0"/>
  </r>
  <r>
    <x v="3"/>
    <n v="0"/>
  </r>
  <r>
    <x v="2"/>
    <n v="1.8"/>
  </r>
  <r>
    <x v="4"/>
    <n v="0"/>
  </r>
  <r>
    <x v="1"/>
    <n v="0"/>
  </r>
  <r>
    <x v="3"/>
    <n v="0"/>
  </r>
  <r>
    <x v="3"/>
    <n v="0"/>
  </r>
  <r>
    <x v="2"/>
    <n v="0"/>
  </r>
  <r>
    <x v="1"/>
    <n v="1.8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1.8"/>
  </r>
  <r>
    <x v="2"/>
    <n v="1.8"/>
  </r>
  <r>
    <x v="2"/>
    <n v="0"/>
  </r>
  <r>
    <x v="2"/>
    <n v="0"/>
  </r>
  <r>
    <x v="1"/>
    <n v="0"/>
  </r>
  <r>
    <x v="3"/>
    <n v="0"/>
  </r>
  <r>
    <x v="2"/>
    <n v="0"/>
  </r>
  <r>
    <x v="4"/>
    <n v="0"/>
  </r>
  <r>
    <x v="3"/>
    <n v="0"/>
  </r>
  <r>
    <x v="2"/>
    <n v="0"/>
  </r>
  <r>
    <x v="1"/>
    <n v="0"/>
  </r>
  <r>
    <x v="1"/>
    <n v="0"/>
  </r>
  <r>
    <x v="2"/>
    <n v="0"/>
  </r>
  <r>
    <x v="1"/>
    <n v="0"/>
  </r>
  <r>
    <x v="3"/>
    <n v="0"/>
  </r>
  <r>
    <x v="3"/>
    <n v="0"/>
  </r>
  <r>
    <x v="1"/>
    <n v="1.8"/>
  </r>
  <r>
    <x v="3"/>
    <n v="1.8"/>
  </r>
  <r>
    <x v="2"/>
    <n v="0"/>
  </r>
  <r>
    <x v="2"/>
    <n v="0"/>
  </r>
  <r>
    <x v="1"/>
    <n v="0"/>
  </r>
  <r>
    <x v="2"/>
    <n v="0"/>
  </r>
  <r>
    <x v="1"/>
    <n v="0"/>
  </r>
  <r>
    <x v="3"/>
    <n v="0"/>
  </r>
  <r>
    <x v="3"/>
    <n v="1.8"/>
  </r>
  <r>
    <x v="1"/>
    <n v="0"/>
  </r>
  <r>
    <x v="1"/>
    <n v="0"/>
  </r>
  <r>
    <x v="2"/>
    <n v="0"/>
  </r>
  <r>
    <x v="2"/>
    <n v="0"/>
  </r>
  <r>
    <x v="1"/>
    <n v="0"/>
  </r>
  <r>
    <x v="3"/>
    <n v="0"/>
  </r>
  <r>
    <x v="1"/>
    <n v="0"/>
  </r>
  <r>
    <x v="1"/>
    <n v="0"/>
  </r>
  <r>
    <x v="4"/>
    <n v="1.8"/>
  </r>
  <r>
    <x v="3"/>
    <n v="0"/>
  </r>
  <r>
    <x v="2"/>
    <n v="0"/>
  </r>
  <r>
    <x v="3"/>
    <n v="1.8"/>
  </r>
  <r>
    <x v="3"/>
    <n v="0"/>
  </r>
  <r>
    <x v="2"/>
    <n v="0"/>
  </r>
  <r>
    <x v="1"/>
    <n v="1.8"/>
  </r>
  <r>
    <x v="3"/>
    <n v="0"/>
  </r>
  <r>
    <x v="3"/>
    <n v="0"/>
  </r>
  <r>
    <x v="1"/>
    <n v="1.8"/>
  </r>
  <r>
    <x v="2"/>
    <n v="0"/>
  </r>
  <r>
    <x v="2"/>
    <n v="0"/>
  </r>
  <r>
    <x v="3"/>
    <n v="0"/>
  </r>
  <r>
    <x v="3"/>
    <n v="0"/>
  </r>
  <r>
    <x v="1"/>
    <n v="0"/>
  </r>
  <r>
    <x v="1"/>
    <n v="1.8"/>
  </r>
  <r>
    <x v="3"/>
    <n v="0"/>
  </r>
  <r>
    <x v="2"/>
    <n v="1.8"/>
  </r>
  <r>
    <x v="1"/>
    <n v="0"/>
  </r>
  <r>
    <x v="3"/>
    <n v="0"/>
  </r>
  <r>
    <x v="3"/>
    <n v="1.8"/>
  </r>
  <r>
    <x v="2"/>
    <n v="0"/>
  </r>
  <r>
    <x v="2"/>
    <n v="0"/>
  </r>
  <r>
    <x v="1"/>
    <n v="0"/>
  </r>
  <r>
    <x v="4"/>
    <n v="0"/>
  </r>
  <r>
    <x v="3"/>
    <n v="1.8"/>
  </r>
  <r>
    <x v="1"/>
    <n v="0"/>
  </r>
  <r>
    <x v="1"/>
    <n v="1.8"/>
  </r>
  <r>
    <x v="1"/>
    <n v="1.8"/>
  </r>
  <r>
    <x v="3"/>
    <n v="0"/>
  </r>
  <r>
    <x v="1"/>
    <n v="0"/>
  </r>
  <r>
    <x v="1"/>
    <n v="0"/>
  </r>
  <r>
    <x v="1"/>
    <n v="1.8"/>
  </r>
  <r>
    <x v="3"/>
    <n v="0"/>
  </r>
  <r>
    <x v="1"/>
    <n v="0"/>
  </r>
  <r>
    <x v="3"/>
    <n v="0"/>
  </r>
  <r>
    <x v="2"/>
    <n v="0"/>
  </r>
  <r>
    <x v="1"/>
    <n v="0"/>
  </r>
  <r>
    <x v="1"/>
    <n v="0"/>
  </r>
  <r>
    <x v="1"/>
    <n v="0"/>
  </r>
  <r>
    <x v="3"/>
    <n v="0"/>
  </r>
  <r>
    <x v="1"/>
    <n v="0"/>
  </r>
  <r>
    <x v="4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1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1"/>
    <n v="1.8"/>
  </r>
  <r>
    <x v="1"/>
    <n v="0"/>
  </r>
  <r>
    <x v="1"/>
    <n v="0"/>
  </r>
  <r>
    <x v="1"/>
    <n v="0"/>
  </r>
  <r>
    <x v="3"/>
    <n v="0"/>
  </r>
  <r>
    <x v="3"/>
    <n v="0"/>
  </r>
  <r>
    <x v="4"/>
    <n v="0"/>
  </r>
  <r>
    <x v="1"/>
    <n v="0"/>
  </r>
  <r>
    <x v="4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4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3"/>
    <n v="0"/>
  </r>
  <r>
    <x v="4"/>
    <n v="0"/>
  </r>
  <r>
    <x v="4"/>
    <n v="0"/>
  </r>
  <r>
    <x v="3"/>
    <n v="0"/>
  </r>
  <r>
    <x v="4"/>
    <n v="0"/>
  </r>
  <r>
    <x v="1"/>
    <n v="0"/>
  </r>
  <r>
    <x v="1"/>
    <n v="0"/>
  </r>
  <r>
    <x v="4"/>
    <n v="1.8"/>
  </r>
  <r>
    <x v="1"/>
    <n v="0"/>
  </r>
  <r>
    <x v="3"/>
    <n v="0"/>
  </r>
  <r>
    <x v="1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4"/>
    <n v="0"/>
  </r>
  <r>
    <x v="1"/>
    <n v="0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4"/>
    <n v="0"/>
  </r>
  <r>
    <x v="5"/>
    <n v="3.6"/>
  </r>
  <r>
    <x v="6"/>
    <n v="3.6"/>
  </r>
  <r>
    <x v="6"/>
    <n v="3.6"/>
  </r>
  <r>
    <x v="7"/>
    <n v="3.6"/>
  </r>
  <r>
    <x v="6"/>
    <n v="3.6"/>
  </r>
  <r>
    <x v="5"/>
    <n v="3.6"/>
  </r>
  <r>
    <x v="7"/>
    <n v="3.6"/>
  </r>
  <r>
    <x v="5"/>
    <n v="0"/>
  </r>
  <r>
    <x v="6"/>
    <n v="3.6"/>
  </r>
  <r>
    <x v="6"/>
    <n v="0"/>
  </r>
  <r>
    <x v="5"/>
    <n v="3.6"/>
  </r>
  <r>
    <x v="5"/>
    <n v="0"/>
  </r>
  <r>
    <x v="7"/>
    <n v="3.6"/>
  </r>
  <r>
    <x v="6"/>
    <n v="0"/>
  </r>
  <r>
    <x v="5"/>
    <n v="0"/>
  </r>
  <r>
    <x v="5"/>
    <n v="0"/>
  </r>
  <r>
    <x v="6"/>
    <n v="0"/>
  </r>
  <r>
    <x v="6"/>
    <n v="3.6"/>
  </r>
  <r>
    <x v="5"/>
    <n v="3.6"/>
  </r>
  <r>
    <x v="5"/>
    <n v="0"/>
  </r>
  <r>
    <x v="7"/>
    <n v="0"/>
  </r>
  <r>
    <x v="7"/>
    <n v="0"/>
  </r>
  <r>
    <x v="5"/>
    <n v="0"/>
  </r>
  <r>
    <x v="5"/>
    <n v="0"/>
  </r>
  <r>
    <x v="7"/>
    <n v="3.6"/>
  </r>
  <r>
    <x v="5"/>
    <n v="3.6"/>
  </r>
  <r>
    <x v="5"/>
    <n v="3.6"/>
  </r>
  <r>
    <x v="5"/>
    <n v="3.6"/>
  </r>
  <r>
    <x v="7"/>
    <n v="0"/>
  </r>
  <r>
    <x v="5"/>
    <n v="0"/>
  </r>
  <r>
    <x v="5"/>
    <n v="0"/>
  </r>
  <r>
    <x v="6"/>
    <n v="1.8"/>
  </r>
  <r>
    <x v="6"/>
    <n v="0"/>
  </r>
  <r>
    <x v="6"/>
    <n v="0"/>
  </r>
  <r>
    <x v="5"/>
    <n v="0"/>
  </r>
  <r>
    <x v="6"/>
    <n v="0"/>
  </r>
  <r>
    <x v="7"/>
    <n v="1.8"/>
  </r>
  <r>
    <x v="7"/>
    <n v="0"/>
  </r>
  <r>
    <x v="5"/>
    <n v="0"/>
  </r>
  <r>
    <x v="5"/>
    <n v="0"/>
  </r>
  <r>
    <x v="6"/>
    <n v="0"/>
  </r>
  <r>
    <x v="7"/>
    <n v="0"/>
  </r>
  <r>
    <x v="5"/>
    <n v="0"/>
  </r>
  <r>
    <x v="6"/>
    <n v="0"/>
  </r>
  <r>
    <x v="5"/>
    <n v="1.8"/>
  </r>
  <r>
    <x v="5"/>
    <n v="0"/>
  </r>
  <r>
    <x v="5"/>
    <n v="0"/>
  </r>
  <r>
    <x v="7"/>
    <n v="1.8"/>
  </r>
  <r>
    <x v="6"/>
    <n v="1.8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6"/>
    <n v="1.8"/>
  </r>
  <r>
    <x v="5"/>
    <n v="1.8"/>
  </r>
  <r>
    <x v="5"/>
    <n v="0"/>
  </r>
  <r>
    <x v="5"/>
    <n v="1.8"/>
  </r>
  <r>
    <x v="5"/>
    <n v="0"/>
  </r>
  <r>
    <x v="5"/>
    <n v="0"/>
  </r>
  <r>
    <x v="7"/>
    <n v="1.8"/>
  </r>
  <r>
    <x v="7"/>
    <n v="0"/>
  </r>
  <r>
    <x v="4"/>
    <n v="1.8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6"/>
    <n v="0"/>
  </r>
  <r>
    <x v="5"/>
    <n v="1.8"/>
  </r>
  <r>
    <x v="7"/>
    <n v="0"/>
  </r>
  <r>
    <x v="7"/>
    <n v="0"/>
  </r>
  <r>
    <x v="6"/>
    <n v="0"/>
  </r>
  <r>
    <x v="7"/>
    <n v="0"/>
  </r>
  <r>
    <x v="7"/>
    <n v="0"/>
  </r>
  <r>
    <x v="5"/>
    <n v="0"/>
  </r>
  <r>
    <x v="7"/>
    <n v="0"/>
  </r>
  <r>
    <x v="5"/>
    <n v="0"/>
  </r>
  <r>
    <x v="7"/>
    <n v="1.8"/>
  </r>
  <r>
    <x v="5"/>
    <n v="0"/>
  </r>
  <r>
    <x v="7"/>
    <n v="0"/>
  </r>
  <r>
    <x v="5"/>
    <n v="0"/>
  </r>
  <r>
    <x v="5"/>
    <n v="1.8"/>
  </r>
  <r>
    <x v="7"/>
    <n v="0"/>
  </r>
  <r>
    <x v="7"/>
    <n v="0"/>
  </r>
  <r>
    <x v="7"/>
    <n v="0"/>
  </r>
  <r>
    <x v="7"/>
    <n v="0"/>
  </r>
  <r>
    <x v="7"/>
    <n v="0"/>
  </r>
  <r>
    <x v="5"/>
    <n v="0"/>
  </r>
  <r>
    <x v="5"/>
    <n v="0"/>
  </r>
  <r>
    <x v="6"/>
    <n v="0"/>
  </r>
  <r>
    <x v="5"/>
    <n v="0"/>
  </r>
  <r>
    <x v="7"/>
    <n v="0"/>
  </r>
  <r>
    <x v="7"/>
    <n v="0"/>
  </r>
  <r>
    <x v="5"/>
    <n v="0"/>
  </r>
  <r>
    <x v="6"/>
    <n v="0"/>
  </r>
  <r>
    <x v="6"/>
    <n v="0"/>
  </r>
  <r>
    <x v="5"/>
    <n v="0"/>
  </r>
  <r>
    <x v="4"/>
    <n v="0"/>
  </r>
  <r>
    <x v="7"/>
    <n v="0"/>
  </r>
  <r>
    <x v="7"/>
    <n v="0"/>
  </r>
  <r>
    <x v="6"/>
    <n v="1.8"/>
  </r>
  <r>
    <x v="7"/>
    <n v="1.8"/>
  </r>
  <r>
    <x v="5"/>
    <n v="0"/>
  </r>
  <r>
    <x v="6"/>
    <n v="1.8"/>
  </r>
  <r>
    <x v="7"/>
    <n v="0"/>
  </r>
  <r>
    <x v="7"/>
    <n v="0"/>
  </r>
  <r>
    <x v="6"/>
    <n v="0"/>
  </r>
  <r>
    <x v="6"/>
    <n v="0"/>
  </r>
  <r>
    <x v="6"/>
    <n v="0"/>
  </r>
  <r>
    <x v="5"/>
    <n v="0"/>
  </r>
  <r>
    <x v="7"/>
    <n v="0"/>
  </r>
  <r>
    <x v="7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7"/>
    <n v="0"/>
  </r>
  <r>
    <x v="7"/>
    <n v="0"/>
  </r>
  <r>
    <x v="5"/>
    <n v="0"/>
  </r>
  <r>
    <x v="7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5"/>
    <n v="0"/>
  </r>
  <r>
    <x v="5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5"/>
    <n v="0"/>
  </r>
  <r>
    <x v="7"/>
    <n v="0"/>
  </r>
  <r>
    <x v="7"/>
    <n v="0"/>
  </r>
  <r>
    <x v="6"/>
    <n v="0"/>
  </r>
  <r>
    <x v="5"/>
    <n v="0"/>
  </r>
  <r>
    <x v="5"/>
    <n v="0"/>
  </r>
  <r>
    <x v="6"/>
    <n v="0"/>
  </r>
  <r>
    <x v="7"/>
    <n v="0"/>
  </r>
  <r>
    <x v="6"/>
    <n v="0"/>
  </r>
  <r>
    <x v="7"/>
    <n v="0"/>
  </r>
  <r>
    <x v="7"/>
    <n v="0"/>
  </r>
  <r>
    <x v="6"/>
    <n v="0"/>
  </r>
  <r>
    <x v="7"/>
    <n v="1.8"/>
  </r>
  <r>
    <x v="7"/>
    <m/>
  </r>
  <r>
    <x v="5"/>
    <m/>
  </r>
  <r>
    <x v="5"/>
    <m/>
  </r>
  <r>
    <x v="6"/>
    <m/>
  </r>
  <r>
    <x v="5"/>
    <m/>
  </r>
  <r>
    <x v="7"/>
    <m/>
  </r>
  <r>
    <x v="5"/>
    <m/>
  </r>
  <r>
    <x v="7"/>
    <m/>
  </r>
  <r>
    <x v="7"/>
    <m/>
  </r>
  <r>
    <x v="5"/>
    <m/>
  </r>
  <r>
    <x v="6"/>
    <m/>
  </r>
  <r>
    <x v="6"/>
    <m/>
  </r>
  <r>
    <x v="6"/>
    <m/>
  </r>
  <r>
    <x v="6"/>
    <m/>
  </r>
  <r>
    <x v="7"/>
    <m/>
  </r>
  <r>
    <x v="6"/>
    <m/>
  </r>
  <r>
    <x v="7"/>
    <m/>
  </r>
  <r>
    <x v="6"/>
    <m/>
  </r>
  <r>
    <x v="7"/>
    <m/>
  </r>
  <r>
    <x v="5"/>
    <m/>
  </r>
  <r>
    <x v="6"/>
    <m/>
  </r>
  <r>
    <x v="7"/>
    <m/>
  </r>
  <r>
    <x v="5"/>
    <m/>
  </r>
  <r>
    <x v="5"/>
    <m/>
  </r>
  <r>
    <x v="6"/>
    <m/>
  </r>
  <r>
    <x v="7"/>
    <m/>
  </r>
  <r>
    <x v="5"/>
    <m/>
  </r>
  <r>
    <x v="7"/>
    <m/>
  </r>
  <r>
    <x v="7"/>
    <m/>
  </r>
  <r>
    <x v="7"/>
    <m/>
  </r>
  <r>
    <x v="5"/>
    <m/>
  </r>
  <r>
    <x v="7"/>
    <m/>
  </r>
  <r>
    <x v="6"/>
    <m/>
  </r>
  <r>
    <x v="7"/>
    <m/>
  </r>
  <r>
    <x v="7"/>
    <m/>
  </r>
  <r>
    <x v="5"/>
    <m/>
  </r>
  <r>
    <x v="6"/>
    <m/>
  </r>
  <r>
    <x v="6"/>
    <m/>
  </r>
  <r>
    <x v="4"/>
    <m/>
  </r>
  <r>
    <x v="6"/>
    <m/>
  </r>
  <r>
    <x v="7"/>
    <m/>
  </r>
  <r>
    <x v="5"/>
    <m/>
  </r>
  <r>
    <x v="6"/>
    <m/>
  </r>
  <r>
    <x v="6"/>
    <m/>
  </r>
  <r>
    <x v="7"/>
    <m/>
  </r>
  <r>
    <x v="7"/>
    <m/>
  </r>
  <r>
    <x v="6"/>
    <m/>
  </r>
  <r>
    <x v="7"/>
    <m/>
  </r>
  <r>
    <x v="7"/>
    <m/>
  </r>
  <r>
    <x v="7"/>
    <m/>
  </r>
  <r>
    <x v="4"/>
    <m/>
  </r>
  <r>
    <x v="7"/>
    <m/>
  </r>
  <r>
    <x v="6"/>
    <m/>
  </r>
  <r>
    <x v="6"/>
    <m/>
  </r>
  <r>
    <x v="6"/>
    <m/>
  </r>
  <r>
    <x v="6"/>
    <m/>
  </r>
  <r>
    <x v="6"/>
    <m/>
  </r>
  <r>
    <x v="7"/>
    <m/>
  </r>
  <r>
    <x v="5"/>
    <m/>
  </r>
  <r>
    <x v="5"/>
    <m/>
  </r>
  <r>
    <x v="6"/>
    <m/>
  </r>
  <r>
    <x v="6"/>
    <m/>
  </r>
  <r>
    <x v="7"/>
    <m/>
  </r>
  <r>
    <x v="6"/>
    <m/>
  </r>
  <r>
    <x v="7"/>
    <m/>
  </r>
  <r>
    <x v="6"/>
    <m/>
  </r>
  <r>
    <x v="5"/>
    <m/>
  </r>
  <r>
    <x v="7"/>
    <m/>
  </r>
  <r>
    <x v="4"/>
    <m/>
  </r>
  <r>
    <x v="6"/>
    <m/>
  </r>
  <r>
    <x v="6"/>
    <m/>
  </r>
  <r>
    <x v="7"/>
    <m/>
  </r>
  <r>
    <x v="7"/>
    <m/>
  </r>
  <r>
    <x v="5"/>
    <m/>
  </r>
  <r>
    <x v="7"/>
    <m/>
  </r>
  <r>
    <x v="6"/>
    <m/>
  </r>
  <r>
    <x v="5"/>
    <m/>
  </r>
  <r>
    <x v="7"/>
    <m/>
  </r>
  <r>
    <x v="5"/>
    <m/>
  </r>
  <r>
    <x v="4"/>
    <m/>
  </r>
  <r>
    <x v="6"/>
    <m/>
  </r>
  <r>
    <x v="7"/>
    <m/>
  </r>
  <r>
    <x v="4"/>
    <m/>
  </r>
  <r>
    <x v="5"/>
    <m/>
  </r>
  <r>
    <x v="4"/>
    <m/>
  </r>
  <r>
    <x v="5"/>
    <m/>
  </r>
  <r>
    <x v="4"/>
    <m/>
  </r>
  <r>
    <x v="5"/>
    <m/>
  </r>
  <r>
    <x v="4"/>
    <m/>
  </r>
  <r>
    <x v="5"/>
    <m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1.8"/>
  </r>
  <r>
    <x v="0"/>
    <n v="0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3.6"/>
  </r>
  <r>
    <x v="3"/>
    <n v="3.6"/>
  </r>
  <r>
    <x v="1"/>
    <n v="3.6"/>
  </r>
  <r>
    <x v="3"/>
    <n v="3.6"/>
  </r>
  <r>
    <x v="1"/>
    <n v="3.6"/>
  </r>
  <r>
    <x v="3"/>
    <n v="3.6"/>
  </r>
  <r>
    <x v="2"/>
    <n v="3.6"/>
  </r>
  <r>
    <x v="2"/>
    <n v="3.6"/>
  </r>
  <r>
    <x v="2"/>
    <n v="3.6"/>
  </r>
  <r>
    <x v="2"/>
    <n v="3.6"/>
  </r>
  <r>
    <x v="1"/>
    <n v="3.6"/>
  </r>
  <r>
    <x v="3"/>
    <n v="3.6"/>
  </r>
  <r>
    <x v="3"/>
    <n v="3.6"/>
  </r>
  <r>
    <x v="3"/>
    <n v="3.6"/>
  </r>
  <r>
    <x v="3"/>
    <n v="3.6"/>
  </r>
  <r>
    <x v="3"/>
    <n v="3.6"/>
  </r>
  <r>
    <x v="1"/>
    <n v="3.6"/>
  </r>
  <r>
    <x v="1"/>
    <n v="3.6"/>
  </r>
  <r>
    <x v="2"/>
    <n v="0"/>
  </r>
  <r>
    <x v="1"/>
    <n v="3.6"/>
  </r>
  <r>
    <x v="1"/>
    <n v="3.6"/>
  </r>
  <r>
    <x v="2"/>
    <n v="3.6"/>
  </r>
  <r>
    <x v="3"/>
    <n v="3.6"/>
  </r>
  <r>
    <x v="2"/>
    <n v="0"/>
  </r>
  <r>
    <x v="1"/>
    <n v="3.6"/>
  </r>
  <r>
    <x v="2"/>
    <n v="3.6"/>
  </r>
  <r>
    <x v="2"/>
    <n v="3.6"/>
  </r>
  <r>
    <x v="3"/>
    <n v="3.6"/>
  </r>
  <r>
    <x v="2"/>
    <n v="3.6"/>
  </r>
  <r>
    <x v="3"/>
    <n v="3.6"/>
  </r>
  <r>
    <x v="2"/>
    <n v="3.6"/>
  </r>
  <r>
    <x v="2"/>
    <n v="3.6"/>
  </r>
  <r>
    <x v="2"/>
    <n v="3.6"/>
  </r>
  <r>
    <x v="1"/>
    <n v="3.6"/>
  </r>
  <r>
    <x v="1"/>
    <n v="3.6"/>
  </r>
  <r>
    <x v="3"/>
    <n v="3.6"/>
  </r>
  <r>
    <x v="3"/>
    <n v="3.6"/>
  </r>
  <r>
    <x v="1"/>
    <n v="3.6"/>
  </r>
  <r>
    <x v="2"/>
    <n v="0"/>
  </r>
  <r>
    <x v="3"/>
    <n v="3.6"/>
  </r>
  <r>
    <x v="1"/>
    <n v="3.6"/>
  </r>
  <r>
    <x v="4"/>
    <n v="3.6"/>
  </r>
  <r>
    <x v="1"/>
    <n v="3.6"/>
  </r>
  <r>
    <x v="2"/>
    <n v="0"/>
  </r>
  <r>
    <x v="3"/>
    <n v="3.6"/>
  </r>
  <r>
    <x v="1"/>
    <n v="3.6"/>
  </r>
  <r>
    <x v="3"/>
    <n v="3.6"/>
  </r>
  <r>
    <x v="3"/>
    <n v="0"/>
  </r>
  <r>
    <x v="2"/>
    <n v="3.6"/>
  </r>
  <r>
    <x v="2"/>
    <n v="0"/>
  </r>
  <r>
    <x v="1"/>
    <n v="3.6"/>
  </r>
  <r>
    <x v="1"/>
    <n v="3.6"/>
  </r>
  <r>
    <x v="2"/>
    <n v="3.6"/>
  </r>
  <r>
    <x v="1"/>
    <n v="3.6"/>
  </r>
  <r>
    <x v="4"/>
    <n v="3.6"/>
  </r>
  <r>
    <x v="3"/>
    <n v="0"/>
  </r>
  <r>
    <x v="3"/>
    <n v="3.6"/>
  </r>
  <r>
    <x v="2"/>
    <n v="0"/>
  </r>
  <r>
    <x v="2"/>
    <n v="0"/>
  </r>
  <r>
    <x v="2"/>
    <n v="3.6"/>
  </r>
  <r>
    <x v="2"/>
    <n v="0"/>
  </r>
  <r>
    <x v="3"/>
    <n v="0"/>
  </r>
  <r>
    <x v="2"/>
    <n v="3.6"/>
  </r>
  <r>
    <x v="2"/>
    <n v="0"/>
  </r>
  <r>
    <x v="4"/>
    <n v="3.6"/>
  </r>
  <r>
    <x v="3"/>
    <n v="0"/>
  </r>
  <r>
    <x v="3"/>
    <n v="3.6"/>
  </r>
  <r>
    <x v="2"/>
    <n v="0"/>
  </r>
  <r>
    <x v="1"/>
    <n v="0"/>
  </r>
  <r>
    <x v="3"/>
    <n v="3.6"/>
  </r>
  <r>
    <x v="3"/>
    <n v="3.6"/>
  </r>
  <r>
    <x v="3"/>
    <n v="3.6"/>
  </r>
  <r>
    <x v="2"/>
    <n v="0"/>
  </r>
  <r>
    <x v="1"/>
    <n v="3.6"/>
  </r>
  <r>
    <x v="2"/>
    <n v="0"/>
  </r>
  <r>
    <x v="2"/>
    <n v="3.6"/>
  </r>
  <r>
    <x v="1"/>
    <n v="3.6"/>
  </r>
  <r>
    <x v="2"/>
    <n v="0"/>
  </r>
  <r>
    <x v="1"/>
    <n v="3.6"/>
  </r>
  <r>
    <x v="3"/>
    <n v="0"/>
  </r>
  <r>
    <x v="2"/>
    <n v="0"/>
  </r>
  <r>
    <x v="3"/>
    <n v="0"/>
  </r>
  <r>
    <x v="3"/>
    <n v="0"/>
  </r>
  <r>
    <x v="1"/>
    <n v="3.6"/>
  </r>
  <r>
    <x v="1"/>
    <n v="0"/>
  </r>
  <r>
    <x v="4"/>
    <n v="3.6"/>
  </r>
  <r>
    <x v="2"/>
    <n v="0"/>
  </r>
  <r>
    <x v="4"/>
    <n v="0"/>
  </r>
  <r>
    <x v="3"/>
    <n v="0"/>
  </r>
  <r>
    <x v="2"/>
    <n v="3.6"/>
  </r>
  <r>
    <x v="1"/>
    <n v="0"/>
  </r>
  <r>
    <x v="4"/>
    <n v="3.6"/>
  </r>
  <r>
    <x v="3"/>
    <n v="3.6"/>
  </r>
  <r>
    <x v="2"/>
    <n v="3.6"/>
  </r>
  <r>
    <x v="1"/>
    <n v="0"/>
  </r>
  <r>
    <x v="3"/>
    <n v="0"/>
  </r>
  <r>
    <x v="2"/>
    <n v="0"/>
  </r>
  <r>
    <x v="1"/>
    <n v="0"/>
  </r>
  <r>
    <x v="2"/>
    <n v="0"/>
  </r>
  <r>
    <x v="1"/>
    <n v="0"/>
  </r>
  <r>
    <x v="3"/>
    <n v="3.6"/>
  </r>
  <r>
    <x v="2"/>
    <n v="3.6"/>
  </r>
  <r>
    <x v="3"/>
    <n v="0"/>
  </r>
  <r>
    <x v="3"/>
    <n v="3.6"/>
  </r>
  <r>
    <x v="3"/>
    <n v="3.6"/>
  </r>
  <r>
    <x v="1"/>
    <n v="3.6"/>
  </r>
  <r>
    <x v="2"/>
    <n v="0"/>
  </r>
  <r>
    <x v="4"/>
    <n v="1.8"/>
  </r>
  <r>
    <x v="4"/>
    <n v="1.8"/>
  </r>
  <r>
    <x v="4"/>
    <n v="1.8"/>
  </r>
  <r>
    <x v="5"/>
    <n v="0"/>
  </r>
  <r>
    <x v="1"/>
    <n v="1.8"/>
  </r>
  <r>
    <x v="3"/>
    <n v="1.8"/>
  </r>
  <r>
    <x v="1"/>
    <n v="1.8"/>
  </r>
  <r>
    <x v="2"/>
    <n v="1.8"/>
  </r>
  <r>
    <x v="1"/>
    <n v="1.8"/>
  </r>
  <r>
    <x v="1"/>
    <n v="0"/>
  </r>
  <r>
    <x v="1"/>
    <n v="1.8"/>
  </r>
  <r>
    <x v="2"/>
    <n v="1.8"/>
  </r>
  <r>
    <x v="3"/>
    <n v="1.8"/>
  </r>
  <r>
    <x v="4"/>
    <n v="0"/>
  </r>
  <r>
    <x v="3"/>
    <n v="1.8"/>
  </r>
  <r>
    <x v="1"/>
    <n v="0"/>
  </r>
  <r>
    <x v="2"/>
    <n v="0"/>
  </r>
  <r>
    <x v="4"/>
    <n v="1.8"/>
  </r>
  <r>
    <x v="1"/>
    <n v="0"/>
  </r>
  <r>
    <x v="3"/>
    <n v="1.8"/>
  </r>
  <r>
    <x v="5"/>
    <n v="1.8"/>
  </r>
  <r>
    <x v="4"/>
    <n v="0"/>
  </r>
  <r>
    <x v="2"/>
    <n v="1.8"/>
  </r>
  <r>
    <x v="2"/>
    <n v="0"/>
  </r>
  <r>
    <x v="2"/>
    <n v="0"/>
  </r>
  <r>
    <x v="1"/>
    <n v="1.8"/>
  </r>
  <r>
    <x v="3"/>
    <n v="0"/>
  </r>
  <r>
    <x v="3"/>
    <n v="1.8"/>
  </r>
  <r>
    <x v="2"/>
    <n v="0"/>
  </r>
  <r>
    <x v="1"/>
    <n v="0"/>
  </r>
  <r>
    <x v="4"/>
    <n v="1.8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1"/>
    <n v="0"/>
  </r>
  <r>
    <x v="1"/>
    <n v="0"/>
  </r>
  <r>
    <x v="3"/>
    <n v="1.8"/>
  </r>
  <r>
    <x v="5"/>
    <n v="1.8"/>
  </r>
  <r>
    <x v="2"/>
    <n v="1.8"/>
  </r>
  <r>
    <x v="3"/>
    <n v="0"/>
  </r>
  <r>
    <x v="1"/>
    <n v="0"/>
  </r>
  <r>
    <x v="3"/>
    <n v="0"/>
  </r>
  <r>
    <x v="3"/>
    <n v="0"/>
  </r>
  <r>
    <x v="1"/>
    <n v="0"/>
  </r>
  <r>
    <x v="2"/>
    <n v="1.8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1.8"/>
  </r>
  <r>
    <x v="2"/>
    <n v="0"/>
  </r>
  <r>
    <x v="1"/>
    <n v="0"/>
  </r>
  <r>
    <x v="4"/>
    <n v="1.8"/>
  </r>
  <r>
    <x v="2"/>
    <n v="1.8"/>
  </r>
  <r>
    <x v="2"/>
    <n v="0"/>
  </r>
  <r>
    <x v="1"/>
    <n v="0"/>
  </r>
  <r>
    <x v="1"/>
    <n v="0"/>
  </r>
  <r>
    <x v="3"/>
    <n v="0"/>
  </r>
  <r>
    <x v="3"/>
    <n v="0"/>
  </r>
  <r>
    <x v="5"/>
    <n v="0"/>
  </r>
  <r>
    <x v="1"/>
    <n v="1.8"/>
  </r>
  <r>
    <x v="3"/>
    <n v="0"/>
  </r>
  <r>
    <x v="1"/>
    <n v="0"/>
  </r>
  <r>
    <x v="1"/>
    <n v="0"/>
  </r>
  <r>
    <x v="3"/>
    <n v="0"/>
  </r>
  <r>
    <x v="4"/>
    <n v="0"/>
  </r>
  <r>
    <x v="2"/>
    <n v="0"/>
  </r>
  <r>
    <x v="2"/>
    <n v="0"/>
  </r>
  <r>
    <x v="3"/>
    <n v="1.8"/>
  </r>
  <r>
    <x v="2"/>
    <n v="0"/>
  </r>
  <r>
    <x v="3"/>
    <n v="0"/>
  </r>
  <r>
    <x v="2"/>
    <n v="0"/>
  </r>
  <r>
    <x v="1"/>
    <n v="0"/>
  </r>
  <r>
    <x v="4"/>
    <n v="1.8"/>
  </r>
  <r>
    <x v="3"/>
    <n v="0"/>
  </r>
  <r>
    <x v="1"/>
    <n v="0"/>
  </r>
  <r>
    <x v="3"/>
    <n v="0"/>
  </r>
  <r>
    <x v="4"/>
    <n v="1.8"/>
  </r>
  <r>
    <x v="2"/>
    <n v="0"/>
  </r>
  <r>
    <x v="1"/>
    <n v="0"/>
  </r>
  <r>
    <x v="3"/>
    <n v="0"/>
  </r>
  <r>
    <x v="3"/>
    <n v="1.8"/>
  </r>
  <r>
    <x v="3"/>
    <n v="0"/>
  </r>
  <r>
    <x v="5"/>
    <n v="0"/>
  </r>
  <r>
    <x v="2"/>
    <n v="1.8"/>
  </r>
  <r>
    <x v="1"/>
    <n v="0"/>
  </r>
  <r>
    <x v="4"/>
    <n v="0"/>
  </r>
  <r>
    <x v="4"/>
    <n v="0"/>
  </r>
  <r>
    <x v="2"/>
    <n v="0"/>
  </r>
  <r>
    <x v="3"/>
    <n v="0"/>
  </r>
  <r>
    <x v="3"/>
    <n v="0"/>
  </r>
  <r>
    <x v="4"/>
    <n v="0"/>
  </r>
  <r>
    <x v="1"/>
    <n v="1.8"/>
  </r>
  <r>
    <x v="4"/>
    <n v="0"/>
  </r>
  <r>
    <x v="2"/>
    <n v="0"/>
  </r>
  <r>
    <x v="2"/>
    <n v="0"/>
  </r>
  <r>
    <x v="4"/>
    <n v="0"/>
  </r>
  <r>
    <x v="3"/>
    <n v="0"/>
  </r>
  <r>
    <x v="4"/>
    <n v="0"/>
  </r>
  <r>
    <x v="1"/>
    <n v="0"/>
  </r>
  <r>
    <x v="3"/>
    <n v="0"/>
  </r>
  <r>
    <x v="5"/>
    <n v="0"/>
  </r>
  <r>
    <x v="1"/>
    <n v="0"/>
  </r>
  <r>
    <x v="4"/>
    <n v="0"/>
  </r>
  <r>
    <x v="1"/>
    <n v="0"/>
  </r>
  <r>
    <x v="2"/>
    <n v="0"/>
  </r>
  <r>
    <x v="1"/>
    <n v="0"/>
  </r>
  <r>
    <x v="2"/>
    <n v="0"/>
  </r>
  <r>
    <x v="1"/>
    <n v="0"/>
  </r>
  <r>
    <x v="1"/>
    <n v="1.8"/>
  </r>
  <r>
    <x v="3"/>
    <n v="0"/>
  </r>
  <r>
    <x v="5"/>
    <n v="0"/>
  </r>
  <r>
    <x v="5"/>
    <n v="0"/>
  </r>
  <r>
    <x v="1"/>
    <n v="0"/>
  </r>
  <r>
    <x v="5"/>
    <n v="1.8"/>
  </r>
  <r>
    <x v="1"/>
    <n v="0"/>
  </r>
  <r>
    <x v="2"/>
    <n v="0"/>
  </r>
  <r>
    <x v="1"/>
    <n v="0"/>
  </r>
  <r>
    <x v="5"/>
    <n v="0"/>
  </r>
  <r>
    <x v="3"/>
    <n v="0"/>
  </r>
  <r>
    <x v="4"/>
    <n v="0"/>
  </r>
  <r>
    <x v="4"/>
    <n v="1.8"/>
  </r>
  <r>
    <x v="4"/>
    <n v="0"/>
  </r>
  <r>
    <x v="1"/>
    <n v="1.8"/>
  </r>
  <r>
    <x v="2"/>
    <n v="0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2"/>
    <n v="0"/>
  </r>
  <r>
    <x v="1"/>
    <n v="0"/>
  </r>
  <r>
    <x v="1"/>
    <n v="1.8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0"/>
  </r>
  <r>
    <x v="4"/>
    <n v="0"/>
  </r>
  <r>
    <x v="5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4"/>
    <n v="0"/>
  </r>
  <r>
    <x v="4"/>
    <n v="0"/>
  </r>
  <r>
    <x v="1"/>
    <n v="0"/>
  </r>
  <r>
    <x v="5"/>
    <n v="0"/>
  </r>
  <r>
    <x v="5"/>
    <n v="0"/>
  </r>
  <r>
    <x v="1"/>
    <n v="0"/>
  </r>
  <r>
    <x v="5"/>
    <n v="0"/>
  </r>
  <r>
    <x v="4"/>
    <n v="0"/>
  </r>
  <r>
    <x v="3"/>
    <n v="0"/>
  </r>
  <r>
    <x v="5"/>
    <n v="0"/>
  </r>
  <r>
    <x v="3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4"/>
    <n v="0"/>
  </r>
  <r>
    <x v="1"/>
    <n v="0"/>
  </r>
  <r>
    <x v="3"/>
    <n v="0"/>
  </r>
  <r>
    <x v="4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3"/>
    <n v="0"/>
  </r>
  <r>
    <x v="2"/>
    <n v="0"/>
  </r>
  <r>
    <x v="2"/>
    <n v="0"/>
  </r>
  <r>
    <x v="2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4"/>
    <n v="0"/>
  </r>
  <r>
    <x v="1"/>
    <n v="0"/>
  </r>
  <r>
    <x v="2"/>
    <n v="0"/>
  </r>
  <r>
    <x v="1"/>
    <n v="0"/>
  </r>
  <r>
    <x v="5"/>
    <n v="0"/>
  </r>
  <r>
    <x v="5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5"/>
    <n v="0"/>
  </r>
  <r>
    <x v="6"/>
    <n v="0"/>
  </r>
  <r>
    <x v="7"/>
    <n v="3.6"/>
  </r>
  <r>
    <x v="7"/>
    <n v="3.6"/>
  </r>
  <r>
    <x v="6"/>
    <n v="3.6"/>
  </r>
  <r>
    <x v="7"/>
    <n v="3.6"/>
  </r>
  <r>
    <x v="6"/>
    <n v="3.6"/>
  </r>
  <r>
    <x v="6"/>
    <n v="3.6"/>
  </r>
  <r>
    <x v="6"/>
    <n v="3.6"/>
  </r>
  <r>
    <x v="7"/>
    <n v="3.6"/>
  </r>
  <r>
    <x v="7"/>
    <n v="3.6"/>
  </r>
  <r>
    <x v="6"/>
    <n v="3.6"/>
  </r>
  <r>
    <x v="6"/>
    <n v="3.6"/>
  </r>
  <r>
    <x v="7"/>
    <n v="0"/>
  </r>
  <r>
    <x v="7"/>
    <n v="3.6"/>
  </r>
  <r>
    <x v="7"/>
    <n v="0"/>
  </r>
  <r>
    <x v="6"/>
    <n v="3.6"/>
  </r>
  <r>
    <x v="7"/>
    <n v="3.6"/>
  </r>
  <r>
    <x v="7"/>
    <n v="3.6"/>
  </r>
  <r>
    <x v="6"/>
    <n v="0"/>
  </r>
  <r>
    <x v="6"/>
    <n v="0"/>
  </r>
  <r>
    <x v="8"/>
    <n v="3.6"/>
  </r>
  <r>
    <x v="6"/>
    <n v="0"/>
  </r>
  <r>
    <x v="6"/>
    <n v="3.6"/>
  </r>
  <r>
    <x v="6"/>
    <n v="3.6"/>
  </r>
  <r>
    <x v="6"/>
    <n v="3.6"/>
  </r>
  <r>
    <x v="6"/>
    <n v="3.6"/>
  </r>
  <r>
    <x v="7"/>
    <n v="0"/>
  </r>
  <r>
    <x v="6"/>
    <n v="0"/>
  </r>
  <r>
    <x v="6"/>
    <n v="1.8"/>
  </r>
  <r>
    <x v="7"/>
    <n v="0"/>
  </r>
  <r>
    <x v="6"/>
    <n v="0"/>
  </r>
  <r>
    <x v="6"/>
    <n v="1.8"/>
  </r>
  <r>
    <x v="7"/>
    <n v="1.8"/>
  </r>
  <r>
    <x v="6"/>
    <n v="1.8"/>
  </r>
  <r>
    <x v="6"/>
    <n v="0"/>
  </r>
  <r>
    <x v="7"/>
    <n v="0"/>
  </r>
  <r>
    <x v="8"/>
    <n v="1.8"/>
  </r>
  <r>
    <x v="7"/>
    <n v="0"/>
  </r>
  <r>
    <x v="6"/>
    <n v="1.8"/>
  </r>
  <r>
    <x v="6"/>
    <n v="0"/>
  </r>
  <r>
    <x v="7"/>
    <n v="1.8"/>
  </r>
  <r>
    <x v="7"/>
    <n v="1.8"/>
  </r>
  <r>
    <x v="6"/>
    <n v="0"/>
  </r>
  <r>
    <x v="7"/>
    <n v="1.8"/>
  </r>
  <r>
    <x v="6"/>
    <n v="0"/>
  </r>
  <r>
    <x v="6"/>
    <n v="1.8"/>
  </r>
  <r>
    <x v="8"/>
    <n v="0"/>
  </r>
  <r>
    <x v="8"/>
    <n v="0"/>
  </r>
  <r>
    <x v="6"/>
    <n v="0"/>
  </r>
  <r>
    <x v="6"/>
    <n v="0"/>
  </r>
  <r>
    <x v="7"/>
    <n v="1.8"/>
  </r>
  <r>
    <x v="7"/>
    <n v="1.8"/>
  </r>
  <r>
    <x v="7"/>
    <n v="1.8"/>
  </r>
  <r>
    <x v="6"/>
    <n v="0"/>
  </r>
  <r>
    <x v="8"/>
    <n v="0"/>
  </r>
  <r>
    <x v="6"/>
    <n v="0"/>
  </r>
  <r>
    <x v="8"/>
    <n v="0"/>
  </r>
  <r>
    <x v="6"/>
    <n v="0"/>
  </r>
  <r>
    <x v="7"/>
    <n v="0"/>
  </r>
  <r>
    <x v="6"/>
    <n v="1.8"/>
  </r>
  <r>
    <x v="6"/>
    <n v="0"/>
  </r>
  <r>
    <x v="7"/>
    <n v="1.8"/>
  </r>
  <r>
    <x v="8"/>
    <n v="0"/>
  </r>
  <r>
    <x v="8"/>
    <n v="1.8"/>
  </r>
  <r>
    <x v="6"/>
    <n v="0"/>
  </r>
  <r>
    <x v="6"/>
    <n v="0"/>
  </r>
  <r>
    <x v="6"/>
    <n v="0"/>
  </r>
  <r>
    <x v="8"/>
    <n v="1.8"/>
  </r>
  <r>
    <x v="7"/>
    <n v="0"/>
  </r>
  <r>
    <x v="5"/>
    <n v="1.8"/>
  </r>
  <r>
    <x v="8"/>
    <n v="1.8"/>
  </r>
  <r>
    <x v="8"/>
    <n v="0"/>
  </r>
  <r>
    <x v="6"/>
    <n v="0"/>
  </r>
  <r>
    <x v="8"/>
    <n v="1.8"/>
  </r>
  <r>
    <x v="8"/>
    <n v="0"/>
  </r>
  <r>
    <x v="6"/>
    <n v="0"/>
  </r>
  <r>
    <x v="6"/>
    <n v="1.8"/>
  </r>
  <r>
    <x v="7"/>
    <n v="0"/>
  </r>
  <r>
    <x v="8"/>
    <n v="0"/>
  </r>
  <r>
    <x v="6"/>
    <n v="1.8"/>
  </r>
  <r>
    <x v="7"/>
    <n v="0"/>
  </r>
  <r>
    <x v="8"/>
    <n v="0"/>
  </r>
  <r>
    <x v="6"/>
    <n v="1.8"/>
  </r>
  <r>
    <x v="7"/>
    <n v="0"/>
  </r>
  <r>
    <x v="6"/>
    <n v="0"/>
  </r>
  <r>
    <x v="8"/>
    <n v="0"/>
  </r>
  <r>
    <x v="7"/>
    <n v="0"/>
  </r>
  <r>
    <x v="7"/>
    <n v="0"/>
  </r>
  <r>
    <x v="7"/>
    <n v="0"/>
  </r>
  <r>
    <x v="7"/>
    <n v="0"/>
  </r>
  <r>
    <x v="7"/>
    <n v="0"/>
  </r>
  <r>
    <x v="8"/>
    <n v="0"/>
  </r>
  <r>
    <x v="7"/>
    <n v="0"/>
  </r>
  <r>
    <x v="6"/>
    <n v="0"/>
  </r>
  <r>
    <x v="8"/>
    <n v="0"/>
  </r>
  <r>
    <x v="8"/>
    <n v="1.8"/>
  </r>
  <r>
    <x v="7"/>
    <n v="0"/>
  </r>
  <r>
    <x v="8"/>
    <n v="0"/>
  </r>
  <r>
    <x v="7"/>
    <n v="0"/>
  </r>
  <r>
    <x v="6"/>
    <n v="0"/>
  </r>
  <r>
    <x v="7"/>
    <n v="0"/>
  </r>
  <r>
    <x v="7"/>
    <n v="1.8"/>
  </r>
  <r>
    <x v="6"/>
    <n v="0"/>
  </r>
  <r>
    <x v="7"/>
    <n v="0"/>
  </r>
  <r>
    <x v="6"/>
    <n v="0"/>
  </r>
  <r>
    <x v="6"/>
    <n v="0"/>
  </r>
  <r>
    <x v="5"/>
    <n v="0"/>
  </r>
  <r>
    <x v="7"/>
    <n v="0"/>
  </r>
  <r>
    <x v="7"/>
    <n v="1.8"/>
  </r>
  <r>
    <x v="7"/>
    <n v="0"/>
  </r>
  <r>
    <x v="8"/>
    <n v="0"/>
  </r>
  <r>
    <x v="8"/>
    <n v="1.8"/>
  </r>
  <r>
    <x v="6"/>
    <n v="1.8"/>
  </r>
  <r>
    <x v="7"/>
    <n v="0"/>
  </r>
  <r>
    <x v="7"/>
    <n v="1.8"/>
  </r>
  <r>
    <x v="7"/>
    <n v="0"/>
  </r>
  <r>
    <x v="7"/>
    <n v="0"/>
  </r>
  <r>
    <x v="7"/>
    <n v="0"/>
  </r>
  <r>
    <x v="7"/>
    <n v="0"/>
  </r>
  <r>
    <x v="8"/>
    <n v="1.8"/>
  </r>
  <r>
    <x v="7"/>
    <n v="0"/>
  </r>
  <r>
    <x v="6"/>
    <n v="1.8"/>
  </r>
  <r>
    <x v="8"/>
    <n v="0"/>
  </r>
  <r>
    <x v="7"/>
    <n v="0"/>
  </r>
  <r>
    <x v="7"/>
    <n v="1.8"/>
  </r>
  <r>
    <x v="8"/>
    <n v="0"/>
  </r>
  <r>
    <x v="7"/>
    <n v="0"/>
  </r>
  <r>
    <x v="6"/>
    <n v="0"/>
  </r>
  <r>
    <x v="7"/>
    <n v="0"/>
  </r>
  <r>
    <x v="8"/>
    <n v="0"/>
  </r>
  <r>
    <x v="6"/>
    <n v="0"/>
  </r>
  <r>
    <x v="8"/>
    <n v="1.8"/>
  </r>
  <r>
    <x v="8"/>
    <n v="1.8"/>
  </r>
  <r>
    <x v="7"/>
    <n v="0"/>
  </r>
  <r>
    <x v="8"/>
    <n v="0"/>
  </r>
  <r>
    <x v="6"/>
    <n v="0"/>
  </r>
  <r>
    <x v="6"/>
    <n v="1.8"/>
  </r>
  <r>
    <x v="7"/>
    <n v="0"/>
  </r>
  <r>
    <x v="7"/>
    <n v="1.8"/>
  </r>
  <r>
    <x v="8"/>
    <n v="1.8"/>
  </r>
  <r>
    <x v="8"/>
    <n v="0"/>
  </r>
  <r>
    <x v="8"/>
    <n v="0"/>
  </r>
  <r>
    <x v="7"/>
    <n v="0"/>
  </r>
  <r>
    <x v="6"/>
    <n v="0"/>
  </r>
  <r>
    <x v="8"/>
    <n v="0"/>
  </r>
  <r>
    <x v="6"/>
    <n v="0"/>
  </r>
  <r>
    <x v="7"/>
    <n v="0"/>
  </r>
  <r>
    <x v="6"/>
    <n v="0"/>
  </r>
  <r>
    <x v="7"/>
    <n v="0"/>
  </r>
  <r>
    <x v="7"/>
    <n v="0"/>
  </r>
  <r>
    <x v="7"/>
    <n v="0"/>
  </r>
  <r>
    <x v="6"/>
    <n v="1.8"/>
  </r>
  <r>
    <x v="7"/>
    <n v="0"/>
  </r>
  <r>
    <x v="8"/>
    <n v="0"/>
  </r>
  <r>
    <x v="7"/>
    <n v="0"/>
  </r>
  <r>
    <x v="6"/>
    <n v="0"/>
  </r>
  <r>
    <x v="7"/>
    <n v="0"/>
  </r>
  <r>
    <x v="6"/>
    <n v="0"/>
  </r>
  <r>
    <x v="6"/>
    <n v="0"/>
  </r>
  <r>
    <x v="7"/>
    <n v="0"/>
  </r>
  <r>
    <x v="7"/>
    <n v="0"/>
  </r>
  <r>
    <x v="6"/>
    <n v="0"/>
  </r>
  <r>
    <x v="8"/>
    <n v="1.8"/>
  </r>
  <r>
    <x v="7"/>
    <n v="0"/>
  </r>
  <r>
    <x v="8"/>
    <n v="0"/>
  </r>
  <r>
    <x v="6"/>
    <m/>
  </r>
  <r>
    <x v="8"/>
    <m/>
  </r>
  <r>
    <x v="8"/>
    <m/>
  </r>
  <r>
    <x v="7"/>
    <m/>
  </r>
  <r>
    <x v="8"/>
    <m/>
  </r>
  <r>
    <x v="7"/>
    <m/>
  </r>
  <r>
    <x v="8"/>
    <m/>
  </r>
  <r>
    <x v="6"/>
    <m/>
  </r>
  <r>
    <x v="6"/>
    <m/>
  </r>
  <r>
    <x v="6"/>
    <m/>
  </r>
  <r>
    <x v="7"/>
    <m/>
  </r>
  <r>
    <x v="7"/>
    <m/>
  </r>
  <r>
    <x v="6"/>
    <m/>
  </r>
  <r>
    <x v="6"/>
    <m/>
  </r>
  <r>
    <x v="7"/>
    <m/>
  </r>
  <r>
    <x v="7"/>
    <m/>
  </r>
  <r>
    <x v="7"/>
    <m/>
  </r>
  <r>
    <x v="7"/>
    <m/>
  </r>
  <r>
    <x v="8"/>
    <m/>
  </r>
  <r>
    <x v="7"/>
    <m/>
  </r>
  <r>
    <x v="7"/>
    <m/>
  </r>
  <r>
    <x v="7"/>
    <m/>
  </r>
  <r>
    <x v="6"/>
    <m/>
  </r>
  <r>
    <x v="8"/>
    <m/>
  </r>
  <r>
    <x v="7"/>
    <m/>
  </r>
  <r>
    <x v="6"/>
    <m/>
  </r>
  <r>
    <x v="7"/>
    <m/>
  </r>
  <r>
    <x v="7"/>
    <m/>
  </r>
  <r>
    <x v="6"/>
    <m/>
  </r>
  <r>
    <x v="7"/>
    <m/>
  </r>
  <r>
    <x v="7"/>
    <m/>
  </r>
  <r>
    <x v="6"/>
    <m/>
  </r>
  <r>
    <x v="7"/>
    <m/>
  </r>
  <r>
    <x v="8"/>
    <m/>
  </r>
  <r>
    <x v="6"/>
    <m/>
  </r>
  <r>
    <x v="8"/>
    <m/>
  </r>
  <r>
    <x v="7"/>
    <m/>
  </r>
  <r>
    <x v="7"/>
    <m/>
  </r>
  <r>
    <x v="5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6"/>
    <m/>
  </r>
  <r>
    <x v="7"/>
    <m/>
  </r>
  <r>
    <x v="5"/>
    <m/>
  </r>
  <r>
    <x v="8"/>
    <m/>
  </r>
  <r>
    <x v="7"/>
    <m/>
  </r>
  <r>
    <x v="6"/>
    <m/>
  </r>
  <r>
    <x v="6"/>
    <m/>
  </r>
  <r>
    <x v="7"/>
    <m/>
  </r>
  <r>
    <x v="6"/>
    <m/>
  </r>
  <r>
    <x v="7"/>
    <m/>
  </r>
  <r>
    <x v="8"/>
    <m/>
  </r>
  <r>
    <x v="7"/>
    <m/>
  </r>
  <r>
    <x v="7"/>
    <m/>
  </r>
  <r>
    <x v="7"/>
    <m/>
  </r>
  <r>
    <x v="8"/>
    <m/>
  </r>
  <r>
    <x v="6"/>
    <m/>
  </r>
  <r>
    <x v="8"/>
    <m/>
  </r>
  <r>
    <x v="7"/>
    <m/>
  </r>
  <r>
    <x v="7"/>
    <m/>
  </r>
  <r>
    <x v="6"/>
    <m/>
  </r>
  <r>
    <x v="5"/>
    <m/>
  </r>
  <r>
    <x v="7"/>
    <m/>
  </r>
  <r>
    <x v="7"/>
    <m/>
  </r>
  <r>
    <x v="8"/>
    <m/>
  </r>
  <r>
    <x v="7"/>
    <m/>
  </r>
  <r>
    <x v="8"/>
    <m/>
  </r>
  <r>
    <x v="7"/>
    <m/>
  </r>
  <r>
    <x v="7"/>
    <m/>
  </r>
  <r>
    <x v="8"/>
    <m/>
  </r>
  <r>
    <x v="7"/>
    <m/>
  </r>
  <r>
    <x v="8"/>
    <m/>
  </r>
  <r>
    <x v="5"/>
    <m/>
  </r>
  <r>
    <x v="7"/>
    <m/>
  </r>
  <r>
    <x v="6"/>
    <m/>
  </r>
  <r>
    <x v="5"/>
    <m/>
  </r>
  <r>
    <x v="8"/>
    <m/>
  </r>
  <r>
    <x v="5"/>
    <m/>
  </r>
  <r>
    <x v="8"/>
    <m/>
  </r>
  <r>
    <x v="5"/>
    <m/>
  </r>
  <r>
    <x v="8"/>
    <m/>
  </r>
  <r>
    <x v="5"/>
    <m/>
  </r>
  <r>
    <x v="8"/>
    <m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1"/>
    <n v="3.6"/>
  </r>
  <r>
    <x v="2"/>
    <n v="3.6"/>
  </r>
  <r>
    <x v="1"/>
    <n v="3.6"/>
  </r>
  <r>
    <x v="2"/>
    <n v="3.6"/>
  </r>
  <r>
    <x v="1"/>
    <n v="3.6"/>
  </r>
  <r>
    <x v="3"/>
    <n v="3.6"/>
  </r>
  <r>
    <x v="1"/>
    <n v="0"/>
  </r>
  <r>
    <x v="3"/>
    <n v="3.6"/>
  </r>
  <r>
    <x v="1"/>
    <n v="3.6"/>
  </r>
  <r>
    <x v="3"/>
    <n v="3.6"/>
  </r>
  <r>
    <x v="2"/>
    <n v="3.6"/>
  </r>
  <r>
    <x v="2"/>
    <n v="3.6"/>
  </r>
  <r>
    <x v="2"/>
    <n v="3.6"/>
  </r>
  <r>
    <x v="2"/>
    <n v="3.6"/>
  </r>
  <r>
    <x v="1"/>
    <n v="3.6"/>
  </r>
  <r>
    <x v="3"/>
    <n v="3.6"/>
  </r>
  <r>
    <x v="3"/>
    <n v="3.6"/>
  </r>
  <r>
    <x v="3"/>
    <n v="3.6"/>
  </r>
  <r>
    <x v="3"/>
    <n v="3.6"/>
  </r>
  <r>
    <x v="3"/>
    <n v="3.6"/>
  </r>
  <r>
    <x v="1"/>
    <n v="3.6"/>
  </r>
  <r>
    <x v="1"/>
    <n v="3.6"/>
  </r>
  <r>
    <x v="2"/>
    <n v="3.6"/>
  </r>
  <r>
    <x v="1"/>
    <n v="3.6"/>
  </r>
  <r>
    <x v="1"/>
    <n v="3.6"/>
  </r>
  <r>
    <x v="2"/>
    <n v="0"/>
  </r>
  <r>
    <x v="3"/>
    <n v="3.6"/>
  </r>
  <r>
    <x v="2"/>
    <n v="3.6"/>
  </r>
  <r>
    <x v="1"/>
    <n v="3.6"/>
  </r>
  <r>
    <x v="3"/>
    <n v="0"/>
  </r>
  <r>
    <x v="2"/>
    <n v="3.6"/>
  </r>
  <r>
    <x v="3"/>
    <n v="0"/>
  </r>
  <r>
    <x v="2"/>
    <n v="3.6"/>
  </r>
  <r>
    <x v="3"/>
    <n v="3.6"/>
  </r>
  <r>
    <x v="2"/>
    <n v="0"/>
  </r>
  <r>
    <x v="2"/>
    <n v="0"/>
  </r>
  <r>
    <x v="2"/>
    <n v="3.6"/>
  </r>
  <r>
    <x v="1"/>
    <n v="3.6"/>
  </r>
  <r>
    <x v="1"/>
    <n v="0"/>
  </r>
  <r>
    <x v="3"/>
    <n v="3.6"/>
  </r>
  <r>
    <x v="3"/>
    <n v="0"/>
  </r>
  <r>
    <x v="1"/>
    <n v="3.6"/>
  </r>
  <r>
    <x v="2"/>
    <n v="3.6"/>
  </r>
  <r>
    <x v="3"/>
    <n v="3.6"/>
  </r>
  <r>
    <x v="1"/>
    <n v="3.6"/>
  </r>
  <r>
    <x v="1"/>
    <n v="3.6"/>
  </r>
  <r>
    <x v="1"/>
    <n v="3.6"/>
  </r>
  <r>
    <x v="2"/>
    <n v="0"/>
  </r>
  <r>
    <x v="3"/>
    <n v="3.6"/>
  </r>
  <r>
    <x v="1"/>
    <n v="0"/>
  </r>
  <r>
    <x v="4"/>
    <n v="3.6"/>
  </r>
  <r>
    <x v="3"/>
    <n v="3.6"/>
  </r>
  <r>
    <x v="2"/>
    <n v="3.6"/>
  </r>
  <r>
    <x v="2"/>
    <n v="3.6"/>
  </r>
  <r>
    <x v="1"/>
    <n v="3.6"/>
  </r>
  <r>
    <x v="1"/>
    <n v="3.6"/>
  </r>
  <r>
    <x v="2"/>
    <n v="0"/>
  </r>
  <r>
    <x v="1"/>
    <n v="0"/>
  </r>
  <r>
    <x v="1"/>
    <n v="0"/>
  </r>
  <r>
    <x v="3"/>
    <n v="3.6"/>
  </r>
  <r>
    <x v="3"/>
    <n v="3.6"/>
  </r>
  <r>
    <x v="2"/>
    <n v="3.6"/>
  </r>
  <r>
    <x v="2"/>
    <n v="3.6"/>
  </r>
  <r>
    <x v="2"/>
    <n v="3.6"/>
  </r>
  <r>
    <x v="2"/>
    <n v="3.6"/>
  </r>
  <r>
    <x v="3"/>
    <n v="0"/>
  </r>
  <r>
    <x v="2"/>
    <n v="3.6"/>
  </r>
  <r>
    <x v="2"/>
    <n v="0"/>
  </r>
  <r>
    <x v="1"/>
    <n v="0"/>
  </r>
  <r>
    <x v="3"/>
    <n v="3.6"/>
  </r>
  <r>
    <x v="3"/>
    <n v="3.6"/>
  </r>
  <r>
    <x v="2"/>
    <n v="3.6"/>
  </r>
  <r>
    <x v="1"/>
    <n v="3.6"/>
  </r>
  <r>
    <x v="3"/>
    <n v="3.6"/>
  </r>
  <r>
    <x v="3"/>
    <n v="3.6"/>
  </r>
  <r>
    <x v="3"/>
    <n v="3.6"/>
  </r>
  <r>
    <x v="2"/>
    <n v="3.6"/>
  </r>
  <r>
    <x v="1"/>
    <n v="0"/>
  </r>
  <r>
    <x v="2"/>
    <n v="3.6"/>
  </r>
  <r>
    <x v="2"/>
    <n v="3.6"/>
  </r>
  <r>
    <x v="1"/>
    <n v="3.6"/>
  </r>
  <r>
    <x v="2"/>
    <n v="3.6"/>
  </r>
  <r>
    <x v="2"/>
    <n v="3.6"/>
  </r>
  <r>
    <x v="3"/>
    <n v="3.6"/>
  </r>
  <r>
    <x v="2"/>
    <n v="3.6"/>
  </r>
  <r>
    <x v="3"/>
    <n v="3.6"/>
  </r>
  <r>
    <x v="3"/>
    <n v="3.6"/>
  </r>
  <r>
    <x v="1"/>
    <n v="0"/>
  </r>
  <r>
    <x v="1"/>
    <n v="3.6"/>
  </r>
  <r>
    <x v="1"/>
    <n v="3.6"/>
  </r>
  <r>
    <x v="2"/>
    <n v="0"/>
  </r>
  <r>
    <x v="1"/>
    <n v="0"/>
  </r>
  <r>
    <x v="3"/>
    <n v="0"/>
  </r>
  <r>
    <x v="2"/>
    <n v="0"/>
  </r>
  <r>
    <x v="1"/>
    <n v="3.6"/>
  </r>
  <r>
    <x v="1"/>
    <n v="0"/>
  </r>
  <r>
    <x v="3"/>
    <n v="0"/>
  </r>
  <r>
    <x v="3"/>
    <n v="0"/>
  </r>
  <r>
    <x v="2"/>
    <n v="0"/>
  </r>
  <r>
    <x v="3"/>
    <n v="3.6"/>
  </r>
  <r>
    <x v="2"/>
    <n v="3.6"/>
  </r>
  <r>
    <x v="1"/>
    <n v="0"/>
  </r>
  <r>
    <x v="2"/>
    <n v="3.6"/>
  </r>
  <r>
    <x v="1"/>
    <n v="3.6"/>
  </r>
  <r>
    <x v="3"/>
    <n v="3.6"/>
  </r>
  <r>
    <x v="2"/>
    <n v="3.6"/>
  </r>
  <r>
    <x v="3"/>
    <n v="3.6"/>
  </r>
  <r>
    <x v="3"/>
    <n v="3.6"/>
  </r>
  <r>
    <x v="3"/>
    <n v="3.6"/>
  </r>
  <r>
    <x v="1"/>
    <n v="0"/>
  </r>
  <r>
    <x v="3"/>
    <n v="1.8"/>
  </r>
  <r>
    <x v="1"/>
    <n v="0"/>
  </r>
  <r>
    <x v="1"/>
    <n v="1.8"/>
  </r>
  <r>
    <x v="1"/>
    <n v="1.8"/>
  </r>
  <r>
    <x v="5"/>
    <n v="1.8"/>
  </r>
  <r>
    <x v="1"/>
    <n v="1.8"/>
  </r>
  <r>
    <x v="4"/>
    <n v="1.8"/>
  </r>
  <r>
    <x v="2"/>
    <n v="0"/>
  </r>
  <r>
    <x v="2"/>
    <n v="1.8"/>
  </r>
  <r>
    <x v="1"/>
    <n v="1.8"/>
  </r>
  <r>
    <x v="1"/>
    <n v="0"/>
  </r>
  <r>
    <x v="1"/>
    <n v="1.8"/>
  </r>
  <r>
    <x v="3"/>
    <n v="0"/>
  </r>
  <r>
    <x v="3"/>
    <n v="0"/>
  </r>
  <r>
    <x v="1"/>
    <n v="1.8"/>
  </r>
  <r>
    <x v="4"/>
    <n v="1.8"/>
  </r>
  <r>
    <x v="1"/>
    <n v="0"/>
  </r>
  <r>
    <x v="2"/>
    <n v="1.8"/>
  </r>
  <r>
    <x v="1"/>
    <n v="0"/>
  </r>
  <r>
    <x v="2"/>
    <n v="1.8"/>
  </r>
  <r>
    <x v="3"/>
    <n v="1.8"/>
  </r>
  <r>
    <x v="5"/>
    <n v="0"/>
  </r>
  <r>
    <x v="1"/>
    <n v="1.8"/>
  </r>
  <r>
    <x v="3"/>
    <n v="1.8"/>
  </r>
  <r>
    <x v="3"/>
    <n v="1.8"/>
  </r>
  <r>
    <x v="2"/>
    <n v="0"/>
  </r>
  <r>
    <x v="1"/>
    <n v="0"/>
  </r>
  <r>
    <x v="3"/>
    <n v="1.8"/>
  </r>
  <r>
    <x v="3"/>
    <n v="1.8"/>
  </r>
  <r>
    <x v="2"/>
    <n v="1.8"/>
  </r>
  <r>
    <x v="1"/>
    <n v="0"/>
  </r>
  <r>
    <x v="1"/>
    <n v="0"/>
  </r>
  <r>
    <x v="1"/>
    <n v="0"/>
  </r>
  <r>
    <x v="1"/>
    <n v="1.8"/>
  </r>
  <r>
    <x v="3"/>
    <n v="0"/>
  </r>
  <r>
    <x v="2"/>
    <n v="0"/>
  </r>
  <r>
    <x v="2"/>
    <n v="0"/>
  </r>
  <r>
    <x v="2"/>
    <n v="0"/>
  </r>
  <r>
    <x v="1"/>
    <n v="1.8"/>
  </r>
  <r>
    <x v="2"/>
    <n v="1.8"/>
  </r>
  <r>
    <x v="3"/>
    <n v="1.8"/>
  </r>
  <r>
    <x v="5"/>
    <n v="1.8"/>
  </r>
  <r>
    <x v="3"/>
    <n v="0"/>
  </r>
  <r>
    <x v="3"/>
    <n v="1.8"/>
  </r>
  <r>
    <x v="1"/>
    <n v="1.8"/>
  </r>
  <r>
    <x v="4"/>
    <n v="0"/>
  </r>
  <r>
    <x v="3"/>
    <n v="1.8"/>
  </r>
  <r>
    <x v="1"/>
    <n v="1.8"/>
  </r>
  <r>
    <x v="3"/>
    <n v="1.8"/>
  </r>
  <r>
    <x v="3"/>
    <n v="0"/>
  </r>
  <r>
    <x v="1"/>
    <n v="0"/>
  </r>
  <r>
    <x v="2"/>
    <n v="0"/>
  </r>
  <r>
    <x v="2"/>
    <n v="0"/>
  </r>
  <r>
    <x v="2"/>
    <n v="1.8"/>
  </r>
  <r>
    <x v="1"/>
    <n v="1.8"/>
  </r>
  <r>
    <x v="2"/>
    <n v="1.8"/>
  </r>
  <r>
    <x v="1"/>
    <n v="1.8"/>
  </r>
  <r>
    <x v="3"/>
    <n v="0"/>
  </r>
  <r>
    <x v="3"/>
    <n v="0"/>
  </r>
  <r>
    <x v="1"/>
    <n v="1.8"/>
  </r>
  <r>
    <x v="1"/>
    <n v="0"/>
  </r>
  <r>
    <x v="2"/>
    <n v="1.8"/>
  </r>
  <r>
    <x v="2"/>
    <n v="1.8"/>
  </r>
  <r>
    <x v="1"/>
    <n v="1.8"/>
  </r>
  <r>
    <x v="2"/>
    <n v="0"/>
  </r>
  <r>
    <x v="4"/>
    <n v="1.8"/>
  </r>
  <r>
    <x v="4"/>
    <n v="0"/>
  </r>
  <r>
    <x v="5"/>
    <n v="0"/>
  </r>
  <r>
    <x v="2"/>
    <n v="0"/>
  </r>
  <r>
    <x v="3"/>
    <n v="0"/>
  </r>
  <r>
    <x v="2"/>
    <n v="0"/>
  </r>
  <r>
    <x v="2"/>
    <n v="0"/>
  </r>
  <r>
    <x v="3"/>
    <n v="1.8"/>
  </r>
  <r>
    <x v="1"/>
    <n v="0"/>
  </r>
  <r>
    <x v="3"/>
    <n v="1.8"/>
  </r>
  <r>
    <x v="3"/>
    <n v="0"/>
  </r>
  <r>
    <x v="4"/>
    <n v="1.8"/>
  </r>
  <r>
    <x v="2"/>
    <n v="1.8"/>
  </r>
  <r>
    <x v="3"/>
    <n v="1.8"/>
  </r>
  <r>
    <x v="3"/>
    <n v="1.8"/>
  </r>
  <r>
    <x v="2"/>
    <n v="0"/>
  </r>
  <r>
    <x v="1"/>
    <n v="1.8"/>
  </r>
  <r>
    <x v="4"/>
    <n v="0"/>
  </r>
  <r>
    <x v="2"/>
    <n v="0"/>
  </r>
  <r>
    <x v="3"/>
    <n v="0"/>
  </r>
  <r>
    <x v="1"/>
    <n v="1.8"/>
  </r>
  <r>
    <x v="3"/>
    <n v="1.8"/>
  </r>
  <r>
    <x v="2"/>
    <n v="0"/>
  </r>
  <r>
    <x v="3"/>
    <n v="1.8"/>
  </r>
  <r>
    <x v="3"/>
    <n v="0"/>
  </r>
  <r>
    <x v="4"/>
    <n v="0"/>
  </r>
  <r>
    <x v="5"/>
    <n v="0"/>
  </r>
  <r>
    <x v="3"/>
    <n v="0"/>
  </r>
  <r>
    <x v="1"/>
    <n v="1.8"/>
  </r>
  <r>
    <x v="1"/>
    <n v="0"/>
  </r>
  <r>
    <x v="1"/>
    <n v="0"/>
  </r>
  <r>
    <x v="3"/>
    <n v="0"/>
  </r>
  <r>
    <x v="4"/>
    <n v="0"/>
  </r>
  <r>
    <x v="4"/>
    <n v="0"/>
  </r>
  <r>
    <x v="1"/>
    <n v="0"/>
  </r>
  <r>
    <x v="2"/>
    <n v="1.8"/>
  </r>
  <r>
    <x v="1"/>
    <n v="1.8"/>
  </r>
  <r>
    <x v="3"/>
    <n v="1.8"/>
  </r>
  <r>
    <x v="2"/>
    <n v="0"/>
  </r>
  <r>
    <x v="1"/>
    <n v="0"/>
  </r>
  <r>
    <x v="4"/>
    <n v="0"/>
  </r>
  <r>
    <x v="1"/>
    <n v="0"/>
  </r>
  <r>
    <x v="2"/>
    <n v="1.8"/>
  </r>
  <r>
    <x v="4"/>
    <n v="0"/>
  </r>
  <r>
    <x v="5"/>
    <n v="0"/>
  </r>
  <r>
    <x v="2"/>
    <n v="0"/>
  </r>
  <r>
    <x v="1"/>
    <n v="0"/>
  </r>
  <r>
    <x v="2"/>
    <n v="0"/>
  </r>
  <r>
    <x v="3"/>
    <n v="0"/>
  </r>
  <r>
    <x v="2"/>
    <n v="0"/>
  </r>
  <r>
    <x v="3"/>
    <n v="1.8"/>
  </r>
  <r>
    <x v="2"/>
    <n v="0"/>
  </r>
  <r>
    <x v="2"/>
    <n v="0"/>
  </r>
  <r>
    <x v="4"/>
    <n v="1.8"/>
  </r>
  <r>
    <x v="5"/>
    <n v="0"/>
  </r>
  <r>
    <x v="5"/>
    <n v="0"/>
  </r>
  <r>
    <x v="2"/>
    <n v="0"/>
  </r>
  <r>
    <x v="5"/>
    <n v="0"/>
  </r>
  <r>
    <x v="2"/>
    <n v="0"/>
  </r>
  <r>
    <x v="3"/>
    <n v="0"/>
  </r>
  <r>
    <x v="2"/>
    <n v="0"/>
  </r>
  <r>
    <x v="5"/>
    <n v="0"/>
  </r>
  <r>
    <x v="4"/>
    <n v="0"/>
  </r>
  <r>
    <x v="1"/>
    <n v="0"/>
  </r>
  <r>
    <x v="1"/>
    <n v="1.8"/>
  </r>
  <r>
    <x v="1"/>
    <n v="0"/>
  </r>
  <r>
    <x v="2"/>
    <n v="0"/>
  </r>
  <r>
    <x v="3"/>
    <n v="0"/>
  </r>
  <r>
    <x v="5"/>
    <n v="0"/>
  </r>
  <r>
    <x v="4"/>
    <n v="0"/>
  </r>
  <r>
    <x v="5"/>
    <n v="0"/>
  </r>
  <r>
    <x v="3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1"/>
    <n v="0"/>
  </r>
  <r>
    <x v="5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1"/>
    <n v="0"/>
  </r>
  <r>
    <x v="1"/>
    <n v="0"/>
  </r>
  <r>
    <x v="1"/>
    <n v="0"/>
  </r>
  <r>
    <x v="4"/>
    <n v="0"/>
  </r>
  <r>
    <x v="3"/>
    <n v="0"/>
  </r>
  <r>
    <x v="1"/>
    <n v="0"/>
  </r>
  <r>
    <x v="1"/>
    <n v="0"/>
  </r>
  <r>
    <x v="2"/>
    <n v="1.8"/>
  </r>
  <r>
    <x v="5"/>
    <n v="0"/>
  </r>
  <r>
    <x v="5"/>
    <n v="0"/>
  </r>
  <r>
    <x v="2"/>
    <n v="0"/>
  </r>
  <r>
    <x v="5"/>
    <n v="0"/>
  </r>
  <r>
    <x v="1"/>
    <n v="0"/>
  </r>
  <r>
    <x v="4"/>
    <n v="1.8"/>
  </r>
  <r>
    <x v="5"/>
    <n v="0"/>
  </r>
  <r>
    <x v="4"/>
    <n v="0"/>
  </r>
  <r>
    <x v="2"/>
    <n v="0"/>
  </r>
  <r>
    <x v="4"/>
    <n v="0"/>
  </r>
  <r>
    <x v="4"/>
    <n v="0"/>
  </r>
  <r>
    <x v="2"/>
    <n v="0"/>
  </r>
  <r>
    <x v="2"/>
    <n v="0"/>
  </r>
  <r>
    <x v="4"/>
    <n v="0"/>
  </r>
  <r>
    <x v="1"/>
    <n v="0"/>
  </r>
  <r>
    <x v="2"/>
    <n v="0"/>
  </r>
  <r>
    <x v="4"/>
    <n v="0"/>
  </r>
  <r>
    <x v="1"/>
    <n v="0"/>
  </r>
  <r>
    <x v="3"/>
    <n v="0"/>
  </r>
  <r>
    <x v="4"/>
    <n v="0"/>
  </r>
  <r>
    <x v="4"/>
    <n v="0"/>
  </r>
  <r>
    <x v="4"/>
    <n v="0"/>
  </r>
  <r>
    <x v="4"/>
    <n v="0"/>
  </r>
  <r>
    <x v="1"/>
    <n v="1.8"/>
  </r>
  <r>
    <x v="5"/>
    <n v="0"/>
  </r>
  <r>
    <x v="5"/>
    <n v="0"/>
  </r>
  <r>
    <x v="1"/>
    <n v="0"/>
  </r>
  <r>
    <x v="4"/>
    <n v="0"/>
  </r>
  <r>
    <x v="3"/>
    <n v="0"/>
  </r>
  <r>
    <x v="3"/>
    <n v="0"/>
  </r>
  <r>
    <x v="3"/>
    <n v="0"/>
  </r>
  <r>
    <x v="4"/>
    <n v="0"/>
  </r>
  <r>
    <x v="2"/>
    <n v="0"/>
  </r>
  <r>
    <x v="4"/>
    <n v="0"/>
  </r>
  <r>
    <x v="2"/>
    <n v="0"/>
  </r>
  <r>
    <x v="4"/>
    <n v="0"/>
  </r>
  <r>
    <x v="2"/>
    <n v="0"/>
  </r>
  <r>
    <x v="1"/>
    <n v="0"/>
  </r>
  <r>
    <x v="2"/>
    <n v="0"/>
  </r>
  <r>
    <x v="3"/>
    <n v="0"/>
  </r>
  <r>
    <x v="2"/>
    <n v="0"/>
  </r>
  <r>
    <x v="5"/>
    <n v="0"/>
  </r>
  <r>
    <x v="5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5"/>
    <n v="0"/>
  </r>
  <r>
    <x v="6"/>
    <n v="3.6"/>
  </r>
  <r>
    <x v="6"/>
    <n v="3.6"/>
  </r>
  <r>
    <x v="6"/>
    <n v="3.6"/>
  </r>
  <r>
    <x v="4"/>
    <n v="3.6"/>
  </r>
  <r>
    <x v="4"/>
    <n v="3.6"/>
  </r>
  <r>
    <x v="6"/>
    <n v="3.6"/>
  </r>
  <r>
    <x v="6"/>
    <n v="3.6"/>
  </r>
  <r>
    <x v="6"/>
    <n v="3.6"/>
  </r>
  <r>
    <x v="4"/>
    <n v="3.6"/>
  </r>
  <r>
    <x v="4"/>
    <n v="3.6"/>
  </r>
  <r>
    <x v="6"/>
    <n v="3.6"/>
  </r>
  <r>
    <x v="6"/>
    <n v="0"/>
  </r>
  <r>
    <x v="6"/>
    <n v="3.6"/>
  </r>
  <r>
    <x v="4"/>
    <n v="3.6"/>
  </r>
  <r>
    <x v="6"/>
    <n v="0"/>
  </r>
  <r>
    <x v="6"/>
    <n v="3.6"/>
  </r>
  <r>
    <x v="4"/>
    <n v="3.6"/>
  </r>
  <r>
    <x v="4"/>
    <n v="3.6"/>
  </r>
  <r>
    <x v="6"/>
    <n v="3.6"/>
  </r>
  <r>
    <x v="6"/>
    <n v="3.6"/>
  </r>
  <r>
    <x v="7"/>
    <n v="0"/>
  </r>
  <r>
    <x v="4"/>
    <n v="0"/>
  </r>
  <r>
    <x v="6"/>
    <n v="3.6"/>
  </r>
  <r>
    <x v="6"/>
    <n v="0"/>
  </r>
  <r>
    <x v="4"/>
    <n v="3.6"/>
  </r>
  <r>
    <x v="6"/>
    <n v="0"/>
  </r>
  <r>
    <x v="6"/>
    <n v="3.6"/>
  </r>
  <r>
    <x v="4"/>
    <n v="3.6"/>
  </r>
  <r>
    <x v="4"/>
    <n v="1.8"/>
  </r>
  <r>
    <x v="4"/>
    <n v="1.8"/>
  </r>
  <r>
    <x v="6"/>
    <n v="0"/>
  </r>
  <r>
    <x v="7"/>
    <n v="0"/>
  </r>
  <r>
    <x v="4"/>
    <n v="0"/>
  </r>
  <r>
    <x v="7"/>
    <n v="1.8"/>
  </r>
  <r>
    <x v="6"/>
    <n v="0"/>
  </r>
  <r>
    <x v="4"/>
    <n v="1.8"/>
  </r>
  <r>
    <x v="4"/>
    <n v="0"/>
  </r>
  <r>
    <x v="5"/>
    <n v="1.8"/>
  </r>
  <r>
    <x v="6"/>
    <n v="0"/>
  </r>
  <r>
    <x v="6"/>
    <n v="0"/>
  </r>
  <r>
    <x v="4"/>
    <n v="1.8"/>
  </r>
  <r>
    <x v="5"/>
    <n v="0"/>
  </r>
  <r>
    <x v="6"/>
    <n v="1.8"/>
  </r>
  <r>
    <x v="4"/>
    <n v="0"/>
  </r>
  <r>
    <x v="6"/>
    <n v="0"/>
  </r>
  <r>
    <x v="6"/>
    <n v="1.8"/>
  </r>
  <r>
    <x v="7"/>
    <n v="0"/>
  </r>
  <r>
    <x v="7"/>
    <n v="1.8"/>
  </r>
  <r>
    <x v="7"/>
    <n v="1.8"/>
  </r>
  <r>
    <x v="7"/>
    <n v="1.8"/>
  </r>
  <r>
    <x v="4"/>
    <n v="0"/>
  </r>
  <r>
    <x v="4"/>
    <n v="1.8"/>
  </r>
  <r>
    <x v="4"/>
    <n v="1.8"/>
  </r>
  <r>
    <x v="6"/>
    <n v="0"/>
  </r>
  <r>
    <x v="7"/>
    <n v="0"/>
  </r>
  <r>
    <x v="6"/>
    <n v="1.8"/>
  </r>
  <r>
    <x v="7"/>
    <n v="0"/>
  </r>
  <r>
    <x v="6"/>
    <n v="0"/>
  </r>
  <r>
    <x v="4"/>
    <n v="1.8"/>
  </r>
  <r>
    <x v="7"/>
    <n v="1.8"/>
  </r>
  <r>
    <x v="6"/>
    <n v="1.8"/>
  </r>
  <r>
    <x v="4"/>
    <n v="1.8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7"/>
    <n v="1.8"/>
  </r>
  <r>
    <x v="7"/>
    <n v="1.8"/>
  </r>
  <r>
    <x v="6"/>
    <n v="0"/>
  </r>
  <r>
    <x v="5"/>
    <n v="1.8"/>
  </r>
  <r>
    <x v="7"/>
    <n v="0"/>
  </r>
  <r>
    <x v="6"/>
    <n v="1.8"/>
  </r>
  <r>
    <x v="6"/>
    <n v="1.8"/>
  </r>
  <r>
    <x v="4"/>
    <n v="0"/>
  </r>
  <r>
    <x v="7"/>
    <n v="0"/>
  </r>
  <r>
    <x v="5"/>
    <n v="0"/>
  </r>
  <r>
    <x v="6"/>
    <n v="1.8"/>
  </r>
  <r>
    <x v="6"/>
    <n v="0"/>
  </r>
  <r>
    <x v="7"/>
    <n v="0"/>
  </r>
  <r>
    <x v="6"/>
    <n v="0"/>
  </r>
  <r>
    <x v="4"/>
    <n v="1.8"/>
  </r>
  <r>
    <x v="6"/>
    <n v="0"/>
  </r>
  <r>
    <x v="6"/>
    <n v="0"/>
  </r>
  <r>
    <x v="7"/>
    <n v="0"/>
  </r>
  <r>
    <x v="7"/>
    <n v="1.8"/>
  </r>
  <r>
    <x v="6"/>
    <n v="0"/>
  </r>
  <r>
    <x v="4"/>
    <n v="0"/>
  </r>
  <r>
    <x v="4"/>
    <n v="1.8"/>
  </r>
  <r>
    <x v="4"/>
    <n v="0"/>
  </r>
  <r>
    <x v="7"/>
    <n v="0"/>
  </r>
  <r>
    <x v="7"/>
    <n v="1.8"/>
  </r>
  <r>
    <x v="7"/>
    <n v="0"/>
  </r>
  <r>
    <x v="6"/>
    <n v="0"/>
  </r>
  <r>
    <x v="6"/>
    <n v="0"/>
  </r>
  <r>
    <x v="6"/>
    <n v="0"/>
  </r>
  <r>
    <x v="6"/>
    <n v="0"/>
  </r>
  <r>
    <x v="4"/>
    <n v="0"/>
  </r>
  <r>
    <x v="7"/>
    <n v="0"/>
  </r>
  <r>
    <x v="4"/>
    <n v="0"/>
  </r>
  <r>
    <x v="4"/>
    <n v="0"/>
  </r>
  <r>
    <x v="5"/>
    <n v="0"/>
  </r>
  <r>
    <x v="6"/>
    <n v="0"/>
  </r>
  <r>
    <x v="6"/>
    <n v="0"/>
  </r>
  <r>
    <x v="6"/>
    <n v="0"/>
  </r>
  <r>
    <x v="5"/>
    <n v="0"/>
  </r>
  <r>
    <x v="7"/>
    <n v="0"/>
  </r>
  <r>
    <x v="6"/>
    <n v="0"/>
  </r>
  <r>
    <x v="6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6"/>
    <n v="1.8"/>
  </r>
  <r>
    <x v="7"/>
    <n v="0"/>
  </r>
  <r>
    <x v="4"/>
    <n v="0"/>
  </r>
  <r>
    <x v="5"/>
    <n v="0"/>
  </r>
  <r>
    <x v="7"/>
    <n v="0"/>
  </r>
  <r>
    <x v="6"/>
    <n v="1.8"/>
  </r>
  <r>
    <x v="6"/>
    <n v="0"/>
  </r>
  <r>
    <x v="7"/>
    <n v="0"/>
  </r>
  <r>
    <x v="5"/>
    <n v="0"/>
  </r>
  <r>
    <x v="7"/>
    <n v="0"/>
  </r>
  <r>
    <x v="6"/>
    <n v="0"/>
  </r>
  <r>
    <x v="6"/>
    <n v="0"/>
  </r>
  <r>
    <x v="7"/>
    <n v="0"/>
  </r>
  <r>
    <x v="7"/>
    <n v="0"/>
  </r>
  <r>
    <x v="7"/>
    <n v="0"/>
  </r>
  <r>
    <x v="7"/>
    <n v="0"/>
  </r>
  <r>
    <x v="4"/>
    <n v="1.8"/>
  </r>
  <r>
    <x v="4"/>
    <n v="1.8"/>
  </r>
  <r>
    <x v="7"/>
    <n v="0"/>
  </r>
  <r>
    <x v="7"/>
    <n v="0"/>
  </r>
  <r>
    <x v="7"/>
    <n v="0"/>
  </r>
  <r>
    <x v="7"/>
    <n v="0"/>
  </r>
  <r>
    <x v="4"/>
    <n v="0"/>
  </r>
  <r>
    <x v="7"/>
    <n v="0"/>
  </r>
  <r>
    <x v="7"/>
    <n v="1.8"/>
  </r>
  <r>
    <x v="4"/>
    <n v="0"/>
  </r>
  <r>
    <x v="7"/>
    <n v="0"/>
  </r>
  <r>
    <x v="4"/>
    <n v="0"/>
  </r>
  <r>
    <x v="5"/>
    <n v="0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7"/>
    <n v="0"/>
  </r>
  <r>
    <x v="6"/>
    <n v="0"/>
  </r>
  <r>
    <x v="7"/>
    <n v="0"/>
  </r>
  <r>
    <x v="6"/>
    <n v="0"/>
  </r>
  <r>
    <x v="4"/>
    <n v="0"/>
  </r>
  <r>
    <x v="7"/>
    <n v="0"/>
  </r>
  <r>
    <x v="7"/>
    <n v="0"/>
  </r>
  <r>
    <x v="6"/>
    <n v="0"/>
  </r>
  <r>
    <x v="6"/>
    <n v="0"/>
  </r>
  <r>
    <x v="4"/>
    <n v="0"/>
  </r>
  <r>
    <x v="7"/>
    <n v="0"/>
  </r>
  <r>
    <x v="7"/>
    <n v="0"/>
  </r>
  <r>
    <x v="4"/>
    <n v="0"/>
  </r>
  <r>
    <x v="7"/>
    <n v="0"/>
  </r>
  <r>
    <x v="6"/>
    <n v="0"/>
  </r>
  <r>
    <x v="7"/>
    <n v="0"/>
  </r>
  <r>
    <x v="7"/>
    <n v="0"/>
  </r>
  <r>
    <x v="6"/>
    <n v="0"/>
  </r>
  <r>
    <x v="6"/>
    <n v="0"/>
  </r>
  <r>
    <x v="6"/>
    <n v="0"/>
  </r>
  <r>
    <x v="4"/>
    <n v="0"/>
  </r>
  <r>
    <x v="7"/>
    <n v="0"/>
  </r>
  <r>
    <x v="7"/>
    <n v="0"/>
  </r>
  <r>
    <x v="5"/>
    <n v="0"/>
  </r>
  <r>
    <x v="7"/>
    <n v="0"/>
  </r>
  <r>
    <x v="6"/>
    <n v="1.8"/>
  </r>
  <r>
    <x v="4"/>
    <n v="0"/>
  </r>
  <r>
    <x v="7"/>
    <n v="0"/>
  </r>
  <r>
    <x v="5"/>
    <n v="0"/>
  </r>
  <r>
    <x v="6"/>
    <n v="0"/>
  </r>
  <r>
    <x v="6"/>
    <n v="0"/>
  </r>
  <r>
    <x v="6"/>
    <n v="0"/>
  </r>
  <r>
    <x v="5"/>
    <n v="0"/>
  </r>
  <r>
    <x v="7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7"/>
    <n v="0"/>
  </r>
  <r>
    <x v="7"/>
    <n v="1.8"/>
  </r>
  <r>
    <x v="4"/>
    <n v="0"/>
  </r>
  <r>
    <x v="5"/>
    <n v="0"/>
  </r>
  <r>
    <x v="6"/>
    <n v="0"/>
  </r>
  <r>
    <x v="6"/>
    <n v="0"/>
  </r>
  <r>
    <x v="7"/>
    <n v="0"/>
  </r>
  <r>
    <x v="7"/>
    <n v="0"/>
  </r>
  <r>
    <x v="7"/>
    <n v="0"/>
  </r>
  <r>
    <x v="5"/>
    <n v="0"/>
  </r>
  <r>
    <x v="6"/>
    <n v="0"/>
  </r>
  <r>
    <x v="7"/>
    <n v="0"/>
  </r>
  <r>
    <x v="6"/>
    <n v="0"/>
  </r>
  <r>
    <x v="7"/>
    <n v="0"/>
  </r>
  <r>
    <x v="6"/>
    <n v="0"/>
  </r>
  <r>
    <x v="5"/>
    <n v="0"/>
  </r>
  <r>
    <x v="5"/>
    <n v="0"/>
  </r>
  <r>
    <x v="6"/>
    <n v="0"/>
  </r>
  <r>
    <x v="7"/>
    <n v="0"/>
  </r>
  <r>
    <x v="5"/>
    <n v="0"/>
  </r>
  <r>
    <x v="7"/>
    <n v="0"/>
  </r>
  <r>
    <x v="7"/>
    <n v="0"/>
  </r>
  <r>
    <x v="3"/>
    <n v="0"/>
  </r>
  <r>
    <x v="7"/>
    <n v="0"/>
  </r>
  <r>
    <x v="7"/>
    <n v="0"/>
  </r>
  <r>
    <x v="6"/>
    <n v="0"/>
  </r>
  <r>
    <x v="7"/>
    <n v="0"/>
  </r>
  <r>
    <x v="5"/>
    <n v="0"/>
  </r>
  <r>
    <x v="7"/>
    <n v="0"/>
  </r>
  <r>
    <x v="7"/>
    <n v="0"/>
  </r>
  <r>
    <x v="7"/>
    <n v="0"/>
  </r>
  <r>
    <x v="6"/>
    <n v="0"/>
  </r>
  <r>
    <x v="7"/>
    <n v="0"/>
  </r>
  <r>
    <x v="5"/>
    <n v="0"/>
  </r>
  <r>
    <x v="4"/>
    <n v="0"/>
  </r>
  <r>
    <x v="7"/>
    <n v="0"/>
  </r>
  <r>
    <x v="6"/>
    <n v="0"/>
  </r>
  <r>
    <x v="5"/>
    <n v="0"/>
  </r>
  <r>
    <x v="7"/>
    <n v="0"/>
  </r>
  <r>
    <x v="6"/>
    <n v="0"/>
  </r>
  <r>
    <x v="4"/>
    <n v="0"/>
  </r>
  <r>
    <x v="7"/>
    <n v="0"/>
  </r>
  <r>
    <x v="6"/>
    <n v="0"/>
  </r>
  <r>
    <x v="7"/>
    <n v="0"/>
  </r>
  <r>
    <x v="5"/>
    <n v="0"/>
  </r>
  <r>
    <x v="6"/>
    <n v="0"/>
  </r>
  <r>
    <x v="4"/>
    <n v="0"/>
  </r>
  <r>
    <x v="5"/>
    <n v="0"/>
  </r>
  <r>
    <x v="7"/>
    <n v="0"/>
  </r>
  <r>
    <x v="5"/>
    <n v="0"/>
  </r>
  <r>
    <x v="7"/>
    <n v="0"/>
  </r>
  <r>
    <x v="5"/>
    <n v="0"/>
  </r>
  <r>
    <x v="7"/>
    <n v="0"/>
  </r>
  <r>
    <x v="5"/>
    <n v="0"/>
  </r>
  <r>
    <x v="7"/>
    <n v="0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1.8"/>
  </r>
  <r>
    <x v="0"/>
    <n v="3.6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3.6"/>
  </r>
  <r>
    <x v="3"/>
    <n v="3.6"/>
  </r>
  <r>
    <x v="1"/>
    <n v="3.6"/>
  </r>
  <r>
    <x v="3"/>
    <n v="3.6"/>
  </r>
  <r>
    <x v="1"/>
    <n v="0"/>
  </r>
  <r>
    <x v="3"/>
    <n v="3.6"/>
  </r>
  <r>
    <x v="2"/>
    <n v="3.6"/>
  </r>
  <r>
    <x v="2"/>
    <n v="3.6"/>
  </r>
  <r>
    <x v="2"/>
    <n v="3.6"/>
  </r>
  <r>
    <x v="2"/>
    <n v="3.6"/>
  </r>
  <r>
    <x v="1"/>
    <n v="3.6"/>
  </r>
  <r>
    <x v="3"/>
    <n v="3.6"/>
  </r>
  <r>
    <x v="3"/>
    <n v="3.6"/>
  </r>
  <r>
    <x v="3"/>
    <n v="3.6"/>
  </r>
  <r>
    <x v="3"/>
    <n v="3.6"/>
  </r>
  <r>
    <x v="3"/>
    <n v="3.6"/>
  </r>
  <r>
    <x v="1"/>
    <n v="3.6"/>
  </r>
  <r>
    <x v="1"/>
    <n v="3.6"/>
  </r>
  <r>
    <x v="2"/>
    <n v="3.6"/>
  </r>
  <r>
    <x v="1"/>
    <n v="3.6"/>
  </r>
  <r>
    <x v="1"/>
    <n v="0"/>
  </r>
  <r>
    <x v="2"/>
    <n v="3.6"/>
  </r>
  <r>
    <x v="3"/>
    <n v="0"/>
  </r>
  <r>
    <x v="2"/>
    <n v="0"/>
  </r>
  <r>
    <x v="1"/>
    <n v="0"/>
  </r>
  <r>
    <x v="3"/>
    <n v="0"/>
  </r>
  <r>
    <x v="2"/>
    <n v="3.6"/>
  </r>
  <r>
    <x v="3"/>
    <n v="3.6"/>
  </r>
  <r>
    <x v="2"/>
    <n v="3.6"/>
  </r>
  <r>
    <x v="3"/>
    <n v="3.6"/>
  </r>
  <r>
    <x v="2"/>
    <n v="0"/>
  </r>
  <r>
    <x v="2"/>
    <n v="3.6"/>
  </r>
  <r>
    <x v="2"/>
    <n v="3.6"/>
  </r>
  <r>
    <x v="1"/>
    <n v="3.6"/>
  </r>
  <r>
    <x v="1"/>
    <n v="0"/>
  </r>
  <r>
    <x v="3"/>
    <n v="0"/>
  </r>
  <r>
    <x v="3"/>
    <n v="3.6"/>
  </r>
  <r>
    <x v="1"/>
    <n v="3.6"/>
  </r>
  <r>
    <x v="2"/>
    <n v="3.6"/>
  </r>
  <r>
    <x v="3"/>
    <n v="3.6"/>
  </r>
  <r>
    <x v="1"/>
    <n v="3.6"/>
  </r>
  <r>
    <x v="2"/>
    <n v="3.6"/>
  </r>
  <r>
    <x v="1"/>
    <n v="0"/>
  </r>
  <r>
    <x v="2"/>
    <n v="3.6"/>
  </r>
  <r>
    <x v="3"/>
    <n v="0"/>
  </r>
  <r>
    <x v="1"/>
    <n v="3.6"/>
  </r>
  <r>
    <x v="1"/>
    <n v="3.6"/>
  </r>
  <r>
    <x v="3"/>
    <n v="3.6"/>
  </r>
  <r>
    <x v="2"/>
    <n v="0"/>
  </r>
  <r>
    <x v="2"/>
    <n v="3.6"/>
  </r>
  <r>
    <x v="1"/>
    <n v="3.6"/>
  </r>
  <r>
    <x v="1"/>
    <n v="0"/>
  </r>
  <r>
    <x v="2"/>
    <n v="3.6"/>
  </r>
  <r>
    <x v="1"/>
    <n v="3.6"/>
  </r>
  <r>
    <x v="2"/>
    <n v="0"/>
  </r>
  <r>
    <x v="3"/>
    <n v="3.6"/>
  </r>
  <r>
    <x v="3"/>
    <n v="3.6"/>
  </r>
  <r>
    <x v="2"/>
    <n v="0"/>
  </r>
  <r>
    <x v="2"/>
    <n v="3.6"/>
  </r>
  <r>
    <x v="2"/>
    <n v="0"/>
  </r>
  <r>
    <x v="2"/>
    <n v="3.6"/>
  </r>
  <r>
    <x v="3"/>
    <n v="3.6"/>
  </r>
  <r>
    <x v="2"/>
    <n v="0"/>
  </r>
  <r>
    <x v="2"/>
    <n v="0"/>
  </r>
  <r>
    <x v="2"/>
    <n v="3.6"/>
  </r>
  <r>
    <x v="3"/>
    <n v="3.6"/>
  </r>
  <r>
    <x v="3"/>
    <n v="3.6"/>
  </r>
  <r>
    <x v="2"/>
    <n v="0"/>
  </r>
  <r>
    <x v="1"/>
    <n v="3.6"/>
  </r>
  <r>
    <x v="3"/>
    <n v="3.6"/>
  </r>
  <r>
    <x v="3"/>
    <n v="3.6"/>
  </r>
  <r>
    <x v="3"/>
    <n v="3.6"/>
  </r>
  <r>
    <x v="2"/>
    <n v="0"/>
  </r>
  <r>
    <x v="1"/>
    <n v="3.6"/>
  </r>
  <r>
    <x v="2"/>
    <n v="3.6"/>
  </r>
  <r>
    <x v="2"/>
    <n v="0"/>
  </r>
  <r>
    <x v="1"/>
    <n v="0"/>
  </r>
  <r>
    <x v="2"/>
    <n v="3.6"/>
  </r>
  <r>
    <x v="1"/>
    <n v="3.6"/>
  </r>
  <r>
    <x v="3"/>
    <n v="0"/>
  </r>
  <r>
    <x v="2"/>
    <n v="0"/>
  </r>
  <r>
    <x v="3"/>
    <n v="0"/>
  </r>
  <r>
    <x v="3"/>
    <n v="0"/>
  </r>
  <r>
    <x v="1"/>
    <n v="0"/>
  </r>
  <r>
    <x v="1"/>
    <n v="3.6"/>
  </r>
  <r>
    <x v="2"/>
    <n v="3.6"/>
  </r>
  <r>
    <x v="2"/>
    <n v="3.6"/>
  </r>
  <r>
    <x v="2"/>
    <n v="0"/>
  </r>
  <r>
    <x v="3"/>
    <n v="3.6"/>
  </r>
  <r>
    <x v="2"/>
    <n v="3.6"/>
  </r>
  <r>
    <x v="1"/>
    <n v="3.6"/>
  </r>
  <r>
    <x v="2"/>
    <n v="3.6"/>
  </r>
  <r>
    <x v="3"/>
    <n v="0"/>
  </r>
  <r>
    <x v="3"/>
    <n v="3.6"/>
  </r>
  <r>
    <x v="1"/>
    <n v="0"/>
  </r>
  <r>
    <x v="3"/>
    <n v="3.6"/>
  </r>
  <r>
    <x v="2"/>
    <n v="0"/>
  </r>
  <r>
    <x v="1"/>
    <n v="3.6"/>
  </r>
  <r>
    <x v="2"/>
    <n v="0"/>
  </r>
  <r>
    <x v="1"/>
    <n v="0"/>
  </r>
  <r>
    <x v="3"/>
    <n v="3.6"/>
  </r>
  <r>
    <x v="2"/>
    <n v="3.6"/>
  </r>
  <r>
    <x v="3"/>
    <n v="3.6"/>
  </r>
  <r>
    <x v="3"/>
    <n v="0"/>
  </r>
  <r>
    <x v="3"/>
    <n v="0"/>
  </r>
  <r>
    <x v="1"/>
    <n v="0"/>
  </r>
  <r>
    <x v="3"/>
    <n v="1.8"/>
  </r>
  <r>
    <x v="2"/>
    <n v="1.8"/>
  </r>
  <r>
    <x v="2"/>
    <n v="1.8"/>
  </r>
  <r>
    <x v="2"/>
    <n v="1.8"/>
  </r>
  <r>
    <x v="4"/>
    <n v="0"/>
  </r>
  <r>
    <x v="1"/>
    <n v="1.8"/>
  </r>
  <r>
    <x v="1"/>
    <n v="1.8"/>
  </r>
  <r>
    <x v="1"/>
    <n v="0"/>
  </r>
  <r>
    <x v="2"/>
    <n v="1.8"/>
  </r>
  <r>
    <x v="1"/>
    <n v="0"/>
  </r>
  <r>
    <x v="1"/>
    <n v="0"/>
  </r>
  <r>
    <x v="1"/>
    <n v="0"/>
  </r>
  <r>
    <x v="3"/>
    <n v="0"/>
  </r>
  <r>
    <x v="3"/>
    <n v="0"/>
  </r>
  <r>
    <x v="2"/>
    <n v="1.8"/>
  </r>
  <r>
    <x v="1"/>
    <n v="1.8"/>
  </r>
  <r>
    <x v="1"/>
    <n v="0"/>
  </r>
  <r>
    <x v="2"/>
    <n v="0"/>
  </r>
  <r>
    <x v="2"/>
    <n v="1.8"/>
  </r>
  <r>
    <x v="1"/>
    <n v="0"/>
  </r>
  <r>
    <x v="3"/>
    <n v="1.8"/>
  </r>
  <r>
    <x v="4"/>
    <n v="0"/>
  </r>
  <r>
    <x v="2"/>
    <n v="0"/>
  </r>
  <r>
    <x v="3"/>
    <n v="0"/>
  </r>
  <r>
    <x v="3"/>
    <n v="0"/>
  </r>
  <r>
    <x v="2"/>
    <n v="1.8"/>
  </r>
  <r>
    <x v="1"/>
    <n v="0"/>
  </r>
  <r>
    <x v="3"/>
    <n v="0"/>
  </r>
  <r>
    <x v="3"/>
    <n v="1.8"/>
  </r>
  <r>
    <x v="2"/>
    <n v="0"/>
  </r>
  <r>
    <x v="1"/>
    <n v="0"/>
  </r>
  <r>
    <x v="2"/>
    <n v="1.8"/>
  </r>
  <r>
    <x v="2"/>
    <n v="0"/>
  </r>
  <r>
    <x v="2"/>
    <n v="0"/>
  </r>
  <r>
    <x v="3"/>
    <n v="0"/>
  </r>
  <r>
    <x v="2"/>
    <n v="0"/>
  </r>
  <r>
    <x v="2"/>
    <n v="0"/>
  </r>
  <r>
    <x v="2"/>
    <n v="1.8"/>
  </r>
  <r>
    <x v="1"/>
    <n v="0"/>
  </r>
  <r>
    <x v="1"/>
    <n v="0"/>
  </r>
  <r>
    <x v="3"/>
    <n v="0"/>
  </r>
  <r>
    <x v="4"/>
    <n v="1.8"/>
  </r>
  <r>
    <x v="3"/>
    <n v="1.8"/>
  </r>
  <r>
    <x v="3"/>
    <n v="0"/>
  </r>
  <r>
    <x v="1"/>
    <n v="0"/>
  </r>
  <r>
    <x v="1"/>
    <n v="1.8"/>
  </r>
  <r>
    <x v="3"/>
    <n v="1.8"/>
  </r>
  <r>
    <x v="1"/>
    <n v="1.8"/>
  </r>
  <r>
    <x v="3"/>
    <n v="1.8"/>
  </r>
  <r>
    <x v="3"/>
    <n v="0"/>
  </r>
  <r>
    <x v="1"/>
    <n v="0"/>
  </r>
  <r>
    <x v="1"/>
    <n v="1.8"/>
  </r>
  <r>
    <x v="2"/>
    <n v="1.8"/>
  </r>
  <r>
    <x v="2"/>
    <n v="0"/>
  </r>
  <r>
    <x v="1"/>
    <n v="0"/>
  </r>
  <r>
    <x v="2"/>
    <n v="0"/>
  </r>
  <r>
    <x v="1"/>
    <n v="0"/>
  </r>
  <r>
    <x v="3"/>
    <n v="1.8"/>
  </r>
  <r>
    <x v="3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3"/>
    <n v="0"/>
  </r>
  <r>
    <x v="1"/>
    <n v="0"/>
  </r>
  <r>
    <x v="1"/>
    <n v="0"/>
  </r>
  <r>
    <x v="3"/>
    <n v="1.8"/>
  </r>
  <r>
    <x v="2"/>
    <n v="0"/>
  </r>
  <r>
    <x v="3"/>
    <n v="1.8"/>
  </r>
  <r>
    <x v="3"/>
    <n v="0"/>
  </r>
  <r>
    <x v="1"/>
    <n v="1.8"/>
  </r>
  <r>
    <x v="2"/>
    <n v="0"/>
  </r>
  <r>
    <x v="3"/>
    <n v="1.8"/>
  </r>
  <r>
    <x v="3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3"/>
    <n v="0"/>
  </r>
  <r>
    <x v="1"/>
    <n v="0"/>
  </r>
  <r>
    <x v="3"/>
    <n v="0"/>
  </r>
  <r>
    <x v="3"/>
    <n v="0"/>
  </r>
  <r>
    <x v="1"/>
    <n v="0"/>
  </r>
  <r>
    <x v="4"/>
    <n v="0"/>
  </r>
  <r>
    <x v="3"/>
    <n v="0"/>
  </r>
  <r>
    <x v="1"/>
    <n v="0"/>
  </r>
  <r>
    <x v="2"/>
    <n v="0"/>
  </r>
  <r>
    <x v="2"/>
    <n v="0"/>
  </r>
  <r>
    <x v="3"/>
    <n v="0"/>
  </r>
  <r>
    <x v="1"/>
    <n v="0"/>
  </r>
  <r>
    <x v="1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1"/>
    <n v="0"/>
  </r>
  <r>
    <x v="2"/>
    <n v="0"/>
  </r>
  <r>
    <x v="1"/>
    <n v="1.8"/>
  </r>
  <r>
    <x v="1"/>
    <n v="0"/>
  </r>
  <r>
    <x v="4"/>
    <n v="0"/>
  </r>
  <r>
    <x v="1"/>
    <n v="0"/>
  </r>
  <r>
    <x v="2"/>
    <n v="0"/>
  </r>
  <r>
    <x v="1"/>
    <n v="0"/>
  </r>
  <r>
    <x v="3"/>
    <n v="0"/>
  </r>
  <r>
    <x v="1"/>
    <n v="0"/>
  </r>
  <r>
    <x v="3"/>
    <n v="0"/>
  </r>
  <r>
    <x v="1"/>
    <n v="0"/>
  </r>
  <r>
    <x v="1"/>
    <n v="0"/>
  </r>
  <r>
    <x v="1"/>
    <n v="0"/>
  </r>
  <r>
    <x v="4"/>
    <n v="0"/>
  </r>
  <r>
    <x v="4"/>
    <n v="0"/>
  </r>
  <r>
    <x v="1"/>
    <n v="0"/>
  </r>
  <r>
    <x v="4"/>
    <n v="0"/>
  </r>
  <r>
    <x v="1"/>
    <n v="0"/>
  </r>
  <r>
    <x v="3"/>
    <n v="0"/>
  </r>
  <r>
    <x v="1"/>
    <n v="1.8"/>
  </r>
  <r>
    <x v="4"/>
    <n v="0"/>
  </r>
  <r>
    <x v="1"/>
    <n v="0"/>
  </r>
  <r>
    <x v="2"/>
    <n v="0"/>
  </r>
  <r>
    <x v="2"/>
    <n v="0"/>
  </r>
  <r>
    <x v="2"/>
    <n v="0"/>
  </r>
  <r>
    <x v="1"/>
    <n v="0"/>
  </r>
  <r>
    <x v="3"/>
    <n v="0"/>
  </r>
  <r>
    <x v="4"/>
    <n v="0"/>
  </r>
  <r>
    <x v="1"/>
    <n v="0"/>
  </r>
  <r>
    <x v="4"/>
    <n v="0"/>
  </r>
  <r>
    <x v="3"/>
    <n v="0"/>
  </r>
  <r>
    <x v="2"/>
    <n v="0"/>
  </r>
  <r>
    <x v="2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2"/>
    <n v="0"/>
  </r>
  <r>
    <x v="4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2"/>
    <n v="0"/>
  </r>
  <r>
    <x v="2"/>
    <n v="0"/>
  </r>
  <r>
    <x v="2"/>
    <n v="0"/>
  </r>
  <r>
    <x v="1"/>
    <n v="0"/>
  </r>
  <r>
    <x v="3"/>
    <n v="0"/>
  </r>
  <r>
    <x v="2"/>
    <n v="0"/>
  </r>
  <r>
    <x v="2"/>
    <n v="0"/>
  </r>
  <r>
    <x v="1"/>
    <n v="0"/>
  </r>
  <r>
    <x v="4"/>
    <n v="0"/>
  </r>
  <r>
    <x v="4"/>
    <n v="0"/>
  </r>
  <r>
    <x v="1"/>
    <n v="0"/>
  </r>
  <r>
    <x v="4"/>
    <n v="0"/>
  </r>
  <r>
    <x v="2"/>
    <n v="0"/>
  </r>
  <r>
    <x v="1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3"/>
    <n v="0"/>
  </r>
  <r>
    <x v="1"/>
    <n v="0"/>
  </r>
  <r>
    <x v="1"/>
    <n v="0"/>
  </r>
  <r>
    <x v="1"/>
    <n v="0"/>
  </r>
  <r>
    <x v="1"/>
    <n v="0"/>
  </r>
  <r>
    <x v="2"/>
    <n v="0"/>
  </r>
  <r>
    <x v="4"/>
    <n v="0"/>
  </r>
  <r>
    <x v="4"/>
    <n v="0"/>
  </r>
  <r>
    <x v="2"/>
    <n v="0"/>
  </r>
  <r>
    <x v="1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3"/>
    <n v="0"/>
  </r>
  <r>
    <x v="1"/>
    <n v="0"/>
  </r>
  <r>
    <x v="4"/>
    <n v="0"/>
  </r>
  <r>
    <x v="4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4"/>
    <n v="0"/>
  </r>
  <r>
    <x v="5"/>
    <n v="3.6"/>
  </r>
  <r>
    <x v="6"/>
    <n v="3.6"/>
  </r>
  <r>
    <x v="6"/>
    <n v="3.6"/>
  </r>
  <r>
    <x v="7"/>
    <n v="3.6"/>
  </r>
  <r>
    <x v="6"/>
    <n v="0"/>
  </r>
  <r>
    <x v="5"/>
    <n v="3.6"/>
  </r>
  <r>
    <x v="7"/>
    <n v="3.6"/>
  </r>
  <r>
    <x v="5"/>
    <n v="0"/>
  </r>
  <r>
    <x v="6"/>
    <n v="3.6"/>
  </r>
  <r>
    <x v="6"/>
    <n v="0"/>
  </r>
  <r>
    <x v="5"/>
    <n v="3.6"/>
  </r>
  <r>
    <x v="5"/>
    <n v="0"/>
  </r>
  <r>
    <x v="5"/>
    <n v="0"/>
  </r>
  <r>
    <x v="6"/>
    <n v="3.6"/>
  </r>
  <r>
    <x v="5"/>
    <n v="3.6"/>
  </r>
  <r>
    <x v="5"/>
    <n v="0"/>
  </r>
  <r>
    <x v="6"/>
    <n v="3.6"/>
  </r>
  <r>
    <x v="6"/>
    <n v="3.6"/>
  </r>
  <r>
    <x v="5"/>
    <n v="3.6"/>
  </r>
  <r>
    <x v="5"/>
    <n v="3.6"/>
  </r>
  <r>
    <x v="6"/>
    <n v="3.6"/>
  </r>
  <r>
    <x v="7"/>
    <n v="3.6"/>
  </r>
  <r>
    <x v="5"/>
    <n v="3.6"/>
  </r>
  <r>
    <x v="5"/>
    <n v="0"/>
  </r>
  <r>
    <x v="7"/>
    <n v="3.6"/>
  </r>
  <r>
    <x v="5"/>
    <n v="3.6"/>
  </r>
  <r>
    <x v="5"/>
    <n v="3.6"/>
  </r>
  <r>
    <x v="5"/>
    <n v="3.6"/>
  </r>
  <r>
    <x v="7"/>
    <n v="1.8"/>
  </r>
  <r>
    <x v="5"/>
    <n v="1.8"/>
  </r>
  <r>
    <x v="5"/>
    <n v="1.8"/>
  </r>
  <r>
    <x v="7"/>
    <n v="0"/>
  </r>
  <r>
    <x v="6"/>
    <n v="0"/>
  </r>
  <r>
    <x v="7"/>
    <n v="0"/>
  </r>
  <r>
    <x v="5"/>
    <n v="0"/>
  </r>
  <r>
    <x v="6"/>
    <n v="0"/>
  </r>
  <r>
    <x v="6"/>
    <n v="1.8"/>
  </r>
  <r>
    <x v="5"/>
    <n v="0"/>
  </r>
  <r>
    <x v="5"/>
    <n v="0"/>
  </r>
  <r>
    <x v="5"/>
    <n v="1.8"/>
  </r>
  <r>
    <x v="6"/>
    <n v="1.8"/>
  </r>
  <r>
    <x v="5"/>
    <n v="1.8"/>
  </r>
  <r>
    <x v="5"/>
    <n v="0"/>
  </r>
  <r>
    <x v="6"/>
    <n v="0"/>
  </r>
  <r>
    <x v="5"/>
    <n v="0"/>
  </r>
  <r>
    <x v="5"/>
    <n v="0"/>
  </r>
  <r>
    <x v="7"/>
    <n v="0"/>
  </r>
  <r>
    <x v="6"/>
    <n v="1.8"/>
  </r>
  <r>
    <x v="7"/>
    <n v="1.8"/>
  </r>
  <r>
    <x v="7"/>
    <n v="0"/>
  </r>
  <r>
    <x v="5"/>
    <n v="0"/>
  </r>
  <r>
    <x v="5"/>
    <n v="1.8"/>
  </r>
  <r>
    <x v="6"/>
    <n v="0"/>
  </r>
  <r>
    <x v="5"/>
    <n v="0"/>
  </r>
  <r>
    <x v="7"/>
    <n v="0"/>
  </r>
  <r>
    <x v="5"/>
    <n v="0"/>
  </r>
  <r>
    <x v="7"/>
    <n v="0"/>
  </r>
  <r>
    <x v="5"/>
    <n v="0"/>
  </r>
  <r>
    <x v="6"/>
    <n v="0"/>
  </r>
  <r>
    <x v="7"/>
    <n v="0"/>
  </r>
  <r>
    <x v="5"/>
    <n v="1.8"/>
  </r>
  <r>
    <x v="6"/>
    <n v="1.8"/>
  </r>
  <r>
    <x v="7"/>
    <n v="0"/>
  </r>
  <r>
    <x v="7"/>
    <n v="0"/>
  </r>
  <r>
    <x v="5"/>
    <n v="0"/>
  </r>
  <r>
    <x v="5"/>
    <n v="1.8"/>
  </r>
  <r>
    <x v="5"/>
    <n v="0"/>
  </r>
  <r>
    <x v="6"/>
    <n v="0"/>
  </r>
  <r>
    <x v="5"/>
    <n v="1.8"/>
  </r>
  <r>
    <x v="4"/>
    <n v="0"/>
  </r>
  <r>
    <x v="7"/>
    <n v="1.8"/>
  </r>
  <r>
    <x v="7"/>
    <n v="0"/>
  </r>
  <r>
    <x v="5"/>
    <n v="0"/>
  </r>
  <r>
    <x v="7"/>
    <n v="0"/>
  </r>
  <r>
    <x v="7"/>
    <n v="0"/>
  </r>
  <r>
    <x v="5"/>
    <n v="0"/>
  </r>
  <r>
    <x v="7"/>
    <n v="0"/>
  </r>
  <r>
    <x v="5"/>
    <n v="0"/>
  </r>
  <r>
    <x v="6"/>
    <n v="0"/>
  </r>
  <r>
    <x v="7"/>
    <n v="0"/>
  </r>
  <r>
    <x v="6"/>
    <n v="1.8"/>
  </r>
  <r>
    <x v="6"/>
    <n v="1.8"/>
  </r>
  <r>
    <x v="7"/>
    <n v="0"/>
  </r>
  <r>
    <x v="5"/>
    <n v="0"/>
  </r>
  <r>
    <x v="7"/>
    <n v="0"/>
  </r>
  <r>
    <x v="7"/>
    <n v="1.8"/>
  </r>
  <r>
    <x v="5"/>
    <n v="1.8"/>
  </r>
  <r>
    <x v="5"/>
    <n v="0"/>
  </r>
  <r>
    <x v="5"/>
    <n v="0"/>
  </r>
  <r>
    <x v="5"/>
    <n v="0"/>
  </r>
  <r>
    <x v="5"/>
    <n v="0"/>
  </r>
  <r>
    <x v="6"/>
    <n v="0"/>
  </r>
  <r>
    <x v="5"/>
    <n v="1.8"/>
  </r>
  <r>
    <x v="7"/>
    <n v="0"/>
  </r>
  <r>
    <x v="6"/>
    <n v="0"/>
  </r>
  <r>
    <x v="6"/>
    <n v="0"/>
  </r>
  <r>
    <x v="5"/>
    <n v="1.8"/>
  </r>
  <r>
    <x v="7"/>
    <n v="1.8"/>
  </r>
  <r>
    <x v="6"/>
    <n v="1.8"/>
  </r>
  <r>
    <x v="5"/>
    <n v="0"/>
  </r>
  <r>
    <x v="5"/>
    <n v="0"/>
  </r>
  <r>
    <x v="5"/>
    <n v="1.8"/>
  </r>
  <r>
    <x v="5"/>
    <n v="0"/>
  </r>
  <r>
    <x v="6"/>
    <n v="0"/>
  </r>
  <r>
    <x v="7"/>
    <n v="0"/>
  </r>
  <r>
    <x v="5"/>
    <n v="1.8"/>
  </r>
  <r>
    <x v="4"/>
    <n v="0"/>
  </r>
  <r>
    <x v="5"/>
    <n v="0"/>
  </r>
  <r>
    <x v="5"/>
    <n v="1.8"/>
  </r>
  <r>
    <x v="6"/>
    <n v="1.8"/>
  </r>
  <r>
    <x v="6"/>
    <n v="0"/>
  </r>
  <r>
    <x v="7"/>
    <n v="1.8"/>
  </r>
  <r>
    <x v="7"/>
    <n v="0"/>
  </r>
  <r>
    <x v="5"/>
    <n v="0"/>
  </r>
  <r>
    <x v="5"/>
    <n v="1.8"/>
  </r>
  <r>
    <x v="6"/>
    <n v="0"/>
  </r>
  <r>
    <x v="6"/>
    <n v="0"/>
  </r>
  <r>
    <x v="6"/>
    <n v="0"/>
  </r>
  <r>
    <x v="5"/>
    <n v="0"/>
  </r>
  <r>
    <x v="6"/>
    <n v="0"/>
  </r>
  <r>
    <x v="5"/>
    <n v="1.8"/>
  </r>
  <r>
    <x v="5"/>
    <n v="0"/>
  </r>
  <r>
    <x v="7"/>
    <n v="1.8"/>
  </r>
  <r>
    <x v="6"/>
    <n v="0"/>
  </r>
  <r>
    <x v="6"/>
    <n v="1.8"/>
  </r>
  <r>
    <x v="7"/>
    <n v="0"/>
  </r>
  <r>
    <x v="5"/>
    <n v="0"/>
  </r>
  <r>
    <x v="5"/>
    <n v="0"/>
  </r>
  <r>
    <x v="5"/>
    <n v="0"/>
  </r>
  <r>
    <x v="7"/>
    <n v="0"/>
  </r>
  <r>
    <x v="7"/>
    <n v="0"/>
  </r>
  <r>
    <x v="6"/>
    <n v="1.8"/>
  </r>
  <r>
    <x v="6"/>
    <n v="0"/>
  </r>
  <r>
    <x v="5"/>
    <n v="0"/>
  </r>
  <r>
    <x v="6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7"/>
    <n v="0"/>
  </r>
  <r>
    <x v="5"/>
    <n v="1.8"/>
  </r>
  <r>
    <x v="7"/>
    <n v="1.8"/>
  </r>
  <r>
    <x v="6"/>
    <n v="1.8"/>
  </r>
  <r>
    <x v="7"/>
    <n v="0"/>
  </r>
  <r>
    <x v="6"/>
    <n v="0"/>
  </r>
  <r>
    <x v="7"/>
    <n v="1.8"/>
  </r>
  <r>
    <x v="6"/>
    <n v="0"/>
  </r>
  <r>
    <x v="6"/>
    <n v="0"/>
  </r>
  <r>
    <x v="6"/>
    <n v="0"/>
  </r>
  <r>
    <x v="7"/>
    <n v="0"/>
  </r>
  <r>
    <x v="5"/>
    <n v="0"/>
  </r>
  <r>
    <x v="6"/>
    <n v="1.8"/>
  </r>
  <r>
    <x v="5"/>
    <n v="0"/>
  </r>
  <r>
    <x v="7"/>
    <n v="0"/>
  </r>
  <r>
    <x v="5"/>
    <n v="0"/>
  </r>
  <r>
    <x v="5"/>
    <n v="0"/>
  </r>
  <r>
    <x v="7"/>
    <n v="0"/>
  </r>
  <r>
    <x v="5"/>
    <n v="0"/>
  </r>
  <r>
    <x v="6"/>
    <n v="0"/>
  </r>
  <r>
    <x v="7"/>
    <n v="0"/>
  </r>
  <r>
    <x v="6"/>
    <n v="0"/>
  </r>
  <r>
    <x v="6"/>
    <n v="0"/>
  </r>
  <r>
    <x v="6"/>
    <n v="0"/>
  </r>
  <r>
    <x v="7"/>
    <m/>
  </r>
  <r>
    <x v="7"/>
    <m/>
  </r>
  <r>
    <x v="7"/>
    <m/>
  </r>
  <r>
    <x v="6"/>
    <m/>
  </r>
  <r>
    <x v="7"/>
    <m/>
  </r>
  <r>
    <x v="5"/>
    <m/>
  </r>
  <r>
    <x v="7"/>
    <m/>
  </r>
  <r>
    <x v="7"/>
    <m/>
  </r>
  <r>
    <x v="7"/>
    <m/>
  </r>
  <r>
    <x v="5"/>
    <m/>
  </r>
  <r>
    <x v="6"/>
    <m/>
  </r>
  <r>
    <x v="6"/>
    <m/>
  </r>
  <r>
    <x v="7"/>
    <m/>
  </r>
  <r>
    <x v="7"/>
    <m/>
  </r>
  <r>
    <x v="5"/>
    <m/>
  </r>
  <r>
    <x v="6"/>
    <m/>
  </r>
  <r>
    <x v="5"/>
    <m/>
  </r>
  <r>
    <x v="6"/>
    <m/>
  </r>
  <r>
    <x v="6"/>
    <m/>
  </r>
  <r>
    <x v="5"/>
    <m/>
  </r>
  <r>
    <x v="6"/>
    <m/>
  </r>
  <r>
    <x v="5"/>
    <m/>
  </r>
  <r>
    <x v="5"/>
    <m/>
  </r>
  <r>
    <x v="7"/>
    <m/>
  </r>
  <r>
    <x v="6"/>
    <m/>
  </r>
  <r>
    <x v="7"/>
    <m/>
  </r>
  <r>
    <x v="5"/>
    <m/>
  </r>
  <r>
    <x v="5"/>
    <m/>
  </r>
  <r>
    <x v="7"/>
    <m/>
  </r>
  <r>
    <x v="5"/>
    <m/>
  </r>
  <r>
    <x v="5"/>
    <m/>
  </r>
  <r>
    <x v="7"/>
    <m/>
  </r>
  <r>
    <x v="6"/>
    <m/>
  </r>
  <r>
    <x v="6"/>
    <m/>
  </r>
  <r>
    <x v="7"/>
    <m/>
  </r>
  <r>
    <x v="7"/>
    <m/>
  </r>
  <r>
    <x v="6"/>
    <m/>
  </r>
  <r>
    <x v="6"/>
    <m/>
  </r>
  <r>
    <x v="4"/>
    <m/>
  </r>
  <r>
    <x v="6"/>
    <m/>
  </r>
  <r>
    <x v="5"/>
    <m/>
  </r>
  <r>
    <x v="5"/>
    <m/>
  </r>
  <r>
    <x v="6"/>
    <m/>
  </r>
  <r>
    <x v="6"/>
    <m/>
  </r>
  <r>
    <x v="5"/>
    <m/>
  </r>
  <r>
    <x v="5"/>
    <m/>
  </r>
  <r>
    <x v="6"/>
    <m/>
  </r>
  <r>
    <x v="5"/>
    <m/>
  </r>
  <r>
    <x v="7"/>
    <m/>
  </r>
  <r>
    <x v="5"/>
    <m/>
  </r>
  <r>
    <x v="4"/>
    <m/>
  </r>
  <r>
    <x v="6"/>
    <m/>
  </r>
  <r>
    <x v="6"/>
    <m/>
  </r>
  <r>
    <x v="7"/>
    <m/>
  </r>
  <r>
    <x v="7"/>
    <m/>
  </r>
  <r>
    <x v="6"/>
    <m/>
  </r>
  <r>
    <x v="7"/>
    <m/>
  </r>
  <r>
    <x v="5"/>
    <m/>
  </r>
  <r>
    <x v="7"/>
    <m/>
  </r>
  <r>
    <x v="5"/>
    <m/>
  </r>
  <r>
    <x v="6"/>
    <m/>
  </r>
  <r>
    <x v="6"/>
    <m/>
  </r>
  <r>
    <x v="6"/>
    <m/>
  </r>
  <r>
    <x v="7"/>
    <m/>
  </r>
  <r>
    <x v="6"/>
    <m/>
  </r>
  <r>
    <x v="6"/>
    <m/>
  </r>
  <r>
    <x v="5"/>
    <m/>
  </r>
  <r>
    <x v="7"/>
    <m/>
  </r>
  <r>
    <x v="4"/>
    <m/>
  </r>
  <r>
    <x v="6"/>
    <m/>
  </r>
  <r>
    <x v="6"/>
    <m/>
  </r>
  <r>
    <x v="6"/>
    <m/>
  </r>
  <r>
    <x v="5"/>
    <m/>
  </r>
  <r>
    <x v="7"/>
    <m/>
  </r>
  <r>
    <x v="5"/>
    <m/>
  </r>
  <r>
    <x v="6"/>
    <m/>
  </r>
  <r>
    <x v="7"/>
    <m/>
  </r>
  <r>
    <x v="5"/>
    <m/>
  </r>
  <r>
    <x v="7"/>
    <m/>
  </r>
  <r>
    <x v="4"/>
    <m/>
  </r>
  <r>
    <x v="6"/>
    <m/>
  </r>
  <r>
    <x v="7"/>
    <m/>
  </r>
  <r>
    <x v="4"/>
    <m/>
  </r>
  <r>
    <x v="7"/>
    <m/>
  </r>
  <r>
    <x v="4"/>
    <m/>
  </r>
  <r>
    <x v="7"/>
    <m/>
  </r>
  <r>
    <x v="4"/>
    <m/>
  </r>
  <r>
    <x v="7"/>
    <m/>
  </r>
  <r>
    <x v="4"/>
    <m/>
  </r>
  <r>
    <x v="7"/>
    <m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1"/>
    <n v="3.6"/>
  </r>
  <r>
    <x v="2"/>
    <n v="3.6"/>
  </r>
  <r>
    <x v="1"/>
    <n v="3.6"/>
  </r>
  <r>
    <x v="2"/>
    <n v="3.6"/>
  </r>
  <r>
    <x v="1"/>
    <n v="3.6"/>
  </r>
  <r>
    <x v="3"/>
    <n v="3.6"/>
  </r>
  <r>
    <x v="1"/>
    <n v="3.6"/>
  </r>
  <r>
    <x v="3"/>
    <n v="3.6"/>
  </r>
  <r>
    <x v="1"/>
    <n v="3.6"/>
  </r>
  <r>
    <x v="3"/>
    <n v="3.6"/>
  </r>
  <r>
    <x v="2"/>
    <n v="3.6"/>
  </r>
  <r>
    <x v="2"/>
    <n v="3.6"/>
  </r>
  <r>
    <x v="2"/>
    <n v="3.6"/>
  </r>
  <r>
    <x v="2"/>
    <n v="3.6"/>
  </r>
  <r>
    <x v="1"/>
    <n v="3.6"/>
  </r>
  <r>
    <x v="3"/>
    <n v="3.6"/>
  </r>
  <r>
    <x v="3"/>
    <n v="3.6"/>
  </r>
  <r>
    <x v="3"/>
    <n v="3.6"/>
  </r>
  <r>
    <x v="3"/>
    <n v="3.6"/>
  </r>
  <r>
    <x v="3"/>
    <n v="3.6"/>
  </r>
  <r>
    <x v="1"/>
    <n v="3.6"/>
  </r>
  <r>
    <x v="1"/>
    <n v="3.6"/>
  </r>
  <r>
    <x v="2"/>
    <n v="3.6"/>
  </r>
  <r>
    <x v="1"/>
    <n v="3.6"/>
  </r>
  <r>
    <x v="1"/>
    <n v="3.6"/>
  </r>
  <r>
    <x v="2"/>
    <n v="3.6"/>
  </r>
  <r>
    <x v="3"/>
    <n v="3.6"/>
  </r>
  <r>
    <x v="2"/>
    <n v="3.6"/>
  </r>
  <r>
    <x v="1"/>
    <n v="3.6"/>
  </r>
  <r>
    <x v="2"/>
    <n v="3.6"/>
  </r>
  <r>
    <x v="2"/>
    <n v="0"/>
  </r>
  <r>
    <x v="3"/>
    <n v="3.6"/>
  </r>
  <r>
    <x v="2"/>
    <n v="3.6"/>
  </r>
  <r>
    <x v="3"/>
    <n v="3.6"/>
  </r>
  <r>
    <x v="2"/>
    <n v="3.6"/>
  </r>
  <r>
    <x v="2"/>
    <n v="3.6"/>
  </r>
  <r>
    <x v="2"/>
    <n v="3.6"/>
  </r>
  <r>
    <x v="1"/>
    <n v="3.6"/>
  </r>
  <r>
    <x v="1"/>
    <n v="3.6"/>
  </r>
  <r>
    <x v="3"/>
    <n v="3.6"/>
  </r>
  <r>
    <x v="3"/>
    <n v="3.6"/>
  </r>
  <r>
    <x v="1"/>
    <n v="0"/>
  </r>
  <r>
    <x v="2"/>
    <n v="3.6"/>
  </r>
  <r>
    <x v="3"/>
    <n v="0"/>
  </r>
  <r>
    <x v="1"/>
    <n v="3.6"/>
  </r>
  <r>
    <x v="4"/>
    <n v="3.6"/>
  </r>
  <r>
    <x v="1"/>
    <n v="3.6"/>
  </r>
  <r>
    <x v="2"/>
    <n v="3.6"/>
  </r>
  <r>
    <x v="3"/>
    <n v="3.6"/>
  </r>
  <r>
    <x v="1"/>
    <n v="3.6"/>
  </r>
  <r>
    <x v="5"/>
    <n v="3.6"/>
  </r>
  <r>
    <x v="3"/>
    <n v="3.6"/>
  </r>
  <r>
    <x v="2"/>
    <n v="3.6"/>
  </r>
  <r>
    <x v="2"/>
    <n v="3.6"/>
  </r>
  <r>
    <x v="1"/>
    <n v="3.6"/>
  </r>
  <r>
    <x v="1"/>
    <n v="3.6"/>
  </r>
  <r>
    <x v="2"/>
    <n v="3.6"/>
  </r>
  <r>
    <x v="1"/>
    <n v="3.6"/>
  </r>
  <r>
    <x v="4"/>
    <n v="3.6"/>
  </r>
  <r>
    <x v="3"/>
    <n v="3.6"/>
  </r>
  <r>
    <x v="3"/>
    <n v="3.6"/>
  </r>
  <r>
    <x v="2"/>
    <n v="0"/>
  </r>
  <r>
    <x v="2"/>
    <n v="3.6"/>
  </r>
  <r>
    <x v="2"/>
    <n v="0"/>
  </r>
  <r>
    <x v="2"/>
    <n v="3.6"/>
  </r>
  <r>
    <x v="3"/>
    <n v="3.6"/>
  </r>
  <r>
    <x v="2"/>
    <n v="0"/>
  </r>
  <r>
    <x v="2"/>
    <n v="3.6"/>
  </r>
  <r>
    <x v="4"/>
    <n v="3.6"/>
  </r>
  <r>
    <x v="3"/>
    <n v="0"/>
  </r>
  <r>
    <x v="3"/>
    <n v="0"/>
  </r>
  <r>
    <x v="2"/>
    <n v="3.6"/>
  </r>
  <r>
    <x v="1"/>
    <n v="0"/>
  </r>
  <r>
    <x v="3"/>
    <n v="0"/>
  </r>
  <r>
    <x v="3"/>
    <n v="0"/>
  </r>
  <r>
    <x v="3"/>
    <n v="3.6"/>
  </r>
  <r>
    <x v="2"/>
    <n v="3.6"/>
  </r>
  <r>
    <x v="1"/>
    <n v="0"/>
  </r>
  <r>
    <x v="2"/>
    <n v="0"/>
  </r>
  <r>
    <x v="2"/>
    <n v="0"/>
  </r>
  <r>
    <x v="1"/>
    <n v="0"/>
  </r>
  <r>
    <x v="2"/>
    <n v="0"/>
  </r>
  <r>
    <x v="6"/>
    <n v="3.6"/>
  </r>
  <r>
    <x v="3"/>
    <n v="3.6"/>
  </r>
  <r>
    <x v="2"/>
    <n v="0"/>
  </r>
  <r>
    <x v="3"/>
    <n v="0"/>
  </r>
  <r>
    <x v="3"/>
    <n v="3.6"/>
  </r>
  <r>
    <x v="1"/>
    <n v="0"/>
  </r>
  <r>
    <x v="1"/>
    <n v="3.6"/>
  </r>
  <r>
    <x v="4"/>
    <n v="3.6"/>
  </r>
  <r>
    <x v="2"/>
    <n v="3.6"/>
  </r>
  <r>
    <x v="4"/>
    <n v="3.6"/>
  </r>
  <r>
    <x v="3"/>
    <n v="3.6"/>
  </r>
  <r>
    <x v="2"/>
    <n v="0"/>
  </r>
  <r>
    <x v="1"/>
    <n v="0"/>
  </r>
  <r>
    <x v="4"/>
    <n v="3.6"/>
  </r>
  <r>
    <x v="3"/>
    <n v="0"/>
  </r>
  <r>
    <x v="2"/>
    <n v="0"/>
  </r>
  <r>
    <x v="6"/>
    <n v="3.6"/>
  </r>
  <r>
    <x v="3"/>
    <n v="0"/>
  </r>
  <r>
    <x v="2"/>
    <n v="3.6"/>
  </r>
  <r>
    <x v="1"/>
    <n v="3.6"/>
  </r>
  <r>
    <x v="2"/>
    <n v="3.6"/>
  </r>
  <r>
    <x v="1"/>
    <n v="0"/>
  </r>
  <r>
    <x v="3"/>
    <n v="0"/>
  </r>
  <r>
    <x v="2"/>
    <n v="0"/>
  </r>
  <r>
    <x v="3"/>
    <n v="0"/>
  </r>
  <r>
    <x v="3"/>
    <n v="0"/>
  </r>
  <r>
    <x v="3"/>
    <n v="3.6"/>
  </r>
  <r>
    <x v="1"/>
    <n v="0"/>
  </r>
  <r>
    <x v="2"/>
    <n v="1.8"/>
  </r>
  <r>
    <x v="4"/>
    <n v="1.8"/>
  </r>
  <r>
    <x v="4"/>
    <n v="0"/>
  </r>
  <r>
    <x v="4"/>
    <n v="1.8"/>
  </r>
  <r>
    <x v="7"/>
    <n v="0"/>
  </r>
  <r>
    <x v="1"/>
    <n v="1.8"/>
  </r>
  <r>
    <x v="5"/>
    <n v="0"/>
  </r>
  <r>
    <x v="6"/>
    <n v="0"/>
  </r>
  <r>
    <x v="2"/>
    <n v="1.8"/>
  </r>
  <r>
    <x v="1"/>
    <n v="0"/>
  </r>
  <r>
    <x v="1"/>
    <n v="0"/>
  </r>
  <r>
    <x v="1"/>
    <n v="0"/>
  </r>
  <r>
    <x v="2"/>
    <n v="1.8"/>
  </r>
  <r>
    <x v="3"/>
    <n v="0"/>
  </r>
  <r>
    <x v="4"/>
    <n v="1.8"/>
  </r>
  <r>
    <x v="5"/>
    <n v="1.8"/>
  </r>
  <r>
    <x v="1"/>
    <n v="1.8"/>
  </r>
  <r>
    <x v="2"/>
    <n v="0"/>
  </r>
  <r>
    <x v="4"/>
    <n v="1.8"/>
  </r>
  <r>
    <x v="6"/>
    <n v="1.8"/>
  </r>
  <r>
    <x v="3"/>
    <n v="0"/>
  </r>
  <r>
    <x v="7"/>
    <n v="1.8"/>
  </r>
  <r>
    <x v="4"/>
    <n v="0"/>
  </r>
  <r>
    <x v="2"/>
    <n v="0"/>
  </r>
  <r>
    <x v="2"/>
    <n v="0"/>
  </r>
  <r>
    <x v="2"/>
    <n v="0"/>
  </r>
  <r>
    <x v="1"/>
    <n v="0"/>
  </r>
  <r>
    <x v="3"/>
    <n v="0"/>
  </r>
  <r>
    <x v="3"/>
    <n v="0"/>
  </r>
  <r>
    <x v="2"/>
    <n v="0"/>
  </r>
  <r>
    <x v="1"/>
    <n v="1.8"/>
  </r>
  <r>
    <x v="4"/>
    <n v="0"/>
  </r>
  <r>
    <x v="4"/>
    <n v="0"/>
  </r>
  <r>
    <x v="4"/>
    <n v="1.8"/>
  </r>
  <r>
    <x v="3"/>
    <n v="1.8"/>
  </r>
  <r>
    <x v="2"/>
    <n v="1.8"/>
  </r>
  <r>
    <x v="2"/>
    <n v="0"/>
  </r>
  <r>
    <x v="2"/>
    <n v="1.8"/>
  </r>
  <r>
    <x v="1"/>
    <n v="1.8"/>
  </r>
  <r>
    <x v="6"/>
    <n v="0"/>
  </r>
  <r>
    <x v="3"/>
    <n v="0"/>
  </r>
  <r>
    <x v="7"/>
    <n v="1.8"/>
  </r>
  <r>
    <x v="2"/>
    <n v="1.8"/>
  </r>
  <r>
    <x v="3"/>
    <n v="0"/>
  </r>
  <r>
    <x v="1"/>
    <n v="0"/>
  </r>
  <r>
    <x v="5"/>
    <n v="0"/>
  </r>
  <r>
    <x v="3"/>
    <n v="0"/>
  </r>
  <r>
    <x v="1"/>
    <n v="0"/>
  </r>
  <r>
    <x v="2"/>
    <n v="0"/>
  </r>
  <r>
    <x v="2"/>
    <n v="1.8"/>
  </r>
  <r>
    <x v="1"/>
    <n v="0"/>
  </r>
  <r>
    <x v="6"/>
    <n v="0"/>
  </r>
  <r>
    <x v="2"/>
    <n v="0"/>
  </r>
  <r>
    <x v="2"/>
    <n v="0"/>
  </r>
  <r>
    <x v="1"/>
    <n v="1.8"/>
  </r>
  <r>
    <x v="2"/>
    <n v="1.8"/>
  </r>
  <r>
    <x v="1"/>
    <n v="0"/>
  </r>
  <r>
    <x v="2"/>
    <n v="0"/>
  </r>
  <r>
    <x v="2"/>
    <n v="0"/>
  </r>
  <r>
    <x v="1"/>
    <n v="0"/>
  </r>
  <r>
    <x v="4"/>
    <n v="0"/>
  </r>
  <r>
    <x v="2"/>
    <n v="0"/>
  </r>
  <r>
    <x v="2"/>
    <n v="0"/>
  </r>
  <r>
    <x v="1"/>
    <n v="0"/>
  </r>
  <r>
    <x v="6"/>
    <n v="0"/>
  </r>
  <r>
    <x v="5"/>
    <n v="0"/>
  </r>
  <r>
    <x v="5"/>
    <n v="0"/>
  </r>
  <r>
    <x v="7"/>
    <n v="1.8"/>
  </r>
  <r>
    <x v="6"/>
    <n v="1.8"/>
  </r>
  <r>
    <x v="3"/>
    <n v="0"/>
  </r>
  <r>
    <x v="6"/>
    <n v="0"/>
  </r>
  <r>
    <x v="6"/>
    <n v="0"/>
  </r>
  <r>
    <x v="3"/>
    <n v="1.8"/>
  </r>
  <r>
    <x v="4"/>
    <n v="0"/>
  </r>
  <r>
    <x v="2"/>
    <n v="0"/>
  </r>
  <r>
    <x v="2"/>
    <n v="0"/>
  </r>
  <r>
    <x v="5"/>
    <n v="0"/>
  </r>
  <r>
    <x v="2"/>
    <n v="0"/>
  </r>
  <r>
    <x v="3"/>
    <n v="0"/>
  </r>
  <r>
    <x v="2"/>
    <n v="0"/>
  </r>
  <r>
    <x v="6"/>
    <n v="1.8"/>
  </r>
  <r>
    <x v="4"/>
    <n v="0"/>
  </r>
  <r>
    <x v="5"/>
    <n v="0"/>
  </r>
  <r>
    <x v="6"/>
    <n v="0"/>
  </r>
  <r>
    <x v="3"/>
    <n v="0"/>
  </r>
  <r>
    <x v="4"/>
    <n v="0"/>
  </r>
  <r>
    <x v="2"/>
    <n v="0"/>
  </r>
  <r>
    <x v="6"/>
    <n v="0"/>
  </r>
  <r>
    <x v="3"/>
    <n v="0"/>
  </r>
  <r>
    <x v="3"/>
    <n v="0"/>
  </r>
  <r>
    <x v="5"/>
    <n v="0"/>
  </r>
  <r>
    <x v="7"/>
    <n v="1.8"/>
  </r>
  <r>
    <x v="2"/>
    <n v="0"/>
  </r>
  <r>
    <x v="1"/>
    <n v="0"/>
  </r>
  <r>
    <x v="4"/>
    <n v="1.8"/>
  </r>
  <r>
    <x v="4"/>
    <n v="0"/>
  </r>
  <r>
    <x v="2"/>
    <n v="0"/>
  </r>
  <r>
    <x v="5"/>
    <n v="0"/>
  </r>
  <r>
    <x v="5"/>
    <n v="0"/>
  </r>
  <r>
    <x v="4"/>
    <n v="0"/>
  </r>
  <r>
    <x v="6"/>
    <n v="0"/>
  </r>
  <r>
    <x v="4"/>
    <n v="0"/>
  </r>
  <r>
    <x v="2"/>
    <n v="0"/>
  </r>
  <r>
    <x v="2"/>
    <n v="0"/>
  </r>
  <r>
    <x v="4"/>
    <n v="0"/>
  </r>
  <r>
    <x v="5"/>
    <n v="0"/>
  </r>
  <r>
    <x v="4"/>
    <n v="0"/>
  </r>
  <r>
    <x v="6"/>
    <n v="0"/>
  </r>
  <r>
    <x v="5"/>
    <n v="1.8"/>
  </r>
  <r>
    <x v="7"/>
    <n v="0"/>
  </r>
  <r>
    <x v="6"/>
    <n v="0"/>
  </r>
  <r>
    <x v="4"/>
    <n v="0"/>
  </r>
  <r>
    <x v="6"/>
    <n v="0"/>
  </r>
  <r>
    <x v="2"/>
    <n v="0"/>
  </r>
  <r>
    <x v="6"/>
    <n v="0"/>
  </r>
  <r>
    <x v="2"/>
    <n v="0"/>
  </r>
  <r>
    <x v="6"/>
    <n v="0"/>
  </r>
  <r>
    <x v="6"/>
    <n v="0"/>
  </r>
  <r>
    <x v="5"/>
    <n v="0"/>
  </r>
  <r>
    <x v="7"/>
    <n v="0"/>
  </r>
  <r>
    <x v="7"/>
    <n v="0"/>
  </r>
  <r>
    <x v="6"/>
    <n v="0"/>
  </r>
  <r>
    <x v="7"/>
    <n v="0"/>
  </r>
  <r>
    <x v="6"/>
    <n v="0"/>
  </r>
  <r>
    <x v="2"/>
    <n v="0"/>
  </r>
  <r>
    <x v="6"/>
    <n v="0"/>
  </r>
  <r>
    <x v="7"/>
    <n v="0"/>
  </r>
  <r>
    <x v="5"/>
    <n v="0"/>
  </r>
  <r>
    <x v="4"/>
    <n v="1.8"/>
  </r>
  <r>
    <x v="4"/>
    <n v="0"/>
  </r>
  <r>
    <x v="4"/>
    <n v="0"/>
  </r>
  <r>
    <x v="6"/>
    <n v="0"/>
  </r>
  <r>
    <x v="2"/>
    <n v="0"/>
  </r>
  <r>
    <x v="7"/>
    <n v="0"/>
  </r>
  <r>
    <x v="5"/>
    <n v="0"/>
  </r>
  <r>
    <x v="7"/>
    <n v="0"/>
  </r>
  <r>
    <x v="2"/>
    <n v="0"/>
  </r>
  <r>
    <x v="4"/>
    <n v="0"/>
  </r>
  <r>
    <x v="4"/>
    <n v="0"/>
  </r>
  <r>
    <x v="2"/>
    <n v="0"/>
  </r>
  <r>
    <x v="6"/>
    <n v="0"/>
  </r>
  <r>
    <x v="6"/>
    <n v="0"/>
  </r>
  <r>
    <x v="2"/>
    <n v="0"/>
  </r>
  <r>
    <x v="2"/>
    <n v="0"/>
  </r>
  <r>
    <x v="2"/>
    <n v="1.8"/>
  </r>
  <r>
    <x v="2"/>
    <n v="0"/>
  </r>
  <r>
    <x v="5"/>
    <n v="0"/>
  </r>
  <r>
    <x v="5"/>
    <n v="0"/>
  </r>
  <r>
    <x v="5"/>
    <n v="0"/>
  </r>
  <r>
    <x v="4"/>
    <n v="0"/>
  </r>
  <r>
    <x v="7"/>
    <n v="0"/>
  </r>
  <r>
    <x v="2"/>
    <n v="0"/>
  </r>
  <r>
    <x v="2"/>
    <n v="0"/>
  </r>
  <r>
    <x v="5"/>
    <n v="0"/>
  </r>
  <r>
    <x v="5"/>
    <n v="0"/>
  </r>
  <r>
    <x v="2"/>
    <n v="0"/>
  </r>
  <r>
    <x v="5"/>
    <n v="0"/>
  </r>
  <r>
    <x v="4"/>
    <n v="0"/>
  </r>
  <r>
    <x v="4"/>
    <n v="0"/>
  </r>
  <r>
    <x v="4"/>
    <n v="0"/>
  </r>
  <r>
    <x v="5"/>
    <n v="0"/>
  </r>
  <r>
    <x v="2"/>
    <n v="0"/>
  </r>
  <r>
    <x v="4"/>
    <n v="0"/>
  </r>
  <r>
    <x v="4"/>
    <n v="0"/>
  </r>
  <r>
    <x v="6"/>
    <n v="0"/>
  </r>
  <r>
    <x v="7"/>
    <n v="0"/>
  </r>
  <r>
    <x v="7"/>
    <n v="0"/>
  </r>
  <r>
    <x v="6"/>
    <n v="0"/>
  </r>
  <r>
    <x v="7"/>
    <n v="0"/>
  </r>
  <r>
    <x v="4"/>
    <n v="0"/>
  </r>
  <r>
    <x v="5"/>
    <n v="0"/>
  </r>
  <r>
    <x v="7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4"/>
    <n v="0"/>
  </r>
  <r>
    <x v="6"/>
    <n v="0"/>
  </r>
  <r>
    <x v="5"/>
    <n v="0"/>
  </r>
  <r>
    <x v="4"/>
    <n v="1.8"/>
  </r>
  <r>
    <x v="2"/>
    <n v="0"/>
  </r>
  <r>
    <x v="5"/>
    <n v="0"/>
  </r>
  <r>
    <x v="5"/>
    <n v="0"/>
  </r>
  <r>
    <x v="5"/>
    <n v="0"/>
  </r>
  <r>
    <x v="5"/>
    <n v="0"/>
  </r>
  <r>
    <x v="4"/>
    <n v="0"/>
  </r>
  <r>
    <x v="7"/>
    <n v="0"/>
  </r>
  <r>
    <x v="7"/>
    <n v="0"/>
  </r>
  <r>
    <x v="4"/>
    <n v="0"/>
  </r>
  <r>
    <x v="5"/>
    <n v="0"/>
  </r>
  <r>
    <x v="2"/>
    <n v="0"/>
  </r>
  <r>
    <x v="2"/>
    <n v="0"/>
  </r>
  <r>
    <x v="2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2"/>
    <n v="0"/>
  </r>
  <r>
    <x v="6"/>
    <n v="0"/>
  </r>
  <r>
    <x v="7"/>
    <n v="0"/>
  </r>
  <r>
    <x v="7"/>
    <n v="0"/>
  </r>
  <r>
    <x v="2"/>
    <n v="0"/>
  </r>
  <r>
    <x v="2"/>
    <n v="0"/>
  </r>
  <r>
    <x v="5"/>
    <n v="0"/>
  </r>
  <r>
    <x v="2"/>
    <n v="0"/>
  </r>
  <r>
    <x v="2"/>
    <n v="0"/>
  </r>
  <r>
    <x v="5"/>
    <n v="0"/>
  </r>
  <r>
    <x v="7"/>
    <n v="0"/>
  </r>
  <r>
    <x v="8"/>
    <n v="3.6"/>
  </r>
  <r>
    <x v="8"/>
    <n v="3.6"/>
  </r>
  <r>
    <x v="8"/>
    <n v="3.6"/>
  </r>
  <r>
    <x v="9"/>
    <n v="3.6"/>
  </r>
  <r>
    <x v="9"/>
    <n v="3.6"/>
  </r>
  <r>
    <x v="8"/>
    <n v="3.6"/>
  </r>
  <r>
    <x v="8"/>
    <n v="0"/>
  </r>
  <r>
    <x v="8"/>
    <n v="0"/>
  </r>
  <r>
    <x v="9"/>
    <n v="0"/>
  </r>
  <r>
    <x v="9"/>
    <n v="3.6"/>
  </r>
  <r>
    <x v="8"/>
    <n v="3.6"/>
  </r>
  <r>
    <x v="8"/>
    <n v="0"/>
  </r>
  <r>
    <x v="5"/>
    <n v="3.6"/>
  </r>
  <r>
    <x v="9"/>
    <n v="0"/>
  </r>
  <r>
    <x v="5"/>
    <n v="3.6"/>
  </r>
  <r>
    <x v="8"/>
    <n v="3.6"/>
  </r>
  <r>
    <x v="9"/>
    <n v="0"/>
  </r>
  <r>
    <x v="9"/>
    <n v="0"/>
  </r>
  <r>
    <x v="8"/>
    <n v="3.6"/>
  </r>
  <r>
    <x v="8"/>
    <n v="0"/>
  </r>
  <r>
    <x v="8"/>
    <n v="0"/>
  </r>
  <r>
    <x v="9"/>
    <n v="0"/>
  </r>
  <r>
    <x v="8"/>
    <n v="0"/>
  </r>
  <r>
    <x v="8"/>
    <n v="3.6"/>
  </r>
  <r>
    <x v="9"/>
    <n v="0"/>
  </r>
  <r>
    <x v="8"/>
    <n v="0"/>
  </r>
  <r>
    <x v="8"/>
    <n v="0"/>
  </r>
  <r>
    <x v="9"/>
    <n v="0"/>
  </r>
  <r>
    <x v="9"/>
    <n v="0"/>
  </r>
  <r>
    <x v="9"/>
    <n v="0"/>
  </r>
  <r>
    <x v="8"/>
    <n v="1.8"/>
  </r>
  <r>
    <x v="9"/>
    <n v="0"/>
  </r>
  <r>
    <x v="9"/>
    <n v="0"/>
  </r>
  <r>
    <x v="9"/>
    <n v="0"/>
  </r>
  <r>
    <x v="8"/>
    <n v="1.8"/>
  </r>
  <r>
    <x v="9"/>
    <n v="0"/>
  </r>
  <r>
    <x v="9"/>
    <n v="0"/>
  </r>
  <r>
    <x v="7"/>
    <n v="1.8"/>
  </r>
  <r>
    <x v="8"/>
    <n v="0"/>
  </r>
  <r>
    <x v="8"/>
    <n v="0"/>
  </r>
  <r>
    <x v="9"/>
    <n v="0"/>
  </r>
  <r>
    <x v="7"/>
    <n v="0"/>
  </r>
  <r>
    <x v="8"/>
    <n v="0"/>
  </r>
  <r>
    <x v="9"/>
    <n v="1.8"/>
  </r>
  <r>
    <x v="8"/>
    <n v="0"/>
  </r>
  <r>
    <x v="8"/>
    <n v="0"/>
  </r>
  <r>
    <x v="8"/>
    <n v="0"/>
  </r>
  <r>
    <x v="8"/>
    <n v="0"/>
  </r>
  <r>
    <x v="9"/>
    <n v="0"/>
  </r>
  <r>
    <x v="9"/>
    <n v="0"/>
  </r>
  <r>
    <x v="9"/>
    <n v="0"/>
  </r>
  <r>
    <x v="9"/>
    <n v="0"/>
  </r>
  <r>
    <x v="9"/>
    <n v="0"/>
  </r>
  <r>
    <x v="8"/>
    <n v="1.8"/>
  </r>
  <r>
    <x v="8"/>
    <n v="0"/>
  </r>
  <r>
    <x v="8"/>
    <n v="0"/>
  </r>
  <r>
    <x v="8"/>
    <n v="1.8"/>
  </r>
  <r>
    <x v="8"/>
    <n v="0"/>
  </r>
  <r>
    <x v="9"/>
    <n v="0"/>
  </r>
  <r>
    <x v="9"/>
    <n v="0"/>
  </r>
  <r>
    <x v="8"/>
    <n v="0"/>
  </r>
  <r>
    <x v="9"/>
    <n v="0"/>
  </r>
  <r>
    <x v="8"/>
    <n v="0"/>
  </r>
  <r>
    <x v="8"/>
    <n v="0"/>
  </r>
  <r>
    <x v="8"/>
    <n v="0"/>
  </r>
  <r>
    <x v="8"/>
    <n v="1.8"/>
  </r>
  <r>
    <x v="8"/>
    <n v="1.8"/>
  </r>
  <r>
    <x v="8"/>
    <n v="1.8"/>
  </r>
  <r>
    <x v="5"/>
    <n v="1.8"/>
  </r>
  <r>
    <x v="8"/>
    <n v="0"/>
  </r>
  <r>
    <x v="8"/>
    <n v="0"/>
  </r>
  <r>
    <x v="8"/>
    <n v="1.8"/>
  </r>
  <r>
    <x v="8"/>
    <n v="0"/>
  </r>
  <r>
    <x v="8"/>
    <n v="0"/>
  </r>
  <r>
    <x v="8"/>
    <n v="0"/>
  </r>
  <r>
    <x v="8"/>
    <n v="0"/>
  </r>
  <r>
    <x v="7"/>
    <n v="0"/>
  </r>
  <r>
    <x v="9"/>
    <n v="0"/>
  </r>
  <r>
    <x v="8"/>
    <n v="0"/>
  </r>
  <r>
    <x v="8"/>
    <n v="0"/>
  </r>
  <r>
    <x v="9"/>
    <n v="0"/>
  </r>
  <r>
    <x v="8"/>
    <n v="0"/>
  </r>
  <r>
    <x v="7"/>
    <n v="0"/>
  </r>
  <r>
    <x v="5"/>
    <n v="0"/>
  </r>
  <r>
    <x v="8"/>
    <n v="0"/>
  </r>
  <r>
    <x v="8"/>
    <n v="0"/>
  </r>
  <r>
    <x v="5"/>
    <n v="0"/>
  </r>
  <r>
    <x v="9"/>
    <n v="0"/>
  </r>
  <r>
    <x v="5"/>
    <n v="0"/>
  </r>
  <r>
    <x v="8"/>
    <n v="0"/>
  </r>
  <r>
    <x v="9"/>
    <n v="1.8"/>
  </r>
  <r>
    <x v="9"/>
    <n v="0"/>
  </r>
  <r>
    <x v="5"/>
    <n v="0"/>
  </r>
  <r>
    <x v="9"/>
    <n v="0"/>
  </r>
  <r>
    <x v="5"/>
    <n v="0"/>
  </r>
  <r>
    <x v="9"/>
    <n v="1.8"/>
  </r>
  <r>
    <x v="8"/>
    <n v="0"/>
  </r>
  <r>
    <x v="8"/>
    <n v="0"/>
  </r>
  <r>
    <x v="8"/>
    <n v="0"/>
  </r>
  <r>
    <x v="8"/>
    <n v="1.8"/>
  </r>
  <r>
    <x v="5"/>
    <n v="1.8"/>
  </r>
  <r>
    <x v="5"/>
    <n v="0"/>
  </r>
  <r>
    <x v="8"/>
    <n v="0"/>
  </r>
  <r>
    <x v="9"/>
    <n v="0"/>
  </r>
  <r>
    <x v="9"/>
    <n v="0"/>
  </r>
  <r>
    <x v="9"/>
    <n v="0"/>
  </r>
  <r>
    <x v="9"/>
    <n v="0"/>
  </r>
  <r>
    <x v="7"/>
    <n v="0"/>
  </r>
  <r>
    <x v="5"/>
    <n v="0"/>
  </r>
  <r>
    <x v="8"/>
    <n v="0"/>
  </r>
  <r>
    <x v="5"/>
    <n v="0"/>
  </r>
  <r>
    <x v="7"/>
    <n v="0"/>
  </r>
  <r>
    <x v="9"/>
    <n v="0"/>
  </r>
  <r>
    <x v="5"/>
    <n v="0"/>
  </r>
  <r>
    <x v="5"/>
    <n v="0"/>
  </r>
  <r>
    <x v="9"/>
    <n v="0"/>
  </r>
  <r>
    <x v="9"/>
    <n v="0"/>
  </r>
  <r>
    <x v="9"/>
    <n v="0"/>
  </r>
  <r>
    <x v="9"/>
    <n v="0"/>
  </r>
  <r>
    <x v="7"/>
    <n v="0"/>
  </r>
  <r>
    <x v="5"/>
    <n v="0"/>
  </r>
  <r>
    <x v="8"/>
    <n v="0"/>
  </r>
  <r>
    <x v="8"/>
    <n v="0"/>
  </r>
  <r>
    <x v="9"/>
    <n v="0"/>
  </r>
  <r>
    <x v="7"/>
    <n v="0"/>
  </r>
  <r>
    <x v="8"/>
    <n v="0"/>
  </r>
  <r>
    <x v="5"/>
    <n v="0"/>
  </r>
  <r>
    <x v="8"/>
    <n v="0"/>
  </r>
  <r>
    <x v="9"/>
    <n v="0"/>
  </r>
  <r>
    <x v="7"/>
    <n v="1.8"/>
  </r>
  <r>
    <x v="9"/>
    <n v="0"/>
  </r>
  <r>
    <x v="5"/>
    <n v="0"/>
  </r>
  <r>
    <x v="5"/>
    <n v="0"/>
  </r>
  <r>
    <x v="8"/>
    <n v="0"/>
  </r>
  <r>
    <x v="9"/>
    <n v="1.8"/>
  </r>
  <r>
    <x v="9"/>
    <n v="0"/>
  </r>
  <r>
    <x v="9"/>
    <n v="0"/>
  </r>
  <r>
    <x v="9"/>
    <n v="0"/>
  </r>
  <r>
    <x v="9"/>
    <n v="0"/>
  </r>
  <r>
    <x v="9"/>
    <n v="0"/>
  </r>
  <r>
    <x v="9"/>
    <n v="0"/>
  </r>
  <r>
    <x v="8"/>
    <n v="0"/>
  </r>
  <r>
    <x v="8"/>
    <n v="0"/>
  </r>
  <r>
    <x v="9"/>
    <n v="0"/>
  </r>
  <r>
    <x v="8"/>
    <n v="0"/>
  </r>
  <r>
    <x v="9"/>
    <n v="0"/>
  </r>
  <r>
    <x v="9"/>
    <n v="0"/>
  </r>
  <r>
    <x v="9"/>
    <n v="0"/>
  </r>
  <r>
    <x v="9"/>
    <n v="0"/>
  </r>
  <r>
    <x v="7"/>
    <n v="0"/>
  </r>
  <r>
    <x v="9"/>
    <n v="0"/>
  </r>
  <r>
    <x v="9"/>
    <n v="0"/>
  </r>
  <r>
    <x v="8"/>
    <n v="0"/>
  </r>
  <r>
    <x v="5"/>
    <n v="0"/>
  </r>
  <r>
    <x v="5"/>
    <n v="0"/>
  </r>
  <r>
    <x v="7"/>
    <n v="0"/>
  </r>
  <r>
    <x v="9"/>
    <n v="0"/>
  </r>
  <r>
    <x v="8"/>
    <n v="0"/>
  </r>
  <r>
    <x v="9"/>
    <n v="0"/>
  </r>
  <r>
    <x v="5"/>
    <n v="0"/>
  </r>
  <r>
    <x v="9"/>
    <n v="0"/>
  </r>
  <r>
    <x v="9"/>
    <n v="0"/>
  </r>
  <r>
    <x v="9"/>
    <n v="0"/>
  </r>
  <r>
    <x v="5"/>
    <n v="0"/>
  </r>
  <r>
    <x v="5"/>
    <n v="0"/>
  </r>
  <r>
    <x v="9"/>
    <n v="0"/>
  </r>
  <r>
    <x v="8"/>
    <n v="0"/>
  </r>
  <r>
    <x v="8"/>
    <n v="0"/>
  </r>
  <r>
    <x v="9"/>
    <n v="0"/>
  </r>
  <r>
    <x v="8"/>
    <n v="0"/>
  </r>
  <r>
    <x v="5"/>
    <n v="0"/>
  </r>
  <r>
    <x v="8"/>
    <n v="0"/>
  </r>
  <r>
    <x v="9"/>
    <n v="0"/>
  </r>
  <r>
    <x v="8"/>
    <n v="0"/>
  </r>
  <r>
    <x v="8"/>
    <n v="0"/>
  </r>
  <r>
    <x v="8"/>
    <n v="0"/>
  </r>
  <r>
    <x v="9"/>
    <n v="0"/>
  </r>
  <r>
    <x v="9"/>
    <n v="0"/>
  </r>
  <r>
    <x v="9"/>
    <n v="0"/>
  </r>
  <r>
    <x v="7"/>
    <n v="0"/>
  </r>
  <r>
    <x v="8"/>
    <n v="0"/>
  </r>
  <r>
    <x v="5"/>
    <n v="0"/>
  </r>
  <r>
    <x v="9"/>
    <n v="0"/>
  </r>
  <r>
    <x v="9"/>
    <n v="0"/>
  </r>
  <r>
    <x v="7"/>
    <n v="0"/>
  </r>
  <r>
    <x v="8"/>
    <n v="0"/>
  </r>
  <r>
    <x v="5"/>
    <n v="0"/>
  </r>
  <r>
    <x v="8"/>
    <n v="0"/>
  </r>
  <r>
    <x v="7"/>
    <n v="0"/>
  </r>
  <r>
    <x v="9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8"/>
    <n v="0"/>
  </r>
  <r>
    <x v="8"/>
    <n v="0"/>
  </r>
  <r>
    <x v="9"/>
    <n v="0"/>
  </r>
  <r>
    <x v="5"/>
    <n v="0"/>
  </r>
  <r>
    <x v="8"/>
    <n v="0"/>
  </r>
  <r>
    <x v="8"/>
    <n v="0"/>
  </r>
  <r>
    <x v="9"/>
    <n v="0"/>
  </r>
  <r>
    <x v="7"/>
    <n v="0"/>
  </r>
  <r>
    <x v="5"/>
    <n v="0"/>
  </r>
  <r>
    <x v="5"/>
    <n v="0"/>
  </r>
  <r>
    <x v="8"/>
    <n v="0"/>
  </r>
  <r>
    <x v="8"/>
    <n v="0"/>
  </r>
  <r>
    <x v="9"/>
    <n v="0"/>
  </r>
  <r>
    <x v="7"/>
    <n v="0"/>
  </r>
  <r>
    <x v="5"/>
    <n v="0"/>
  </r>
  <r>
    <x v="8"/>
    <n v="0"/>
  </r>
  <r>
    <x v="5"/>
    <n v="0"/>
  </r>
  <r>
    <x v="8"/>
    <n v="0"/>
  </r>
  <r>
    <x v="5"/>
    <n v="0"/>
  </r>
  <r>
    <x v="7"/>
    <n v="0"/>
  </r>
  <r>
    <x v="7"/>
    <n v="0"/>
  </r>
  <r>
    <x v="5"/>
    <n v="0"/>
  </r>
  <r>
    <x v="9"/>
    <n v="0"/>
  </r>
  <r>
    <x v="7"/>
    <n v="0"/>
  </r>
  <r>
    <x v="9"/>
    <n v="0"/>
  </r>
  <r>
    <x v="9"/>
    <n v="0"/>
  </r>
  <r>
    <x v="2"/>
    <n v="0"/>
  </r>
  <r>
    <x v="8"/>
    <n v="0"/>
  </r>
  <r>
    <x v="9"/>
    <n v="0"/>
  </r>
  <r>
    <x v="5"/>
    <n v="0"/>
  </r>
  <r>
    <x v="8"/>
    <n v="0"/>
  </r>
  <r>
    <x v="7"/>
    <n v="0"/>
  </r>
  <r>
    <x v="9"/>
    <n v="0"/>
  </r>
  <r>
    <x v="8"/>
    <n v="0"/>
  </r>
  <r>
    <x v="9"/>
    <n v="0"/>
  </r>
  <r>
    <x v="5"/>
    <n v="0"/>
  </r>
  <r>
    <x v="8"/>
    <n v="0"/>
  </r>
  <r>
    <x v="7"/>
    <n v="0"/>
  </r>
  <r>
    <x v="9"/>
    <n v="0"/>
  </r>
  <r>
    <x v="8"/>
    <n v="0"/>
  </r>
  <r>
    <x v="5"/>
    <n v="0"/>
  </r>
  <r>
    <x v="7"/>
    <n v="0"/>
  </r>
  <r>
    <x v="8"/>
    <n v="0"/>
  </r>
  <r>
    <x v="5"/>
    <n v="0"/>
  </r>
  <r>
    <x v="9"/>
    <n v="0"/>
  </r>
  <r>
    <x v="8"/>
    <n v="0"/>
  </r>
  <r>
    <x v="5"/>
    <n v="0"/>
  </r>
  <r>
    <x v="8"/>
    <n v="0"/>
  </r>
  <r>
    <x v="7"/>
    <n v="0"/>
  </r>
  <r>
    <x v="5"/>
    <n v="0"/>
  </r>
  <r>
    <x v="9"/>
    <n v="0"/>
  </r>
  <r>
    <x v="7"/>
    <n v="0"/>
  </r>
  <r>
    <x v="8"/>
    <n v="0"/>
  </r>
  <r>
    <x v="7"/>
    <n v="0"/>
  </r>
  <r>
    <x v="8"/>
    <n v="0"/>
  </r>
  <r>
    <x v="7"/>
    <n v="0"/>
  </r>
  <r>
    <x v="8"/>
    <n v="0"/>
  </r>
  <r>
    <x v="7"/>
    <n v="0"/>
  </r>
  <r>
    <x v="8"/>
    <n v="0"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0"/>
  </r>
  <r>
    <x v="0"/>
    <n v="0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1"/>
    <m/>
  </r>
  <r>
    <x v="1"/>
    <m/>
  </r>
  <r>
    <x v="1"/>
    <m/>
  </r>
  <r>
    <x v="2"/>
    <n v="3.6"/>
  </r>
  <r>
    <x v="2"/>
    <n v="3.6"/>
  </r>
  <r>
    <x v="2"/>
    <n v="0"/>
  </r>
  <r>
    <x v="2"/>
    <n v="3.6"/>
  </r>
  <r>
    <x v="1"/>
    <n v="3.6"/>
  </r>
  <r>
    <x v="2"/>
    <n v="3.6"/>
  </r>
  <r>
    <x v="3"/>
    <n v="0"/>
  </r>
  <r>
    <x v="1"/>
    <n v="3.6"/>
  </r>
  <r>
    <x v="1"/>
    <n v="3.6"/>
  </r>
  <r>
    <x v="1"/>
    <n v="3.6"/>
  </r>
  <r>
    <x v="3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1"/>
    <n v="3.6"/>
  </r>
  <r>
    <x v="1"/>
    <n v="3.6"/>
  </r>
  <r>
    <x v="2"/>
    <n v="3.6"/>
  </r>
  <r>
    <x v="1"/>
    <n v="3.6"/>
  </r>
  <r>
    <x v="1"/>
    <n v="0"/>
  </r>
  <r>
    <x v="2"/>
    <n v="3.6"/>
  </r>
  <r>
    <x v="1"/>
    <n v="3.6"/>
  </r>
  <r>
    <x v="1"/>
    <n v="3.6"/>
  </r>
  <r>
    <x v="2"/>
    <n v="3.6"/>
  </r>
  <r>
    <x v="3"/>
    <n v="3.6"/>
  </r>
  <r>
    <x v="3"/>
    <n v="0"/>
  </r>
  <r>
    <x v="3"/>
    <n v="3.6"/>
  </r>
  <r>
    <x v="2"/>
    <n v="3.6"/>
  </r>
  <r>
    <x v="1"/>
    <n v="3.6"/>
  </r>
  <r>
    <x v="3"/>
    <n v="0"/>
  </r>
  <r>
    <x v="3"/>
    <n v="3.6"/>
  </r>
  <r>
    <x v="1"/>
    <n v="3.6"/>
  </r>
  <r>
    <x v="2"/>
    <n v="3.6"/>
  </r>
  <r>
    <x v="2"/>
    <n v="3.6"/>
  </r>
  <r>
    <x v="3"/>
    <n v="3.6"/>
  </r>
  <r>
    <x v="1"/>
    <n v="3.6"/>
  </r>
  <r>
    <x v="1"/>
    <n v="3.6"/>
  </r>
  <r>
    <x v="2"/>
    <n v="3.6"/>
  </r>
  <r>
    <x v="3"/>
    <n v="3.6"/>
  </r>
  <r>
    <x v="4"/>
    <n v="3.6"/>
  </r>
  <r>
    <x v="2"/>
    <n v="3.6"/>
  </r>
  <r>
    <x v="3"/>
    <n v="0"/>
  </r>
  <r>
    <x v="2"/>
    <n v="3.6"/>
  </r>
  <r>
    <x v="3"/>
    <n v="3.6"/>
  </r>
  <r>
    <x v="5"/>
    <n v="0"/>
  </r>
  <r>
    <x v="3"/>
    <n v="0"/>
  </r>
  <r>
    <x v="1"/>
    <n v="3.6"/>
  </r>
  <r>
    <x v="3"/>
    <n v="3.6"/>
  </r>
  <r>
    <x v="1"/>
    <n v="3.6"/>
  </r>
  <r>
    <x v="1"/>
    <n v="3.6"/>
  </r>
  <r>
    <x v="3"/>
    <n v="3.6"/>
  </r>
  <r>
    <x v="2"/>
    <n v="3.6"/>
  </r>
  <r>
    <x v="4"/>
    <n v="0"/>
  </r>
  <r>
    <x v="2"/>
    <n v="3.6"/>
  </r>
  <r>
    <x v="3"/>
    <n v="0"/>
  </r>
  <r>
    <x v="1"/>
    <n v="3.6"/>
  </r>
  <r>
    <x v="1"/>
    <n v="3.6"/>
  </r>
  <r>
    <x v="1"/>
    <n v="3.6"/>
  </r>
  <r>
    <x v="1"/>
    <n v="3.6"/>
  </r>
  <r>
    <x v="2"/>
    <n v="3.6"/>
  </r>
  <r>
    <x v="1"/>
    <n v="3.6"/>
  </r>
  <r>
    <x v="3"/>
    <n v="0"/>
  </r>
  <r>
    <x v="4"/>
    <n v="3.6"/>
  </r>
  <r>
    <x v="2"/>
    <n v="3.6"/>
  </r>
  <r>
    <x v="2"/>
    <n v="3.6"/>
  </r>
  <r>
    <x v="1"/>
    <n v="3.6"/>
  </r>
  <r>
    <x v="2"/>
    <n v="3.6"/>
  </r>
  <r>
    <x v="2"/>
    <n v="0"/>
  </r>
  <r>
    <x v="2"/>
    <n v="3.6"/>
  </r>
  <r>
    <x v="3"/>
    <n v="0"/>
  </r>
  <r>
    <x v="3"/>
    <n v="0"/>
  </r>
  <r>
    <x v="2"/>
    <n v="3.6"/>
  </r>
  <r>
    <x v="1"/>
    <n v="3.6"/>
  </r>
  <r>
    <x v="1"/>
    <n v="0"/>
  </r>
  <r>
    <x v="1"/>
    <n v="3.6"/>
  </r>
  <r>
    <x v="1"/>
    <n v="3.6"/>
  </r>
  <r>
    <x v="1"/>
    <n v="0"/>
  </r>
  <r>
    <x v="2"/>
    <n v="3.6"/>
  </r>
  <r>
    <x v="1"/>
    <n v="3.6"/>
  </r>
  <r>
    <x v="2"/>
    <n v="3.6"/>
  </r>
  <r>
    <x v="3"/>
    <n v="0"/>
  </r>
  <r>
    <x v="3"/>
    <n v="3.6"/>
  </r>
  <r>
    <x v="1"/>
    <n v="3.6"/>
  </r>
  <r>
    <x v="4"/>
    <n v="0"/>
  </r>
  <r>
    <x v="1"/>
    <n v="3.6"/>
  </r>
  <r>
    <x v="4"/>
    <n v="0"/>
  </r>
  <r>
    <x v="3"/>
    <n v="0"/>
  </r>
  <r>
    <x v="1"/>
    <n v="3.6"/>
  </r>
  <r>
    <x v="1"/>
    <n v="3.6"/>
  </r>
  <r>
    <x v="4"/>
    <n v="3.6"/>
  </r>
  <r>
    <x v="2"/>
    <n v="0"/>
  </r>
  <r>
    <x v="2"/>
    <n v="0"/>
  </r>
  <r>
    <x v="1"/>
    <n v="0"/>
  </r>
  <r>
    <x v="2"/>
    <n v="3.6"/>
  </r>
  <r>
    <x v="1"/>
    <n v="3.6"/>
  </r>
  <r>
    <x v="2"/>
    <n v="3.6"/>
  </r>
  <r>
    <x v="3"/>
    <n v="0"/>
  </r>
  <r>
    <x v="3"/>
    <n v="3.6"/>
  </r>
  <r>
    <x v="2"/>
    <n v="3.6"/>
  </r>
  <r>
    <x v="3"/>
    <n v="0"/>
  </r>
  <r>
    <x v="2"/>
    <n v="0"/>
  </r>
  <r>
    <x v="2"/>
    <n v="0"/>
  </r>
  <r>
    <x v="3"/>
    <n v="0"/>
  </r>
  <r>
    <x v="3"/>
    <n v="3.6"/>
  </r>
  <r>
    <x v="2"/>
    <n v="0"/>
  </r>
  <r>
    <x v="4"/>
    <n v="0"/>
  </r>
  <r>
    <x v="4"/>
    <n v="1.8"/>
  </r>
  <r>
    <x v="4"/>
    <n v="0"/>
  </r>
  <r>
    <x v="6"/>
    <n v="1.8"/>
  </r>
  <r>
    <x v="3"/>
    <n v="0"/>
  </r>
  <r>
    <x v="5"/>
    <n v="0"/>
  </r>
  <r>
    <x v="1"/>
    <n v="1.8"/>
  </r>
  <r>
    <x v="3"/>
    <n v="0"/>
  </r>
  <r>
    <x v="1"/>
    <n v="1.8"/>
  </r>
  <r>
    <x v="3"/>
    <n v="1.8"/>
  </r>
  <r>
    <x v="3"/>
    <n v="0"/>
  </r>
  <r>
    <x v="2"/>
    <n v="0"/>
  </r>
  <r>
    <x v="3"/>
    <n v="0"/>
  </r>
  <r>
    <x v="4"/>
    <n v="0"/>
  </r>
  <r>
    <x v="5"/>
    <n v="0"/>
  </r>
  <r>
    <x v="3"/>
    <n v="0"/>
  </r>
  <r>
    <x v="1"/>
    <n v="1.8"/>
  </r>
  <r>
    <x v="4"/>
    <n v="0"/>
  </r>
  <r>
    <x v="1"/>
    <n v="1.8"/>
  </r>
  <r>
    <x v="3"/>
    <n v="0"/>
  </r>
  <r>
    <x v="6"/>
    <n v="0"/>
  </r>
  <r>
    <x v="4"/>
    <n v="1.8"/>
  </r>
  <r>
    <x v="2"/>
    <n v="1.8"/>
  </r>
  <r>
    <x v="2"/>
    <n v="0"/>
  </r>
  <r>
    <x v="1"/>
    <n v="1.8"/>
  </r>
  <r>
    <x v="3"/>
    <n v="0"/>
  </r>
  <r>
    <x v="2"/>
    <n v="0"/>
  </r>
  <r>
    <x v="3"/>
    <n v="0"/>
  </r>
  <r>
    <x v="1"/>
    <n v="1.8"/>
  </r>
  <r>
    <x v="3"/>
    <n v="0"/>
  </r>
  <r>
    <x v="4"/>
    <n v="0"/>
  </r>
  <r>
    <x v="4"/>
    <n v="1.8"/>
  </r>
  <r>
    <x v="4"/>
    <n v="1.8"/>
  </r>
  <r>
    <x v="3"/>
    <n v="0"/>
  </r>
  <r>
    <x v="3"/>
    <n v="0"/>
  </r>
  <r>
    <x v="1"/>
    <n v="1.8"/>
  </r>
  <r>
    <x v="2"/>
    <n v="0"/>
  </r>
  <r>
    <x v="1"/>
    <n v="0"/>
  </r>
  <r>
    <x v="1"/>
    <n v="1.8"/>
  </r>
  <r>
    <x v="3"/>
    <n v="0"/>
  </r>
  <r>
    <x v="6"/>
    <n v="0"/>
  </r>
  <r>
    <x v="2"/>
    <n v="0"/>
  </r>
  <r>
    <x v="3"/>
    <n v="0"/>
  </r>
  <r>
    <x v="2"/>
    <n v="1.8"/>
  </r>
  <r>
    <x v="5"/>
    <n v="1.8"/>
  </r>
  <r>
    <x v="3"/>
    <n v="0"/>
  </r>
  <r>
    <x v="2"/>
    <n v="1.8"/>
  </r>
  <r>
    <x v="2"/>
    <n v="0"/>
  </r>
  <r>
    <x v="2"/>
    <n v="0"/>
  </r>
  <r>
    <x v="3"/>
    <n v="0"/>
  </r>
  <r>
    <x v="1"/>
    <n v="0"/>
  </r>
  <r>
    <x v="1"/>
    <n v="1.8"/>
  </r>
  <r>
    <x v="3"/>
    <n v="1.8"/>
  </r>
  <r>
    <x v="1"/>
    <n v="1.8"/>
  </r>
  <r>
    <x v="1"/>
    <n v="1.8"/>
  </r>
  <r>
    <x v="2"/>
    <n v="1.8"/>
  </r>
  <r>
    <x v="2"/>
    <n v="0"/>
  </r>
  <r>
    <x v="2"/>
    <n v="0"/>
  </r>
  <r>
    <x v="3"/>
    <n v="0"/>
  </r>
  <r>
    <x v="4"/>
    <n v="1.8"/>
  </r>
  <r>
    <x v="1"/>
    <n v="1.8"/>
  </r>
  <r>
    <x v="2"/>
    <n v="1.8"/>
  </r>
  <r>
    <x v="3"/>
    <n v="1.8"/>
  </r>
  <r>
    <x v="1"/>
    <n v="0"/>
  </r>
  <r>
    <x v="5"/>
    <n v="0"/>
  </r>
  <r>
    <x v="5"/>
    <n v="0"/>
  </r>
  <r>
    <x v="6"/>
    <n v="0"/>
  </r>
  <r>
    <x v="1"/>
    <n v="0"/>
  </r>
  <r>
    <x v="2"/>
    <n v="1.8"/>
  </r>
  <r>
    <x v="1"/>
    <n v="1.8"/>
  </r>
  <r>
    <x v="1"/>
    <n v="1.8"/>
  </r>
  <r>
    <x v="3"/>
    <n v="0"/>
  </r>
  <r>
    <x v="4"/>
    <n v="0"/>
  </r>
  <r>
    <x v="2"/>
    <n v="0"/>
  </r>
  <r>
    <x v="2"/>
    <n v="1.8"/>
  </r>
  <r>
    <x v="5"/>
    <n v="0"/>
  </r>
  <r>
    <x v="1"/>
    <n v="0"/>
  </r>
  <r>
    <x v="3"/>
    <n v="0"/>
  </r>
  <r>
    <x v="2"/>
    <n v="0"/>
  </r>
  <r>
    <x v="1"/>
    <n v="0"/>
  </r>
  <r>
    <x v="4"/>
    <n v="0"/>
  </r>
  <r>
    <x v="5"/>
    <n v="0"/>
  </r>
  <r>
    <x v="1"/>
    <n v="1.8"/>
  </r>
  <r>
    <x v="2"/>
    <n v="0"/>
  </r>
  <r>
    <x v="4"/>
    <n v="0"/>
  </r>
  <r>
    <x v="2"/>
    <n v="1.8"/>
  </r>
  <r>
    <x v="1"/>
    <n v="0"/>
  </r>
  <r>
    <x v="3"/>
    <n v="0"/>
  </r>
  <r>
    <x v="3"/>
    <n v="0"/>
  </r>
  <r>
    <x v="5"/>
    <n v="0"/>
  </r>
  <r>
    <x v="6"/>
    <n v="0"/>
  </r>
  <r>
    <x v="2"/>
    <n v="0"/>
  </r>
  <r>
    <x v="1"/>
    <n v="0"/>
  </r>
  <r>
    <x v="4"/>
    <n v="0"/>
  </r>
  <r>
    <x v="4"/>
    <n v="0"/>
  </r>
  <r>
    <x v="2"/>
    <n v="0"/>
  </r>
  <r>
    <x v="5"/>
    <n v="0"/>
  </r>
  <r>
    <x v="5"/>
    <n v="0"/>
  </r>
  <r>
    <x v="4"/>
    <n v="0"/>
  </r>
  <r>
    <x v="1"/>
    <n v="0"/>
  </r>
  <r>
    <x v="4"/>
    <n v="0"/>
  </r>
  <r>
    <x v="2"/>
    <n v="0"/>
  </r>
  <r>
    <x v="1"/>
    <n v="0"/>
  </r>
  <r>
    <x v="4"/>
    <n v="1.8"/>
  </r>
  <r>
    <x v="5"/>
    <n v="0"/>
  </r>
  <r>
    <x v="4"/>
    <n v="1.8"/>
  </r>
  <r>
    <x v="1"/>
    <n v="0"/>
  </r>
  <r>
    <x v="5"/>
    <n v="0"/>
  </r>
  <r>
    <x v="6"/>
    <n v="0"/>
  </r>
  <r>
    <x v="1"/>
    <n v="0"/>
  </r>
  <r>
    <x v="4"/>
    <n v="1.8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5"/>
    <n v="0"/>
  </r>
  <r>
    <x v="6"/>
    <n v="0"/>
  </r>
  <r>
    <x v="6"/>
    <n v="0"/>
  </r>
  <r>
    <x v="1"/>
    <n v="0"/>
  </r>
  <r>
    <x v="6"/>
    <n v="0"/>
  </r>
  <r>
    <x v="1"/>
    <n v="0"/>
  </r>
  <r>
    <x v="2"/>
    <n v="0"/>
  </r>
  <r>
    <x v="1"/>
    <n v="0"/>
  </r>
  <r>
    <x v="6"/>
    <n v="0"/>
  </r>
  <r>
    <x v="5"/>
    <n v="0"/>
  </r>
  <r>
    <x v="4"/>
    <n v="0"/>
  </r>
  <r>
    <x v="4"/>
    <n v="0"/>
  </r>
  <r>
    <x v="4"/>
    <n v="0"/>
  </r>
  <r>
    <x v="1"/>
    <n v="0"/>
  </r>
  <r>
    <x v="2"/>
    <n v="0"/>
  </r>
  <r>
    <x v="6"/>
    <n v="1.8"/>
  </r>
  <r>
    <x v="5"/>
    <n v="0"/>
  </r>
  <r>
    <x v="6"/>
    <n v="0"/>
  </r>
  <r>
    <x v="2"/>
    <n v="0"/>
  </r>
  <r>
    <x v="4"/>
    <n v="0"/>
  </r>
  <r>
    <x v="4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5"/>
    <n v="0"/>
  </r>
  <r>
    <x v="5"/>
    <n v="0"/>
  </r>
  <r>
    <x v="5"/>
    <n v="0"/>
  </r>
  <r>
    <x v="4"/>
    <n v="0"/>
  </r>
  <r>
    <x v="6"/>
    <n v="0"/>
  </r>
  <r>
    <x v="2"/>
    <n v="0"/>
  </r>
  <r>
    <x v="2"/>
    <n v="0"/>
  </r>
  <r>
    <x v="5"/>
    <n v="0"/>
  </r>
  <r>
    <x v="5"/>
    <n v="0"/>
  </r>
  <r>
    <x v="2"/>
    <n v="0"/>
  </r>
  <r>
    <x v="5"/>
    <n v="0"/>
  </r>
  <r>
    <x v="4"/>
    <n v="0"/>
  </r>
  <r>
    <x v="4"/>
    <n v="0"/>
  </r>
  <r>
    <x v="4"/>
    <n v="0"/>
  </r>
  <r>
    <x v="5"/>
    <n v="0"/>
  </r>
  <r>
    <x v="2"/>
    <n v="0"/>
  </r>
  <r>
    <x v="4"/>
    <n v="0"/>
  </r>
  <r>
    <x v="4"/>
    <n v="0"/>
  </r>
  <r>
    <x v="1"/>
    <n v="0"/>
  </r>
  <r>
    <x v="6"/>
    <n v="0"/>
  </r>
  <r>
    <x v="6"/>
    <n v="0"/>
  </r>
  <r>
    <x v="1"/>
    <n v="0"/>
  </r>
  <r>
    <x v="6"/>
    <n v="0"/>
  </r>
  <r>
    <x v="4"/>
    <n v="0"/>
  </r>
  <r>
    <x v="5"/>
    <n v="0"/>
  </r>
  <r>
    <x v="6"/>
    <n v="0"/>
  </r>
  <r>
    <x v="5"/>
    <n v="0"/>
  </r>
  <r>
    <x v="1"/>
    <n v="0"/>
  </r>
  <r>
    <x v="5"/>
    <n v="0"/>
  </r>
  <r>
    <x v="5"/>
    <n v="0"/>
  </r>
  <r>
    <x v="1"/>
    <n v="0"/>
  </r>
  <r>
    <x v="1"/>
    <n v="0"/>
  </r>
  <r>
    <x v="5"/>
    <n v="0"/>
  </r>
  <r>
    <x v="4"/>
    <n v="0"/>
  </r>
  <r>
    <x v="1"/>
    <n v="0"/>
  </r>
  <r>
    <x v="5"/>
    <n v="0"/>
  </r>
  <r>
    <x v="4"/>
    <n v="0"/>
  </r>
  <r>
    <x v="2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6"/>
    <n v="0"/>
  </r>
  <r>
    <x v="4"/>
    <n v="0"/>
  </r>
  <r>
    <x v="5"/>
    <n v="0"/>
  </r>
  <r>
    <x v="2"/>
    <n v="0"/>
  </r>
  <r>
    <x v="2"/>
    <n v="0"/>
  </r>
  <r>
    <x v="2"/>
    <n v="0"/>
  </r>
  <r>
    <x v="5"/>
    <n v="0"/>
  </r>
  <r>
    <x v="1"/>
    <n v="0"/>
  </r>
  <r>
    <x v="5"/>
    <n v="0"/>
  </r>
  <r>
    <x v="1"/>
    <n v="0"/>
  </r>
  <r>
    <x v="5"/>
    <n v="0"/>
  </r>
  <r>
    <x v="1"/>
    <n v="0"/>
  </r>
  <r>
    <x v="4"/>
    <n v="0"/>
  </r>
  <r>
    <x v="1"/>
    <n v="0"/>
  </r>
  <r>
    <x v="2"/>
    <n v="0"/>
  </r>
  <r>
    <x v="1"/>
    <n v="0"/>
  </r>
  <r>
    <x v="6"/>
    <n v="0"/>
  </r>
  <r>
    <x v="6"/>
    <n v="0"/>
  </r>
  <r>
    <x v="2"/>
    <n v="0"/>
  </r>
  <r>
    <x v="2"/>
    <n v="0"/>
  </r>
  <r>
    <x v="5"/>
    <n v="0"/>
  </r>
  <r>
    <x v="2"/>
    <n v="0"/>
  </r>
  <r>
    <x v="2"/>
    <n v="0"/>
  </r>
  <r>
    <x v="5"/>
    <n v="0"/>
  </r>
  <r>
    <x v="6"/>
    <n v="0"/>
  </r>
  <r>
    <x v="4"/>
    <n v="3.6"/>
  </r>
  <r>
    <x v="4"/>
    <n v="3.6"/>
  </r>
  <r>
    <x v="4"/>
    <n v="3.6"/>
  </r>
  <r>
    <x v="7"/>
    <n v="3.6"/>
  </r>
  <r>
    <x v="7"/>
    <n v="3.6"/>
  </r>
  <r>
    <x v="4"/>
    <n v="3.6"/>
  </r>
  <r>
    <x v="4"/>
    <n v="3.6"/>
  </r>
  <r>
    <x v="4"/>
    <n v="3.6"/>
  </r>
  <r>
    <x v="7"/>
    <n v="3.6"/>
  </r>
  <r>
    <x v="7"/>
    <n v="3.6"/>
  </r>
  <r>
    <x v="4"/>
    <n v="0"/>
  </r>
  <r>
    <x v="4"/>
    <n v="3.6"/>
  </r>
  <r>
    <x v="5"/>
    <n v="3.6"/>
  </r>
  <r>
    <x v="7"/>
    <n v="0"/>
  </r>
  <r>
    <x v="5"/>
    <n v="0"/>
  </r>
  <r>
    <x v="4"/>
    <n v="3.6"/>
  </r>
  <r>
    <x v="7"/>
    <n v="3.6"/>
  </r>
  <r>
    <x v="7"/>
    <n v="0"/>
  </r>
  <r>
    <x v="4"/>
    <n v="0"/>
  </r>
  <r>
    <x v="4"/>
    <n v="3.6"/>
  </r>
  <r>
    <x v="7"/>
    <n v="0"/>
  </r>
  <r>
    <x v="7"/>
    <n v="3.6"/>
  </r>
  <r>
    <x v="4"/>
    <n v="3.6"/>
  </r>
  <r>
    <x v="4"/>
    <n v="0"/>
  </r>
  <r>
    <x v="7"/>
    <n v="0"/>
  </r>
  <r>
    <x v="4"/>
    <n v="0"/>
  </r>
  <r>
    <x v="4"/>
    <n v="0"/>
  </r>
  <r>
    <x v="7"/>
    <n v="0"/>
  </r>
  <r>
    <x v="7"/>
    <n v="0"/>
  </r>
  <r>
    <x v="7"/>
    <n v="0"/>
  </r>
  <r>
    <x v="4"/>
    <n v="0"/>
  </r>
  <r>
    <x v="3"/>
    <n v="0"/>
  </r>
  <r>
    <x v="7"/>
    <n v="1.8"/>
  </r>
  <r>
    <x v="3"/>
    <n v="1.8"/>
  </r>
  <r>
    <x v="4"/>
    <n v="0"/>
  </r>
  <r>
    <x v="7"/>
    <n v="0"/>
  </r>
  <r>
    <x v="7"/>
    <n v="0"/>
  </r>
  <r>
    <x v="6"/>
    <n v="0"/>
  </r>
  <r>
    <x v="4"/>
    <n v="1.8"/>
  </r>
  <r>
    <x v="4"/>
    <n v="0"/>
  </r>
  <r>
    <x v="7"/>
    <n v="0"/>
  </r>
  <r>
    <x v="6"/>
    <n v="0"/>
  </r>
  <r>
    <x v="4"/>
    <n v="0"/>
  </r>
  <r>
    <x v="7"/>
    <n v="0"/>
  </r>
  <r>
    <x v="4"/>
    <n v="0"/>
  </r>
  <r>
    <x v="4"/>
    <n v="0"/>
  </r>
  <r>
    <x v="7"/>
    <n v="0"/>
  </r>
  <r>
    <x v="7"/>
    <n v="0"/>
  </r>
  <r>
    <x v="3"/>
    <n v="0"/>
  </r>
  <r>
    <x v="3"/>
    <n v="0"/>
  </r>
  <r>
    <x v="7"/>
    <n v="1.8"/>
  </r>
  <r>
    <x v="7"/>
    <n v="0"/>
  </r>
  <r>
    <x v="7"/>
    <n v="0"/>
  </r>
  <r>
    <x v="4"/>
    <n v="0"/>
  </r>
  <r>
    <x v="7"/>
    <n v="0"/>
  </r>
  <r>
    <x v="4"/>
    <n v="0"/>
  </r>
  <r>
    <x v="7"/>
    <n v="0"/>
  </r>
  <r>
    <x v="4"/>
    <n v="0"/>
  </r>
  <r>
    <x v="7"/>
    <n v="0"/>
  </r>
  <r>
    <x v="3"/>
    <n v="0"/>
  </r>
  <r>
    <x v="4"/>
    <n v="0"/>
  </r>
  <r>
    <x v="7"/>
    <n v="0"/>
  </r>
  <r>
    <x v="7"/>
    <n v="0"/>
  </r>
  <r>
    <x v="7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7"/>
    <n v="0"/>
  </r>
  <r>
    <x v="7"/>
    <n v="0"/>
  </r>
  <r>
    <x v="4"/>
    <n v="1.8"/>
  </r>
  <r>
    <x v="7"/>
    <n v="0"/>
  </r>
  <r>
    <x v="7"/>
    <n v="1.8"/>
  </r>
  <r>
    <x v="4"/>
    <n v="0"/>
  </r>
  <r>
    <x v="6"/>
    <n v="0"/>
  </r>
  <r>
    <x v="3"/>
    <n v="0"/>
  </r>
  <r>
    <x v="4"/>
    <n v="0"/>
  </r>
  <r>
    <x v="4"/>
    <n v="0"/>
  </r>
  <r>
    <x v="7"/>
    <n v="0"/>
  </r>
  <r>
    <x v="7"/>
    <n v="0"/>
  </r>
  <r>
    <x v="6"/>
    <n v="0"/>
  </r>
  <r>
    <x v="5"/>
    <n v="1.8"/>
  </r>
  <r>
    <x v="4"/>
    <n v="0"/>
  </r>
  <r>
    <x v="7"/>
    <n v="0"/>
  </r>
  <r>
    <x v="5"/>
    <n v="0"/>
  </r>
  <r>
    <x v="7"/>
    <n v="0"/>
  </r>
  <r>
    <x v="5"/>
    <n v="0"/>
  </r>
  <r>
    <x v="4"/>
    <n v="0"/>
  </r>
  <r>
    <x v="3"/>
    <n v="0"/>
  </r>
  <r>
    <x v="3"/>
    <n v="0"/>
  </r>
  <r>
    <x v="5"/>
    <n v="0"/>
  </r>
  <r>
    <x v="7"/>
    <n v="0"/>
  </r>
  <r>
    <x v="5"/>
    <n v="0"/>
  </r>
  <r>
    <x v="7"/>
    <n v="0"/>
  </r>
  <r>
    <x v="7"/>
    <n v="0"/>
  </r>
  <r>
    <x v="7"/>
    <n v="0"/>
  </r>
  <r>
    <x v="7"/>
    <n v="0"/>
  </r>
  <r>
    <x v="4"/>
    <n v="0"/>
  </r>
  <r>
    <x v="5"/>
    <n v="0"/>
  </r>
  <r>
    <x v="5"/>
    <n v="0"/>
  </r>
  <r>
    <x v="4"/>
    <n v="0"/>
  </r>
  <r>
    <x v="7"/>
    <n v="0"/>
  </r>
  <r>
    <x v="3"/>
    <n v="0"/>
  </r>
  <r>
    <x v="7"/>
    <n v="0"/>
  </r>
  <r>
    <x v="7"/>
    <n v="0"/>
  </r>
  <r>
    <x v="6"/>
    <n v="1.8"/>
  </r>
  <r>
    <x v="5"/>
    <n v="0"/>
  </r>
  <r>
    <x v="4"/>
    <n v="0"/>
  </r>
  <r>
    <x v="5"/>
    <n v="0"/>
  </r>
  <r>
    <x v="6"/>
    <n v="0"/>
  </r>
  <r>
    <x v="3"/>
    <n v="0"/>
  </r>
  <r>
    <x v="5"/>
    <n v="0"/>
  </r>
  <r>
    <x v="5"/>
    <n v="0"/>
  </r>
  <r>
    <x v="7"/>
    <n v="0"/>
  </r>
  <r>
    <x v="7"/>
    <n v="1.8"/>
  </r>
  <r>
    <x v="7"/>
    <n v="0"/>
  </r>
  <r>
    <x v="7"/>
    <n v="0"/>
  </r>
  <r>
    <x v="6"/>
    <n v="0"/>
  </r>
  <r>
    <x v="5"/>
    <n v="0"/>
  </r>
  <r>
    <x v="4"/>
    <n v="0"/>
  </r>
  <r>
    <x v="7"/>
    <n v="0"/>
  </r>
  <r>
    <x v="7"/>
    <n v="0"/>
  </r>
  <r>
    <x v="6"/>
    <n v="0"/>
  </r>
  <r>
    <x v="7"/>
    <n v="0"/>
  </r>
  <r>
    <x v="5"/>
    <n v="0"/>
  </r>
  <r>
    <x v="4"/>
    <n v="0"/>
  </r>
  <r>
    <x v="3"/>
    <n v="0"/>
  </r>
  <r>
    <x v="6"/>
    <n v="0"/>
  </r>
  <r>
    <x v="3"/>
    <n v="0"/>
  </r>
  <r>
    <x v="5"/>
    <n v="0"/>
  </r>
  <r>
    <x v="5"/>
    <n v="0"/>
  </r>
  <r>
    <x v="7"/>
    <n v="0"/>
  </r>
  <r>
    <x v="3"/>
    <n v="0"/>
  </r>
  <r>
    <x v="3"/>
    <n v="0"/>
  </r>
  <r>
    <x v="3"/>
    <n v="0"/>
  </r>
  <r>
    <x v="7"/>
    <n v="0"/>
  </r>
  <r>
    <x v="7"/>
    <n v="0"/>
  </r>
  <r>
    <x v="3"/>
    <n v="0"/>
  </r>
  <r>
    <x v="3"/>
    <n v="0"/>
  </r>
  <r>
    <x v="7"/>
    <n v="0"/>
  </r>
  <r>
    <x v="7"/>
    <n v="0"/>
  </r>
  <r>
    <x v="7"/>
    <n v="0"/>
  </r>
  <r>
    <x v="7"/>
    <n v="0"/>
  </r>
  <r>
    <x v="3"/>
    <n v="0"/>
  </r>
  <r>
    <x v="7"/>
    <n v="0"/>
  </r>
  <r>
    <x v="3"/>
    <n v="0"/>
  </r>
  <r>
    <x v="7"/>
    <n v="0"/>
  </r>
  <r>
    <x v="6"/>
    <n v="0"/>
  </r>
  <r>
    <x v="7"/>
    <n v="0"/>
  </r>
  <r>
    <x v="7"/>
    <n v="0"/>
  </r>
  <r>
    <x v="4"/>
    <n v="0"/>
  </r>
  <r>
    <x v="5"/>
    <n v="0"/>
  </r>
  <r>
    <x v="5"/>
    <n v="0"/>
  </r>
  <r>
    <x v="6"/>
    <n v="0"/>
  </r>
  <r>
    <x v="3"/>
    <n v="0"/>
  </r>
  <r>
    <x v="4"/>
    <n v="0"/>
  </r>
  <r>
    <x v="3"/>
    <n v="0"/>
  </r>
  <r>
    <x v="5"/>
    <n v="0"/>
  </r>
  <r>
    <x v="7"/>
    <n v="0"/>
  </r>
  <r>
    <x v="3"/>
    <n v="0"/>
  </r>
  <r>
    <x v="3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5"/>
    <m/>
  </r>
  <r>
    <x v="7"/>
    <m/>
  </r>
  <r>
    <x v="3"/>
    <m/>
  </r>
  <r>
    <x v="4"/>
    <m/>
  </r>
  <r>
    <x v="4"/>
    <m/>
  </r>
  <r>
    <x v="4"/>
    <m/>
  </r>
  <r>
    <x v="7"/>
    <m/>
  </r>
  <r>
    <x v="3"/>
    <m/>
  </r>
  <r>
    <x v="3"/>
    <m/>
  </r>
  <r>
    <x v="6"/>
    <m/>
  </r>
  <r>
    <x v="7"/>
    <m/>
  </r>
  <r>
    <x v="5"/>
    <m/>
  </r>
  <r>
    <x v="7"/>
    <m/>
  </r>
  <r>
    <x v="3"/>
    <m/>
  </r>
  <r>
    <x v="6"/>
    <m/>
  </r>
  <r>
    <x v="4"/>
    <m/>
  </r>
  <r>
    <x v="5"/>
    <m/>
  </r>
  <r>
    <x v="4"/>
    <m/>
  </r>
  <r>
    <x v="6"/>
    <m/>
  </r>
  <r>
    <x v="3"/>
    <m/>
  </r>
  <r>
    <x v="5"/>
    <m/>
  </r>
  <r>
    <x v="5"/>
    <m/>
  </r>
  <r>
    <x v="5"/>
    <m/>
  </r>
  <r>
    <x v="6"/>
    <m/>
  </r>
  <r>
    <x v="5"/>
    <m/>
  </r>
  <r>
    <x v="5"/>
    <m/>
  </r>
  <r>
    <x v="4"/>
    <m/>
  </r>
  <r>
    <x v="4"/>
    <m/>
  </r>
  <r>
    <x v="7"/>
    <m/>
  </r>
  <r>
    <x v="5"/>
    <m/>
  </r>
  <r>
    <x v="7"/>
    <m/>
  </r>
  <r>
    <x v="7"/>
    <m/>
  </r>
  <r>
    <x v="7"/>
    <m/>
  </r>
  <r>
    <x v="6"/>
    <m/>
  </r>
  <r>
    <x v="5"/>
    <m/>
  </r>
  <r>
    <x v="5"/>
    <m/>
  </r>
  <r>
    <x v="7"/>
    <m/>
  </r>
  <r>
    <x v="7"/>
    <m/>
  </r>
  <r>
    <x v="3"/>
    <m/>
  </r>
  <r>
    <x v="6"/>
    <m/>
  </r>
  <r>
    <x v="5"/>
    <m/>
  </r>
  <r>
    <x v="7"/>
    <m/>
  </r>
  <r>
    <x v="5"/>
    <m/>
  </r>
  <r>
    <x v="7"/>
    <m/>
  </r>
  <r>
    <x v="5"/>
    <m/>
  </r>
  <r>
    <x v="6"/>
    <m/>
  </r>
  <r>
    <x v="6"/>
    <m/>
  </r>
  <r>
    <x v="5"/>
    <m/>
  </r>
  <r>
    <x v="3"/>
    <m/>
  </r>
  <r>
    <x v="6"/>
    <m/>
  </r>
  <r>
    <x v="3"/>
    <m/>
  </r>
  <r>
    <x v="3"/>
    <m/>
  </r>
  <r>
    <x v="2"/>
    <m/>
  </r>
  <r>
    <x v="7"/>
    <m/>
  </r>
  <r>
    <x v="3"/>
    <m/>
  </r>
  <r>
    <x v="5"/>
    <m/>
  </r>
  <r>
    <x v="7"/>
    <m/>
  </r>
  <r>
    <x v="6"/>
    <m/>
  </r>
  <r>
    <x v="3"/>
    <m/>
  </r>
  <r>
    <x v="7"/>
    <m/>
  </r>
  <r>
    <x v="3"/>
    <m/>
  </r>
  <r>
    <x v="5"/>
    <m/>
  </r>
  <r>
    <x v="7"/>
    <m/>
  </r>
  <r>
    <x v="6"/>
    <m/>
  </r>
  <r>
    <x v="7"/>
    <m/>
  </r>
  <r>
    <x v="7"/>
    <m/>
  </r>
  <r>
    <x v="5"/>
    <m/>
  </r>
  <r>
    <x v="6"/>
    <m/>
  </r>
  <r>
    <x v="7"/>
    <m/>
  </r>
  <r>
    <x v="5"/>
    <m/>
  </r>
  <r>
    <x v="7"/>
    <m/>
  </r>
  <r>
    <x v="7"/>
    <m/>
  </r>
  <r>
    <x v="5"/>
    <m/>
  </r>
  <r>
    <x v="7"/>
    <m/>
  </r>
  <r>
    <x v="6"/>
    <m/>
  </r>
  <r>
    <x v="5"/>
    <m/>
  </r>
  <r>
    <x v="7"/>
    <m/>
  </r>
  <r>
    <x v="6"/>
    <m/>
  </r>
  <r>
    <x v="7"/>
    <m/>
  </r>
  <r>
    <x v="6"/>
    <m/>
  </r>
  <r>
    <x v="7"/>
    <m/>
  </r>
  <r>
    <x v="6"/>
    <m/>
  </r>
  <r>
    <x v="7"/>
    <m/>
  </r>
  <r>
    <x v="6"/>
    <m/>
  </r>
  <r>
    <x v="7"/>
    <m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0"/>
  </r>
  <r>
    <x v="0"/>
    <n v="3.6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3.6"/>
  </r>
  <r>
    <x v="2"/>
    <n v="3.6"/>
  </r>
  <r>
    <x v="1"/>
    <n v="3.6"/>
  </r>
  <r>
    <x v="2"/>
    <n v="3.6"/>
  </r>
  <r>
    <x v="1"/>
    <n v="3.6"/>
  </r>
  <r>
    <x v="2"/>
    <n v="3.6"/>
  </r>
  <r>
    <x v="2"/>
    <n v="3.6"/>
  </r>
  <r>
    <x v="2"/>
    <n v="3.6"/>
  </r>
  <r>
    <x v="2"/>
    <n v="3.6"/>
  </r>
  <r>
    <x v="2"/>
    <n v="3.6"/>
  </r>
  <r>
    <x v="1"/>
    <n v="3.6"/>
  </r>
  <r>
    <x v="2"/>
    <n v="3.6"/>
  </r>
  <r>
    <x v="2"/>
    <n v="3.6"/>
  </r>
  <r>
    <x v="2"/>
    <n v="3.6"/>
  </r>
  <r>
    <x v="2"/>
    <n v="3.6"/>
  </r>
  <r>
    <x v="2"/>
    <n v="3.6"/>
  </r>
  <r>
    <x v="1"/>
    <n v="0"/>
  </r>
  <r>
    <x v="1"/>
    <n v="0"/>
  </r>
  <r>
    <x v="2"/>
    <n v="3.6"/>
  </r>
  <r>
    <x v="1"/>
    <n v="3.6"/>
  </r>
  <r>
    <x v="1"/>
    <n v="3.6"/>
  </r>
  <r>
    <x v="2"/>
    <n v="3.6"/>
  </r>
  <r>
    <x v="2"/>
    <n v="3.6"/>
  </r>
  <r>
    <x v="2"/>
    <n v="3.6"/>
  </r>
  <r>
    <x v="1"/>
    <n v="3.6"/>
  </r>
  <r>
    <x v="3"/>
    <n v="3.6"/>
  </r>
  <r>
    <x v="2"/>
    <n v="0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1"/>
    <n v="3.6"/>
  </r>
  <r>
    <x v="1"/>
    <n v="3.6"/>
  </r>
  <r>
    <x v="2"/>
    <n v="3.6"/>
  </r>
  <r>
    <x v="2"/>
    <n v="3.6"/>
  </r>
  <r>
    <x v="1"/>
    <n v="3.6"/>
  </r>
  <r>
    <x v="2"/>
    <n v="3.6"/>
  </r>
  <r>
    <x v="2"/>
    <n v="3.6"/>
  </r>
  <r>
    <x v="1"/>
    <n v="0"/>
  </r>
  <r>
    <x v="1"/>
    <n v="0"/>
  </r>
  <r>
    <x v="1"/>
    <n v="3.6"/>
  </r>
  <r>
    <x v="2"/>
    <n v="3.6"/>
  </r>
  <r>
    <x v="2"/>
    <n v="3.6"/>
  </r>
  <r>
    <x v="1"/>
    <n v="3.6"/>
  </r>
  <r>
    <x v="1"/>
    <n v="3.6"/>
  </r>
  <r>
    <x v="2"/>
    <n v="3.6"/>
  </r>
  <r>
    <x v="2"/>
    <n v="3.6"/>
  </r>
  <r>
    <x v="2"/>
    <n v="3.6"/>
  </r>
  <r>
    <x v="1"/>
    <n v="3.6"/>
  </r>
  <r>
    <x v="1"/>
    <n v="3.6"/>
  </r>
  <r>
    <x v="2"/>
    <n v="3.6"/>
  </r>
  <r>
    <x v="1"/>
    <n v="3.6"/>
  </r>
  <r>
    <x v="1"/>
    <n v="0"/>
  </r>
  <r>
    <x v="2"/>
    <n v="3.6"/>
  </r>
  <r>
    <x v="2"/>
    <n v="3.6"/>
  </r>
  <r>
    <x v="2"/>
    <n v="3.6"/>
  </r>
  <r>
    <x v="2"/>
    <n v="0"/>
  </r>
  <r>
    <x v="2"/>
    <n v="3.6"/>
  </r>
  <r>
    <x v="2"/>
    <n v="0"/>
  </r>
  <r>
    <x v="2"/>
    <n v="3.6"/>
  </r>
  <r>
    <x v="2"/>
    <n v="3.6"/>
  </r>
  <r>
    <x v="2"/>
    <n v="3.6"/>
  </r>
  <r>
    <x v="1"/>
    <n v="0"/>
  </r>
  <r>
    <x v="2"/>
    <n v="3.6"/>
  </r>
  <r>
    <x v="2"/>
    <n v="3.6"/>
  </r>
  <r>
    <x v="2"/>
    <n v="3.6"/>
  </r>
  <r>
    <x v="1"/>
    <n v="0"/>
  </r>
  <r>
    <x v="2"/>
    <n v="3.6"/>
  </r>
  <r>
    <x v="2"/>
    <n v="3.6"/>
  </r>
  <r>
    <x v="2"/>
    <n v="3.6"/>
  </r>
  <r>
    <x v="2"/>
    <n v="3.6"/>
  </r>
  <r>
    <x v="1"/>
    <n v="0"/>
  </r>
  <r>
    <x v="2"/>
    <n v="3.6"/>
  </r>
  <r>
    <x v="2"/>
    <n v="3.6"/>
  </r>
  <r>
    <x v="1"/>
    <n v="3.6"/>
  </r>
  <r>
    <x v="2"/>
    <n v="0"/>
  </r>
  <r>
    <x v="3"/>
    <n v="3.6"/>
  </r>
  <r>
    <x v="2"/>
    <n v="3.6"/>
  </r>
  <r>
    <x v="2"/>
    <n v="0"/>
  </r>
  <r>
    <x v="2"/>
    <n v="3.6"/>
  </r>
  <r>
    <x v="2"/>
    <n v="3.6"/>
  </r>
  <r>
    <x v="1"/>
    <n v="3.6"/>
  </r>
  <r>
    <x v="1"/>
    <n v="0"/>
  </r>
  <r>
    <x v="1"/>
    <n v="0"/>
  </r>
  <r>
    <x v="2"/>
    <n v="0"/>
  </r>
  <r>
    <x v="1"/>
    <n v="0"/>
  </r>
  <r>
    <x v="2"/>
    <n v="3.6"/>
  </r>
  <r>
    <x v="2"/>
    <n v="0"/>
  </r>
  <r>
    <x v="1"/>
    <n v="0"/>
  </r>
  <r>
    <x v="1"/>
    <n v="0"/>
  </r>
  <r>
    <x v="2"/>
    <n v="3.6"/>
  </r>
  <r>
    <x v="3"/>
    <n v="3.6"/>
  </r>
  <r>
    <x v="3"/>
    <n v="3.6"/>
  </r>
  <r>
    <x v="2"/>
    <n v="3.6"/>
  </r>
  <r>
    <x v="2"/>
    <n v="0"/>
  </r>
  <r>
    <x v="1"/>
    <n v="0"/>
  </r>
  <r>
    <x v="2"/>
    <n v="3.6"/>
  </r>
  <r>
    <x v="1"/>
    <n v="0"/>
  </r>
  <r>
    <x v="2"/>
    <n v="0"/>
  </r>
  <r>
    <x v="2"/>
    <n v="0"/>
  </r>
  <r>
    <x v="2"/>
    <n v="0"/>
  </r>
  <r>
    <x v="2"/>
    <n v="3.6"/>
  </r>
  <r>
    <x v="2"/>
    <n v="3.6"/>
  </r>
  <r>
    <x v="1"/>
    <n v="0"/>
  </r>
  <r>
    <x v="3"/>
    <n v="1.8"/>
  </r>
  <r>
    <x v="1"/>
    <n v="1.8"/>
  </r>
  <r>
    <x v="1"/>
    <n v="0"/>
  </r>
  <r>
    <x v="1"/>
    <n v="1.8"/>
  </r>
  <r>
    <x v="4"/>
    <n v="0"/>
  </r>
  <r>
    <x v="1"/>
    <n v="0"/>
  </r>
  <r>
    <x v="1"/>
    <n v="0"/>
  </r>
  <r>
    <x v="3"/>
    <n v="0"/>
  </r>
  <r>
    <x v="2"/>
    <n v="0"/>
  </r>
  <r>
    <x v="1"/>
    <n v="0"/>
  </r>
  <r>
    <x v="1"/>
    <n v="0"/>
  </r>
  <r>
    <x v="1"/>
    <n v="1.8"/>
  </r>
  <r>
    <x v="3"/>
    <n v="1.8"/>
  </r>
  <r>
    <x v="2"/>
    <n v="1.8"/>
  </r>
  <r>
    <x v="1"/>
    <n v="0"/>
  </r>
  <r>
    <x v="1"/>
    <n v="1.8"/>
  </r>
  <r>
    <x v="1"/>
    <n v="0"/>
  </r>
  <r>
    <x v="2"/>
    <n v="0"/>
  </r>
  <r>
    <x v="1"/>
    <n v="0"/>
  </r>
  <r>
    <x v="3"/>
    <n v="0"/>
  </r>
  <r>
    <x v="2"/>
    <n v="1.8"/>
  </r>
  <r>
    <x v="4"/>
    <n v="0"/>
  </r>
  <r>
    <x v="1"/>
    <n v="0"/>
  </r>
  <r>
    <x v="3"/>
    <n v="0"/>
  </r>
  <r>
    <x v="3"/>
    <n v="0"/>
  </r>
  <r>
    <x v="2"/>
    <n v="0"/>
  </r>
  <r>
    <x v="1"/>
    <n v="1.8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1.8"/>
  </r>
  <r>
    <x v="2"/>
    <n v="1.8"/>
  </r>
  <r>
    <x v="2"/>
    <n v="0"/>
  </r>
  <r>
    <x v="2"/>
    <n v="0"/>
  </r>
  <r>
    <x v="1"/>
    <n v="0"/>
  </r>
  <r>
    <x v="3"/>
    <n v="0"/>
  </r>
  <r>
    <x v="2"/>
    <n v="0"/>
  </r>
  <r>
    <x v="4"/>
    <n v="0"/>
  </r>
  <r>
    <x v="3"/>
    <n v="0"/>
  </r>
  <r>
    <x v="2"/>
    <n v="0"/>
  </r>
  <r>
    <x v="1"/>
    <n v="0"/>
  </r>
  <r>
    <x v="1"/>
    <n v="0"/>
  </r>
  <r>
    <x v="2"/>
    <n v="0"/>
  </r>
  <r>
    <x v="1"/>
    <n v="0"/>
  </r>
  <r>
    <x v="3"/>
    <n v="0"/>
  </r>
  <r>
    <x v="3"/>
    <n v="0"/>
  </r>
  <r>
    <x v="1"/>
    <n v="1.8"/>
  </r>
  <r>
    <x v="3"/>
    <n v="1.8"/>
  </r>
  <r>
    <x v="2"/>
    <n v="0"/>
  </r>
  <r>
    <x v="2"/>
    <n v="0"/>
  </r>
  <r>
    <x v="1"/>
    <n v="0"/>
  </r>
  <r>
    <x v="2"/>
    <n v="0"/>
  </r>
  <r>
    <x v="1"/>
    <n v="0"/>
  </r>
  <r>
    <x v="3"/>
    <n v="0"/>
  </r>
  <r>
    <x v="3"/>
    <n v="1.8"/>
  </r>
  <r>
    <x v="1"/>
    <n v="0"/>
  </r>
  <r>
    <x v="1"/>
    <n v="0"/>
  </r>
  <r>
    <x v="2"/>
    <n v="0"/>
  </r>
  <r>
    <x v="2"/>
    <n v="0"/>
  </r>
  <r>
    <x v="1"/>
    <n v="0"/>
  </r>
  <r>
    <x v="3"/>
    <n v="0"/>
  </r>
  <r>
    <x v="1"/>
    <n v="0"/>
  </r>
  <r>
    <x v="1"/>
    <n v="0"/>
  </r>
  <r>
    <x v="4"/>
    <n v="1.8"/>
  </r>
  <r>
    <x v="3"/>
    <n v="0"/>
  </r>
  <r>
    <x v="2"/>
    <n v="0"/>
  </r>
  <r>
    <x v="3"/>
    <n v="1.8"/>
  </r>
  <r>
    <x v="3"/>
    <n v="0"/>
  </r>
  <r>
    <x v="2"/>
    <n v="0"/>
  </r>
  <r>
    <x v="1"/>
    <n v="1.8"/>
  </r>
  <r>
    <x v="3"/>
    <n v="0"/>
  </r>
  <r>
    <x v="3"/>
    <n v="0"/>
  </r>
  <r>
    <x v="1"/>
    <n v="1.8"/>
  </r>
  <r>
    <x v="2"/>
    <n v="0"/>
  </r>
  <r>
    <x v="2"/>
    <n v="0"/>
  </r>
  <r>
    <x v="3"/>
    <n v="0"/>
  </r>
  <r>
    <x v="3"/>
    <n v="0"/>
  </r>
  <r>
    <x v="1"/>
    <n v="0"/>
  </r>
  <r>
    <x v="1"/>
    <n v="1.8"/>
  </r>
  <r>
    <x v="3"/>
    <n v="0"/>
  </r>
  <r>
    <x v="2"/>
    <n v="1.8"/>
  </r>
  <r>
    <x v="1"/>
    <n v="0"/>
  </r>
  <r>
    <x v="3"/>
    <n v="0"/>
  </r>
  <r>
    <x v="3"/>
    <n v="1.8"/>
  </r>
  <r>
    <x v="2"/>
    <n v="0"/>
  </r>
  <r>
    <x v="2"/>
    <n v="0"/>
  </r>
  <r>
    <x v="1"/>
    <n v="0"/>
  </r>
  <r>
    <x v="4"/>
    <n v="0"/>
  </r>
  <r>
    <x v="3"/>
    <n v="1.8"/>
  </r>
  <r>
    <x v="1"/>
    <n v="0"/>
  </r>
  <r>
    <x v="1"/>
    <n v="1.8"/>
  </r>
  <r>
    <x v="1"/>
    <n v="1.8"/>
  </r>
  <r>
    <x v="3"/>
    <n v="0"/>
  </r>
  <r>
    <x v="1"/>
    <n v="0"/>
  </r>
  <r>
    <x v="1"/>
    <n v="0"/>
  </r>
  <r>
    <x v="1"/>
    <n v="1.8"/>
  </r>
  <r>
    <x v="3"/>
    <n v="0"/>
  </r>
  <r>
    <x v="1"/>
    <n v="0"/>
  </r>
  <r>
    <x v="3"/>
    <n v="0"/>
  </r>
  <r>
    <x v="2"/>
    <n v="0"/>
  </r>
  <r>
    <x v="1"/>
    <n v="0"/>
  </r>
  <r>
    <x v="1"/>
    <n v="0"/>
  </r>
  <r>
    <x v="1"/>
    <n v="0"/>
  </r>
  <r>
    <x v="3"/>
    <n v="0"/>
  </r>
  <r>
    <x v="1"/>
    <n v="0"/>
  </r>
  <r>
    <x v="4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1.8"/>
  </r>
  <r>
    <x v="3"/>
    <n v="0"/>
  </r>
  <r>
    <x v="1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1"/>
    <n v="1.8"/>
  </r>
  <r>
    <x v="1"/>
    <n v="0"/>
  </r>
  <r>
    <x v="1"/>
    <n v="0"/>
  </r>
  <r>
    <x v="1"/>
    <n v="0"/>
  </r>
  <r>
    <x v="3"/>
    <n v="0"/>
  </r>
  <r>
    <x v="3"/>
    <n v="0"/>
  </r>
  <r>
    <x v="4"/>
    <n v="0"/>
  </r>
  <r>
    <x v="1"/>
    <n v="0"/>
  </r>
  <r>
    <x v="4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4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3"/>
    <n v="0"/>
  </r>
  <r>
    <x v="4"/>
    <n v="0"/>
  </r>
  <r>
    <x v="4"/>
    <n v="0"/>
  </r>
  <r>
    <x v="3"/>
    <n v="0"/>
  </r>
  <r>
    <x v="4"/>
    <n v="0"/>
  </r>
  <r>
    <x v="1"/>
    <n v="0"/>
  </r>
  <r>
    <x v="1"/>
    <n v="0"/>
  </r>
  <r>
    <x v="4"/>
    <n v="1.8"/>
  </r>
  <r>
    <x v="1"/>
    <n v="0"/>
  </r>
  <r>
    <x v="3"/>
    <n v="0"/>
  </r>
  <r>
    <x v="1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4"/>
    <n v="0"/>
  </r>
  <r>
    <x v="1"/>
    <n v="0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4"/>
    <n v="0"/>
  </r>
  <r>
    <x v="5"/>
    <n v="3.6"/>
  </r>
  <r>
    <x v="5"/>
    <n v="3.6"/>
  </r>
  <r>
    <x v="5"/>
    <n v="3.6"/>
  </r>
  <r>
    <x v="6"/>
    <n v="3.6"/>
  </r>
  <r>
    <x v="6"/>
    <n v="3.6"/>
  </r>
  <r>
    <x v="5"/>
    <n v="3.6"/>
  </r>
  <r>
    <x v="5"/>
    <n v="3.6"/>
  </r>
  <r>
    <x v="5"/>
    <n v="0"/>
  </r>
  <r>
    <x v="6"/>
    <n v="3.6"/>
  </r>
  <r>
    <x v="6"/>
    <n v="0"/>
  </r>
  <r>
    <x v="5"/>
    <n v="3.6"/>
  </r>
  <r>
    <x v="5"/>
    <n v="0"/>
  </r>
  <r>
    <x v="7"/>
    <n v="3.6"/>
  </r>
  <r>
    <x v="6"/>
    <n v="0"/>
  </r>
  <r>
    <x v="7"/>
    <n v="0"/>
  </r>
  <r>
    <x v="5"/>
    <n v="0"/>
  </r>
  <r>
    <x v="6"/>
    <n v="0"/>
  </r>
  <r>
    <x v="6"/>
    <n v="3.6"/>
  </r>
  <r>
    <x v="5"/>
    <n v="3.6"/>
  </r>
  <r>
    <x v="5"/>
    <n v="0"/>
  </r>
  <r>
    <x v="5"/>
    <n v="0"/>
  </r>
  <r>
    <x v="6"/>
    <n v="0"/>
  </r>
  <r>
    <x v="5"/>
    <n v="0"/>
  </r>
  <r>
    <x v="5"/>
    <n v="0"/>
  </r>
  <r>
    <x v="6"/>
    <n v="3.6"/>
  </r>
  <r>
    <x v="5"/>
    <n v="3.6"/>
  </r>
  <r>
    <x v="5"/>
    <n v="3.6"/>
  </r>
  <r>
    <x v="6"/>
    <n v="3.6"/>
  </r>
  <r>
    <x v="6"/>
    <n v="0"/>
  </r>
  <r>
    <x v="6"/>
    <n v="0"/>
  </r>
  <r>
    <x v="5"/>
    <n v="0"/>
  </r>
  <r>
    <x v="6"/>
    <n v="1.8"/>
  </r>
  <r>
    <x v="6"/>
    <n v="0"/>
  </r>
  <r>
    <x v="6"/>
    <n v="0"/>
  </r>
  <r>
    <x v="5"/>
    <n v="0"/>
  </r>
  <r>
    <x v="6"/>
    <n v="0"/>
  </r>
  <r>
    <x v="6"/>
    <n v="1.8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6"/>
    <n v="0"/>
  </r>
  <r>
    <x v="5"/>
    <n v="1.8"/>
  </r>
  <r>
    <x v="5"/>
    <n v="0"/>
  </r>
  <r>
    <x v="5"/>
    <n v="0"/>
  </r>
  <r>
    <x v="5"/>
    <n v="1.8"/>
  </r>
  <r>
    <x v="6"/>
    <n v="1.8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6"/>
    <n v="1.8"/>
  </r>
  <r>
    <x v="5"/>
    <n v="1.8"/>
  </r>
  <r>
    <x v="5"/>
    <n v="0"/>
  </r>
  <r>
    <x v="5"/>
    <n v="1.8"/>
  </r>
  <r>
    <x v="5"/>
    <n v="0"/>
  </r>
  <r>
    <x v="5"/>
    <n v="0"/>
  </r>
  <r>
    <x v="5"/>
    <n v="1.8"/>
  </r>
  <r>
    <x v="7"/>
    <n v="0"/>
  </r>
  <r>
    <x v="5"/>
    <n v="1.8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4"/>
    <n v="0"/>
  </r>
  <r>
    <x v="6"/>
    <n v="1.8"/>
  </r>
  <r>
    <x v="5"/>
    <n v="0"/>
  </r>
  <r>
    <x v="5"/>
    <n v="0"/>
  </r>
  <r>
    <x v="6"/>
    <n v="0"/>
  </r>
  <r>
    <x v="5"/>
    <n v="0"/>
  </r>
  <r>
    <x v="4"/>
    <n v="0"/>
  </r>
  <r>
    <x v="7"/>
    <n v="0"/>
  </r>
  <r>
    <x v="5"/>
    <n v="0"/>
  </r>
  <r>
    <x v="5"/>
    <n v="0"/>
  </r>
  <r>
    <x v="7"/>
    <n v="1.8"/>
  </r>
  <r>
    <x v="6"/>
    <n v="0"/>
  </r>
  <r>
    <x v="7"/>
    <n v="0"/>
  </r>
  <r>
    <x v="5"/>
    <n v="0"/>
  </r>
  <r>
    <x v="6"/>
    <n v="1.8"/>
  </r>
  <r>
    <x v="6"/>
    <n v="0"/>
  </r>
  <r>
    <x v="7"/>
    <n v="0"/>
  </r>
  <r>
    <x v="6"/>
    <n v="0"/>
  </r>
  <r>
    <x v="1"/>
    <n v="0"/>
  </r>
  <r>
    <x v="6"/>
    <n v="0"/>
  </r>
  <r>
    <x v="5"/>
    <n v="0"/>
  </r>
  <r>
    <x v="5"/>
    <n v="0"/>
  </r>
  <r>
    <x v="5"/>
    <n v="0"/>
  </r>
  <r>
    <x v="5"/>
    <n v="0"/>
  </r>
  <r>
    <x v="7"/>
    <n v="0"/>
  </r>
  <r>
    <x v="7"/>
    <n v="0"/>
  </r>
  <r>
    <x v="5"/>
    <n v="0"/>
  </r>
  <r>
    <x v="6"/>
    <n v="0"/>
  </r>
  <r>
    <x v="6"/>
    <n v="0"/>
  </r>
  <r>
    <x v="6"/>
    <n v="0"/>
  </r>
  <r>
    <x v="6"/>
    <n v="0"/>
  </r>
  <r>
    <x v="4"/>
    <n v="0"/>
  </r>
  <r>
    <x v="7"/>
    <n v="0"/>
  </r>
  <r>
    <x v="5"/>
    <n v="1.8"/>
  </r>
  <r>
    <x v="7"/>
    <n v="1.8"/>
  </r>
  <r>
    <x v="4"/>
    <n v="0"/>
  </r>
  <r>
    <x v="6"/>
    <n v="1.8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4"/>
    <n v="0"/>
  </r>
  <r>
    <x v="7"/>
    <n v="0"/>
  </r>
  <r>
    <x v="5"/>
    <n v="0"/>
  </r>
  <r>
    <x v="5"/>
    <n v="0"/>
  </r>
  <r>
    <x v="6"/>
    <n v="0"/>
  </r>
  <r>
    <x v="4"/>
    <n v="0"/>
  </r>
  <r>
    <x v="5"/>
    <n v="0"/>
  </r>
  <r>
    <x v="7"/>
    <n v="0"/>
  </r>
  <r>
    <x v="5"/>
    <n v="0"/>
  </r>
  <r>
    <x v="6"/>
    <n v="0"/>
  </r>
  <r>
    <x v="4"/>
    <n v="0"/>
  </r>
  <r>
    <x v="6"/>
    <n v="0"/>
  </r>
  <r>
    <x v="7"/>
    <n v="0"/>
  </r>
  <r>
    <x v="7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5"/>
    <n v="0"/>
  </r>
  <r>
    <x v="7"/>
    <n v="0"/>
  </r>
  <r>
    <x v="7"/>
    <n v="0"/>
  </r>
  <r>
    <x v="4"/>
    <n v="0"/>
  </r>
  <r>
    <x v="6"/>
    <n v="0"/>
  </r>
  <r>
    <x v="5"/>
    <n v="0"/>
  </r>
  <r>
    <x v="6"/>
    <n v="0"/>
  </r>
  <r>
    <x v="7"/>
    <n v="0"/>
  </r>
  <r>
    <x v="6"/>
    <n v="0"/>
  </r>
  <r>
    <x v="6"/>
    <n v="0"/>
  </r>
  <r>
    <x v="6"/>
    <n v="0"/>
  </r>
  <r>
    <x v="7"/>
    <n v="0"/>
  </r>
  <r>
    <x v="7"/>
    <n v="1.8"/>
  </r>
  <r>
    <x v="6"/>
    <m/>
  </r>
  <r>
    <x v="5"/>
    <m/>
  </r>
  <r>
    <x v="5"/>
    <m/>
  </r>
  <r>
    <x v="6"/>
    <m/>
  </r>
  <r>
    <x v="5"/>
    <m/>
  </r>
  <r>
    <x v="7"/>
    <m/>
  </r>
  <r>
    <x v="5"/>
    <m/>
  </r>
  <r>
    <x v="6"/>
    <m/>
  </r>
  <r>
    <x v="5"/>
    <m/>
  </r>
  <r>
    <x v="5"/>
    <m/>
  </r>
  <r>
    <x v="5"/>
    <m/>
  </r>
  <r>
    <x v="6"/>
    <m/>
  </r>
  <r>
    <x v="6"/>
    <m/>
  </r>
  <r>
    <x v="6"/>
    <m/>
  </r>
  <r>
    <x v="4"/>
    <m/>
  </r>
  <r>
    <x v="5"/>
    <m/>
  </r>
  <r>
    <x v="7"/>
    <m/>
  </r>
  <r>
    <x v="6"/>
    <m/>
  </r>
  <r>
    <x v="6"/>
    <m/>
  </r>
  <r>
    <x v="4"/>
    <m/>
  </r>
  <r>
    <x v="5"/>
    <m/>
  </r>
  <r>
    <x v="7"/>
    <m/>
  </r>
  <r>
    <x v="5"/>
    <m/>
  </r>
  <r>
    <x v="4"/>
    <m/>
  </r>
  <r>
    <x v="6"/>
    <m/>
  </r>
  <r>
    <x v="7"/>
    <m/>
  </r>
  <r>
    <x v="7"/>
    <m/>
  </r>
  <r>
    <x v="7"/>
    <m/>
  </r>
  <r>
    <x v="4"/>
    <m/>
  </r>
  <r>
    <x v="7"/>
    <m/>
  </r>
  <r>
    <x v="7"/>
    <m/>
  </r>
  <r>
    <x v="5"/>
    <m/>
  </r>
  <r>
    <x v="5"/>
    <m/>
  </r>
  <r>
    <x v="6"/>
    <m/>
  </r>
  <r>
    <x v="7"/>
    <m/>
  </r>
  <r>
    <x v="5"/>
    <m/>
  </r>
  <r>
    <x v="5"/>
    <m/>
  </r>
  <r>
    <x v="6"/>
    <m/>
  </r>
  <r>
    <x v="4"/>
    <m/>
  </r>
  <r>
    <x v="7"/>
    <m/>
  </r>
  <r>
    <x v="7"/>
    <m/>
  </r>
  <r>
    <x v="5"/>
    <m/>
  </r>
  <r>
    <x v="5"/>
    <m/>
  </r>
  <r>
    <x v="6"/>
    <m/>
  </r>
  <r>
    <x v="4"/>
    <m/>
  </r>
  <r>
    <x v="7"/>
    <m/>
  </r>
  <r>
    <x v="5"/>
    <m/>
  </r>
  <r>
    <x v="7"/>
    <m/>
  </r>
  <r>
    <x v="5"/>
    <m/>
  </r>
  <r>
    <x v="7"/>
    <m/>
  </r>
  <r>
    <x v="4"/>
    <m/>
  </r>
  <r>
    <x v="4"/>
    <m/>
  </r>
  <r>
    <x v="7"/>
    <m/>
  </r>
  <r>
    <x v="6"/>
    <m/>
  </r>
  <r>
    <x v="4"/>
    <m/>
  </r>
  <r>
    <x v="6"/>
    <m/>
  </r>
  <r>
    <x v="6"/>
    <m/>
  </r>
  <r>
    <x v="3"/>
    <m/>
  </r>
  <r>
    <x v="5"/>
    <m/>
  </r>
  <r>
    <x v="6"/>
    <m/>
  </r>
  <r>
    <x v="7"/>
    <m/>
  </r>
  <r>
    <x v="5"/>
    <m/>
  </r>
  <r>
    <x v="4"/>
    <m/>
  </r>
  <r>
    <x v="6"/>
    <m/>
  </r>
  <r>
    <x v="5"/>
    <m/>
  </r>
  <r>
    <x v="6"/>
    <m/>
  </r>
  <r>
    <x v="7"/>
    <m/>
  </r>
  <r>
    <x v="5"/>
    <m/>
  </r>
  <r>
    <x v="4"/>
    <m/>
  </r>
  <r>
    <x v="6"/>
    <m/>
  </r>
  <r>
    <x v="5"/>
    <m/>
  </r>
  <r>
    <x v="7"/>
    <m/>
  </r>
  <r>
    <x v="4"/>
    <m/>
  </r>
  <r>
    <x v="5"/>
    <m/>
  </r>
  <r>
    <x v="7"/>
    <m/>
  </r>
  <r>
    <x v="6"/>
    <m/>
  </r>
  <r>
    <x v="5"/>
    <m/>
  </r>
  <r>
    <x v="7"/>
    <m/>
  </r>
  <r>
    <x v="5"/>
    <m/>
  </r>
  <r>
    <x v="4"/>
    <m/>
  </r>
  <r>
    <x v="7"/>
    <m/>
  </r>
  <r>
    <x v="6"/>
    <m/>
  </r>
  <r>
    <x v="4"/>
    <m/>
  </r>
  <r>
    <x v="5"/>
    <m/>
  </r>
  <r>
    <x v="4"/>
    <m/>
  </r>
  <r>
    <x v="5"/>
    <m/>
  </r>
  <r>
    <x v="4"/>
    <m/>
  </r>
  <r>
    <x v="5"/>
    <m/>
  </r>
  <r>
    <x v="4"/>
    <m/>
  </r>
  <r>
    <x v="5"/>
    <m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1.8"/>
  </r>
  <r>
    <x v="0"/>
    <n v="0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3.6"/>
  </r>
  <r>
    <x v="3"/>
    <n v="3.6"/>
  </r>
  <r>
    <x v="1"/>
    <n v="3.6"/>
  </r>
  <r>
    <x v="3"/>
    <n v="3.6"/>
  </r>
  <r>
    <x v="1"/>
    <n v="3.6"/>
  </r>
  <r>
    <x v="3"/>
    <n v="3.6"/>
  </r>
  <r>
    <x v="2"/>
    <n v="3.6"/>
  </r>
  <r>
    <x v="2"/>
    <n v="3.6"/>
  </r>
  <r>
    <x v="2"/>
    <n v="3.6"/>
  </r>
  <r>
    <x v="2"/>
    <n v="3.6"/>
  </r>
  <r>
    <x v="1"/>
    <n v="3.6"/>
  </r>
  <r>
    <x v="3"/>
    <n v="3.6"/>
  </r>
  <r>
    <x v="3"/>
    <n v="3.6"/>
  </r>
  <r>
    <x v="3"/>
    <n v="3.6"/>
  </r>
  <r>
    <x v="3"/>
    <n v="3.6"/>
  </r>
  <r>
    <x v="3"/>
    <n v="3.6"/>
  </r>
  <r>
    <x v="1"/>
    <n v="3.6"/>
  </r>
  <r>
    <x v="1"/>
    <n v="3.6"/>
  </r>
  <r>
    <x v="2"/>
    <n v="0"/>
  </r>
  <r>
    <x v="1"/>
    <n v="3.6"/>
  </r>
  <r>
    <x v="1"/>
    <n v="3.6"/>
  </r>
  <r>
    <x v="2"/>
    <n v="3.6"/>
  </r>
  <r>
    <x v="3"/>
    <n v="3.6"/>
  </r>
  <r>
    <x v="2"/>
    <n v="0"/>
  </r>
  <r>
    <x v="1"/>
    <n v="3.6"/>
  </r>
  <r>
    <x v="2"/>
    <n v="3.6"/>
  </r>
  <r>
    <x v="2"/>
    <n v="3.6"/>
  </r>
  <r>
    <x v="3"/>
    <n v="3.6"/>
  </r>
  <r>
    <x v="2"/>
    <n v="3.6"/>
  </r>
  <r>
    <x v="3"/>
    <n v="3.6"/>
  </r>
  <r>
    <x v="2"/>
    <n v="3.6"/>
  </r>
  <r>
    <x v="2"/>
    <n v="3.6"/>
  </r>
  <r>
    <x v="2"/>
    <n v="3.6"/>
  </r>
  <r>
    <x v="1"/>
    <n v="3.6"/>
  </r>
  <r>
    <x v="1"/>
    <n v="3.6"/>
  </r>
  <r>
    <x v="3"/>
    <n v="3.6"/>
  </r>
  <r>
    <x v="3"/>
    <n v="3.6"/>
  </r>
  <r>
    <x v="1"/>
    <n v="3.6"/>
  </r>
  <r>
    <x v="2"/>
    <n v="0"/>
  </r>
  <r>
    <x v="3"/>
    <n v="3.6"/>
  </r>
  <r>
    <x v="1"/>
    <n v="3.6"/>
  </r>
  <r>
    <x v="4"/>
    <n v="3.6"/>
  </r>
  <r>
    <x v="1"/>
    <n v="3.6"/>
  </r>
  <r>
    <x v="2"/>
    <n v="0"/>
  </r>
  <r>
    <x v="3"/>
    <n v="3.6"/>
  </r>
  <r>
    <x v="1"/>
    <n v="3.6"/>
  </r>
  <r>
    <x v="3"/>
    <n v="3.6"/>
  </r>
  <r>
    <x v="3"/>
    <n v="0"/>
  </r>
  <r>
    <x v="2"/>
    <n v="3.6"/>
  </r>
  <r>
    <x v="2"/>
    <n v="0"/>
  </r>
  <r>
    <x v="1"/>
    <n v="3.6"/>
  </r>
  <r>
    <x v="1"/>
    <n v="3.6"/>
  </r>
  <r>
    <x v="2"/>
    <n v="3.6"/>
  </r>
  <r>
    <x v="1"/>
    <n v="3.6"/>
  </r>
  <r>
    <x v="4"/>
    <n v="3.6"/>
  </r>
  <r>
    <x v="3"/>
    <n v="0"/>
  </r>
  <r>
    <x v="3"/>
    <n v="3.6"/>
  </r>
  <r>
    <x v="2"/>
    <n v="0"/>
  </r>
  <r>
    <x v="2"/>
    <n v="0"/>
  </r>
  <r>
    <x v="2"/>
    <n v="3.6"/>
  </r>
  <r>
    <x v="2"/>
    <n v="0"/>
  </r>
  <r>
    <x v="3"/>
    <n v="0"/>
  </r>
  <r>
    <x v="2"/>
    <n v="3.6"/>
  </r>
  <r>
    <x v="2"/>
    <n v="0"/>
  </r>
  <r>
    <x v="4"/>
    <n v="3.6"/>
  </r>
  <r>
    <x v="3"/>
    <n v="0"/>
  </r>
  <r>
    <x v="3"/>
    <n v="3.6"/>
  </r>
  <r>
    <x v="2"/>
    <n v="0"/>
  </r>
  <r>
    <x v="1"/>
    <n v="0"/>
  </r>
  <r>
    <x v="3"/>
    <n v="3.6"/>
  </r>
  <r>
    <x v="3"/>
    <n v="3.6"/>
  </r>
  <r>
    <x v="3"/>
    <n v="3.6"/>
  </r>
  <r>
    <x v="2"/>
    <n v="0"/>
  </r>
  <r>
    <x v="1"/>
    <n v="3.6"/>
  </r>
  <r>
    <x v="2"/>
    <n v="0"/>
  </r>
  <r>
    <x v="2"/>
    <n v="3.6"/>
  </r>
  <r>
    <x v="1"/>
    <n v="3.6"/>
  </r>
  <r>
    <x v="2"/>
    <n v="0"/>
  </r>
  <r>
    <x v="1"/>
    <n v="3.6"/>
  </r>
  <r>
    <x v="3"/>
    <n v="0"/>
  </r>
  <r>
    <x v="2"/>
    <n v="0"/>
  </r>
  <r>
    <x v="3"/>
    <n v="0"/>
  </r>
  <r>
    <x v="3"/>
    <n v="0"/>
  </r>
  <r>
    <x v="1"/>
    <n v="3.6"/>
  </r>
  <r>
    <x v="1"/>
    <n v="0"/>
  </r>
  <r>
    <x v="4"/>
    <n v="3.6"/>
  </r>
  <r>
    <x v="2"/>
    <n v="0"/>
  </r>
  <r>
    <x v="4"/>
    <n v="0"/>
  </r>
  <r>
    <x v="3"/>
    <n v="0"/>
  </r>
  <r>
    <x v="2"/>
    <n v="3.6"/>
  </r>
  <r>
    <x v="1"/>
    <n v="0"/>
  </r>
  <r>
    <x v="4"/>
    <n v="3.6"/>
  </r>
  <r>
    <x v="3"/>
    <n v="3.6"/>
  </r>
  <r>
    <x v="2"/>
    <n v="3.6"/>
  </r>
  <r>
    <x v="1"/>
    <n v="0"/>
  </r>
  <r>
    <x v="3"/>
    <n v="0"/>
  </r>
  <r>
    <x v="2"/>
    <n v="0"/>
  </r>
  <r>
    <x v="1"/>
    <n v="0"/>
  </r>
  <r>
    <x v="2"/>
    <n v="0"/>
  </r>
  <r>
    <x v="1"/>
    <n v="0"/>
  </r>
  <r>
    <x v="3"/>
    <n v="3.6"/>
  </r>
  <r>
    <x v="2"/>
    <n v="3.6"/>
  </r>
  <r>
    <x v="3"/>
    <n v="0"/>
  </r>
  <r>
    <x v="3"/>
    <n v="3.6"/>
  </r>
  <r>
    <x v="3"/>
    <n v="3.6"/>
  </r>
  <r>
    <x v="1"/>
    <n v="3.6"/>
  </r>
  <r>
    <x v="2"/>
    <n v="0"/>
  </r>
  <r>
    <x v="4"/>
    <n v="1.8"/>
  </r>
  <r>
    <x v="4"/>
    <n v="1.8"/>
  </r>
  <r>
    <x v="4"/>
    <n v="1.8"/>
  </r>
  <r>
    <x v="5"/>
    <n v="0"/>
  </r>
  <r>
    <x v="1"/>
    <n v="1.8"/>
  </r>
  <r>
    <x v="3"/>
    <n v="1.8"/>
  </r>
  <r>
    <x v="1"/>
    <n v="1.8"/>
  </r>
  <r>
    <x v="2"/>
    <n v="1.8"/>
  </r>
  <r>
    <x v="1"/>
    <n v="1.8"/>
  </r>
  <r>
    <x v="1"/>
    <n v="0"/>
  </r>
  <r>
    <x v="1"/>
    <n v="1.8"/>
  </r>
  <r>
    <x v="2"/>
    <n v="1.8"/>
  </r>
  <r>
    <x v="3"/>
    <n v="1.8"/>
  </r>
  <r>
    <x v="4"/>
    <n v="0"/>
  </r>
  <r>
    <x v="3"/>
    <n v="1.8"/>
  </r>
  <r>
    <x v="1"/>
    <n v="0"/>
  </r>
  <r>
    <x v="2"/>
    <n v="0"/>
  </r>
  <r>
    <x v="4"/>
    <n v="1.8"/>
  </r>
  <r>
    <x v="1"/>
    <n v="0"/>
  </r>
  <r>
    <x v="3"/>
    <n v="1.8"/>
  </r>
  <r>
    <x v="5"/>
    <n v="1.8"/>
  </r>
  <r>
    <x v="4"/>
    <n v="0"/>
  </r>
  <r>
    <x v="2"/>
    <n v="1.8"/>
  </r>
  <r>
    <x v="2"/>
    <n v="0"/>
  </r>
  <r>
    <x v="2"/>
    <n v="0"/>
  </r>
  <r>
    <x v="1"/>
    <n v="1.8"/>
  </r>
  <r>
    <x v="3"/>
    <n v="0"/>
  </r>
  <r>
    <x v="3"/>
    <n v="1.8"/>
  </r>
  <r>
    <x v="2"/>
    <n v="0"/>
  </r>
  <r>
    <x v="1"/>
    <n v="0"/>
  </r>
  <r>
    <x v="4"/>
    <n v="1.8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1"/>
    <n v="0"/>
  </r>
  <r>
    <x v="1"/>
    <n v="0"/>
  </r>
  <r>
    <x v="3"/>
    <n v="1.8"/>
  </r>
  <r>
    <x v="5"/>
    <n v="1.8"/>
  </r>
  <r>
    <x v="2"/>
    <n v="1.8"/>
  </r>
  <r>
    <x v="3"/>
    <n v="0"/>
  </r>
  <r>
    <x v="1"/>
    <n v="0"/>
  </r>
  <r>
    <x v="3"/>
    <n v="0"/>
  </r>
  <r>
    <x v="3"/>
    <n v="0"/>
  </r>
  <r>
    <x v="1"/>
    <n v="0"/>
  </r>
  <r>
    <x v="2"/>
    <n v="1.8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1.8"/>
  </r>
  <r>
    <x v="2"/>
    <n v="0"/>
  </r>
  <r>
    <x v="1"/>
    <n v="0"/>
  </r>
  <r>
    <x v="4"/>
    <n v="1.8"/>
  </r>
  <r>
    <x v="2"/>
    <n v="1.8"/>
  </r>
  <r>
    <x v="2"/>
    <n v="0"/>
  </r>
  <r>
    <x v="1"/>
    <n v="0"/>
  </r>
  <r>
    <x v="1"/>
    <n v="0"/>
  </r>
  <r>
    <x v="3"/>
    <n v="0"/>
  </r>
  <r>
    <x v="3"/>
    <n v="0"/>
  </r>
  <r>
    <x v="5"/>
    <n v="0"/>
  </r>
  <r>
    <x v="1"/>
    <n v="1.8"/>
  </r>
  <r>
    <x v="3"/>
    <n v="0"/>
  </r>
  <r>
    <x v="1"/>
    <n v="0"/>
  </r>
  <r>
    <x v="1"/>
    <n v="0"/>
  </r>
  <r>
    <x v="3"/>
    <n v="0"/>
  </r>
  <r>
    <x v="4"/>
    <n v="0"/>
  </r>
  <r>
    <x v="2"/>
    <n v="0"/>
  </r>
  <r>
    <x v="2"/>
    <n v="0"/>
  </r>
  <r>
    <x v="3"/>
    <n v="1.8"/>
  </r>
  <r>
    <x v="2"/>
    <n v="0"/>
  </r>
  <r>
    <x v="3"/>
    <n v="0"/>
  </r>
  <r>
    <x v="2"/>
    <n v="0"/>
  </r>
  <r>
    <x v="1"/>
    <n v="0"/>
  </r>
  <r>
    <x v="4"/>
    <n v="1.8"/>
  </r>
  <r>
    <x v="3"/>
    <n v="0"/>
  </r>
  <r>
    <x v="1"/>
    <n v="0"/>
  </r>
  <r>
    <x v="3"/>
    <n v="0"/>
  </r>
  <r>
    <x v="4"/>
    <n v="1.8"/>
  </r>
  <r>
    <x v="2"/>
    <n v="0"/>
  </r>
  <r>
    <x v="1"/>
    <n v="0"/>
  </r>
  <r>
    <x v="3"/>
    <n v="0"/>
  </r>
  <r>
    <x v="3"/>
    <n v="1.8"/>
  </r>
  <r>
    <x v="3"/>
    <n v="0"/>
  </r>
  <r>
    <x v="5"/>
    <n v="0"/>
  </r>
  <r>
    <x v="2"/>
    <n v="1.8"/>
  </r>
  <r>
    <x v="1"/>
    <n v="0"/>
  </r>
  <r>
    <x v="4"/>
    <n v="0"/>
  </r>
  <r>
    <x v="4"/>
    <n v="0"/>
  </r>
  <r>
    <x v="2"/>
    <n v="0"/>
  </r>
  <r>
    <x v="3"/>
    <n v="0"/>
  </r>
  <r>
    <x v="3"/>
    <n v="0"/>
  </r>
  <r>
    <x v="4"/>
    <n v="0"/>
  </r>
  <r>
    <x v="1"/>
    <n v="1.8"/>
  </r>
  <r>
    <x v="4"/>
    <n v="0"/>
  </r>
  <r>
    <x v="2"/>
    <n v="0"/>
  </r>
  <r>
    <x v="2"/>
    <n v="0"/>
  </r>
  <r>
    <x v="4"/>
    <n v="0"/>
  </r>
  <r>
    <x v="3"/>
    <n v="0"/>
  </r>
  <r>
    <x v="4"/>
    <n v="0"/>
  </r>
  <r>
    <x v="1"/>
    <n v="0"/>
  </r>
  <r>
    <x v="3"/>
    <n v="0"/>
  </r>
  <r>
    <x v="5"/>
    <n v="0"/>
  </r>
  <r>
    <x v="1"/>
    <n v="0"/>
  </r>
  <r>
    <x v="4"/>
    <n v="0"/>
  </r>
  <r>
    <x v="1"/>
    <n v="0"/>
  </r>
  <r>
    <x v="2"/>
    <n v="0"/>
  </r>
  <r>
    <x v="1"/>
    <n v="0"/>
  </r>
  <r>
    <x v="2"/>
    <n v="0"/>
  </r>
  <r>
    <x v="1"/>
    <n v="0"/>
  </r>
  <r>
    <x v="1"/>
    <n v="1.8"/>
  </r>
  <r>
    <x v="3"/>
    <n v="0"/>
  </r>
  <r>
    <x v="5"/>
    <n v="0"/>
  </r>
  <r>
    <x v="5"/>
    <n v="0"/>
  </r>
  <r>
    <x v="1"/>
    <n v="0"/>
  </r>
  <r>
    <x v="5"/>
    <n v="1.8"/>
  </r>
  <r>
    <x v="1"/>
    <n v="0"/>
  </r>
  <r>
    <x v="2"/>
    <n v="0"/>
  </r>
  <r>
    <x v="1"/>
    <n v="0"/>
  </r>
  <r>
    <x v="5"/>
    <n v="0"/>
  </r>
  <r>
    <x v="3"/>
    <n v="0"/>
  </r>
  <r>
    <x v="4"/>
    <n v="0"/>
  </r>
  <r>
    <x v="4"/>
    <n v="1.8"/>
  </r>
  <r>
    <x v="4"/>
    <n v="0"/>
  </r>
  <r>
    <x v="1"/>
    <n v="1.8"/>
  </r>
  <r>
    <x v="2"/>
    <n v="0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2"/>
    <n v="0"/>
  </r>
  <r>
    <x v="1"/>
    <n v="0"/>
  </r>
  <r>
    <x v="1"/>
    <n v="1.8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0"/>
  </r>
  <r>
    <x v="4"/>
    <n v="0"/>
  </r>
  <r>
    <x v="5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4"/>
    <n v="0"/>
  </r>
  <r>
    <x v="4"/>
    <n v="0"/>
  </r>
  <r>
    <x v="1"/>
    <n v="0"/>
  </r>
  <r>
    <x v="5"/>
    <n v="0"/>
  </r>
  <r>
    <x v="5"/>
    <n v="0"/>
  </r>
  <r>
    <x v="1"/>
    <n v="0"/>
  </r>
  <r>
    <x v="5"/>
    <n v="0"/>
  </r>
  <r>
    <x v="4"/>
    <n v="0"/>
  </r>
  <r>
    <x v="3"/>
    <n v="0"/>
  </r>
  <r>
    <x v="5"/>
    <n v="0"/>
  </r>
  <r>
    <x v="3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4"/>
    <n v="0"/>
  </r>
  <r>
    <x v="1"/>
    <n v="0"/>
  </r>
  <r>
    <x v="3"/>
    <n v="0"/>
  </r>
  <r>
    <x v="4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3"/>
    <n v="0"/>
  </r>
  <r>
    <x v="2"/>
    <n v="0"/>
  </r>
  <r>
    <x v="2"/>
    <n v="0"/>
  </r>
  <r>
    <x v="2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4"/>
    <n v="0"/>
  </r>
  <r>
    <x v="1"/>
    <n v="0"/>
  </r>
  <r>
    <x v="2"/>
    <n v="0"/>
  </r>
  <r>
    <x v="1"/>
    <n v="0"/>
  </r>
  <r>
    <x v="5"/>
    <n v="0"/>
  </r>
  <r>
    <x v="5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5"/>
    <n v="0"/>
  </r>
  <r>
    <x v="6"/>
    <n v="0"/>
  </r>
  <r>
    <x v="6"/>
    <n v="3.6"/>
  </r>
  <r>
    <x v="6"/>
    <n v="3.6"/>
  </r>
  <r>
    <x v="7"/>
    <n v="3.6"/>
  </r>
  <r>
    <x v="7"/>
    <n v="3.6"/>
  </r>
  <r>
    <x v="6"/>
    <n v="3.6"/>
  </r>
  <r>
    <x v="6"/>
    <n v="3.6"/>
  </r>
  <r>
    <x v="6"/>
    <n v="3.6"/>
  </r>
  <r>
    <x v="7"/>
    <n v="3.6"/>
  </r>
  <r>
    <x v="7"/>
    <n v="3.6"/>
  </r>
  <r>
    <x v="6"/>
    <n v="3.6"/>
  </r>
  <r>
    <x v="6"/>
    <n v="3.6"/>
  </r>
  <r>
    <x v="7"/>
    <n v="0"/>
  </r>
  <r>
    <x v="7"/>
    <n v="3.6"/>
  </r>
  <r>
    <x v="7"/>
    <n v="0"/>
  </r>
  <r>
    <x v="6"/>
    <n v="3.6"/>
  </r>
  <r>
    <x v="7"/>
    <n v="3.6"/>
  </r>
  <r>
    <x v="7"/>
    <n v="3.6"/>
  </r>
  <r>
    <x v="6"/>
    <n v="0"/>
  </r>
  <r>
    <x v="6"/>
    <n v="0"/>
  </r>
  <r>
    <x v="7"/>
    <n v="3.6"/>
  </r>
  <r>
    <x v="7"/>
    <n v="0"/>
  </r>
  <r>
    <x v="6"/>
    <n v="3.6"/>
  </r>
  <r>
    <x v="6"/>
    <n v="3.6"/>
  </r>
  <r>
    <x v="7"/>
    <n v="3.6"/>
  </r>
  <r>
    <x v="6"/>
    <n v="3.6"/>
  </r>
  <r>
    <x v="6"/>
    <n v="0"/>
  </r>
  <r>
    <x v="7"/>
    <n v="0"/>
  </r>
  <r>
    <x v="7"/>
    <n v="1.8"/>
  </r>
  <r>
    <x v="7"/>
    <n v="0"/>
  </r>
  <r>
    <x v="6"/>
    <n v="0"/>
  </r>
  <r>
    <x v="6"/>
    <n v="1.8"/>
  </r>
  <r>
    <x v="7"/>
    <n v="1.8"/>
  </r>
  <r>
    <x v="6"/>
    <n v="1.8"/>
  </r>
  <r>
    <x v="6"/>
    <n v="0"/>
  </r>
  <r>
    <x v="7"/>
    <n v="0"/>
  </r>
  <r>
    <x v="7"/>
    <n v="1.8"/>
  </r>
  <r>
    <x v="5"/>
    <n v="0"/>
  </r>
  <r>
    <x v="6"/>
    <n v="1.8"/>
  </r>
  <r>
    <x v="6"/>
    <n v="0"/>
  </r>
  <r>
    <x v="7"/>
    <n v="1.8"/>
  </r>
  <r>
    <x v="5"/>
    <n v="1.8"/>
  </r>
  <r>
    <x v="6"/>
    <n v="0"/>
  </r>
  <r>
    <x v="7"/>
    <n v="1.8"/>
  </r>
  <r>
    <x v="6"/>
    <n v="0"/>
  </r>
  <r>
    <x v="6"/>
    <n v="1.8"/>
  </r>
  <r>
    <x v="7"/>
    <n v="0"/>
  </r>
  <r>
    <x v="7"/>
    <n v="0"/>
  </r>
  <r>
    <x v="6"/>
    <n v="0"/>
  </r>
  <r>
    <x v="6"/>
    <n v="0"/>
  </r>
  <r>
    <x v="7"/>
    <n v="1.8"/>
  </r>
  <r>
    <x v="7"/>
    <n v="1.8"/>
  </r>
  <r>
    <x v="7"/>
    <n v="1.8"/>
  </r>
  <r>
    <x v="6"/>
    <n v="0"/>
  </r>
  <r>
    <x v="7"/>
    <n v="0"/>
  </r>
  <r>
    <x v="6"/>
    <n v="0"/>
  </r>
  <r>
    <x v="7"/>
    <n v="0"/>
  </r>
  <r>
    <x v="6"/>
    <n v="0"/>
  </r>
  <r>
    <x v="7"/>
    <n v="0"/>
  </r>
  <r>
    <x v="6"/>
    <n v="1.8"/>
  </r>
  <r>
    <x v="6"/>
    <n v="0"/>
  </r>
  <r>
    <x v="7"/>
    <n v="1.8"/>
  </r>
  <r>
    <x v="7"/>
    <n v="0"/>
  </r>
  <r>
    <x v="7"/>
    <n v="1.8"/>
  </r>
  <r>
    <x v="6"/>
    <n v="0"/>
  </r>
  <r>
    <x v="6"/>
    <n v="0"/>
  </r>
  <r>
    <x v="6"/>
    <n v="0"/>
  </r>
  <r>
    <x v="6"/>
    <n v="1.8"/>
  </r>
  <r>
    <x v="7"/>
    <n v="0"/>
  </r>
  <r>
    <x v="6"/>
    <n v="1.8"/>
  </r>
  <r>
    <x v="7"/>
    <n v="1.8"/>
  </r>
  <r>
    <x v="7"/>
    <n v="0"/>
  </r>
  <r>
    <x v="6"/>
    <n v="0"/>
  </r>
  <r>
    <x v="7"/>
    <n v="1.8"/>
  </r>
  <r>
    <x v="7"/>
    <n v="0"/>
  </r>
  <r>
    <x v="6"/>
    <n v="0"/>
  </r>
  <r>
    <x v="5"/>
    <n v="1.8"/>
  </r>
  <r>
    <x v="6"/>
    <n v="0"/>
  </r>
  <r>
    <x v="6"/>
    <n v="0"/>
  </r>
  <r>
    <x v="6"/>
    <n v="1.8"/>
  </r>
  <r>
    <x v="7"/>
    <n v="0"/>
  </r>
  <r>
    <x v="7"/>
    <n v="0"/>
  </r>
  <r>
    <x v="5"/>
    <n v="1.8"/>
  </r>
  <r>
    <x v="7"/>
    <n v="0"/>
  </r>
  <r>
    <x v="6"/>
    <n v="0"/>
  </r>
  <r>
    <x v="7"/>
    <n v="0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7"/>
    <n v="0"/>
  </r>
  <r>
    <x v="7"/>
    <n v="0"/>
  </r>
  <r>
    <x v="3"/>
    <n v="0"/>
  </r>
  <r>
    <x v="7"/>
    <n v="1.8"/>
  </r>
  <r>
    <x v="7"/>
    <n v="0"/>
  </r>
  <r>
    <x v="7"/>
    <n v="0"/>
  </r>
  <r>
    <x v="7"/>
    <n v="0"/>
  </r>
  <r>
    <x v="6"/>
    <n v="0"/>
  </r>
  <r>
    <x v="7"/>
    <n v="0"/>
  </r>
  <r>
    <x v="7"/>
    <n v="1.8"/>
  </r>
  <r>
    <x v="6"/>
    <n v="0"/>
  </r>
  <r>
    <x v="7"/>
    <n v="0"/>
  </r>
  <r>
    <x v="6"/>
    <n v="0"/>
  </r>
  <r>
    <x v="7"/>
    <n v="0"/>
  </r>
  <r>
    <x v="7"/>
    <n v="0"/>
  </r>
  <r>
    <x v="5"/>
    <n v="0"/>
  </r>
  <r>
    <x v="7"/>
    <n v="1.8"/>
  </r>
  <r>
    <x v="6"/>
    <n v="0"/>
  </r>
  <r>
    <x v="7"/>
    <n v="0"/>
  </r>
  <r>
    <x v="5"/>
    <n v="1.8"/>
  </r>
  <r>
    <x v="6"/>
    <n v="1.8"/>
  </r>
  <r>
    <x v="7"/>
    <n v="0"/>
  </r>
  <r>
    <x v="7"/>
    <n v="1.8"/>
  </r>
  <r>
    <x v="7"/>
    <n v="0"/>
  </r>
  <r>
    <x v="7"/>
    <n v="0"/>
  </r>
  <r>
    <x v="7"/>
    <n v="0"/>
  </r>
  <r>
    <x v="7"/>
    <n v="0"/>
  </r>
  <r>
    <x v="5"/>
    <n v="1.8"/>
  </r>
  <r>
    <x v="7"/>
    <n v="0"/>
  </r>
  <r>
    <x v="6"/>
    <n v="1.8"/>
  </r>
  <r>
    <x v="7"/>
    <n v="0"/>
  </r>
  <r>
    <x v="7"/>
    <n v="0"/>
  </r>
  <r>
    <x v="5"/>
    <n v="1.8"/>
  </r>
  <r>
    <x v="7"/>
    <n v="0"/>
  </r>
  <r>
    <x v="7"/>
    <n v="0"/>
  </r>
  <r>
    <x v="6"/>
    <n v="0"/>
  </r>
  <r>
    <x v="6"/>
    <n v="0"/>
  </r>
  <r>
    <x v="5"/>
    <n v="0"/>
  </r>
  <r>
    <x v="6"/>
    <n v="0"/>
  </r>
  <r>
    <x v="7"/>
    <n v="1.8"/>
  </r>
  <r>
    <x v="7"/>
    <n v="1.8"/>
  </r>
  <r>
    <x v="7"/>
    <n v="0"/>
  </r>
  <r>
    <x v="6"/>
    <n v="0"/>
  </r>
  <r>
    <x v="6"/>
    <n v="0"/>
  </r>
  <r>
    <x v="6"/>
    <n v="1.8"/>
  </r>
  <r>
    <x v="7"/>
    <n v="0"/>
  </r>
  <r>
    <x v="7"/>
    <n v="1.8"/>
  </r>
  <r>
    <x v="6"/>
    <n v="1.8"/>
  </r>
  <r>
    <x v="6"/>
    <n v="0"/>
  </r>
  <r>
    <x v="7"/>
    <n v="0"/>
  </r>
  <r>
    <x v="7"/>
    <n v="0"/>
  </r>
  <r>
    <x v="7"/>
    <n v="0"/>
  </r>
  <r>
    <x v="7"/>
    <n v="0"/>
  </r>
  <r>
    <x v="6"/>
    <n v="0"/>
  </r>
  <r>
    <x v="7"/>
    <n v="0"/>
  </r>
  <r>
    <x v="6"/>
    <n v="0"/>
  </r>
  <r>
    <x v="7"/>
    <n v="0"/>
  </r>
  <r>
    <x v="5"/>
    <n v="0"/>
  </r>
  <r>
    <x v="7"/>
    <n v="0"/>
  </r>
  <r>
    <x v="7"/>
    <n v="1.8"/>
  </r>
  <r>
    <x v="6"/>
    <n v="0"/>
  </r>
  <r>
    <x v="7"/>
    <n v="0"/>
  </r>
  <r>
    <x v="7"/>
    <n v="0"/>
  </r>
  <r>
    <x v="5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6"/>
    <n v="1.8"/>
  </r>
  <r>
    <x v="7"/>
    <n v="0"/>
  </r>
  <r>
    <x v="7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6"/>
    <m/>
  </r>
  <r>
    <x v="6"/>
    <m/>
  </r>
  <r>
    <x v="6"/>
    <m/>
  </r>
  <r>
    <x v="6"/>
    <m/>
  </r>
  <r>
    <x v="7"/>
    <m/>
  </r>
  <r>
    <x v="6"/>
    <m/>
  </r>
  <r>
    <x v="6"/>
    <m/>
  </r>
  <r>
    <x v="5"/>
    <m/>
  </r>
  <r>
    <x v="7"/>
    <m/>
  </r>
  <r>
    <x v="7"/>
    <m/>
  </r>
  <r>
    <x v="7"/>
    <m/>
  </r>
  <r>
    <x v="6"/>
    <m/>
  </r>
  <r>
    <x v="5"/>
    <m/>
  </r>
  <r>
    <x v="6"/>
    <m/>
  </r>
  <r>
    <x v="7"/>
    <m/>
  </r>
  <r>
    <x v="6"/>
    <m/>
  </r>
  <r>
    <x v="5"/>
    <m/>
  </r>
  <r>
    <x v="6"/>
    <m/>
  </r>
  <r>
    <x v="7"/>
    <m/>
  </r>
  <r>
    <x v="7"/>
    <m/>
  </r>
  <r>
    <x v="7"/>
    <m/>
  </r>
  <r>
    <x v="5"/>
    <m/>
  </r>
  <r>
    <x v="7"/>
    <m/>
  </r>
  <r>
    <x v="7"/>
    <m/>
  </r>
  <r>
    <x v="6"/>
    <m/>
  </r>
  <r>
    <x v="6"/>
    <m/>
  </r>
  <r>
    <x v="7"/>
    <m/>
  </r>
  <r>
    <x v="7"/>
    <m/>
  </r>
  <r>
    <x v="7"/>
    <m/>
  </r>
  <r>
    <x v="7"/>
    <m/>
  </r>
  <r>
    <x v="7"/>
    <m/>
  </r>
  <r>
    <x v="5"/>
    <m/>
  </r>
  <r>
    <x v="7"/>
    <m/>
  </r>
  <r>
    <x v="7"/>
    <m/>
  </r>
  <r>
    <x v="7"/>
    <m/>
  </r>
  <r>
    <x v="7"/>
    <m/>
  </r>
  <r>
    <x v="6"/>
    <m/>
  </r>
  <r>
    <x v="5"/>
    <m/>
  </r>
  <r>
    <x v="7"/>
    <m/>
  </r>
  <r>
    <x v="7"/>
    <m/>
  </r>
  <r>
    <x v="7"/>
    <m/>
  </r>
  <r>
    <x v="7"/>
    <m/>
  </r>
  <r>
    <x v="7"/>
    <m/>
  </r>
  <r>
    <x v="5"/>
    <m/>
  </r>
  <r>
    <x v="5"/>
    <m/>
  </r>
  <r>
    <x v="7"/>
    <m/>
  </r>
  <r>
    <x v="6"/>
    <m/>
  </r>
  <r>
    <x v="5"/>
    <m/>
  </r>
  <r>
    <x v="6"/>
    <m/>
  </r>
  <r>
    <x v="6"/>
    <m/>
  </r>
  <r>
    <x v="2"/>
    <m/>
  </r>
  <r>
    <x v="7"/>
    <m/>
  </r>
  <r>
    <x v="6"/>
    <m/>
  </r>
  <r>
    <x v="7"/>
    <m/>
  </r>
  <r>
    <x v="7"/>
    <m/>
  </r>
  <r>
    <x v="5"/>
    <m/>
  </r>
  <r>
    <x v="6"/>
    <m/>
  </r>
  <r>
    <x v="7"/>
    <m/>
  </r>
  <r>
    <x v="6"/>
    <m/>
  </r>
  <r>
    <x v="7"/>
    <m/>
  </r>
  <r>
    <x v="7"/>
    <m/>
  </r>
  <r>
    <x v="5"/>
    <m/>
  </r>
  <r>
    <x v="7"/>
    <m/>
  </r>
  <r>
    <x v="7"/>
    <m/>
  </r>
  <r>
    <x v="7"/>
    <m/>
  </r>
  <r>
    <x v="5"/>
    <m/>
  </r>
  <r>
    <x v="7"/>
    <m/>
  </r>
  <r>
    <x v="7"/>
    <m/>
  </r>
  <r>
    <x v="7"/>
    <m/>
  </r>
  <r>
    <x v="7"/>
    <m/>
  </r>
  <r>
    <x v="7"/>
    <m/>
  </r>
  <r>
    <x v="7"/>
    <m/>
  </r>
  <r>
    <x v="5"/>
    <m/>
  </r>
  <r>
    <x v="7"/>
    <m/>
  </r>
  <r>
    <x v="7"/>
    <m/>
  </r>
  <r>
    <x v="5"/>
    <m/>
  </r>
  <r>
    <x v="7"/>
    <m/>
  </r>
  <r>
    <x v="5"/>
    <m/>
  </r>
  <r>
    <x v="7"/>
    <m/>
  </r>
  <r>
    <x v="5"/>
    <m/>
  </r>
  <r>
    <x v="7"/>
    <m/>
  </r>
  <r>
    <x v="5"/>
    <m/>
  </r>
  <r>
    <x v="7"/>
    <m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1.8"/>
  </r>
  <r>
    <x v="0"/>
    <n v="3.6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3.6"/>
  </r>
  <r>
    <x v="3"/>
    <n v="3.6"/>
  </r>
  <r>
    <x v="1"/>
    <n v="3.6"/>
  </r>
  <r>
    <x v="3"/>
    <n v="3.6"/>
  </r>
  <r>
    <x v="1"/>
    <n v="0"/>
  </r>
  <r>
    <x v="3"/>
    <n v="3.6"/>
  </r>
  <r>
    <x v="2"/>
    <n v="3.6"/>
  </r>
  <r>
    <x v="2"/>
    <n v="3.6"/>
  </r>
  <r>
    <x v="2"/>
    <n v="3.6"/>
  </r>
  <r>
    <x v="2"/>
    <n v="3.6"/>
  </r>
  <r>
    <x v="1"/>
    <n v="3.6"/>
  </r>
  <r>
    <x v="3"/>
    <n v="3.6"/>
  </r>
  <r>
    <x v="3"/>
    <n v="3.6"/>
  </r>
  <r>
    <x v="3"/>
    <n v="3.6"/>
  </r>
  <r>
    <x v="3"/>
    <n v="3.6"/>
  </r>
  <r>
    <x v="3"/>
    <n v="3.6"/>
  </r>
  <r>
    <x v="1"/>
    <n v="3.6"/>
  </r>
  <r>
    <x v="1"/>
    <n v="3.6"/>
  </r>
  <r>
    <x v="2"/>
    <n v="3.6"/>
  </r>
  <r>
    <x v="1"/>
    <n v="3.6"/>
  </r>
  <r>
    <x v="1"/>
    <n v="0"/>
  </r>
  <r>
    <x v="2"/>
    <n v="3.6"/>
  </r>
  <r>
    <x v="3"/>
    <n v="0"/>
  </r>
  <r>
    <x v="2"/>
    <n v="0"/>
  </r>
  <r>
    <x v="1"/>
    <n v="0"/>
  </r>
  <r>
    <x v="3"/>
    <n v="0"/>
  </r>
  <r>
    <x v="2"/>
    <n v="3.6"/>
  </r>
  <r>
    <x v="3"/>
    <n v="3.6"/>
  </r>
  <r>
    <x v="2"/>
    <n v="3.6"/>
  </r>
  <r>
    <x v="3"/>
    <n v="3.6"/>
  </r>
  <r>
    <x v="2"/>
    <n v="0"/>
  </r>
  <r>
    <x v="2"/>
    <n v="3.6"/>
  </r>
  <r>
    <x v="2"/>
    <n v="3.6"/>
  </r>
  <r>
    <x v="1"/>
    <n v="3.6"/>
  </r>
  <r>
    <x v="1"/>
    <n v="0"/>
  </r>
  <r>
    <x v="3"/>
    <n v="0"/>
  </r>
  <r>
    <x v="3"/>
    <n v="3.6"/>
  </r>
  <r>
    <x v="1"/>
    <n v="3.6"/>
  </r>
  <r>
    <x v="2"/>
    <n v="3.6"/>
  </r>
  <r>
    <x v="3"/>
    <n v="3.6"/>
  </r>
  <r>
    <x v="1"/>
    <n v="3.6"/>
  </r>
  <r>
    <x v="2"/>
    <n v="3.6"/>
  </r>
  <r>
    <x v="1"/>
    <n v="0"/>
  </r>
  <r>
    <x v="2"/>
    <n v="3.6"/>
  </r>
  <r>
    <x v="3"/>
    <n v="0"/>
  </r>
  <r>
    <x v="1"/>
    <n v="3.6"/>
  </r>
  <r>
    <x v="1"/>
    <n v="3.6"/>
  </r>
  <r>
    <x v="3"/>
    <n v="3.6"/>
  </r>
  <r>
    <x v="2"/>
    <n v="0"/>
  </r>
  <r>
    <x v="2"/>
    <n v="3.6"/>
  </r>
  <r>
    <x v="1"/>
    <n v="3.6"/>
  </r>
  <r>
    <x v="1"/>
    <n v="0"/>
  </r>
  <r>
    <x v="2"/>
    <n v="3.6"/>
  </r>
  <r>
    <x v="1"/>
    <n v="3.6"/>
  </r>
  <r>
    <x v="2"/>
    <n v="0"/>
  </r>
  <r>
    <x v="3"/>
    <n v="3.6"/>
  </r>
  <r>
    <x v="3"/>
    <n v="3.6"/>
  </r>
  <r>
    <x v="2"/>
    <n v="0"/>
  </r>
  <r>
    <x v="2"/>
    <n v="3.6"/>
  </r>
  <r>
    <x v="2"/>
    <n v="0"/>
  </r>
  <r>
    <x v="2"/>
    <n v="3.6"/>
  </r>
  <r>
    <x v="3"/>
    <n v="3.6"/>
  </r>
  <r>
    <x v="2"/>
    <n v="0"/>
  </r>
  <r>
    <x v="2"/>
    <n v="0"/>
  </r>
  <r>
    <x v="2"/>
    <n v="3.6"/>
  </r>
  <r>
    <x v="3"/>
    <n v="3.6"/>
  </r>
  <r>
    <x v="3"/>
    <n v="3.6"/>
  </r>
  <r>
    <x v="2"/>
    <n v="0"/>
  </r>
  <r>
    <x v="1"/>
    <n v="3.6"/>
  </r>
  <r>
    <x v="3"/>
    <n v="3.6"/>
  </r>
  <r>
    <x v="3"/>
    <n v="3.6"/>
  </r>
  <r>
    <x v="3"/>
    <n v="3.6"/>
  </r>
  <r>
    <x v="2"/>
    <n v="0"/>
  </r>
  <r>
    <x v="1"/>
    <n v="3.6"/>
  </r>
  <r>
    <x v="2"/>
    <n v="3.6"/>
  </r>
  <r>
    <x v="2"/>
    <n v="0"/>
  </r>
  <r>
    <x v="1"/>
    <n v="0"/>
  </r>
  <r>
    <x v="2"/>
    <n v="3.6"/>
  </r>
  <r>
    <x v="1"/>
    <n v="3.6"/>
  </r>
  <r>
    <x v="3"/>
    <n v="0"/>
  </r>
  <r>
    <x v="2"/>
    <n v="0"/>
  </r>
  <r>
    <x v="3"/>
    <n v="0"/>
  </r>
  <r>
    <x v="3"/>
    <n v="0"/>
  </r>
  <r>
    <x v="1"/>
    <n v="0"/>
  </r>
  <r>
    <x v="1"/>
    <n v="3.6"/>
  </r>
  <r>
    <x v="2"/>
    <n v="3.6"/>
  </r>
  <r>
    <x v="2"/>
    <n v="3.6"/>
  </r>
  <r>
    <x v="2"/>
    <n v="0"/>
  </r>
  <r>
    <x v="3"/>
    <n v="3.6"/>
  </r>
  <r>
    <x v="2"/>
    <n v="3.6"/>
  </r>
  <r>
    <x v="1"/>
    <n v="3.6"/>
  </r>
  <r>
    <x v="2"/>
    <n v="3.6"/>
  </r>
  <r>
    <x v="3"/>
    <n v="0"/>
  </r>
  <r>
    <x v="3"/>
    <n v="3.6"/>
  </r>
  <r>
    <x v="1"/>
    <n v="0"/>
  </r>
  <r>
    <x v="3"/>
    <n v="3.6"/>
  </r>
  <r>
    <x v="2"/>
    <n v="0"/>
  </r>
  <r>
    <x v="1"/>
    <n v="3.6"/>
  </r>
  <r>
    <x v="2"/>
    <n v="0"/>
  </r>
  <r>
    <x v="1"/>
    <n v="0"/>
  </r>
  <r>
    <x v="3"/>
    <n v="3.6"/>
  </r>
  <r>
    <x v="2"/>
    <n v="3.6"/>
  </r>
  <r>
    <x v="3"/>
    <n v="3.6"/>
  </r>
  <r>
    <x v="3"/>
    <n v="0"/>
  </r>
  <r>
    <x v="3"/>
    <n v="0"/>
  </r>
  <r>
    <x v="1"/>
    <n v="0"/>
  </r>
  <r>
    <x v="3"/>
    <n v="1.8"/>
  </r>
  <r>
    <x v="2"/>
    <n v="1.8"/>
  </r>
  <r>
    <x v="2"/>
    <n v="1.8"/>
  </r>
  <r>
    <x v="2"/>
    <n v="1.8"/>
  </r>
  <r>
    <x v="4"/>
    <n v="0"/>
  </r>
  <r>
    <x v="1"/>
    <n v="1.8"/>
  </r>
  <r>
    <x v="1"/>
    <n v="1.8"/>
  </r>
  <r>
    <x v="1"/>
    <n v="0"/>
  </r>
  <r>
    <x v="2"/>
    <n v="1.8"/>
  </r>
  <r>
    <x v="1"/>
    <n v="0"/>
  </r>
  <r>
    <x v="1"/>
    <n v="0"/>
  </r>
  <r>
    <x v="1"/>
    <n v="0"/>
  </r>
  <r>
    <x v="3"/>
    <n v="0"/>
  </r>
  <r>
    <x v="3"/>
    <n v="0"/>
  </r>
  <r>
    <x v="2"/>
    <n v="1.8"/>
  </r>
  <r>
    <x v="1"/>
    <n v="1.8"/>
  </r>
  <r>
    <x v="1"/>
    <n v="0"/>
  </r>
  <r>
    <x v="2"/>
    <n v="0"/>
  </r>
  <r>
    <x v="2"/>
    <n v="1.8"/>
  </r>
  <r>
    <x v="1"/>
    <n v="0"/>
  </r>
  <r>
    <x v="3"/>
    <n v="1.8"/>
  </r>
  <r>
    <x v="4"/>
    <n v="0"/>
  </r>
  <r>
    <x v="2"/>
    <n v="0"/>
  </r>
  <r>
    <x v="3"/>
    <n v="0"/>
  </r>
  <r>
    <x v="3"/>
    <n v="0"/>
  </r>
  <r>
    <x v="2"/>
    <n v="1.8"/>
  </r>
  <r>
    <x v="1"/>
    <n v="0"/>
  </r>
  <r>
    <x v="3"/>
    <n v="0"/>
  </r>
  <r>
    <x v="3"/>
    <n v="1.8"/>
  </r>
  <r>
    <x v="2"/>
    <n v="0"/>
  </r>
  <r>
    <x v="1"/>
    <n v="0"/>
  </r>
  <r>
    <x v="2"/>
    <n v="1.8"/>
  </r>
  <r>
    <x v="2"/>
    <n v="0"/>
  </r>
  <r>
    <x v="2"/>
    <n v="0"/>
  </r>
  <r>
    <x v="3"/>
    <n v="0"/>
  </r>
  <r>
    <x v="2"/>
    <n v="0"/>
  </r>
  <r>
    <x v="2"/>
    <n v="0"/>
  </r>
  <r>
    <x v="2"/>
    <n v="1.8"/>
  </r>
  <r>
    <x v="1"/>
    <n v="0"/>
  </r>
  <r>
    <x v="1"/>
    <n v="0"/>
  </r>
  <r>
    <x v="3"/>
    <n v="0"/>
  </r>
  <r>
    <x v="4"/>
    <n v="1.8"/>
  </r>
  <r>
    <x v="3"/>
    <n v="1.8"/>
  </r>
  <r>
    <x v="3"/>
    <n v="0"/>
  </r>
  <r>
    <x v="1"/>
    <n v="0"/>
  </r>
  <r>
    <x v="1"/>
    <n v="1.8"/>
  </r>
  <r>
    <x v="3"/>
    <n v="1.8"/>
  </r>
  <r>
    <x v="1"/>
    <n v="1.8"/>
  </r>
  <r>
    <x v="3"/>
    <n v="1.8"/>
  </r>
  <r>
    <x v="3"/>
    <n v="0"/>
  </r>
  <r>
    <x v="1"/>
    <n v="0"/>
  </r>
  <r>
    <x v="1"/>
    <n v="1.8"/>
  </r>
  <r>
    <x v="2"/>
    <n v="1.8"/>
  </r>
  <r>
    <x v="2"/>
    <n v="0"/>
  </r>
  <r>
    <x v="1"/>
    <n v="0"/>
  </r>
  <r>
    <x v="2"/>
    <n v="0"/>
  </r>
  <r>
    <x v="1"/>
    <n v="0"/>
  </r>
  <r>
    <x v="3"/>
    <n v="1.8"/>
  </r>
  <r>
    <x v="3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3"/>
    <n v="0"/>
  </r>
  <r>
    <x v="1"/>
    <n v="0"/>
  </r>
  <r>
    <x v="1"/>
    <n v="0"/>
  </r>
  <r>
    <x v="3"/>
    <n v="1.8"/>
  </r>
  <r>
    <x v="2"/>
    <n v="0"/>
  </r>
  <r>
    <x v="3"/>
    <n v="1.8"/>
  </r>
  <r>
    <x v="3"/>
    <n v="0"/>
  </r>
  <r>
    <x v="1"/>
    <n v="1.8"/>
  </r>
  <r>
    <x v="2"/>
    <n v="0"/>
  </r>
  <r>
    <x v="3"/>
    <n v="1.8"/>
  </r>
  <r>
    <x v="3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3"/>
    <n v="0"/>
  </r>
  <r>
    <x v="1"/>
    <n v="0"/>
  </r>
  <r>
    <x v="3"/>
    <n v="0"/>
  </r>
  <r>
    <x v="3"/>
    <n v="0"/>
  </r>
  <r>
    <x v="1"/>
    <n v="0"/>
  </r>
  <r>
    <x v="4"/>
    <n v="0"/>
  </r>
  <r>
    <x v="3"/>
    <n v="0"/>
  </r>
  <r>
    <x v="1"/>
    <n v="0"/>
  </r>
  <r>
    <x v="2"/>
    <n v="0"/>
  </r>
  <r>
    <x v="2"/>
    <n v="0"/>
  </r>
  <r>
    <x v="3"/>
    <n v="0"/>
  </r>
  <r>
    <x v="1"/>
    <n v="0"/>
  </r>
  <r>
    <x v="1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1"/>
    <n v="0"/>
  </r>
  <r>
    <x v="2"/>
    <n v="0"/>
  </r>
  <r>
    <x v="1"/>
    <n v="1.8"/>
  </r>
  <r>
    <x v="1"/>
    <n v="0"/>
  </r>
  <r>
    <x v="4"/>
    <n v="0"/>
  </r>
  <r>
    <x v="1"/>
    <n v="0"/>
  </r>
  <r>
    <x v="2"/>
    <n v="0"/>
  </r>
  <r>
    <x v="1"/>
    <n v="0"/>
  </r>
  <r>
    <x v="3"/>
    <n v="0"/>
  </r>
  <r>
    <x v="1"/>
    <n v="0"/>
  </r>
  <r>
    <x v="3"/>
    <n v="0"/>
  </r>
  <r>
    <x v="1"/>
    <n v="0"/>
  </r>
  <r>
    <x v="1"/>
    <n v="0"/>
  </r>
  <r>
    <x v="1"/>
    <n v="0"/>
  </r>
  <r>
    <x v="4"/>
    <n v="0"/>
  </r>
  <r>
    <x v="4"/>
    <n v="0"/>
  </r>
  <r>
    <x v="1"/>
    <n v="0"/>
  </r>
  <r>
    <x v="4"/>
    <n v="0"/>
  </r>
  <r>
    <x v="1"/>
    <n v="0"/>
  </r>
  <r>
    <x v="3"/>
    <n v="0"/>
  </r>
  <r>
    <x v="1"/>
    <n v="1.8"/>
  </r>
  <r>
    <x v="4"/>
    <n v="0"/>
  </r>
  <r>
    <x v="1"/>
    <n v="0"/>
  </r>
  <r>
    <x v="2"/>
    <n v="0"/>
  </r>
  <r>
    <x v="2"/>
    <n v="0"/>
  </r>
  <r>
    <x v="2"/>
    <n v="0"/>
  </r>
  <r>
    <x v="1"/>
    <n v="0"/>
  </r>
  <r>
    <x v="3"/>
    <n v="0"/>
  </r>
  <r>
    <x v="4"/>
    <n v="0"/>
  </r>
  <r>
    <x v="1"/>
    <n v="0"/>
  </r>
  <r>
    <x v="4"/>
    <n v="0"/>
  </r>
  <r>
    <x v="3"/>
    <n v="0"/>
  </r>
  <r>
    <x v="2"/>
    <n v="0"/>
  </r>
  <r>
    <x v="2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2"/>
    <n v="0"/>
  </r>
  <r>
    <x v="4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2"/>
    <n v="0"/>
  </r>
  <r>
    <x v="2"/>
    <n v="0"/>
  </r>
  <r>
    <x v="2"/>
    <n v="0"/>
  </r>
  <r>
    <x v="1"/>
    <n v="0"/>
  </r>
  <r>
    <x v="3"/>
    <n v="0"/>
  </r>
  <r>
    <x v="2"/>
    <n v="0"/>
  </r>
  <r>
    <x v="2"/>
    <n v="0"/>
  </r>
  <r>
    <x v="1"/>
    <n v="0"/>
  </r>
  <r>
    <x v="4"/>
    <n v="0"/>
  </r>
  <r>
    <x v="4"/>
    <n v="0"/>
  </r>
  <r>
    <x v="1"/>
    <n v="0"/>
  </r>
  <r>
    <x v="4"/>
    <n v="0"/>
  </r>
  <r>
    <x v="2"/>
    <n v="0"/>
  </r>
  <r>
    <x v="1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3"/>
    <n v="0"/>
  </r>
  <r>
    <x v="1"/>
    <n v="0"/>
  </r>
  <r>
    <x v="1"/>
    <n v="0"/>
  </r>
  <r>
    <x v="1"/>
    <n v="0"/>
  </r>
  <r>
    <x v="1"/>
    <n v="0"/>
  </r>
  <r>
    <x v="2"/>
    <n v="0"/>
  </r>
  <r>
    <x v="4"/>
    <n v="0"/>
  </r>
  <r>
    <x v="4"/>
    <n v="0"/>
  </r>
  <r>
    <x v="2"/>
    <n v="0"/>
  </r>
  <r>
    <x v="1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3"/>
    <n v="0"/>
  </r>
  <r>
    <x v="1"/>
    <n v="0"/>
  </r>
  <r>
    <x v="4"/>
    <n v="0"/>
  </r>
  <r>
    <x v="4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4"/>
    <n v="0"/>
  </r>
  <r>
    <x v="5"/>
    <n v="3.6"/>
  </r>
  <r>
    <x v="5"/>
    <n v="3.6"/>
  </r>
  <r>
    <x v="5"/>
    <n v="3.6"/>
  </r>
  <r>
    <x v="6"/>
    <n v="3.6"/>
  </r>
  <r>
    <x v="6"/>
    <n v="0"/>
  </r>
  <r>
    <x v="5"/>
    <n v="3.6"/>
  </r>
  <r>
    <x v="5"/>
    <n v="3.6"/>
  </r>
  <r>
    <x v="5"/>
    <n v="0"/>
  </r>
  <r>
    <x v="6"/>
    <n v="3.6"/>
  </r>
  <r>
    <x v="6"/>
    <n v="0"/>
  </r>
  <r>
    <x v="5"/>
    <n v="3.6"/>
  </r>
  <r>
    <x v="5"/>
    <n v="0"/>
  </r>
  <r>
    <x v="5"/>
    <n v="0"/>
  </r>
  <r>
    <x v="6"/>
    <n v="3.6"/>
  </r>
  <r>
    <x v="5"/>
    <n v="3.6"/>
  </r>
  <r>
    <x v="5"/>
    <n v="0"/>
  </r>
  <r>
    <x v="6"/>
    <n v="3.6"/>
  </r>
  <r>
    <x v="6"/>
    <n v="3.6"/>
  </r>
  <r>
    <x v="5"/>
    <n v="3.6"/>
  </r>
  <r>
    <x v="5"/>
    <n v="3.6"/>
  </r>
  <r>
    <x v="6"/>
    <n v="3.6"/>
  </r>
  <r>
    <x v="6"/>
    <n v="3.6"/>
  </r>
  <r>
    <x v="5"/>
    <n v="3.6"/>
  </r>
  <r>
    <x v="5"/>
    <n v="0"/>
  </r>
  <r>
    <x v="6"/>
    <n v="3.6"/>
  </r>
  <r>
    <x v="5"/>
    <n v="3.6"/>
  </r>
  <r>
    <x v="5"/>
    <n v="3.6"/>
  </r>
  <r>
    <x v="6"/>
    <n v="3.6"/>
  </r>
  <r>
    <x v="6"/>
    <n v="1.8"/>
  </r>
  <r>
    <x v="6"/>
    <n v="1.8"/>
  </r>
  <r>
    <x v="5"/>
    <n v="1.8"/>
  </r>
  <r>
    <x v="6"/>
    <n v="0"/>
  </r>
  <r>
    <x v="6"/>
    <n v="0"/>
  </r>
  <r>
    <x v="6"/>
    <n v="0"/>
  </r>
  <r>
    <x v="5"/>
    <n v="0"/>
  </r>
  <r>
    <x v="6"/>
    <n v="0"/>
  </r>
  <r>
    <x v="6"/>
    <n v="1.8"/>
  </r>
  <r>
    <x v="4"/>
    <n v="0"/>
  </r>
  <r>
    <x v="5"/>
    <n v="0"/>
  </r>
  <r>
    <x v="5"/>
    <n v="1.8"/>
  </r>
  <r>
    <x v="6"/>
    <n v="1.8"/>
  </r>
  <r>
    <x v="4"/>
    <n v="1.8"/>
  </r>
  <r>
    <x v="5"/>
    <n v="0"/>
  </r>
  <r>
    <x v="6"/>
    <n v="0"/>
  </r>
  <r>
    <x v="5"/>
    <n v="0"/>
  </r>
  <r>
    <x v="5"/>
    <n v="0"/>
  </r>
  <r>
    <x v="6"/>
    <n v="0"/>
  </r>
  <r>
    <x v="6"/>
    <n v="1.8"/>
  </r>
  <r>
    <x v="6"/>
    <n v="1.8"/>
  </r>
  <r>
    <x v="6"/>
    <n v="0"/>
  </r>
  <r>
    <x v="6"/>
    <n v="0"/>
  </r>
  <r>
    <x v="6"/>
    <n v="1.8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5"/>
    <n v="1.8"/>
  </r>
  <r>
    <x v="6"/>
    <n v="1.8"/>
  </r>
  <r>
    <x v="6"/>
    <n v="0"/>
  </r>
  <r>
    <x v="6"/>
    <n v="0"/>
  </r>
  <r>
    <x v="5"/>
    <n v="0"/>
  </r>
  <r>
    <x v="5"/>
    <n v="1.8"/>
  </r>
  <r>
    <x v="5"/>
    <n v="0"/>
  </r>
  <r>
    <x v="5"/>
    <n v="0"/>
  </r>
  <r>
    <x v="5"/>
    <n v="1.8"/>
  </r>
  <r>
    <x v="5"/>
    <n v="0"/>
  </r>
  <r>
    <x v="6"/>
    <n v="1.8"/>
  </r>
  <r>
    <x v="6"/>
    <n v="0"/>
  </r>
  <r>
    <x v="5"/>
    <n v="0"/>
  </r>
  <r>
    <x v="6"/>
    <n v="0"/>
  </r>
  <r>
    <x v="6"/>
    <n v="0"/>
  </r>
  <r>
    <x v="5"/>
    <n v="0"/>
  </r>
  <r>
    <x v="4"/>
    <n v="0"/>
  </r>
  <r>
    <x v="6"/>
    <n v="0"/>
  </r>
  <r>
    <x v="5"/>
    <n v="0"/>
  </r>
  <r>
    <x v="5"/>
    <n v="0"/>
  </r>
  <r>
    <x v="6"/>
    <n v="1.8"/>
  </r>
  <r>
    <x v="6"/>
    <n v="1.8"/>
  </r>
  <r>
    <x v="4"/>
    <n v="0"/>
  </r>
  <r>
    <x v="5"/>
    <n v="0"/>
  </r>
  <r>
    <x v="5"/>
    <n v="0"/>
  </r>
  <r>
    <x v="6"/>
    <n v="1.8"/>
  </r>
  <r>
    <x v="5"/>
    <n v="1.8"/>
  </r>
  <r>
    <x v="6"/>
    <n v="0"/>
  </r>
  <r>
    <x v="5"/>
    <n v="0"/>
  </r>
  <r>
    <x v="5"/>
    <n v="0"/>
  </r>
  <r>
    <x v="6"/>
    <n v="0"/>
  </r>
  <r>
    <x v="6"/>
    <n v="0"/>
  </r>
  <r>
    <x v="5"/>
    <n v="1.8"/>
  </r>
  <r>
    <x v="6"/>
    <n v="0"/>
  </r>
  <r>
    <x v="1"/>
    <n v="0"/>
  </r>
  <r>
    <x v="6"/>
    <n v="0"/>
  </r>
  <r>
    <x v="6"/>
    <n v="1.8"/>
  </r>
  <r>
    <x v="6"/>
    <n v="1.8"/>
  </r>
  <r>
    <x v="6"/>
    <n v="1.8"/>
  </r>
  <r>
    <x v="5"/>
    <n v="0"/>
  </r>
  <r>
    <x v="5"/>
    <n v="0"/>
  </r>
  <r>
    <x v="5"/>
    <n v="1.8"/>
  </r>
  <r>
    <x v="5"/>
    <n v="0"/>
  </r>
  <r>
    <x v="6"/>
    <n v="0"/>
  </r>
  <r>
    <x v="6"/>
    <n v="0"/>
  </r>
  <r>
    <x v="6"/>
    <n v="1.8"/>
  </r>
  <r>
    <x v="6"/>
    <n v="0"/>
  </r>
  <r>
    <x v="4"/>
    <n v="0"/>
  </r>
  <r>
    <x v="5"/>
    <n v="1.8"/>
  </r>
  <r>
    <x v="5"/>
    <n v="1.8"/>
  </r>
  <r>
    <x v="5"/>
    <n v="0"/>
  </r>
  <r>
    <x v="4"/>
    <n v="1.8"/>
  </r>
  <r>
    <x v="6"/>
    <n v="0"/>
  </r>
  <r>
    <x v="5"/>
    <n v="0"/>
  </r>
  <r>
    <x v="5"/>
    <n v="1.8"/>
  </r>
  <r>
    <x v="6"/>
    <n v="0"/>
  </r>
  <r>
    <x v="6"/>
    <n v="0"/>
  </r>
  <r>
    <x v="6"/>
    <n v="0"/>
  </r>
  <r>
    <x v="6"/>
    <n v="0"/>
  </r>
  <r>
    <x v="4"/>
    <n v="0"/>
  </r>
  <r>
    <x v="5"/>
    <n v="1.8"/>
  </r>
  <r>
    <x v="5"/>
    <n v="0"/>
  </r>
  <r>
    <x v="6"/>
    <n v="1.8"/>
  </r>
  <r>
    <x v="6"/>
    <n v="0"/>
  </r>
  <r>
    <x v="4"/>
    <n v="1.8"/>
  </r>
  <r>
    <x v="6"/>
    <n v="0"/>
  </r>
  <r>
    <x v="5"/>
    <n v="0"/>
  </r>
  <r>
    <x v="5"/>
    <n v="0"/>
  </r>
  <r>
    <x v="6"/>
    <n v="0"/>
  </r>
  <r>
    <x v="4"/>
    <n v="0"/>
  </r>
  <r>
    <x v="6"/>
    <n v="0"/>
  </r>
  <r>
    <x v="5"/>
    <n v="1.8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1.8"/>
  </r>
  <r>
    <x v="6"/>
    <n v="1.8"/>
  </r>
  <r>
    <x v="6"/>
    <n v="1.8"/>
  </r>
  <r>
    <x v="6"/>
    <n v="0"/>
  </r>
  <r>
    <x v="6"/>
    <n v="0"/>
  </r>
  <r>
    <x v="6"/>
    <n v="1.8"/>
  </r>
  <r>
    <x v="6"/>
    <n v="0"/>
  </r>
  <r>
    <x v="4"/>
    <n v="0"/>
  </r>
  <r>
    <x v="6"/>
    <n v="0"/>
  </r>
  <r>
    <x v="6"/>
    <n v="0"/>
  </r>
  <r>
    <x v="5"/>
    <n v="0"/>
  </r>
  <r>
    <x v="5"/>
    <n v="1.8"/>
  </r>
  <r>
    <x v="5"/>
    <n v="0"/>
  </r>
  <r>
    <x v="4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6"/>
    <n v="0"/>
  </r>
  <r>
    <x v="5"/>
    <n v="0"/>
  </r>
  <r>
    <x v="5"/>
    <n v="0"/>
  </r>
  <r>
    <x v="6"/>
    <m/>
  </r>
  <r>
    <x v="6"/>
    <m/>
  </r>
  <r>
    <x v="6"/>
    <m/>
  </r>
  <r>
    <x v="6"/>
    <m/>
  </r>
  <r>
    <x v="6"/>
    <m/>
  </r>
  <r>
    <x v="5"/>
    <m/>
  </r>
  <r>
    <x v="6"/>
    <m/>
  </r>
  <r>
    <x v="6"/>
    <m/>
  </r>
  <r>
    <x v="5"/>
    <m/>
  </r>
  <r>
    <x v="5"/>
    <m/>
  </r>
  <r>
    <x v="5"/>
    <m/>
  </r>
  <r>
    <x v="6"/>
    <m/>
  </r>
  <r>
    <x v="6"/>
    <m/>
  </r>
  <r>
    <x v="6"/>
    <m/>
  </r>
  <r>
    <x v="4"/>
    <m/>
  </r>
  <r>
    <x v="6"/>
    <m/>
  </r>
  <r>
    <x v="5"/>
    <m/>
  </r>
  <r>
    <x v="6"/>
    <m/>
  </r>
  <r>
    <x v="6"/>
    <m/>
  </r>
  <r>
    <x v="4"/>
    <m/>
  </r>
  <r>
    <x v="5"/>
    <m/>
  </r>
  <r>
    <x v="5"/>
    <m/>
  </r>
  <r>
    <x v="5"/>
    <m/>
  </r>
  <r>
    <x v="4"/>
    <m/>
  </r>
  <r>
    <x v="6"/>
    <m/>
  </r>
  <r>
    <x v="5"/>
    <m/>
  </r>
  <r>
    <x v="5"/>
    <m/>
  </r>
  <r>
    <x v="5"/>
    <m/>
  </r>
  <r>
    <x v="4"/>
    <m/>
  </r>
  <r>
    <x v="5"/>
    <m/>
  </r>
  <r>
    <x v="5"/>
    <m/>
  </r>
  <r>
    <x v="5"/>
    <m/>
  </r>
  <r>
    <x v="5"/>
    <m/>
  </r>
  <r>
    <x v="6"/>
    <m/>
  </r>
  <r>
    <x v="5"/>
    <m/>
  </r>
  <r>
    <x v="6"/>
    <m/>
  </r>
  <r>
    <x v="6"/>
    <m/>
  </r>
  <r>
    <x v="6"/>
    <m/>
  </r>
  <r>
    <x v="4"/>
    <m/>
  </r>
  <r>
    <x v="5"/>
    <m/>
  </r>
  <r>
    <x v="5"/>
    <m/>
  </r>
  <r>
    <x v="6"/>
    <m/>
  </r>
  <r>
    <x v="6"/>
    <m/>
  </r>
  <r>
    <x v="6"/>
    <m/>
  </r>
  <r>
    <x v="4"/>
    <m/>
  </r>
  <r>
    <x v="5"/>
    <m/>
  </r>
  <r>
    <x v="6"/>
    <m/>
  </r>
  <r>
    <x v="5"/>
    <m/>
  </r>
  <r>
    <x v="6"/>
    <m/>
  </r>
  <r>
    <x v="5"/>
    <m/>
  </r>
  <r>
    <x v="4"/>
    <m/>
  </r>
  <r>
    <x v="4"/>
    <m/>
  </r>
  <r>
    <x v="5"/>
    <m/>
  </r>
  <r>
    <x v="6"/>
    <m/>
  </r>
  <r>
    <x v="4"/>
    <m/>
  </r>
  <r>
    <x v="6"/>
    <m/>
  </r>
  <r>
    <x v="6"/>
    <m/>
  </r>
  <r>
    <x v="3"/>
    <m/>
  </r>
  <r>
    <x v="6"/>
    <m/>
  </r>
  <r>
    <x v="6"/>
    <m/>
  </r>
  <r>
    <x v="5"/>
    <m/>
  </r>
  <r>
    <x v="6"/>
    <m/>
  </r>
  <r>
    <x v="4"/>
    <m/>
  </r>
  <r>
    <x v="6"/>
    <m/>
  </r>
  <r>
    <x v="6"/>
    <m/>
  </r>
  <r>
    <x v="6"/>
    <m/>
  </r>
  <r>
    <x v="5"/>
    <m/>
  </r>
  <r>
    <x v="6"/>
    <m/>
  </r>
  <r>
    <x v="4"/>
    <m/>
  </r>
  <r>
    <x v="6"/>
    <m/>
  </r>
  <r>
    <x v="6"/>
    <m/>
  </r>
  <r>
    <x v="5"/>
    <m/>
  </r>
  <r>
    <x v="4"/>
    <m/>
  </r>
  <r>
    <x v="6"/>
    <m/>
  </r>
  <r>
    <x v="5"/>
    <m/>
  </r>
  <r>
    <x v="6"/>
    <m/>
  </r>
  <r>
    <x v="6"/>
    <m/>
  </r>
  <r>
    <x v="5"/>
    <m/>
  </r>
  <r>
    <x v="6"/>
    <m/>
  </r>
  <r>
    <x v="4"/>
    <m/>
  </r>
  <r>
    <x v="5"/>
    <m/>
  </r>
  <r>
    <x v="6"/>
    <m/>
  </r>
  <r>
    <x v="4"/>
    <m/>
  </r>
  <r>
    <x v="6"/>
    <m/>
  </r>
  <r>
    <x v="4"/>
    <m/>
  </r>
  <r>
    <x v="6"/>
    <m/>
  </r>
  <r>
    <x v="4"/>
    <m/>
  </r>
  <r>
    <x v="6"/>
    <m/>
  </r>
  <r>
    <x v="4"/>
    <m/>
  </r>
  <r>
    <x v="6"/>
    <m/>
  </r>
</pivotCacheRecords>
</file>

<file path=xl/pivotCache/pivotCacheRecords4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1"/>
    <n v="5.3999999999999995"/>
  </r>
  <r>
    <x v="2"/>
    <n v="5.3999999999999995"/>
  </r>
  <r>
    <x v="1"/>
    <n v="5.3999999999999995"/>
  </r>
  <r>
    <x v="2"/>
    <n v="5.3999999999999995"/>
  </r>
  <r>
    <x v="1"/>
    <n v="5.3999999999999995"/>
  </r>
  <r>
    <x v="3"/>
    <n v="5.3999999999999995"/>
  </r>
  <r>
    <x v="1"/>
    <n v="0"/>
  </r>
  <r>
    <x v="3"/>
    <n v="5.3999999999999995"/>
  </r>
  <r>
    <x v="1"/>
    <n v="5.3999999999999995"/>
  </r>
  <r>
    <x v="3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1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1"/>
    <n v="5.3999999999999995"/>
  </r>
  <r>
    <x v="1"/>
    <n v="5.3999999999999995"/>
  </r>
  <r>
    <x v="1"/>
    <n v="5.3999999999999995"/>
  </r>
  <r>
    <x v="2"/>
    <n v="5.3999999999999995"/>
  </r>
  <r>
    <x v="1"/>
    <n v="5.3999999999999995"/>
  </r>
  <r>
    <x v="1"/>
    <n v="5.3999999999999995"/>
  </r>
  <r>
    <x v="2"/>
    <n v="0"/>
  </r>
  <r>
    <x v="3"/>
    <n v="5.3999999999999995"/>
  </r>
  <r>
    <x v="2"/>
    <n v="5.3999999999999995"/>
  </r>
  <r>
    <x v="1"/>
    <n v="5.3999999999999995"/>
  </r>
  <r>
    <x v="3"/>
    <n v="0"/>
  </r>
  <r>
    <x v="1"/>
    <n v="5.3999999999999995"/>
  </r>
  <r>
    <x v="3"/>
    <n v="0"/>
  </r>
  <r>
    <x v="2"/>
    <n v="5.3999999999999995"/>
  </r>
  <r>
    <x v="3"/>
    <n v="5.3999999999999995"/>
  </r>
  <r>
    <x v="2"/>
    <n v="0"/>
  </r>
  <r>
    <x v="2"/>
    <n v="0"/>
  </r>
  <r>
    <x v="2"/>
    <n v="5.3999999999999995"/>
  </r>
  <r>
    <x v="1"/>
    <n v="5.3999999999999995"/>
  </r>
  <r>
    <x v="1"/>
    <n v="0"/>
  </r>
  <r>
    <x v="3"/>
    <n v="5.3999999999999995"/>
  </r>
  <r>
    <x v="3"/>
    <n v="0"/>
  </r>
  <r>
    <x v="1"/>
    <n v="5.3999999999999995"/>
  </r>
  <r>
    <x v="2"/>
    <n v="5.3999999999999995"/>
  </r>
  <r>
    <x v="3"/>
    <n v="5.3999999999999995"/>
  </r>
  <r>
    <x v="1"/>
    <n v="5.3999999999999995"/>
  </r>
  <r>
    <x v="4"/>
    <n v="5.3999999999999995"/>
  </r>
  <r>
    <x v="1"/>
    <n v="5.3999999999999995"/>
  </r>
  <r>
    <x v="2"/>
    <n v="0"/>
  </r>
  <r>
    <x v="3"/>
    <n v="5.3999999999999995"/>
  </r>
  <r>
    <x v="1"/>
    <n v="0"/>
  </r>
  <r>
    <x v="5"/>
    <n v="5.3999999999999995"/>
  </r>
  <r>
    <x v="3"/>
    <n v="5.3999999999999995"/>
  </r>
  <r>
    <x v="2"/>
    <n v="5.3999999999999995"/>
  </r>
  <r>
    <x v="2"/>
    <n v="5.3999999999999995"/>
  </r>
  <r>
    <x v="1"/>
    <n v="5.3999999999999995"/>
  </r>
  <r>
    <x v="1"/>
    <n v="5.3999999999999995"/>
  </r>
  <r>
    <x v="6"/>
    <n v="0"/>
  </r>
  <r>
    <x v="1"/>
    <n v="0"/>
  </r>
  <r>
    <x v="4"/>
    <n v="0"/>
  </r>
  <r>
    <x v="3"/>
    <n v="5.3999999999999995"/>
  </r>
  <r>
    <x v="3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3"/>
    <n v="0"/>
  </r>
  <r>
    <x v="2"/>
    <n v="5.3999999999999995"/>
  </r>
  <r>
    <x v="2"/>
    <n v="0"/>
  </r>
  <r>
    <x v="4"/>
    <n v="0"/>
  </r>
  <r>
    <x v="3"/>
    <n v="5.3999999999999995"/>
  </r>
  <r>
    <x v="3"/>
    <n v="5.3999999999999995"/>
  </r>
  <r>
    <x v="2"/>
    <n v="5.3999999999999995"/>
  </r>
  <r>
    <x v="1"/>
    <n v="5.3999999999999995"/>
  </r>
  <r>
    <x v="3"/>
    <n v="5.3999999999999995"/>
  </r>
  <r>
    <x v="3"/>
    <n v="5.3999999999999995"/>
  </r>
  <r>
    <x v="3"/>
    <n v="5.3999999999999995"/>
  </r>
  <r>
    <x v="2"/>
    <n v="5.3999999999999995"/>
  </r>
  <r>
    <x v="1"/>
    <n v="0"/>
  </r>
  <r>
    <x v="2"/>
    <n v="5.3999999999999995"/>
  </r>
  <r>
    <x v="2"/>
    <n v="5.3999999999999995"/>
  </r>
  <r>
    <x v="1"/>
    <n v="5.3999999999999995"/>
  </r>
  <r>
    <x v="2"/>
    <n v="5.3999999999999995"/>
  </r>
  <r>
    <x v="2"/>
    <n v="5.3999999999999995"/>
  </r>
  <r>
    <x v="3"/>
    <n v="5.3999999999999995"/>
  </r>
  <r>
    <x v="2"/>
    <n v="5.3999999999999995"/>
  </r>
  <r>
    <x v="3"/>
    <n v="5.3999999999999995"/>
  </r>
  <r>
    <x v="3"/>
    <n v="5.3999999999999995"/>
  </r>
  <r>
    <x v="1"/>
    <n v="0"/>
  </r>
  <r>
    <x v="1"/>
    <n v="5.3999999999999995"/>
  </r>
  <r>
    <x v="4"/>
    <n v="5.3999999999999995"/>
  </r>
  <r>
    <x v="2"/>
    <n v="0"/>
  </r>
  <r>
    <x v="4"/>
    <n v="0"/>
  </r>
  <r>
    <x v="3"/>
    <n v="0"/>
  </r>
  <r>
    <x v="2"/>
    <n v="0"/>
  </r>
  <r>
    <x v="1"/>
    <n v="5.3999999999999995"/>
  </r>
  <r>
    <x v="4"/>
    <n v="0"/>
  </r>
  <r>
    <x v="3"/>
    <n v="0"/>
  </r>
  <r>
    <x v="3"/>
    <n v="0"/>
  </r>
  <r>
    <x v="2"/>
    <n v="0"/>
  </r>
  <r>
    <x v="3"/>
    <n v="5.3999999999999995"/>
  </r>
  <r>
    <x v="2"/>
    <n v="5.3999999999999995"/>
  </r>
  <r>
    <x v="1"/>
    <n v="0"/>
  </r>
  <r>
    <x v="2"/>
    <n v="5.3999999999999995"/>
  </r>
  <r>
    <x v="1"/>
    <n v="5.3999999999999995"/>
  </r>
  <r>
    <x v="3"/>
    <n v="5.3999999999999995"/>
  </r>
  <r>
    <x v="2"/>
    <n v="5.3999999999999995"/>
  </r>
  <r>
    <x v="3"/>
    <n v="5.3999999999999995"/>
  </r>
  <r>
    <x v="3"/>
    <n v="5.3999999999999995"/>
  </r>
  <r>
    <x v="3"/>
    <n v="5.3999999999999995"/>
  </r>
  <r>
    <x v="1"/>
    <n v="0"/>
  </r>
  <r>
    <x v="3"/>
    <n v="2.6999999999999997"/>
  </r>
  <r>
    <x v="4"/>
    <n v="0"/>
  </r>
  <r>
    <x v="4"/>
    <n v="2.6999999999999997"/>
  </r>
  <r>
    <x v="4"/>
    <n v="2.6999999999999997"/>
  </r>
  <r>
    <x v="3"/>
    <n v="2.6999999999999997"/>
  </r>
  <r>
    <x v="1"/>
    <n v="2.6999999999999997"/>
  </r>
  <r>
    <x v="5"/>
    <n v="2.6999999999999997"/>
  </r>
  <r>
    <x v="2"/>
    <n v="0"/>
  </r>
  <r>
    <x v="2"/>
    <n v="2.6999999999999997"/>
  </r>
  <r>
    <x v="1"/>
    <n v="2.6999999999999997"/>
  </r>
  <r>
    <x v="1"/>
    <n v="0"/>
  </r>
  <r>
    <x v="1"/>
    <n v="2.6999999999999997"/>
  </r>
  <r>
    <x v="3"/>
    <n v="0"/>
  </r>
  <r>
    <x v="3"/>
    <n v="0"/>
  </r>
  <r>
    <x v="2"/>
    <n v="2.6999999999999997"/>
  </r>
  <r>
    <x v="5"/>
    <n v="2.6999999999999997"/>
  </r>
  <r>
    <x v="1"/>
    <n v="0"/>
  </r>
  <r>
    <x v="2"/>
    <n v="2.6999999999999997"/>
  </r>
  <r>
    <x v="4"/>
    <n v="0"/>
  </r>
  <r>
    <x v="2"/>
    <n v="2.6999999999999997"/>
  </r>
  <r>
    <x v="3"/>
    <n v="2.6999999999999997"/>
  </r>
  <r>
    <x v="3"/>
    <n v="0"/>
  </r>
  <r>
    <x v="4"/>
    <n v="2.6999999999999997"/>
  </r>
  <r>
    <x v="3"/>
    <n v="2.6999999999999997"/>
  </r>
  <r>
    <x v="3"/>
    <n v="2.6999999999999997"/>
  </r>
  <r>
    <x v="2"/>
    <n v="0"/>
  </r>
  <r>
    <x v="1"/>
    <n v="0"/>
  </r>
  <r>
    <x v="3"/>
    <n v="2.6999999999999997"/>
  </r>
  <r>
    <x v="3"/>
    <n v="2.6999999999999997"/>
  </r>
  <r>
    <x v="2"/>
    <n v="2.6999999999999997"/>
  </r>
  <r>
    <x v="1"/>
    <n v="0"/>
  </r>
  <r>
    <x v="4"/>
    <n v="0"/>
  </r>
  <r>
    <x v="4"/>
    <n v="0"/>
  </r>
  <r>
    <x v="4"/>
    <n v="2.6999999999999997"/>
  </r>
  <r>
    <x v="3"/>
    <n v="0"/>
  </r>
  <r>
    <x v="2"/>
    <n v="0"/>
  </r>
  <r>
    <x v="2"/>
    <n v="0"/>
  </r>
  <r>
    <x v="2"/>
    <n v="0"/>
  </r>
  <r>
    <x v="1"/>
    <n v="2.6999999999999997"/>
  </r>
  <r>
    <x v="2"/>
    <n v="2.6999999999999997"/>
  </r>
  <r>
    <x v="3"/>
    <n v="2.6999999999999997"/>
  </r>
  <r>
    <x v="3"/>
    <n v="2.6999999999999997"/>
  </r>
  <r>
    <x v="3"/>
    <n v="0"/>
  </r>
  <r>
    <x v="3"/>
    <n v="2.6999999999999997"/>
  </r>
  <r>
    <x v="1"/>
    <n v="2.6999999999999997"/>
  </r>
  <r>
    <x v="5"/>
    <n v="0"/>
  </r>
  <r>
    <x v="3"/>
    <n v="2.6999999999999997"/>
  </r>
  <r>
    <x v="1"/>
    <n v="2.6999999999999997"/>
  </r>
  <r>
    <x v="3"/>
    <n v="2.6999999999999997"/>
  </r>
  <r>
    <x v="3"/>
    <n v="0"/>
  </r>
  <r>
    <x v="1"/>
    <n v="0"/>
  </r>
  <r>
    <x v="2"/>
    <n v="0"/>
  </r>
  <r>
    <x v="2"/>
    <n v="0"/>
  </r>
  <r>
    <x v="2"/>
    <n v="2.6999999999999997"/>
  </r>
  <r>
    <x v="1"/>
    <n v="2.6999999999999997"/>
  </r>
  <r>
    <x v="2"/>
    <n v="2.6999999999999997"/>
  </r>
  <r>
    <x v="1"/>
    <n v="2.6999999999999997"/>
  </r>
  <r>
    <x v="3"/>
    <n v="0"/>
  </r>
  <r>
    <x v="3"/>
    <n v="0"/>
  </r>
  <r>
    <x v="1"/>
    <n v="2.6999999999999997"/>
  </r>
  <r>
    <x v="4"/>
    <n v="0"/>
  </r>
  <r>
    <x v="2"/>
    <n v="2.6999999999999997"/>
  </r>
  <r>
    <x v="2"/>
    <n v="2.6999999999999997"/>
  </r>
  <r>
    <x v="1"/>
    <n v="2.6999999999999997"/>
  </r>
  <r>
    <x v="2"/>
    <n v="0"/>
  </r>
  <r>
    <x v="5"/>
    <n v="2.6999999999999997"/>
  </r>
  <r>
    <x v="5"/>
    <n v="0"/>
  </r>
  <r>
    <x v="2"/>
    <n v="0"/>
  </r>
  <r>
    <x v="2"/>
    <n v="0"/>
  </r>
  <r>
    <x v="3"/>
    <n v="0"/>
  </r>
  <r>
    <x v="2"/>
    <n v="0"/>
  </r>
  <r>
    <x v="2"/>
    <n v="0"/>
  </r>
  <r>
    <x v="3"/>
    <n v="2.6999999999999997"/>
  </r>
  <r>
    <x v="4"/>
    <n v="0"/>
  </r>
  <r>
    <x v="3"/>
    <n v="2.6999999999999997"/>
  </r>
  <r>
    <x v="3"/>
    <n v="0"/>
  </r>
  <r>
    <x v="5"/>
    <n v="2.6999999999999997"/>
  </r>
  <r>
    <x v="2"/>
    <n v="2.6999999999999997"/>
  </r>
  <r>
    <x v="3"/>
    <n v="2.6999999999999997"/>
  </r>
  <r>
    <x v="3"/>
    <n v="2.6999999999999997"/>
  </r>
  <r>
    <x v="2"/>
    <n v="0"/>
  </r>
  <r>
    <x v="4"/>
    <n v="2.6999999999999997"/>
  </r>
  <r>
    <x v="5"/>
    <n v="0"/>
  </r>
  <r>
    <x v="2"/>
    <n v="0"/>
  </r>
  <r>
    <x v="3"/>
    <n v="0"/>
  </r>
  <r>
    <x v="4"/>
    <n v="2.6999999999999997"/>
  </r>
  <r>
    <x v="2"/>
    <n v="2.6999999999999997"/>
  </r>
  <r>
    <x v="2"/>
    <n v="0"/>
  </r>
  <r>
    <x v="3"/>
    <n v="2.6999999999999997"/>
  </r>
  <r>
    <x v="3"/>
    <n v="0"/>
  </r>
  <r>
    <x v="5"/>
    <n v="0"/>
  </r>
  <r>
    <x v="3"/>
    <n v="0"/>
  </r>
  <r>
    <x v="3"/>
    <n v="0"/>
  </r>
  <r>
    <x v="1"/>
    <n v="2.6999999999999997"/>
  </r>
  <r>
    <x v="4"/>
    <n v="0"/>
  </r>
  <r>
    <x v="4"/>
    <n v="0"/>
  </r>
  <r>
    <x v="3"/>
    <n v="0"/>
  </r>
  <r>
    <x v="5"/>
    <n v="0"/>
  </r>
  <r>
    <x v="5"/>
    <n v="0"/>
  </r>
  <r>
    <x v="4"/>
    <n v="0"/>
  </r>
  <r>
    <x v="2"/>
    <n v="2.6999999999999997"/>
  </r>
  <r>
    <x v="4"/>
    <n v="2.6999999999999997"/>
  </r>
  <r>
    <x v="3"/>
    <n v="2.6999999999999997"/>
  </r>
  <r>
    <x v="2"/>
    <n v="0"/>
  </r>
  <r>
    <x v="4"/>
    <n v="0"/>
  </r>
  <r>
    <x v="5"/>
    <n v="0"/>
  </r>
  <r>
    <x v="4"/>
    <n v="0"/>
  </r>
  <r>
    <x v="6"/>
    <n v="2.6999999999999997"/>
  </r>
  <r>
    <x v="5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3"/>
    <n v="2.6999999999999997"/>
  </r>
  <r>
    <x v="2"/>
    <n v="0"/>
  </r>
  <r>
    <x v="2"/>
    <n v="0"/>
  </r>
  <r>
    <x v="5"/>
    <n v="2.6999999999999997"/>
  </r>
  <r>
    <x v="3"/>
    <n v="0"/>
  </r>
  <r>
    <x v="3"/>
    <n v="0"/>
  </r>
  <r>
    <x v="2"/>
    <n v="0"/>
  </r>
  <r>
    <x v="5"/>
    <n v="0"/>
  </r>
  <r>
    <x v="2"/>
    <n v="0"/>
  </r>
  <r>
    <x v="3"/>
    <n v="0"/>
  </r>
  <r>
    <x v="2"/>
    <n v="0"/>
  </r>
  <r>
    <x v="6"/>
    <n v="0"/>
  </r>
  <r>
    <x v="5"/>
    <n v="0"/>
  </r>
  <r>
    <x v="4"/>
    <n v="0"/>
  </r>
  <r>
    <x v="4"/>
    <n v="2.6999999999999997"/>
  </r>
  <r>
    <x v="4"/>
    <n v="0"/>
  </r>
  <r>
    <x v="2"/>
    <n v="0"/>
  </r>
  <r>
    <x v="3"/>
    <n v="0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6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2"/>
    <n v="2.6999999999999997"/>
  </r>
  <r>
    <x v="4"/>
    <n v="0"/>
  </r>
  <r>
    <x v="6"/>
    <n v="0"/>
  </r>
  <r>
    <x v="2"/>
    <n v="0"/>
  </r>
  <r>
    <x v="5"/>
    <n v="0"/>
  </r>
  <r>
    <x v="4"/>
    <n v="0"/>
  </r>
  <r>
    <x v="5"/>
    <n v="2.6999999999999997"/>
  </r>
  <r>
    <x v="2"/>
    <n v="0"/>
  </r>
  <r>
    <x v="5"/>
    <n v="0"/>
  </r>
  <r>
    <x v="2"/>
    <n v="0"/>
  </r>
  <r>
    <x v="5"/>
    <n v="0"/>
  </r>
  <r>
    <x v="5"/>
    <n v="0"/>
  </r>
  <r>
    <x v="2"/>
    <n v="0"/>
  </r>
  <r>
    <x v="2"/>
    <n v="0"/>
  </r>
  <r>
    <x v="5"/>
    <n v="0"/>
  </r>
  <r>
    <x v="4"/>
    <n v="0"/>
  </r>
  <r>
    <x v="2"/>
    <n v="0"/>
  </r>
  <r>
    <x v="5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4"/>
    <n v="2.6999999999999997"/>
  </r>
  <r>
    <x v="2"/>
    <n v="0"/>
  </r>
  <r>
    <x v="4"/>
    <n v="0"/>
  </r>
  <r>
    <x v="4"/>
    <n v="0"/>
  </r>
  <r>
    <x v="5"/>
    <n v="0"/>
  </r>
  <r>
    <x v="3"/>
    <n v="0"/>
  </r>
  <r>
    <x v="3"/>
    <n v="0"/>
  </r>
  <r>
    <x v="3"/>
    <n v="0"/>
  </r>
  <r>
    <x v="5"/>
    <n v="0"/>
  </r>
  <r>
    <x v="2"/>
    <n v="0"/>
  </r>
  <r>
    <x v="5"/>
    <n v="0"/>
  </r>
  <r>
    <x v="2"/>
    <n v="0"/>
  </r>
  <r>
    <x v="2"/>
    <n v="0"/>
  </r>
  <r>
    <x v="6"/>
    <n v="0"/>
  </r>
  <r>
    <x v="4"/>
    <n v="0"/>
  </r>
  <r>
    <x v="2"/>
    <n v="0"/>
  </r>
  <r>
    <x v="3"/>
    <n v="0"/>
  </r>
  <r>
    <x v="2"/>
    <n v="0"/>
  </r>
  <r>
    <x v="5"/>
    <n v="0"/>
  </r>
  <r>
    <x v="2"/>
    <n v="0"/>
  </r>
  <r>
    <x v="6"/>
    <n v="0"/>
  </r>
  <r>
    <x v="6"/>
    <n v="0"/>
  </r>
  <r>
    <x v="6"/>
    <n v="0"/>
  </r>
  <r>
    <x v="3"/>
    <n v="0"/>
  </r>
  <r>
    <x v="6"/>
    <n v="0"/>
  </r>
  <r>
    <x v="5"/>
    <n v="0"/>
  </r>
  <r>
    <x v="5"/>
    <n v="0"/>
  </r>
  <r>
    <x v="7"/>
    <n v="5.3999999999999995"/>
  </r>
  <r>
    <x v="7"/>
    <n v="5.3999999999999995"/>
  </r>
  <r>
    <x v="7"/>
    <n v="5.3999999999999995"/>
  </r>
  <r>
    <x v="5"/>
    <n v="5.3999999999999995"/>
  </r>
  <r>
    <x v="5"/>
    <n v="5.3999999999999995"/>
  </r>
  <r>
    <x v="7"/>
    <n v="5.3999999999999995"/>
  </r>
  <r>
    <x v="7"/>
    <n v="5.3999999999999995"/>
  </r>
  <r>
    <x v="7"/>
    <n v="5.3999999999999995"/>
  </r>
  <r>
    <x v="5"/>
    <n v="5.3999999999999995"/>
  </r>
  <r>
    <x v="5"/>
    <n v="5.3999999999999995"/>
  </r>
  <r>
    <x v="7"/>
    <n v="5.3999999999999995"/>
  </r>
  <r>
    <x v="7"/>
    <n v="0"/>
  </r>
  <r>
    <x v="7"/>
    <n v="5.3999999999999995"/>
  </r>
  <r>
    <x v="5"/>
    <n v="5.3999999999999995"/>
  </r>
  <r>
    <x v="7"/>
    <n v="0"/>
  </r>
  <r>
    <x v="7"/>
    <n v="5.3999999999999995"/>
  </r>
  <r>
    <x v="5"/>
    <n v="5.3999999999999995"/>
  </r>
  <r>
    <x v="5"/>
    <n v="5.3999999999999995"/>
  </r>
  <r>
    <x v="7"/>
    <n v="5.3999999999999995"/>
  </r>
  <r>
    <x v="7"/>
    <n v="5.3999999999999995"/>
  </r>
  <r>
    <x v="4"/>
    <n v="0"/>
  </r>
  <r>
    <x v="5"/>
    <n v="0"/>
  </r>
  <r>
    <x v="7"/>
    <n v="5.3999999999999995"/>
  </r>
  <r>
    <x v="7"/>
    <n v="0"/>
  </r>
  <r>
    <x v="5"/>
    <n v="5.3999999999999995"/>
  </r>
  <r>
    <x v="7"/>
    <n v="0"/>
  </r>
  <r>
    <x v="7"/>
    <n v="5.3999999999999995"/>
  </r>
  <r>
    <x v="5"/>
    <n v="5.3999999999999995"/>
  </r>
  <r>
    <x v="5"/>
    <n v="2.6999999999999997"/>
  </r>
  <r>
    <x v="5"/>
    <n v="2.6999999999999997"/>
  </r>
  <r>
    <x v="7"/>
    <n v="0"/>
  </r>
  <r>
    <x v="1"/>
    <n v="0"/>
  </r>
  <r>
    <x v="5"/>
    <n v="0"/>
  </r>
  <r>
    <x v="1"/>
    <n v="2.6999999999999997"/>
  </r>
  <r>
    <x v="7"/>
    <n v="0"/>
  </r>
  <r>
    <x v="5"/>
    <n v="2.6999999999999997"/>
  </r>
  <r>
    <x v="5"/>
    <n v="0"/>
  </r>
  <r>
    <x v="7"/>
    <n v="2.6999999999999997"/>
  </r>
  <r>
    <x v="7"/>
    <n v="0"/>
  </r>
  <r>
    <x v="7"/>
    <n v="0"/>
  </r>
  <r>
    <x v="5"/>
    <n v="2.6999999999999997"/>
  </r>
  <r>
    <x v="7"/>
    <n v="0"/>
  </r>
  <r>
    <x v="7"/>
    <n v="2.6999999999999997"/>
  </r>
  <r>
    <x v="5"/>
    <n v="0"/>
  </r>
  <r>
    <x v="7"/>
    <n v="0"/>
  </r>
  <r>
    <x v="7"/>
    <n v="2.6999999999999997"/>
  </r>
  <r>
    <x v="4"/>
    <n v="0"/>
  </r>
  <r>
    <x v="4"/>
    <n v="2.6999999999999997"/>
  </r>
  <r>
    <x v="1"/>
    <n v="2.6999999999999997"/>
  </r>
  <r>
    <x v="1"/>
    <n v="2.6999999999999997"/>
  </r>
  <r>
    <x v="5"/>
    <n v="0"/>
  </r>
  <r>
    <x v="5"/>
    <n v="2.6999999999999997"/>
  </r>
  <r>
    <x v="5"/>
    <n v="2.6999999999999997"/>
  </r>
  <r>
    <x v="7"/>
    <n v="0"/>
  </r>
  <r>
    <x v="4"/>
    <n v="0"/>
  </r>
  <r>
    <x v="7"/>
    <n v="2.6999999999999997"/>
  </r>
  <r>
    <x v="4"/>
    <n v="0"/>
  </r>
  <r>
    <x v="7"/>
    <n v="0"/>
  </r>
  <r>
    <x v="5"/>
    <n v="2.6999999999999997"/>
  </r>
  <r>
    <x v="1"/>
    <n v="2.6999999999999997"/>
  </r>
  <r>
    <x v="7"/>
    <n v="2.6999999999999997"/>
  </r>
  <r>
    <x v="5"/>
    <n v="2.6999999999999997"/>
  </r>
  <r>
    <x v="4"/>
    <n v="0"/>
  </r>
  <r>
    <x v="4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4"/>
    <n v="0"/>
  </r>
  <r>
    <x v="7"/>
    <n v="0"/>
  </r>
  <r>
    <x v="4"/>
    <n v="2.6999999999999997"/>
  </r>
  <r>
    <x v="4"/>
    <n v="2.6999999999999997"/>
  </r>
  <r>
    <x v="7"/>
    <n v="0"/>
  </r>
  <r>
    <x v="1"/>
    <n v="2.6999999999999997"/>
  </r>
  <r>
    <x v="1"/>
    <n v="0"/>
  </r>
  <r>
    <x v="7"/>
    <n v="2.6999999999999997"/>
  </r>
  <r>
    <x v="7"/>
    <n v="2.6999999999999997"/>
  </r>
  <r>
    <x v="5"/>
    <n v="0"/>
  </r>
  <r>
    <x v="4"/>
    <n v="0"/>
  </r>
  <r>
    <x v="1"/>
    <n v="0"/>
  </r>
  <r>
    <x v="7"/>
    <n v="2.6999999999999997"/>
  </r>
  <r>
    <x v="7"/>
    <n v="0"/>
  </r>
  <r>
    <x v="4"/>
    <n v="0"/>
  </r>
  <r>
    <x v="7"/>
    <n v="0"/>
  </r>
  <r>
    <x v="5"/>
    <n v="2.6999999999999997"/>
  </r>
  <r>
    <x v="7"/>
    <n v="0"/>
  </r>
  <r>
    <x v="7"/>
    <n v="0"/>
  </r>
  <r>
    <x v="1"/>
    <n v="0"/>
  </r>
  <r>
    <x v="1"/>
    <n v="2.6999999999999997"/>
  </r>
  <r>
    <x v="7"/>
    <n v="0"/>
  </r>
  <r>
    <x v="5"/>
    <n v="0"/>
  </r>
  <r>
    <x v="1"/>
    <n v="2.6999999999999997"/>
  </r>
  <r>
    <x v="5"/>
    <n v="0"/>
  </r>
  <r>
    <x v="4"/>
    <n v="0"/>
  </r>
  <r>
    <x v="4"/>
    <n v="2.6999999999999997"/>
  </r>
  <r>
    <x v="4"/>
    <n v="0"/>
  </r>
  <r>
    <x v="6"/>
    <n v="0"/>
  </r>
  <r>
    <x v="7"/>
    <n v="0"/>
  </r>
  <r>
    <x v="7"/>
    <n v="0"/>
  </r>
  <r>
    <x v="7"/>
    <n v="0"/>
  </r>
  <r>
    <x v="5"/>
    <n v="0"/>
  </r>
  <r>
    <x v="1"/>
    <n v="0"/>
  </r>
  <r>
    <x v="5"/>
    <n v="0"/>
  </r>
  <r>
    <x v="5"/>
    <n v="0"/>
  </r>
  <r>
    <x v="7"/>
    <n v="0"/>
  </r>
  <r>
    <x v="7"/>
    <n v="0"/>
  </r>
  <r>
    <x v="7"/>
    <n v="0"/>
  </r>
  <r>
    <x v="7"/>
    <n v="0"/>
  </r>
  <r>
    <x v="4"/>
    <n v="0"/>
  </r>
  <r>
    <x v="1"/>
    <n v="0"/>
  </r>
  <r>
    <x v="7"/>
    <n v="0"/>
  </r>
  <r>
    <x v="7"/>
    <n v="0"/>
  </r>
  <r>
    <x v="5"/>
    <n v="0"/>
  </r>
  <r>
    <x v="5"/>
    <n v="0"/>
  </r>
  <r>
    <x v="5"/>
    <n v="0"/>
  </r>
  <r>
    <x v="6"/>
    <n v="0"/>
  </r>
  <r>
    <x v="1"/>
    <n v="0"/>
  </r>
  <r>
    <x v="7"/>
    <n v="0"/>
  </r>
  <r>
    <x v="6"/>
    <n v="2.6999999999999997"/>
  </r>
  <r>
    <x v="4"/>
    <n v="0"/>
  </r>
  <r>
    <x v="5"/>
    <n v="0"/>
  </r>
  <r>
    <x v="5"/>
    <n v="0"/>
  </r>
  <r>
    <x v="4"/>
    <n v="0"/>
  </r>
  <r>
    <x v="7"/>
    <n v="2.6999999999999997"/>
  </r>
  <r>
    <x v="7"/>
    <n v="0"/>
  </r>
  <r>
    <x v="1"/>
    <n v="0"/>
  </r>
  <r>
    <x v="4"/>
    <n v="0"/>
  </r>
  <r>
    <x v="1"/>
    <n v="0"/>
  </r>
  <r>
    <x v="7"/>
    <n v="0"/>
  </r>
  <r>
    <x v="7"/>
    <n v="0"/>
  </r>
  <r>
    <x v="4"/>
    <n v="0"/>
  </r>
  <r>
    <x v="1"/>
    <n v="0"/>
  </r>
  <r>
    <x v="1"/>
    <n v="0"/>
  </r>
  <r>
    <x v="1"/>
    <n v="0"/>
  </r>
  <r>
    <x v="5"/>
    <n v="2.6999999999999997"/>
  </r>
  <r>
    <x v="5"/>
    <n v="2.6999999999999997"/>
  </r>
  <r>
    <x v="1"/>
    <n v="0"/>
  </r>
  <r>
    <x v="1"/>
    <n v="0"/>
  </r>
  <r>
    <x v="4"/>
    <n v="0"/>
  </r>
  <r>
    <x v="4"/>
    <n v="0"/>
  </r>
  <r>
    <x v="5"/>
    <n v="0"/>
  </r>
  <r>
    <x v="4"/>
    <n v="0"/>
  </r>
  <r>
    <x v="1"/>
    <n v="2.6999999999999997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7"/>
    <n v="0"/>
  </r>
  <r>
    <x v="7"/>
    <n v="0"/>
  </r>
  <r>
    <x v="7"/>
    <n v="0"/>
  </r>
  <r>
    <x v="1"/>
    <n v="0"/>
  </r>
  <r>
    <x v="1"/>
    <n v="0"/>
  </r>
  <r>
    <x v="6"/>
    <n v="0"/>
  </r>
  <r>
    <x v="1"/>
    <n v="0"/>
  </r>
  <r>
    <x v="6"/>
    <n v="0"/>
  </r>
  <r>
    <x v="5"/>
    <n v="0"/>
  </r>
  <r>
    <x v="1"/>
    <n v="0"/>
  </r>
  <r>
    <x v="1"/>
    <n v="0"/>
  </r>
  <r>
    <x v="7"/>
    <n v="0"/>
  </r>
  <r>
    <x v="7"/>
    <n v="0"/>
  </r>
  <r>
    <x v="6"/>
    <n v="0"/>
  </r>
  <r>
    <x v="4"/>
    <n v="0"/>
  </r>
  <r>
    <x v="4"/>
    <n v="0"/>
  </r>
  <r>
    <x v="5"/>
    <n v="0"/>
  </r>
  <r>
    <x v="4"/>
    <n v="0"/>
  </r>
  <r>
    <x v="7"/>
    <n v="0"/>
  </r>
  <r>
    <x v="4"/>
    <n v="0"/>
  </r>
  <r>
    <x v="1"/>
    <n v="0"/>
  </r>
  <r>
    <x v="7"/>
    <n v="0"/>
  </r>
  <r>
    <x v="7"/>
    <n v="0"/>
  </r>
  <r>
    <x v="6"/>
    <n v="0"/>
  </r>
  <r>
    <x v="5"/>
    <n v="0"/>
  </r>
  <r>
    <x v="1"/>
    <n v="0"/>
  </r>
  <r>
    <x v="1"/>
    <n v="0"/>
  </r>
  <r>
    <x v="7"/>
    <n v="0"/>
  </r>
  <r>
    <x v="4"/>
    <n v="0"/>
  </r>
  <r>
    <x v="7"/>
    <n v="2.6999999999999997"/>
  </r>
  <r>
    <x v="5"/>
    <n v="0"/>
  </r>
  <r>
    <x v="1"/>
    <n v="0"/>
  </r>
  <r>
    <x v="1"/>
    <n v="0"/>
  </r>
  <r>
    <x v="6"/>
    <n v="0"/>
  </r>
  <r>
    <x v="7"/>
    <n v="0"/>
  </r>
  <r>
    <x v="7"/>
    <n v="0"/>
  </r>
  <r>
    <x v="4"/>
    <n v="0"/>
  </r>
  <r>
    <x v="6"/>
    <n v="0"/>
  </r>
  <r>
    <x v="7"/>
    <n v="0"/>
  </r>
  <r>
    <x v="7"/>
    <n v="0"/>
  </r>
  <r>
    <x v="7"/>
    <n v="0"/>
  </r>
  <r>
    <x v="6"/>
    <n v="0"/>
  </r>
  <r>
    <x v="7"/>
    <n v="0"/>
  </r>
  <r>
    <x v="7"/>
    <n v="0"/>
  </r>
  <r>
    <x v="6"/>
    <n v="0"/>
  </r>
  <r>
    <x v="7"/>
    <n v="0"/>
  </r>
  <r>
    <x v="5"/>
    <n v="0"/>
  </r>
  <r>
    <x v="7"/>
    <n v="0"/>
  </r>
  <r>
    <x v="4"/>
    <n v="0"/>
  </r>
  <r>
    <x v="4"/>
    <n v="2.6999999999999997"/>
  </r>
  <r>
    <x v="6"/>
    <n v="0"/>
  </r>
  <r>
    <x v="7"/>
    <n v="0"/>
  </r>
  <r>
    <x v="7"/>
    <n v="0"/>
  </r>
  <r>
    <x v="7"/>
    <n v="0"/>
  </r>
  <r>
    <x v="4"/>
    <n v="0"/>
  </r>
  <r>
    <x v="4"/>
    <n v="0"/>
  </r>
  <r>
    <x v="6"/>
    <n v="0"/>
  </r>
  <r>
    <x v="7"/>
    <n v="0"/>
  </r>
  <r>
    <x v="7"/>
    <n v="0"/>
  </r>
  <r>
    <x v="4"/>
    <n v="0"/>
  </r>
  <r>
    <x v="6"/>
    <n v="0"/>
  </r>
  <r>
    <x v="6"/>
    <n v="0"/>
  </r>
  <r>
    <x v="7"/>
    <n v="0"/>
  </r>
  <r>
    <x v="7"/>
    <n v="0"/>
  </r>
  <r>
    <x v="1"/>
    <n v="0"/>
  </r>
  <r>
    <x v="7"/>
    <n v="0"/>
  </r>
  <r>
    <x v="1"/>
    <n v="0"/>
  </r>
  <r>
    <x v="1"/>
    <n v="0"/>
  </r>
  <r>
    <x v="6"/>
    <n v="0"/>
  </r>
  <r>
    <x v="1"/>
    <n v="0"/>
  </r>
  <r>
    <x v="7"/>
    <n v="0"/>
  </r>
  <r>
    <x v="4"/>
    <n v="0"/>
  </r>
  <r>
    <x v="6"/>
    <n v="0"/>
  </r>
  <r>
    <x v="7"/>
    <n v="0"/>
  </r>
  <r>
    <x v="4"/>
    <n v="0"/>
  </r>
  <r>
    <x v="4"/>
    <n v="0"/>
  </r>
  <r>
    <x v="6"/>
    <n v="0"/>
  </r>
  <r>
    <x v="4"/>
    <n v="0"/>
  </r>
  <r>
    <x v="6"/>
    <n v="0"/>
  </r>
  <r>
    <x v="7"/>
    <n v="0"/>
  </r>
  <r>
    <x v="6"/>
    <n v="0"/>
  </r>
  <r>
    <x v="7"/>
    <n v="0"/>
  </r>
  <r>
    <x v="6"/>
    <n v="0"/>
  </r>
  <r>
    <x v="6"/>
    <n v="0"/>
  </r>
  <r>
    <x v="7"/>
    <n v="0"/>
  </r>
  <r>
    <x v="7"/>
    <n v="0"/>
  </r>
  <r>
    <x v="4"/>
    <n v="0"/>
  </r>
  <r>
    <x v="7"/>
    <n v="0"/>
  </r>
  <r>
    <x v="5"/>
    <n v="0"/>
  </r>
  <r>
    <x v="4"/>
    <n v="0"/>
  </r>
  <r>
    <x v="6"/>
    <n v="0"/>
  </r>
  <r>
    <x v="4"/>
    <n v="0"/>
  </r>
  <r>
    <x v="1"/>
    <n v="0"/>
  </r>
  <r>
    <x v="7"/>
    <n v="0"/>
  </r>
  <r>
    <x v="5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</pivotCacheRecords>
</file>

<file path=xl/pivotCache/pivotCacheRecords4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1"/>
    <n v="5.3999999999999995"/>
  </r>
  <r>
    <x v="2"/>
    <n v="5.3999999999999995"/>
  </r>
  <r>
    <x v="1"/>
    <n v="5.3999999999999995"/>
  </r>
  <r>
    <x v="2"/>
    <n v="5.3999999999999995"/>
  </r>
  <r>
    <x v="1"/>
    <n v="5.3999999999999995"/>
  </r>
  <r>
    <x v="3"/>
    <n v="5.3999999999999995"/>
  </r>
  <r>
    <x v="1"/>
    <n v="5.3999999999999995"/>
  </r>
  <r>
    <x v="3"/>
    <n v="5.3999999999999995"/>
  </r>
  <r>
    <x v="1"/>
    <n v="5.3999999999999995"/>
  </r>
  <r>
    <x v="3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1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1"/>
    <n v="5.3999999999999995"/>
  </r>
  <r>
    <x v="1"/>
    <n v="5.3999999999999995"/>
  </r>
  <r>
    <x v="1"/>
    <n v="5.3999999999999995"/>
  </r>
  <r>
    <x v="2"/>
    <n v="5.3999999999999995"/>
  </r>
  <r>
    <x v="1"/>
    <n v="5.3999999999999995"/>
  </r>
  <r>
    <x v="1"/>
    <n v="5.3999999999999995"/>
  </r>
  <r>
    <x v="2"/>
    <n v="5.3999999999999995"/>
  </r>
  <r>
    <x v="3"/>
    <n v="5.3999999999999995"/>
  </r>
  <r>
    <x v="2"/>
    <n v="5.3999999999999995"/>
  </r>
  <r>
    <x v="1"/>
    <n v="5.3999999999999995"/>
  </r>
  <r>
    <x v="2"/>
    <n v="5.3999999999999995"/>
  </r>
  <r>
    <x v="1"/>
    <n v="0"/>
  </r>
  <r>
    <x v="3"/>
    <n v="5.3999999999999995"/>
  </r>
  <r>
    <x v="2"/>
    <n v="5.3999999999999995"/>
  </r>
  <r>
    <x v="3"/>
    <n v="5.3999999999999995"/>
  </r>
  <r>
    <x v="2"/>
    <n v="5.3999999999999995"/>
  </r>
  <r>
    <x v="2"/>
    <n v="5.3999999999999995"/>
  </r>
  <r>
    <x v="2"/>
    <n v="5.3999999999999995"/>
  </r>
  <r>
    <x v="1"/>
    <n v="5.3999999999999995"/>
  </r>
  <r>
    <x v="1"/>
    <n v="5.3999999999999995"/>
  </r>
  <r>
    <x v="3"/>
    <n v="5.3999999999999995"/>
  </r>
  <r>
    <x v="3"/>
    <n v="5.3999999999999995"/>
  </r>
  <r>
    <x v="1"/>
    <n v="0"/>
  </r>
  <r>
    <x v="2"/>
    <n v="5.3999999999999995"/>
  </r>
  <r>
    <x v="3"/>
    <n v="0"/>
  </r>
  <r>
    <x v="1"/>
    <n v="5.3999999999999995"/>
  </r>
  <r>
    <x v="3"/>
    <n v="5.3999999999999995"/>
  </r>
  <r>
    <x v="1"/>
    <n v="5.3999999999999995"/>
  </r>
  <r>
    <x v="2"/>
    <n v="5.3999999999999995"/>
  </r>
  <r>
    <x v="3"/>
    <n v="5.3999999999999995"/>
  </r>
  <r>
    <x v="1"/>
    <n v="5.3999999999999995"/>
  </r>
  <r>
    <x v="4"/>
    <n v="5.3999999999999995"/>
  </r>
  <r>
    <x v="3"/>
    <n v="5.3999999999999995"/>
  </r>
  <r>
    <x v="2"/>
    <n v="5.3999999999999995"/>
  </r>
  <r>
    <x v="2"/>
    <n v="5.3999999999999995"/>
  </r>
  <r>
    <x v="1"/>
    <n v="5.3999999999999995"/>
  </r>
  <r>
    <x v="1"/>
    <n v="5.3999999999999995"/>
  </r>
  <r>
    <x v="5"/>
    <n v="5.3999999999999995"/>
  </r>
  <r>
    <x v="1"/>
    <n v="5.3999999999999995"/>
  </r>
  <r>
    <x v="3"/>
    <n v="5.3999999999999995"/>
  </r>
  <r>
    <x v="3"/>
    <n v="5.3999999999999995"/>
  </r>
  <r>
    <x v="3"/>
    <n v="5.3999999999999995"/>
  </r>
  <r>
    <x v="2"/>
    <n v="0"/>
  </r>
  <r>
    <x v="2"/>
    <n v="5.3999999999999995"/>
  </r>
  <r>
    <x v="2"/>
    <n v="0"/>
  </r>
  <r>
    <x v="2"/>
    <n v="5.3999999999999995"/>
  </r>
  <r>
    <x v="3"/>
    <n v="5.3999999999999995"/>
  </r>
  <r>
    <x v="2"/>
    <n v="0"/>
  </r>
  <r>
    <x v="2"/>
    <n v="5.3999999999999995"/>
  </r>
  <r>
    <x v="3"/>
    <n v="5.3999999999999995"/>
  </r>
  <r>
    <x v="3"/>
    <n v="0"/>
  </r>
  <r>
    <x v="3"/>
    <n v="0"/>
  </r>
  <r>
    <x v="2"/>
    <n v="5.3999999999999995"/>
  </r>
  <r>
    <x v="1"/>
    <n v="0"/>
  </r>
  <r>
    <x v="3"/>
    <n v="0"/>
  </r>
  <r>
    <x v="3"/>
    <n v="0"/>
  </r>
  <r>
    <x v="3"/>
    <n v="5.3999999999999995"/>
  </r>
  <r>
    <x v="2"/>
    <n v="5.3999999999999995"/>
  </r>
  <r>
    <x v="1"/>
    <n v="0"/>
  </r>
  <r>
    <x v="2"/>
    <n v="0"/>
  </r>
  <r>
    <x v="2"/>
    <n v="0"/>
  </r>
  <r>
    <x v="1"/>
    <n v="0"/>
  </r>
  <r>
    <x v="2"/>
    <n v="0"/>
  </r>
  <r>
    <x v="6"/>
    <n v="5.3999999999999995"/>
  </r>
  <r>
    <x v="3"/>
    <n v="5.3999999999999995"/>
  </r>
  <r>
    <x v="2"/>
    <n v="0"/>
  </r>
  <r>
    <x v="3"/>
    <n v="0"/>
  </r>
  <r>
    <x v="3"/>
    <n v="5.3999999999999995"/>
  </r>
  <r>
    <x v="1"/>
    <n v="0"/>
  </r>
  <r>
    <x v="1"/>
    <n v="5.3999999999999995"/>
  </r>
  <r>
    <x v="3"/>
    <n v="5.3999999999999995"/>
  </r>
  <r>
    <x v="2"/>
    <n v="5.3999999999999995"/>
  </r>
  <r>
    <x v="3"/>
    <n v="5.3999999999999995"/>
  </r>
  <r>
    <x v="3"/>
    <n v="5.3999999999999995"/>
  </r>
  <r>
    <x v="2"/>
    <n v="0"/>
  </r>
  <r>
    <x v="1"/>
    <n v="0"/>
  </r>
  <r>
    <x v="3"/>
    <n v="5.3999999999999995"/>
  </r>
  <r>
    <x v="3"/>
    <n v="0"/>
  </r>
  <r>
    <x v="2"/>
    <n v="0"/>
  </r>
  <r>
    <x v="6"/>
    <n v="5.3999999999999995"/>
  </r>
  <r>
    <x v="3"/>
    <n v="0"/>
  </r>
  <r>
    <x v="2"/>
    <n v="5.3999999999999995"/>
  </r>
  <r>
    <x v="1"/>
    <n v="5.3999999999999995"/>
  </r>
  <r>
    <x v="2"/>
    <n v="5.3999999999999995"/>
  </r>
  <r>
    <x v="1"/>
    <n v="0"/>
  </r>
  <r>
    <x v="3"/>
    <n v="0"/>
  </r>
  <r>
    <x v="2"/>
    <n v="0"/>
  </r>
  <r>
    <x v="3"/>
    <n v="0"/>
  </r>
  <r>
    <x v="3"/>
    <n v="0"/>
  </r>
  <r>
    <x v="3"/>
    <n v="5.3999999999999995"/>
  </r>
  <r>
    <x v="1"/>
    <n v="0"/>
  </r>
  <r>
    <x v="2"/>
    <n v="2.6999999999999997"/>
  </r>
  <r>
    <x v="3"/>
    <n v="2.6999999999999997"/>
  </r>
  <r>
    <x v="3"/>
    <n v="0"/>
  </r>
  <r>
    <x v="3"/>
    <n v="2.6999999999999997"/>
  </r>
  <r>
    <x v="3"/>
    <n v="0"/>
  </r>
  <r>
    <x v="1"/>
    <n v="2.6999999999999997"/>
  </r>
  <r>
    <x v="4"/>
    <n v="0"/>
  </r>
  <r>
    <x v="6"/>
    <n v="0"/>
  </r>
  <r>
    <x v="2"/>
    <n v="2.6999999999999997"/>
  </r>
  <r>
    <x v="1"/>
    <n v="0"/>
  </r>
  <r>
    <x v="1"/>
    <n v="0"/>
  </r>
  <r>
    <x v="1"/>
    <n v="0"/>
  </r>
  <r>
    <x v="2"/>
    <n v="2.6999999999999997"/>
  </r>
  <r>
    <x v="3"/>
    <n v="0"/>
  </r>
  <r>
    <x v="6"/>
    <n v="2.6999999999999997"/>
  </r>
  <r>
    <x v="4"/>
    <n v="2.6999999999999997"/>
  </r>
  <r>
    <x v="1"/>
    <n v="2.6999999999999997"/>
  </r>
  <r>
    <x v="2"/>
    <n v="0"/>
  </r>
  <r>
    <x v="3"/>
    <n v="2.6999999999999997"/>
  </r>
  <r>
    <x v="6"/>
    <n v="2.6999999999999997"/>
  </r>
  <r>
    <x v="3"/>
    <n v="0"/>
  </r>
  <r>
    <x v="2"/>
    <n v="2.6999999999999997"/>
  </r>
  <r>
    <x v="3"/>
    <n v="0"/>
  </r>
  <r>
    <x v="2"/>
    <n v="0"/>
  </r>
  <r>
    <x v="2"/>
    <n v="0"/>
  </r>
  <r>
    <x v="2"/>
    <n v="0"/>
  </r>
  <r>
    <x v="1"/>
    <n v="0"/>
  </r>
  <r>
    <x v="3"/>
    <n v="0"/>
  </r>
  <r>
    <x v="3"/>
    <n v="0"/>
  </r>
  <r>
    <x v="2"/>
    <n v="0"/>
  </r>
  <r>
    <x v="1"/>
    <n v="2.6999999999999997"/>
  </r>
  <r>
    <x v="3"/>
    <n v="0"/>
  </r>
  <r>
    <x v="3"/>
    <n v="0"/>
  </r>
  <r>
    <x v="3"/>
    <n v="2.6999999999999997"/>
  </r>
  <r>
    <x v="3"/>
    <n v="2.6999999999999997"/>
  </r>
  <r>
    <x v="2"/>
    <n v="2.6999999999999997"/>
  </r>
  <r>
    <x v="2"/>
    <n v="0"/>
  </r>
  <r>
    <x v="2"/>
    <n v="2.6999999999999997"/>
  </r>
  <r>
    <x v="1"/>
    <n v="2.6999999999999997"/>
  </r>
  <r>
    <x v="6"/>
    <n v="0"/>
  </r>
  <r>
    <x v="3"/>
    <n v="0"/>
  </r>
  <r>
    <x v="2"/>
    <n v="2.6999999999999997"/>
  </r>
  <r>
    <x v="2"/>
    <n v="2.6999999999999997"/>
  </r>
  <r>
    <x v="3"/>
    <n v="0"/>
  </r>
  <r>
    <x v="1"/>
    <n v="0"/>
  </r>
  <r>
    <x v="4"/>
    <n v="0"/>
  </r>
  <r>
    <x v="3"/>
    <n v="0"/>
  </r>
  <r>
    <x v="1"/>
    <n v="0"/>
  </r>
  <r>
    <x v="2"/>
    <n v="0"/>
  </r>
  <r>
    <x v="2"/>
    <n v="2.6999999999999997"/>
  </r>
  <r>
    <x v="1"/>
    <n v="0"/>
  </r>
  <r>
    <x v="6"/>
    <n v="0"/>
  </r>
  <r>
    <x v="2"/>
    <n v="0"/>
  </r>
  <r>
    <x v="2"/>
    <n v="0"/>
  </r>
  <r>
    <x v="1"/>
    <n v="2.6999999999999997"/>
  </r>
  <r>
    <x v="2"/>
    <n v="2.6999999999999997"/>
  </r>
  <r>
    <x v="1"/>
    <n v="0"/>
  </r>
  <r>
    <x v="2"/>
    <n v="0"/>
  </r>
  <r>
    <x v="2"/>
    <n v="0"/>
  </r>
  <r>
    <x v="1"/>
    <n v="0"/>
  </r>
  <r>
    <x v="3"/>
    <n v="0"/>
  </r>
  <r>
    <x v="2"/>
    <n v="0"/>
  </r>
  <r>
    <x v="2"/>
    <n v="0"/>
  </r>
  <r>
    <x v="1"/>
    <n v="0"/>
  </r>
  <r>
    <x v="6"/>
    <n v="0"/>
  </r>
  <r>
    <x v="4"/>
    <n v="0"/>
  </r>
  <r>
    <x v="4"/>
    <n v="0"/>
  </r>
  <r>
    <x v="2"/>
    <n v="2.6999999999999997"/>
  </r>
  <r>
    <x v="6"/>
    <n v="2.6999999999999997"/>
  </r>
  <r>
    <x v="3"/>
    <n v="0"/>
  </r>
  <r>
    <x v="6"/>
    <n v="0"/>
  </r>
  <r>
    <x v="6"/>
    <n v="0"/>
  </r>
  <r>
    <x v="3"/>
    <n v="2.6999999999999997"/>
  </r>
  <r>
    <x v="3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6"/>
    <n v="2.6999999999999997"/>
  </r>
  <r>
    <x v="3"/>
    <n v="0"/>
  </r>
  <r>
    <x v="4"/>
    <n v="0"/>
  </r>
  <r>
    <x v="6"/>
    <n v="0"/>
  </r>
  <r>
    <x v="3"/>
    <n v="0"/>
  </r>
  <r>
    <x v="3"/>
    <n v="0"/>
  </r>
  <r>
    <x v="6"/>
    <n v="0"/>
  </r>
  <r>
    <x v="6"/>
    <n v="0"/>
  </r>
  <r>
    <x v="3"/>
    <n v="0"/>
  </r>
  <r>
    <x v="3"/>
    <n v="0"/>
  </r>
  <r>
    <x v="4"/>
    <n v="0"/>
  </r>
  <r>
    <x v="2"/>
    <n v="2.6999999999999997"/>
  </r>
  <r>
    <x v="2"/>
    <n v="0"/>
  </r>
  <r>
    <x v="1"/>
    <n v="0"/>
  </r>
  <r>
    <x v="3"/>
    <n v="2.6999999999999997"/>
  </r>
  <r>
    <x v="3"/>
    <n v="0"/>
  </r>
  <r>
    <x v="2"/>
    <n v="0"/>
  </r>
  <r>
    <x v="4"/>
    <n v="0"/>
  </r>
  <r>
    <x v="4"/>
    <n v="0"/>
  </r>
  <r>
    <x v="3"/>
    <n v="0"/>
  </r>
  <r>
    <x v="6"/>
    <n v="0"/>
  </r>
  <r>
    <x v="3"/>
    <n v="0"/>
  </r>
  <r>
    <x v="2"/>
    <n v="0"/>
  </r>
  <r>
    <x v="2"/>
    <n v="0"/>
  </r>
  <r>
    <x v="3"/>
    <n v="0"/>
  </r>
  <r>
    <x v="4"/>
    <n v="0"/>
  </r>
  <r>
    <x v="3"/>
    <n v="0"/>
  </r>
  <r>
    <x v="5"/>
    <n v="0"/>
  </r>
  <r>
    <x v="4"/>
    <n v="2.6999999999999997"/>
  </r>
  <r>
    <x v="6"/>
    <n v="0"/>
  </r>
  <r>
    <x v="6"/>
    <n v="0"/>
  </r>
  <r>
    <x v="3"/>
    <n v="0"/>
  </r>
  <r>
    <x v="6"/>
    <n v="0"/>
  </r>
  <r>
    <x v="2"/>
    <n v="0"/>
  </r>
  <r>
    <x v="6"/>
    <n v="0"/>
  </r>
  <r>
    <x v="2"/>
    <n v="0"/>
  </r>
  <r>
    <x v="6"/>
    <n v="0"/>
  </r>
  <r>
    <x v="6"/>
    <n v="0"/>
  </r>
  <r>
    <x v="4"/>
    <n v="0"/>
  </r>
  <r>
    <x v="2"/>
    <n v="0"/>
  </r>
  <r>
    <x v="2"/>
    <n v="0"/>
  </r>
  <r>
    <x v="6"/>
    <n v="0"/>
  </r>
  <r>
    <x v="4"/>
    <n v="0"/>
  </r>
  <r>
    <x v="6"/>
    <n v="0"/>
  </r>
  <r>
    <x v="2"/>
    <n v="0"/>
  </r>
  <r>
    <x v="6"/>
    <n v="0"/>
  </r>
  <r>
    <x v="5"/>
    <n v="0"/>
  </r>
  <r>
    <x v="4"/>
    <n v="0"/>
  </r>
  <r>
    <x v="3"/>
    <n v="2.6999999999999997"/>
  </r>
  <r>
    <x v="3"/>
    <n v="0"/>
  </r>
  <r>
    <x v="3"/>
    <n v="0"/>
  </r>
  <r>
    <x v="6"/>
    <n v="0"/>
  </r>
  <r>
    <x v="2"/>
    <n v="0"/>
  </r>
  <r>
    <x v="3"/>
    <n v="0"/>
  </r>
  <r>
    <x v="4"/>
    <n v="0"/>
  </r>
  <r>
    <x v="3"/>
    <n v="0"/>
  </r>
  <r>
    <x v="2"/>
    <n v="0"/>
  </r>
  <r>
    <x v="3"/>
    <n v="0"/>
  </r>
  <r>
    <x v="3"/>
    <n v="0"/>
  </r>
  <r>
    <x v="2"/>
    <n v="0"/>
  </r>
  <r>
    <x v="6"/>
    <n v="0"/>
  </r>
  <r>
    <x v="6"/>
    <n v="0"/>
  </r>
  <r>
    <x v="2"/>
    <n v="0"/>
  </r>
  <r>
    <x v="2"/>
    <n v="0"/>
  </r>
  <r>
    <x v="2"/>
    <n v="2.6999999999999997"/>
  </r>
  <r>
    <x v="2"/>
    <n v="0"/>
  </r>
  <r>
    <x v="4"/>
    <n v="0"/>
  </r>
  <r>
    <x v="4"/>
    <n v="0"/>
  </r>
  <r>
    <x v="4"/>
    <n v="0"/>
  </r>
  <r>
    <x v="3"/>
    <n v="0"/>
  </r>
  <r>
    <x v="5"/>
    <n v="0"/>
  </r>
  <r>
    <x v="2"/>
    <n v="0"/>
  </r>
  <r>
    <x v="2"/>
    <n v="0"/>
  </r>
  <r>
    <x v="4"/>
    <n v="0"/>
  </r>
  <r>
    <x v="4"/>
    <n v="0"/>
  </r>
  <r>
    <x v="2"/>
    <n v="0"/>
  </r>
  <r>
    <x v="4"/>
    <n v="0"/>
  </r>
  <r>
    <x v="3"/>
    <n v="0"/>
  </r>
  <r>
    <x v="3"/>
    <n v="0"/>
  </r>
  <r>
    <x v="3"/>
    <n v="0"/>
  </r>
  <r>
    <x v="4"/>
    <n v="0"/>
  </r>
  <r>
    <x v="2"/>
    <n v="0"/>
  </r>
  <r>
    <x v="3"/>
    <n v="0"/>
  </r>
  <r>
    <x v="3"/>
    <n v="0"/>
  </r>
  <r>
    <x v="6"/>
    <n v="0"/>
  </r>
  <r>
    <x v="3"/>
    <n v="0"/>
  </r>
  <r>
    <x v="5"/>
    <n v="0"/>
  </r>
  <r>
    <x v="6"/>
    <n v="0"/>
  </r>
  <r>
    <x v="4"/>
    <n v="0"/>
  </r>
  <r>
    <x v="3"/>
    <n v="0"/>
  </r>
  <r>
    <x v="4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  <r>
    <x v="3"/>
    <n v="0"/>
  </r>
  <r>
    <x v="6"/>
    <n v="0"/>
  </r>
  <r>
    <x v="4"/>
    <n v="0"/>
  </r>
  <r>
    <x v="3"/>
    <n v="2.6999999999999997"/>
  </r>
  <r>
    <x v="2"/>
    <n v="0"/>
  </r>
  <r>
    <x v="4"/>
    <n v="0"/>
  </r>
  <r>
    <x v="4"/>
    <n v="0"/>
  </r>
  <r>
    <x v="4"/>
    <n v="0"/>
  </r>
  <r>
    <x v="4"/>
    <n v="0"/>
  </r>
  <r>
    <x v="3"/>
    <n v="0"/>
  </r>
  <r>
    <x v="6"/>
    <n v="0"/>
  </r>
  <r>
    <x v="3"/>
    <n v="0"/>
  </r>
  <r>
    <x v="3"/>
    <n v="0"/>
  </r>
  <r>
    <x v="4"/>
    <n v="0"/>
  </r>
  <r>
    <x v="2"/>
    <n v="0"/>
  </r>
  <r>
    <x v="2"/>
    <n v="0"/>
  </r>
  <r>
    <x v="2"/>
    <n v="0"/>
  </r>
  <r>
    <x v="4"/>
    <n v="0"/>
  </r>
  <r>
    <x v="6"/>
    <n v="0"/>
  </r>
  <r>
    <x v="4"/>
    <n v="0"/>
  </r>
  <r>
    <x v="6"/>
    <n v="0"/>
  </r>
  <r>
    <x v="6"/>
    <n v="0"/>
  </r>
  <r>
    <x v="5"/>
    <n v="0"/>
  </r>
  <r>
    <x v="3"/>
    <n v="0"/>
  </r>
  <r>
    <x v="6"/>
    <n v="0"/>
  </r>
  <r>
    <x v="2"/>
    <n v="0"/>
  </r>
  <r>
    <x v="6"/>
    <n v="0"/>
  </r>
  <r>
    <x v="4"/>
    <n v="0"/>
  </r>
  <r>
    <x v="6"/>
    <n v="0"/>
  </r>
  <r>
    <x v="5"/>
    <n v="0"/>
  </r>
  <r>
    <x v="5"/>
    <n v="0"/>
  </r>
  <r>
    <x v="5"/>
    <n v="0"/>
  </r>
  <r>
    <x v="2"/>
    <n v="0"/>
  </r>
  <r>
    <x v="5"/>
    <n v="0"/>
  </r>
  <r>
    <x v="4"/>
    <n v="0"/>
  </r>
  <r>
    <x v="4"/>
    <n v="0"/>
  </r>
  <r>
    <x v="7"/>
    <n v="5.3999999999999995"/>
  </r>
  <r>
    <x v="7"/>
    <n v="5.3999999999999995"/>
  </r>
  <r>
    <x v="7"/>
    <n v="5.3999999999999995"/>
  </r>
  <r>
    <x v="4"/>
    <n v="5.3999999999999995"/>
  </r>
  <r>
    <x v="4"/>
    <n v="5.3999999999999995"/>
  </r>
  <r>
    <x v="7"/>
    <n v="5.3999999999999995"/>
  </r>
  <r>
    <x v="7"/>
    <n v="0"/>
  </r>
  <r>
    <x v="7"/>
    <n v="0"/>
  </r>
  <r>
    <x v="4"/>
    <n v="0"/>
  </r>
  <r>
    <x v="4"/>
    <n v="5.3999999999999995"/>
  </r>
  <r>
    <x v="7"/>
    <n v="5.3999999999999995"/>
  </r>
  <r>
    <x v="7"/>
    <n v="0"/>
  </r>
  <r>
    <x v="8"/>
    <n v="5.3999999999999995"/>
  </r>
  <r>
    <x v="4"/>
    <n v="0"/>
  </r>
  <r>
    <x v="8"/>
    <n v="5.3999999999999995"/>
  </r>
  <r>
    <x v="7"/>
    <n v="5.3999999999999995"/>
  </r>
  <r>
    <x v="4"/>
    <n v="0"/>
  </r>
  <r>
    <x v="4"/>
    <n v="0"/>
  </r>
  <r>
    <x v="7"/>
    <n v="5.3999999999999995"/>
  </r>
  <r>
    <x v="7"/>
    <n v="0"/>
  </r>
  <r>
    <x v="7"/>
    <n v="0"/>
  </r>
  <r>
    <x v="4"/>
    <n v="0"/>
  </r>
  <r>
    <x v="7"/>
    <n v="0"/>
  </r>
  <r>
    <x v="7"/>
    <n v="5.3999999999999995"/>
  </r>
  <r>
    <x v="4"/>
    <n v="0"/>
  </r>
  <r>
    <x v="7"/>
    <n v="0"/>
  </r>
  <r>
    <x v="7"/>
    <n v="0"/>
  </r>
  <r>
    <x v="4"/>
    <n v="0"/>
  </r>
  <r>
    <x v="4"/>
    <n v="0"/>
  </r>
  <r>
    <x v="4"/>
    <n v="0"/>
  </r>
  <r>
    <x v="7"/>
    <n v="2.6999999999999997"/>
  </r>
  <r>
    <x v="9"/>
    <n v="0"/>
  </r>
  <r>
    <x v="4"/>
    <n v="0"/>
  </r>
  <r>
    <x v="9"/>
    <n v="0"/>
  </r>
  <r>
    <x v="7"/>
    <n v="2.6999999999999997"/>
  </r>
  <r>
    <x v="4"/>
    <n v="0"/>
  </r>
  <r>
    <x v="4"/>
    <n v="0"/>
  </r>
  <r>
    <x v="8"/>
    <n v="2.6999999999999997"/>
  </r>
  <r>
    <x v="7"/>
    <n v="0"/>
  </r>
  <r>
    <x v="7"/>
    <n v="0"/>
  </r>
  <r>
    <x v="4"/>
    <n v="0"/>
  </r>
  <r>
    <x v="8"/>
    <n v="0"/>
  </r>
  <r>
    <x v="7"/>
    <n v="0"/>
  </r>
  <r>
    <x v="4"/>
    <n v="2.6999999999999997"/>
  </r>
  <r>
    <x v="7"/>
    <n v="0"/>
  </r>
  <r>
    <x v="7"/>
    <n v="0"/>
  </r>
  <r>
    <x v="7"/>
    <n v="0"/>
  </r>
  <r>
    <x v="7"/>
    <n v="0"/>
  </r>
  <r>
    <x v="9"/>
    <n v="0"/>
  </r>
  <r>
    <x v="9"/>
    <n v="0"/>
  </r>
  <r>
    <x v="4"/>
    <n v="0"/>
  </r>
  <r>
    <x v="4"/>
    <n v="0"/>
  </r>
  <r>
    <x v="4"/>
    <n v="0"/>
  </r>
  <r>
    <x v="7"/>
    <n v="2.6999999999999997"/>
  </r>
  <r>
    <x v="7"/>
    <n v="0"/>
  </r>
  <r>
    <x v="7"/>
    <n v="0"/>
  </r>
  <r>
    <x v="7"/>
    <n v="2.6999999999999997"/>
  </r>
  <r>
    <x v="7"/>
    <n v="0"/>
  </r>
  <r>
    <x v="4"/>
    <n v="0"/>
  </r>
  <r>
    <x v="9"/>
    <n v="0"/>
  </r>
  <r>
    <x v="7"/>
    <n v="0"/>
  </r>
  <r>
    <x v="4"/>
    <n v="0"/>
  </r>
  <r>
    <x v="7"/>
    <n v="0"/>
  </r>
  <r>
    <x v="7"/>
    <n v="0"/>
  </r>
  <r>
    <x v="7"/>
    <n v="0"/>
  </r>
  <r>
    <x v="7"/>
    <n v="2.6999999999999997"/>
  </r>
  <r>
    <x v="7"/>
    <n v="2.6999999999999997"/>
  </r>
  <r>
    <x v="7"/>
    <n v="2.6999999999999997"/>
  </r>
  <r>
    <x v="8"/>
    <n v="2.6999999999999997"/>
  </r>
  <r>
    <x v="7"/>
    <n v="0"/>
  </r>
  <r>
    <x v="7"/>
    <n v="0"/>
  </r>
  <r>
    <x v="7"/>
    <n v="2.6999999999999997"/>
  </r>
  <r>
    <x v="7"/>
    <n v="0"/>
  </r>
  <r>
    <x v="7"/>
    <n v="0"/>
  </r>
  <r>
    <x v="7"/>
    <n v="0"/>
  </r>
  <r>
    <x v="7"/>
    <n v="0"/>
  </r>
  <r>
    <x v="9"/>
    <n v="0"/>
  </r>
  <r>
    <x v="9"/>
    <n v="0"/>
  </r>
  <r>
    <x v="7"/>
    <n v="0"/>
  </r>
  <r>
    <x v="7"/>
    <n v="0"/>
  </r>
  <r>
    <x v="4"/>
    <n v="0"/>
  </r>
  <r>
    <x v="7"/>
    <n v="0"/>
  </r>
  <r>
    <x v="9"/>
    <n v="0"/>
  </r>
  <r>
    <x v="8"/>
    <n v="0"/>
  </r>
  <r>
    <x v="7"/>
    <n v="0"/>
  </r>
  <r>
    <x v="7"/>
    <n v="0"/>
  </r>
  <r>
    <x v="8"/>
    <n v="0"/>
  </r>
  <r>
    <x v="4"/>
    <n v="0"/>
  </r>
  <r>
    <x v="8"/>
    <n v="0"/>
  </r>
  <r>
    <x v="7"/>
    <n v="0"/>
  </r>
  <r>
    <x v="9"/>
    <n v="2.6999999999999997"/>
  </r>
  <r>
    <x v="9"/>
    <n v="0"/>
  </r>
  <r>
    <x v="8"/>
    <n v="0"/>
  </r>
  <r>
    <x v="4"/>
    <n v="0"/>
  </r>
  <r>
    <x v="9"/>
    <n v="0"/>
  </r>
  <r>
    <x v="4"/>
    <n v="2.6999999999999997"/>
  </r>
  <r>
    <x v="7"/>
    <n v="0"/>
  </r>
  <r>
    <x v="7"/>
    <n v="0"/>
  </r>
  <r>
    <x v="7"/>
    <n v="0"/>
  </r>
  <r>
    <x v="5"/>
    <n v="2.6999999999999997"/>
  </r>
  <r>
    <x v="8"/>
    <n v="2.6999999999999997"/>
  </r>
  <r>
    <x v="8"/>
    <n v="0"/>
  </r>
  <r>
    <x v="7"/>
    <n v="0"/>
  </r>
  <r>
    <x v="4"/>
    <n v="0"/>
  </r>
  <r>
    <x v="9"/>
    <n v="0"/>
  </r>
  <r>
    <x v="4"/>
    <n v="0"/>
  </r>
  <r>
    <x v="4"/>
    <n v="0"/>
  </r>
  <r>
    <x v="8"/>
    <n v="0"/>
  </r>
  <r>
    <x v="7"/>
    <n v="0"/>
  </r>
  <r>
    <x v="7"/>
    <n v="0"/>
  </r>
  <r>
    <x v="8"/>
    <n v="0"/>
  </r>
  <r>
    <x v="7"/>
    <n v="0"/>
  </r>
  <r>
    <x v="9"/>
    <n v="0"/>
  </r>
  <r>
    <x v="8"/>
    <n v="0"/>
  </r>
  <r>
    <x v="8"/>
    <n v="0"/>
  </r>
  <r>
    <x v="4"/>
    <n v="0"/>
  </r>
  <r>
    <x v="4"/>
    <n v="0"/>
  </r>
  <r>
    <x v="4"/>
    <n v="0"/>
  </r>
  <r>
    <x v="5"/>
    <n v="0"/>
  </r>
  <r>
    <x v="9"/>
    <n v="0"/>
  </r>
  <r>
    <x v="8"/>
    <n v="0"/>
  </r>
  <r>
    <x v="5"/>
    <n v="0"/>
  </r>
  <r>
    <x v="7"/>
    <n v="0"/>
  </r>
  <r>
    <x v="4"/>
    <n v="0"/>
  </r>
  <r>
    <x v="4"/>
    <n v="0"/>
  </r>
  <r>
    <x v="7"/>
    <n v="0"/>
  </r>
  <r>
    <x v="8"/>
    <n v="0"/>
  </r>
  <r>
    <x v="7"/>
    <n v="0"/>
  </r>
  <r>
    <x v="9"/>
    <n v="0"/>
  </r>
  <r>
    <x v="7"/>
    <n v="2.6999999999999997"/>
  </r>
  <r>
    <x v="9"/>
    <n v="0"/>
  </r>
  <r>
    <x v="8"/>
    <n v="0"/>
  </r>
  <r>
    <x v="8"/>
    <n v="0"/>
  </r>
  <r>
    <x v="7"/>
    <n v="0"/>
  </r>
  <r>
    <x v="9"/>
    <n v="2.6999999999999997"/>
  </r>
  <r>
    <x v="9"/>
    <n v="0"/>
  </r>
  <r>
    <x v="9"/>
    <n v="0"/>
  </r>
  <r>
    <x v="4"/>
    <n v="0"/>
  </r>
  <r>
    <x v="4"/>
    <n v="0"/>
  </r>
  <r>
    <x v="9"/>
    <n v="0"/>
  </r>
  <r>
    <x v="9"/>
    <n v="0"/>
  </r>
  <r>
    <x v="7"/>
    <n v="0"/>
  </r>
  <r>
    <x v="7"/>
    <n v="0"/>
  </r>
  <r>
    <x v="4"/>
    <n v="0"/>
  </r>
  <r>
    <x v="7"/>
    <n v="0"/>
  </r>
  <r>
    <x v="9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7"/>
    <n v="0"/>
  </r>
  <r>
    <x v="8"/>
    <n v="0"/>
  </r>
  <r>
    <x v="8"/>
    <n v="0"/>
  </r>
  <r>
    <x v="9"/>
    <n v="0"/>
  </r>
  <r>
    <x v="9"/>
    <n v="0"/>
  </r>
  <r>
    <x v="5"/>
    <n v="0"/>
  </r>
  <r>
    <x v="9"/>
    <n v="0"/>
  </r>
  <r>
    <x v="5"/>
    <n v="0"/>
  </r>
  <r>
    <x v="4"/>
    <n v="0"/>
  </r>
  <r>
    <x v="9"/>
    <n v="0"/>
  </r>
  <r>
    <x v="9"/>
    <n v="0"/>
  </r>
  <r>
    <x v="8"/>
    <n v="0"/>
  </r>
  <r>
    <x v="8"/>
    <n v="0"/>
  </r>
  <r>
    <x v="5"/>
    <n v="0"/>
  </r>
  <r>
    <x v="7"/>
    <n v="0"/>
  </r>
  <r>
    <x v="7"/>
    <n v="0"/>
  </r>
  <r>
    <x v="4"/>
    <n v="0"/>
  </r>
  <r>
    <x v="7"/>
    <n v="0"/>
  </r>
  <r>
    <x v="8"/>
    <n v="0"/>
  </r>
  <r>
    <x v="7"/>
    <n v="0"/>
  </r>
  <r>
    <x v="9"/>
    <n v="0"/>
  </r>
  <r>
    <x v="7"/>
    <n v="0"/>
  </r>
  <r>
    <x v="7"/>
    <n v="0"/>
  </r>
  <r>
    <x v="5"/>
    <n v="0"/>
  </r>
  <r>
    <x v="4"/>
    <n v="0"/>
  </r>
  <r>
    <x v="9"/>
    <n v="0"/>
  </r>
  <r>
    <x v="9"/>
    <n v="0"/>
  </r>
  <r>
    <x v="8"/>
    <n v="0"/>
  </r>
  <r>
    <x v="7"/>
    <n v="0"/>
  </r>
  <r>
    <x v="8"/>
    <n v="0"/>
  </r>
  <r>
    <x v="4"/>
    <n v="0"/>
  </r>
  <r>
    <x v="9"/>
    <n v="0"/>
  </r>
  <r>
    <x v="9"/>
    <n v="0"/>
  </r>
  <r>
    <x v="5"/>
    <n v="0"/>
  </r>
  <r>
    <x v="8"/>
    <n v="0"/>
  </r>
  <r>
    <x v="7"/>
    <n v="0"/>
  </r>
  <r>
    <x v="7"/>
    <n v="0"/>
  </r>
  <r>
    <x v="5"/>
    <n v="0"/>
  </r>
  <r>
    <x v="8"/>
    <n v="0"/>
  </r>
  <r>
    <x v="8"/>
    <n v="0"/>
  </r>
  <r>
    <x v="8"/>
    <n v="0"/>
  </r>
  <r>
    <x v="5"/>
    <n v="0"/>
  </r>
  <r>
    <x v="8"/>
    <n v="0"/>
  </r>
  <r>
    <x v="8"/>
    <n v="0"/>
  </r>
  <r>
    <x v="5"/>
    <n v="0"/>
  </r>
  <r>
    <x v="7"/>
    <n v="0"/>
  </r>
  <r>
    <x v="4"/>
    <n v="0"/>
  </r>
  <r>
    <x v="8"/>
    <n v="0"/>
  </r>
  <r>
    <x v="7"/>
    <n v="0"/>
  </r>
  <r>
    <x v="7"/>
    <n v="0"/>
  </r>
  <r>
    <x v="5"/>
    <n v="0"/>
  </r>
  <r>
    <x v="8"/>
    <n v="0"/>
  </r>
  <r>
    <x v="8"/>
    <n v="0"/>
  </r>
  <r>
    <x v="8"/>
    <n v="0"/>
  </r>
  <r>
    <x v="7"/>
    <n v="0"/>
  </r>
  <r>
    <x v="7"/>
    <n v="0"/>
  </r>
  <r>
    <x v="5"/>
    <n v="0"/>
  </r>
  <r>
    <x v="8"/>
    <n v="0"/>
  </r>
  <r>
    <x v="8"/>
    <n v="0"/>
  </r>
  <r>
    <x v="7"/>
    <n v="0"/>
  </r>
  <r>
    <x v="5"/>
    <n v="0"/>
  </r>
  <r>
    <x v="5"/>
    <n v="0"/>
  </r>
  <r>
    <x v="8"/>
    <n v="0"/>
  </r>
  <r>
    <x v="8"/>
    <n v="0"/>
  </r>
  <r>
    <x v="9"/>
    <n v="0"/>
  </r>
  <r>
    <x v="8"/>
    <n v="0"/>
  </r>
  <r>
    <x v="9"/>
    <n v="0"/>
  </r>
  <r>
    <x v="9"/>
    <n v="0"/>
  </r>
  <r>
    <x v="5"/>
    <n v="0"/>
  </r>
  <r>
    <x v="9"/>
    <n v="0"/>
  </r>
  <r>
    <x v="8"/>
    <n v="0"/>
  </r>
  <r>
    <x v="7"/>
    <n v="0"/>
  </r>
  <r>
    <x v="5"/>
    <n v="0"/>
  </r>
  <r>
    <x v="8"/>
    <n v="0"/>
  </r>
  <r>
    <x v="7"/>
    <n v="0"/>
  </r>
  <r>
    <x v="7"/>
    <n v="0"/>
  </r>
  <r>
    <x v="5"/>
    <n v="0"/>
  </r>
  <r>
    <x v="7"/>
    <n v="0"/>
  </r>
  <r>
    <x v="5"/>
    <n v="0"/>
  </r>
  <r>
    <x v="8"/>
    <n v="0"/>
  </r>
  <r>
    <x v="5"/>
    <n v="0"/>
  </r>
  <r>
    <x v="8"/>
    <n v="0"/>
  </r>
  <r>
    <x v="5"/>
    <n v="0"/>
  </r>
  <r>
    <x v="5"/>
    <n v="0"/>
  </r>
  <r>
    <x v="8"/>
    <n v="0"/>
  </r>
  <r>
    <x v="8"/>
    <n v="0"/>
  </r>
  <r>
    <x v="7"/>
    <n v="0"/>
  </r>
  <r>
    <x v="8"/>
    <n v="0"/>
  </r>
  <r>
    <x v="4"/>
    <n v="0"/>
  </r>
  <r>
    <x v="7"/>
    <n v="0"/>
  </r>
  <r>
    <x v="5"/>
    <n v="0"/>
  </r>
  <r>
    <x v="7"/>
    <n v="0"/>
  </r>
  <r>
    <x v="9"/>
    <n v="0"/>
  </r>
  <r>
    <x v="8"/>
    <n v="0"/>
  </r>
  <r>
    <x v="4"/>
    <n v="0"/>
  </r>
  <r>
    <x v="7"/>
    <n v="0"/>
  </r>
  <r>
    <x v="5"/>
    <n v="0"/>
  </r>
  <r>
    <x v="5"/>
    <n v="0"/>
  </r>
  <r>
    <x v="7"/>
    <n v="0"/>
  </r>
  <r>
    <x v="7"/>
    <n v="0"/>
  </r>
  <r>
    <x v="5"/>
    <n v="0"/>
  </r>
  <r>
    <x v="5"/>
    <n v="0"/>
  </r>
  <r>
    <x v="7"/>
    <n v="0"/>
  </r>
</pivotCacheRecords>
</file>

<file path=xl/pivotCache/pivotCacheRecords4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0"/>
  </r>
  <r>
    <x v="0"/>
    <n v="0"/>
  </r>
  <r>
    <x v="0"/>
    <n v="0"/>
  </r>
  <r>
    <x v="0"/>
    <n v="2.7"/>
  </r>
  <r>
    <x v="0"/>
    <n v="0"/>
  </r>
  <r>
    <x v="0"/>
    <n v="0"/>
  </r>
  <r>
    <x v="0"/>
    <n v="0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1"/>
    <m/>
  </r>
  <r>
    <x v="1"/>
    <m/>
  </r>
  <r>
    <x v="1"/>
    <m/>
  </r>
  <r>
    <x v="1"/>
    <n v="5.4"/>
  </r>
  <r>
    <x v="2"/>
    <n v="5.4"/>
  </r>
  <r>
    <x v="1"/>
    <n v="0"/>
  </r>
  <r>
    <x v="2"/>
    <n v="5.4"/>
  </r>
  <r>
    <x v="1"/>
    <n v="5.4"/>
  </r>
  <r>
    <x v="2"/>
    <n v="5.4"/>
  </r>
  <r>
    <x v="1"/>
    <n v="0"/>
  </r>
  <r>
    <x v="1"/>
    <n v="5.4"/>
  </r>
  <r>
    <x v="1"/>
    <n v="5.4"/>
  </r>
  <r>
    <x v="1"/>
    <n v="5.4"/>
  </r>
  <r>
    <x v="1"/>
    <n v="5.4"/>
  </r>
  <r>
    <x v="2"/>
    <n v="5.4"/>
  </r>
  <r>
    <x v="2"/>
    <n v="5.4"/>
  </r>
  <r>
    <x v="2"/>
    <n v="5.4"/>
  </r>
  <r>
    <x v="2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0"/>
  </r>
  <r>
    <x v="2"/>
    <n v="5.4"/>
  </r>
  <r>
    <x v="1"/>
    <n v="5.4"/>
  </r>
  <r>
    <x v="1"/>
    <n v="5.4"/>
  </r>
  <r>
    <x v="3"/>
    <n v="5.4"/>
  </r>
  <r>
    <x v="1"/>
    <n v="5.4"/>
  </r>
  <r>
    <x v="2"/>
    <n v="0"/>
  </r>
  <r>
    <x v="1"/>
    <n v="5.4"/>
  </r>
  <r>
    <x v="2"/>
    <n v="5.4"/>
  </r>
  <r>
    <x v="1"/>
    <n v="5.4"/>
  </r>
  <r>
    <x v="1"/>
    <n v="0"/>
  </r>
  <r>
    <x v="1"/>
    <n v="5.4"/>
  </r>
  <r>
    <x v="1"/>
    <n v="5.4"/>
  </r>
  <r>
    <x v="1"/>
    <n v="5.4"/>
  </r>
  <r>
    <x v="2"/>
    <n v="5.4"/>
  </r>
  <r>
    <x v="2"/>
    <n v="5.4"/>
  </r>
  <r>
    <x v="1"/>
    <n v="5.4"/>
  </r>
  <r>
    <x v="1"/>
    <n v="5.4"/>
  </r>
  <r>
    <x v="2"/>
    <n v="5.4"/>
  </r>
  <r>
    <x v="1"/>
    <n v="5.4"/>
  </r>
  <r>
    <x v="4"/>
    <n v="5.4"/>
  </r>
  <r>
    <x v="1"/>
    <n v="5.4"/>
  </r>
  <r>
    <x v="1"/>
    <n v="0"/>
  </r>
  <r>
    <x v="2"/>
    <n v="5.4"/>
  </r>
  <r>
    <x v="1"/>
    <n v="5.4"/>
  </r>
  <r>
    <x v="5"/>
    <n v="0"/>
  </r>
  <r>
    <x v="2"/>
    <n v="0"/>
  </r>
  <r>
    <x v="1"/>
    <n v="5.4"/>
  </r>
  <r>
    <x v="1"/>
    <n v="5.4"/>
  </r>
  <r>
    <x v="1"/>
    <n v="5.4"/>
  </r>
  <r>
    <x v="1"/>
    <n v="5.4"/>
  </r>
  <r>
    <x v="6"/>
    <m/>
  </r>
  <r>
    <x v="1"/>
    <n v="5.4"/>
  </r>
  <r>
    <x v="4"/>
    <n v="0"/>
  </r>
  <r>
    <x v="2"/>
    <n v="5.4"/>
  </r>
  <r>
    <x v="2"/>
    <n v="0"/>
  </r>
  <r>
    <x v="1"/>
    <n v="5.4"/>
  </r>
  <r>
    <x v="1"/>
    <n v="5.4"/>
  </r>
  <r>
    <x v="1"/>
    <n v="5.4"/>
  </r>
  <r>
    <x v="1"/>
    <n v="5.4"/>
  </r>
  <r>
    <x v="2"/>
    <n v="5.4"/>
  </r>
  <r>
    <x v="1"/>
    <n v="5.4"/>
  </r>
  <r>
    <x v="1"/>
    <n v="0"/>
  </r>
  <r>
    <x v="4"/>
    <n v="5.4"/>
  </r>
  <r>
    <x v="2"/>
    <n v="5.4"/>
  </r>
  <r>
    <x v="2"/>
    <n v="5.4"/>
  </r>
  <r>
    <x v="1"/>
    <n v="5.4"/>
  </r>
  <r>
    <x v="1"/>
    <n v="5.4"/>
  </r>
  <r>
    <x v="2"/>
    <n v="0"/>
  </r>
  <r>
    <x v="2"/>
    <n v="5.4"/>
  </r>
  <r>
    <x v="2"/>
    <n v="0"/>
  </r>
  <r>
    <x v="1"/>
    <n v="0"/>
  </r>
  <r>
    <x v="1"/>
    <n v="5.4"/>
  </r>
  <r>
    <x v="1"/>
    <n v="5.4"/>
  </r>
  <r>
    <x v="1"/>
    <n v="0"/>
  </r>
  <r>
    <x v="1"/>
    <n v="5.4"/>
  </r>
  <r>
    <x v="1"/>
    <n v="5.4"/>
  </r>
  <r>
    <x v="3"/>
    <n v="0"/>
  </r>
  <r>
    <x v="2"/>
    <n v="5.4"/>
  </r>
  <r>
    <x v="1"/>
    <n v="5.4"/>
  </r>
  <r>
    <x v="2"/>
    <n v="5.4"/>
  </r>
  <r>
    <x v="2"/>
    <n v="0"/>
  </r>
  <r>
    <x v="1"/>
    <n v="5.4"/>
  </r>
  <r>
    <x v="1"/>
    <n v="5.4"/>
  </r>
  <r>
    <x v="4"/>
    <n v="0"/>
  </r>
  <r>
    <x v="1"/>
    <n v="5.4"/>
  </r>
  <r>
    <x v="4"/>
    <n v="0"/>
  </r>
  <r>
    <x v="2"/>
    <n v="0"/>
  </r>
  <r>
    <x v="1"/>
    <n v="5.4"/>
  </r>
  <r>
    <x v="1"/>
    <n v="5.4"/>
  </r>
  <r>
    <x v="4"/>
    <n v="5.4"/>
  </r>
  <r>
    <x v="2"/>
    <n v="0"/>
  </r>
  <r>
    <x v="3"/>
    <n v="0"/>
  </r>
  <r>
    <x v="3"/>
    <n v="0"/>
  </r>
  <r>
    <x v="2"/>
    <n v="5.4"/>
  </r>
  <r>
    <x v="1"/>
    <n v="5.4"/>
  </r>
  <r>
    <x v="1"/>
    <n v="5.4"/>
  </r>
  <r>
    <x v="1"/>
    <n v="0"/>
  </r>
  <r>
    <x v="1"/>
    <n v="5.4"/>
  </r>
  <r>
    <x v="2"/>
    <n v="5.4"/>
  </r>
  <r>
    <x v="1"/>
    <n v="0"/>
  </r>
  <r>
    <x v="2"/>
    <n v="0"/>
  </r>
  <r>
    <x v="2"/>
    <n v="0"/>
  </r>
  <r>
    <x v="2"/>
    <n v="0"/>
  </r>
  <r>
    <x v="1"/>
    <n v="5.4"/>
  </r>
  <r>
    <x v="3"/>
    <n v="0"/>
  </r>
  <r>
    <x v="4"/>
    <n v="0"/>
  </r>
  <r>
    <x v="4"/>
    <n v="2.7"/>
  </r>
  <r>
    <x v="4"/>
    <n v="0"/>
  </r>
  <r>
    <x v="2"/>
    <n v="2.7"/>
  </r>
  <r>
    <x v="1"/>
    <n v="0"/>
  </r>
  <r>
    <x v="5"/>
    <n v="0"/>
  </r>
  <r>
    <x v="3"/>
    <n v="2.7"/>
  </r>
  <r>
    <x v="1"/>
    <n v="0"/>
  </r>
  <r>
    <x v="1"/>
    <n v="2.7"/>
  </r>
  <r>
    <x v="1"/>
    <n v="2.7"/>
  </r>
  <r>
    <x v="1"/>
    <n v="0"/>
  </r>
  <r>
    <x v="3"/>
    <n v="0"/>
  </r>
  <r>
    <x v="2"/>
    <n v="0"/>
  </r>
  <r>
    <x v="3"/>
    <n v="0"/>
  </r>
  <r>
    <x v="5"/>
    <n v="0"/>
  </r>
  <r>
    <x v="1"/>
    <n v="0"/>
  </r>
  <r>
    <x v="1"/>
    <n v="2.7"/>
  </r>
  <r>
    <x v="4"/>
    <n v="0"/>
  </r>
  <r>
    <x v="3"/>
    <n v="2.7"/>
  </r>
  <r>
    <x v="2"/>
    <n v="0"/>
  </r>
  <r>
    <x v="3"/>
    <n v="0"/>
  </r>
  <r>
    <x v="4"/>
    <n v="2.7"/>
  </r>
  <r>
    <x v="3"/>
    <n v="2.7"/>
  </r>
  <r>
    <x v="3"/>
    <n v="0"/>
  </r>
  <r>
    <x v="1"/>
    <n v="2.7"/>
  </r>
  <r>
    <x v="1"/>
    <n v="0"/>
  </r>
  <r>
    <x v="2"/>
    <n v="0"/>
  </r>
  <r>
    <x v="2"/>
    <n v="0"/>
  </r>
  <r>
    <x v="1"/>
    <n v="2.7"/>
  </r>
  <r>
    <x v="1"/>
    <n v="0"/>
  </r>
  <r>
    <x v="4"/>
    <n v="0"/>
  </r>
  <r>
    <x v="4"/>
    <n v="2.7"/>
  </r>
  <r>
    <x v="4"/>
    <n v="2.7"/>
  </r>
  <r>
    <x v="2"/>
    <n v="0"/>
  </r>
  <r>
    <x v="1"/>
    <n v="0"/>
  </r>
  <r>
    <x v="1"/>
    <n v="2.7"/>
  </r>
  <r>
    <x v="1"/>
    <n v="0"/>
  </r>
  <r>
    <x v="1"/>
    <n v="0"/>
  </r>
  <r>
    <x v="3"/>
    <n v="2.7"/>
  </r>
  <r>
    <x v="2"/>
    <n v="0"/>
  </r>
  <r>
    <x v="3"/>
    <n v="0"/>
  </r>
  <r>
    <x v="3"/>
    <n v="0"/>
  </r>
  <r>
    <x v="2"/>
    <n v="0"/>
  </r>
  <r>
    <x v="1"/>
    <n v="2.7"/>
  </r>
  <r>
    <x v="5"/>
    <n v="2.7"/>
  </r>
  <r>
    <x v="2"/>
    <n v="0"/>
  </r>
  <r>
    <x v="1"/>
    <n v="2.7"/>
  </r>
  <r>
    <x v="3"/>
    <n v="0"/>
  </r>
  <r>
    <x v="3"/>
    <n v="0"/>
  </r>
  <r>
    <x v="1"/>
    <n v="0"/>
  </r>
  <r>
    <x v="3"/>
    <n v="0"/>
  </r>
  <r>
    <x v="1"/>
    <n v="2.7"/>
  </r>
  <r>
    <x v="1"/>
    <n v="2.7"/>
  </r>
  <r>
    <x v="1"/>
    <n v="2.7"/>
  </r>
  <r>
    <x v="1"/>
    <n v="2.7"/>
  </r>
  <r>
    <x v="1"/>
    <n v="2.7"/>
  </r>
  <r>
    <x v="3"/>
    <n v="0"/>
  </r>
  <r>
    <x v="3"/>
    <n v="0"/>
  </r>
  <r>
    <x v="1"/>
    <n v="0"/>
  </r>
  <r>
    <x v="4"/>
    <n v="2.7"/>
  </r>
  <r>
    <x v="1"/>
    <n v="2.7"/>
  </r>
  <r>
    <x v="1"/>
    <n v="2.7"/>
  </r>
  <r>
    <x v="1"/>
    <n v="2.7"/>
  </r>
  <r>
    <x v="3"/>
    <n v="0"/>
  </r>
  <r>
    <x v="5"/>
    <n v="0"/>
  </r>
  <r>
    <x v="5"/>
    <n v="0"/>
  </r>
  <r>
    <x v="1"/>
    <n v="0"/>
  </r>
  <r>
    <x v="3"/>
    <n v="0"/>
  </r>
  <r>
    <x v="2"/>
    <n v="2.7"/>
  </r>
  <r>
    <x v="3"/>
    <n v="2.7"/>
  </r>
  <r>
    <x v="3"/>
    <n v="2.7"/>
  </r>
  <r>
    <x v="2"/>
    <n v="0"/>
  </r>
  <r>
    <x v="4"/>
    <n v="0"/>
  </r>
  <r>
    <x v="3"/>
    <n v="0"/>
  </r>
  <r>
    <x v="3"/>
    <n v="2.7"/>
  </r>
  <r>
    <x v="5"/>
    <n v="0"/>
  </r>
  <r>
    <x v="1"/>
    <n v="0"/>
  </r>
  <r>
    <x v="2"/>
    <n v="0"/>
  </r>
  <r>
    <x v="3"/>
    <n v="0"/>
  </r>
  <r>
    <x v="3"/>
    <n v="0"/>
  </r>
  <r>
    <x v="4"/>
    <n v="0"/>
  </r>
  <r>
    <x v="5"/>
    <n v="0"/>
  </r>
  <r>
    <x v="3"/>
    <n v="2.7"/>
  </r>
  <r>
    <x v="2"/>
    <n v="0"/>
  </r>
  <r>
    <x v="4"/>
    <n v="0"/>
  </r>
  <r>
    <x v="3"/>
    <n v="2.7"/>
  </r>
  <r>
    <x v="3"/>
    <n v="0"/>
  </r>
  <r>
    <x v="2"/>
    <n v="0"/>
  </r>
  <r>
    <x v="2"/>
    <n v="0"/>
  </r>
  <r>
    <x v="5"/>
    <n v="0"/>
  </r>
  <r>
    <x v="3"/>
    <n v="0"/>
  </r>
  <r>
    <x v="3"/>
    <n v="0"/>
  </r>
  <r>
    <x v="1"/>
    <n v="0"/>
  </r>
  <r>
    <x v="4"/>
    <n v="0"/>
  </r>
  <r>
    <x v="4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1"/>
    <n v="0"/>
  </r>
  <r>
    <x v="4"/>
    <n v="2.7"/>
  </r>
  <r>
    <x v="5"/>
    <n v="0"/>
  </r>
  <r>
    <x v="4"/>
    <n v="2.7"/>
  </r>
  <r>
    <x v="6"/>
    <n v="0"/>
  </r>
  <r>
    <x v="5"/>
    <n v="0"/>
  </r>
  <r>
    <x v="3"/>
    <n v="0"/>
  </r>
  <r>
    <x v="3"/>
    <n v="0"/>
  </r>
  <r>
    <x v="4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6"/>
    <n v="0"/>
  </r>
  <r>
    <x v="5"/>
    <n v="0"/>
  </r>
  <r>
    <x v="4"/>
    <n v="0"/>
  </r>
  <r>
    <x v="4"/>
    <n v="0"/>
  </r>
  <r>
    <x v="4"/>
    <n v="0"/>
  </r>
  <r>
    <x v="3"/>
    <n v="0"/>
  </r>
  <r>
    <x v="3"/>
    <n v="0"/>
  </r>
  <r>
    <x v="4"/>
    <n v="2.7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6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3"/>
    <n v="0"/>
  </r>
  <r>
    <x v="4"/>
    <n v="0"/>
  </r>
  <r>
    <x v="6"/>
    <n v="0"/>
  </r>
  <r>
    <x v="3"/>
    <n v="0"/>
  </r>
  <r>
    <x v="5"/>
    <n v="0"/>
  </r>
  <r>
    <x v="4"/>
    <n v="0"/>
  </r>
  <r>
    <x v="5"/>
    <n v="0"/>
  </r>
  <r>
    <x v="3"/>
    <n v="0"/>
  </r>
  <r>
    <x v="5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3"/>
    <n v="0"/>
  </r>
  <r>
    <x v="6"/>
    <n v="0"/>
  </r>
  <r>
    <x v="4"/>
    <n v="0"/>
  </r>
  <r>
    <x v="3"/>
    <n v="0"/>
  </r>
  <r>
    <x v="3"/>
    <n v="0"/>
  </r>
  <r>
    <x v="3"/>
    <n v="0"/>
  </r>
  <r>
    <x v="5"/>
    <n v="0"/>
  </r>
  <r>
    <x v="3"/>
    <n v="0"/>
  </r>
  <r>
    <x v="6"/>
    <n v="0"/>
  </r>
  <r>
    <x v="6"/>
    <n v="0"/>
  </r>
  <r>
    <x v="6"/>
    <n v="0"/>
  </r>
  <r>
    <x v="3"/>
    <n v="0"/>
  </r>
  <r>
    <x v="6"/>
    <n v="0"/>
  </r>
  <r>
    <x v="5"/>
    <n v="0"/>
  </r>
  <r>
    <x v="5"/>
    <n v="0"/>
  </r>
  <r>
    <x v="4"/>
    <n v="5.4"/>
  </r>
  <r>
    <x v="4"/>
    <n v="5.4"/>
  </r>
  <r>
    <x v="4"/>
    <n v="5.4"/>
  </r>
  <r>
    <x v="2"/>
    <n v="5.4"/>
  </r>
  <r>
    <x v="2"/>
    <n v="5.4"/>
  </r>
  <r>
    <x v="4"/>
    <n v="5.4"/>
  </r>
  <r>
    <x v="4"/>
    <n v="5.4"/>
  </r>
  <r>
    <x v="4"/>
    <n v="5.4"/>
  </r>
  <r>
    <x v="2"/>
    <n v="5.4"/>
  </r>
  <r>
    <x v="2"/>
    <n v="5.4"/>
  </r>
  <r>
    <x v="4"/>
    <n v="0"/>
  </r>
  <r>
    <x v="4"/>
    <n v="5.4"/>
  </r>
  <r>
    <x v="5"/>
    <n v="5.4"/>
  </r>
  <r>
    <x v="2"/>
    <n v="0"/>
  </r>
  <r>
    <x v="5"/>
    <n v="0"/>
  </r>
  <r>
    <x v="4"/>
    <n v="5.4"/>
  </r>
  <r>
    <x v="2"/>
    <n v="5.4"/>
  </r>
  <r>
    <x v="2"/>
    <n v="0"/>
  </r>
  <r>
    <x v="4"/>
    <n v="0"/>
  </r>
  <r>
    <x v="4"/>
    <n v="5.4"/>
  </r>
  <r>
    <x v="7"/>
    <n v="0"/>
  </r>
  <r>
    <x v="2"/>
    <n v="5.4"/>
  </r>
  <r>
    <x v="4"/>
    <n v="5.4"/>
  </r>
  <r>
    <x v="4"/>
    <n v="0"/>
  </r>
  <r>
    <x v="2"/>
    <n v="0"/>
  </r>
  <r>
    <x v="4"/>
    <n v="0"/>
  </r>
  <r>
    <x v="4"/>
    <n v="0"/>
  </r>
  <r>
    <x v="2"/>
    <n v="0"/>
  </r>
  <r>
    <x v="2"/>
    <n v="0"/>
  </r>
  <r>
    <x v="2"/>
    <n v="0"/>
  </r>
  <r>
    <x v="4"/>
    <n v="0"/>
  </r>
  <r>
    <x v="7"/>
    <n v="0"/>
  </r>
  <r>
    <x v="2"/>
    <n v="2.7"/>
  </r>
  <r>
    <x v="7"/>
    <n v="2.7"/>
  </r>
  <r>
    <x v="4"/>
    <n v="0"/>
  </r>
  <r>
    <x v="2"/>
    <n v="0"/>
  </r>
  <r>
    <x v="2"/>
    <n v="0"/>
  </r>
  <r>
    <x v="5"/>
    <n v="0"/>
  </r>
  <r>
    <x v="4"/>
    <n v="2.7"/>
  </r>
  <r>
    <x v="4"/>
    <n v="0"/>
  </r>
  <r>
    <x v="2"/>
    <n v="0"/>
  </r>
  <r>
    <x v="5"/>
    <n v="0"/>
  </r>
  <r>
    <x v="4"/>
    <n v="0"/>
  </r>
  <r>
    <x v="2"/>
    <n v="0"/>
  </r>
  <r>
    <x v="4"/>
    <n v="0"/>
  </r>
  <r>
    <x v="4"/>
    <n v="0"/>
  </r>
  <r>
    <x v="7"/>
    <n v="0"/>
  </r>
  <r>
    <x v="7"/>
    <n v="0"/>
  </r>
  <r>
    <x v="7"/>
    <n v="0"/>
  </r>
  <r>
    <x v="7"/>
    <n v="0"/>
  </r>
  <r>
    <x v="2"/>
    <n v="2.7"/>
  </r>
  <r>
    <x v="2"/>
    <n v="0"/>
  </r>
  <r>
    <x v="2"/>
    <n v="0"/>
  </r>
  <r>
    <x v="4"/>
    <n v="0"/>
  </r>
  <r>
    <x v="7"/>
    <n v="0"/>
  </r>
  <r>
    <x v="4"/>
    <n v="0"/>
  </r>
  <r>
    <x v="7"/>
    <n v="0"/>
  </r>
  <r>
    <x v="4"/>
    <n v="0"/>
  </r>
  <r>
    <x v="2"/>
    <n v="0"/>
  </r>
  <r>
    <x v="7"/>
    <n v="0"/>
  </r>
  <r>
    <x v="4"/>
    <n v="0"/>
  </r>
  <r>
    <x v="2"/>
    <n v="0"/>
  </r>
  <r>
    <x v="7"/>
    <n v="0"/>
  </r>
  <r>
    <x v="7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7"/>
    <n v="0"/>
  </r>
  <r>
    <x v="7"/>
    <n v="0"/>
  </r>
  <r>
    <x v="4"/>
    <n v="2.7"/>
  </r>
  <r>
    <x v="7"/>
    <n v="0"/>
  </r>
  <r>
    <x v="7"/>
    <n v="2.7"/>
  </r>
  <r>
    <x v="4"/>
    <n v="0"/>
  </r>
  <r>
    <x v="7"/>
    <n v="0"/>
  </r>
  <r>
    <x v="7"/>
    <n v="0"/>
  </r>
  <r>
    <x v="4"/>
    <n v="0"/>
  </r>
  <r>
    <x v="4"/>
    <n v="0"/>
  </r>
  <r>
    <x v="2"/>
    <n v="0"/>
  </r>
  <r>
    <x v="7"/>
    <n v="0"/>
  </r>
  <r>
    <x v="7"/>
    <n v="0"/>
  </r>
  <r>
    <x v="5"/>
    <n v="2.7"/>
  </r>
  <r>
    <x v="4"/>
    <n v="0"/>
  </r>
  <r>
    <x v="7"/>
    <n v="0"/>
  </r>
  <r>
    <x v="5"/>
    <n v="0"/>
  </r>
  <r>
    <x v="2"/>
    <n v="0"/>
  </r>
  <r>
    <x v="5"/>
    <n v="0"/>
  </r>
  <r>
    <x v="4"/>
    <n v="0"/>
  </r>
  <r>
    <x v="7"/>
    <n v="0"/>
  </r>
  <r>
    <x v="7"/>
    <n v="0"/>
  </r>
  <r>
    <x v="5"/>
    <n v="0"/>
  </r>
  <r>
    <x v="2"/>
    <n v="0"/>
  </r>
  <r>
    <x v="7"/>
    <n v="0"/>
  </r>
  <r>
    <x v="2"/>
    <n v="0"/>
  </r>
  <r>
    <x v="7"/>
    <n v="0"/>
  </r>
  <r>
    <x v="7"/>
    <n v="0"/>
  </r>
  <r>
    <x v="7"/>
    <n v="0"/>
  </r>
  <r>
    <x v="6"/>
    <n v="0"/>
  </r>
  <r>
    <x v="5"/>
    <n v="0"/>
  </r>
  <r>
    <x v="5"/>
    <n v="0"/>
  </r>
  <r>
    <x v="4"/>
    <n v="0"/>
  </r>
  <r>
    <x v="2"/>
    <n v="0"/>
  </r>
  <r>
    <x v="7"/>
    <n v="0"/>
  </r>
  <r>
    <x v="2"/>
    <n v="0"/>
  </r>
  <r>
    <x v="2"/>
    <n v="0"/>
  </r>
  <r>
    <x v="5"/>
    <n v="2.7"/>
  </r>
  <r>
    <x v="4"/>
    <n v="0"/>
  </r>
  <r>
    <x v="4"/>
    <n v="0"/>
  </r>
  <r>
    <x v="5"/>
    <n v="0"/>
  </r>
  <r>
    <x v="7"/>
    <n v="0"/>
  </r>
  <r>
    <x v="7"/>
    <n v="0"/>
  </r>
  <r>
    <x v="5"/>
    <n v="0"/>
  </r>
  <r>
    <x v="5"/>
    <n v="0"/>
  </r>
  <r>
    <x v="2"/>
    <n v="0"/>
  </r>
  <r>
    <x v="2"/>
    <n v="2.7"/>
  </r>
  <r>
    <x v="2"/>
    <n v="0"/>
  </r>
  <r>
    <x v="6"/>
    <n v="0"/>
  </r>
  <r>
    <x v="7"/>
    <n v="0"/>
  </r>
  <r>
    <x v="5"/>
    <n v="0"/>
  </r>
  <r>
    <x v="6"/>
    <n v="0"/>
  </r>
  <r>
    <x v="7"/>
    <n v="0"/>
  </r>
  <r>
    <x v="2"/>
    <n v="0"/>
  </r>
  <r>
    <x v="2"/>
    <n v="0"/>
  </r>
  <r>
    <x v="7"/>
    <n v="0"/>
  </r>
  <r>
    <x v="5"/>
    <n v="0"/>
  </r>
  <r>
    <x v="4"/>
    <n v="0"/>
  </r>
  <r>
    <x v="7"/>
    <n v="0"/>
  </r>
  <r>
    <x v="7"/>
    <n v="0"/>
  </r>
  <r>
    <x v="7"/>
    <n v="0"/>
  </r>
  <r>
    <x v="5"/>
    <n v="0"/>
  </r>
  <r>
    <x v="5"/>
    <n v="0"/>
  </r>
  <r>
    <x v="7"/>
    <n v="0"/>
  </r>
  <r>
    <x v="7"/>
    <n v="0"/>
  </r>
  <r>
    <x v="7"/>
    <n v="0"/>
  </r>
  <r>
    <x v="7"/>
    <n v="0"/>
  </r>
  <r>
    <x v="2"/>
    <n v="0"/>
  </r>
  <r>
    <x v="2"/>
    <n v="0"/>
  </r>
  <r>
    <x v="7"/>
    <n v="0"/>
  </r>
  <r>
    <x v="7"/>
    <n v="0"/>
  </r>
  <r>
    <x v="7"/>
    <n v="0"/>
  </r>
  <r>
    <x v="7"/>
    <n v="0"/>
  </r>
  <r>
    <x v="2"/>
    <n v="0"/>
  </r>
  <r>
    <x v="7"/>
    <n v="0"/>
  </r>
  <r>
    <x v="7"/>
    <n v="0"/>
  </r>
  <r>
    <x v="6"/>
    <n v="0"/>
  </r>
  <r>
    <x v="6"/>
    <n v="0"/>
  </r>
  <r>
    <x v="2"/>
    <n v="0"/>
  </r>
  <r>
    <x v="6"/>
    <n v="0"/>
  </r>
  <r>
    <x v="2"/>
    <n v="0"/>
  </r>
  <r>
    <x v="2"/>
    <n v="0"/>
  </r>
  <r>
    <x v="4"/>
    <n v="0"/>
  </r>
  <r>
    <x v="5"/>
    <n v="0"/>
  </r>
  <r>
    <x v="5"/>
    <n v="0"/>
  </r>
  <r>
    <x v="7"/>
    <n v="0"/>
  </r>
  <r>
    <x v="7"/>
    <n v="0"/>
  </r>
  <r>
    <x v="6"/>
    <n v="0"/>
  </r>
  <r>
    <x v="7"/>
    <n v="0"/>
  </r>
  <r>
    <x v="6"/>
    <n v="0"/>
  </r>
  <r>
    <x v="2"/>
    <n v="0"/>
  </r>
  <r>
    <x v="7"/>
    <n v="0"/>
  </r>
  <r>
    <x v="7"/>
    <n v="0"/>
  </r>
  <r>
    <x v="5"/>
    <n v="0"/>
  </r>
  <r>
    <x v="5"/>
    <n v="0"/>
  </r>
  <r>
    <x v="6"/>
    <m/>
  </r>
  <r>
    <x v="7"/>
    <m/>
  </r>
  <r>
    <x v="7"/>
    <m/>
  </r>
  <r>
    <x v="2"/>
    <m/>
  </r>
  <r>
    <x v="7"/>
    <m/>
  </r>
  <r>
    <x v="5"/>
    <m/>
  </r>
  <r>
    <x v="7"/>
    <m/>
  </r>
  <r>
    <x v="7"/>
    <m/>
  </r>
  <r>
    <x v="4"/>
    <m/>
  </r>
  <r>
    <x v="4"/>
    <m/>
  </r>
  <r>
    <x v="6"/>
    <m/>
  </r>
  <r>
    <x v="2"/>
    <m/>
  </r>
  <r>
    <x v="7"/>
    <m/>
  </r>
  <r>
    <x v="7"/>
    <m/>
  </r>
  <r>
    <x v="5"/>
    <m/>
  </r>
  <r>
    <x v="7"/>
    <m/>
  </r>
  <r>
    <x v="5"/>
    <m/>
  </r>
  <r>
    <x v="2"/>
    <m/>
  </r>
  <r>
    <x v="7"/>
    <m/>
  </r>
  <r>
    <x v="7"/>
    <m/>
  </r>
  <r>
    <x v="6"/>
    <m/>
  </r>
  <r>
    <x v="5"/>
    <m/>
  </r>
  <r>
    <x v="4"/>
    <m/>
  </r>
  <r>
    <x v="7"/>
    <m/>
  </r>
  <r>
    <x v="6"/>
    <m/>
  </r>
  <r>
    <x v="5"/>
    <m/>
  </r>
  <r>
    <x v="5"/>
    <m/>
  </r>
  <r>
    <x v="5"/>
    <m/>
  </r>
  <r>
    <x v="6"/>
    <m/>
  </r>
  <r>
    <x v="5"/>
    <m/>
  </r>
  <r>
    <x v="5"/>
    <m/>
  </r>
  <r>
    <x v="6"/>
    <m/>
  </r>
  <r>
    <x v="4"/>
    <m/>
  </r>
  <r>
    <x v="2"/>
    <m/>
  </r>
  <r>
    <x v="5"/>
    <m/>
  </r>
  <r>
    <x v="7"/>
    <m/>
  </r>
  <r>
    <x v="7"/>
    <m/>
  </r>
  <r>
    <x v="6"/>
    <m/>
  </r>
  <r>
    <x v="5"/>
    <m/>
  </r>
  <r>
    <x v="5"/>
    <m/>
  </r>
  <r>
    <x v="5"/>
    <m/>
  </r>
  <r>
    <x v="7"/>
    <m/>
  </r>
  <r>
    <x v="7"/>
    <m/>
  </r>
  <r>
    <x v="6"/>
    <m/>
  </r>
  <r>
    <x v="5"/>
    <m/>
  </r>
  <r>
    <x v="5"/>
    <m/>
  </r>
  <r>
    <x v="7"/>
    <m/>
  </r>
  <r>
    <x v="6"/>
    <m/>
  </r>
  <r>
    <x v="6"/>
    <m/>
  </r>
  <r>
    <x v="5"/>
    <m/>
  </r>
  <r>
    <x v="5"/>
    <m/>
  </r>
  <r>
    <x v="7"/>
    <m/>
  </r>
  <r>
    <x v="5"/>
    <m/>
  </r>
  <r>
    <x v="7"/>
    <m/>
  </r>
  <r>
    <x v="7"/>
    <m/>
  </r>
  <r>
    <x v="6"/>
    <m/>
  </r>
  <r>
    <x v="7"/>
    <m/>
  </r>
  <r>
    <x v="5"/>
    <m/>
  </r>
  <r>
    <x v="7"/>
    <m/>
  </r>
  <r>
    <x v="6"/>
    <m/>
  </r>
  <r>
    <x v="5"/>
    <m/>
  </r>
  <r>
    <x v="7"/>
    <m/>
  </r>
  <r>
    <x v="7"/>
    <m/>
  </r>
  <r>
    <x v="6"/>
    <m/>
  </r>
  <r>
    <x v="7"/>
    <m/>
  </r>
  <r>
    <x v="6"/>
    <m/>
  </r>
  <r>
    <x v="5"/>
    <m/>
  </r>
  <r>
    <x v="6"/>
    <m/>
  </r>
  <r>
    <x v="5"/>
    <m/>
  </r>
  <r>
    <x v="6"/>
    <m/>
  </r>
  <r>
    <x v="6"/>
    <m/>
  </r>
  <r>
    <x v="5"/>
    <m/>
  </r>
  <r>
    <x v="5"/>
    <m/>
  </r>
  <r>
    <x v="7"/>
    <m/>
  </r>
  <r>
    <x v="5"/>
    <m/>
  </r>
  <r>
    <x v="2"/>
    <m/>
  </r>
  <r>
    <x v="7"/>
    <m/>
  </r>
  <r>
    <x v="6"/>
    <m/>
  </r>
  <r>
    <x v="7"/>
    <m/>
  </r>
  <r>
    <x v="7"/>
    <m/>
  </r>
  <r>
    <x v="5"/>
    <m/>
  </r>
  <r>
    <x v="2"/>
    <m/>
  </r>
  <r>
    <x v="7"/>
    <m/>
  </r>
  <r>
    <x v="6"/>
    <m/>
  </r>
  <r>
    <x v="6"/>
    <m/>
  </r>
  <r>
    <x v="7"/>
    <m/>
  </r>
  <r>
    <x v="7"/>
    <m/>
  </r>
  <r>
    <x v="6"/>
    <m/>
  </r>
  <r>
    <x v="6"/>
    <m/>
  </r>
  <r>
    <x v="7"/>
    <m/>
  </r>
</pivotCacheRecords>
</file>

<file path=xl/pivotCache/pivotCacheRecords4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5.4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5.4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5.4"/>
  </r>
  <r>
    <x v="3"/>
    <n v="5.4"/>
  </r>
  <r>
    <x v="1"/>
    <n v="5.4"/>
  </r>
  <r>
    <x v="3"/>
    <n v="5.4"/>
  </r>
  <r>
    <x v="1"/>
    <n v="5.4"/>
  </r>
  <r>
    <x v="3"/>
    <n v="5.4"/>
  </r>
  <r>
    <x v="2"/>
    <n v="5.4"/>
  </r>
  <r>
    <x v="2"/>
    <n v="5.4"/>
  </r>
  <r>
    <x v="2"/>
    <n v="5.4"/>
  </r>
  <r>
    <x v="2"/>
    <n v="5.4"/>
  </r>
  <r>
    <x v="1"/>
    <n v="5.4"/>
  </r>
  <r>
    <x v="3"/>
    <n v="5.4"/>
  </r>
  <r>
    <x v="3"/>
    <n v="5.4"/>
  </r>
  <r>
    <x v="3"/>
    <n v="5.4"/>
  </r>
  <r>
    <x v="3"/>
    <n v="5.4"/>
  </r>
  <r>
    <x v="1"/>
    <n v="5.4"/>
  </r>
  <r>
    <x v="1"/>
    <n v="0"/>
  </r>
  <r>
    <x v="1"/>
    <n v="0"/>
  </r>
  <r>
    <x v="2"/>
    <n v="5.4"/>
  </r>
  <r>
    <x v="1"/>
    <n v="5.4"/>
  </r>
  <r>
    <x v="1"/>
    <n v="5.4"/>
  </r>
  <r>
    <x v="2"/>
    <n v="5.4"/>
  </r>
  <r>
    <x v="3"/>
    <n v="5.4"/>
  </r>
  <r>
    <x v="2"/>
    <n v="5.4"/>
  </r>
  <r>
    <x v="1"/>
    <n v="5.4"/>
  </r>
  <r>
    <x v="3"/>
    <n v="5.4"/>
  </r>
  <r>
    <x v="1"/>
    <n v="0"/>
  </r>
  <r>
    <x v="3"/>
    <n v="5.4"/>
  </r>
  <r>
    <x v="2"/>
    <n v="5.4"/>
  </r>
  <r>
    <x v="3"/>
    <n v="5.4"/>
  </r>
  <r>
    <x v="2"/>
    <n v="5.4"/>
  </r>
  <r>
    <x v="2"/>
    <n v="5.4"/>
  </r>
  <r>
    <x v="2"/>
    <n v="5.4"/>
  </r>
  <r>
    <x v="1"/>
    <n v="5.4"/>
  </r>
  <r>
    <x v="1"/>
    <n v="5.4"/>
  </r>
  <r>
    <x v="3"/>
    <n v="5.4"/>
  </r>
  <r>
    <x v="3"/>
    <n v="5.4"/>
  </r>
  <r>
    <x v="1"/>
    <n v="5.4"/>
  </r>
  <r>
    <x v="2"/>
    <n v="5.4"/>
  </r>
  <r>
    <x v="3"/>
    <n v="5.4"/>
  </r>
  <r>
    <x v="1"/>
    <n v="0"/>
  </r>
  <r>
    <x v="1"/>
    <n v="0"/>
  </r>
  <r>
    <x v="1"/>
    <n v="5.4"/>
  </r>
  <r>
    <x v="2"/>
    <n v="5.4"/>
  </r>
  <r>
    <x v="3"/>
    <n v="5.4"/>
  </r>
  <r>
    <x v="1"/>
    <n v="5.4"/>
  </r>
  <r>
    <x v="4"/>
    <n v="5.4"/>
  </r>
  <r>
    <x v="3"/>
    <n v="5.4"/>
  </r>
  <r>
    <x v="2"/>
    <n v="5.4"/>
  </r>
  <r>
    <x v="2"/>
    <n v="5.4"/>
  </r>
  <r>
    <x v="1"/>
    <n v="5.4"/>
  </r>
  <r>
    <x v="1"/>
    <n v="5.4"/>
  </r>
  <r>
    <x v="5"/>
    <m/>
  </r>
  <r>
    <x v="1"/>
    <n v="5.4"/>
  </r>
  <r>
    <x v="1"/>
    <n v="0"/>
  </r>
  <r>
    <x v="3"/>
    <n v="5.4"/>
  </r>
  <r>
    <x v="3"/>
    <n v="5.4"/>
  </r>
  <r>
    <x v="2"/>
    <n v="5.4"/>
  </r>
  <r>
    <x v="2"/>
    <n v="0"/>
  </r>
  <r>
    <x v="2"/>
    <n v="5.4"/>
  </r>
  <r>
    <x v="2"/>
    <n v="0"/>
  </r>
  <r>
    <x v="3"/>
    <n v="5.4"/>
  </r>
  <r>
    <x v="2"/>
    <n v="5.4"/>
  </r>
  <r>
    <x v="2"/>
    <n v="5.4"/>
  </r>
  <r>
    <x v="1"/>
    <n v="0"/>
  </r>
  <r>
    <x v="3"/>
    <n v="5.4"/>
  </r>
  <r>
    <x v="3"/>
    <n v="5.4"/>
  </r>
  <r>
    <x v="2"/>
    <n v="5.4"/>
  </r>
  <r>
    <x v="1"/>
    <n v="0"/>
  </r>
  <r>
    <x v="3"/>
    <n v="5.4"/>
  </r>
  <r>
    <x v="3"/>
    <n v="5.4"/>
  </r>
  <r>
    <x v="3"/>
    <n v="5.4"/>
  </r>
  <r>
    <x v="2"/>
    <n v="5.4"/>
  </r>
  <r>
    <x v="1"/>
    <n v="0"/>
  </r>
  <r>
    <x v="2"/>
    <n v="5.4"/>
  </r>
  <r>
    <x v="2"/>
    <n v="5.4"/>
  </r>
  <r>
    <x v="1"/>
    <n v="5.4"/>
  </r>
  <r>
    <x v="2"/>
    <n v="0"/>
  </r>
  <r>
    <x v="2"/>
    <n v="5.4"/>
  </r>
  <r>
    <x v="3"/>
    <n v="5.4"/>
  </r>
  <r>
    <x v="2"/>
    <n v="0"/>
  </r>
  <r>
    <x v="3"/>
    <n v="5.4"/>
  </r>
  <r>
    <x v="3"/>
    <n v="5.4"/>
  </r>
  <r>
    <x v="1"/>
    <n v="5.4"/>
  </r>
  <r>
    <x v="1"/>
    <n v="0"/>
  </r>
  <r>
    <x v="1"/>
    <n v="0"/>
  </r>
  <r>
    <x v="2"/>
    <n v="0"/>
  </r>
  <r>
    <x v="1"/>
    <n v="0"/>
  </r>
  <r>
    <x v="3"/>
    <n v="5.4"/>
  </r>
  <r>
    <x v="2"/>
    <n v="0"/>
  </r>
  <r>
    <x v="1"/>
    <n v="0"/>
  </r>
  <r>
    <x v="1"/>
    <n v="0"/>
  </r>
  <r>
    <x v="3"/>
    <n v="5.4"/>
  </r>
  <r>
    <x v="3"/>
    <n v="5.4"/>
  </r>
  <r>
    <x v="2"/>
    <n v="5.4"/>
  </r>
  <r>
    <x v="3"/>
    <n v="5.4"/>
  </r>
  <r>
    <x v="2"/>
    <n v="0"/>
  </r>
  <r>
    <x v="1"/>
    <n v="0"/>
  </r>
  <r>
    <x v="2"/>
    <n v="5.4"/>
  </r>
  <r>
    <x v="1"/>
    <n v="0"/>
  </r>
  <r>
    <x v="3"/>
    <n v="0"/>
  </r>
  <r>
    <x v="2"/>
    <n v="0"/>
  </r>
  <r>
    <x v="3"/>
    <n v="0"/>
  </r>
  <r>
    <x v="3"/>
    <n v="5.4"/>
  </r>
  <r>
    <x v="3"/>
    <n v="5.4"/>
  </r>
  <r>
    <x v="1"/>
    <n v="0"/>
  </r>
  <r>
    <x v="3"/>
    <n v="2.7"/>
  </r>
  <r>
    <x v="1"/>
    <n v="2.7"/>
  </r>
  <r>
    <x v="1"/>
    <n v="0"/>
  </r>
  <r>
    <x v="1"/>
    <n v="2.7"/>
  </r>
  <r>
    <x v="3"/>
    <n v="0"/>
  </r>
  <r>
    <x v="1"/>
    <n v="0"/>
  </r>
  <r>
    <x v="4"/>
    <n v="0"/>
  </r>
  <r>
    <x v="2"/>
    <n v="0"/>
  </r>
  <r>
    <x v="2"/>
    <n v="0"/>
  </r>
  <r>
    <x v="1"/>
    <n v="0"/>
  </r>
  <r>
    <x v="1"/>
    <n v="0"/>
  </r>
  <r>
    <x v="1"/>
    <n v="2.7"/>
  </r>
  <r>
    <x v="3"/>
    <n v="2.7"/>
  </r>
  <r>
    <x v="3"/>
    <n v="2.7"/>
  </r>
  <r>
    <x v="2"/>
    <n v="0"/>
  </r>
  <r>
    <x v="4"/>
    <n v="2.7"/>
  </r>
  <r>
    <x v="1"/>
    <n v="0"/>
  </r>
  <r>
    <x v="2"/>
    <n v="0"/>
  </r>
  <r>
    <x v="1"/>
    <n v="0"/>
  </r>
  <r>
    <x v="2"/>
    <n v="0"/>
  </r>
  <r>
    <x v="3"/>
    <n v="2.7"/>
  </r>
  <r>
    <x v="3"/>
    <n v="0"/>
  </r>
  <r>
    <x v="1"/>
    <n v="0"/>
  </r>
  <r>
    <x v="3"/>
    <n v="0"/>
  </r>
  <r>
    <x v="3"/>
    <n v="0"/>
  </r>
  <r>
    <x v="2"/>
    <n v="0"/>
  </r>
  <r>
    <x v="1"/>
    <n v="2.7"/>
  </r>
  <r>
    <x v="3"/>
    <n v="0"/>
  </r>
  <r>
    <x v="3"/>
    <n v="0"/>
  </r>
  <r>
    <x v="2"/>
    <n v="0"/>
  </r>
  <r>
    <x v="1"/>
    <n v="0"/>
  </r>
  <r>
    <x v="1"/>
    <n v="0"/>
  </r>
  <r>
    <x v="1"/>
    <n v="0"/>
  </r>
  <r>
    <x v="1"/>
    <n v="0"/>
  </r>
  <r>
    <x v="3"/>
    <n v="2.7"/>
  </r>
  <r>
    <x v="2"/>
    <n v="2.7"/>
  </r>
  <r>
    <x v="2"/>
    <n v="0"/>
  </r>
  <r>
    <x v="2"/>
    <n v="0"/>
  </r>
  <r>
    <x v="1"/>
    <n v="0"/>
  </r>
  <r>
    <x v="2"/>
    <n v="0"/>
  </r>
  <r>
    <x v="3"/>
    <n v="0"/>
  </r>
  <r>
    <x v="3"/>
    <n v="0"/>
  </r>
  <r>
    <x v="3"/>
    <n v="0"/>
  </r>
  <r>
    <x v="3"/>
    <n v="0"/>
  </r>
  <r>
    <x v="1"/>
    <n v="0"/>
  </r>
  <r>
    <x v="4"/>
    <n v="0"/>
  </r>
  <r>
    <x v="3"/>
    <n v="0"/>
  </r>
  <r>
    <x v="1"/>
    <n v="0"/>
  </r>
  <r>
    <x v="3"/>
    <n v="0"/>
  </r>
  <r>
    <x v="3"/>
    <n v="0"/>
  </r>
  <r>
    <x v="1"/>
    <n v="2.7"/>
  </r>
  <r>
    <x v="2"/>
    <n v="2.7"/>
  </r>
  <r>
    <x v="2"/>
    <n v="0"/>
  </r>
  <r>
    <x v="2"/>
    <n v="0"/>
  </r>
  <r>
    <x v="1"/>
    <n v="0"/>
  </r>
  <r>
    <x v="2"/>
    <n v="0"/>
  </r>
  <r>
    <x v="1"/>
    <n v="0"/>
  </r>
  <r>
    <x v="3"/>
    <n v="0"/>
  </r>
  <r>
    <x v="3"/>
    <n v="2.7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4"/>
    <n v="0"/>
  </r>
  <r>
    <x v="4"/>
    <n v="0"/>
  </r>
  <r>
    <x v="2"/>
    <n v="2.7"/>
  </r>
  <r>
    <x v="2"/>
    <n v="0"/>
  </r>
  <r>
    <x v="3"/>
    <n v="0"/>
  </r>
  <r>
    <x v="2"/>
    <n v="2.7"/>
  </r>
  <r>
    <x v="2"/>
    <n v="0"/>
  </r>
  <r>
    <x v="3"/>
    <n v="0"/>
  </r>
  <r>
    <x v="1"/>
    <n v="2.7"/>
  </r>
  <r>
    <x v="3"/>
    <n v="0"/>
  </r>
  <r>
    <x v="3"/>
    <n v="0"/>
  </r>
  <r>
    <x v="4"/>
    <n v="2.7"/>
  </r>
  <r>
    <x v="2"/>
    <n v="0"/>
  </r>
  <r>
    <x v="3"/>
    <n v="0"/>
  </r>
  <r>
    <x v="3"/>
    <n v="0"/>
  </r>
  <r>
    <x v="2"/>
    <n v="0"/>
  </r>
  <r>
    <x v="1"/>
    <n v="0"/>
  </r>
  <r>
    <x v="4"/>
    <n v="2.7"/>
  </r>
  <r>
    <x v="2"/>
    <n v="0"/>
  </r>
  <r>
    <x v="3"/>
    <n v="2.7"/>
  </r>
  <r>
    <x v="1"/>
    <n v="0"/>
  </r>
  <r>
    <x v="2"/>
    <n v="0"/>
  </r>
  <r>
    <x v="2"/>
    <n v="2.7"/>
  </r>
  <r>
    <x v="3"/>
    <n v="0"/>
  </r>
  <r>
    <x v="3"/>
    <n v="0"/>
  </r>
  <r>
    <x v="4"/>
    <n v="0"/>
  </r>
  <r>
    <x v="3"/>
    <n v="0"/>
  </r>
  <r>
    <x v="3"/>
    <n v="2.7"/>
  </r>
  <r>
    <x v="1"/>
    <n v="0"/>
  </r>
  <r>
    <x v="1"/>
    <n v="2.7"/>
  </r>
  <r>
    <x v="1"/>
    <n v="2.7"/>
  </r>
  <r>
    <x v="3"/>
    <n v="0"/>
  </r>
  <r>
    <x v="4"/>
    <n v="0"/>
  </r>
  <r>
    <x v="4"/>
    <n v="0"/>
  </r>
  <r>
    <x v="1"/>
    <n v="2.7"/>
  </r>
  <r>
    <x v="2"/>
    <n v="0"/>
  </r>
  <r>
    <x v="1"/>
    <n v="0"/>
  </r>
  <r>
    <x v="3"/>
    <n v="0"/>
  </r>
  <r>
    <x v="2"/>
    <n v="0"/>
  </r>
  <r>
    <x v="1"/>
    <n v="0"/>
  </r>
  <r>
    <x v="4"/>
    <n v="0"/>
  </r>
  <r>
    <x v="1"/>
    <n v="0"/>
  </r>
  <r>
    <x v="5"/>
    <n v="0"/>
  </r>
  <r>
    <x v="4"/>
    <n v="0"/>
  </r>
  <r>
    <x v="2"/>
    <n v="0"/>
  </r>
  <r>
    <x v="2"/>
    <n v="0"/>
  </r>
  <r>
    <x v="1"/>
    <n v="0"/>
  </r>
  <r>
    <x v="2"/>
    <n v="0"/>
  </r>
  <r>
    <x v="3"/>
    <n v="0"/>
  </r>
  <r>
    <x v="2"/>
    <n v="0"/>
  </r>
  <r>
    <x v="3"/>
    <n v="0"/>
  </r>
  <r>
    <x v="2"/>
    <n v="2.7"/>
  </r>
  <r>
    <x v="2"/>
    <n v="0"/>
  </r>
  <r>
    <x v="4"/>
    <n v="0"/>
  </r>
  <r>
    <x v="3"/>
    <n v="0"/>
  </r>
  <r>
    <x v="3"/>
    <n v="0"/>
  </r>
  <r>
    <x v="2"/>
    <n v="0"/>
  </r>
  <r>
    <x v="4"/>
    <n v="0"/>
  </r>
  <r>
    <x v="2"/>
    <n v="0"/>
  </r>
  <r>
    <x v="3"/>
    <n v="0"/>
  </r>
  <r>
    <x v="2"/>
    <n v="0"/>
  </r>
  <r>
    <x v="5"/>
    <n v="0"/>
  </r>
  <r>
    <x v="4"/>
    <n v="2.7"/>
  </r>
  <r>
    <x v="1"/>
    <n v="0"/>
  </r>
  <r>
    <x v="1"/>
    <n v="0"/>
  </r>
  <r>
    <x v="1"/>
    <n v="0"/>
  </r>
  <r>
    <x v="2"/>
    <n v="0"/>
  </r>
  <r>
    <x v="3"/>
    <n v="0"/>
  </r>
  <r>
    <x v="1"/>
    <n v="0"/>
  </r>
  <r>
    <x v="4"/>
    <n v="0"/>
  </r>
  <r>
    <x v="1"/>
    <n v="0"/>
  </r>
  <r>
    <x v="3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1"/>
    <n v="0"/>
  </r>
  <r>
    <x v="5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1"/>
    <n v="0"/>
  </r>
  <r>
    <x v="1"/>
    <n v="0"/>
  </r>
  <r>
    <x v="1"/>
    <n v="0"/>
  </r>
  <r>
    <x v="4"/>
    <n v="0"/>
  </r>
  <r>
    <x v="3"/>
    <n v="0"/>
  </r>
  <r>
    <x v="1"/>
    <n v="0"/>
  </r>
  <r>
    <x v="1"/>
    <n v="0"/>
  </r>
  <r>
    <x v="2"/>
    <n v="0"/>
  </r>
  <r>
    <x v="1"/>
    <n v="0"/>
  </r>
  <r>
    <x v="5"/>
    <n v="0"/>
  </r>
  <r>
    <x v="2"/>
    <n v="0"/>
  </r>
  <r>
    <x v="4"/>
    <n v="0"/>
  </r>
  <r>
    <x v="1"/>
    <n v="0"/>
  </r>
  <r>
    <x v="4"/>
    <n v="0"/>
  </r>
  <r>
    <x v="2"/>
    <n v="2.7"/>
  </r>
  <r>
    <x v="4"/>
    <n v="0"/>
  </r>
  <r>
    <x v="2"/>
    <n v="0"/>
  </r>
  <r>
    <x v="4"/>
    <n v="0"/>
  </r>
  <r>
    <x v="4"/>
    <n v="0"/>
  </r>
  <r>
    <x v="2"/>
    <n v="0"/>
  </r>
  <r>
    <x v="2"/>
    <n v="0"/>
  </r>
  <r>
    <x v="4"/>
    <n v="0"/>
  </r>
  <r>
    <x v="1"/>
    <n v="0"/>
  </r>
  <r>
    <x v="2"/>
    <n v="0"/>
  </r>
  <r>
    <x v="4"/>
    <n v="0"/>
  </r>
  <r>
    <x v="1"/>
    <n v="0"/>
  </r>
  <r>
    <x v="3"/>
    <n v="0"/>
  </r>
  <r>
    <x v="4"/>
    <n v="0"/>
  </r>
  <r>
    <x v="4"/>
    <n v="0"/>
  </r>
  <r>
    <x v="4"/>
    <n v="0"/>
  </r>
  <r>
    <x v="4"/>
    <n v="0"/>
  </r>
  <r>
    <x v="1"/>
    <n v="0"/>
  </r>
  <r>
    <x v="2"/>
    <n v="0"/>
  </r>
  <r>
    <x v="1"/>
    <n v="0"/>
  </r>
  <r>
    <x v="1"/>
    <n v="0"/>
  </r>
  <r>
    <x v="4"/>
    <n v="0"/>
  </r>
  <r>
    <x v="3"/>
    <n v="0"/>
  </r>
  <r>
    <x v="3"/>
    <n v="0"/>
  </r>
  <r>
    <x v="3"/>
    <n v="0"/>
  </r>
  <r>
    <x v="4"/>
    <n v="0"/>
  </r>
  <r>
    <x v="2"/>
    <n v="0"/>
  </r>
  <r>
    <x v="4"/>
    <n v="0"/>
  </r>
  <r>
    <x v="2"/>
    <n v="0"/>
  </r>
  <r>
    <x v="2"/>
    <n v="0"/>
  </r>
  <r>
    <x v="5"/>
    <n v="0"/>
  </r>
  <r>
    <x v="1"/>
    <n v="0"/>
  </r>
  <r>
    <x v="2"/>
    <n v="0"/>
  </r>
  <r>
    <x v="3"/>
    <n v="0"/>
  </r>
  <r>
    <x v="2"/>
    <n v="0"/>
  </r>
  <r>
    <x v="4"/>
    <n v="0"/>
  </r>
  <r>
    <x v="2"/>
    <n v="0"/>
  </r>
  <r>
    <x v="5"/>
    <n v="0"/>
  </r>
  <r>
    <x v="5"/>
    <n v="0"/>
  </r>
  <r>
    <x v="5"/>
    <n v="0"/>
  </r>
  <r>
    <x v="3"/>
    <n v="0"/>
  </r>
  <r>
    <x v="5"/>
    <n v="0"/>
  </r>
  <r>
    <x v="4"/>
    <n v="0"/>
  </r>
  <r>
    <x v="4"/>
    <n v="0"/>
  </r>
  <r>
    <x v="6"/>
    <n v="5.4"/>
  </r>
  <r>
    <x v="6"/>
    <n v="5.4"/>
  </r>
  <r>
    <x v="6"/>
    <n v="5.4"/>
  </r>
  <r>
    <x v="7"/>
    <n v="5.4"/>
  </r>
  <r>
    <x v="7"/>
    <n v="5.4"/>
  </r>
  <r>
    <x v="6"/>
    <n v="5.4"/>
  </r>
  <r>
    <x v="6"/>
    <n v="5.4"/>
  </r>
  <r>
    <x v="6"/>
    <n v="0"/>
  </r>
  <r>
    <x v="7"/>
    <n v="5.4"/>
  </r>
  <r>
    <x v="7"/>
    <n v="0"/>
  </r>
  <r>
    <x v="6"/>
    <n v="5.4"/>
  </r>
  <r>
    <x v="6"/>
    <n v="0"/>
  </r>
  <r>
    <x v="7"/>
    <n v="5.4"/>
  </r>
  <r>
    <x v="7"/>
    <n v="0"/>
  </r>
  <r>
    <x v="7"/>
    <n v="0"/>
  </r>
  <r>
    <x v="6"/>
    <n v="0"/>
  </r>
  <r>
    <x v="7"/>
    <n v="0"/>
  </r>
  <r>
    <x v="7"/>
    <n v="5.4"/>
  </r>
  <r>
    <x v="6"/>
    <n v="5.4"/>
  </r>
  <r>
    <x v="6"/>
    <n v="0"/>
  </r>
  <r>
    <x v="6"/>
    <n v="0"/>
  </r>
  <r>
    <x v="7"/>
    <n v="0"/>
  </r>
  <r>
    <x v="6"/>
    <n v="0"/>
  </r>
  <r>
    <x v="6"/>
    <n v="0"/>
  </r>
  <r>
    <x v="7"/>
    <n v="5.4"/>
  </r>
  <r>
    <x v="6"/>
    <n v="5.4"/>
  </r>
  <r>
    <x v="6"/>
    <n v="5.4"/>
  </r>
  <r>
    <x v="7"/>
    <n v="5.4"/>
  </r>
  <r>
    <x v="7"/>
    <n v="0"/>
  </r>
  <r>
    <x v="7"/>
    <n v="0"/>
  </r>
  <r>
    <x v="6"/>
    <n v="0"/>
  </r>
  <r>
    <x v="6"/>
    <n v="2.7"/>
  </r>
  <r>
    <x v="7"/>
    <n v="0"/>
  </r>
  <r>
    <x v="6"/>
    <n v="0"/>
  </r>
  <r>
    <x v="6"/>
    <n v="0"/>
  </r>
  <r>
    <x v="7"/>
    <n v="0"/>
  </r>
  <r>
    <x v="7"/>
    <n v="2.7"/>
  </r>
  <r>
    <x v="7"/>
    <n v="0"/>
  </r>
  <r>
    <x v="6"/>
    <n v="0"/>
  </r>
  <r>
    <x v="6"/>
    <n v="0"/>
  </r>
  <r>
    <x v="7"/>
    <n v="0"/>
  </r>
  <r>
    <x v="7"/>
    <n v="0"/>
  </r>
  <r>
    <x v="6"/>
    <n v="0"/>
  </r>
  <r>
    <x v="7"/>
    <n v="0"/>
  </r>
  <r>
    <x v="6"/>
    <n v="2.7"/>
  </r>
  <r>
    <x v="6"/>
    <n v="0"/>
  </r>
  <r>
    <x v="6"/>
    <n v="0"/>
  </r>
  <r>
    <x v="6"/>
    <n v="2.7"/>
  </r>
  <r>
    <x v="6"/>
    <n v="2.7"/>
  </r>
  <r>
    <x v="6"/>
    <n v="0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6"/>
    <n v="0"/>
  </r>
  <r>
    <x v="6"/>
    <n v="0"/>
  </r>
  <r>
    <x v="7"/>
    <n v="2.7"/>
  </r>
  <r>
    <x v="6"/>
    <n v="2.7"/>
  </r>
  <r>
    <x v="6"/>
    <n v="0"/>
  </r>
  <r>
    <x v="6"/>
    <n v="2.7"/>
  </r>
  <r>
    <x v="6"/>
    <n v="0"/>
  </r>
  <r>
    <x v="6"/>
    <n v="0"/>
  </r>
  <r>
    <x v="6"/>
    <n v="2.7"/>
  </r>
  <r>
    <x v="7"/>
    <n v="0"/>
  </r>
  <r>
    <x v="6"/>
    <n v="2.7"/>
  </r>
  <r>
    <x v="6"/>
    <n v="0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6"/>
    <n v="2.7"/>
  </r>
  <r>
    <x v="6"/>
    <n v="0"/>
  </r>
  <r>
    <x v="6"/>
    <n v="0"/>
  </r>
  <r>
    <x v="7"/>
    <n v="0"/>
  </r>
  <r>
    <x v="6"/>
    <n v="0"/>
  </r>
  <r>
    <x v="6"/>
    <n v="0"/>
  </r>
  <r>
    <x v="7"/>
    <n v="0"/>
  </r>
  <r>
    <x v="6"/>
    <n v="0"/>
  </r>
  <r>
    <x v="6"/>
    <n v="0"/>
  </r>
  <r>
    <x v="7"/>
    <n v="2.7"/>
  </r>
  <r>
    <x v="7"/>
    <n v="0"/>
  </r>
  <r>
    <x v="7"/>
    <n v="0"/>
  </r>
  <r>
    <x v="6"/>
    <n v="0"/>
  </r>
  <r>
    <x v="6"/>
    <n v="2.7"/>
  </r>
  <r>
    <x v="6"/>
    <n v="0"/>
  </r>
  <r>
    <x v="7"/>
    <n v="0"/>
  </r>
  <r>
    <x v="7"/>
    <n v="0"/>
  </r>
  <r>
    <x v="6"/>
    <n v="0"/>
  </r>
  <r>
    <x v="7"/>
    <n v="0"/>
  </r>
  <r>
    <x v="6"/>
    <n v="0"/>
  </r>
  <r>
    <x v="6"/>
    <n v="0"/>
  </r>
  <r>
    <x v="6"/>
    <n v="0"/>
  </r>
  <r>
    <x v="5"/>
    <n v="0"/>
  </r>
  <r>
    <x v="7"/>
    <n v="0"/>
  </r>
  <r>
    <x v="7"/>
    <n v="0"/>
  </r>
  <r>
    <x v="6"/>
    <n v="0"/>
  </r>
  <r>
    <x v="7"/>
    <n v="0"/>
  </r>
  <r>
    <x v="6"/>
    <n v="0"/>
  </r>
  <r>
    <x v="7"/>
    <n v="0"/>
  </r>
  <r>
    <x v="7"/>
    <n v="0"/>
  </r>
  <r>
    <x v="7"/>
    <n v="0"/>
  </r>
  <r>
    <x v="6"/>
    <n v="0"/>
  </r>
  <r>
    <x v="6"/>
    <n v="2.7"/>
  </r>
  <r>
    <x v="7"/>
    <n v="2.7"/>
  </r>
  <r>
    <x v="6"/>
    <n v="0"/>
  </r>
  <r>
    <x v="6"/>
    <n v="2.7"/>
  </r>
  <r>
    <x v="7"/>
    <n v="0"/>
  </r>
  <r>
    <x v="7"/>
    <n v="0"/>
  </r>
  <r>
    <x v="7"/>
    <n v="0"/>
  </r>
  <r>
    <x v="7"/>
    <n v="0"/>
  </r>
  <r>
    <x v="7"/>
    <n v="0"/>
  </r>
  <r>
    <x v="5"/>
    <n v="0"/>
  </r>
  <r>
    <x v="6"/>
    <n v="0"/>
  </r>
  <r>
    <x v="7"/>
    <n v="0"/>
  </r>
  <r>
    <x v="5"/>
    <n v="0"/>
  </r>
  <r>
    <x v="6"/>
    <n v="0"/>
  </r>
  <r>
    <x v="7"/>
    <n v="0"/>
  </r>
  <r>
    <x v="7"/>
    <n v="0"/>
  </r>
  <r>
    <x v="6"/>
    <n v="0"/>
  </r>
  <r>
    <x v="7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7"/>
    <n v="0"/>
  </r>
  <r>
    <x v="6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7"/>
    <n v="0"/>
  </r>
  <r>
    <x v="6"/>
    <n v="0"/>
  </r>
  <r>
    <x v="7"/>
    <n v="0"/>
  </r>
  <r>
    <x v="7"/>
    <n v="0"/>
  </r>
  <r>
    <x v="6"/>
    <n v="0"/>
  </r>
  <r>
    <x v="6"/>
    <n v="0"/>
  </r>
  <r>
    <x v="5"/>
    <n v="0"/>
  </r>
  <r>
    <x v="6"/>
    <n v="0"/>
  </r>
  <r>
    <x v="5"/>
    <n v="0"/>
  </r>
  <r>
    <x v="7"/>
    <n v="0"/>
  </r>
  <r>
    <x v="6"/>
    <n v="0"/>
  </r>
  <r>
    <x v="6"/>
    <n v="0"/>
  </r>
  <r>
    <x v="7"/>
    <n v="0"/>
  </r>
  <r>
    <x v="7"/>
    <n v="2.7"/>
  </r>
  <r>
    <x v="5"/>
    <m/>
  </r>
  <r>
    <x v="6"/>
    <m/>
  </r>
  <r>
    <x v="6"/>
    <m/>
  </r>
  <r>
    <x v="7"/>
    <m/>
  </r>
  <r>
    <x v="6"/>
    <m/>
  </r>
  <r>
    <x v="7"/>
    <m/>
  </r>
  <r>
    <x v="6"/>
    <m/>
  </r>
  <r>
    <x v="6"/>
    <m/>
  </r>
  <r>
    <x v="6"/>
    <m/>
  </r>
  <r>
    <x v="6"/>
    <m/>
  </r>
  <r>
    <x v="5"/>
    <m/>
  </r>
  <r>
    <x v="7"/>
    <m/>
  </r>
  <r>
    <x v="6"/>
    <m/>
  </r>
  <r>
    <x v="6"/>
    <m/>
  </r>
  <r>
    <x v="7"/>
    <m/>
  </r>
  <r>
    <x v="6"/>
    <m/>
  </r>
  <r>
    <x v="7"/>
    <m/>
  </r>
  <r>
    <x v="7"/>
    <m/>
  </r>
  <r>
    <x v="6"/>
    <m/>
  </r>
  <r>
    <x v="6"/>
    <m/>
  </r>
  <r>
    <x v="5"/>
    <m/>
  </r>
  <r>
    <x v="7"/>
    <m/>
  </r>
  <r>
    <x v="6"/>
    <m/>
  </r>
  <r>
    <x v="6"/>
    <m/>
  </r>
  <r>
    <x v="5"/>
    <m/>
  </r>
  <r>
    <x v="7"/>
    <m/>
  </r>
  <r>
    <x v="7"/>
    <m/>
  </r>
  <r>
    <x v="7"/>
    <m/>
  </r>
  <r>
    <x v="5"/>
    <m/>
  </r>
  <r>
    <x v="7"/>
    <m/>
  </r>
  <r>
    <x v="7"/>
    <m/>
  </r>
  <r>
    <x v="5"/>
    <m/>
  </r>
  <r>
    <x v="6"/>
    <m/>
  </r>
  <r>
    <x v="7"/>
    <m/>
  </r>
  <r>
    <x v="7"/>
    <m/>
  </r>
  <r>
    <x v="6"/>
    <m/>
  </r>
  <r>
    <x v="6"/>
    <m/>
  </r>
  <r>
    <x v="5"/>
    <m/>
  </r>
  <r>
    <x v="7"/>
    <m/>
  </r>
  <r>
    <x v="7"/>
    <m/>
  </r>
  <r>
    <x v="7"/>
    <m/>
  </r>
  <r>
    <x v="6"/>
    <m/>
  </r>
  <r>
    <x v="6"/>
    <m/>
  </r>
  <r>
    <x v="5"/>
    <m/>
  </r>
  <r>
    <x v="7"/>
    <m/>
  </r>
  <r>
    <x v="7"/>
    <m/>
  </r>
  <r>
    <x v="6"/>
    <m/>
  </r>
  <r>
    <x v="5"/>
    <m/>
  </r>
  <r>
    <x v="5"/>
    <m/>
  </r>
  <r>
    <x v="7"/>
    <m/>
  </r>
  <r>
    <x v="7"/>
    <m/>
  </r>
  <r>
    <x v="6"/>
    <m/>
  </r>
  <r>
    <x v="7"/>
    <m/>
  </r>
  <r>
    <x v="6"/>
    <m/>
  </r>
  <r>
    <x v="6"/>
    <m/>
  </r>
  <r>
    <x v="5"/>
    <m/>
  </r>
  <r>
    <x v="6"/>
    <m/>
  </r>
  <r>
    <x v="7"/>
    <m/>
  </r>
  <r>
    <x v="6"/>
    <m/>
  </r>
  <r>
    <x v="5"/>
    <m/>
  </r>
  <r>
    <x v="7"/>
    <m/>
  </r>
  <r>
    <x v="6"/>
    <m/>
  </r>
  <r>
    <x v="6"/>
    <m/>
  </r>
  <r>
    <x v="5"/>
    <m/>
  </r>
  <r>
    <x v="6"/>
    <m/>
  </r>
  <r>
    <x v="5"/>
    <m/>
  </r>
  <r>
    <x v="7"/>
    <m/>
  </r>
  <r>
    <x v="5"/>
    <m/>
  </r>
  <r>
    <x v="7"/>
    <m/>
  </r>
  <r>
    <x v="5"/>
    <m/>
  </r>
  <r>
    <x v="5"/>
    <m/>
  </r>
  <r>
    <x v="7"/>
    <m/>
  </r>
  <r>
    <x v="7"/>
    <m/>
  </r>
  <r>
    <x v="6"/>
    <m/>
  </r>
  <r>
    <x v="7"/>
    <m/>
  </r>
  <r>
    <x v="7"/>
    <m/>
  </r>
  <r>
    <x v="6"/>
    <m/>
  </r>
  <r>
    <x v="5"/>
    <m/>
  </r>
  <r>
    <x v="6"/>
    <m/>
  </r>
  <r>
    <x v="6"/>
    <m/>
  </r>
  <r>
    <x v="7"/>
    <m/>
  </r>
  <r>
    <x v="7"/>
    <m/>
  </r>
  <r>
    <x v="6"/>
    <m/>
  </r>
  <r>
    <x v="5"/>
    <m/>
  </r>
  <r>
    <x v="5"/>
    <m/>
  </r>
  <r>
    <x v="6"/>
    <m/>
  </r>
  <r>
    <x v="6"/>
    <m/>
  </r>
  <r>
    <x v="5"/>
    <m/>
  </r>
  <r>
    <x v="5"/>
    <m/>
  </r>
  <r>
    <x v="6"/>
    <m/>
  </r>
</pivotCacheRecords>
</file>

<file path=xl/pivotCache/pivotCacheRecords4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5.4"/>
  </r>
  <r>
    <x v="0"/>
    <n v="0"/>
  </r>
  <r>
    <x v="0"/>
    <n v="5.4"/>
  </r>
  <r>
    <x v="0"/>
    <n v="0"/>
  </r>
  <r>
    <x v="0"/>
    <n v="0"/>
  </r>
  <r>
    <x v="0"/>
    <n v="0"/>
  </r>
  <r>
    <x v="0"/>
    <n v="2.7"/>
  </r>
  <r>
    <x v="0"/>
    <n v="0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5.4"/>
  </r>
  <r>
    <x v="3"/>
    <n v="5.4"/>
  </r>
  <r>
    <x v="1"/>
    <n v="5.4"/>
  </r>
  <r>
    <x v="3"/>
    <n v="5.4"/>
  </r>
  <r>
    <x v="1"/>
    <n v="5.4"/>
  </r>
  <r>
    <x v="3"/>
    <n v="5.4"/>
  </r>
  <r>
    <x v="2"/>
    <n v="5.4"/>
  </r>
  <r>
    <x v="2"/>
    <n v="5.4"/>
  </r>
  <r>
    <x v="2"/>
    <n v="5.4"/>
  </r>
  <r>
    <x v="2"/>
    <n v="5.4"/>
  </r>
  <r>
    <x v="1"/>
    <n v="5.4"/>
  </r>
  <r>
    <x v="3"/>
    <n v="5.4"/>
  </r>
  <r>
    <x v="3"/>
    <n v="5.4"/>
  </r>
  <r>
    <x v="3"/>
    <n v="5.4"/>
  </r>
  <r>
    <x v="3"/>
    <n v="5.4"/>
  </r>
  <r>
    <x v="1"/>
    <n v="5.4"/>
  </r>
  <r>
    <x v="1"/>
    <n v="5.4"/>
  </r>
  <r>
    <x v="1"/>
    <n v="5.4"/>
  </r>
  <r>
    <x v="2"/>
    <n v="0"/>
  </r>
  <r>
    <x v="1"/>
    <n v="5.4"/>
  </r>
  <r>
    <x v="1"/>
    <n v="5.4"/>
  </r>
  <r>
    <x v="2"/>
    <n v="5.4"/>
  </r>
  <r>
    <x v="3"/>
    <n v="5.4"/>
  </r>
  <r>
    <x v="2"/>
    <n v="0"/>
  </r>
  <r>
    <x v="1"/>
    <n v="5.4"/>
  </r>
  <r>
    <x v="2"/>
    <n v="5.4"/>
  </r>
  <r>
    <x v="1"/>
    <n v="5.4"/>
  </r>
  <r>
    <x v="3"/>
    <n v="5.4"/>
  </r>
  <r>
    <x v="2"/>
    <n v="5.4"/>
  </r>
  <r>
    <x v="3"/>
    <n v="5.4"/>
  </r>
  <r>
    <x v="2"/>
    <n v="5.4"/>
  </r>
  <r>
    <x v="2"/>
    <n v="5.4"/>
  </r>
  <r>
    <x v="2"/>
    <n v="5.4"/>
  </r>
  <r>
    <x v="1"/>
    <n v="5.4"/>
  </r>
  <r>
    <x v="1"/>
    <n v="5.4"/>
  </r>
  <r>
    <x v="3"/>
    <n v="5.4"/>
  </r>
  <r>
    <x v="3"/>
    <n v="5.4"/>
  </r>
  <r>
    <x v="1"/>
    <n v="5.4"/>
  </r>
  <r>
    <x v="2"/>
    <n v="0"/>
  </r>
  <r>
    <x v="3"/>
    <n v="5.4"/>
  </r>
  <r>
    <x v="1"/>
    <n v="5.4"/>
  </r>
  <r>
    <x v="4"/>
    <n v="5.4"/>
  </r>
  <r>
    <x v="1"/>
    <n v="5.4"/>
  </r>
  <r>
    <x v="2"/>
    <n v="0"/>
  </r>
  <r>
    <x v="3"/>
    <n v="5.4"/>
  </r>
  <r>
    <x v="1"/>
    <n v="5.4"/>
  </r>
  <r>
    <x v="3"/>
    <n v="5.4"/>
  </r>
  <r>
    <x v="3"/>
    <n v="0"/>
  </r>
  <r>
    <x v="2"/>
    <n v="5.4"/>
  </r>
  <r>
    <x v="2"/>
    <n v="0"/>
  </r>
  <r>
    <x v="1"/>
    <n v="5.4"/>
  </r>
  <r>
    <x v="1"/>
    <n v="5.4"/>
  </r>
  <r>
    <x v="5"/>
    <m/>
  </r>
  <r>
    <x v="1"/>
    <n v="5.4"/>
  </r>
  <r>
    <x v="4"/>
    <n v="5.4"/>
  </r>
  <r>
    <x v="3"/>
    <n v="0"/>
  </r>
  <r>
    <x v="3"/>
    <n v="5.4"/>
  </r>
  <r>
    <x v="2"/>
    <n v="0"/>
  </r>
  <r>
    <x v="2"/>
    <n v="0"/>
  </r>
  <r>
    <x v="2"/>
    <n v="5.4"/>
  </r>
  <r>
    <x v="2"/>
    <n v="0"/>
  </r>
  <r>
    <x v="3"/>
    <n v="0"/>
  </r>
  <r>
    <x v="2"/>
    <n v="5.4"/>
  </r>
  <r>
    <x v="2"/>
    <n v="0"/>
  </r>
  <r>
    <x v="4"/>
    <n v="5.4"/>
  </r>
  <r>
    <x v="3"/>
    <n v="0"/>
  </r>
  <r>
    <x v="3"/>
    <n v="5.4"/>
  </r>
  <r>
    <x v="2"/>
    <n v="0"/>
  </r>
  <r>
    <x v="1"/>
    <n v="0"/>
  </r>
  <r>
    <x v="3"/>
    <n v="5.4"/>
  </r>
  <r>
    <x v="3"/>
    <n v="5.4"/>
  </r>
  <r>
    <x v="3"/>
    <n v="5.4"/>
  </r>
  <r>
    <x v="2"/>
    <n v="0"/>
  </r>
  <r>
    <x v="1"/>
    <n v="5.4"/>
  </r>
  <r>
    <x v="2"/>
    <n v="0"/>
  </r>
  <r>
    <x v="2"/>
    <n v="5.4"/>
  </r>
  <r>
    <x v="1"/>
    <n v="5.4"/>
  </r>
  <r>
    <x v="2"/>
    <n v="0"/>
  </r>
  <r>
    <x v="1"/>
    <n v="5.4"/>
  </r>
  <r>
    <x v="3"/>
    <n v="0"/>
  </r>
  <r>
    <x v="2"/>
    <n v="0"/>
  </r>
  <r>
    <x v="3"/>
    <n v="0"/>
  </r>
  <r>
    <x v="3"/>
    <n v="0"/>
  </r>
  <r>
    <x v="1"/>
    <n v="5.4"/>
  </r>
  <r>
    <x v="1"/>
    <n v="0"/>
  </r>
  <r>
    <x v="4"/>
    <n v="5.4"/>
  </r>
  <r>
    <x v="2"/>
    <n v="0"/>
  </r>
  <r>
    <x v="4"/>
    <n v="0"/>
  </r>
  <r>
    <x v="3"/>
    <n v="0"/>
  </r>
  <r>
    <x v="2"/>
    <n v="5.4"/>
  </r>
  <r>
    <x v="1"/>
    <n v="0"/>
  </r>
  <r>
    <x v="4"/>
    <n v="5.4"/>
  </r>
  <r>
    <x v="3"/>
    <n v="5.4"/>
  </r>
  <r>
    <x v="2"/>
    <n v="5.4"/>
  </r>
  <r>
    <x v="1"/>
    <n v="0"/>
  </r>
  <r>
    <x v="3"/>
    <n v="0"/>
  </r>
  <r>
    <x v="2"/>
    <n v="0"/>
  </r>
  <r>
    <x v="1"/>
    <n v="0"/>
  </r>
  <r>
    <x v="2"/>
    <n v="0"/>
  </r>
  <r>
    <x v="1"/>
    <n v="0"/>
  </r>
  <r>
    <x v="3"/>
    <n v="5.4"/>
  </r>
  <r>
    <x v="2"/>
    <n v="5.4"/>
  </r>
  <r>
    <x v="3"/>
    <n v="0"/>
  </r>
  <r>
    <x v="3"/>
    <n v="5.4"/>
  </r>
  <r>
    <x v="3"/>
    <n v="5.4"/>
  </r>
  <r>
    <x v="1"/>
    <n v="5.4"/>
  </r>
  <r>
    <x v="2"/>
    <n v="0"/>
  </r>
  <r>
    <x v="4"/>
    <n v="2.7"/>
  </r>
  <r>
    <x v="4"/>
    <n v="2.7"/>
  </r>
  <r>
    <x v="4"/>
    <n v="2.7"/>
  </r>
  <r>
    <x v="3"/>
    <n v="0"/>
  </r>
  <r>
    <x v="1"/>
    <n v="2.7"/>
  </r>
  <r>
    <x v="3"/>
    <n v="2.7"/>
  </r>
  <r>
    <x v="1"/>
    <n v="2.7"/>
  </r>
  <r>
    <x v="2"/>
    <n v="2.7"/>
  </r>
  <r>
    <x v="1"/>
    <n v="2.7"/>
  </r>
  <r>
    <x v="1"/>
    <n v="0"/>
  </r>
  <r>
    <x v="1"/>
    <n v="2.7"/>
  </r>
  <r>
    <x v="2"/>
    <n v="2.7"/>
  </r>
  <r>
    <x v="3"/>
    <n v="2.7"/>
  </r>
  <r>
    <x v="1"/>
    <n v="0"/>
  </r>
  <r>
    <x v="3"/>
    <n v="2.7"/>
  </r>
  <r>
    <x v="1"/>
    <n v="0"/>
  </r>
  <r>
    <x v="2"/>
    <n v="0"/>
  </r>
  <r>
    <x v="4"/>
    <n v="2.7"/>
  </r>
  <r>
    <x v="1"/>
    <n v="0"/>
  </r>
  <r>
    <x v="3"/>
    <n v="2.7"/>
  </r>
  <r>
    <x v="2"/>
    <n v="2.7"/>
  </r>
  <r>
    <x v="4"/>
    <n v="0"/>
  </r>
  <r>
    <x v="2"/>
    <n v="2.7"/>
  </r>
  <r>
    <x v="2"/>
    <n v="0"/>
  </r>
  <r>
    <x v="2"/>
    <n v="0"/>
  </r>
  <r>
    <x v="1"/>
    <n v="2.7"/>
  </r>
  <r>
    <x v="3"/>
    <n v="0"/>
  </r>
  <r>
    <x v="3"/>
    <n v="2.7"/>
  </r>
  <r>
    <x v="2"/>
    <n v="0"/>
  </r>
  <r>
    <x v="1"/>
    <n v="0"/>
  </r>
  <r>
    <x v="4"/>
    <n v="2.7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1"/>
    <n v="0"/>
  </r>
  <r>
    <x v="1"/>
    <n v="0"/>
  </r>
  <r>
    <x v="3"/>
    <n v="2.7"/>
  </r>
  <r>
    <x v="2"/>
    <n v="2.7"/>
  </r>
  <r>
    <x v="2"/>
    <n v="2.7"/>
  </r>
  <r>
    <x v="3"/>
    <n v="0"/>
  </r>
  <r>
    <x v="1"/>
    <n v="0"/>
  </r>
  <r>
    <x v="3"/>
    <n v="0"/>
  </r>
  <r>
    <x v="3"/>
    <n v="0"/>
  </r>
  <r>
    <x v="1"/>
    <n v="0"/>
  </r>
  <r>
    <x v="2"/>
    <n v="2.7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2.7"/>
  </r>
  <r>
    <x v="2"/>
    <n v="0"/>
  </r>
  <r>
    <x v="1"/>
    <n v="0"/>
  </r>
  <r>
    <x v="4"/>
    <n v="2.7"/>
  </r>
  <r>
    <x v="2"/>
    <n v="2.7"/>
  </r>
  <r>
    <x v="2"/>
    <n v="0"/>
  </r>
  <r>
    <x v="1"/>
    <n v="0"/>
  </r>
  <r>
    <x v="1"/>
    <n v="0"/>
  </r>
  <r>
    <x v="3"/>
    <n v="0"/>
  </r>
  <r>
    <x v="3"/>
    <n v="0"/>
  </r>
  <r>
    <x v="2"/>
    <n v="0"/>
  </r>
  <r>
    <x v="1"/>
    <n v="2.7"/>
  </r>
  <r>
    <x v="3"/>
    <n v="0"/>
  </r>
  <r>
    <x v="1"/>
    <n v="0"/>
  </r>
  <r>
    <x v="1"/>
    <n v="0"/>
  </r>
  <r>
    <x v="3"/>
    <n v="0"/>
  </r>
  <r>
    <x v="4"/>
    <n v="0"/>
  </r>
  <r>
    <x v="2"/>
    <n v="0"/>
  </r>
  <r>
    <x v="2"/>
    <n v="0"/>
  </r>
  <r>
    <x v="3"/>
    <n v="2.7"/>
  </r>
  <r>
    <x v="2"/>
    <n v="0"/>
  </r>
  <r>
    <x v="3"/>
    <n v="0"/>
  </r>
  <r>
    <x v="2"/>
    <n v="0"/>
  </r>
  <r>
    <x v="1"/>
    <n v="0"/>
  </r>
  <r>
    <x v="4"/>
    <n v="2.7"/>
  </r>
  <r>
    <x v="3"/>
    <n v="0"/>
  </r>
  <r>
    <x v="1"/>
    <n v="0"/>
  </r>
  <r>
    <x v="3"/>
    <n v="0"/>
  </r>
  <r>
    <x v="4"/>
    <n v="2.7"/>
  </r>
  <r>
    <x v="1"/>
    <n v="0"/>
  </r>
  <r>
    <x v="1"/>
    <n v="0"/>
  </r>
  <r>
    <x v="3"/>
    <n v="0"/>
  </r>
  <r>
    <x v="3"/>
    <n v="2.7"/>
  </r>
  <r>
    <x v="3"/>
    <n v="0"/>
  </r>
  <r>
    <x v="2"/>
    <n v="0"/>
  </r>
  <r>
    <x v="2"/>
    <n v="2.7"/>
  </r>
  <r>
    <x v="1"/>
    <n v="0"/>
  </r>
  <r>
    <x v="4"/>
    <n v="0"/>
  </r>
  <r>
    <x v="4"/>
    <n v="0"/>
  </r>
  <r>
    <x v="2"/>
    <n v="0"/>
  </r>
  <r>
    <x v="3"/>
    <n v="0"/>
  </r>
  <r>
    <x v="3"/>
    <n v="0"/>
  </r>
  <r>
    <x v="4"/>
    <n v="0"/>
  </r>
  <r>
    <x v="1"/>
    <n v="2.7"/>
  </r>
  <r>
    <x v="4"/>
    <n v="0"/>
  </r>
  <r>
    <x v="2"/>
    <n v="0"/>
  </r>
  <r>
    <x v="2"/>
    <n v="0"/>
  </r>
  <r>
    <x v="4"/>
    <n v="0"/>
  </r>
  <r>
    <x v="3"/>
    <n v="0"/>
  </r>
  <r>
    <x v="4"/>
    <n v="0"/>
  </r>
  <r>
    <x v="5"/>
    <n v="0"/>
  </r>
  <r>
    <x v="3"/>
    <n v="0"/>
  </r>
  <r>
    <x v="1"/>
    <n v="0"/>
  </r>
  <r>
    <x v="1"/>
    <n v="0"/>
  </r>
  <r>
    <x v="4"/>
    <n v="0"/>
  </r>
  <r>
    <x v="1"/>
    <n v="0"/>
  </r>
  <r>
    <x v="2"/>
    <n v="0"/>
  </r>
  <r>
    <x v="1"/>
    <n v="0"/>
  </r>
  <r>
    <x v="2"/>
    <n v="0"/>
  </r>
  <r>
    <x v="1"/>
    <n v="0"/>
  </r>
  <r>
    <x v="1"/>
    <n v="2.7"/>
  </r>
  <r>
    <x v="3"/>
    <n v="0"/>
  </r>
  <r>
    <x v="2"/>
    <n v="0"/>
  </r>
  <r>
    <x v="2"/>
    <n v="0"/>
  </r>
  <r>
    <x v="1"/>
    <n v="0"/>
  </r>
  <r>
    <x v="3"/>
    <n v="2.7"/>
  </r>
  <r>
    <x v="1"/>
    <n v="0"/>
  </r>
  <r>
    <x v="2"/>
    <n v="0"/>
  </r>
  <r>
    <x v="1"/>
    <n v="0"/>
  </r>
  <r>
    <x v="5"/>
    <n v="0"/>
  </r>
  <r>
    <x v="3"/>
    <n v="0"/>
  </r>
  <r>
    <x v="4"/>
    <n v="0"/>
  </r>
  <r>
    <x v="4"/>
    <n v="2.7"/>
  </r>
  <r>
    <x v="4"/>
    <n v="0"/>
  </r>
  <r>
    <x v="1"/>
    <n v="2.7"/>
  </r>
  <r>
    <x v="2"/>
    <n v="0"/>
  </r>
  <r>
    <x v="4"/>
    <n v="0"/>
  </r>
  <r>
    <x v="3"/>
    <n v="0"/>
  </r>
  <r>
    <x v="4"/>
    <n v="0"/>
  </r>
  <r>
    <x v="2"/>
    <n v="0"/>
  </r>
  <r>
    <x v="4"/>
    <n v="0"/>
  </r>
  <r>
    <x v="4"/>
    <n v="0"/>
  </r>
  <r>
    <x v="2"/>
    <n v="0"/>
  </r>
  <r>
    <x v="1"/>
    <n v="0"/>
  </r>
  <r>
    <x v="1"/>
    <n v="2.7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0"/>
  </r>
  <r>
    <x v="4"/>
    <n v="0"/>
  </r>
  <r>
    <x v="5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3"/>
    <n v="0"/>
  </r>
  <r>
    <x v="4"/>
    <n v="0"/>
  </r>
  <r>
    <x v="3"/>
    <n v="0"/>
  </r>
  <r>
    <x v="1"/>
    <n v="0"/>
  </r>
  <r>
    <x v="3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4"/>
    <n v="0"/>
  </r>
  <r>
    <x v="1"/>
    <n v="0"/>
  </r>
  <r>
    <x v="3"/>
    <n v="0"/>
  </r>
  <r>
    <x v="4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3"/>
    <n v="0"/>
  </r>
  <r>
    <x v="1"/>
    <n v="0"/>
  </r>
  <r>
    <x v="3"/>
    <n v="0"/>
  </r>
  <r>
    <x v="1"/>
    <n v="0"/>
  </r>
  <r>
    <x v="1"/>
    <n v="0"/>
  </r>
  <r>
    <x v="5"/>
    <n v="0"/>
  </r>
  <r>
    <x v="4"/>
    <n v="0"/>
  </r>
  <r>
    <x v="1"/>
    <n v="0"/>
  </r>
  <r>
    <x v="2"/>
    <n v="0"/>
  </r>
  <r>
    <x v="1"/>
    <n v="0"/>
  </r>
  <r>
    <x v="3"/>
    <n v="0"/>
  </r>
  <r>
    <x v="1"/>
    <n v="0"/>
  </r>
  <r>
    <x v="5"/>
    <n v="0"/>
  </r>
  <r>
    <x v="5"/>
    <n v="0"/>
  </r>
  <r>
    <x v="5"/>
    <n v="0"/>
  </r>
  <r>
    <x v="2"/>
    <n v="0"/>
  </r>
  <r>
    <x v="5"/>
    <n v="0"/>
  </r>
  <r>
    <x v="3"/>
    <n v="0"/>
  </r>
  <r>
    <x v="3"/>
    <n v="0"/>
  </r>
  <r>
    <x v="6"/>
    <n v="0"/>
  </r>
  <r>
    <x v="6"/>
    <n v="5.4"/>
  </r>
  <r>
    <x v="6"/>
    <n v="5.4"/>
  </r>
  <r>
    <x v="7"/>
    <n v="5.4"/>
  </r>
  <r>
    <x v="7"/>
    <n v="5.4"/>
  </r>
  <r>
    <x v="6"/>
    <n v="5.4"/>
  </r>
  <r>
    <x v="6"/>
    <n v="5.4"/>
  </r>
  <r>
    <x v="6"/>
    <n v="5.4"/>
  </r>
  <r>
    <x v="7"/>
    <n v="5.4"/>
  </r>
  <r>
    <x v="7"/>
    <n v="5.4"/>
  </r>
  <r>
    <x v="6"/>
    <n v="5.4"/>
  </r>
  <r>
    <x v="6"/>
    <n v="5.4"/>
  </r>
  <r>
    <x v="7"/>
    <n v="0"/>
  </r>
  <r>
    <x v="7"/>
    <n v="5.4"/>
  </r>
  <r>
    <x v="7"/>
    <n v="0"/>
  </r>
  <r>
    <x v="6"/>
    <n v="5.4"/>
  </r>
  <r>
    <x v="7"/>
    <n v="5.4"/>
  </r>
  <r>
    <x v="7"/>
    <n v="5.4"/>
  </r>
  <r>
    <x v="6"/>
    <n v="0"/>
  </r>
  <r>
    <x v="6"/>
    <n v="0"/>
  </r>
  <r>
    <x v="8"/>
    <n v="5.4"/>
  </r>
  <r>
    <x v="7"/>
    <n v="0"/>
  </r>
  <r>
    <x v="6"/>
    <n v="5.4"/>
  </r>
  <r>
    <x v="6"/>
    <n v="5.4"/>
  </r>
  <r>
    <x v="7"/>
    <n v="5.4"/>
  </r>
  <r>
    <x v="6"/>
    <n v="5.4"/>
  </r>
  <r>
    <x v="6"/>
    <n v="0"/>
  </r>
  <r>
    <x v="7"/>
    <n v="0"/>
  </r>
  <r>
    <x v="7"/>
    <n v="2.7"/>
  </r>
  <r>
    <x v="7"/>
    <n v="0"/>
  </r>
  <r>
    <x v="6"/>
    <n v="0"/>
  </r>
  <r>
    <x v="6"/>
    <n v="2.7"/>
  </r>
  <r>
    <x v="7"/>
    <n v="2.7"/>
  </r>
  <r>
    <x v="6"/>
    <n v="2.7"/>
  </r>
  <r>
    <x v="6"/>
    <n v="0"/>
  </r>
  <r>
    <x v="7"/>
    <n v="0"/>
  </r>
  <r>
    <x v="7"/>
    <n v="2.7"/>
  </r>
  <r>
    <x v="7"/>
    <n v="0"/>
  </r>
  <r>
    <x v="6"/>
    <n v="2.7"/>
  </r>
  <r>
    <x v="6"/>
    <n v="0"/>
  </r>
  <r>
    <x v="7"/>
    <n v="2.7"/>
  </r>
  <r>
    <x v="7"/>
    <n v="2.7"/>
  </r>
  <r>
    <x v="6"/>
    <n v="0"/>
  </r>
  <r>
    <x v="7"/>
    <n v="2.7"/>
  </r>
  <r>
    <x v="6"/>
    <n v="0"/>
  </r>
  <r>
    <x v="6"/>
    <n v="2.7"/>
  </r>
  <r>
    <x v="8"/>
    <n v="0"/>
  </r>
  <r>
    <x v="8"/>
    <n v="0"/>
  </r>
  <r>
    <x v="6"/>
    <n v="0"/>
  </r>
  <r>
    <x v="6"/>
    <n v="0"/>
  </r>
  <r>
    <x v="7"/>
    <n v="2.7"/>
  </r>
  <r>
    <x v="7"/>
    <n v="2.7"/>
  </r>
  <r>
    <x v="7"/>
    <n v="2.7"/>
  </r>
  <r>
    <x v="6"/>
    <n v="0"/>
  </r>
  <r>
    <x v="8"/>
    <n v="0"/>
  </r>
  <r>
    <x v="6"/>
    <n v="0"/>
  </r>
  <r>
    <x v="8"/>
    <n v="0"/>
  </r>
  <r>
    <x v="6"/>
    <n v="0"/>
  </r>
  <r>
    <x v="7"/>
    <n v="0"/>
  </r>
  <r>
    <x v="6"/>
    <n v="2.7"/>
  </r>
  <r>
    <x v="6"/>
    <n v="0"/>
  </r>
  <r>
    <x v="7"/>
    <n v="2.7"/>
  </r>
  <r>
    <x v="8"/>
    <n v="0"/>
  </r>
  <r>
    <x v="8"/>
    <n v="2.7"/>
  </r>
  <r>
    <x v="6"/>
    <n v="0"/>
  </r>
  <r>
    <x v="6"/>
    <n v="0"/>
  </r>
  <r>
    <x v="6"/>
    <n v="0"/>
  </r>
  <r>
    <x v="6"/>
    <n v="2.7"/>
  </r>
  <r>
    <x v="7"/>
    <n v="0"/>
  </r>
  <r>
    <x v="6"/>
    <n v="2.7"/>
  </r>
  <r>
    <x v="8"/>
    <n v="2.7"/>
  </r>
  <r>
    <x v="8"/>
    <n v="0"/>
  </r>
  <r>
    <x v="6"/>
    <n v="0"/>
  </r>
  <r>
    <x v="8"/>
    <n v="2.7"/>
  </r>
  <r>
    <x v="8"/>
    <n v="0"/>
  </r>
  <r>
    <x v="6"/>
    <n v="0"/>
  </r>
  <r>
    <x v="6"/>
    <n v="2.7"/>
  </r>
  <r>
    <x v="6"/>
    <n v="0"/>
  </r>
  <r>
    <x v="6"/>
    <n v="0"/>
  </r>
  <r>
    <x v="6"/>
    <n v="2.7"/>
  </r>
  <r>
    <x v="7"/>
    <n v="0"/>
  </r>
  <r>
    <x v="8"/>
    <n v="0"/>
  </r>
  <r>
    <x v="6"/>
    <n v="2.7"/>
  </r>
  <r>
    <x v="7"/>
    <n v="0"/>
  </r>
  <r>
    <x v="6"/>
    <n v="0"/>
  </r>
  <r>
    <x v="8"/>
    <n v="0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7"/>
    <n v="2.7"/>
  </r>
  <r>
    <x v="8"/>
    <n v="0"/>
  </r>
  <r>
    <x v="8"/>
    <n v="0"/>
  </r>
  <r>
    <x v="8"/>
    <n v="0"/>
  </r>
  <r>
    <x v="5"/>
    <n v="0"/>
  </r>
  <r>
    <x v="7"/>
    <n v="0"/>
  </r>
  <r>
    <x v="7"/>
    <n v="2.7"/>
  </r>
  <r>
    <x v="6"/>
    <n v="0"/>
  </r>
  <r>
    <x v="7"/>
    <n v="0"/>
  </r>
  <r>
    <x v="6"/>
    <n v="0"/>
  </r>
  <r>
    <x v="7"/>
    <n v="0"/>
  </r>
  <r>
    <x v="7"/>
    <n v="0"/>
  </r>
  <r>
    <x v="7"/>
    <n v="0"/>
  </r>
  <r>
    <x v="6"/>
    <n v="2.7"/>
  </r>
  <r>
    <x v="6"/>
    <n v="0"/>
  </r>
  <r>
    <x v="7"/>
    <n v="0"/>
  </r>
  <r>
    <x v="8"/>
    <n v="2.7"/>
  </r>
  <r>
    <x v="6"/>
    <n v="2.7"/>
  </r>
  <r>
    <x v="7"/>
    <n v="0"/>
  </r>
  <r>
    <x v="7"/>
    <n v="2.7"/>
  </r>
  <r>
    <x v="7"/>
    <n v="0"/>
  </r>
  <r>
    <x v="7"/>
    <n v="0"/>
  </r>
  <r>
    <x v="7"/>
    <n v="0"/>
  </r>
  <r>
    <x v="5"/>
    <n v="0"/>
  </r>
  <r>
    <x v="6"/>
    <n v="2.7"/>
  </r>
  <r>
    <x v="7"/>
    <n v="0"/>
  </r>
  <r>
    <x v="5"/>
    <n v="2.7"/>
  </r>
  <r>
    <x v="8"/>
    <n v="0"/>
  </r>
  <r>
    <x v="7"/>
    <n v="0"/>
  </r>
  <r>
    <x v="7"/>
    <n v="2.7"/>
  </r>
  <r>
    <x v="8"/>
    <n v="0"/>
  </r>
  <r>
    <x v="7"/>
    <n v="0"/>
  </r>
  <r>
    <x v="6"/>
    <n v="0"/>
  </r>
  <r>
    <x v="6"/>
    <n v="0"/>
  </r>
  <r>
    <x v="8"/>
    <n v="0"/>
  </r>
  <r>
    <x v="6"/>
    <n v="0"/>
  </r>
  <r>
    <x v="7"/>
    <n v="2.7"/>
  </r>
  <r>
    <x v="7"/>
    <n v="2.7"/>
  </r>
  <r>
    <x v="8"/>
    <n v="0"/>
  </r>
  <r>
    <x v="6"/>
    <n v="0"/>
  </r>
  <r>
    <x v="6"/>
    <n v="0"/>
  </r>
  <r>
    <x v="6"/>
    <n v="2.7"/>
  </r>
  <r>
    <x v="7"/>
    <n v="0"/>
  </r>
  <r>
    <x v="7"/>
    <n v="2.7"/>
  </r>
  <r>
    <x v="6"/>
    <n v="2.7"/>
  </r>
  <r>
    <x v="6"/>
    <n v="0"/>
  </r>
  <r>
    <x v="8"/>
    <n v="0"/>
  </r>
  <r>
    <x v="8"/>
    <n v="0"/>
  </r>
  <r>
    <x v="7"/>
    <n v="0"/>
  </r>
  <r>
    <x v="8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7"/>
    <n v="2.7"/>
  </r>
  <r>
    <x v="6"/>
    <n v="0"/>
  </r>
  <r>
    <x v="7"/>
    <n v="0"/>
  </r>
  <r>
    <x v="7"/>
    <n v="0"/>
  </r>
  <r>
    <x v="6"/>
    <n v="0"/>
  </r>
  <r>
    <x v="6"/>
    <n v="0"/>
  </r>
  <r>
    <x v="5"/>
    <n v="0"/>
  </r>
  <r>
    <x v="6"/>
    <n v="0"/>
  </r>
  <r>
    <x v="5"/>
    <n v="0"/>
  </r>
  <r>
    <x v="7"/>
    <n v="0"/>
  </r>
  <r>
    <x v="6"/>
    <n v="0"/>
  </r>
  <r>
    <x v="6"/>
    <n v="2.7"/>
  </r>
  <r>
    <x v="7"/>
    <n v="0"/>
  </r>
  <r>
    <x v="7"/>
    <n v="0"/>
  </r>
  <r>
    <x v="5"/>
    <m/>
  </r>
  <r>
    <x v="8"/>
    <m/>
  </r>
  <r>
    <x v="8"/>
    <m/>
  </r>
  <r>
    <x v="7"/>
    <m/>
  </r>
  <r>
    <x v="8"/>
    <m/>
  </r>
  <r>
    <x v="7"/>
    <m/>
  </r>
  <r>
    <x v="8"/>
    <m/>
  </r>
  <r>
    <x v="6"/>
    <m/>
  </r>
  <r>
    <x v="6"/>
    <m/>
  </r>
  <r>
    <x v="6"/>
    <m/>
  </r>
  <r>
    <x v="5"/>
    <m/>
  </r>
  <r>
    <x v="7"/>
    <m/>
  </r>
  <r>
    <x v="6"/>
    <m/>
  </r>
  <r>
    <x v="6"/>
    <m/>
  </r>
  <r>
    <x v="7"/>
    <m/>
  </r>
  <r>
    <x v="8"/>
    <m/>
  </r>
  <r>
    <x v="7"/>
    <m/>
  </r>
  <r>
    <x v="7"/>
    <m/>
  </r>
  <r>
    <x v="6"/>
    <m/>
  </r>
  <r>
    <x v="6"/>
    <m/>
  </r>
  <r>
    <x v="5"/>
    <m/>
  </r>
  <r>
    <x v="7"/>
    <m/>
  </r>
  <r>
    <x v="6"/>
    <m/>
  </r>
  <r>
    <x v="8"/>
    <m/>
  </r>
  <r>
    <x v="5"/>
    <m/>
  </r>
  <r>
    <x v="7"/>
    <m/>
  </r>
  <r>
    <x v="7"/>
    <m/>
  </r>
  <r>
    <x v="7"/>
    <m/>
  </r>
  <r>
    <x v="5"/>
    <m/>
  </r>
  <r>
    <x v="7"/>
    <m/>
  </r>
  <r>
    <x v="7"/>
    <m/>
  </r>
  <r>
    <x v="5"/>
    <m/>
  </r>
  <r>
    <x v="6"/>
    <m/>
  </r>
  <r>
    <x v="7"/>
    <m/>
  </r>
  <r>
    <x v="7"/>
    <m/>
  </r>
  <r>
    <x v="8"/>
    <m/>
  </r>
  <r>
    <x v="8"/>
    <m/>
  </r>
  <r>
    <x v="5"/>
    <m/>
  </r>
  <r>
    <x v="7"/>
    <m/>
  </r>
  <r>
    <x v="7"/>
    <m/>
  </r>
  <r>
    <x v="7"/>
    <m/>
  </r>
  <r>
    <x v="8"/>
    <m/>
  </r>
  <r>
    <x v="8"/>
    <m/>
  </r>
  <r>
    <x v="5"/>
    <m/>
  </r>
  <r>
    <x v="7"/>
    <m/>
  </r>
  <r>
    <x v="7"/>
    <m/>
  </r>
  <r>
    <x v="8"/>
    <m/>
  </r>
  <r>
    <x v="5"/>
    <m/>
  </r>
  <r>
    <x v="5"/>
    <m/>
  </r>
  <r>
    <x v="7"/>
    <m/>
  </r>
  <r>
    <x v="7"/>
    <m/>
  </r>
  <r>
    <x v="6"/>
    <m/>
  </r>
  <r>
    <x v="7"/>
    <m/>
  </r>
  <r>
    <x v="6"/>
    <m/>
  </r>
  <r>
    <x v="6"/>
    <m/>
  </r>
  <r>
    <x v="5"/>
    <m/>
  </r>
  <r>
    <x v="6"/>
    <m/>
  </r>
  <r>
    <x v="7"/>
    <m/>
  </r>
  <r>
    <x v="8"/>
    <m/>
  </r>
  <r>
    <x v="5"/>
    <m/>
  </r>
  <r>
    <x v="7"/>
    <m/>
  </r>
  <r>
    <x v="8"/>
    <m/>
  </r>
  <r>
    <x v="8"/>
    <m/>
  </r>
  <r>
    <x v="5"/>
    <m/>
  </r>
  <r>
    <x v="8"/>
    <m/>
  </r>
  <r>
    <x v="5"/>
    <m/>
  </r>
  <r>
    <x v="7"/>
    <m/>
  </r>
  <r>
    <x v="5"/>
    <m/>
  </r>
  <r>
    <x v="7"/>
    <m/>
  </r>
  <r>
    <x v="5"/>
    <m/>
  </r>
  <r>
    <x v="5"/>
    <m/>
  </r>
  <r>
    <x v="7"/>
    <m/>
  </r>
  <r>
    <x v="7"/>
    <m/>
  </r>
  <r>
    <x v="8"/>
    <m/>
  </r>
  <r>
    <x v="7"/>
    <m/>
  </r>
  <r>
    <x v="7"/>
    <m/>
  </r>
  <r>
    <x v="8"/>
    <m/>
  </r>
  <r>
    <x v="5"/>
    <m/>
  </r>
  <r>
    <x v="8"/>
    <m/>
  </r>
  <r>
    <x v="6"/>
    <m/>
  </r>
  <r>
    <x v="7"/>
    <m/>
  </r>
  <r>
    <x v="7"/>
    <m/>
  </r>
  <r>
    <x v="8"/>
    <m/>
  </r>
  <r>
    <x v="5"/>
    <m/>
  </r>
  <r>
    <x v="5"/>
    <m/>
  </r>
  <r>
    <x v="8"/>
    <m/>
  </r>
  <r>
    <x v="8"/>
    <m/>
  </r>
  <r>
    <x v="5"/>
    <m/>
  </r>
  <r>
    <x v="5"/>
    <m/>
  </r>
  <r>
    <x v="8"/>
    <m/>
  </r>
</pivotCacheRecords>
</file>

<file path=xl/pivotCache/pivotCacheRecords4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5.4"/>
  </r>
  <r>
    <x v="0"/>
    <n v="0"/>
  </r>
  <r>
    <x v="0"/>
    <n v="5.4"/>
  </r>
  <r>
    <x v="0"/>
    <n v="0"/>
  </r>
  <r>
    <x v="0"/>
    <n v="0"/>
  </r>
  <r>
    <x v="0"/>
    <n v="0"/>
  </r>
  <r>
    <x v="0"/>
    <n v="2.7"/>
  </r>
  <r>
    <x v="0"/>
    <n v="5.4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5.4"/>
  </r>
  <r>
    <x v="3"/>
    <n v="5.4"/>
  </r>
  <r>
    <x v="1"/>
    <n v="5.4"/>
  </r>
  <r>
    <x v="3"/>
    <n v="5.4"/>
  </r>
  <r>
    <x v="1"/>
    <n v="0"/>
  </r>
  <r>
    <x v="3"/>
    <n v="5.4"/>
  </r>
  <r>
    <x v="2"/>
    <n v="5.4"/>
  </r>
  <r>
    <x v="2"/>
    <n v="5.4"/>
  </r>
  <r>
    <x v="2"/>
    <n v="5.4"/>
  </r>
  <r>
    <x v="2"/>
    <n v="5.4"/>
  </r>
  <r>
    <x v="1"/>
    <n v="5.4"/>
  </r>
  <r>
    <x v="3"/>
    <n v="5.4"/>
  </r>
  <r>
    <x v="3"/>
    <n v="5.4"/>
  </r>
  <r>
    <x v="3"/>
    <n v="5.4"/>
  </r>
  <r>
    <x v="3"/>
    <n v="5.4"/>
  </r>
  <r>
    <x v="1"/>
    <n v="5.4"/>
  </r>
  <r>
    <x v="1"/>
    <n v="5.4"/>
  </r>
  <r>
    <x v="1"/>
    <n v="5.4"/>
  </r>
  <r>
    <x v="2"/>
    <n v="5.4"/>
  </r>
  <r>
    <x v="1"/>
    <n v="5.4"/>
  </r>
  <r>
    <x v="1"/>
    <n v="0"/>
  </r>
  <r>
    <x v="2"/>
    <n v="5.4"/>
  </r>
  <r>
    <x v="3"/>
    <n v="0"/>
  </r>
  <r>
    <x v="2"/>
    <n v="0"/>
  </r>
  <r>
    <x v="1"/>
    <n v="0"/>
  </r>
  <r>
    <x v="3"/>
    <n v="0"/>
  </r>
  <r>
    <x v="1"/>
    <n v="5.4"/>
  </r>
  <r>
    <x v="3"/>
    <n v="5.4"/>
  </r>
  <r>
    <x v="2"/>
    <n v="5.4"/>
  </r>
  <r>
    <x v="3"/>
    <n v="5.4"/>
  </r>
  <r>
    <x v="2"/>
    <n v="0"/>
  </r>
  <r>
    <x v="2"/>
    <n v="5.4"/>
  </r>
  <r>
    <x v="2"/>
    <n v="5.4"/>
  </r>
  <r>
    <x v="1"/>
    <n v="5.4"/>
  </r>
  <r>
    <x v="1"/>
    <n v="0"/>
  </r>
  <r>
    <x v="3"/>
    <n v="0"/>
  </r>
  <r>
    <x v="3"/>
    <n v="5.4"/>
  </r>
  <r>
    <x v="1"/>
    <n v="5.4"/>
  </r>
  <r>
    <x v="2"/>
    <n v="5.4"/>
  </r>
  <r>
    <x v="3"/>
    <n v="5.4"/>
  </r>
  <r>
    <x v="1"/>
    <n v="5.4"/>
  </r>
  <r>
    <x v="2"/>
    <n v="5.4"/>
  </r>
  <r>
    <x v="1"/>
    <n v="0"/>
  </r>
  <r>
    <x v="2"/>
    <n v="5.4"/>
  </r>
  <r>
    <x v="3"/>
    <n v="0"/>
  </r>
  <r>
    <x v="1"/>
    <n v="5.4"/>
  </r>
  <r>
    <x v="1"/>
    <n v="5.4"/>
  </r>
  <r>
    <x v="3"/>
    <n v="5.4"/>
  </r>
  <r>
    <x v="2"/>
    <n v="0"/>
  </r>
  <r>
    <x v="2"/>
    <n v="5.4"/>
  </r>
  <r>
    <x v="1"/>
    <n v="5.4"/>
  </r>
  <r>
    <x v="1"/>
    <n v="0"/>
  </r>
  <r>
    <x v="4"/>
    <m/>
  </r>
  <r>
    <x v="1"/>
    <n v="5.4"/>
  </r>
  <r>
    <x v="2"/>
    <n v="0"/>
  </r>
  <r>
    <x v="3"/>
    <n v="5.4"/>
  </r>
  <r>
    <x v="3"/>
    <n v="5.4"/>
  </r>
  <r>
    <x v="2"/>
    <n v="0"/>
  </r>
  <r>
    <x v="2"/>
    <n v="5.4"/>
  </r>
  <r>
    <x v="2"/>
    <n v="0"/>
  </r>
  <r>
    <x v="2"/>
    <n v="5.4"/>
  </r>
  <r>
    <x v="3"/>
    <n v="5.4"/>
  </r>
  <r>
    <x v="2"/>
    <n v="0"/>
  </r>
  <r>
    <x v="2"/>
    <n v="0"/>
  </r>
  <r>
    <x v="2"/>
    <n v="5.4"/>
  </r>
  <r>
    <x v="3"/>
    <n v="5.4"/>
  </r>
  <r>
    <x v="3"/>
    <n v="5.4"/>
  </r>
  <r>
    <x v="2"/>
    <n v="0"/>
  </r>
  <r>
    <x v="1"/>
    <n v="5.4"/>
  </r>
  <r>
    <x v="3"/>
    <n v="5.4"/>
  </r>
  <r>
    <x v="3"/>
    <n v="5.4"/>
  </r>
  <r>
    <x v="3"/>
    <n v="5.4"/>
  </r>
  <r>
    <x v="2"/>
    <n v="0"/>
  </r>
  <r>
    <x v="1"/>
    <n v="5.4"/>
  </r>
  <r>
    <x v="2"/>
    <n v="5.4"/>
  </r>
  <r>
    <x v="2"/>
    <n v="0"/>
  </r>
  <r>
    <x v="1"/>
    <n v="0"/>
  </r>
  <r>
    <x v="2"/>
    <n v="5.4"/>
  </r>
  <r>
    <x v="1"/>
    <n v="5.4"/>
  </r>
  <r>
    <x v="3"/>
    <n v="0"/>
  </r>
  <r>
    <x v="2"/>
    <n v="0"/>
  </r>
  <r>
    <x v="3"/>
    <n v="0"/>
  </r>
  <r>
    <x v="3"/>
    <n v="0"/>
  </r>
  <r>
    <x v="1"/>
    <n v="0"/>
  </r>
  <r>
    <x v="1"/>
    <n v="5.4"/>
  </r>
  <r>
    <x v="2"/>
    <n v="5.4"/>
  </r>
  <r>
    <x v="2"/>
    <n v="5.4"/>
  </r>
  <r>
    <x v="2"/>
    <n v="0"/>
  </r>
  <r>
    <x v="3"/>
    <n v="5.4"/>
  </r>
  <r>
    <x v="2"/>
    <n v="5.4"/>
  </r>
  <r>
    <x v="1"/>
    <n v="5.4"/>
  </r>
  <r>
    <x v="2"/>
    <n v="5.4"/>
  </r>
  <r>
    <x v="3"/>
    <n v="0"/>
  </r>
  <r>
    <x v="3"/>
    <n v="5.4"/>
  </r>
  <r>
    <x v="1"/>
    <n v="0"/>
  </r>
  <r>
    <x v="3"/>
    <n v="5.4"/>
  </r>
  <r>
    <x v="2"/>
    <n v="0"/>
  </r>
  <r>
    <x v="1"/>
    <n v="5.4"/>
  </r>
  <r>
    <x v="2"/>
    <n v="0"/>
  </r>
  <r>
    <x v="1"/>
    <n v="0"/>
  </r>
  <r>
    <x v="3"/>
    <n v="5.4"/>
  </r>
  <r>
    <x v="2"/>
    <n v="5.4"/>
  </r>
  <r>
    <x v="3"/>
    <n v="5.4"/>
  </r>
  <r>
    <x v="3"/>
    <n v="0"/>
  </r>
  <r>
    <x v="3"/>
    <n v="0"/>
  </r>
  <r>
    <x v="1"/>
    <n v="0"/>
  </r>
  <r>
    <x v="3"/>
    <n v="2.7"/>
  </r>
  <r>
    <x v="2"/>
    <n v="2.7"/>
  </r>
  <r>
    <x v="2"/>
    <n v="2.7"/>
  </r>
  <r>
    <x v="2"/>
    <n v="2.7"/>
  </r>
  <r>
    <x v="3"/>
    <n v="0"/>
  </r>
  <r>
    <x v="1"/>
    <n v="2.7"/>
  </r>
  <r>
    <x v="1"/>
    <n v="2.7"/>
  </r>
  <r>
    <x v="1"/>
    <n v="0"/>
  </r>
  <r>
    <x v="2"/>
    <n v="2.7"/>
  </r>
  <r>
    <x v="1"/>
    <n v="0"/>
  </r>
  <r>
    <x v="1"/>
    <n v="0"/>
  </r>
  <r>
    <x v="1"/>
    <n v="0"/>
  </r>
  <r>
    <x v="3"/>
    <n v="0"/>
  </r>
  <r>
    <x v="3"/>
    <n v="0"/>
  </r>
  <r>
    <x v="1"/>
    <n v="2.7"/>
  </r>
  <r>
    <x v="1"/>
    <n v="2.7"/>
  </r>
  <r>
    <x v="1"/>
    <n v="0"/>
  </r>
  <r>
    <x v="2"/>
    <n v="0"/>
  </r>
  <r>
    <x v="2"/>
    <n v="2.7"/>
  </r>
  <r>
    <x v="1"/>
    <n v="0"/>
  </r>
  <r>
    <x v="3"/>
    <n v="2.7"/>
  </r>
  <r>
    <x v="3"/>
    <n v="0"/>
  </r>
  <r>
    <x v="2"/>
    <n v="0"/>
  </r>
  <r>
    <x v="3"/>
    <n v="0"/>
  </r>
  <r>
    <x v="3"/>
    <n v="0"/>
  </r>
  <r>
    <x v="2"/>
    <n v="2.7"/>
  </r>
  <r>
    <x v="1"/>
    <n v="0"/>
  </r>
  <r>
    <x v="3"/>
    <n v="0"/>
  </r>
  <r>
    <x v="3"/>
    <n v="2.7"/>
  </r>
  <r>
    <x v="2"/>
    <n v="0"/>
  </r>
  <r>
    <x v="1"/>
    <n v="0"/>
  </r>
  <r>
    <x v="2"/>
    <n v="2.7"/>
  </r>
  <r>
    <x v="2"/>
    <n v="0"/>
  </r>
  <r>
    <x v="2"/>
    <n v="0"/>
  </r>
  <r>
    <x v="3"/>
    <n v="0"/>
  </r>
  <r>
    <x v="2"/>
    <n v="0"/>
  </r>
  <r>
    <x v="2"/>
    <n v="0"/>
  </r>
  <r>
    <x v="2"/>
    <n v="2.7"/>
  </r>
  <r>
    <x v="1"/>
    <n v="0"/>
  </r>
  <r>
    <x v="1"/>
    <n v="0"/>
  </r>
  <r>
    <x v="3"/>
    <n v="0"/>
  </r>
  <r>
    <x v="3"/>
    <n v="2.7"/>
  </r>
  <r>
    <x v="3"/>
    <n v="2.7"/>
  </r>
  <r>
    <x v="3"/>
    <n v="0"/>
  </r>
  <r>
    <x v="1"/>
    <n v="0"/>
  </r>
  <r>
    <x v="1"/>
    <n v="2.7"/>
  </r>
  <r>
    <x v="3"/>
    <n v="2.7"/>
  </r>
  <r>
    <x v="1"/>
    <n v="2.7"/>
  </r>
  <r>
    <x v="3"/>
    <n v="2.7"/>
  </r>
  <r>
    <x v="3"/>
    <n v="0"/>
  </r>
  <r>
    <x v="1"/>
    <n v="0"/>
  </r>
  <r>
    <x v="1"/>
    <n v="2.7"/>
  </r>
  <r>
    <x v="2"/>
    <n v="2.7"/>
  </r>
  <r>
    <x v="2"/>
    <n v="0"/>
  </r>
  <r>
    <x v="1"/>
    <n v="0"/>
  </r>
  <r>
    <x v="2"/>
    <n v="0"/>
  </r>
  <r>
    <x v="1"/>
    <n v="0"/>
  </r>
  <r>
    <x v="3"/>
    <n v="2.7"/>
  </r>
  <r>
    <x v="3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3"/>
    <n v="2.7"/>
  </r>
  <r>
    <x v="2"/>
    <n v="0"/>
  </r>
  <r>
    <x v="3"/>
    <n v="2.7"/>
  </r>
  <r>
    <x v="3"/>
    <n v="0"/>
  </r>
  <r>
    <x v="1"/>
    <n v="2.7"/>
  </r>
  <r>
    <x v="2"/>
    <n v="0"/>
  </r>
  <r>
    <x v="3"/>
    <n v="2.7"/>
  </r>
  <r>
    <x v="3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1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2"/>
    <n v="0"/>
  </r>
  <r>
    <x v="2"/>
    <n v="0"/>
  </r>
  <r>
    <x v="3"/>
    <n v="0"/>
  </r>
  <r>
    <x v="1"/>
    <n v="0"/>
  </r>
  <r>
    <x v="1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1"/>
    <n v="0"/>
  </r>
  <r>
    <x v="2"/>
    <n v="0"/>
  </r>
  <r>
    <x v="4"/>
    <n v="2.7"/>
  </r>
  <r>
    <x v="1"/>
    <n v="0"/>
  </r>
  <r>
    <x v="1"/>
    <n v="0"/>
  </r>
  <r>
    <x v="1"/>
    <n v="0"/>
  </r>
  <r>
    <x v="2"/>
    <n v="0"/>
  </r>
  <r>
    <x v="1"/>
    <n v="0"/>
  </r>
  <r>
    <x v="3"/>
    <n v="0"/>
  </r>
  <r>
    <x v="1"/>
    <n v="0"/>
  </r>
  <r>
    <x v="3"/>
    <n v="0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1"/>
    <n v="0"/>
  </r>
  <r>
    <x v="1"/>
    <n v="0"/>
  </r>
  <r>
    <x v="3"/>
    <n v="0"/>
  </r>
  <r>
    <x v="1"/>
    <n v="2.7"/>
  </r>
  <r>
    <x v="4"/>
    <n v="0"/>
  </r>
  <r>
    <x v="1"/>
    <n v="0"/>
  </r>
  <r>
    <x v="2"/>
    <n v="0"/>
  </r>
  <r>
    <x v="2"/>
    <n v="0"/>
  </r>
  <r>
    <x v="2"/>
    <n v="0"/>
  </r>
  <r>
    <x v="1"/>
    <n v="0"/>
  </r>
  <r>
    <x v="3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2"/>
    <n v="0"/>
  </r>
  <r>
    <x v="4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2"/>
    <n v="0"/>
  </r>
  <r>
    <x v="2"/>
    <n v="0"/>
  </r>
  <r>
    <x v="2"/>
    <n v="0"/>
  </r>
  <r>
    <x v="1"/>
    <n v="0"/>
  </r>
  <r>
    <x v="3"/>
    <n v="0"/>
  </r>
  <r>
    <x v="2"/>
    <n v="0"/>
  </r>
  <r>
    <x v="2"/>
    <n v="0"/>
  </r>
  <r>
    <x v="1"/>
    <n v="0"/>
  </r>
  <r>
    <x v="2"/>
    <n v="0"/>
  </r>
  <r>
    <x v="4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3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2"/>
    <n v="0"/>
  </r>
  <r>
    <x v="1"/>
    <n v="0"/>
  </r>
  <r>
    <x v="3"/>
    <n v="0"/>
  </r>
  <r>
    <x v="1"/>
    <n v="0"/>
  </r>
  <r>
    <x v="1"/>
    <n v="0"/>
  </r>
  <r>
    <x v="1"/>
    <n v="0"/>
  </r>
  <r>
    <x v="4"/>
    <n v="0"/>
  </r>
  <r>
    <x v="4"/>
    <n v="0"/>
  </r>
  <r>
    <x v="4"/>
    <n v="0"/>
  </r>
  <r>
    <x v="3"/>
    <n v="0"/>
  </r>
  <r>
    <x v="4"/>
    <n v="0"/>
  </r>
  <r>
    <x v="1"/>
    <n v="0"/>
  </r>
  <r>
    <x v="1"/>
    <n v="0"/>
  </r>
  <r>
    <x v="5"/>
    <n v="5.4"/>
  </r>
  <r>
    <x v="5"/>
    <n v="5.4"/>
  </r>
  <r>
    <x v="5"/>
    <n v="5.4"/>
  </r>
  <r>
    <x v="6"/>
    <n v="5.4"/>
  </r>
  <r>
    <x v="6"/>
    <n v="0"/>
  </r>
  <r>
    <x v="5"/>
    <n v="5.4"/>
  </r>
  <r>
    <x v="5"/>
    <n v="5.4"/>
  </r>
  <r>
    <x v="5"/>
    <n v="0"/>
  </r>
  <r>
    <x v="6"/>
    <n v="5.4"/>
  </r>
  <r>
    <x v="6"/>
    <n v="0"/>
  </r>
  <r>
    <x v="5"/>
    <n v="5.4"/>
  </r>
  <r>
    <x v="5"/>
    <n v="0"/>
  </r>
  <r>
    <x v="5"/>
    <n v="0"/>
  </r>
  <r>
    <x v="6"/>
    <n v="5.4"/>
  </r>
  <r>
    <x v="5"/>
    <n v="5.4"/>
  </r>
  <r>
    <x v="5"/>
    <n v="0"/>
  </r>
  <r>
    <x v="6"/>
    <n v="5.4"/>
  </r>
  <r>
    <x v="6"/>
    <n v="5.4"/>
  </r>
  <r>
    <x v="5"/>
    <n v="5.4"/>
  </r>
  <r>
    <x v="5"/>
    <n v="5.4"/>
  </r>
  <r>
    <x v="6"/>
    <n v="5.4"/>
  </r>
  <r>
    <x v="6"/>
    <n v="5.4"/>
  </r>
  <r>
    <x v="5"/>
    <n v="5.4"/>
  </r>
  <r>
    <x v="5"/>
    <n v="0"/>
  </r>
  <r>
    <x v="6"/>
    <n v="5.4"/>
  </r>
  <r>
    <x v="5"/>
    <n v="5.4"/>
  </r>
  <r>
    <x v="5"/>
    <n v="5.4"/>
  </r>
  <r>
    <x v="6"/>
    <n v="5.4"/>
  </r>
  <r>
    <x v="6"/>
    <n v="2.7"/>
  </r>
  <r>
    <x v="6"/>
    <n v="2.7"/>
  </r>
  <r>
    <x v="5"/>
    <n v="2.7"/>
  </r>
  <r>
    <x v="6"/>
    <n v="0"/>
  </r>
  <r>
    <x v="6"/>
    <n v="0"/>
  </r>
  <r>
    <x v="6"/>
    <n v="0"/>
  </r>
  <r>
    <x v="5"/>
    <n v="0"/>
  </r>
  <r>
    <x v="6"/>
    <n v="0"/>
  </r>
  <r>
    <x v="6"/>
    <n v="2.7"/>
  </r>
  <r>
    <x v="5"/>
    <n v="0"/>
  </r>
  <r>
    <x v="5"/>
    <n v="0"/>
  </r>
  <r>
    <x v="5"/>
    <n v="2.7"/>
  </r>
  <r>
    <x v="6"/>
    <n v="2.7"/>
  </r>
  <r>
    <x v="5"/>
    <n v="2.7"/>
  </r>
  <r>
    <x v="5"/>
    <n v="0"/>
  </r>
  <r>
    <x v="6"/>
    <n v="0"/>
  </r>
  <r>
    <x v="5"/>
    <n v="0"/>
  </r>
  <r>
    <x v="5"/>
    <n v="0"/>
  </r>
  <r>
    <x v="6"/>
    <n v="0"/>
  </r>
  <r>
    <x v="6"/>
    <n v="2.7"/>
  </r>
  <r>
    <x v="6"/>
    <n v="2.7"/>
  </r>
  <r>
    <x v="6"/>
    <n v="0"/>
  </r>
  <r>
    <x v="6"/>
    <n v="0"/>
  </r>
  <r>
    <x v="6"/>
    <n v="2.7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5"/>
    <n v="2.7"/>
  </r>
  <r>
    <x v="6"/>
    <n v="2.7"/>
  </r>
  <r>
    <x v="6"/>
    <n v="0"/>
  </r>
  <r>
    <x v="6"/>
    <n v="0"/>
  </r>
  <r>
    <x v="5"/>
    <n v="0"/>
  </r>
  <r>
    <x v="5"/>
    <n v="2.7"/>
  </r>
  <r>
    <x v="5"/>
    <n v="0"/>
  </r>
  <r>
    <x v="5"/>
    <n v="0"/>
  </r>
  <r>
    <x v="5"/>
    <n v="2.7"/>
  </r>
  <r>
    <x v="5"/>
    <n v="0"/>
  </r>
  <r>
    <x v="6"/>
    <n v="2.7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6"/>
    <n v="2.7"/>
  </r>
  <r>
    <x v="6"/>
    <n v="2.7"/>
  </r>
  <r>
    <x v="6"/>
    <n v="0"/>
  </r>
  <r>
    <x v="5"/>
    <n v="0"/>
  </r>
  <r>
    <x v="5"/>
    <n v="0"/>
  </r>
  <r>
    <x v="6"/>
    <n v="2.7"/>
  </r>
  <r>
    <x v="5"/>
    <n v="2.7"/>
  </r>
  <r>
    <x v="6"/>
    <n v="0"/>
  </r>
  <r>
    <x v="5"/>
    <n v="0"/>
  </r>
  <r>
    <x v="5"/>
    <n v="0"/>
  </r>
  <r>
    <x v="6"/>
    <n v="0"/>
  </r>
  <r>
    <x v="6"/>
    <n v="0"/>
  </r>
  <r>
    <x v="5"/>
    <n v="2.7"/>
  </r>
  <r>
    <x v="6"/>
    <n v="0"/>
  </r>
  <r>
    <x v="6"/>
    <n v="0"/>
  </r>
  <r>
    <x v="6"/>
    <n v="0"/>
  </r>
  <r>
    <x v="6"/>
    <n v="2.7"/>
  </r>
  <r>
    <x v="6"/>
    <n v="2.7"/>
  </r>
  <r>
    <x v="6"/>
    <n v="2.7"/>
  </r>
  <r>
    <x v="4"/>
    <n v="0"/>
  </r>
  <r>
    <x v="5"/>
    <n v="0"/>
  </r>
  <r>
    <x v="5"/>
    <n v="2.7"/>
  </r>
  <r>
    <x v="5"/>
    <n v="0"/>
  </r>
  <r>
    <x v="6"/>
    <n v="0"/>
  </r>
  <r>
    <x v="6"/>
    <n v="0"/>
  </r>
  <r>
    <x v="6"/>
    <n v="2.7"/>
  </r>
  <r>
    <x v="6"/>
    <n v="0"/>
  </r>
  <r>
    <x v="5"/>
    <n v="0"/>
  </r>
  <r>
    <x v="5"/>
    <n v="2.7"/>
  </r>
  <r>
    <x v="5"/>
    <n v="2.7"/>
  </r>
  <r>
    <x v="5"/>
    <n v="0"/>
  </r>
  <r>
    <x v="6"/>
    <n v="2.7"/>
  </r>
  <r>
    <x v="6"/>
    <n v="0"/>
  </r>
  <r>
    <x v="5"/>
    <n v="0"/>
  </r>
  <r>
    <x v="5"/>
    <n v="2.7"/>
  </r>
  <r>
    <x v="6"/>
    <n v="0"/>
  </r>
  <r>
    <x v="6"/>
    <n v="0"/>
  </r>
  <r>
    <x v="6"/>
    <n v="0"/>
  </r>
  <r>
    <x v="4"/>
    <n v="0"/>
  </r>
  <r>
    <x v="6"/>
    <n v="0"/>
  </r>
  <r>
    <x v="5"/>
    <n v="2.7"/>
  </r>
  <r>
    <x v="4"/>
    <n v="0"/>
  </r>
  <r>
    <x v="6"/>
    <n v="2.7"/>
  </r>
  <r>
    <x v="6"/>
    <n v="0"/>
  </r>
  <r>
    <x v="6"/>
    <n v="2.7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5"/>
    <n v="2.7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2.7"/>
  </r>
  <r>
    <x v="6"/>
    <n v="2.7"/>
  </r>
  <r>
    <x v="6"/>
    <n v="2.7"/>
  </r>
  <r>
    <x v="6"/>
    <n v="0"/>
  </r>
  <r>
    <x v="4"/>
    <n v="0"/>
  </r>
  <r>
    <x v="4"/>
    <n v="2.7"/>
  </r>
  <r>
    <x v="6"/>
    <n v="0"/>
  </r>
  <r>
    <x v="4"/>
    <n v="0"/>
  </r>
  <r>
    <x v="6"/>
    <n v="0"/>
  </r>
  <r>
    <x v="6"/>
    <n v="0"/>
  </r>
  <r>
    <x v="5"/>
    <n v="0"/>
  </r>
  <r>
    <x v="5"/>
    <n v="2.7"/>
  </r>
  <r>
    <x v="5"/>
    <n v="0"/>
  </r>
  <r>
    <x v="6"/>
    <n v="0"/>
  </r>
  <r>
    <x v="6"/>
    <n v="0"/>
  </r>
  <r>
    <x v="4"/>
    <n v="0"/>
  </r>
  <r>
    <x v="6"/>
    <n v="0"/>
  </r>
  <r>
    <x v="4"/>
    <n v="0"/>
  </r>
  <r>
    <x v="6"/>
    <n v="0"/>
  </r>
  <r>
    <x v="6"/>
    <n v="0"/>
  </r>
  <r>
    <x v="6"/>
    <n v="0"/>
  </r>
  <r>
    <x v="5"/>
    <n v="0"/>
  </r>
  <r>
    <x v="5"/>
    <n v="0"/>
  </r>
  <r>
    <x v="4"/>
    <m/>
  </r>
  <r>
    <x v="6"/>
    <m/>
  </r>
  <r>
    <x v="6"/>
    <m/>
  </r>
  <r>
    <x v="6"/>
    <m/>
  </r>
  <r>
    <x v="6"/>
    <m/>
  </r>
  <r>
    <x v="5"/>
    <m/>
  </r>
  <r>
    <x v="6"/>
    <m/>
  </r>
  <r>
    <x v="6"/>
    <m/>
  </r>
  <r>
    <x v="5"/>
    <m/>
  </r>
  <r>
    <x v="5"/>
    <m/>
  </r>
  <r>
    <x v="4"/>
    <m/>
  </r>
  <r>
    <x v="6"/>
    <m/>
  </r>
  <r>
    <x v="6"/>
    <m/>
  </r>
  <r>
    <x v="6"/>
    <m/>
  </r>
  <r>
    <x v="5"/>
    <m/>
  </r>
  <r>
    <x v="6"/>
    <m/>
  </r>
  <r>
    <x v="5"/>
    <m/>
  </r>
  <r>
    <x v="6"/>
    <m/>
  </r>
  <r>
    <x v="6"/>
    <m/>
  </r>
  <r>
    <x v="6"/>
    <m/>
  </r>
  <r>
    <x v="4"/>
    <m/>
  </r>
  <r>
    <x v="5"/>
    <m/>
  </r>
  <r>
    <x v="5"/>
    <m/>
  </r>
  <r>
    <x v="6"/>
    <m/>
  </r>
  <r>
    <x v="4"/>
    <m/>
  </r>
  <r>
    <x v="5"/>
    <m/>
  </r>
  <r>
    <x v="5"/>
    <m/>
  </r>
  <r>
    <x v="5"/>
    <m/>
  </r>
  <r>
    <x v="4"/>
    <m/>
  </r>
  <r>
    <x v="5"/>
    <m/>
  </r>
  <r>
    <x v="5"/>
    <m/>
  </r>
  <r>
    <x v="4"/>
    <m/>
  </r>
  <r>
    <x v="5"/>
    <m/>
  </r>
  <r>
    <x v="6"/>
    <m/>
  </r>
  <r>
    <x v="5"/>
    <m/>
  </r>
  <r>
    <x v="6"/>
    <m/>
  </r>
  <r>
    <x v="6"/>
    <m/>
  </r>
  <r>
    <x v="4"/>
    <m/>
  </r>
  <r>
    <x v="5"/>
    <m/>
  </r>
  <r>
    <x v="5"/>
    <m/>
  </r>
  <r>
    <x v="5"/>
    <m/>
  </r>
  <r>
    <x v="6"/>
    <m/>
  </r>
  <r>
    <x v="6"/>
    <m/>
  </r>
  <r>
    <x v="4"/>
    <m/>
  </r>
  <r>
    <x v="5"/>
    <m/>
  </r>
  <r>
    <x v="5"/>
    <m/>
  </r>
  <r>
    <x v="6"/>
    <m/>
  </r>
  <r>
    <x v="4"/>
    <m/>
  </r>
  <r>
    <x v="4"/>
    <m/>
  </r>
  <r>
    <x v="5"/>
    <m/>
  </r>
  <r>
    <x v="5"/>
    <m/>
  </r>
  <r>
    <x v="6"/>
    <m/>
  </r>
  <r>
    <x v="5"/>
    <m/>
  </r>
  <r>
    <x v="6"/>
    <m/>
  </r>
  <r>
    <x v="6"/>
    <m/>
  </r>
  <r>
    <x v="4"/>
    <m/>
  </r>
  <r>
    <x v="6"/>
    <m/>
  </r>
  <r>
    <x v="5"/>
    <m/>
  </r>
  <r>
    <x v="6"/>
    <m/>
  </r>
  <r>
    <x v="4"/>
    <m/>
  </r>
  <r>
    <x v="5"/>
    <m/>
  </r>
  <r>
    <x v="6"/>
    <m/>
  </r>
  <r>
    <x v="6"/>
    <m/>
  </r>
  <r>
    <x v="4"/>
    <m/>
  </r>
  <r>
    <x v="6"/>
    <m/>
  </r>
  <r>
    <x v="4"/>
    <m/>
  </r>
  <r>
    <x v="5"/>
    <m/>
  </r>
  <r>
    <x v="4"/>
    <m/>
  </r>
  <r>
    <x v="5"/>
    <m/>
  </r>
  <r>
    <x v="4"/>
    <m/>
  </r>
  <r>
    <x v="4"/>
    <m/>
  </r>
  <r>
    <x v="5"/>
    <m/>
  </r>
  <r>
    <x v="5"/>
    <m/>
  </r>
  <r>
    <x v="6"/>
    <m/>
  </r>
  <r>
    <x v="5"/>
    <m/>
  </r>
  <r>
    <x v="6"/>
    <m/>
  </r>
  <r>
    <x v="6"/>
    <m/>
  </r>
  <r>
    <x v="4"/>
    <m/>
  </r>
  <r>
    <x v="6"/>
    <m/>
  </r>
  <r>
    <x v="6"/>
    <m/>
  </r>
  <r>
    <x v="5"/>
    <m/>
  </r>
  <r>
    <x v="6"/>
    <m/>
  </r>
  <r>
    <x v="6"/>
    <m/>
  </r>
  <r>
    <x v="4"/>
    <m/>
  </r>
  <r>
    <x v="4"/>
    <m/>
  </r>
  <r>
    <x v="6"/>
    <m/>
  </r>
  <r>
    <x v="6"/>
    <m/>
  </r>
  <r>
    <x v="4"/>
    <m/>
  </r>
  <r>
    <x v="4"/>
    <m/>
  </r>
  <r>
    <x v="6"/>
    <m/>
  </r>
</pivotCacheRecords>
</file>

<file path=xl/pivotCache/pivotCacheRecords4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1"/>
    <n v="5.3999999999999995"/>
  </r>
  <r>
    <x v="2"/>
    <n v="5.3999999999999995"/>
  </r>
  <r>
    <x v="1"/>
    <n v="5.3999999999999995"/>
  </r>
  <r>
    <x v="2"/>
    <n v="5.3999999999999995"/>
  </r>
  <r>
    <x v="1"/>
    <n v="5.3999999999999995"/>
  </r>
  <r>
    <x v="3"/>
    <n v="5.3999999999999995"/>
  </r>
  <r>
    <x v="1"/>
    <n v="0"/>
  </r>
  <r>
    <x v="3"/>
    <n v="5.3999999999999995"/>
  </r>
  <r>
    <x v="1"/>
    <n v="5.3999999999999995"/>
  </r>
  <r>
    <x v="3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1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1"/>
    <n v="5.3999999999999995"/>
  </r>
  <r>
    <x v="1"/>
    <n v="5.3999999999999995"/>
  </r>
  <r>
    <x v="1"/>
    <n v="5.3999999999999995"/>
  </r>
  <r>
    <x v="2"/>
    <n v="5.3999999999999995"/>
  </r>
  <r>
    <x v="1"/>
    <n v="5.3999999999999995"/>
  </r>
  <r>
    <x v="1"/>
    <n v="5.3999999999999995"/>
  </r>
  <r>
    <x v="2"/>
    <n v="0"/>
  </r>
  <r>
    <x v="3"/>
    <n v="5.3999999999999995"/>
  </r>
  <r>
    <x v="2"/>
    <n v="5.3999999999999995"/>
  </r>
  <r>
    <x v="1"/>
    <n v="5.3999999999999995"/>
  </r>
  <r>
    <x v="3"/>
    <n v="0"/>
  </r>
  <r>
    <x v="1"/>
    <n v="5.3999999999999995"/>
  </r>
  <r>
    <x v="3"/>
    <n v="0"/>
  </r>
  <r>
    <x v="2"/>
    <n v="5.3999999999999995"/>
  </r>
  <r>
    <x v="3"/>
    <n v="5.3999999999999995"/>
  </r>
  <r>
    <x v="2"/>
    <n v="0"/>
  </r>
  <r>
    <x v="2"/>
    <n v="0"/>
  </r>
  <r>
    <x v="2"/>
    <n v="5.3999999999999995"/>
  </r>
  <r>
    <x v="1"/>
    <n v="5.3999999999999995"/>
  </r>
  <r>
    <x v="1"/>
    <n v="0"/>
  </r>
  <r>
    <x v="3"/>
    <n v="5.3999999999999995"/>
  </r>
  <r>
    <x v="3"/>
    <n v="0"/>
  </r>
  <r>
    <x v="1"/>
    <n v="5.3999999999999995"/>
  </r>
  <r>
    <x v="2"/>
    <n v="5.3999999999999995"/>
  </r>
  <r>
    <x v="3"/>
    <n v="5.3999999999999995"/>
  </r>
  <r>
    <x v="1"/>
    <n v="5.3999999999999995"/>
  </r>
  <r>
    <x v="4"/>
    <n v="5.3999999999999995"/>
  </r>
  <r>
    <x v="1"/>
    <n v="5.3999999999999995"/>
  </r>
  <r>
    <x v="2"/>
    <n v="0"/>
  </r>
  <r>
    <x v="3"/>
    <n v="5.3999999999999995"/>
  </r>
  <r>
    <x v="1"/>
    <n v="0"/>
  </r>
  <r>
    <x v="5"/>
    <n v="5.3999999999999995"/>
  </r>
  <r>
    <x v="3"/>
    <n v="5.3999999999999995"/>
  </r>
  <r>
    <x v="2"/>
    <n v="5.3999999999999995"/>
  </r>
  <r>
    <x v="2"/>
    <n v="5.3999999999999995"/>
  </r>
  <r>
    <x v="1"/>
    <n v="5.3999999999999995"/>
  </r>
  <r>
    <x v="1"/>
    <n v="5.3999999999999995"/>
  </r>
  <r>
    <x v="6"/>
    <n v="0"/>
  </r>
  <r>
    <x v="1"/>
    <n v="0"/>
  </r>
  <r>
    <x v="4"/>
    <n v="0"/>
  </r>
  <r>
    <x v="3"/>
    <n v="5.3999999999999995"/>
  </r>
  <r>
    <x v="3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3"/>
    <n v="0"/>
  </r>
  <r>
    <x v="2"/>
    <n v="5.3999999999999995"/>
  </r>
  <r>
    <x v="2"/>
    <n v="0"/>
  </r>
  <r>
    <x v="4"/>
    <n v="0"/>
  </r>
  <r>
    <x v="3"/>
    <n v="5.3999999999999995"/>
  </r>
  <r>
    <x v="3"/>
    <n v="5.3999999999999995"/>
  </r>
  <r>
    <x v="2"/>
    <n v="5.3999999999999995"/>
  </r>
  <r>
    <x v="1"/>
    <n v="5.3999999999999995"/>
  </r>
  <r>
    <x v="3"/>
    <n v="5.3999999999999995"/>
  </r>
  <r>
    <x v="3"/>
    <n v="5.3999999999999995"/>
  </r>
  <r>
    <x v="3"/>
    <n v="5.3999999999999995"/>
  </r>
  <r>
    <x v="2"/>
    <n v="5.3999999999999995"/>
  </r>
  <r>
    <x v="1"/>
    <n v="0"/>
  </r>
  <r>
    <x v="2"/>
    <n v="5.3999999999999995"/>
  </r>
  <r>
    <x v="2"/>
    <n v="5.3999999999999995"/>
  </r>
  <r>
    <x v="1"/>
    <n v="5.3999999999999995"/>
  </r>
  <r>
    <x v="2"/>
    <n v="5.3999999999999995"/>
  </r>
  <r>
    <x v="2"/>
    <n v="5.3999999999999995"/>
  </r>
  <r>
    <x v="3"/>
    <n v="5.3999999999999995"/>
  </r>
  <r>
    <x v="2"/>
    <n v="5.3999999999999995"/>
  </r>
  <r>
    <x v="3"/>
    <n v="5.3999999999999995"/>
  </r>
  <r>
    <x v="3"/>
    <n v="5.3999999999999995"/>
  </r>
  <r>
    <x v="1"/>
    <n v="0"/>
  </r>
  <r>
    <x v="1"/>
    <n v="5.3999999999999995"/>
  </r>
  <r>
    <x v="4"/>
    <n v="5.3999999999999995"/>
  </r>
  <r>
    <x v="2"/>
    <n v="0"/>
  </r>
  <r>
    <x v="4"/>
    <n v="0"/>
  </r>
  <r>
    <x v="3"/>
    <n v="0"/>
  </r>
  <r>
    <x v="2"/>
    <n v="0"/>
  </r>
  <r>
    <x v="1"/>
    <n v="5.3999999999999995"/>
  </r>
  <r>
    <x v="4"/>
    <n v="0"/>
  </r>
  <r>
    <x v="3"/>
    <n v="0"/>
  </r>
  <r>
    <x v="3"/>
    <n v="0"/>
  </r>
  <r>
    <x v="2"/>
    <n v="0"/>
  </r>
  <r>
    <x v="3"/>
    <n v="5.3999999999999995"/>
  </r>
  <r>
    <x v="2"/>
    <n v="5.3999999999999995"/>
  </r>
  <r>
    <x v="1"/>
    <n v="0"/>
  </r>
  <r>
    <x v="2"/>
    <n v="5.3999999999999995"/>
  </r>
  <r>
    <x v="1"/>
    <n v="5.3999999999999995"/>
  </r>
  <r>
    <x v="3"/>
    <n v="5.3999999999999995"/>
  </r>
  <r>
    <x v="2"/>
    <n v="5.3999999999999995"/>
  </r>
  <r>
    <x v="3"/>
    <n v="5.3999999999999995"/>
  </r>
  <r>
    <x v="3"/>
    <n v="5.3999999999999995"/>
  </r>
  <r>
    <x v="3"/>
    <n v="5.3999999999999995"/>
  </r>
  <r>
    <x v="1"/>
    <n v="0"/>
  </r>
  <r>
    <x v="3"/>
    <n v="2.6999999999999997"/>
  </r>
  <r>
    <x v="4"/>
    <n v="0"/>
  </r>
  <r>
    <x v="4"/>
    <n v="2.6999999999999997"/>
  </r>
  <r>
    <x v="4"/>
    <n v="2.6999999999999997"/>
  </r>
  <r>
    <x v="3"/>
    <n v="2.6999999999999997"/>
  </r>
  <r>
    <x v="1"/>
    <n v="2.6999999999999997"/>
  </r>
  <r>
    <x v="5"/>
    <n v="2.6999999999999997"/>
  </r>
  <r>
    <x v="2"/>
    <n v="0"/>
  </r>
  <r>
    <x v="2"/>
    <n v="2.6999999999999997"/>
  </r>
  <r>
    <x v="1"/>
    <n v="2.6999999999999997"/>
  </r>
  <r>
    <x v="1"/>
    <n v="0"/>
  </r>
  <r>
    <x v="1"/>
    <n v="2.6999999999999997"/>
  </r>
  <r>
    <x v="3"/>
    <n v="0"/>
  </r>
  <r>
    <x v="3"/>
    <n v="0"/>
  </r>
  <r>
    <x v="2"/>
    <n v="2.6999999999999997"/>
  </r>
  <r>
    <x v="5"/>
    <n v="2.6999999999999997"/>
  </r>
  <r>
    <x v="1"/>
    <n v="0"/>
  </r>
  <r>
    <x v="2"/>
    <n v="2.6999999999999997"/>
  </r>
  <r>
    <x v="4"/>
    <n v="0"/>
  </r>
  <r>
    <x v="2"/>
    <n v="2.6999999999999997"/>
  </r>
  <r>
    <x v="3"/>
    <n v="2.6999999999999997"/>
  </r>
  <r>
    <x v="3"/>
    <n v="0"/>
  </r>
  <r>
    <x v="4"/>
    <n v="2.6999999999999997"/>
  </r>
  <r>
    <x v="3"/>
    <n v="2.6999999999999997"/>
  </r>
  <r>
    <x v="3"/>
    <n v="2.6999999999999997"/>
  </r>
  <r>
    <x v="2"/>
    <n v="0"/>
  </r>
  <r>
    <x v="1"/>
    <n v="0"/>
  </r>
  <r>
    <x v="3"/>
    <n v="2.6999999999999997"/>
  </r>
  <r>
    <x v="3"/>
    <n v="2.6999999999999997"/>
  </r>
  <r>
    <x v="2"/>
    <n v="2.6999999999999997"/>
  </r>
  <r>
    <x v="1"/>
    <n v="0"/>
  </r>
  <r>
    <x v="4"/>
    <n v="0"/>
  </r>
  <r>
    <x v="4"/>
    <n v="0"/>
  </r>
  <r>
    <x v="4"/>
    <n v="2.6999999999999997"/>
  </r>
  <r>
    <x v="3"/>
    <n v="0"/>
  </r>
  <r>
    <x v="2"/>
    <n v="0"/>
  </r>
  <r>
    <x v="2"/>
    <n v="0"/>
  </r>
  <r>
    <x v="2"/>
    <n v="0"/>
  </r>
  <r>
    <x v="1"/>
    <n v="2.6999999999999997"/>
  </r>
  <r>
    <x v="2"/>
    <n v="2.6999999999999997"/>
  </r>
  <r>
    <x v="3"/>
    <n v="2.6999999999999997"/>
  </r>
  <r>
    <x v="3"/>
    <n v="2.6999999999999997"/>
  </r>
  <r>
    <x v="3"/>
    <n v="0"/>
  </r>
  <r>
    <x v="3"/>
    <n v="2.6999999999999997"/>
  </r>
  <r>
    <x v="1"/>
    <n v="2.6999999999999997"/>
  </r>
  <r>
    <x v="5"/>
    <n v="0"/>
  </r>
  <r>
    <x v="3"/>
    <n v="2.6999999999999997"/>
  </r>
  <r>
    <x v="1"/>
    <n v="2.6999999999999997"/>
  </r>
  <r>
    <x v="3"/>
    <n v="2.6999999999999997"/>
  </r>
  <r>
    <x v="3"/>
    <n v="0"/>
  </r>
  <r>
    <x v="1"/>
    <n v="0"/>
  </r>
  <r>
    <x v="2"/>
    <n v="0"/>
  </r>
  <r>
    <x v="2"/>
    <n v="0"/>
  </r>
  <r>
    <x v="2"/>
    <n v="2.6999999999999997"/>
  </r>
  <r>
    <x v="1"/>
    <n v="2.6999999999999997"/>
  </r>
  <r>
    <x v="2"/>
    <n v="2.6999999999999997"/>
  </r>
  <r>
    <x v="1"/>
    <n v="2.6999999999999997"/>
  </r>
  <r>
    <x v="3"/>
    <n v="0"/>
  </r>
  <r>
    <x v="3"/>
    <n v="0"/>
  </r>
  <r>
    <x v="1"/>
    <n v="2.6999999999999997"/>
  </r>
  <r>
    <x v="4"/>
    <n v="0"/>
  </r>
  <r>
    <x v="2"/>
    <n v="2.6999999999999997"/>
  </r>
  <r>
    <x v="2"/>
    <n v="2.6999999999999997"/>
  </r>
  <r>
    <x v="1"/>
    <n v="2.6999999999999997"/>
  </r>
  <r>
    <x v="2"/>
    <n v="0"/>
  </r>
  <r>
    <x v="5"/>
    <n v="2.6999999999999997"/>
  </r>
  <r>
    <x v="5"/>
    <n v="0"/>
  </r>
  <r>
    <x v="2"/>
    <n v="0"/>
  </r>
  <r>
    <x v="2"/>
    <n v="0"/>
  </r>
  <r>
    <x v="3"/>
    <n v="0"/>
  </r>
  <r>
    <x v="2"/>
    <n v="0"/>
  </r>
  <r>
    <x v="2"/>
    <n v="0"/>
  </r>
  <r>
    <x v="3"/>
    <n v="2.6999999999999997"/>
  </r>
  <r>
    <x v="4"/>
    <n v="0"/>
  </r>
  <r>
    <x v="3"/>
    <n v="2.6999999999999997"/>
  </r>
  <r>
    <x v="3"/>
    <n v="0"/>
  </r>
  <r>
    <x v="5"/>
    <n v="2.6999999999999997"/>
  </r>
  <r>
    <x v="2"/>
    <n v="2.6999999999999997"/>
  </r>
  <r>
    <x v="3"/>
    <n v="2.6999999999999997"/>
  </r>
  <r>
    <x v="3"/>
    <n v="2.6999999999999997"/>
  </r>
  <r>
    <x v="2"/>
    <n v="0"/>
  </r>
  <r>
    <x v="4"/>
    <n v="2.6999999999999997"/>
  </r>
  <r>
    <x v="5"/>
    <n v="0"/>
  </r>
  <r>
    <x v="2"/>
    <n v="0"/>
  </r>
  <r>
    <x v="6"/>
    <n v="0"/>
  </r>
  <r>
    <x v="4"/>
    <n v="2.6999999999999997"/>
  </r>
  <r>
    <x v="2"/>
    <n v="2.6999999999999997"/>
  </r>
  <r>
    <x v="2"/>
    <n v="0"/>
  </r>
  <r>
    <x v="3"/>
    <n v="2.6999999999999997"/>
  </r>
  <r>
    <x v="3"/>
    <n v="0"/>
  </r>
  <r>
    <x v="6"/>
    <n v="0"/>
  </r>
  <r>
    <x v="3"/>
    <n v="0"/>
  </r>
  <r>
    <x v="3"/>
    <n v="0"/>
  </r>
  <r>
    <x v="1"/>
    <n v="2.6999999999999997"/>
  </r>
  <r>
    <x v="4"/>
    <n v="0"/>
  </r>
  <r>
    <x v="4"/>
    <n v="0"/>
  </r>
  <r>
    <x v="3"/>
    <n v="0"/>
  </r>
  <r>
    <x v="5"/>
    <n v="0"/>
  </r>
  <r>
    <x v="5"/>
    <n v="0"/>
  </r>
  <r>
    <x v="4"/>
    <n v="0"/>
  </r>
  <r>
    <x v="2"/>
    <n v="2.6999999999999997"/>
  </r>
  <r>
    <x v="4"/>
    <n v="2.6999999999999997"/>
  </r>
  <r>
    <x v="3"/>
    <n v="2.6999999999999997"/>
  </r>
  <r>
    <x v="2"/>
    <n v="0"/>
  </r>
  <r>
    <x v="4"/>
    <n v="0"/>
  </r>
  <r>
    <x v="5"/>
    <n v="0"/>
  </r>
  <r>
    <x v="4"/>
    <n v="0"/>
  </r>
  <r>
    <x v="6"/>
    <n v="2.6999999999999997"/>
  </r>
  <r>
    <x v="5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3"/>
    <n v="2.6999999999999997"/>
  </r>
  <r>
    <x v="2"/>
    <n v="0"/>
  </r>
  <r>
    <x v="2"/>
    <n v="0"/>
  </r>
  <r>
    <x v="5"/>
    <n v="2.6999999999999997"/>
  </r>
  <r>
    <x v="3"/>
    <n v="0"/>
  </r>
  <r>
    <x v="3"/>
    <n v="0"/>
  </r>
  <r>
    <x v="2"/>
    <n v="0"/>
  </r>
  <r>
    <x v="5"/>
    <n v="0"/>
  </r>
  <r>
    <x v="2"/>
    <n v="0"/>
  </r>
  <r>
    <x v="6"/>
    <n v="0"/>
  </r>
  <r>
    <x v="2"/>
    <n v="0"/>
  </r>
  <r>
    <x v="2"/>
    <n v="0"/>
  </r>
  <r>
    <x v="5"/>
    <n v="0"/>
  </r>
  <r>
    <x v="4"/>
    <n v="0"/>
  </r>
  <r>
    <x v="4"/>
    <n v="2.6999999999999997"/>
  </r>
  <r>
    <x v="4"/>
    <n v="0"/>
  </r>
  <r>
    <x v="2"/>
    <n v="0"/>
  </r>
  <r>
    <x v="3"/>
    <n v="0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4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2"/>
    <n v="2.6999999999999997"/>
  </r>
  <r>
    <x v="4"/>
    <n v="0"/>
  </r>
  <r>
    <x v="6"/>
    <n v="0"/>
  </r>
  <r>
    <x v="2"/>
    <n v="0"/>
  </r>
  <r>
    <x v="5"/>
    <n v="0"/>
  </r>
  <r>
    <x v="4"/>
    <n v="0"/>
  </r>
  <r>
    <x v="5"/>
    <n v="2.6999999999999997"/>
  </r>
  <r>
    <x v="2"/>
    <n v="0"/>
  </r>
  <r>
    <x v="5"/>
    <n v="0"/>
  </r>
  <r>
    <x v="2"/>
    <n v="0"/>
  </r>
  <r>
    <x v="5"/>
    <n v="0"/>
  </r>
  <r>
    <x v="5"/>
    <n v="0"/>
  </r>
  <r>
    <x v="2"/>
    <n v="0"/>
  </r>
  <r>
    <x v="2"/>
    <n v="0"/>
  </r>
  <r>
    <x v="5"/>
    <n v="0"/>
  </r>
  <r>
    <x v="4"/>
    <n v="0"/>
  </r>
  <r>
    <x v="2"/>
    <n v="0"/>
  </r>
  <r>
    <x v="6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4"/>
    <n v="2.6999999999999997"/>
  </r>
  <r>
    <x v="2"/>
    <n v="0"/>
  </r>
  <r>
    <x v="4"/>
    <n v="0"/>
  </r>
  <r>
    <x v="4"/>
    <n v="0"/>
  </r>
  <r>
    <x v="5"/>
    <n v="0"/>
  </r>
  <r>
    <x v="3"/>
    <n v="0"/>
  </r>
  <r>
    <x v="3"/>
    <n v="0"/>
  </r>
  <r>
    <x v="3"/>
    <n v="0"/>
  </r>
  <r>
    <x v="5"/>
    <n v="0"/>
  </r>
  <r>
    <x v="2"/>
    <n v="0"/>
  </r>
  <r>
    <x v="5"/>
    <n v="0"/>
  </r>
  <r>
    <x v="2"/>
    <n v="0"/>
  </r>
  <r>
    <x v="2"/>
    <n v="0"/>
  </r>
  <r>
    <x v="6"/>
    <n v="0"/>
  </r>
  <r>
    <x v="4"/>
    <n v="0"/>
  </r>
  <r>
    <x v="2"/>
    <n v="0"/>
  </r>
  <r>
    <x v="3"/>
    <n v="0"/>
  </r>
  <r>
    <x v="2"/>
    <n v="0"/>
  </r>
  <r>
    <x v="5"/>
    <n v="0"/>
  </r>
  <r>
    <x v="2"/>
    <n v="0"/>
  </r>
  <r>
    <x v="6"/>
    <n v="0"/>
  </r>
  <r>
    <x v="6"/>
    <n v="0"/>
  </r>
  <r>
    <x v="6"/>
    <n v="0"/>
  </r>
  <r>
    <x v="3"/>
    <n v="0"/>
  </r>
  <r>
    <x v="6"/>
    <n v="0"/>
  </r>
  <r>
    <x v="5"/>
    <n v="0"/>
  </r>
  <r>
    <x v="5"/>
    <n v="0"/>
  </r>
  <r>
    <x v="7"/>
    <n v="5.3999999999999995"/>
  </r>
  <r>
    <x v="7"/>
    <n v="5.3999999999999995"/>
  </r>
  <r>
    <x v="7"/>
    <n v="5.3999999999999995"/>
  </r>
  <r>
    <x v="5"/>
    <n v="5.3999999999999995"/>
  </r>
  <r>
    <x v="5"/>
    <n v="5.3999999999999995"/>
  </r>
  <r>
    <x v="7"/>
    <n v="5.3999999999999995"/>
  </r>
  <r>
    <x v="7"/>
    <n v="5.3999999999999995"/>
  </r>
  <r>
    <x v="7"/>
    <n v="5.3999999999999995"/>
  </r>
  <r>
    <x v="5"/>
    <n v="5.3999999999999995"/>
  </r>
  <r>
    <x v="5"/>
    <n v="5.3999999999999995"/>
  </r>
  <r>
    <x v="7"/>
    <n v="5.3999999999999995"/>
  </r>
  <r>
    <x v="7"/>
    <n v="0"/>
  </r>
  <r>
    <x v="7"/>
    <n v="5.3999999999999995"/>
  </r>
  <r>
    <x v="5"/>
    <n v="5.3999999999999995"/>
  </r>
  <r>
    <x v="7"/>
    <n v="0"/>
  </r>
  <r>
    <x v="7"/>
    <n v="5.3999999999999995"/>
  </r>
  <r>
    <x v="5"/>
    <n v="5.3999999999999995"/>
  </r>
  <r>
    <x v="5"/>
    <n v="5.3999999999999995"/>
  </r>
  <r>
    <x v="7"/>
    <n v="5.3999999999999995"/>
  </r>
  <r>
    <x v="7"/>
    <n v="5.3999999999999995"/>
  </r>
  <r>
    <x v="4"/>
    <n v="0"/>
  </r>
  <r>
    <x v="5"/>
    <n v="0"/>
  </r>
  <r>
    <x v="7"/>
    <n v="5.3999999999999995"/>
  </r>
  <r>
    <x v="7"/>
    <n v="0"/>
  </r>
  <r>
    <x v="5"/>
    <n v="5.3999999999999995"/>
  </r>
  <r>
    <x v="7"/>
    <n v="0"/>
  </r>
  <r>
    <x v="7"/>
    <n v="5.3999999999999995"/>
  </r>
  <r>
    <x v="5"/>
    <n v="5.3999999999999995"/>
  </r>
  <r>
    <x v="5"/>
    <n v="2.6999999999999997"/>
  </r>
  <r>
    <x v="5"/>
    <n v="2.6999999999999997"/>
  </r>
  <r>
    <x v="7"/>
    <n v="0"/>
  </r>
  <r>
    <x v="8"/>
    <n v="0"/>
  </r>
  <r>
    <x v="5"/>
    <n v="0"/>
  </r>
  <r>
    <x v="8"/>
    <n v="2.6999999999999997"/>
  </r>
  <r>
    <x v="7"/>
    <n v="0"/>
  </r>
  <r>
    <x v="5"/>
    <n v="2.6999999999999997"/>
  </r>
  <r>
    <x v="5"/>
    <n v="0"/>
  </r>
  <r>
    <x v="7"/>
    <n v="2.6999999999999997"/>
  </r>
  <r>
    <x v="7"/>
    <n v="0"/>
  </r>
  <r>
    <x v="7"/>
    <n v="0"/>
  </r>
  <r>
    <x v="5"/>
    <n v="2.6999999999999997"/>
  </r>
  <r>
    <x v="7"/>
    <n v="0"/>
  </r>
  <r>
    <x v="7"/>
    <n v="2.6999999999999997"/>
  </r>
  <r>
    <x v="5"/>
    <n v="0"/>
  </r>
  <r>
    <x v="7"/>
    <n v="0"/>
  </r>
  <r>
    <x v="7"/>
    <n v="2.6999999999999997"/>
  </r>
  <r>
    <x v="4"/>
    <n v="0"/>
  </r>
  <r>
    <x v="4"/>
    <n v="2.6999999999999997"/>
  </r>
  <r>
    <x v="8"/>
    <n v="2.6999999999999997"/>
  </r>
  <r>
    <x v="8"/>
    <n v="2.6999999999999997"/>
  </r>
  <r>
    <x v="5"/>
    <n v="0"/>
  </r>
  <r>
    <x v="5"/>
    <n v="2.6999999999999997"/>
  </r>
  <r>
    <x v="5"/>
    <n v="2.6999999999999997"/>
  </r>
  <r>
    <x v="7"/>
    <n v="0"/>
  </r>
  <r>
    <x v="4"/>
    <n v="0"/>
  </r>
  <r>
    <x v="7"/>
    <n v="2.6999999999999997"/>
  </r>
  <r>
    <x v="4"/>
    <n v="0"/>
  </r>
  <r>
    <x v="7"/>
    <n v="0"/>
  </r>
  <r>
    <x v="5"/>
    <n v="2.6999999999999997"/>
  </r>
  <r>
    <x v="8"/>
    <n v="2.6999999999999997"/>
  </r>
  <r>
    <x v="7"/>
    <n v="2.6999999999999997"/>
  </r>
  <r>
    <x v="5"/>
    <n v="2.6999999999999997"/>
  </r>
  <r>
    <x v="4"/>
    <n v="0"/>
  </r>
  <r>
    <x v="4"/>
    <n v="0"/>
  </r>
  <r>
    <x v="7"/>
    <n v="0"/>
  </r>
  <r>
    <x v="7"/>
    <n v="0"/>
  </r>
  <r>
    <x v="7"/>
    <n v="0"/>
  </r>
  <r>
    <x v="7"/>
    <n v="0"/>
  </r>
  <r>
    <x v="7"/>
    <n v="0"/>
  </r>
  <r>
    <x v="7"/>
    <n v="0"/>
  </r>
  <r>
    <x v="4"/>
    <n v="0"/>
  </r>
  <r>
    <x v="4"/>
    <n v="0"/>
  </r>
  <r>
    <x v="7"/>
    <n v="0"/>
  </r>
  <r>
    <x v="4"/>
    <n v="2.6999999999999997"/>
  </r>
  <r>
    <x v="4"/>
    <n v="2.6999999999999997"/>
  </r>
  <r>
    <x v="7"/>
    <n v="0"/>
  </r>
  <r>
    <x v="8"/>
    <n v="2.6999999999999997"/>
  </r>
  <r>
    <x v="8"/>
    <n v="0"/>
  </r>
  <r>
    <x v="7"/>
    <n v="2.6999999999999997"/>
  </r>
  <r>
    <x v="7"/>
    <n v="2.6999999999999997"/>
  </r>
  <r>
    <x v="5"/>
    <n v="0"/>
  </r>
  <r>
    <x v="4"/>
    <n v="0"/>
  </r>
  <r>
    <x v="8"/>
    <n v="0"/>
  </r>
  <r>
    <x v="7"/>
    <n v="2.6999999999999997"/>
  </r>
  <r>
    <x v="7"/>
    <n v="0"/>
  </r>
  <r>
    <x v="4"/>
    <n v="0"/>
  </r>
  <r>
    <x v="7"/>
    <n v="0"/>
  </r>
  <r>
    <x v="5"/>
    <n v="2.6999999999999997"/>
  </r>
  <r>
    <x v="7"/>
    <n v="0"/>
  </r>
  <r>
    <x v="7"/>
    <n v="0"/>
  </r>
  <r>
    <x v="8"/>
    <n v="0"/>
  </r>
  <r>
    <x v="8"/>
    <n v="2.6999999999999997"/>
  </r>
  <r>
    <x v="7"/>
    <n v="0"/>
  </r>
  <r>
    <x v="5"/>
    <n v="0"/>
  </r>
  <r>
    <x v="6"/>
    <n v="2.6999999999999997"/>
  </r>
  <r>
    <x v="5"/>
    <n v="0"/>
  </r>
  <r>
    <x v="4"/>
    <n v="0"/>
  </r>
  <r>
    <x v="4"/>
    <n v="2.6999999999999997"/>
  </r>
  <r>
    <x v="4"/>
    <n v="0"/>
  </r>
  <r>
    <x v="6"/>
    <n v="0"/>
  </r>
  <r>
    <x v="7"/>
    <n v="0"/>
  </r>
  <r>
    <x v="7"/>
    <n v="0"/>
  </r>
  <r>
    <x v="7"/>
    <n v="0"/>
  </r>
  <r>
    <x v="5"/>
    <n v="0"/>
  </r>
  <r>
    <x v="8"/>
    <n v="0"/>
  </r>
  <r>
    <x v="6"/>
    <n v="0"/>
  </r>
  <r>
    <x v="5"/>
    <n v="0"/>
  </r>
  <r>
    <x v="7"/>
    <n v="0"/>
  </r>
  <r>
    <x v="7"/>
    <n v="0"/>
  </r>
  <r>
    <x v="7"/>
    <n v="0"/>
  </r>
  <r>
    <x v="7"/>
    <n v="0"/>
  </r>
  <r>
    <x v="4"/>
    <n v="0"/>
  </r>
  <r>
    <x v="8"/>
    <n v="0"/>
  </r>
  <r>
    <x v="7"/>
    <n v="0"/>
  </r>
  <r>
    <x v="7"/>
    <n v="0"/>
  </r>
  <r>
    <x v="5"/>
    <n v="0"/>
  </r>
  <r>
    <x v="5"/>
    <n v="0"/>
  </r>
  <r>
    <x v="5"/>
    <n v="0"/>
  </r>
  <r>
    <x v="8"/>
    <n v="0"/>
  </r>
  <r>
    <x v="8"/>
    <n v="0"/>
  </r>
  <r>
    <x v="7"/>
    <n v="0"/>
  </r>
  <r>
    <x v="6"/>
    <n v="2.6999999999999997"/>
  </r>
  <r>
    <x v="4"/>
    <n v="0"/>
  </r>
  <r>
    <x v="5"/>
    <n v="0"/>
  </r>
  <r>
    <x v="5"/>
    <n v="0"/>
  </r>
  <r>
    <x v="4"/>
    <n v="0"/>
  </r>
  <r>
    <x v="7"/>
    <n v="2.6999999999999997"/>
  </r>
  <r>
    <x v="7"/>
    <n v="0"/>
  </r>
  <r>
    <x v="8"/>
    <n v="0"/>
  </r>
  <r>
    <x v="4"/>
    <n v="0"/>
  </r>
  <r>
    <x v="8"/>
    <n v="0"/>
  </r>
  <r>
    <x v="7"/>
    <n v="0"/>
  </r>
  <r>
    <x v="7"/>
    <n v="0"/>
  </r>
  <r>
    <x v="4"/>
    <n v="0"/>
  </r>
  <r>
    <x v="8"/>
    <n v="0"/>
  </r>
  <r>
    <x v="8"/>
    <n v="0"/>
  </r>
  <r>
    <x v="8"/>
    <n v="0"/>
  </r>
  <r>
    <x v="5"/>
    <n v="2.6999999999999997"/>
  </r>
  <r>
    <x v="5"/>
    <n v="2.6999999999999997"/>
  </r>
  <r>
    <x v="8"/>
    <n v="0"/>
  </r>
  <r>
    <x v="8"/>
    <n v="0"/>
  </r>
  <r>
    <x v="4"/>
    <n v="0"/>
  </r>
  <r>
    <x v="4"/>
    <n v="0"/>
  </r>
  <r>
    <x v="5"/>
    <n v="0"/>
  </r>
  <r>
    <x v="4"/>
    <n v="0"/>
  </r>
  <r>
    <x v="8"/>
    <n v="2.6999999999999997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7"/>
    <n v="0"/>
  </r>
  <r>
    <x v="7"/>
    <n v="0"/>
  </r>
  <r>
    <x v="7"/>
    <n v="0"/>
  </r>
  <r>
    <x v="8"/>
    <n v="0"/>
  </r>
  <r>
    <x v="8"/>
    <n v="0"/>
  </r>
  <r>
    <x v="6"/>
    <n v="0"/>
  </r>
  <r>
    <x v="8"/>
    <n v="0"/>
  </r>
  <r>
    <x v="6"/>
    <n v="0"/>
  </r>
  <r>
    <x v="5"/>
    <n v="0"/>
  </r>
  <r>
    <x v="8"/>
    <n v="0"/>
  </r>
  <r>
    <x v="8"/>
    <n v="0"/>
  </r>
  <r>
    <x v="7"/>
    <n v="0"/>
  </r>
  <r>
    <x v="7"/>
    <n v="0"/>
  </r>
  <r>
    <x v="6"/>
    <n v="0"/>
  </r>
  <r>
    <x v="4"/>
    <n v="0"/>
  </r>
  <r>
    <x v="4"/>
    <n v="0"/>
  </r>
  <r>
    <x v="6"/>
    <n v="0"/>
  </r>
  <r>
    <x v="4"/>
    <n v="0"/>
  </r>
  <r>
    <x v="7"/>
    <n v="0"/>
  </r>
  <r>
    <x v="4"/>
    <n v="0"/>
  </r>
  <r>
    <x v="8"/>
    <n v="0"/>
  </r>
  <r>
    <x v="7"/>
    <n v="0"/>
  </r>
  <r>
    <x v="7"/>
    <n v="0"/>
  </r>
  <r>
    <x v="6"/>
    <n v="0"/>
  </r>
  <r>
    <x v="5"/>
    <n v="0"/>
  </r>
  <r>
    <x v="8"/>
    <n v="0"/>
  </r>
  <r>
    <x v="8"/>
    <n v="0"/>
  </r>
  <r>
    <x v="7"/>
    <n v="0"/>
  </r>
  <r>
    <x v="4"/>
    <n v="0"/>
  </r>
  <r>
    <x v="7"/>
    <n v="2.6999999999999997"/>
  </r>
  <r>
    <x v="5"/>
    <n v="0"/>
  </r>
  <r>
    <x v="8"/>
    <n v="0"/>
  </r>
  <r>
    <x v="8"/>
    <n v="0"/>
  </r>
  <r>
    <x v="6"/>
    <n v="0"/>
  </r>
  <r>
    <x v="6"/>
    <n v="0"/>
  </r>
  <r>
    <x v="6"/>
    <n v="0"/>
  </r>
  <r>
    <x v="4"/>
    <n v="0"/>
  </r>
  <r>
    <x v="6"/>
    <n v="0"/>
  </r>
  <r>
    <x v="7"/>
    <n v="0"/>
  </r>
  <r>
    <x v="7"/>
    <n v="0"/>
  </r>
  <r>
    <x v="7"/>
    <n v="0"/>
  </r>
  <r>
    <x v="6"/>
    <n v="0"/>
  </r>
  <r>
    <x v="7"/>
    <n v="0"/>
  </r>
  <r>
    <x v="7"/>
    <n v="0"/>
  </r>
  <r>
    <x v="6"/>
    <n v="0"/>
  </r>
  <r>
    <x v="7"/>
    <n v="0"/>
  </r>
  <r>
    <x v="5"/>
    <n v="0"/>
  </r>
  <r>
    <x v="6"/>
    <n v="0"/>
  </r>
  <r>
    <x v="4"/>
    <n v="0"/>
  </r>
  <r>
    <x v="4"/>
    <n v="2.6999999999999997"/>
  </r>
  <r>
    <x v="6"/>
    <n v="0"/>
  </r>
  <r>
    <x v="7"/>
    <n v="0"/>
  </r>
  <r>
    <x v="7"/>
    <n v="0"/>
  </r>
  <r>
    <x v="7"/>
    <n v="0"/>
  </r>
  <r>
    <x v="4"/>
    <n v="0"/>
  </r>
  <r>
    <x v="4"/>
    <n v="0"/>
  </r>
  <r>
    <x v="6"/>
    <n v="0"/>
  </r>
  <r>
    <x v="7"/>
    <n v="0"/>
  </r>
  <r>
    <x v="7"/>
    <n v="0"/>
  </r>
  <r>
    <x v="4"/>
    <n v="0"/>
  </r>
  <r>
    <x v="6"/>
    <n v="0"/>
  </r>
  <r>
    <x v="6"/>
    <n v="0"/>
  </r>
  <r>
    <x v="7"/>
    <n v="0"/>
  </r>
  <r>
    <x v="7"/>
    <n v="0"/>
  </r>
  <r>
    <x v="8"/>
    <n v="0"/>
  </r>
  <r>
    <x v="7"/>
    <n v="0"/>
  </r>
  <r>
    <x v="8"/>
    <n v="0"/>
  </r>
  <r>
    <x v="8"/>
    <n v="0"/>
  </r>
  <r>
    <x v="6"/>
    <n v="0"/>
  </r>
  <r>
    <x v="8"/>
    <n v="0"/>
  </r>
  <r>
    <x v="7"/>
    <n v="0"/>
  </r>
  <r>
    <x v="4"/>
    <n v="0"/>
  </r>
  <r>
    <x v="6"/>
    <n v="0"/>
  </r>
  <r>
    <x v="7"/>
    <n v="0"/>
  </r>
  <r>
    <x v="4"/>
    <n v="0"/>
  </r>
  <r>
    <x v="4"/>
    <n v="0"/>
  </r>
  <r>
    <x v="6"/>
    <n v="0"/>
  </r>
  <r>
    <x v="4"/>
    <n v="0"/>
  </r>
  <r>
    <x v="6"/>
    <n v="0"/>
  </r>
  <r>
    <x v="7"/>
    <n v="0"/>
  </r>
  <r>
    <x v="6"/>
    <n v="0"/>
  </r>
  <r>
    <x v="7"/>
    <n v="0"/>
  </r>
  <r>
    <x v="6"/>
    <n v="0"/>
  </r>
  <r>
    <x v="6"/>
    <n v="0"/>
  </r>
  <r>
    <x v="7"/>
    <n v="0"/>
  </r>
  <r>
    <x v="7"/>
    <n v="0"/>
  </r>
  <r>
    <x v="4"/>
    <n v="0"/>
  </r>
  <r>
    <x v="7"/>
    <n v="0"/>
  </r>
  <r>
    <x v="6"/>
    <n v="0"/>
  </r>
  <r>
    <x v="4"/>
    <n v="0"/>
  </r>
  <r>
    <x v="6"/>
    <n v="0"/>
  </r>
  <r>
    <x v="4"/>
    <n v="0"/>
  </r>
  <r>
    <x v="8"/>
    <n v="0"/>
  </r>
  <r>
    <x v="7"/>
    <n v="0"/>
  </r>
  <r>
    <x v="5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</pivotCacheRecords>
</file>

<file path=xl/pivotCache/pivotCacheRecords4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1"/>
    <n v="5.3999999999999995"/>
  </r>
  <r>
    <x v="2"/>
    <n v="5.3999999999999995"/>
  </r>
  <r>
    <x v="1"/>
    <n v="5.3999999999999995"/>
  </r>
  <r>
    <x v="2"/>
    <n v="5.3999999999999995"/>
  </r>
  <r>
    <x v="1"/>
    <n v="5.3999999999999995"/>
  </r>
  <r>
    <x v="3"/>
    <n v="5.3999999999999995"/>
  </r>
  <r>
    <x v="1"/>
    <n v="5.3999999999999995"/>
  </r>
  <r>
    <x v="3"/>
    <n v="5.3999999999999995"/>
  </r>
  <r>
    <x v="1"/>
    <n v="5.3999999999999995"/>
  </r>
  <r>
    <x v="3"/>
    <n v="5.3999999999999995"/>
  </r>
  <r>
    <x v="2"/>
    <n v="5.3999999999999995"/>
  </r>
  <r>
    <x v="2"/>
    <n v="5.3999999999999995"/>
  </r>
  <r>
    <x v="2"/>
    <n v="5.3999999999999995"/>
  </r>
  <r>
    <x v="2"/>
    <n v="5.3999999999999995"/>
  </r>
  <r>
    <x v="1"/>
    <n v="5.3999999999999995"/>
  </r>
  <r>
    <x v="3"/>
    <n v="5.3999999999999995"/>
  </r>
  <r>
    <x v="3"/>
    <n v="5.3999999999999995"/>
  </r>
  <r>
    <x v="3"/>
    <n v="5.3999999999999995"/>
  </r>
  <r>
    <x v="3"/>
    <n v="5.3999999999999995"/>
  </r>
  <r>
    <x v="1"/>
    <n v="5.3999999999999995"/>
  </r>
  <r>
    <x v="1"/>
    <n v="5.3999999999999995"/>
  </r>
  <r>
    <x v="1"/>
    <n v="5.3999999999999995"/>
  </r>
  <r>
    <x v="2"/>
    <n v="5.3999999999999995"/>
  </r>
  <r>
    <x v="1"/>
    <n v="5.3999999999999995"/>
  </r>
  <r>
    <x v="1"/>
    <n v="5.3999999999999995"/>
  </r>
  <r>
    <x v="2"/>
    <n v="5.3999999999999995"/>
  </r>
  <r>
    <x v="3"/>
    <n v="5.3999999999999995"/>
  </r>
  <r>
    <x v="2"/>
    <n v="5.3999999999999995"/>
  </r>
  <r>
    <x v="1"/>
    <n v="5.3999999999999995"/>
  </r>
  <r>
    <x v="2"/>
    <n v="5.3999999999999995"/>
  </r>
  <r>
    <x v="1"/>
    <n v="0"/>
  </r>
  <r>
    <x v="3"/>
    <n v="5.3999999999999995"/>
  </r>
  <r>
    <x v="2"/>
    <n v="5.3999999999999995"/>
  </r>
  <r>
    <x v="3"/>
    <n v="5.3999999999999995"/>
  </r>
  <r>
    <x v="2"/>
    <n v="5.3999999999999995"/>
  </r>
  <r>
    <x v="2"/>
    <n v="5.3999999999999995"/>
  </r>
  <r>
    <x v="2"/>
    <n v="5.3999999999999995"/>
  </r>
  <r>
    <x v="1"/>
    <n v="5.3999999999999995"/>
  </r>
  <r>
    <x v="1"/>
    <n v="5.3999999999999995"/>
  </r>
  <r>
    <x v="3"/>
    <n v="5.3999999999999995"/>
  </r>
  <r>
    <x v="3"/>
    <n v="5.3999999999999995"/>
  </r>
  <r>
    <x v="1"/>
    <n v="0"/>
  </r>
  <r>
    <x v="2"/>
    <n v="5.3999999999999995"/>
  </r>
  <r>
    <x v="3"/>
    <n v="0"/>
  </r>
  <r>
    <x v="1"/>
    <n v="5.3999999999999995"/>
  </r>
  <r>
    <x v="3"/>
    <n v="5.3999999999999995"/>
  </r>
  <r>
    <x v="1"/>
    <n v="5.3999999999999995"/>
  </r>
  <r>
    <x v="2"/>
    <n v="5.3999999999999995"/>
  </r>
  <r>
    <x v="3"/>
    <n v="5.3999999999999995"/>
  </r>
  <r>
    <x v="1"/>
    <n v="5.3999999999999995"/>
  </r>
  <r>
    <x v="4"/>
    <n v="5.3999999999999995"/>
  </r>
  <r>
    <x v="3"/>
    <n v="5.3999999999999995"/>
  </r>
  <r>
    <x v="2"/>
    <n v="5.3999999999999995"/>
  </r>
  <r>
    <x v="2"/>
    <n v="5.3999999999999995"/>
  </r>
  <r>
    <x v="1"/>
    <n v="5.3999999999999995"/>
  </r>
  <r>
    <x v="1"/>
    <n v="5.3999999999999995"/>
  </r>
  <r>
    <x v="5"/>
    <n v="5.3999999999999995"/>
  </r>
  <r>
    <x v="1"/>
    <n v="5.3999999999999995"/>
  </r>
  <r>
    <x v="3"/>
    <n v="5.3999999999999995"/>
  </r>
  <r>
    <x v="3"/>
    <n v="5.3999999999999995"/>
  </r>
  <r>
    <x v="3"/>
    <n v="5.3999999999999995"/>
  </r>
  <r>
    <x v="2"/>
    <n v="0"/>
  </r>
  <r>
    <x v="2"/>
    <n v="5.3999999999999995"/>
  </r>
  <r>
    <x v="2"/>
    <n v="0"/>
  </r>
  <r>
    <x v="2"/>
    <n v="5.3999999999999995"/>
  </r>
  <r>
    <x v="3"/>
    <n v="5.3999999999999995"/>
  </r>
  <r>
    <x v="2"/>
    <n v="0"/>
  </r>
  <r>
    <x v="2"/>
    <n v="5.3999999999999995"/>
  </r>
  <r>
    <x v="3"/>
    <n v="5.3999999999999995"/>
  </r>
  <r>
    <x v="3"/>
    <n v="0"/>
  </r>
  <r>
    <x v="3"/>
    <n v="0"/>
  </r>
  <r>
    <x v="2"/>
    <n v="5.3999999999999995"/>
  </r>
  <r>
    <x v="1"/>
    <n v="0"/>
  </r>
  <r>
    <x v="3"/>
    <n v="0"/>
  </r>
  <r>
    <x v="3"/>
    <n v="0"/>
  </r>
  <r>
    <x v="3"/>
    <n v="5.3999999999999995"/>
  </r>
  <r>
    <x v="2"/>
    <n v="5.3999999999999995"/>
  </r>
  <r>
    <x v="1"/>
    <n v="0"/>
  </r>
  <r>
    <x v="2"/>
    <n v="0"/>
  </r>
  <r>
    <x v="2"/>
    <n v="0"/>
  </r>
  <r>
    <x v="1"/>
    <n v="0"/>
  </r>
  <r>
    <x v="2"/>
    <n v="0"/>
  </r>
  <r>
    <x v="1"/>
    <n v="5.3999999999999995"/>
  </r>
  <r>
    <x v="3"/>
    <n v="5.3999999999999995"/>
  </r>
  <r>
    <x v="2"/>
    <n v="0"/>
  </r>
  <r>
    <x v="3"/>
    <n v="0"/>
  </r>
  <r>
    <x v="3"/>
    <n v="5.3999999999999995"/>
  </r>
  <r>
    <x v="1"/>
    <n v="0"/>
  </r>
  <r>
    <x v="1"/>
    <n v="5.3999999999999995"/>
  </r>
  <r>
    <x v="3"/>
    <n v="5.3999999999999995"/>
  </r>
  <r>
    <x v="2"/>
    <n v="5.3999999999999995"/>
  </r>
  <r>
    <x v="3"/>
    <n v="5.3999999999999995"/>
  </r>
  <r>
    <x v="3"/>
    <n v="5.3999999999999995"/>
  </r>
  <r>
    <x v="2"/>
    <n v="0"/>
  </r>
  <r>
    <x v="1"/>
    <n v="0"/>
  </r>
  <r>
    <x v="3"/>
    <n v="5.3999999999999995"/>
  </r>
  <r>
    <x v="3"/>
    <n v="0"/>
  </r>
  <r>
    <x v="2"/>
    <n v="0"/>
  </r>
  <r>
    <x v="1"/>
    <n v="5.3999999999999995"/>
  </r>
  <r>
    <x v="3"/>
    <n v="0"/>
  </r>
  <r>
    <x v="2"/>
    <n v="5.3999999999999995"/>
  </r>
  <r>
    <x v="1"/>
    <n v="5.3999999999999995"/>
  </r>
  <r>
    <x v="2"/>
    <n v="5.3999999999999995"/>
  </r>
  <r>
    <x v="1"/>
    <n v="0"/>
  </r>
  <r>
    <x v="3"/>
    <n v="0"/>
  </r>
  <r>
    <x v="2"/>
    <n v="0"/>
  </r>
  <r>
    <x v="3"/>
    <n v="0"/>
  </r>
  <r>
    <x v="3"/>
    <n v="0"/>
  </r>
  <r>
    <x v="3"/>
    <n v="5.3999999999999995"/>
  </r>
  <r>
    <x v="1"/>
    <n v="0"/>
  </r>
  <r>
    <x v="2"/>
    <n v="2.6999999999999997"/>
  </r>
  <r>
    <x v="3"/>
    <n v="2.6999999999999997"/>
  </r>
  <r>
    <x v="3"/>
    <n v="0"/>
  </r>
  <r>
    <x v="3"/>
    <n v="2.6999999999999997"/>
  </r>
  <r>
    <x v="3"/>
    <n v="0"/>
  </r>
  <r>
    <x v="1"/>
    <n v="2.6999999999999997"/>
  </r>
  <r>
    <x v="4"/>
    <n v="0"/>
  </r>
  <r>
    <x v="1"/>
    <n v="0"/>
  </r>
  <r>
    <x v="2"/>
    <n v="2.6999999999999997"/>
  </r>
  <r>
    <x v="1"/>
    <n v="0"/>
  </r>
  <r>
    <x v="1"/>
    <n v="0"/>
  </r>
  <r>
    <x v="1"/>
    <n v="0"/>
  </r>
  <r>
    <x v="2"/>
    <n v="2.6999999999999997"/>
  </r>
  <r>
    <x v="3"/>
    <n v="0"/>
  </r>
  <r>
    <x v="1"/>
    <n v="2.6999999999999997"/>
  </r>
  <r>
    <x v="4"/>
    <n v="2.6999999999999997"/>
  </r>
  <r>
    <x v="1"/>
    <n v="2.6999999999999997"/>
  </r>
  <r>
    <x v="2"/>
    <n v="0"/>
  </r>
  <r>
    <x v="3"/>
    <n v="2.6999999999999997"/>
  </r>
  <r>
    <x v="1"/>
    <n v="2.6999999999999997"/>
  </r>
  <r>
    <x v="3"/>
    <n v="0"/>
  </r>
  <r>
    <x v="2"/>
    <n v="2.6999999999999997"/>
  </r>
  <r>
    <x v="3"/>
    <n v="0"/>
  </r>
  <r>
    <x v="2"/>
    <n v="0"/>
  </r>
  <r>
    <x v="2"/>
    <n v="0"/>
  </r>
  <r>
    <x v="2"/>
    <n v="0"/>
  </r>
  <r>
    <x v="1"/>
    <n v="0"/>
  </r>
  <r>
    <x v="3"/>
    <n v="0"/>
  </r>
  <r>
    <x v="3"/>
    <n v="0"/>
  </r>
  <r>
    <x v="2"/>
    <n v="0"/>
  </r>
  <r>
    <x v="1"/>
    <n v="2.6999999999999997"/>
  </r>
  <r>
    <x v="3"/>
    <n v="0"/>
  </r>
  <r>
    <x v="3"/>
    <n v="0"/>
  </r>
  <r>
    <x v="3"/>
    <n v="2.6999999999999997"/>
  </r>
  <r>
    <x v="3"/>
    <n v="2.6999999999999997"/>
  </r>
  <r>
    <x v="2"/>
    <n v="2.6999999999999997"/>
  </r>
  <r>
    <x v="2"/>
    <n v="0"/>
  </r>
  <r>
    <x v="2"/>
    <n v="2.6999999999999997"/>
  </r>
  <r>
    <x v="1"/>
    <n v="2.6999999999999997"/>
  </r>
  <r>
    <x v="1"/>
    <n v="0"/>
  </r>
  <r>
    <x v="3"/>
    <n v="0"/>
  </r>
  <r>
    <x v="2"/>
    <n v="2.6999999999999997"/>
  </r>
  <r>
    <x v="2"/>
    <n v="2.6999999999999997"/>
  </r>
  <r>
    <x v="3"/>
    <n v="0"/>
  </r>
  <r>
    <x v="1"/>
    <n v="0"/>
  </r>
  <r>
    <x v="4"/>
    <n v="0"/>
  </r>
  <r>
    <x v="3"/>
    <n v="0"/>
  </r>
  <r>
    <x v="1"/>
    <n v="0"/>
  </r>
  <r>
    <x v="2"/>
    <n v="0"/>
  </r>
  <r>
    <x v="2"/>
    <n v="2.6999999999999997"/>
  </r>
  <r>
    <x v="1"/>
    <n v="0"/>
  </r>
  <r>
    <x v="1"/>
    <n v="0"/>
  </r>
  <r>
    <x v="2"/>
    <n v="0"/>
  </r>
  <r>
    <x v="2"/>
    <n v="0"/>
  </r>
  <r>
    <x v="1"/>
    <n v="2.6999999999999997"/>
  </r>
  <r>
    <x v="2"/>
    <n v="2.6999999999999997"/>
  </r>
  <r>
    <x v="1"/>
    <n v="0"/>
  </r>
  <r>
    <x v="2"/>
    <n v="0"/>
  </r>
  <r>
    <x v="2"/>
    <n v="0"/>
  </r>
  <r>
    <x v="1"/>
    <n v="0"/>
  </r>
  <r>
    <x v="3"/>
    <n v="0"/>
  </r>
  <r>
    <x v="2"/>
    <n v="0"/>
  </r>
  <r>
    <x v="2"/>
    <n v="0"/>
  </r>
  <r>
    <x v="1"/>
    <n v="0"/>
  </r>
  <r>
    <x v="1"/>
    <n v="0"/>
  </r>
  <r>
    <x v="4"/>
    <n v="0"/>
  </r>
  <r>
    <x v="4"/>
    <n v="0"/>
  </r>
  <r>
    <x v="2"/>
    <n v="2.6999999999999997"/>
  </r>
  <r>
    <x v="1"/>
    <n v="2.6999999999999997"/>
  </r>
  <r>
    <x v="3"/>
    <n v="0"/>
  </r>
  <r>
    <x v="1"/>
    <n v="0"/>
  </r>
  <r>
    <x v="1"/>
    <n v="0"/>
  </r>
  <r>
    <x v="3"/>
    <n v="2.6999999999999997"/>
  </r>
  <r>
    <x v="3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1"/>
    <n v="2.6999999999999997"/>
  </r>
  <r>
    <x v="3"/>
    <n v="0"/>
  </r>
  <r>
    <x v="4"/>
    <n v="0"/>
  </r>
  <r>
    <x v="1"/>
    <n v="0"/>
  </r>
  <r>
    <x v="5"/>
    <n v="0"/>
  </r>
  <r>
    <x v="3"/>
    <n v="0"/>
  </r>
  <r>
    <x v="1"/>
    <n v="0"/>
  </r>
  <r>
    <x v="1"/>
    <n v="0"/>
  </r>
  <r>
    <x v="3"/>
    <n v="0"/>
  </r>
  <r>
    <x v="3"/>
    <n v="0"/>
  </r>
  <r>
    <x v="5"/>
    <n v="0"/>
  </r>
  <r>
    <x v="2"/>
    <n v="2.6999999999999997"/>
  </r>
  <r>
    <x v="2"/>
    <n v="0"/>
  </r>
  <r>
    <x v="1"/>
    <n v="0"/>
  </r>
  <r>
    <x v="3"/>
    <n v="2.6999999999999997"/>
  </r>
  <r>
    <x v="3"/>
    <n v="0"/>
  </r>
  <r>
    <x v="2"/>
    <n v="0"/>
  </r>
  <r>
    <x v="4"/>
    <n v="0"/>
  </r>
  <r>
    <x v="4"/>
    <n v="0"/>
  </r>
  <r>
    <x v="3"/>
    <n v="0"/>
  </r>
  <r>
    <x v="1"/>
    <n v="0"/>
  </r>
  <r>
    <x v="3"/>
    <n v="0"/>
  </r>
  <r>
    <x v="2"/>
    <n v="0"/>
  </r>
  <r>
    <x v="2"/>
    <n v="0"/>
  </r>
  <r>
    <x v="3"/>
    <n v="0"/>
  </r>
  <r>
    <x v="4"/>
    <n v="0"/>
  </r>
  <r>
    <x v="3"/>
    <n v="0"/>
  </r>
  <r>
    <x v="5"/>
    <n v="0"/>
  </r>
  <r>
    <x v="4"/>
    <n v="2.6999999999999997"/>
  </r>
  <r>
    <x v="1"/>
    <n v="0"/>
  </r>
  <r>
    <x v="1"/>
    <n v="0"/>
  </r>
  <r>
    <x v="3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4"/>
    <n v="0"/>
  </r>
  <r>
    <x v="2"/>
    <n v="0"/>
  </r>
  <r>
    <x v="2"/>
    <n v="0"/>
  </r>
  <r>
    <x v="1"/>
    <n v="0"/>
  </r>
  <r>
    <x v="4"/>
    <n v="0"/>
  </r>
  <r>
    <x v="1"/>
    <n v="0"/>
  </r>
  <r>
    <x v="5"/>
    <n v="0"/>
  </r>
  <r>
    <x v="1"/>
    <n v="0"/>
  </r>
  <r>
    <x v="1"/>
    <n v="0"/>
  </r>
  <r>
    <x v="4"/>
    <n v="0"/>
  </r>
  <r>
    <x v="3"/>
    <n v="2.6999999999999997"/>
  </r>
  <r>
    <x v="3"/>
    <n v="0"/>
  </r>
  <r>
    <x v="3"/>
    <n v="0"/>
  </r>
  <r>
    <x v="1"/>
    <n v="0"/>
  </r>
  <r>
    <x v="2"/>
    <n v="0"/>
  </r>
  <r>
    <x v="3"/>
    <n v="0"/>
  </r>
  <r>
    <x v="4"/>
    <n v="0"/>
  </r>
  <r>
    <x v="3"/>
    <n v="0"/>
  </r>
  <r>
    <x v="2"/>
    <n v="0"/>
  </r>
  <r>
    <x v="3"/>
    <n v="0"/>
  </r>
  <r>
    <x v="3"/>
    <n v="0"/>
  </r>
  <r>
    <x v="2"/>
    <n v="0"/>
  </r>
  <r>
    <x v="1"/>
    <n v="0"/>
  </r>
  <r>
    <x v="1"/>
    <n v="0"/>
  </r>
  <r>
    <x v="2"/>
    <n v="0"/>
  </r>
  <r>
    <x v="2"/>
    <n v="0"/>
  </r>
  <r>
    <x v="2"/>
    <n v="2.6999999999999997"/>
  </r>
  <r>
    <x v="2"/>
    <n v="0"/>
  </r>
  <r>
    <x v="4"/>
    <n v="0"/>
  </r>
  <r>
    <x v="4"/>
    <n v="0"/>
  </r>
  <r>
    <x v="4"/>
    <n v="0"/>
  </r>
  <r>
    <x v="3"/>
    <n v="0"/>
  </r>
  <r>
    <x v="3"/>
    <n v="0"/>
  </r>
  <r>
    <x v="2"/>
    <n v="0"/>
  </r>
  <r>
    <x v="2"/>
    <n v="0"/>
  </r>
  <r>
    <x v="4"/>
    <n v="0"/>
  </r>
  <r>
    <x v="4"/>
    <n v="0"/>
  </r>
  <r>
    <x v="2"/>
    <n v="0"/>
  </r>
  <r>
    <x v="4"/>
    <n v="0"/>
  </r>
  <r>
    <x v="3"/>
    <n v="0"/>
  </r>
  <r>
    <x v="3"/>
    <n v="0"/>
  </r>
  <r>
    <x v="3"/>
    <n v="0"/>
  </r>
  <r>
    <x v="4"/>
    <n v="0"/>
  </r>
  <r>
    <x v="2"/>
    <n v="0"/>
  </r>
  <r>
    <x v="3"/>
    <n v="0"/>
  </r>
  <r>
    <x v="3"/>
    <n v="0"/>
  </r>
  <r>
    <x v="1"/>
    <n v="0"/>
  </r>
  <r>
    <x v="3"/>
    <n v="0"/>
  </r>
  <r>
    <x v="5"/>
    <n v="0"/>
  </r>
  <r>
    <x v="1"/>
    <n v="0"/>
  </r>
  <r>
    <x v="4"/>
    <n v="0"/>
  </r>
  <r>
    <x v="3"/>
    <n v="0"/>
  </r>
  <r>
    <x v="4"/>
    <n v="0"/>
  </r>
  <r>
    <x v="1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4"/>
    <n v="0"/>
  </r>
  <r>
    <x v="3"/>
    <n v="0"/>
  </r>
  <r>
    <x v="1"/>
    <n v="0"/>
  </r>
  <r>
    <x v="5"/>
    <n v="0"/>
  </r>
  <r>
    <x v="3"/>
    <n v="2.6999999999999997"/>
  </r>
  <r>
    <x v="2"/>
    <n v="0"/>
  </r>
  <r>
    <x v="4"/>
    <n v="0"/>
  </r>
  <r>
    <x v="4"/>
    <n v="0"/>
  </r>
  <r>
    <x v="4"/>
    <n v="0"/>
  </r>
  <r>
    <x v="4"/>
    <n v="0"/>
  </r>
  <r>
    <x v="3"/>
    <n v="0"/>
  </r>
  <r>
    <x v="1"/>
    <n v="0"/>
  </r>
  <r>
    <x v="3"/>
    <n v="0"/>
  </r>
  <r>
    <x v="3"/>
    <n v="0"/>
  </r>
  <r>
    <x v="4"/>
    <n v="0"/>
  </r>
  <r>
    <x v="2"/>
    <n v="0"/>
  </r>
  <r>
    <x v="2"/>
    <n v="0"/>
  </r>
  <r>
    <x v="2"/>
    <n v="0"/>
  </r>
  <r>
    <x v="4"/>
    <n v="0"/>
  </r>
  <r>
    <x v="1"/>
    <n v="0"/>
  </r>
  <r>
    <x v="4"/>
    <n v="0"/>
  </r>
  <r>
    <x v="1"/>
    <n v="0"/>
  </r>
  <r>
    <x v="1"/>
    <n v="0"/>
  </r>
  <r>
    <x v="5"/>
    <n v="0"/>
  </r>
  <r>
    <x v="3"/>
    <n v="0"/>
  </r>
  <r>
    <x v="1"/>
    <n v="0"/>
  </r>
  <r>
    <x v="2"/>
    <n v="0"/>
  </r>
  <r>
    <x v="1"/>
    <n v="0"/>
  </r>
  <r>
    <x v="4"/>
    <n v="0"/>
  </r>
  <r>
    <x v="1"/>
    <n v="0"/>
  </r>
  <r>
    <x v="5"/>
    <n v="0"/>
  </r>
  <r>
    <x v="5"/>
    <n v="0"/>
  </r>
  <r>
    <x v="5"/>
    <n v="0"/>
  </r>
  <r>
    <x v="2"/>
    <n v="0"/>
  </r>
  <r>
    <x v="5"/>
    <n v="0"/>
  </r>
  <r>
    <x v="4"/>
    <n v="0"/>
  </r>
  <r>
    <x v="4"/>
    <n v="0"/>
  </r>
  <r>
    <x v="6"/>
    <n v="5.3999999999999995"/>
  </r>
  <r>
    <x v="6"/>
    <n v="5.3999999999999995"/>
  </r>
  <r>
    <x v="6"/>
    <n v="5.3999999999999995"/>
  </r>
  <r>
    <x v="4"/>
    <n v="5.3999999999999995"/>
  </r>
  <r>
    <x v="4"/>
    <n v="5.3999999999999995"/>
  </r>
  <r>
    <x v="6"/>
    <n v="5.3999999999999995"/>
  </r>
  <r>
    <x v="6"/>
    <n v="0"/>
  </r>
  <r>
    <x v="6"/>
    <n v="0"/>
  </r>
  <r>
    <x v="4"/>
    <n v="0"/>
  </r>
  <r>
    <x v="4"/>
    <n v="5.3999999999999995"/>
  </r>
  <r>
    <x v="6"/>
    <n v="5.3999999999999995"/>
  </r>
  <r>
    <x v="6"/>
    <n v="0"/>
  </r>
  <r>
    <x v="7"/>
    <n v="5.3999999999999995"/>
  </r>
  <r>
    <x v="4"/>
    <n v="0"/>
  </r>
  <r>
    <x v="7"/>
    <n v="5.3999999999999995"/>
  </r>
  <r>
    <x v="6"/>
    <n v="5.3999999999999995"/>
  </r>
  <r>
    <x v="4"/>
    <n v="0"/>
  </r>
  <r>
    <x v="4"/>
    <n v="0"/>
  </r>
  <r>
    <x v="6"/>
    <n v="5.3999999999999995"/>
  </r>
  <r>
    <x v="6"/>
    <n v="0"/>
  </r>
  <r>
    <x v="6"/>
    <n v="0"/>
  </r>
  <r>
    <x v="4"/>
    <n v="0"/>
  </r>
  <r>
    <x v="6"/>
    <n v="0"/>
  </r>
  <r>
    <x v="6"/>
    <n v="5.3999999999999995"/>
  </r>
  <r>
    <x v="4"/>
    <n v="0"/>
  </r>
  <r>
    <x v="6"/>
    <n v="0"/>
  </r>
  <r>
    <x v="6"/>
    <n v="0"/>
  </r>
  <r>
    <x v="4"/>
    <n v="0"/>
  </r>
  <r>
    <x v="4"/>
    <n v="0"/>
  </r>
  <r>
    <x v="4"/>
    <n v="0"/>
  </r>
  <r>
    <x v="6"/>
    <n v="2.6999999999999997"/>
  </r>
  <r>
    <x v="8"/>
    <n v="0"/>
  </r>
  <r>
    <x v="4"/>
    <n v="0"/>
  </r>
  <r>
    <x v="8"/>
    <n v="0"/>
  </r>
  <r>
    <x v="6"/>
    <n v="2.6999999999999997"/>
  </r>
  <r>
    <x v="4"/>
    <n v="0"/>
  </r>
  <r>
    <x v="4"/>
    <n v="0"/>
  </r>
  <r>
    <x v="7"/>
    <n v="2.6999999999999997"/>
  </r>
  <r>
    <x v="6"/>
    <n v="0"/>
  </r>
  <r>
    <x v="6"/>
    <n v="0"/>
  </r>
  <r>
    <x v="4"/>
    <n v="0"/>
  </r>
  <r>
    <x v="7"/>
    <n v="0"/>
  </r>
  <r>
    <x v="6"/>
    <n v="0"/>
  </r>
  <r>
    <x v="4"/>
    <n v="2.6999999999999997"/>
  </r>
  <r>
    <x v="6"/>
    <n v="0"/>
  </r>
  <r>
    <x v="6"/>
    <n v="0"/>
  </r>
  <r>
    <x v="6"/>
    <n v="0"/>
  </r>
  <r>
    <x v="6"/>
    <n v="0"/>
  </r>
  <r>
    <x v="8"/>
    <n v="0"/>
  </r>
  <r>
    <x v="8"/>
    <n v="0"/>
  </r>
  <r>
    <x v="4"/>
    <n v="0"/>
  </r>
  <r>
    <x v="4"/>
    <n v="0"/>
  </r>
  <r>
    <x v="4"/>
    <n v="0"/>
  </r>
  <r>
    <x v="6"/>
    <n v="2.6999999999999997"/>
  </r>
  <r>
    <x v="6"/>
    <n v="0"/>
  </r>
  <r>
    <x v="6"/>
    <n v="0"/>
  </r>
  <r>
    <x v="6"/>
    <n v="2.6999999999999997"/>
  </r>
  <r>
    <x v="6"/>
    <n v="0"/>
  </r>
  <r>
    <x v="4"/>
    <n v="0"/>
  </r>
  <r>
    <x v="8"/>
    <n v="0"/>
  </r>
  <r>
    <x v="6"/>
    <n v="0"/>
  </r>
  <r>
    <x v="4"/>
    <n v="0"/>
  </r>
  <r>
    <x v="6"/>
    <n v="0"/>
  </r>
  <r>
    <x v="6"/>
    <n v="0"/>
  </r>
  <r>
    <x v="6"/>
    <n v="0"/>
  </r>
  <r>
    <x v="6"/>
    <n v="2.6999999999999997"/>
  </r>
  <r>
    <x v="6"/>
    <n v="2.6999999999999997"/>
  </r>
  <r>
    <x v="6"/>
    <n v="2.6999999999999997"/>
  </r>
  <r>
    <x v="7"/>
    <n v="2.6999999999999997"/>
  </r>
  <r>
    <x v="6"/>
    <n v="0"/>
  </r>
  <r>
    <x v="6"/>
    <n v="0"/>
  </r>
  <r>
    <x v="6"/>
    <n v="2.6999999999999997"/>
  </r>
  <r>
    <x v="6"/>
    <n v="0"/>
  </r>
  <r>
    <x v="6"/>
    <n v="0"/>
  </r>
  <r>
    <x v="6"/>
    <n v="0"/>
  </r>
  <r>
    <x v="6"/>
    <n v="0"/>
  </r>
  <r>
    <x v="8"/>
    <n v="0"/>
  </r>
  <r>
    <x v="8"/>
    <n v="0"/>
  </r>
  <r>
    <x v="6"/>
    <n v="0"/>
  </r>
  <r>
    <x v="6"/>
    <n v="0"/>
  </r>
  <r>
    <x v="4"/>
    <n v="0"/>
  </r>
  <r>
    <x v="6"/>
    <n v="0"/>
  </r>
  <r>
    <x v="8"/>
    <n v="0"/>
  </r>
  <r>
    <x v="7"/>
    <n v="0"/>
  </r>
  <r>
    <x v="6"/>
    <n v="0"/>
  </r>
  <r>
    <x v="6"/>
    <n v="0"/>
  </r>
  <r>
    <x v="7"/>
    <n v="0"/>
  </r>
  <r>
    <x v="4"/>
    <n v="0"/>
  </r>
  <r>
    <x v="7"/>
    <n v="0"/>
  </r>
  <r>
    <x v="6"/>
    <n v="0"/>
  </r>
  <r>
    <x v="8"/>
    <n v="2.6999999999999997"/>
  </r>
  <r>
    <x v="8"/>
    <n v="0"/>
  </r>
  <r>
    <x v="7"/>
    <n v="0"/>
  </r>
  <r>
    <x v="4"/>
    <n v="0"/>
  </r>
  <r>
    <x v="5"/>
    <n v="0"/>
  </r>
  <r>
    <x v="4"/>
    <n v="2.6999999999999997"/>
  </r>
  <r>
    <x v="6"/>
    <n v="0"/>
  </r>
  <r>
    <x v="6"/>
    <n v="0"/>
  </r>
  <r>
    <x v="6"/>
    <n v="0"/>
  </r>
  <r>
    <x v="5"/>
    <n v="2.6999999999999997"/>
  </r>
  <r>
    <x v="7"/>
    <n v="2.6999999999999997"/>
  </r>
  <r>
    <x v="7"/>
    <n v="0"/>
  </r>
  <r>
    <x v="6"/>
    <n v="0"/>
  </r>
  <r>
    <x v="4"/>
    <n v="0"/>
  </r>
  <r>
    <x v="8"/>
    <n v="0"/>
  </r>
  <r>
    <x v="5"/>
    <n v="0"/>
  </r>
  <r>
    <x v="4"/>
    <n v="0"/>
  </r>
  <r>
    <x v="7"/>
    <n v="0"/>
  </r>
  <r>
    <x v="6"/>
    <n v="0"/>
  </r>
  <r>
    <x v="6"/>
    <n v="0"/>
  </r>
  <r>
    <x v="7"/>
    <n v="0"/>
  </r>
  <r>
    <x v="6"/>
    <n v="0"/>
  </r>
  <r>
    <x v="8"/>
    <n v="0"/>
  </r>
  <r>
    <x v="7"/>
    <n v="0"/>
  </r>
  <r>
    <x v="7"/>
    <n v="0"/>
  </r>
  <r>
    <x v="4"/>
    <n v="0"/>
  </r>
  <r>
    <x v="4"/>
    <n v="0"/>
  </r>
  <r>
    <x v="4"/>
    <n v="0"/>
  </r>
  <r>
    <x v="8"/>
    <n v="0"/>
  </r>
  <r>
    <x v="8"/>
    <n v="0"/>
  </r>
  <r>
    <x v="7"/>
    <n v="0"/>
  </r>
  <r>
    <x v="5"/>
    <n v="0"/>
  </r>
  <r>
    <x v="6"/>
    <n v="0"/>
  </r>
  <r>
    <x v="4"/>
    <n v="0"/>
  </r>
  <r>
    <x v="4"/>
    <n v="0"/>
  </r>
  <r>
    <x v="6"/>
    <n v="0"/>
  </r>
  <r>
    <x v="7"/>
    <n v="0"/>
  </r>
  <r>
    <x v="6"/>
    <n v="0"/>
  </r>
  <r>
    <x v="8"/>
    <n v="0"/>
  </r>
  <r>
    <x v="6"/>
    <n v="2.6999999999999997"/>
  </r>
  <r>
    <x v="8"/>
    <n v="0"/>
  </r>
  <r>
    <x v="7"/>
    <n v="0"/>
  </r>
  <r>
    <x v="7"/>
    <n v="0"/>
  </r>
  <r>
    <x v="6"/>
    <n v="0"/>
  </r>
  <r>
    <x v="8"/>
    <n v="2.6999999999999997"/>
  </r>
  <r>
    <x v="8"/>
    <n v="0"/>
  </r>
  <r>
    <x v="8"/>
    <n v="0"/>
  </r>
  <r>
    <x v="4"/>
    <n v="0"/>
  </r>
  <r>
    <x v="4"/>
    <n v="0"/>
  </r>
  <r>
    <x v="8"/>
    <n v="0"/>
  </r>
  <r>
    <x v="8"/>
    <n v="0"/>
  </r>
  <r>
    <x v="6"/>
    <n v="0"/>
  </r>
  <r>
    <x v="6"/>
    <n v="0"/>
  </r>
  <r>
    <x v="4"/>
    <n v="0"/>
  </r>
  <r>
    <x v="6"/>
    <n v="0"/>
  </r>
  <r>
    <x v="8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7"/>
    <n v="0"/>
  </r>
  <r>
    <x v="7"/>
    <n v="0"/>
  </r>
  <r>
    <x v="8"/>
    <n v="0"/>
  </r>
  <r>
    <x v="8"/>
    <n v="0"/>
  </r>
  <r>
    <x v="5"/>
    <n v="0"/>
  </r>
  <r>
    <x v="8"/>
    <n v="0"/>
  </r>
  <r>
    <x v="5"/>
    <n v="0"/>
  </r>
  <r>
    <x v="4"/>
    <n v="0"/>
  </r>
  <r>
    <x v="8"/>
    <n v="0"/>
  </r>
  <r>
    <x v="8"/>
    <n v="0"/>
  </r>
  <r>
    <x v="7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7"/>
    <n v="0"/>
  </r>
  <r>
    <x v="6"/>
    <n v="0"/>
  </r>
  <r>
    <x v="8"/>
    <n v="0"/>
  </r>
  <r>
    <x v="6"/>
    <n v="0"/>
  </r>
  <r>
    <x v="6"/>
    <n v="0"/>
  </r>
  <r>
    <x v="5"/>
    <n v="0"/>
  </r>
  <r>
    <x v="4"/>
    <n v="0"/>
  </r>
  <r>
    <x v="8"/>
    <n v="0"/>
  </r>
  <r>
    <x v="8"/>
    <n v="0"/>
  </r>
  <r>
    <x v="7"/>
    <n v="0"/>
  </r>
  <r>
    <x v="6"/>
    <n v="0"/>
  </r>
  <r>
    <x v="7"/>
    <n v="0"/>
  </r>
  <r>
    <x v="4"/>
    <n v="0"/>
  </r>
  <r>
    <x v="8"/>
    <n v="0"/>
  </r>
  <r>
    <x v="8"/>
    <n v="0"/>
  </r>
  <r>
    <x v="5"/>
    <n v="0"/>
  </r>
  <r>
    <x v="5"/>
    <n v="0"/>
  </r>
  <r>
    <x v="5"/>
    <n v="0"/>
  </r>
  <r>
    <x v="6"/>
    <n v="0"/>
  </r>
  <r>
    <x v="5"/>
    <n v="0"/>
  </r>
  <r>
    <x v="7"/>
    <n v="0"/>
  </r>
  <r>
    <x v="7"/>
    <n v="0"/>
  </r>
  <r>
    <x v="7"/>
    <n v="0"/>
  </r>
  <r>
    <x v="5"/>
    <n v="0"/>
  </r>
  <r>
    <x v="7"/>
    <n v="0"/>
  </r>
  <r>
    <x v="7"/>
    <n v="0"/>
  </r>
  <r>
    <x v="5"/>
    <n v="0"/>
  </r>
  <r>
    <x v="6"/>
    <n v="0"/>
  </r>
  <r>
    <x v="4"/>
    <n v="0"/>
  </r>
  <r>
    <x v="5"/>
    <n v="0"/>
  </r>
  <r>
    <x v="6"/>
    <n v="0"/>
  </r>
  <r>
    <x v="6"/>
    <n v="0"/>
  </r>
  <r>
    <x v="5"/>
    <n v="0"/>
  </r>
  <r>
    <x v="7"/>
    <n v="0"/>
  </r>
  <r>
    <x v="7"/>
    <n v="0"/>
  </r>
  <r>
    <x v="7"/>
    <n v="0"/>
  </r>
  <r>
    <x v="6"/>
    <n v="0"/>
  </r>
  <r>
    <x v="6"/>
    <n v="0"/>
  </r>
  <r>
    <x v="5"/>
    <n v="0"/>
  </r>
  <r>
    <x v="7"/>
    <n v="0"/>
  </r>
  <r>
    <x v="7"/>
    <n v="0"/>
  </r>
  <r>
    <x v="6"/>
    <n v="0"/>
  </r>
  <r>
    <x v="5"/>
    <n v="0"/>
  </r>
  <r>
    <x v="5"/>
    <n v="0"/>
  </r>
  <r>
    <x v="7"/>
    <n v="0"/>
  </r>
  <r>
    <x v="7"/>
    <n v="0"/>
  </r>
  <r>
    <x v="8"/>
    <n v="0"/>
  </r>
  <r>
    <x v="7"/>
    <n v="0"/>
  </r>
  <r>
    <x v="8"/>
    <n v="0"/>
  </r>
  <r>
    <x v="8"/>
    <n v="0"/>
  </r>
  <r>
    <x v="5"/>
    <n v="0"/>
  </r>
  <r>
    <x v="8"/>
    <n v="0"/>
  </r>
  <r>
    <x v="7"/>
    <n v="0"/>
  </r>
  <r>
    <x v="6"/>
    <n v="0"/>
  </r>
  <r>
    <x v="5"/>
    <n v="0"/>
  </r>
  <r>
    <x v="7"/>
    <n v="0"/>
  </r>
  <r>
    <x v="6"/>
    <n v="0"/>
  </r>
  <r>
    <x v="6"/>
    <n v="0"/>
  </r>
  <r>
    <x v="5"/>
    <n v="0"/>
  </r>
  <r>
    <x v="6"/>
    <n v="0"/>
  </r>
  <r>
    <x v="5"/>
    <n v="0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6"/>
    <n v="0"/>
  </r>
  <r>
    <x v="7"/>
    <n v="0"/>
  </r>
  <r>
    <x v="5"/>
    <n v="0"/>
  </r>
  <r>
    <x v="6"/>
    <n v="0"/>
  </r>
  <r>
    <x v="5"/>
    <n v="0"/>
  </r>
  <r>
    <x v="6"/>
    <n v="0"/>
  </r>
  <r>
    <x v="8"/>
    <n v="0"/>
  </r>
  <r>
    <x v="7"/>
    <n v="0"/>
  </r>
  <r>
    <x v="4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</pivotCacheRecords>
</file>

<file path=xl/pivotCache/pivotCacheRecords5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0"/>
  </r>
  <r>
    <x v="0"/>
    <n v="0"/>
  </r>
  <r>
    <x v="0"/>
    <n v="0"/>
  </r>
  <r>
    <x v="0"/>
    <n v="2.7"/>
  </r>
  <r>
    <x v="0"/>
    <n v="0"/>
  </r>
  <r>
    <x v="0"/>
    <n v="0"/>
  </r>
  <r>
    <x v="0"/>
    <n v="0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1"/>
    <m/>
  </r>
  <r>
    <x v="1"/>
    <m/>
  </r>
  <r>
    <x v="1"/>
    <m/>
  </r>
  <r>
    <x v="1"/>
    <n v="5.4"/>
  </r>
  <r>
    <x v="2"/>
    <n v="5.4"/>
  </r>
  <r>
    <x v="1"/>
    <n v="0"/>
  </r>
  <r>
    <x v="2"/>
    <n v="5.4"/>
  </r>
  <r>
    <x v="1"/>
    <n v="5.4"/>
  </r>
  <r>
    <x v="2"/>
    <n v="5.4"/>
  </r>
  <r>
    <x v="1"/>
    <n v="0"/>
  </r>
  <r>
    <x v="1"/>
    <n v="5.4"/>
  </r>
  <r>
    <x v="1"/>
    <n v="5.4"/>
  </r>
  <r>
    <x v="1"/>
    <n v="5.4"/>
  </r>
  <r>
    <x v="1"/>
    <n v="5.4"/>
  </r>
  <r>
    <x v="2"/>
    <n v="5.4"/>
  </r>
  <r>
    <x v="2"/>
    <n v="5.4"/>
  </r>
  <r>
    <x v="2"/>
    <n v="5.4"/>
  </r>
  <r>
    <x v="2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5.4"/>
  </r>
  <r>
    <x v="1"/>
    <n v="0"/>
  </r>
  <r>
    <x v="2"/>
    <n v="5.4"/>
  </r>
  <r>
    <x v="1"/>
    <n v="5.4"/>
  </r>
  <r>
    <x v="1"/>
    <n v="5.4"/>
  </r>
  <r>
    <x v="3"/>
    <n v="5.4"/>
  </r>
  <r>
    <x v="1"/>
    <n v="5.4"/>
  </r>
  <r>
    <x v="2"/>
    <n v="0"/>
  </r>
  <r>
    <x v="1"/>
    <n v="5.4"/>
  </r>
  <r>
    <x v="2"/>
    <n v="5.4"/>
  </r>
  <r>
    <x v="1"/>
    <n v="5.4"/>
  </r>
  <r>
    <x v="1"/>
    <n v="0"/>
  </r>
  <r>
    <x v="1"/>
    <n v="5.4"/>
  </r>
  <r>
    <x v="1"/>
    <n v="5.4"/>
  </r>
  <r>
    <x v="1"/>
    <n v="5.4"/>
  </r>
  <r>
    <x v="2"/>
    <n v="5.4"/>
  </r>
  <r>
    <x v="2"/>
    <n v="5.4"/>
  </r>
  <r>
    <x v="1"/>
    <n v="5.4"/>
  </r>
  <r>
    <x v="1"/>
    <n v="5.4"/>
  </r>
  <r>
    <x v="2"/>
    <n v="5.4"/>
  </r>
  <r>
    <x v="1"/>
    <n v="5.4"/>
  </r>
  <r>
    <x v="4"/>
    <n v="5.4"/>
  </r>
  <r>
    <x v="1"/>
    <n v="5.4"/>
  </r>
  <r>
    <x v="1"/>
    <n v="0"/>
  </r>
  <r>
    <x v="2"/>
    <n v="5.4"/>
  </r>
  <r>
    <x v="1"/>
    <n v="5.4"/>
  </r>
  <r>
    <x v="5"/>
    <n v="0"/>
  </r>
  <r>
    <x v="2"/>
    <n v="0"/>
  </r>
  <r>
    <x v="1"/>
    <n v="5.4"/>
  </r>
  <r>
    <x v="1"/>
    <n v="5.4"/>
  </r>
  <r>
    <x v="1"/>
    <n v="5.4"/>
  </r>
  <r>
    <x v="1"/>
    <n v="5.4"/>
  </r>
  <r>
    <x v="6"/>
    <n v="10.8"/>
  </r>
  <r>
    <x v="1"/>
    <n v="5.4"/>
  </r>
  <r>
    <x v="4"/>
    <n v="0"/>
  </r>
  <r>
    <x v="2"/>
    <n v="5.4"/>
  </r>
  <r>
    <x v="2"/>
    <n v="0"/>
  </r>
  <r>
    <x v="1"/>
    <n v="5.4"/>
  </r>
  <r>
    <x v="1"/>
    <n v="5.4"/>
  </r>
  <r>
    <x v="1"/>
    <n v="5.4"/>
  </r>
  <r>
    <x v="1"/>
    <n v="5.4"/>
  </r>
  <r>
    <x v="2"/>
    <n v="5.4"/>
  </r>
  <r>
    <x v="1"/>
    <n v="5.4"/>
  </r>
  <r>
    <x v="1"/>
    <n v="0"/>
  </r>
  <r>
    <x v="4"/>
    <n v="5.4"/>
  </r>
  <r>
    <x v="2"/>
    <n v="5.4"/>
  </r>
  <r>
    <x v="2"/>
    <n v="5.4"/>
  </r>
  <r>
    <x v="1"/>
    <n v="5.4"/>
  </r>
  <r>
    <x v="1"/>
    <n v="5.4"/>
  </r>
  <r>
    <x v="2"/>
    <n v="0"/>
  </r>
  <r>
    <x v="2"/>
    <n v="5.4"/>
  </r>
  <r>
    <x v="2"/>
    <n v="0"/>
  </r>
  <r>
    <x v="1"/>
    <n v="0"/>
  </r>
  <r>
    <x v="1"/>
    <n v="5.4"/>
  </r>
  <r>
    <x v="1"/>
    <n v="5.4"/>
  </r>
  <r>
    <x v="1"/>
    <n v="0"/>
  </r>
  <r>
    <x v="1"/>
    <n v="5.4"/>
  </r>
  <r>
    <x v="1"/>
    <n v="5.4"/>
  </r>
  <r>
    <x v="3"/>
    <n v="0"/>
  </r>
  <r>
    <x v="2"/>
    <n v="5.4"/>
  </r>
  <r>
    <x v="1"/>
    <n v="5.4"/>
  </r>
  <r>
    <x v="2"/>
    <n v="5.4"/>
  </r>
  <r>
    <x v="2"/>
    <n v="0"/>
  </r>
  <r>
    <x v="1"/>
    <n v="5.4"/>
  </r>
  <r>
    <x v="1"/>
    <n v="5.4"/>
  </r>
  <r>
    <x v="4"/>
    <n v="0"/>
  </r>
  <r>
    <x v="1"/>
    <n v="5.4"/>
  </r>
  <r>
    <x v="4"/>
    <n v="0"/>
  </r>
  <r>
    <x v="2"/>
    <n v="0"/>
  </r>
  <r>
    <x v="1"/>
    <n v="5.4"/>
  </r>
  <r>
    <x v="1"/>
    <n v="5.4"/>
  </r>
  <r>
    <x v="4"/>
    <n v="5.4"/>
  </r>
  <r>
    <x v="2"/>
    <n v="0"/>
  </r>
  <r>
    <x v="3"/>
    <n v="0"/>
  </r>
  <r>
    <x v="3"/>
    <n v="0"/>
  </r>
  <r>
    <x v="2"/>
    <n v="5.4"/>
  </r>
  <r>
    <x v="1"/>
    <n v="5.4"/>
  </r>
  <r>
    <x v="1"/>
    <n v="5.4"/>
  </r>
  <r>
    <x v="1"/>
    <n v="0"/>
  </r>
  <r>
    <x v="1"/>
    <n v="5.4"/>
  </r>
  <r>
    <x v="2"/>
    <n v="5.4"/>
  </r>
  <r>
    <x v="1"/>
    <n v="0"/>
  </r>
  <r>
    <x v="2"/>
    <n v="0"/>
  </r>
  <r>
    <x v="2"/>
    <n v="0"/>
  </r>
  <r>
    <x v="2"/>
    <n v="0"/>
  </r>
  <r>
    <x v="1"/>
    <n v="5.4"/>
  </r>
  <r>
    <x v="3"/>
    <n v="0"/>
  </r>
  <r>
    <x v="4"/>
    <n v="0"/>
  </r>
  <r>
    <x v="4"/>
    <n v="2.7"/>
  </r>
  <r>
    <x v="4"/>
    <n v="0"/>
  </r>
  <r>
    <x v="2"/>
    <n v="2.7"/>
  </r>
  <r>
    <x v="1"/>
    <n v="0"/>
  </r>
  <r>
    <x v="5"/>
    <n v="0"/>
  </r>
  <r>
    <x v="3"/>
    <n v="2.7"/>
  </r>
  <r>
    <x v="1"/>
    <n v="0"/>
  </r>
  <r>
    <x v="1"/>
    <n v="2.7"/>
  </r>
  <r>
    <x v="1"/>
    <n v="2.7"/>
  </r>
  <r>
    <x v="1"/>
    <n v="0"/>
  </r>
  <r>
    <x v="3"/>
    <n v="0"/>
  </r>
  <r>
    <x v="2"/>
    <n v="0"/>
  </r>
  <r>
    <x v="3"/>
    <n v="0"/>
  </r>
  <r>
    <x v="5"/>
    <n v="0"/>
  </r>
  <r>
    <x v="1"/>
    <n v="0"/>
  </r>
  <r>
    <x v="1"/>
    <n v="2.7"/>
  </r>
  <r>
    <x v="4"/>
    <n v="0"/>
  </r>
  <r>
    <x v="3"/>
    <n v="2.7"/>
  </r>
  <r>
    <x v="2"/>
    <n v="0"/>
  </r>
  <r>
    <x v="3"/>
    <n v="0"/>
  </r>
  <r>
    <x v="4"/>
    <n v="2.7"/>
  </r>
  <r>
    <x v="3"/>
    <n v="2.7"/>
  </r>
  <r>
    <x v="3"/>
    <n v="0"/>
  </r>
  <r>
    <x v="1"/>
    <n v="2.7"/>
  </r>
  <r>
    <x v="1"/>
    <n v="0"/>
  </r>
  <r>
    <x v="2"/>
    <n v="0"/>
  </r>
  <r>
    <x v="2"/>
    <n v="0"/>
  </r>
  <r>
    <x v="1"/>
    <n v="2.7"/>
  </r>
  <r>
    <x v="1"/>
    <n v="0"/>
  </r>
  <r>
    <x v="4"/>
    <n v="0"/>
  </r>
  <r>
    <x v="4"/>
    <n v="2.7"/>
  </r>
  <r>
    <x v="4"/>
    <n v="2.7"/>
  </r>
  <r>
    <x v="2"/>
    <n v="0"/>
  </r>
  <r>
    <x v="1"/>
    <n v="0"/>
  </r>
  <r>
    <x v="1"/>
    <n v="2.7"/>
  </r>
  <r>
    <x v="1"/>
    <n v="0"/>
  </r>
  <r>
    <x v="1"/>
    <n v="0"/>
  </r>
  <r>
    <x v="3"/>
    <n v="2.7"/>
  </r>
  <r>
    <x v="2"/>
    <n v="0"/>
  </r>
  <r>
    <x v="3"/>
    <n v="0"/>
  </r>
  <r>
    <x v="3"/>
    <n v="0"/>
  </r>
  <r>
    <x v="2"/>
    <n v="0"/>
  </r>
  <r>
    <x v="1"/>
    <n v="2.7"/>
  </r>
  <r>
    <x v="5"/>
    <n v="2.7"/>
  </r>
  <r>
    <x v="2"/>
    <n v="0"/>
  </r>
  <r>
    <x v="1"/>
    <n v="2.7"/>
  </r>
  <r>
    <x v="3"/>
    <n v="0"/>
  </r>
  <r>
    <x v="3"/>
    <n v="0"/>
  </r>
  <r>
    <x v="1"/>
    <n v="0"/>
  </r>
  <r>
    <x v="3"/>
    <n v="0"/>
  </r>
  <r>
    <x v="1"/>
    <n v="2.7"/>
  </r>
  <r>
    <x v="1"/>
    <n v="2.7"/>
  </r>
  <r>
    <x v="1"/>
    <n v="2.7"/>
  </r>
  <r>
    <x v="1"/>
    <n v="2.7"/>
  </r>
  <r>
    <x v="1"/>
    <n v="2.7"/>
  </r>
  <r>
    <x v="3"/>
    <n v="0"/>
  </r>
  <r>
    <x v="3"/>
    <n v="0"/>
  </r>
  <r>
    <x v="1"/>
    <n v="0"/>
  </r>
  <r>
    <x v="4"/>
    <n v="2.7"/>
  </r>
  <r>
    <x v="1"/>
    <n v="2.7"/>
  </r>
  <r>
    <x v="1"/>
    <n v="2.7"/>
  </r>
  <r>
    <x v="1"/>
    <n v="2.7"/>
  </r>
  <r>
    <x v="3"/>
    <n v="0"/>
  </r>
  <r>
    <x v="5"/>
    <n v="0"/>
  </r>
  <r>
    <x v="5"/>
    <n v="0"/>
  </r>
  <r>
    <x v="1"/>
    <n v="0"/>
  </r>
  <r>
    <x v="3"/>
    <n v="0"/>
  </r>
  <r>
    <x v="2"/>
    <n v="2.7"/>
  </r>
  <r>
    <x v="3"/>
    <n v="2.7"/>
  </r>
  <r>
    <x v="3"/>
    <n v="2.7"/>
  </r>
  <r>
    <x v="2"/>
    <n v="0"/>
  </r>
  <r>
    <x v="4"/>
    <n v="0"/>
  </r>
  <r>
    <x v="3"/>
    <n v="0"/>
  </r>
  <r>
    <x v="3"/>
    <n v="2.7"/>
  </r>
  <r>
    <x v="5"/>
    <n v="0"/>
  </r>
  <r>
    <x v="1"/>
    <n v="0"/>
  </r>
  <r>
    <x v="2"/>
    <n v="0"/>
  </r>
  <r>
    <x v="3"/>
    <n v="0"/>
  </r>
  <r>
    <x v="3"/>
    <n v="0"/>
  </r>
  <r>
    <x v="4"/>
    <n v="0"/>
  </r>
  <r>
    <x v="5"/>
    <n v="0"/>
  </r>
  <r>
    <x v="3"/>
    <n v="2.7"/>
  </r>
  <r>
    <x v="6"/>
    <n v="0"/>
  </r>
  <r>
    <x v="4"/>
    <n v="0"/>
  </r>
  <r>
    <x v="3"/>
    <n v="2.7"/>
  </r>
  <r>
    <x v="3"/>
    <n v="0"/>
  </r>
  <r>
    <x v="2"/>
    <n v="0"/>
  </r>
  <r>
    <x v="2"/>
    <n v="0"/>
  </r>
  <r>
    <x v="6"/>
    <n v="0"/>
  </r>
  <r>
    <x v="3"/>
    <n v="0"/>
  </r>
  <r>
    <x v="3"/>
    <n v="0"/>
  </r>
  <r>
    <x v="1"/>
    <n v="0"/>
  </r>
  <r>
    <x v="4"/>
    <n v="0"/>
  </r>
  <r>
    <x v="4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1"/>
    <n v="0"/>
  </r>
  <r>
    <x v="4"/>
    <n v="2.7"/>
  </r>
  <r>
    <x v="5"/>
    <n v="0"/>
  </r>
  <r>
    <x v="4"/>
    <n v="2.7"/>
  </r>
  <r>
    <x v="6"/>
    <n v="0"/>
  </r>
  <r>
    <x v="5"/>
    <n v="0"/>
  </r>
  <r>
    <x v="3"/>
    <n v="0"/>
  </r>
  <r>
    <x v="3"/>
    <n v="0"/>
  </r>
  <r>
    <x v="4"/>
    <n v="2.7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5"/>
    <n v="0"/>
  </r>
  <r>
    <x v="3"/>
    <n v="0"/>
  </r>
  <r>
    <x v="6"/>
    <n v="0"/>
  </r>
  <r>
    <x v="3"/>
    <n v="0"/>
  </r>
  <r>
    <x v="3"/>
    <n v="0"/>
  </r>
  <r>
    <x v="5"/>
    <n v="0"/>
  </r>
  <r>
    <x v="4"/>
    <n v="0"/>
  </r>
  <r>
    <x v="4"/>
    <n v="0"/>
  </r>
  <r>
    <x v="4"/>
    <n v="0"/>
  </r>
  <r>
    <x v="3"/>
    <n v="0"/>
  </r>
  <r>
    <x v="3"/>
    <n v="0"/>
  </r>
  <r>
    <x v="4"/>
    <n v="2.7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4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3"/>
    <n v="0"/>
  </r>
  <r>
    <x v="4"/>
    <n v="0"/>
  </r>
  <r>
    <x v="6"/>
    <n v="0"/>
  </r>
  <r>
    <x v="3"/>
    <n v="0"/>
  </r>
  <r>
    <x v="5"/>
    <n v="0"/>
  </r>
  <r>
    <x v="4"/>
    <n v="0"/>
  </r>
  <r>
    <x v="5"/>
    <n v="0"/>
  </r>
  <r>
    <x v="3"/>
    <n v="0"/>
  </r>
  <r>
    <x v="5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4"/>
    <n v="0"/>
  </r>
  <r>
    <x v="3"/>
    <n v="0"/>
  </r>
  <r>
    <x v="6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3"/>
    <n v="0"/>
  </r>
  <r>
    <x v="6"/>
    <n v="0"/>
  </r>
  <r>
    <x v="4"/>
    <n v="0"/>
  </r>
  <r>
    <x v="3"/>
    <n v="0"/>
  </r>
  <r>
    <x v="3"/>
    <n v="0"/>
  </r>
  <r>
    <x v="3"/>
    <n v="0"/>
  </r>
  <r>
    <x v="5"/>
    <n v="0"/>
  </r>
  <r>
    <x v="3"/>
    <n v="0"/>
  </r>
  <r>
    <x v="6"/>
    <n v="0"/>
  </r>
  <r>
    <x v="6"/>
    <n v="0"/>
  </r>
  <r>
    <x v="6"/>
    <n v="0"/>
  </r>
  <r>
    <x v="3"/>
    <n v="0"/>
  </r>
  <r>
    <x v="6"/>
    <n v="0"/>
  </r>
  <r>
    <x v="5"/>
    <n v="0"/>
  </r>
  <r>
    <x v="5"/>
    <n v="0"/>
  </r>
  <r>
    <x v="4"/>
    <n v="5.4"/>
  </r>
  <r>
    <x v="4"/>
    <n v="5.4"/>
  </r>
  <r>
    <x v="4"/>
    <n v="5.4"/>
  </r>
  <r>
    <x v="2"/>
    <n v="5.4"/>
  </r>
  <r>
    <x v="2"/>
    <n v="5.4"/>
  </r>
  <r>
    <x v="4"/>
    <n v="5.4"/>
  </r>
  <r>
    <x v="4"/>
    <n v="5.4"/>
  </r>
  <r>
    <x v="4"/>
    <n v="5.4"/>
  </r>
  <r>
    <x v="2"/>
    <n v="5.4"/>
  </r>
  <r>
    <x v="2"/>
    <n v="5.4"/>
  </r>
  <r>
    <x v="4"/>
    <n v="0"/>
  </r>
  <r>
    <x v="4"/>
    <n v="5.4"/>
  </r>
  <r>
    <x v="7"/>
    <n v="5.4"/>
  </r>
  <r>
    <x v="2"/>
    <n v="0"/>
  </r>
  <r>
    <x v="7"/>
    <n v="0"/>
  </r>
  <r>
    <x v="4"/>
    <n v="5.4"/>
  </r>
  <r>
    <x v="2"/>
    <n v="5.4"/>
  </r>
  <r>
    <x v="2"/>
    <n v="0"/>
  </r>
  <r>
    <x v="4"/>
    <n v="0"/>
  </r>
  <r>
    <x v="4"/>
    <n v="5.4"/>
  </r>
  <r>
    <x v="8"/>
    <n v="0"/>
  </r>
  <r>
    <x v="2"/>
    <n v="5.4"/>
  </r>
  <r>
    <x v="4"/>
    <n v="5.4"/>
  </r>
  <r>
    <x v="4"/>
    <n v="0"/>
  </r>
  <r>
    <x v="2"/>
    <n v="0"/>
  </r>
  <r>
    <x v="4"/>
    <n v="0"/>
  </r>
  <r>
    <x v="4"/>
    <n v="0"/>
  </r>
  <r>
    <x v="2"/>
    <n v="0"/>
  </r>
  <r>
    <x v="2"/>
    <n v="0"/>
  </r>
  <r>
    <x v="2"/>
    <n v="0"/>
  </r>
  <r>
    <x v="4"/>
    <n v="0"/>
  </r>
  <r>
    <x v="8"/>
    <n v="0"/>
  </r>
  <r>
    <x v="2"/>
    <n v="2.7"/>
  </r>
  <r>
    <x v="8"/>
    <n v="2.7"/>
  </r>
  <r>
    <x v="4"/>
    <n v="0"/>
  </r>
  <r>
    <x v="2"/>
    <n v="0"/>
  </r>
  <r>
    <x v="2"/>
    <n v="0"/>
  </r>
  <r>
    <x v="7"/>
    <n v="0"/>
  </r>
  <r>
    <x v="4"/>
    <n v="2.7"/>
  </r>
  <r>
    <x v="4"/>
    <n v="0"/>
  </r>
  <r>
    <x v="2"/>
    <n v="0"/>
  </r>
  <r>
    <x v="7"/>
    <n v="0"/>
  </r>
  <r>
    <x v="4"/>
    <n v="0"/>
  </r>
  <r>
    <x v="2"/>
    <n v="0"/>
  </r>
  <r>
    <x v="4"/>
    <n v="0"/>
  </r>
  <r>
    <x v="4"/>
    <n v="0"/>
  </r>
  <r>
    <x v="8"/>
    <n v="0"/>
  </r>
  <r>
    <x v="8"/>
    <n v="0"/>
  </r>
  <r>
    <x v="8"/>
    <n v="0"/>
  </r>
  <r>
    <x v="8"/>
    <n v="0"/>
  </r>
  <r>
    <x v="2"/>
    <n v="2.7"/>
  </r>
  <r>
    <x v="2"/>
    <n v="0"/>
  </r>
  <r>
    <x v="2"/>
    <n v="0"/>
  </r>
  <r>
    <x v="4"/>
    <n v="0"/>
  </r>
  <r>
    <x v="8"/>
    <n v="0"/>
  </r>
  <r>
    <x v="4"/>
    <n v="0"/>
  </r>
  <r>
    <x v="8"/>
    <n v="0"/>
  </r>
  <r>
    <x v="4"/>
    <n v="0"/>
  </r>
  <r>
    <x v="2"/>
    <n v="0"/>
  </r>
  <r>
    <x v="8"/>
    <n v="0"/>
  </r>
  <r>
    <x v="4"/>
    <n v="0"/>
  </r>
  <r>
    <x v="2"/>
    <n v="0"/>
  </r>
  <r>
    <x v="8"/>
    <n v="0"/>
  </r>
  <r>
    <x v="8"/>
    <n v="0"/>
  </r>
  <r>
    <x v="4"/>
    <n v="0"/>
  </r>
  <r>
    <x v="4"/>
    <n v="0"/>
  </r>
  <r>
    <x v="4"/>
    <n v="0"/>
  </r>
  <r>
    <x v="4"/>
    <n v="0"/>
  </r>
  <r>
    <x v="7"/>
    <n v="0"/>
  </r>
  <r>
    <x v="4"/>
    <n v="0"/>
  </r>
  <r>
    <x v="8"/>
    <n v="0"/>
  </r>
  <r>
    <x v="8"/>
    <n v="0"/>
  </r>
  <r>
    <x v="4"/>
    <n v="2.7"/>
  </r>
  <r>
    <x v="8"/>
    <n v="0"/>
  </r>
  <r>
    <x v="8"/>
    <n v="2.7"/>
  </r>
  <r>
    <x v="4"/>
    <n v="0"/>
  </r>
  <r>
    <x v="8"/>
    <n v="0"/>
  </r>
  <r>
    <x v="8"/>
    <n v="0"/>
  </r>
  <r>
    <x v="4"/>
    <n v="0"/>
  </r>
  <r>
    <x v="4"/>
    <n v="0"/>
  </r>
  <r>
    <x v="2"/>
    <n v="0"/>
  </r>
  <r>
    <x v="8"/>
    <n v="0"/>
  </r>
  <r>
    <x v="8"/>
    <n v="0"/>
  </r>
  <r>
    <x v="7"/>
    <n v="2.7"/>
  </r>
  <r>
    <x v="4"/>
    <n v="0"/>
  </r>
  <r>
    <x v="8"/>
    <n v="0"/>
  </r>
  <r>
    <x v="7"/>
    <n v="0"/>
  </r>
  <r>
    <x v="2"/>
    <n v="0"/>
  </r>
  <r>
    <x v="7"/>
    <n v="0"/>
  </r>
  <r>
    <x v="4"/>
    <n v="0"/>
  </r>
  <r>
    <x v="8"/>
    <n v="0"/>
  </r>
  <r>
    <x v="8"/>
    <n v="0"/>
  </r>
  <r>
    <x v="7"/>
    <n v="0"/>
  </r>
  <r>
    <x v="2"/>
    <n v="0"/>
  </r>
  <r>
    <x v="6"/>
    <n v="0"/>
  </r>
  <r>
    <x v="2"/>
    <n v="0"/>
  </r>
  <r>
    <x v="8"/>
    <n v="0"/>
  </r>
  <r>
    <x v="8"/>
    <n v="0"/>
  </r>
  <r>
    <x v="8"/>
    <n v="0"/>
  </r>
  <r>
    <x v="6"/>
    <n v="0"/>
  </r>
  <r>
    <x v="7"/>
    <n v="0"/>
  </r>
  <r>
    <x v="7"/>
    <n v="0"/>
  </r>
  <r>
    <x v="4"/>
    <n v="0"/>
  </r>
  <r>
    <x v="2"/>
    <n v="0"/>
  </r>
  <r>
    <x v="8"/>
    <n v="0"/>
  </r>
  <r>
    <x v="6"/>
    <n v="0"/>
  </r>
  <r>
    <x v="2"/>
    <n v="0"/>
  </r>
  <r>
    <x v="7"/>
    <n v="2.7"/>
  </r>
  <r>
    <x v="4"/>
    <n v="0"/>
  </r>
  <r>
    <x v="4"/>
    <n v="0"/>
  </r>
  <r>
    <x v="7"/>
    <n v="0"/>
  </r>
  <r>
    <x v="8"/>
    <n v="0"/>
  </r>
  <r>
    <x v="8"/>
    <n v="0"/>
  </r>
  <r>
    <x v="7"/>
    <n v="0"/>
  </r>
  <r>
    <x v="7"/>
    <n v="0"/>
  </r>
  <r>
    <x v="2"/>
    <n v="0"/>
  </r>
  <r>
    <x v="2"/>
    <n v="2.7"/>
  </r>
  <r>
    <x v="2"/>
    <n v="0"/>
  </r>
  <r>
    <x v="8"/>
    <n v="0"/>
  </r>
  <r>
    <x v="8"/>
    <n v="0"/>
  </r>
  <r>
    <x v="7"/>
    <n v="0"/>
  </r>
  <r>
    <x v="6"/>
    <n v="0"/>
  </r>
  <r>
    <x v="8"/>
    <n v="0"/>
  </r>
  <r>
    <x v="2"/>
    <n v="0"/>
  </r>
  <r>
    <x v="2"/>
    <n v="0"/>
  </r>
  <r>
    <x v="8"/>
    <n v="0"/>
  </r>
  <r>
    <x v="7"/>
    <n v="0"/>
  </r>
  <r>
    <x v="4"/>
    <n v="0"/>
  </r>
  <r>
    <x v="8"/>
    <n v="0"/>
  </r>
  <r>
    <x v="8"/>
    <n v="0"/>
  </r>
  <r>
    <x v="8"/>
    <n v="0"/>
  </r>
  <r>
    <x v="7"/>
    <n v="0"/>
  </r>
  <r>
    <x v="7"/>
    <n v="0"/>
  </r>
  <r>
    <x v="8"/>
    <n v="0"/>
  </r>
  <r>
    <x v="8"/>
    <n v="0"/>
  </r>
  <r>
    <x v="8"/>
    <n v="0"/>
  </r>
  <r>
    <x v="8"/>
    <n v="0"/>
  </r>
  <r>
    <x v="2"/>
    <n v="0"/>
  </r>
  <r>
    <x v="2"/>
    <n v="0"/>
  </r>
  <r>
    <x v="8"/>
    <n v="0"/>
  </r>
  <r>
    <x v="8"/>
    <n v="0"/>
  </r>
  <r>
    <x v="8"/>
    <n v="0"/>
  </r>
  <r>
    <x v="8"/>
    <n v="0"/>
  </r>
  <r>
    <x v="2"/>
    <n v="0"/>
  </r>
  <r>
    <x v="8"/>
    <n v="0"/>
  </r>
  <r>
    <x v="8"/>
    <n v="0"/>
  </r>
  <r>
    <x v="6"/>
    <n v="0"/>
  </r>
  <r>
    <x v="6"/>
    <n v="0"/>
  </r>
  <r>
    <x v="2"/>
    <n v="0"/>
  </r>
  <r>
    <x v="6"/>
    <n v="0"/>
  </r>
  <r>
    <x v="2"/>
    <n v="0"/>
  </r>
  <r>
    <x v="2"/>
    <n v="0"/>
  </r>
  <r>
    <x v="4"/>
    <n v="0"/>
  </r>
  <r>
    <x v="7"/>
    <n v="0"/>
  </r>
  <r>
    <x v="7"/>
    <n v="0"/>
  </r>
  <r>
    <x v="8"/>
    <n v="0"/>
  </r>
  <r>
    <x v="8"/>
    <n v="0"/>
  </r>
  <r>
    <x v="6"/>
    <n v="0"/>
  </r>
  <r>
    <x v="8"/>
    <n v="0"/>
  </r>
  <r>
    <x v="6"/>
    <n v="0"/>
  </r>
  <r>
    <x v="2"/>
    <n v="0"/>
  </r>
  <r>
    <x v="8"/>
    <n v="0"/>
  </r>
  <r>
    <x v="8"/>
    <n v="0"/>
  </r>
  <r>
    <x v="7"/>
    <n v="0"/>
  </r>
  <r>
    <x v="7"/>
    <n v="0"/>
  </r>
  <r>
    <x v="6"/>
    <m/>
  </r>
  <r>
    <x v="8"/>
    <m/>
  </r>
  <r>
    <x v="8"/>
    <m/>
  </r>
  <r>
    <x v="6"/>
    <m/>
  </r>
  <r>
    <x v="8"/>
    <m/>
  </r>
  <r>
    <x v="7"/>
    <m/>
  </r>
  <r>
    <x v="8"/>
    <m/>
  </r>
  <r>
    <x v="8"/>
    <m/>
  </r>
  <r>
    <x v="4"/>
    <m/>
  </r>
  <r>
    <x v="4"/>
    <m/>
  </r>
  <r>
    <x v="6"/>
    <m/>
  </r>
  <r>
    <x v="2"/>
    <m/>
  </r>
  <r>
    <x v="8"/>
    <m/>
  </r>
  <r>
    <x v="8"/>
    <m/>
  </r>
  <r>
    <x v="7"/>
    <m/>
  </r>
  <r>
    <x v="8"/>
    <m/>
  </r>
  <r>
    <x v="7"/>
    <m/>
  </r>
  <r>
    <x v="2"/>
    <m/>
  </r>
  <r>
    <x v="8"/>
    <m/>
  </r>
  <r>
    <x v="8"/>
    <m/>
  </r>
  <r>
    <x v="6"/>
    <m/>
  </r>
  <r>
    <x v="6"/>
    <m/>
  </r>
  <r>
    <x v="6"/>
    <m/>
  </r>
  <r>
    <x v="8"/>
    <m/>
  </r>
  <r>
    <x v="6"/>
    <m/>
  </r>
  <r>
    <x v="7"/>
    <m/>
  </r>
  <r>
    <x v="7"/>
    <m/>
  </r>
  <r>
    <x v="7"/>
    <m/>
  </r>
  <r>
    <x v="6"/>
    <m/>
  </r>
  <r>
    <x v="7"/>
    <m/>
  </r>
  <r>
    <x v="7"/>
    <m/>
  </r>
  <r>
    <x v="6"/>
    <m/>
  </r>
  <r>
    <x v="4"/>
    <m/>
  </r>
  <r>
    <x v="2"/>
    <m/>
  </r>
  <r>
    <x v="6"/>
    <m/>
  </r>
  <r>
    <x v="8"/>
    <m/>
  </r>
  <r>
    <x v="8"/>
    <m/>
  </r>
  <r>
    <x v="6"/>
    <m/>
  </r>
  <r>
    <x v="7"/>
    <m/>
  </r>
  <r>
    <x v="7"/>
    <m/>
  </r>
  <r>
    <x v="7"/>
    <m/>
  </r>
  <r>
    <x v="8"/>
    <m/>
  </r>
  <r>
    <x v="8"/>
    <m/>
  </r>
  <r>
    <x v="6"/>
    <m/>
  </r>
  <r>
    <x v="7"/>
    <m/>
  </r>
  <r>
    <x v="7"/>
    <m/>
  </r>
  <r>
    <x v="8"/>
    <m/>
  </r>
  <r>
    <x v="6"/>
    <m/>
  </r>
  <r>
    <x v="6"/>
    <m/>
  </r>
  <r>
    <x v="7"/>
    <m/>
  </r>
  <r>
    <x v="7"/>
    <m/>
  </r>
  <r>
    <x v="8"/>
    <m/>
  </r>
  <r>
    <x v="7"/>
    <m/>
  </r>
  <r>
    <x v="8"/>
    <m/>
  </r>
  <r>
    <x v="8"/>
    <m/>
  </r>
  <r>
    <x v="6"/>
    <m/>
  </r>
  <r>
    <x v="8"/>
    <m/>
  </r>
  <r>
    <x v="7"/>
    <m/>
  </r>
  <r>
    <x v="8"/>
    <m/>
  </r>
  <r>
    <x v="6"/>
    <m/>
  </r>
  <r>
    <x v="7"/>
    <m/>
  </r>
  <r>
    <x v="8"/>
    <m/>
  </r>
  <r>
    <x v="8"/>
    <m/>
  </r>
  <r>
    <x v="6"/>
    <m/>
  </r>
  <r>
    <x v="8"/>
    <m/>
  </r>
  <r>
    <x v="6"/>
    <m/>
  </r>
  <r>
    <x v="7"/>
    <m/>
  </r>
  <r>
    <x v="6"/>
    <m/>
  </r>
  <r>
    <x v="7"/>
    <m/>
  </r>
  <r>
    <x v="6"/>
    <m/>
  </r>
  <r>
    <x v="6"/>
    <m/>
  </r>
  <r>
    <x v="7"/>
    <m/>
  </r>
  <r>
    <x v="7"/>
    <m/>
  </r>
  <r>
    <x v="8"/>
    <m/>
  </r>
  <r>
    <x v="7"/>
    <m/>
  </r>
  <r>
    <x v="6"/>
    <m/>
  </r>
  <r>
    <x v="8"/>
    <m/>
  </r>
  <r>
    <x v="6"/>
    <m/>
  </r>
  <r>
    <x v="8"/>
    <m/>
  </r>
  <r>
    <x v="8"/>
    <m/>
  </r>
  <r>
    <x v="7"/>
    <m/>
  </r>
  <r>
    <x v="2"/>
    <m/>
  </r>
  <r>
    <x v="8"/>
    <m/>
  </r>
  <r>
    <x v="6"/>
    <m/>
  </r>
  <r>
    <x v="6"/>
    <m/>
  </r>
  <r>
    <x v="8"/>
    <m/>
  </r>
  <r>
    <x v="8"/>
    <m/>
  </r>
  <r>
    <x v="6"/>
    <m/>
  </r>
  <r>
    <x v="6"/>
    <m/>
  </r>
  <r>
    <x v="8"/>
    <m/>
  </r>
</pivotCacheRecords>
</file>

<file path=xl/pivotCache/pivotCacheRecords5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5.4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5.4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5.4"/>
  </r>
  <r>
    <x v="2"/>
    <n v="5.4"/>
  </r>
  <r>
    <x v="1"/>
    <n v="5.4"/>
  </r>
  <r>
    <x v="2"/>
    <n v="5.4"/>
  </r>
  <r>
    <x v="1"/>
    <n v="5.4"/>
  </r>
  <r>
    <x v="2"/>
    <n v="5.4"/>
  </r>
  <r>
    <x v="2"/>
    <n v="5.4"/>
  </r>
  <r>
    <x v="2"/>
    <n v="5.4"/>
  </r>
  <r>
    <x v="2"/>
    <n v="5.4"/>
  </r>
  <r>
    <x v="2"/>
    <n v="5.4"/>
  </r>
  <r>
    <x v="1"/>
    <n v="5.4"/>
  </r>
  <r>
    <x v="2"/>
    <n v="5.4"/>
  </r>
  <r>
    <x v="2"/>
    <n v="5.4"/>
  </r>
  <r>
    <x v="2"/>
    <n v="5.4"/>
  </r>
  <r>
    <x v="2"/>
    <n v="5.4"/>
  </r>
  <r>
    <x v="1"/>
    <n v="5.4"/>
  </r>
  <r>
    <x v="1"/>
    <n v="0"/>
  </r>
  <r>
    <x v="1"/>
    <n v="0"/>
  </r>
  <r>
    <x v="2"/>
    <n v="5.4"/>
  </r>
  <r>
    <x v="1"/>
    <n v="5.4"/>
  </r>
  <r>
    <x v="1"/>
    <n v="5.4"/>
  </r>
  <r>
    <x v="2"/>
    <n v="5.4"/>
  </r>
  <r>
    <x v="2"/>
    <n v="5.4"/>
  </r>
  <r>
    <x v="2"/>
    <n v="5.4"/>
  </r>
  <r>
    <x v="1"/>
    <n v="5.4"/>
  </r>
  <r>
    <x v="3"/>
    <n v="5.4"/>
  </r>
  <r>
    <x v="1"/>
    <n v="0"/>
  </r>
  <r>
    <x v="2"/>
    <n v="5.4"/>
  </r>
  <r>
    <x v="2"/>
    <n v="5.4"/>
  </r>
  <r>
    <x v="2"/>
    <n v="5.4"/>
  </r>
  <r>
    <x v="2"/>
    <n v="5.4"/>
  </r>
  <r>
    <x v="2"/>
    <n v="5.4"/>
  </r>
  <r>
    <x v="2"/>
    <n v="5.4"/>
  </r>
  <r>
    <x v="1"/>
    <n v="5.4"/>
  </r>
  <r>
    <x v="1"/>
    <n v="5.4"/>
  </r>
  <r>
    <x v="2"/>
    <n v="5.4"/>
  </r>
  <r>
    <x v="2"/>
    <n v="5.4"/>
  </r>
  <r>
    <x v="1"/>
    <n v="5.4"/>
  </r>
  <r>
    <x v="2"/>
    <n v="5.4"/>
  </r>
  <r>
    <x v="2"/>
    <n v="5.4"/>
  </r>
  <r>
    <x v="1"/>
    <n v="0"/>
  </r>
  <r>
    <x v="1"/>
    <n v="0"/>
  </r>
  <r>
    <x v="1"/>
    <n v="5.4"/>
  </r>
  <r>
    <x v="2"/>
    <n v="5.4"/>
  </r>
  <r>
    <x v="2"/>
    <n v="5.4"/>
  </r>
  <r>
    <x v="1"/>
    <n v="5.4"/>
  </r>
  <r>
    <x v="4"/>
    <n v="5.4"/>
  </r>
  <r>
    <x v="2"/>
    <n v="5.4"/>
  </r>
  <r>
    <x v="2"/>
    <n v="5.4"/>
  </r>
  <r>
    <x v="2"/>
    <n v="5.4"/>
  </r>
  <r>
    <x v="1"/>
    <n v="5.4"/>
  </r>
  <r>
    <x v="1"/>
    <n v="5.4"/>
  </r>
  <r>
    <x v="5"/>
    <n v="10.8"/>
  </r>
  <r>
    <x v="1"/>
    <n v="5.4"/>
  </r>
  <r>
    <x v="1"/>
    <n v="0"/>
  </r>
  <r>
    <x v="2"/>
    <n v="5.4"/>
  </r>
  <r>
    <x v="2"/>
    <n v="5.4"/>
  </r>
  <r>
    <x v="2"/>
    <n v="5.4"/>
  </r>
  <r>
    <x v="2"/>
    <n v="0"/>
  </r>
  <r>
    <x v="2"/>
    <n v="5.4"/>
  </r>
  <r>
    <x v="2"/>
    <n v="0"/>
  </r>
  <r>
    <x v="2"/>
    <n v="5.4"/>
  </r>
  <r>
    <x v="2"/>
    <n v="5.4"/>
  </r>
  <r>
    <x v="2"/>
    <n v="5.4"/>
  </r>
  <r>
    <x v="1"/>
    <n v="0"/>
  </r>
  <r>
    <x v="2"/>
    <n v="5.4"/>
  </r>
  <r>
    <x v="2"/>
    <n v="5.4"/>
  </r>
  <r>
    <x v="2"/>
    <n v="5.4"/>
  </r>
  <r>
    <x v="1"/>
    <n v="0"/>
  </r>
  <r>
    <x v="2"/>
    <n v="5.4"/>
  </r>
  <r>
    <x v="2"/>
    <n v="5.4"/>
  </r>
  <r>
    <x v="2"/>
    <n v="5.4"/>
  </r>
  <r>
    <x v="2"/>
    <n v="5.4"/>
  </r>
  <r>
    <x v="1"/>
    <n v="0"/>
  </r>
  <r>
    <x v="2"/>
    <n v="5.4"/>
  </r>
  <r>
    <x v="2"/>
    <n v="5.4"/>
  </r>
  <r>
    <x v="1"/>
    <n v="5.4"/>
  </r>
  <r>
    <x v="2"/>
    <n v="0"/>
  </r>
  <r>
    <x v="3"/>
    <n v="5.4"/>
  </r>
  <r>
    <x v="2"/>
    <n v="5.4"/>
  </r>
  <r>
    <x v="2"/>
    <n v="0"/>
  </r>
  <r>
    <x v="2"/>
    <n v="5.4"/>
  </r>
  <r>
    <x v="2"/>
    <n v="5.4"/>
  </r>
  <r>
    <x v="1"/>
    <n v="5.4"/>
  </r>
  <r>
    <x v="1"/>
    <n v="0"/>
  </r>
  <r>
    <x v="1"/>
    <n v="0"/>
  </r>
  <r>
    <x v="2"/>
    <n v="0"/>
  </r>
  <r>
    <x v="1"/>
    <n v="0"/>
  </r>
  <r>
    <x v="2"/>
    <n v="5.4"/>
  </r>
  <r>
    <x v="2"/>
    <n v="0"/>
  </r>
  <r>
    <x v="1"/>
    <n v="0"/>
  </r>
  <r>
    <x v="1"/>
    <n v="0"/>
  </r>
  <r>
    <x v="2"/>
    <n v="5.4"/>
  </r>
  <r>
    <x v="3"/>
    <n v="5.4"/>
  </r>
  <r>
    <x v="3"/>
    <n v="5.4"/>
  </r>
  <r>
    <x v="2"/>
    <n v="5.4"/>
  </r>
  <r>
    <x v="2"/>
    <n v="0"/>
  </r>
  <r>
    <x v="1"/>
    <n v="0"/>
  </r>
  <r>
    <x v="2"/>
    <n v="5.4"/>
  </r>
  <r>
    <x v="1"/>
    <n v="0"/>
  </r>
  <r>
    <x v="2"/>
    <n v="0"/>
  </r>
  <r>
    <x v="2"/>
    <n v="0"/>
  </r>
  <r>
    <x v="2"/>
    <n v="0"/>
  </r>
  <r>
    <x v="2"/>
    <n v="5.4"/>
  </r>
  <r>
    <x v="2"/>
    <n v="5.4"/>
  </r>
  <r>
    <x v="1"/>
    <n v="0"/>
  </r>
  <r>
    <x v="3"/>
    <n v="2.7"/>
  </r>
  <r>
    <x v="1"/>
    <n v="2.7"/>
  </r>
  <r>
    <x v="1"/>
    <n v="0"/>
  </r>
  <r>
    <x v="1"/>
    <n v="2.7"/>
  </r>
  <r>
    <x v="2"/>
    <n v="0"/>
  </r>
  <r>
    <x v="1"/>
    <n v="0"/>
  </r>
  <r>
    <x v="4"/>
    <n v="0"/>
  </r>
  <r>
    <x v="3"/>
    <n v="0"/>
  </r>
  <r>
    <x v="2"/>
    <n v="0"/>
  </r>
  <r>
    <x v="1"/>
    <n v="0"/>
  </r>
  <r>
    <x v="1"/>
    <n v="0"/>
  </r>
  <r>
    <x v="1"/>
    <n v="2.7"/>
  </r>
  <r>
    <x v="3"/>
    <n v="2.7"/>
  </r>
  <r>
    <x v="2"/>
    <n v="2.7"/>
  </r>
  <r>
    <x v="3"/>
    <n v="0"/>
  </r>
  <r>
    <x v="4"/>
    <n v="2.7"/>
  </r>
  <r>
    <x v="1"/>
    <n v="0"/>
  </r>
  <r>
    <x v="2"/>
    <n v="0"/>
  </r>
  <r>
    <x v="1"/>
    <n v="0"/>
  </r>
  <r>
    <x v="3"/>
    <n v="0"/>
  </r>
  <r>
    <x v="2"/>
    <n v="2.7"/>
  </r>
  <r>
    <x v="3"/>
    <n v="0"/>
  </r>
  <r>
    <x v="1"/>
    <n v="0"/>
  </r>
  <r>
    <x v="3"/>
    <n v="0"/>
  </r>
  <r>
    <x v="3"/>
    <n v="0"/>
  </r>
  <r>
    <x v="2"/>
    <n v="0"/>
  </r>
  <r>
    <x v="1"/>
    <n v="2.7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2.7"/>
  </r>
  <r>
    <x v="2"/>
    <n v="2.7"/>
  </r>
  <r>
    <x v="2"/>
    <n v="0"/>
  </r>
  <r>
    <x v="2"/>
    <n v="0"/>
  </r>
  <r>
    <x v="1"/>
    <n v="0"/>
  </r>
  <r>
    <x v="3"/>
    <n v="0"/>
  </r>
  <r>
    <x v="2"/>
    <n v="0"/>
  </r>
  <r>
    <x v="3"/>
    <n v="0"/>
  </r>
  <r>
    <x v="3"/>
    <n v="0"/>
  </r>
  <r>
    <x v="2"/>
    <n v="0"/>
  </r>
  <r>
    <x v="1"/>
    <n v="0"/>
  </r>
  <r>
    <x v="4"/>
    <n v="0"/>
  </r>
  <r>
    <x v="2"/>
    <n v="0"/>
  </r>
  <r>
    <x v="1"/>
    <n v="0"/>
  </r>
  <r>
    <x v="3"/>
    <n v="0"/>
  </r>
  <r>
    <x v="3"/>
    <n v="0"/>
  </r>
  <r>
    <x v="1"/>
    <n v="2.7"/>
  </r>
  <r>
    <x v="3"/>
    <n v="2.7"/>
  </r>
  <r>
    <x v="2"/>
    <n v="0"/>
  </r>
  <r>
    <x v="2"/>
    <n v="0"/>
  </r>
  <r>
    <x v="1"/>
    <n v="0"/>
  </r>
  <r>
    <x v="2"/>
    <n v="0"/>
  </r>
  <r>
    <x v="1"/>
    <n v="0"/>
  </r>
  <r>
    <x v="3"/>
    <n v="0"/>
  </r>
  <r>
    <x v="3"/>
    <n v="2.7"/>
  </r>
  <r>
    <x v="1"/>
    <n v="0"/>
  </r>
  <r>
    <x v="1"/>
    <n v="0"/>
  </r>
  <r>
    <x v="2"/>
    <n v="0"/>
  </r>
  <r>
    <x v="2"/>
    <n v="0"/>
  </r>
  <r>
    <x v="1"/>
    <n v="0"/>
  </r>
  <r>
    <x v="3"/>
    <n v="0"/>
  </r>
  <r>
    <x v="4"/>
    <n v="0"/>
  </r>
  <r>
    <x v="4"/>
    <n v="0"/>
  </r>
  <r>
    <x v="2"/>
    <n v="2.7"/>
  </r>
  <r>
    <x v="3"/>
    <n v="0"/>
  </r>
  <r>
    <x v="2"/>
    <n v="0"/>
  </r>
  <r>
    <x v="3"/>
    <n v="2.7"/>
  </r>
  <r>
    <x v="3"/>
    <n v="0"/>
  </r>
  <r>
    <x v="2"/>
    <n v="0"/>
  </r>
  <r>
    <x v="1"/>
    <n v="2.7"/>
  </r>
  <r>
    <x v="3"/>
    <n v="0"/>
  </r>
  <r>
    <x v="3"/>
    <n v="0"/>
  </r>
  <r>
    <x v="4"/>
    <n v="2.7"/>
  </r>
  <r>
    <x v="2"/>
    <n v="0"/>
  </r>
  <r>
    <x v="2"/>
    <n v="0"/>
  </r>
  <r>
    <x v="3"/>
    <n v="0"/>
  </r>
  <r>
    <x v="3"/>
    <n v="0"/>
  </r>
  <r>
    <x v="1"/>
    <n v="0"/>
  </r>
  <r>
    <x v="4"/>
    <n v="2.7"/>
  </r>
  <r>
    <x v="3"/>
    <n v="0"/>
  </r>
  <r>
    <x v="5"/>
    <n v="2.7"/>
  </r>
  <r>
    <x v="1"/>
    <n v="0"/>
  </r>
  <r>
    <x v="3"/>
    <n v="0"/>
  </r>
  <r>
    <x v="3"/>
    <n v="2.7"/>
  </r>
  <r>
    <x v="2"/>
    <n v="0"/>
  </r>
  <r>
    <x v="2"/>
    <n v="0"/>
  </r>
  <r>
    <x v="5"/>
    <n v="0"/>
  </r>
  <r>
    <x v="3"/>
    <n v="0"/>
  </r>
  <r>
    <x v="3"/>
    <n v="2.7"/>
  </r>
  <r>
    <x v="1"/>
    <n v="0"/>
  </r>
  <r>
    <x v="1"/>
    <n v="2.7"/>
  </r>
  <r>
    <x v="1"/>
    <n v="2.7"/>
  </r>
  <r>
    <x v="3"/>
    <n v="0"/>
  </r>
  <r>
    <x v="4"/>
    <n v="0"/>
  </r>
  <r>
    <x v="4"/>
    <n v="0"/>
  </r>
  <r>
    <x v="1"/>
    <n v="2.7"/>
  </r>
  <r>
    <x v="3"/>
    <n v="0"/>
  </r>
  <r>
    <x v="1"/>
    <n v="0"/>
  </r>
  <r>
    <x v="3"/>
    <n v="0"/>
  </r>
  <r>
    <x v="2"/>
    <n v="0"/>
  </r>
  <r>
    <x v="1"/>
    <n v="0"/>
  </r>
  <r>
    <x v="4"/>
    <n v="0"/>
  </r>
  <r>
    <x v="1"/>
    <n v="0"/>
  </r>
  <r>
    <x v="5"/>
    <n v="0"/>
  </r>
  <r>
    <x v="4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5"/>
    <n v="0"/>
  </r>
  <r>
    <x v="3"/>
    <n v="0"/>
  </r>
  <r>
    <x v="3"/>
    <n v="0"/>
  </r>
  <r>
    <x v="4"/>
    <n v="2.7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4"/>
    <n v="0"/>
  </r>
  <r>
    <x v="1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1"/>
    <n v="0"/>
  </r>
  <r>
    <x v="1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1"/>
    <n v="0"/>
  </r>
  <r>
    <x v="1"/>
    <n v="0"/>
  </r>
  <r>
    <x v="1"/>
    <n v="0"/>
  </r>
  <r>
    <x v="4"/>
    <n v="0"/>
  </r>
  <r>
    <x v="3"/>
    <n v="0"/>
  </r>
  <r>
    <x v="1"/>
    <n v="0"/>
  </r>
  <r>
    <x v="1"/>
    <n v="0"/>
  </r>
  <r>
    <x v="3"/>
    <n v="0"/>
  </r>
  <r>
    <x v="1"/>
    <n v="0"/>
  </r>
  <r>
    <x v="5"/>
    <n v="0"/>
  </r>
  <r>
    <x v="3"/>
    <n v="0"/>
  </r>
  <r>
    <x v="4"/>
    <n v="0"/>
  </r>
  <r>
    <x v="1"/>
    <n v="0"/>
  </r>
  <r>
    <x v="4"/>
    <n v="0"/>
  </r>
  <r>
    <x v="3"/>
    <n v="2.7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1"/>
    <n v="0"/>
  </r>
  <r>
    <x v="3"/>
    <n v="0"/>
  </r>
  <r>
    <x v="5"/>
    <n v="0"/>
  </r>
  <r>
    <x v="1"/>
    <n v="0"/>
  </r>
  <r>
    <x v="3"/>
    <n v="0"/>
  </r>
  <r>
    <x v="4"/>
    <n v="0"/>
  </r>
  <r>
    <x v="4"/>
    <n v="0"/>
  </r>
  <r>
    <x v="4"/>
    <n v="0"/>
  </r>
  <r>
    <x v="4"/>
    <n v="0"/>
  </r>
  <r>
    <x v="1"/>
    <n v="0"/>
  </r>
  <r>
    <x v="3"/>
    <n v="0"/>
  </r>
  <r>
    <x v="1"/>
    <n v="0"/>
  </r>
  <r>
    <x v="1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5"/>
    <n v="0"/>
  </r>
  <r>
    <x v="1"/>
    <n v="0"/>
  </r>
  <r>
    <x v="3"/>
    <n v="0"/>
  </r>
  <r>
    <x v="3"/>
    <n v="0"/>
  </r>
  <r>
    <x v="3"/>
    <n v="0"/>
  </r>
  <r>
    <x v="4"/>
    <n v="0"/>
  </r>
  <r>
    <x v="3"/>
    <n v="0"/>
  </r>
  <r>
    <x v="5"/>
    <n v="0"/>
  </r>
  <r>
    <x v="5"/>
    <n v="0"/>
  </r>
  <r>
    <x v="5"/>
    <n v="0"/>
  </r>
  <r>
    <x v="3"/>
    <n v="0"/>
  </r>
  <r>
    <x v="5"/>
    <n v="0"/>
  </r>
  <r>
    <x v="4"/>
    <n v="0"/>
  </r>
  <r>
    <x v="4"/>
    <n v="0"/>
  </r>
  <r>
    <x v="6"/>
    <n v="5.4"/>
  </r>
  <r>
    <x v="6"/>
    <n v="5.4"/>
  </r>
  <r>
    <x v="6"/>
    <n v="5.4"/>
  </r>
  <r>
    <x v="7"/>
    <n v="5.4"/>
  </r>
  <r>
    <x v="7"/>
    <n v="5.4"/>
  </r>
  <r>
    <x v="6"/>
    <n v="5.4"/>
  </r>
  <r>
    <x v="6"/>
    <n v="5.4"/>
  </r>
  <r>
    <x v="6"/>
    <n v="0"/>
  </r>
  <r>
    <x v="7"/>
    <n v="5.4"/>
  </r>
  <r>
    <x v="7"/>
    <n v="0"/>
  </r>
  <r>
    <x v="6"/>
    <n v="5.4"/>
  </r>
  <r>
    <x v="6"/>
    <n v="0"/>
  </r>
  <r>
    <x v="7"/>
    <n v="5.4"/>
  </r>
  <r>
    <x v="7"/>
    <n v="0"/>
  </r>
  <r>
    <x v="7"/>
    <n v="0"/>
  </r>
  <r>
    <x v="6"/>
    <n v="0"/>
  </r>
  <r>
    <x v="7"/>
    <n v="0"/>
  </r>
  <r>
    <x v="7"/>
    <n v="5.4"/>
  </r>
  <r>
    <x v="6"/>
    <n v="5.4"/>
  </r>
  <r>
    <x v="6"/>
    <n v="0"/>
  </r>
  <r>
    <x v="6"/>
    <n v="0"/>
  </r>
  <r>
    <x v="7"/>
    <n v="0"/>
  </r>
  <r>
    <x v="6"/>
    <n v="0"/>
  </r>
  <r>
    <x v="6"/>
    <n v="0"/>
  </r>
  <r>
    <x v="7"/>
    <n v="5.4"/>
  </r>
  <r>
    <x v="6"/>
    <n v="5.4"/>
  </r>
  <r>
    <x v="6"/>
    <n v="5.4"/>
  </r>
  <r>
    <x v="7"/>
    <n v="5.4"/>
  </r>
  <r>
    <x v="7"/>
    <n v="0"/>
  </r>
  <r>
    <x v="7"/>
    <n v="0"/>
  </r>
  <r>
    <x v="6"/>
    <n v="0"/>
  </r>
  <r>
    <x v="6"/>
    <n v="2.7"/>
  </r>
  <r>
    <x v="7"/>
    <n v="0"/>
  </r>
  <r>
    <x v="6"/>
    <n v="0"/>
  </r>
  <r>
    <x v="6"/>
    <n v="0"/>
  </r>
  <r>
    <x v="7"/>
    <n v="0"/>
  </r>
  <r>
    <x v="7"/>
    <n v="2.7"/>
  </r>
  <r>
    <x v="7"/>
    <n v="0"/>
  </r>
  <r>
    <x v="6"/>
    <n v="0"/>
  </r>
  <r>
    <x v="6"/>
    <n v="0"/>
  </r>
  <r>
    <x v="7"/>
    <n v="0"/>
  </r>
  <r>
    <x v="7"/>
    <n v="0"/>
  </r>
  <r>
    <x v="6"/>
    <n v="0"/>
  </r>
  <r>
    <x v="7"/>
    <n v="0"/>
  </r>
  <r>
    <x v="6"/>
    <n v="2.7"/>
  </r>
  <r>
    <x v="6"/>
    <n v="0"/>
  </r>
  <r>
    <x v="6"/>
    <n v="0"/>
  </r>
  <r>
    <x v="6"/>
    <n v="2.7"/>
  </r>
  <r>
    <x v="6"/>
    <n v="2.7"/>
  </r>
  <r>
    <x v="6"/>
    <n v="0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6"/>
    <n v="0"/>
  </r>
  <r>
    <x v="7"/>
    <n v="0"/>
  </r>
  <r>
    <x v="6"/>
    <n v="0"/>
  </r>
  <r>
    <x v="6"/>
    <n v="0"/>
  </r>
  <r>
    <x v="7"/>
    <n v="2.7"/>
  </r>
  <r>
    <x v="6"/>
    <n v="2.7"/>
  </r>
  <r>
    <x v="6"/>
    <n v="0"/>
  </r>
  <r>
    <x v="6"/>
    <n v="2.7"/>
  </r>
  <r>
    <x v="6"/>
    <n v="0"/>
  </r>
  <r>
    <x v="6"/>
    <n v="0"/>
  </r>
  <r>
    <x v="6"/>
    <n v="2.7"/>
  </r>
  <r>
    <x v="7"/>
    <n v="0"/>
  </r>
  <r>
    <x v="6"/>
    <n v="2.7"/>
  </r>
  <r>
    <x v="6"/>
    <n v="0"/>
  </r>
  <r>
    <x v="6"/>
    <n v="0"/>
  </r>
  <r>
    <x v="6"/>
    <n v="0"/>
  </r>
  <r>
    <x v="6"/>
    <n v="2.7"/>
  </r>
  <r>
    <x v="6"/>
    <n v="0"/>
  </r>
  <r>
    <x v="6"/>
    <n v="0"/>
  </r>
  <r>
    <x v="6"/>
    <n v="0"/>
  </r>
  <r>
    <x v="6"/>
    <n v="2.7"/>
  </r>
  <r>
    <x v="6"/>
    <n v="0"/>
  </r>
  <r>
    <x v="6"/>
    <n v="0"/>
  </r>
  <r>
    <x v="7"/>
    <n v="0"/>
  </r>
  <r>
    <x v="6"/>
    <n v="0"/>
  </r>
  <r>
    <x v="6"/>
    <n v="0"/>
  </r>
  <r>
    <x v="7"/>
    <n v="0"/>
  </r>
  <r>
    <x v="6"/>
    <n v="0"/>
  </r>
  <r>
    <x v="6"/>
    <n v="0"/>
  </r>
  <r>
    <x v="7"/>
    <n v="2.7"/>
  </r>
  <r>
    <x v="7"/>
    <n v="0"/>
  </r>
  <r>
    <x v="7"/>
    <n v="0"/>
  </r>
  <r>
    <x v="6"/>
    <n v="0"/>
  </r>
  <r>
    <x v="6"/>
    <n v="2.7"/>
  </r>
  <r>
    <x v="6"/>
    <n v="0"/>
  </r>
  <r>
    <x v="7"/>
    <n v="0"/>
  </r>
  <r>
    <x v="7"/>
    <n v="0"/>
  </r>
  <r>
    <x v="5"/>
    <n v="0"/>
  </r>
  <r>
    <x v="7"/>
    <n v="0"/>
  </r>
  <r>
    <x v="6"/>
    <n v="0"/>
  </r>
  <r>
    <x v="6"/>
    <n v="0"/>
  </r>
  <r>
    <x v="6"/>
    <n v="0"/>
  </r>
  <r>
    <x v="5"/>
    <n v="0"/>
  </r>
  <r>
    <x v="7"/>
    <n v="0"/>
  </r>
  <r>
    <x v="7"/>
    <n v="0"/>
  </r>
  <r>
    <x v="6"/>
    <n v="0"/>
  </r>
  <r>
    <x v="7"/>
    <n v="0"/>
  </r>
  <r>
    <x v="6"/>
    <n v="0"/>
  </r>
  <r>
    <x v="5"/>
    <n v="0"/>
  </r>
  <r>
    <x v="7"/>
    <n v="0"/>
  </r>
  <r>
    <x v="7"/>
    <n v="0"/>
  </r>
  <r>
    <x v="6"/>
    <n v="0"/>
  </r>
  <r>
    <x v="6"/>
    <n v="2.7"/>
  </r>
  <r>
    <x v="7"/>
    <n v="2.7"/>
  </r>
  <r>
    <x v="6"/>
    <n v="0"/>
  </r>
  <r>
    <x v="6"/>
    <n v="2.7"/>
  </r>
  <r>
    <x v="7"/>
    <n v="0"/>
  </r>
  <r>
    <x v="7"/>
    <n v="0"/>
  </r>
  <r>
    <x v="7"/>
    <n v="0"/>
  </r>
  <r>
    <x v="7"/>
    <n v="0"/>
  </r>
  <r>
    <x v="7"/>
    <n v="0"/>
  </r>
  <r>
    <x v="6"/>
    <n v="0"/>
  </r>
  <r>
    <x v="6"/>
    <n v="0"/>
  </r>
  <r>
    <x v="7"/>
    <n v="0"/>
  </r>
  <r>
    <x v="5"/>
    <n v="0"/>
  </r>
  <r>
    <x v="6"/>
    <n v="0"/>
  </r>
  <r>
    <x v="7"/>
    <n v="0"/>
  </r>
  <r>
    <x v="7"/>
    <n v="0"/>
  </r>
  <r>
    <x v="6"/>
    <n v="0"/>
  </r>
  <r>
    <x v="7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7"/>
    <n v="0"/>
  </r>
  <r>
    <x v="7"/>
    <n v="0"/>
  </r>
  <r>
    <x v="6"/>
    <n v="0"/>
  </r>
  <r>
    <x v="6"/>
    <n v="0"/>
  </r>
  <r>
    <x v="6"/>
    <n v="0"/>
  </r>
  <r>
    <x v="6"/>
    <n v="0"/>
  </r>
  <r>
    <x v="7"/>
    <n v="0"/>
  </r>
  <r>
    <x v="6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7"/>
    <n v="0"/>
  </r>
  <r>
    <x v="6"/>
    <n v="0"/>
  </r>
  <r>
    <x v="7"/>
    <n v="0"/>
  </r>
  <r>
    <x v="7"/>
    <n v="0"/>
  </r>
  <r>
    <x v="6"/>
    <n v="0"/>
  </r>
  <r>
    <x v="6"/>
    <n v="0"/>
  </r>
  <r>
    <x v="5"/>
    <n v="0"/>
  </r>
  <r>
    <x v="6"/>
    <n v="0"/>
  </r>
  <r>
    <x v="5"/>
    <n v="0"/>
  </r>
  <r>
    <x v="7"/>
    <n v="0"/>
  </r>
  <r>
    <x v="6"/>
    <n v="0"/>
  </r>
  <r>
    <x v="6"/>
    <n v="0"/>
  </r>
  <r>
    <x v="7"/>
    <n v="0"/>
  </r>
  <r>
    <x v="7"/>
    <n v="2.7"/>
  </r>
  <r>
    <x v="5"/>
    <m/>
  </r>
  <r>
    <x v="6"/>
    <m/>
  </r>
  <r>
    <x v="6"/>
    <m/>
  </r>
  <r>
    <x v="5"/>
    <m/>
  </r>
  <r>
    <x v="6"/>
    <m/>
  </r>
  <r>
    <x v="7"/>
    <m/>
  </r>
  <r>
    <x v="6"/>
    <m/>
  </r>
  <r>
    <x v="6"/>
    <m/>
  </r>
  <r>
    <x v="6"/>
    <m/>
  </r>
  <r>
    <x v="6"/>
    <m/>
  </r>
  <r>
    <x v="5"/>
    <m/>
  </r>
  <r>
    <x v="7"/>
    <m/>
  </r>
  <r>
    <x v="6"/>
    <m/>
  </r>
  <r>
    <x v="6"/>
    <m/>
  </r>
  <r>
    <x v="7"/>
    <m/>
  </r>
  <r>
    <x v="6"/>
    <m/>
  </r>
  <r>
    <x v="7"/>
    <m/>
  </r>
  <r>
    <x v="7"/>
    <m/>
  </r>
  <r>
    <x v="6"/>
    <m/>
  </r>
  <r>
    <x v="6"/>
    <m/>
  </r>
  <r>
    <x v="5"/>
    <m/>
  </r>
  <r>
    <x v="5"/>
    <m/>
  </r>
  <r>
    <x v="5"/>
    <m/>
  </r>
  <r>
    <x v="6"/>
    <m/>
  </r>
  <r>
    <x v="5"/>
    <m/>
  </r>
  <r>
    <x v="7"/>
    <m/>
  </r>
  <r>
    <x v="7"/>
    <m/>
  </r>
  <r>
    <x v="7"/>
    <m/>
  </r>
  <r>
    <x v="5"/>
    <m/>
  </r>
  <r>
    <x v="7"/>
    <m/>
  </r>
  <r>
    <x v="7"/>
    <m/>
  </r>
  <r>
    <x v="5"/>
    <m/>
  </r>
  <r>
    <x v="6"/>
    <m/>
  </r>
  <r>
    <x v="7"/>
    <m/>
  </r>
  <r>
    <x v="5"/>
    <m/>
  </r>
  <r>
    <x v="6"/>
    <m/>
  </r>
  <r>
    <x v="6"/>
    <m/>
  </r>
  <r>
    <x v="5"/>
    <m/>
  </r>
  <r>
    <x v="7"/>
    <m/>
  </r>
  <r>
    <x v="7"/>
    <m/>
  </r>
  <r>
    <x v="7"/>
    <m/>
  </r>
  <r>
    <x v="6"/>
    <m/>
  </r>
  <r>
    <x v="6"/>
    <m/>
  </r>
  <r>
    <x v="5"/>
    <m/>
  </r>
  <r>
    <x v="7"/>
    <m/>
  </r>
  <r>
    <x v="7"/>
    <m/>
  </r>
  <r>
    <x v="6"/>
    <m/>
  </r>
  <r>
    <x v="5"/>
    <m/>
  </r>
  <r>
    <x v="5"/>
    <m/>
  </r>
  <r>
    <x v="7"/>
    <m/>
  </r>
  <r>
    <x v="7"/>
    <m/>
  </r>
  <r>
    <x v="6"/>
    <m/>
  </r>
  <r>
    <x v="7"/>
    <m/>
  </r>
  <r>
    <x v="6"/>
    <m/>
  </r>
  <r>
    <x v="6"/>
    <m/>
  </r>
  <r>
    <x v="5"/>
    <m/>
  </r>
  <r>
    <x v="6"/>
    <m/>
  </r>
  <r>
    <x v="7"/>
    <m/>
  </r>
  <r>
    <x v="6"/>
    <m/>
  </r>
  <r>
    <x v="5"/>
    <m/>
  </r>
  <r>
    <x v="7"/>
    <m/>
  </r>
  <r>
    <x v="6"/>
    <m/>
  </r>
  <r>
    <x v="6"/>
    <m/>
  </r>
  <r>
    <x v="5"/>
    <m/>
  </r>
  <r>
    <x v="6"/>
    <m/>
  </r>
  <r>
    <x v="5"/>
    <m/>
  </r>
  <r>
    <x v="7"/>
    <m/>
  </r>
  <r>
    <x v="5"/>
    <m/>
  </r>
  <r>
    <x v="7"/>
    <m/>
  </r>
  <r>
    <x v="5"/>
    <m/>
  </r>
  <r>
    <x v="5"/>
    <m/>
  </r>
  <r>
    <x v="7"/>
    <m/>
  </r>
  <r>
    <x v="7"/>
    <m/>
  </r>
  <r>
    <x v="6"/>
    <m/>
  </r>
  <r>
    <x v="7"/>
    <m/>
  </r>
  <r>
    <x v="5"/>
    <m/>
  </r>
  <r>
    <x v="6"/>
    <m/>
  </r>
  <r>
    <x v="5"/>
    <m/>
  </r>
  <r>
    <x v="6"/>
    <m/>
  </r>
  <r>
    <x v="6"/>
    <m/>
  </r>
  <r>
    <x v="7"/>
    <m/>
  </r>
  <r>
    <x v="7"/>
    <m/>
  </r>
  <r>
    <x v="6"/>
    <m/>
  </r>
  <r>
    <x v="5"/>
    <m/>
  </r>
  <r>
    <x v="5"/>
    <m/>
  </r>
  <r>
    <x v="6"/>
    <m/>
  </r>
  <r>
    <x v="6"/>
    <m/>
  </r>
  <r>
    <x v="5"/>
    <m/>
  </r>
  <r>
    <x v="5"/>
    <m/>
  </r>
  <r>
    <x v="6"/>
    <m/>
  </r>
</pivotCacheRecords>
</file>

<file path=xl/pivotCache/pivotCacheRecords5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5.4"/>
  </r>
  <r>
    <x v="0"/>
    <n v="0"/>
  </r>
  <r>
    <x v="0"/>
    <n v="5.4"/>
  </r>
  <r>
    <x v="0"/>
    <n v="0"/>
  </r>
  <r>
    <x v="0"/>
    <n v="0"/>
  </r>
  <r>
    <x v="0"/>
    <n v="0"/>
  </r>
  <r>
    <x v="0"/>
    <n v="2.7"/>
  </r>
  <r>
    <x v="0"/>
    <n v="0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5.4"/>
  </r>
  <r>
    <x v="3"/>
    <n v="5.4"/>
  </r>
  <r>
    <x v="1"/>
    <n v="5.4"/>
  </r>
  <r>
    <x v="3"/>
    <n v="5.4"/>
  </r>
  <r>
    <x v="1"/>
    <n v="5.4"/>
  </r>
  <r>
    <x v="3"/>
    <n v="5.4"/>
  </r>
  <r>
    <x v="2"/>
    <n v="5.4"/>
  </r>
  <r>
    <x v="2"/>
    <n v="5.4"/>
  </r>
  <r>
    <x v="2"/>
    <n v="5.4"/>
  </r>
  <r>
    <x v="2"/>
    <n v="5.4"/>
  </r>
  <r>
    <x v="1"/>
    <n v="5.4"/>
  </r>
  <r>
    <x v="3"/>
    <n v="5.4"/>
  </r>
  <r>
    <x v="3"/>
    <n v="5.4"/>
  </r>
  <r>
    <x v="3"/>
    <n v="5.4"/>
  </r>
  <r>
    <x v="3"/>
    <n v="5.4"/>
  </r>
  <r>
    <x v="1"/>
    <n v="5.4"/>
  </r>
  <r>
    <x v="1"/>
    <n v="5.4"/>
  </r>
  <r>
    <x v="1"/>
    <n v="5.4"/>
  </r>
  <r>
    <x v="2"/>
    <n v="0"/>
  </r>
  <r>
    <x v="1"/>
    <n v="5.4"/>
  </r>
  <r>
    <x v="1"/>
    <n v="5.4"/>
  </r>
  <r>
    <x v="2"/>
    <n v="5.4"/>
  </r>
  <r>
    <x v="3"/>
    <n v="5.4"/>
  </r>
  <r>
    <x v="2"/>
    <n v="0"/>
  </r>
  <r>
    <x v="1"/>
    <n v="5.4"/>
  </r>
  <r>
    <x v="2"/>
    <n v="5.4"/>
  </r>
  <r>
    <x v="1"/>
    <n v="5.4"/>
  </r>
  <r>
    <x v="3"/>
    <n v="5.4"/>
  </r>
  <r>
    <x v="2"/>
    <n v="5.4"/>
  </r>
  <r>
    <x v="3"/>
    <n v="5.4"/>
  </r>
  <r>
    <x v="2"/>
    <n v="5.4"/>
  </r>
  <r>
    <x v="2"/>
    <n v="5.4"/>
  </r>
  <r>
    <x v="2"/>
    <n v="5.4"/>
  </r>
  <r>
    <x v="1"/>
    <n v="5.4"/>
  </r>
  <r>
    <x v="1"/>
    <n v="5.4"/>
  </r>
  <r>
    <x v="3"/>
    <n v="5.4"/>
  </r>
  <r>
    <x v="3"/>
    <n v="5.4"/>
  </r>
  <r>
    <x v="1"/>
    <n v="5.4"/>
  </r>
  <r>
    <x v="2"/>
    <n v="0"/>
  </r>
  <r>
    <x v="3"/>
    <n v="5.4"/>
  </r>
  <r>
    <x v="1"/>
    <n v="5.4"/>
  </r>
  <r>
    <x v="4"/>
    <n v="5.4"/>
  </r>
  <r>
    <x v="1"/>
    <n v="5.4"/>
  </r>
  <r>
    <x v="2"/>
    <n v="0"/>
  </r>
  <r>
    <x v="3"/>
    <n v="5.4"/>
  </r>
  <r>
    <x v="1"/>
    <n v="5.4"/>
  </r>
  <r>
    <x v="3"/>
    <n v="5.4"/>
  </r>
  <r>
    <x v="3"/>
    <n v="0"/>
  </r>
  <r>
    <x v="2"/>
    <n v="5.4"/>
  </r>
  <r>
    <x v="2"/>
    <n v="0"/>
  </r>
  <r>
    <x v="1"/>
    <n v="5.4"/>
  </r>
  <r>
    <x v="1"/>
    <n v="5.4"/>
  </r>
  <r>
    <x v="5"/>
    <n v="10.8"/>
  </r>
  <r>
    <x v="1"/>
    <n v="5.4"/>
  </r>
  <r>
    <x v="4"/>
    <n v="5.4"/>
  </r>
  <r>
    <x v="3"/>
    <n v="0"/>
  </r>
  <r>
    <x v="3"/>
    <n v="5.4"/>
  </r>
  <r>
    <x v="2"/>
    <n v="0"/>
  </r>
  <r>
    <x v="2"/>
    <n v="0"/>
  </r>
  <r>
    <x v="2"/>
    <n v="5.4"/>
  </r>
  <r>
    <x v="2"/>
    <n v="0"/>
  </r>
  <r>
    <x v="3"/>
    <n v="0"/>
  </r>
  <r>
    <x v="2"/>
    <n v="5.4"/>
  </r>
  <r>
    <x v="2"/>
    <n v="0"/>
  </r>
  <r>
    <x v="4"/>
    <n v="5.4"/>
  </r>
  <r>
    <x v="3"/>
    <n v="0"/>
  </r>
  <r>
    <x v="3"/>
    <n v="5.4"/>
  </r>
  <r>
    <x v="2"/>
    <n v="0"/>
  </r>
  <r>
    <x v="1"/>
    <n v="0"/>
  </r>
  <r>
    <x v="3"/>
    <n v="5.4"/>
  </r>
  <r>
    <x v="3"/>
    <n v="5.4"/>
  </r>
  <r>
    <x v="3"/>
    <n v="5.4"/>
  </r>
  <r>
    <x v="2"/>
    <n v="0"/>
  </r>
  <r>
    <x v="1"/>
    <n v="5.4"/>
  </r>
  <r>
    <x v="2"/>
    <n v="0"/>
  </r>
  <r>
    <x v="2"/>
    <n v="5.4"/>
  </r>
  <r>
    <x v="1"/>
    <n v="5.4"/>
  </r>
  <r>
    <x v="2"/>
    <n v="0"/>
  </r>
  <r>
    <x v="1"/>
    <n v="5.4"/>
  </r>
  <r>
    <x v="3"/>
    <n v="0"/>
  </r>
  <r>
    <x v="2"/>
    <n v="0"/>
  </r>
  <r>
    <x v="3"/>
    <n v="0"/>
  </r>
  <r>
    <x v="3"/>
    <n v="0"/>
  </r>
  <r>
    <x v="1"/>
    <n v="5.4"/>
  </r>
  <r>
    <x v="1"/>
    <n v="0"/>
  </r>
  <r>
    <x v="4"/>
    <n v="5.4"/>
  </r>
  <r>
    <x v="2"/>
    <n v="0"/>
  </r>
  <r>
    <x v="4"/>
    <n v="0"/>
  </r>
  <r>
    <x v="3"/>
    <n v="0"/>
  </r>
  <r>
    <x v="2"/>
    <n v="5.4"/>
  </r>
  <r>
    <x v="1"/>
    <n v="0"/>
  </r>
  <r>
    <x v="4"/>
    <n v="5.4"/>
  </r>
  <r>
    <x v="3"/>
    <n v="5.4"/>
  </r>
  <r>
    <x v="2"/>
    <n v="5.4"/>
  </r>
  <r>
    <x v="1"/>
    <n v="0"/>
  </r>
  <r>
    <x v="3"/>
    <n v="0"/>
  </r>
  <r>
    <x v="2"/>
    <n v="0"/>
  </r>
  <r>
    <x v="1"/>
    <n v="0"/>
  </r>
  <r>
    <x v="2"/>
    <n v="0"/>
  </r>
  <r>
    <x v="1"/>
    <n v="0"/>
  </r>
  <r>
    <x v="3"/>
    <n v="5.4"/>
  </r>
  <r>
    <x v="2"/>
    <n v="5.4"/>
  </r>
  <r>
    <x v="3"/>
    <n v="0"/>
  </r>
  <r>
    <x v="3"/>
    <n v="5.4"/>
  </r>
  <r>
    <x v="3"/>
    <n v="5.4"/>
  </r>
  <r>
    <x v="1"/>
    <n v="5.4"/>
  </r>
  <r>
    <x v="2"/>
    <n v="0"/>
  </r>
  <r>
    <x v="4"/>
    <n v="2.7"/>
  </r>
  <r>
    <x v="4"/>
    <n v="2.7"/>
  </r>
  <r>
    <x v="4"/>
    <n v="2.7"/>
  </r>
  <r>
    <x v="3"/>
    <n v="0"/>
  </r>
  <r>
    <x v="1"/>
    <n v="2.7"/>
  </r>
  <r>
    <x v="3"/>
    <n v="2.7"/>
  </r>
  <r>
    <x v="1"/>
    <n v="2.7"/>
  </r>
  <r>
    <x v="2"/>
    <n v="2.7"/>
  </r>
  <r>
    <x v="1"/>
    <n v="2.7"/>
  </r>
  <r>
    <x v="1"/>
    <n v="0"/>
  </r>
  <r>
    <x v="1"/>
    <n v="2.7"/>
  </r>
  <r>
    <x v="2"/>
    <n v="2.7"/>
  </r>
  <r>
    <x v="3"/>
    <n v="2.7"/>
  </r>
  <r>
    <x v="1"/>
    <n v="0"/>
  </r>
  <r>
    <x v="3"/>
    <n v="2.7"/>
  </r>
  <r>
    <x v="1"/>
    <n v="0"/>
  </r>
  <r>
    <x v="2"/>
    <n v="0"/>
  </r>
  <r>
    <x v="4"/>
    <n v="2.7"/>
  </r>
  <r>
    <x v="1"/>
    <n v="0"/>
  </r>
  <r>
    <x v="3"/>
    <n v="2.7"/>
  </r>
  <r>
    <x v="2"/>
    <n v="2.7"/>
  </r>
  <r>
    <x v="4"/>
    <n v="0"/>
  </r>
  <r>
    <x v="2"/>
    <n v="2.7"/>
  </r>
  <r>
    <x v="2"/>
    <n v="0"/>
  </r>
  <r>
    <x v="2"/>
    <n v="0"/>
  </r>
  <r>
    <x v="1"/>
    <n v="2.7"/>
  </r>
  <r>
    <x v="3"/>
    <n v="0"/>
  </r>
  <r>
    <x v="3"/>
    <n v="2.7"/>
  </r>
  <r>
    <x v="2"/>
    <n v="0"/>
  </r>
  <r>
    <x v="1"/>
    <n v="0"/>
  </r>
  <r>
    <x v="4"/>
    <n v="2.7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1"/>
    <n v="0"/>
  </r>
  <r>
    <x v="1"/>
    <n v="0"/>
  </r>
  <r>
    <x v="3"/>
    <n v="2.7"/>
  </r>
  <r>
    <x v="2"/>
    <n v="2.7"/>
  </r>
  <r>
    <x v="2"/>
    <n v="2.7"/>
  </r>
  <r>
    <x v="3"/>
    <n v="0"/>
  </r>
  <r>
    <x v="1"/>
    <n v="0"/>
  </r>
  <r>
    <x v="3"/>
    <n v="0"/>
  </r>
  <r>
    <x v="3"/>
    <n v="0"/>
  </r>
  <r>
    <x v="1"/>
    <n v="0"/>
  </r>
  <r>
    <x v="2"/>
    <n v="2.7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2.7"/>
  </r>
  <r>
    <x v="2"/>
    <n v="0"/>
  </r>
  <r>
    <x v="1"/>
    <n v="0"/>
  </r>
  <r>
    <x v="4"/>
    <n v="2.7"/>
  </r>
  <r>
    <x v="2"/>
    <n v="2.7"/>
  </r>
  <r>
    <x v="2"/>
    <n v="0"/>
  </r>
  <r>
    <x v="1"/>
    <n v="0"/>
  </r>
  <r>
    <x v="1"/>
    <n v="0"/>
  </r>
  <r>
    <x v="3"/>
    <n v="0"/>
  </r>
  <r>
    <x v="3"/>
    <n v="0"/>
  </r>
  <r>
    <x v="2"/>
    <n v="0"/>
  </r>
  <r>
    <x v="1"/>
    <n v="2.7"/>
  </r>
  <r>
    <x v="3"/>
    <n v="0"/>
  </r>
  <r>
    <x v="1"/>
    <n v="0"/>
  </r>
  <r>
    <x v="1"/>
    <n v="0"/>
  </r>
  <r>
    <x v="3"/>
    <n v="0"/>
  </r>
  <r>
    <x v="4"/>
    <n v="0"/>
  </r>
  <r>
    <x v="2"/>
    <n v="0"/>
  </r>
  <r>
    <x v="2"/>
    <n v="0"/>
  </r>
  <r>
    <x v="3"/>
    <n v="2.7"/>
  </r>
  <r>
    <x v="2"/>
    <n v="0"/>
  </r>
  <r>
    <x v="3"/>
    <n v="0"/>
  </r>
  <r>
    <x v="2"/>
    <n v="0"/>
  </r>
  <r>
    <x v="1"/>
    <n v="0"/>
  </r>
  <r>
    <x v="4"/>
    <n v="2.7"/>
  </r>
  <r>
    <x v="3"/>
    <n v="0"/>
  </r>
  <r>
    <x v="1"/>
    <n v="0"/>
  </r>
  <r>
    <x v="5"/>
    <n v="0"/>
  </r>
  <r>
    <x v="4"/>
    <n v="2.7"/>
  </r>
  <r>
    <x v="1"/>
    <n v="0"/>
  </r>
  <r>
    <x v="1"/>
    <n v="0"/>
  </r>
  <r>
    <x v="3"/>
    <n v="0"/>
  </r>
  <r>
    <x v="3"/>
    <n v="2.7"/>
  </r>
  <r>
    <x v="5"/>
    <n v="0"/>
  </r>
  <r>
    <x v="2"/>
    <n v="0"/>
  </r>
  <r>
    <x v="2"/>
    <n v="2.7"/>
  </r>
  <r>
    <x v="1"/>
    <n v="0"/>
  </r>
  <r>
    <x v="4"/>
    <n v="0"/>
  </r>
  <r>
    <x v="4"/>
    <n v="0"/>
  </r>
  <r>
    <x v="2"/>
    <n v="0"/>
  </r>
  <r>
    <x v="3"/>
    <n v="0"/>
  </r>
  <r>
    <x v="3"/>
    <n v="0"/>
  </r>
  <r>
    <x v="4"/>
    <n v="0"/>
  </r>
  <r>
    <x v="1"/>
    <n v="2.7"/>
  </r>
  <r>
    <x v="4"/>
    <n v="0"/>
  </r>
  <r>
    <x v="2"/>
    <n v="0"/>
  </r>
  <r>
    <x v="2"/>
    <n v="0"/>
  </r>
  <r>
    <x v="4"/>
    <n v="0"/>
  </r>
  <r>
    <x v="3"/>
    <n v="0"/>
  </r>
  <r>
    <x v="4"/>
    <n v="0"/>
  </r>
  <r>
    <x v="5"/>
    <n v="0"/>
  </r>
  <r>
    <x v="3"/>
    <n v="0"/>
  </r>
  <r>
    <x v="1"/>
    <n v="0"/>
  </r>
  <r>
    <x v="1"/>
    <n v="0"/>
  </r>
  <r>
    <x v="4"/>
    <n v="0"/>
  </r>
  <r>
    <x v="1"/>
    <n v="0"/>
  </r>
  <r>
    <x v="2"/>
    <n v="0"/>
  </r>
  <r>
    <x v="1"/>
    <n v="0"/>
  </r>
  <r>
    <x v="2"/>
    <n v="0"/>
  </r>
  <r>
    <x v="1"/>
    <n v="0"/>
  </r>
  <r>
    <x v="1"/>
    <n v="2.7"/>
  </r>
  <r>
    <x v="3"/>
    <n v="0"/>
  </r>
  <r>
    <x v="2"/>
    <n v="0"/>
  </r>
  <r>
    <x v="2"/>
    <n v="0"/>
  </r>
  <r>
    <x v="1"/>
    <n v="0"/>
  </r>
  <r>
    <x v="3"/>
    <n v="2.7"/>
  </r>
  <r>
    <x v="1"/>
    <n v="0"/>
  </r>
  <r>
    <x v="5"/>
    <n v="0"/>
  </r>
  <r>
    <x v="1"/>
    <n v="0"/>
  </r>
  <r>
    <x v="1"/>
    <n v="0"/>
  </r>
  <r>
    <x v="3"/>
    <n v="0"/>
  </r>
  <r>
    <x v="4"/>
    <n v="0"/>
  </r>
  <r>
    <x v="4"/>
    <n v="2.7"/>
  </r>
  <r>
    <x v="4"/>
    <n v="0"/>
  </r>
  <r>
    <x v="1"/>
    <n v="2.7"/>
  </r>
  <r>
    <x v="2"/>
    <n v="0"/>
  </r>
  <r>
    <x v="4"/>
    <n v="0"/>
  </r>
  <r>
    <x v="3"/>
    <n v="0"/>
  </r>
  <r>
    <x v="4"/>
    <n v="0"/>
  </r>
  <r>
    <x v="2"/>
    <n v="0"/>
  </r>
  <r>
    <x v="4"/>
    <n v="0"/>
  </r>
  <r>
    <x v="4"/>
    <n v="0"/>
  </r>
  <r>
    <x v="2"/>
    <n v="0"/>
  </r>
  <r>
    <x v="1"/>
    <n v="0"/>
  </r>
  <r>
    <x v="1"/>
    <n v="2.7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3"/>
    <n v="0"/>
  </r>
  <r>
    <x v="4"/>
    <n v="0"/>
  </r>
  <r>
    <x v="3"/>
    <n v="0"/>
  </r>
  <r>
    <x v="1"/>
    <n v="0"/>
  </r>
  <r>
    <x v="3"/>
    <n v="0"/>
  </r>
  <r>
    <x v="1"/>
    <n v="0"/>
  </r>
  <r>
    <x v="3"/>
    <n v="0"/>
  </r>
  <r>
    <x v="3"/>
    <n v="0"/>
  </r>
  <r>
    <x v="1"/>
    <n v="0"/>
  </r>
  <r>
    <x v="1"/>
    <n v="0"/>
  </r>
  <r>
    <x v="3"/>
    <n v="0"/>
  </r>
  <r>
    <x v="4"/>
    <n v="0"/>
  </r>
  <r>
    <x v="1"/>
    <n v="0"/>
  </r>
  <r>
    <x v="5"/>
    <n v="0"/>
  </r>
  <r>
    <x v="4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3"/>
    <n v="0"/>
  </r>
  <r>
    <x v="1"/>
    <n v="0"/>
  </r>
  <r>
    <x v="3"/>
    <n v="0"/>
  </r>
  <r>
    <x v="1"/>
    <n v="0"/>
  </r>
  <r>
    <x v="1"/>
    <n v="0"/>
  </r>
  <r>
    <x v="5"/>
    <n v="0"/>
  </r>
  <r>
    <x v="4"/>
    <n v="0"/>
  </r>
  <r>
    <x v="1"/>
    <n v="0"/>
  </r>
  <r>
    <x v="2"/>
    <n v="0"/>
  </r>
  <r>
    <x v="1"/>
    <n v="0"/>
  </r>
  <r>
    <x v="3"/>
    <n v="0"/>
  </r>
  <r>
    <x v="1"/>
    <n v="0"/>
  </r>
  <r>
    <x v="5"/>
    <n v="0"/>
  </r>
  <r>
    <x v="5"/>
    <n v="0"/>
  </r>
  <r>
    <x v="5"/>
    <n v="0"/>
  </r>
  <r>
    <x v="2"/>
    <n v="0"/>
  </r>
  <r>
    <x v="5"/>
    <n v="0"/>
  </r>
  <r>
    <x v="3"/>
    <n v="0"/>
  </r>
  <r>
    <x v="3"/>
    <n v="0"/>
  </r>
  <r>
    <x v="6"/>
    <n v="0"/>
  </r>
  <r>
    <x v="6"/>
    <n v="5.4"/>
  </r>
  <r>
    <x v="6"/>
    <n v="5.4"/>
  </r>
  <r>
    <x v="7"/>
    <n v="5.4"/>
  </r>
  <r>
    <x v="7"/>
    <n v="5.4"/>
  </r>
  <r>
    <x v="6"/>
    <n v="5.4"/>
  </r>
  <r>
    <x v="6"/>
    <n v="5.4"/>
  </r>
  <r>
    <x v="6"/>
    <n v="5.4"/>
  </r>
  <r>
    <x v="7"/>
    <n v="5.4"/>
  </r>
  <r>
    <x v="7"/>
    <n v="5.4"/>
  </r>
  <r>
    <x v="6"/>
    <n v="5.4"/>
  </r>
  <r>
    <x v="6"/>
    <n v="5.4"/>
  </r>
  <r>
    <x v="7"/>
    <n v="0"/>
  </r>
  <r>
    <x v="7"/>
    <n v="5.4"/>
  </r>
  <r>
    <x v="7"/>
    <n v="0"/>
  </r>
  <r>
    <x v="6"/>
    <n v="5.4"/>
  </r>
  <r>
    <x v="7"/>
    <n v="5.4"/>
  </r>
  <r>
    <x v="7"/>
    <n v="5.4"/>
  </r>
  <r>
    <x v="6"/>
    <n v="0"/>
  </r>
  <r>
    <x v="6"/>
    <n v="0"/>
  </r>
  <r>
    <x v="7"/>
    <n v="5.4"/>
  </r>
  <r>
    <x v="7"/>
    <n v="0"/>
  </r>
  <r>
    <x v="6"/>
    <n v="5.4"/>
  </r>
  <r>
    <x v="6"/>
    <n v="5.4"/>
  </r>
  <r>
    <x v="7"/>
    <n v="5.4"/>
  </r>
  <r>
    <x v="6"/>
    <n v="5.4"/>
  </r>
  <r>
    <x v="6"/>
    <n v="0"/>
  </r>
  <r>
    <x v="7"/>
    <n v="0"/>
  </r>
  <r>
    <x v="7"/>
    <n v="2.7"/>
  </r>
  <r>
    <x v="7"/>
    <n v="0"/>
  </r>
  <r>
    <x v="6"/>
    <n v="0"/>
  </r>
  <r>
    <x v="6"/>
    <n v="2.7"/>
  </r>
  <r>
    <x v="7"/>
    <n v="2.7"/>
  </r>
  <r>
    <x v="6"/>
    <n v="2.7"/>
  </r>
  <r>
    <x v="6"/>
    <n v="0"/>
  </r>
  <r>
    <x v="7"/>
    <n v="0"/>
  </r>
  <r>
    <x v="7"/>
    <n v="2.7"/>
  </r>
  <r>
    <x v="7"/>
    <n v="0"/>
  </r>
  <r>
    <x v="6"/>
    <n v="2.7"/>
  </r>
  <r>
    <x v="6"/>
    <n v="0"/>
  </r>
  <r>
    <x v="7"/>
    <n v="2.7"/>
  </r>
  <r>
    <x v="7"/>
    <n v="2.7"/>
  </r>
  <r>
    <x v="6"/>
    <n v="0"/>
  </r>
  <r>
    <x v="7"/>
    <n v="2.7"/>
  </r>
  <r>
    <x v="6"/>
    <n v="0"/>
  </r>
  <r>
    <x v="6"/>
    <n v="2.7"/>
  </r>
  <r>
    <x v="7"/>
    <n v="0"/>
  </r>
  <r>
    <x v="7"/>
    <n v="0"/>
  </r>
  <r>
    <x v="6"/>
    <n v="0"/>
  </r>
  <r>
    <x v="6"/>
    <n v="0"/>
  </r>
  <r>
    <x v="7"/>
    <n v="2.7"/>
  </r>
  <r>
    <x v="7"/>
    <n v="2.7"/>
  </r>
  <r>
    <x v="7"/>
    <n v="2.7"/>
  </r>
  <r>
    <x v="6"/>
    <n v="0"/>
  </r>
  <r>
    <x v="7"/>
    <n v="0"/>
  </r>
  <r>
    <x v="6"/>
    <n v="0"/>
  </r>
  <r>
    <x v="7"/>
    <n v="0"/>
  </r>
  <r>
    <x v="6"/>
    <n v="0"/>
  </r>
  <r>
    <x v="7"/>
    <n v="0"/>
  </r>
  <r>
    <x v="6"/>
    <n v="2.7"/>
  </r>
  <r>
    <x v="6"/>
    <n v="0"/>
  </r>
  <r>
    <x v="7"/>
    <n v="2.7"/>
  </r>
  <r>
    <x v="7"/>
    <n v="0"/>
  </r>
  <r>
    <x v="7"/>
    <n v="2.7"/>
  </r>
  <r>
    <x v="6"/>
    <n v="0"/>
  </r>
  <r>
    <x v="6"/>
    <n v="0"/>
  </r>
  <r>
    <x v="6"/>
    <n v="0"/>
  </r>
  <r>
    <x v="6"/>
    <n v="2.7"/>
  </r>
  <r>
    <x v="7"/>
    <n v="0"/>
  </r>
  <r>
    <x v="6"/>
    <n v="2.7"/>
  </r>
  <r>
    <x v="7"/>
    <n v="2.7"/>
  </r>
  <r>
    <x v="7"/>
    <n v="0"/>
  </r>
  <r>
    <x v="6"/>
    <n v="0"/>
  </r>
  <r>
    <x v="7"/>
    <n v="2.7"/>
  </r>
  <r>
    <x v="7"/>
    <n v="0"/>
  </r>
  <r>
    <x v="6"/>
    <n v="0"/>
  </r>
  <r>
    <x v="6"/>
    <n v="2.7"/>
  </r>
  <r>
    <x v="6"/>
    <n v="0"/>
  </r>
  <r>
    <x v="6"/>
    <n v="0"/>
  </r>
  <r>
    <x v="6"/>
    <n v="2.7"/>
  </r>
  <r>
    <x v="7"/>
    <n v="0"/>
  </r>
  <r>
    <x v="7"/>
    <n v="0"/>
  </r>
  <r>
    <x v="6"/>
    <n v="2.7"/>
  </r>
  <r>
    <x v="7"/>
    <n v="0"/>
  </r>
  <r>
    <x v="6"/>
    <n v="0"/>
  </r>
  <r>
    <x v="7"/>
    <n v="0"/>
  </r>
  <r>
    <x v="7"/>
    <n v="0"/>
  </r>
  <r>
    <x v="7"/>
    <n v="0"/>
  </r>
  <r>
    <x v="7"/>
    <n v="0"/>
  </r>
  <r>
    <x v="6"/>
    <n v="0"/>
  </r>
  <r>
    <x v="6"/>
    <n v="0"/>
  </r>
  <r>
    <x v="6"/>
    <n v="0"/>
  </r>
  <r>
    <x v="7"/>
    <n v="0"/>
  </r>
  <r>
    <x v="7"/>
    <n v="0"/>
  </r>
  <r>
    <x v="5"/>
    <n v="0"/>
  </r>
  <r>
    <x v="7"/>
    <n v="2.7"/>
  </r>
  <r>
    <x v="7"/>
    <n v="0"/>
  </r>
  <r>
    <x v="7"/>
    <n v="0"/>
  </r>
  <r>
    <x v="7"/>
    <n v="0"/>
  </r>
  <r>
    <x v="5"/>
    <n v="0"/>
  </r>
  <r>
    <x v="7"/>
    <n v="0"/>
  </r>
  <r>
    <x v="7"/>
    <n v="2.7"/>
  </r>
  <r>
    <x v="6"/>
    <n v="0"/>
  </r>
  <r>
    <x v="7"/>
    <n v="0"/>
  </r>
  <r>
    <x v="6"/>
    <n v="0"/>
  </r>
  <r>
    <x v="5"/>
    <n v="0"/>
  </r>
  <r>
    <x v="7"/>
    <n v="0"/>
  </r>
  <r>
    <x v="7"/>
    <n v="0"/>
  </r>
  <r>
    <x v="6"/>
    <n v="2.7"/>
  </r>
  <r>
    <x v="6"/>
    <n v="0"/>
  </r>
  <r>
    <x v="7"/>
    <n v="0"/>
  </r>
  <r>
    <x v="7"/>
    <n v="2.7"/>
  </r>
  <r>
    <x v="6"/>
    <n v="2.7"/>
  </r>
  <r>
    <x v="7"/>
    <n v="0"/>
  </r>
  <r>
    <x v="7"/>
    <n v="2.7"/>
  </r>
  <r>
    <x v="7"/>
    <n v="0"/>
  </r>
  <r>
    <x v="7"/>
    <n v="0"/>
  </r>
  <r>
    <x v="7"/>
    <n v="0"/>
  </r>
  <r>
    <x v="6"/>
    <n v="0"/>
  </r>
  <r>
    <x v="6"/>
    <n v="2.7"/>
  </r>
  <r>
    <x v="7"/>
    <n v="0"/>
  </r>
  <r>
    <x v="5"/>
    <n v="2.7"/>
  </r>
  <r>
    <x v="7"/>
    <n v="0"/>
  </r>
  <r>
    <x v="7"/>
    <n v="0"/>
  </r>
  <r>
    <x v="7"/>
    <n v="2.7"/>
  </r>
  <r>
    <x v="7"/>
    <n v="0"/>
  </r>
  <r>
    <x v="7"/>
    <n v="0"/>
  </r>
  <r>
    <x v="6"/>
    <n v="0"/>
  </r>
  <r>
    <x v="6"/>
    <n v="0"/>
  </r>
  <r>
    <x v="7"/>
    <n v="0"/>
  </r>
  <r>
    <x v="6"/>
    <n v="0"/>
  </r>
  <r>
    <x v="7"/>
    <n v="2.7"/>
  </r>
  <r>
    <x v="7"/>
    <n v="2.7"/>
  </r>
  <r>
    <x v="7"/>
    <n v="0"/>
  </r>
  <r>
    <x v="6"/>
    <n v="0"/>
  </r>
  <r>
    <x v="6"/>
    <n v="0"/>
  </r>
  <r>
    <x v="6"/>
    <n v="2.7"/>
  </r>
  <r>
    <x v="7"/>
    <n v="0"/>
  </r>
  <r>
    <x v="7"/>
    <n v="2.7"/>
  </r>
  <r>
    <x v="6"/>
    <n v="2.7"/>
  </r>
  <r>
    <x v="6"/>
    <n v="0"/>
  </r>
  <r>
    <x v="7"/>
    <n v="0"/>
  </r>
  <r>
    <x v="7"/>
    <n v="0"/>
  </r>
  <r>
    <x v="7"/>
    <n v="0"/>
  </r>
  <r>
    <x v="7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7"/>
    <n v="2.7"/>
  </r>
  <r>
    <x v="6"/>
    <n v="0"/>
  </r>
  <r>
    <x v="7"/>
    <n v="0"/>
  </r>
  <r>
    <x v="7"/>
    <n v="0"/>
  </r>
  <r>
    <x v="6"/>
    <n v="0"/>
  </r>
  <r>
    <x v="6"/>
    <n v="0"/>
  </r>
  <r>
    <x v="5"/>
    <n v="0"/>
  </r>
  <r>
    <x v="6"/>
    <n v="0"/>
  </r>
  <r>
    <x v="5"/>
    <n v="0"/>
  </r>
  <r>
    <x v="7"/>
    <n v="0"/>
  </r>
  <r>
    <x v="6"/>
    <n v="0"/>
  </r>
  <r>
    <x v="6"/>
    <n v="2.7"/>
  </r>
  <r>
    <x v="7"/>
    <n v="0"/>
  </r>
  <r>
    <x v="7"/>
    <n v="0"/>
  </r>
  <r>
    <x v="5"/>
    <m/>
  </r>
  <r>
    <x v="7"/>
    <m/>
  </r>
  <r>
    <x v="7"/>
    <m/>
  </r>
  <r>
    <x v="5"/>
    <m/>
  </r>
  <r>
    <x v="7"/>
    <m/>
  </r>
  <r>
    <x v="7"/>
    <m/>
  </r>
  <r>
    <x v="7"/>
    <m/>
  </r>
  <r>
    <x v="6"/>
    <m/>
  </r>
  <r>
    <x v="6"/>
    <m/>
  </r>
  <r>
    <x v="6"/>
    <m/>
  </r>
  <r>
    <x v="5"/>
    <m/>
  </r>
  <r>
    <x v="7"/>
    <m/>
  </r>
  <r>
    <x v="6"/>
    <m/>
  </r>
  <r>
    <x v="6"/>
    <m/>
  </r>
  <r>
    <x v="7"/>
    <m/>
  </r>
  <r>
    <x v="7"/>
    <m/>
  </r>
  <r>
    <x v="7"/>
    <m/>
  </r>
  <r>
    <x v="7"/>
    <m/>
  </r>
  <r>
    <x v="6"/>
    <m/>
  </r>
  <r>
    <x v="6"/>
    <m/>
  </r>
  <r>
    <x v="5"/>
    <m/>
  </r>
  <r>
    <x v="5"/>
    <m/>
  </r>
  <r>
    <x v="5"/>
    <m/>
  </r>
  <r>
    <x v="7"/>
    <m/>
  </r>
  <r>
    <x v="5"/>
    <m/>
  </r>
  <r>
    <x v="7"/>
    <m/>
  </r>
  <r>
    <x v="7"/>
    <m/>
  </r>
  <r>
    <x v="7"/>
    <m/>
  </r>
  <r>
    <x v="5"/>
    <m/>
  </r>
  <r>
    <x v="7"/>
    <m/>
  </r>
  <r>
    <x v="7"/>
    <m/>
  </r>
  <r>
    <x v="5"/>
    <m/>
  </r>
  <r>
    <x v="6"/>
    <m/>
  </r>
  <r>
    <x v="7"/>
    <m/>
  </r>
  <r>
    <x v="5"/>
    <m/>
  </r>
  <r>
    <x v="7"/>
    <m/>
  </r>
  <r>
    <x v="7"/>
    <m/>
  </r>
  <r>
    <x v="5"/>
    <m/>
  </r>
  <r>
    <x v="7"/>
    <m/>
  </r>
  <r>
    <x v="7"/>
    <m/>
  </r>
  <r>
    <x v="7"/>
    <m/>
  </r>
  <r>
    <x v="7"/>
    <m/>
  </r>
  <r>
    <x v="7"/>
    <m/>
  </r>
  <r>
    <x v="5"/>
    <m/>
  </r>
  <r>
    <x v="7"/>
    <m/>
  </r>
  <r>
    <x v="7"/>
    <m/>
  </r>
  <r>
    <x v="7"/>
    <m/>
  </r>
  <r>
    <x v="5"/>
    <m/>
  </r>
  <r>
    <x v="5"/>
    <m/>
  </r>
  <r>
    <x v="7"/>
    <m/>
  </r>
  <r>
    <x v="7"/>
    <m/>
  </r>
  <r>
    <x v="6"/>
    <m/>
  </r>
  <r>
    <x v="7"/>
    <m/>
  </r>
  <r>
    <x v="6"/>
    <m/>
  </r>
  <r>
    <x v="6"/>
    <m/>
  </r>
  <r>
    <x v="5"/>
    <m/>
  </r>
  <r>
    <x v="6"/>
    <m/>
  </r>
  <r>
    <x v="7"/>
    <m/>
  </r>
  <r>
    <x v="7"/>
    <m/>
  </r>
  <r>
    <x v="5"/>
    <m/>
  </r>
  <r>
    <x v="7"/>
    <m/>
  </r>
  <r>
    <x v="7"/>
    <m/>
  </r>
  <r>
    <x v="7"/>
    <m/>
  </r>
  <r>
    <x v="5"/>
    <m/>
  </r>
  <r>
    <x v="7"/>
    <m/>
  </r>
  <r>
    <x v="5"/>
    <m/>
  </r>
  <r>
    <x v="7"/>
    <m/>
  </r>
  <r>
    <x v="5"/>
    <m/>
  </r>
  <r>
    <x v="7"/>
    <m/>
  </r>
  <r>
    <x v="5"/>
    <m/>
  </r>
  <r>
    <x v="5"/>
    <m/>
  </r>
  <r>
    <x v="7"/>
    <m/>
  </r>
  <r>
    <x v="7"/>
    <m/>
  </r>
  <r>
    <x v="7"/>
    <m/>
  </r>
  <r>
    <x v="7"/>
    <m/>
  </r>
  <r>
    <x v="5"/>
    <m/>
  </r>
  <r>
    <x v="7"/>
    <m/>
  </r>
  <r>
    <x v="5"/>
    <m/>
  </r>
  <r>
    <x v="7"/>
    <m/>
  </r>
  <r>
    <x v="6"/>
    <m/>
  </r>
  <r>
    <x v="7"/>
    <m/>
  </r>
  <r>
    <x v="7"/>
    <m/>
  </r>
  <r>
    <x v="7"/>
    <m/>
  </r>
  <r>
    <x v="5"/>
    <m/>
  </r>
  <r>
    <x v="5"/>
    <m/>
  </r>
  <r>
    <x v="7"/>
    <m/>
  </r>
  <r>
    <x v="7"/>
    <m/>
  </r>
  <r>
    <x v="5"/>
    <m/>
  </r>
  <r>
    <x v="5"/>
    <m/>
  </r>
  <r>
    <x v="7"/>
    <m/>
  </r>
</pivotCacheRecords>
</file>

<file path=xl/pivotCache/pivotCacheRecords5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5.4"/>
  </r>
  <r>
    <x v="0"/>
    <n v="0"/>
  </r>
  <r>
    <x v="0"/>
    <n v="5.4"/>
  </r>
  <r>
    <x v="0"/>
    <n v="0"/>
  </r>
  <r>
    <x v="0"/>
    <n v="0"/>
  </r>
  <r>
    <x v="0"/>
    <n v="0"/>
  </r>
  <r>
    <x v="0"/>
    <n v="2.7"/>
  </r>
  <r>
    <x v="0"/>
    <n v="5.4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2"/>
    <m/>
  </r>
  <r>
    <x v="1"/>
    <m/>
  </r>
  <r>
    <x v="2"/>
    <m/>
  </r>
  <r>
    <x v="1"/>
    <n v="5.4"/>
  </r>
  <r>
    <x v="2"/>
    <n v="5.4"/>
  </r>
  <r>
    <x v="1"/>
    <n v="5.4"/>
  </r>
  <r>
    <x v="2"/>
    <n v="5.4"/>
  </r>
  <r>
    <x v="1"/>
    <n v="0"/>
  </r>
  <r>
    <x v="2"/>
    <n v="5.4"/>
  </r>
  <r>
    <x v="2"/>
    <n v="5.4"/>
  </r>
  <r>
    <x v="2"/>
    <n v="5.4"/>
  </r>
  <r>
    <x v="2"/>
    <n v="5.4"/>
  </r>
  <r>
    <x v="2"/>
    <n v="5.4"/>
  </r>
  <r>
    <x v="1"/>
    <n v="5.4"/>
  </r>
  <r>
    <x v="2"/>
    <n v="5.4"/>
  </r>
  <r>
    <x v="2"/>
    <n v="5.4"/>
  </r>
  <r>
    <x v="2"/>
    <n v="5.4"/>
  </r>
  <r>
    <x v="2"/>
    <n v="5.4"/>
  </r>
  <r>
    <x v="1"/>
    <n v="5.4"/>
  </r>
  <r>
    <x v="1"/>
    <n v="5.4"/>
  </r>
  <r>
    <x v="1"/>
    <n v="5.4"/>
  </r>
  <r>
    <x v="2"/>
    <n v="5.4"/>
  </r>
  <r>
    <x v="1"/>
    <n v="5.4"/>
  </r>
  <r>
    <x v="1"/>
    <n v="0"/>
  </r>
  <r>
    <x v="2"/>
    <n v="5.4"/>
  </r>
  <r>
    <x v="2"/>
    <n v="0"/>
  </r>
  <r>
    <x v="2"/>
    <n v="0"/>
  </r>
  <r>
    <x v="1"/>
    <n v="0"/>
  </r>
  <r>
    <x v="3"/>
    <n v="0"/>
  </r>
  <r>
    <x v="1"/>
    <n v="5.4"/>
  </r>
  <r>
    <x v="2"/>
    <n v="5.4"/>
  </r>
  <r>
    <x v="2"/>
    <n v="5.4"/>
  </r>
  <r>
    <x v="2"/>
    <n v="5.4"/>
  </r>
  <r>
    <x v="2"/>
    <n v="0"/>
  </r>
  <r>
    <x v="2"/>
    <n v="5.4"/>
  </r>
  <r>
    <x v="2"/>
    <n v="5.4"/>
  </r>
  <r>
    <x v="1"/>
    <n v="5.4"/>
  </r>
  <r>
    <x v="1"/>
    <n v="0"/>
  </r>
  <r>
    <x v="2"/>
    <n v="0"/>
  </r>
  <r>
    <x v="2"/>
    <n v="5.4"/>
  </r>
  <r>
    <x v="1"/>
    <n v="5.4"/>
  </r>
  <r>
    <x v="2"/>
    <n v="5.4"/>
  </r>
  <r>
    <x v="2"/>
    <n v="5.4"/>
  </r>
  <r>
    <x v="1"/>
    <n v="5.4"/>
  </r>
  <r>
    <x v="3"/>
    <n v="5.4"/>
  </r>
  <r>
    <x v="1"/>
    <n v="0"/>
  </r>
  <r>
    <x v="2"/>
    <n v="5.4"/>
  </r>
  <r>
    <x v="2"/>
    <n v="0"/>
  </r>
  <r>
    <x v="1"/>
    <n v="5.4"/>
  </r>
  <r>
    <x v="1"/>
    <n v="5.4"/>
  </r>
  <r>
    <x v="2"/>
    <n v="5.4"/>
  </r>
  <r>
    <x v="2"/>
    <n v="0"/>
  </r>
  <r>
    <x v="2"/>
    <n v="5.4"/>
  </r>
  <r>
    <x v="1"/>
    <n v="5.4"/>
  </r>
  <r>
    <x v="1"/>
    <n v="0"/>
  </r>
  <r>
    <x v="4"/>
    <n v="10.8"/>
  </r>
  <r>
    <x v="1"/>
    <n v="5.4"/>
  </r>
  <r>
    <x v="3"/>
    <n v="0"/>
  </r>
  <r>
    <x v="2"/>
    <n v="5.4"/>
  </r>
  <r>
    <x v="2"/>
    <n v="5.4"/>
  </r>
  <r>
    <x v="2"/>
    <n v="0"/>
  </r>
  <r>
    <x v="2"/>
    <n v="5.4"/>
  </r>
  <r>
    <x v="2"/>
    <n v="0"/>
  </r>
  <r>
    <x v="2"/>
    <n v="5.4"/>
  </r>
  <r>
    <x v="2"/>
    <n v="5.4"/>
  </r>
  <r>
    <x v="2"/>
    <n v="0"/>
  </r>
  <r>
    <x v="2"/>
    <n v="0"/>
  </r>
  <r>
    <x v="3"/>
    <n v="5.4"/>
  </r>
  <r>
    <x v="2"/>
    <n v="5.4"/>
  </r>
  <r>
    <x v="2"/>
    <n v="5.4"/>
  </r>
  <r>
    <x v="2"/>
    <n v="0"/>
  </r>
  <r>
    <x v="1"/>
    <n v="5.4"/>
  </r>
  <r>
    <x v="2"/>
    <n v="5.4"/>
  </r>
  <r>
    <x v="2"/>
    <n v="5.4"/>
  </r>
  <r>
    <x v="2"/>
    <n v="5.4"/>
  </r>
  <r>
    <x v="2"/>
    <n v="0"/>
  </r>
  <r>
    <x v="1"/>
    <n v="5.4"/>
  </r>
  <r>
    <x v="2"/>
    <n v="5.4"/>
  </r>
  <r>
    <x v="2"/>
    <n v="0"/>
  </r>
  <r>
    <x v="1"/>
    <n v="0"/>
  </r>
  <r>
    <x v="2"/>
    <n v="5.4"/>
  </r>
  <r>
    <x v="1"/>
    <n v="5.4"/>
  </r>
  <r>
    <x v="2"/>
    <n v="0"/>
  </r>
  <r>
    <x v="2"/>
    <n v="0"/>
  </r>
  <r>
    <x v="2"/>
    <n v="0"/>
  </r>
  <r>
    <x v="2"/>
    <n v="0"/>
  </r>
  <r>
    <x v="1"/>
    <n v="0"/>
  </r>
  <r>
    <x v="1"/>
    <n v="5.4"/>
  </r>
  <r>
    <x v="3"/>
    <n v="5.4"/>
  </r>
  <r>
    <x v="2"/>
    <n v="5.4"/>
  </r>
  <r>
    <x v="3"/>
    <n v="0"/>
  </r>
  <r>
    <x v="2"/>
    <n v="5.4"/>
  </r>
  <r>
    <x v="2"/>
    <n v="5.4"/>
  </r>
  <r>
    <x v="1"/>
    <n v="5.4"/>
  </r>
  <r>
    <x v="3"/>
    <n v="5.4"/>
  </r>
  <r>
    <x v="2"/>
    <n v="0"/>
  </r>
  <r>
    <x v="3"/>
    <n v="5.4"/>
  </r>
  <r>
    <x v="1"/>
    <n v="0"/>
  </r>
  <r>
    <x v="2"/>
    <n v="5.4"/>
  </r>
  <r>
    <x v="2"/>
    <n v="0"/>
  </r>
  <r>
    <x v="1"/>
    <n v="5.4"/>
  </r>
  <r>
    <x v="2"/>
    <n v="0"/>
  </r>
  <r>
    <x v="1"/>
    <n v="0"/>
  </r>
  <r>
    <x v="2"/>
    <n v="5.4"/>
  </r>
  <r>
    <x v="2"/>
    <n v="5.4"/>
  </r>
  <r>
    <x v="2"/>
    <n v="5.4"/>
  </r>
  <r>
    <x v="2"/>
    <n v="0"/>
  </r>
  <r>
    <x v="2"/>
    <n v="0"/>
  </r>
  <r>
    <x v="1"/>
    <n v="0"/>
  </r>
  <r>
    <x v="3"/>
    <n v="2.7"/>
  </r>
  <r>
    <x v="3"/>
    <n v="2.7"/>
  </r>
  <r>
    <x v="3"/>
    <n v="2.7"/>
  </r>
  <r>
    <x v="3"/>
    <n v="2.7"/>
  </r>
  <r>
    <x v="2"/>
    <n v="0"/>
  </r>
  <r>
    <x v="1"/>
    <n v="2.7"/>
  </r>
  <r>
    <x v="1"/>
    <n v="2.7"/>
  </r>
  <r>
    <x v="1"/>
    <n v="0"/>
  </r>
  <r>
    <x v="2"/>
    <n v="2.7"/>
  </r>
  <r>
    <x v="1"/>
    <n v="0"/>
  </r>
  <r>
    <x v="1"/>
    <n v="0"/>
  </r>
  <r>
    <x v="1"/>
    <n v="0"/>
  </r>
  <r>
    <x v="3"/>
    <n v="0"/>
  </r>
  <r>
    <x v="2"/>
    <n v="0"/>
  </r>
  <r>
    <x v="1"/>
    <n v="2.7"/>
  </r>
  <r>
    <x v="1"/>
    <n v="2.7"/>
  </r>
  <r>
    <x v="1"/>
    <n v="0"/>
  </r>
  <r>
    <x v="2"/>
    <n v="0"/>
  </r>
  <r>
    <x v="3"/>
    <n v="2.7"/>
  </r>
  <r>
    <x v="1"/>
    <n v="0"/>
  </r>
  <r>
    <x v="2"/>
    <n v="2.7"/>
  </r>
  <r>
    <x v="3"/>
    <n v="0"/>
  </r>
  <r>
    <x v="3"/>
    <n v="0"/>
  </r>
  <r>
    <x v="3"/>
    <n v="0"/>
  </r>
  <r>
    <x v="3"/>
    <n v="0"/>
  </r>
  <r>
    <x v="2"/>
    <n v="2.7"/>
  </r>
  <r>
    <x v="1"/>
    <n v="0"/>
  </r>
  <r>
    <x v="2"/>
    <n v="0"/>
  </r>
  <r>
    <x v="2"/>
    <n v="2.7"/>
  </r>
  <r>
    <x v="2"/>
    <n v="0"/>
  </r>
  <r>
    <x v="1"/>
    <n v="0"/>
  </r>
  <r>
    <x v="3"/>
    <n v="2.7"/>
  </r>
  <r>
    <x v="3"/>
    <n v="0"/>
  </r>
  <r>
    <x v="3"/>
    <n v="0"/>
  </r>
  <r>
    <x v="2"/>
    <n v="0"/>
  </r>
  <r>
    <x v="2"/>
    <n v="0"/>
  </r>
  <r>
    <x v="2"/>
    <n v="0"/>
  </r>
  <r>
    <x v="2"/>
    <n v="2.7"/>
  </r>
  <r>
    <x v="1"/>
    <n v="0"/>
  </r>
  <r>
    <x v="1"/>
    <n v="0"/>
  </r>
  <r>
    <x v="2"/>
    <n v="0"/>
  </r>
  <r>
    <x v="3"/>
    <n v="2.7"/>
  </r>
  <r>
    <x v="3"/>
    <n v="2.7"/>
  </r>
  <r>
    <x v="2"/>
    <n v="0"/>
  </r>
  <r>
    <x v="1"/>
    <n v="0"/>
  </r>
  <r>
    <x v="1"/>
    <n v="2.7"/>
  </r>
  <r>
    <x v="2"/>
    <n v="2.7"/>
  </r>
  <r>
    <x v="1"/>
    <n v="2.7"/>
  </r>
  <r>
    <x v="3"/>
    <n v="2.7"/>
  </r>
  <r>
    <x v="3"/>
    <n v="0"/>
  </r>
  <r>
    <x v="1"/>
    <n v="0"/>
  </r>
  <r>
    <x v="1"/>
    <n v="2.7"/>
  </r>
  <r>
    <x v="2"/>
    <n v="2.7"/>
  </r>
  <r>
    <x v="2"/>
    <n v="0"/>
  </r>
  <r>
    <x v="1"/>
    <n v="0"/>
  </r>
  <r>
    <x v="2"/>
    <n v="0"/>
  </r>
  <r>
    <x v="1"/>
    <n v="0"/>
  </r>
  <r>
    <x v="3"/>
    <n v="2.7"/>
  </r>
  <r>
    <x v="3"/>
    <n v="0"/>
  </r>
  <r>
    <x v="1"/>
    <n v="0"/>
  </r>
  <r>
    <x v="3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2"/>
    <n v="2.7"/>
  </r>
  <r>
    <x v="3"/>
    <n v="0"/>
  </r>
  <r>
    <x v="3"/>
    <n v="2.7"/>
  </r>
  <r>
    <x v="3"/>
    <n v="0"/>
  </r>
  <r>
    <x v="1"/>
    <n v="2.7"/>
  </r>
  <r>
    <x v="2"/>
    <n v="0"/>
  </r>
  <r>
    <x v="2"/>
    <n v="2.7"/>
  </r>
  <r>
    <x v="3"/>
    <n v="0"/>
  </r>
  <r>
    <x v="1"/>
    <n v="0"/>
  </r>
  <r>
    <x v="3"/>
    <n v="0"/>
  </r>
  <r>
    <x v="1"/>
    <n v="0"/>
  </r>
  <r>
    <x v="1"/>
    <n v="0"/>
  </r>
  <r>
    <x v="4"/>
    <n v="0"/>
  </r>
  <r>
    <x v="3"/>
    <n v="0"/>
  </r>
  <r>
    <x v="1"/>
    <n v="0"/>
  </r>
  <r>
    <x v="1"/>
    <n v="0"/>
  </r>
  <r>
    <x v="2"/>
    <n v="0"/>
  </r>
  <r>
    <x v="2"/>
    <n v="0"/>
  </r>
  <r>
    <x v="4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3"/>
    <n v="0"/>
  </r>
  <r>
    <x v="3"/>
    <n v="0"/>
  </r>
  <r>
    <x v="2"/>
    <n v="0"/>
  </r>
  <r>
    <x v="3"/>
    <n v="0"/>
  </r>
  <r>
    <x v="1"/>
    <n v="0"/>
  </r>
  <r>
    <x v="3"/>
    <n v="0"/>
  </r>
  <r>
    <x v="4"/>
    <n v="2.7"/>
  </r>
  <r>
    <x v="1"/>
    <n v="0"/>
  </r>
  <r>
    <x v="1"/>
    <n v="0"/>
  </r>
  <r>
    <x v="1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1"/>
    <n v="0"/>
  </r>
  <r>
    <x v="1"/>
    <n v="0"/>
  </r>
  <r>
    <x v="4"/>
    <n v="0"/>
  </r>
  <r>
    <x v="1"/>
    <n v="2.7"/>
  </r>
  <r>
    <x v="1"/>
    <n v="0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1"/>
    <n v="0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4"/>
    <n v="0"/>
  </r>
  <r>
    <x v="1"/>
    <n v="0"/>
  </r>
  <r>
    <x v="1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4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3"/>
    <n v="0"/>
  </r>
  <r>
    <x v="1"/>
    <n v="0"/>
  </r>
  <r>
    <x v="3"/>
    <n v="0"/>
  </r>
  <r>
    <x v="1"/>
    <n v="0"/>
  </r>
  <r>
    <x v="1"/>
    <n v="0"/>
  </r>
  <r>
    <x v="1"/>
    <n v="0"/>
  </r>
  <r>
    <x v="4"/>
    <n v="0"/>
  </r>
  <r>
    <x v="4"/>
    <n v="0"/>
  </r>
  <r>
    <x v="4"/>
    <n v="0"/>
  </r>
  <r>
    <x v="3"/>
    <n v="0"/>
  </r>
  <r>
    <x v="4"/>
    <n v="0"/>
  </r>
  <r>
    <x v="1"/>
    <n v="0"/>
  </r>
  <r>
    <x v="1"/>
    <n v="0"/>
  </r>
  <r>
    <x v="5"/>
    <n v="5.4"/>
  </r>
  <r>
    <x v="5"/>
    <n v="5.4"/>
  </r>
  <r>
    <x v="5"/>
    <n v="5.4"/>
  </r>
  <r>
    <x v="6"/>
    <n v="5.4"/>
  </r>
  <r>
    <x v="6"/>
    <n v="0"/>
  </r>
  <r>
    <x v="5"/>
    <n v="5.4"/>
  </r>
  <r>
    <x v="5"/>
    <n v="5.4"/>
  </r>
  <r>
    <x v="5"/>
    <n v="0"/>
  </r>
  <r>
    <x v="6"/>
    <n v="5.4"/>
  </r>
  <r>
    <x v="6"/>
    <n v="0"/>
  </r>
  <r>
    <x v="5"/>
    <n v="5.4"/>
  </r>
  <r>
    <x v="5"/>
    <n v="0"/>
  </r>
  <r>
    <x v="5"/>
    <n v="0"/>
  </r>
  <r>
    <x v="6"/>
    <n v="5.4"/>
  </r>
  <r>
    <x v="5"/>
    <n v="5.4"/>
  </r>
  <r>
    <x v="5"/>
    <n v="0"/>
  </r>
  <r>
    <x v="6"/>
    <n v="5.4"/>
  </r>
  <r>
    <x v="6"/>
    <n v="5.4"/>
  </r>
  <r>
    <x v="5"/>
    <n v="5.4"/>
  </r>
  <r>
    <x v="5"/>
    <n v="5.4"/>
  </r>
  <r>
    <x v="6"/>
    <n v="5.4"/>
  </r>
  <r>
    <x v="6"/>
    <n v="5.4"/>
  </r>
  <r>
    <x v="5"/>
    <n v="5.4"/>
  </r>
  <r>
    <x v="5"/>
    <n v="0"/>
  </r>
  <r>
    <x v="6"/>
    <n v="5.4"/>
  </r>
  <r>
    <x v="5"/>
    <n v="5.4"/>
  </r>
  <r>
    <x v="5"/>
    <n v="5.4"/>
  </r>
  <r>
    <x v="6"/>
    <n v="5.4"/>
  </r>
  <r>
    <x v="6"/>
    <n v="2.7"/>
  </r>
  <r>
    <x v="6"/>
    <n v="2.7"/>
  </r>
  <r>
    <x v="5"/>
    <n v="2.7"/>
  </r>
  <r>
    <x v="6"/>
    <n v="0"/>
  </r>
  <r>
    <x v="6"/>
    <n v="0"/>
  </r>
  <r>
    <x v="6"/>
    <n v="0"/>
  </r>
  <r>
    <x v="5"/>
    <n v="0"/>
  </r>
  <r>
    <x v="6"/>
    <n v="0"/>
  </r>
  <r>
    <x v="6"/>
    <n v="2.7"/>
  </r>
  <r>
    <x v="5"/>
    <n v="0"/>
  </r>
  <r>
    <x v="5"/>
    <n v="0"/>
  </r>
  <r>
    <x v="5"/>
    <n v="2.7"/>
  </r>
  <r>
    <x v="6"/>
    <n v="2.7"/>
  </r>
  <r>
    <x v="5"/>
    <n v="2.7"/>
  </r>
  <r>
    <x v="5"/>
    <n v="0"/>
  </r>
  <r>
    <x v="6"/>
    <n v="0"/>
  </r>
  <r>
    <x v="5"/>
    <n v="0"/>
  </r>
  <r>
    <x v="5"/>
    <n v="0"/>
  </r>
  <r>
    <x v="6"/>
    <n v="0"/>
  </r>
  <r>
    <x v="6"/>
    <n v="2.7"/>
  </r>
  <r>
    <x v="6"/>
    <n v="2.7"/>
  </r>
  <r>
    <x v="6"/>
    <n v="0"/>
  </r>
  <r>
    <x v="6"/>
    <n v="0"/>
  </r>
  <r>
    <x v="6"/>
    <n v="2.7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5"/>
    <n v="2.7"/>
  </r>
  <r>
    <x v="6"/>
    <n v="2.7"/>
  </r>
  <r>
    <x v="6"/>
    <n v="0"/>
  </r>
  <r>
    <x v="6"/>
    <n v="0"/>
  </r>
  <r>
    <x v="5"/>
    <n v="0"/>
  </r>
  <r>
    <x v="5"/>
    <n v="2.7"/>
  </r>
  <r>
    <x v="5"/>
    <n v="0"/>
  </r>
  <r>
    <x v="5"/>
    <n v="0"/>
  </r>
  <r>
    <x v="5"/>
    <n v="2.7"/>
  </r>
  <r>
    <x v="5"/>
    <n v="0"/>
  </r>
  <r>
    <x v="6"/>
    <n v="2.7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6"/>
    <n v="2.7"/>
  </r>
  <r>
    <x v="6"/>
    <n v="2.7"/>
  </r>
  <r>
    <x v="6"/>
    <n v="0"/>
  </r>
  <r>
    <x v="5"/>
    <n v="0"/>
  </r>
  <r>
    <x v="5"/>
    <n v="0"/>
  </r>
  <r>
    <x v="6"/>
    <n v="2.7"/>
  </r>
  <r>
    <x v="5"/>
    <n v="2.7"/>
  </r>
  <r>
    <x v="6"/>
    <n v="0"/>
  </r>
  <r>
    <x v="5"/>
    <n v="0"/>
  </r>
  <r>
    <x v="5"/>
    <n v="0"/>
  </r>
  <r>
    <x v="6"/>
    <n v="0"/>
  </r>
  <r>
    <x v="6"/>
    <n v="0"/>
  </r>
  <r>
    <x v="5"/>
    <n v="2.7"/>
  </r>
  <r>
    <x v="6"/>
    <n v="0"/>
  </r>
  <r>
    <x v="4"/>
    <n v="0"/>
  </r>
  <r>
    <x v="6"/>
    <n v="0"/>
  </r>
  <r>
    <x v="6"/>
    <n v="2.7"/>
  </r>
  <r>
    <x v="6"/>
    <n v="2.7"/>
  </r>
  <r>
    <x v="6"/>
    <n v="2.7"/>
  </r>
  <r>
    <x v="4"/>
    <n v="0"/>
  </r>
  <r>
    <x v="5"/>
    <n v="0"/>
  </r>
  <r>
    <x v="5"/>
    <n v="2.7"/>
  </r>
  <r>
    <x v="5"/>
    <n v="0"/>
  </r>
  <r>
    <x v="6"/>
    <n v="0"/>
  </r>
  <r>
    <x v="6"/>
    <n v="0"/>
  </r>
  <r>
    <x v="4"/>
    <n v="2.7"/>
  </r>
  <r>
    <x v="6"/>
    <n v="0"/>
  </r>
  <r>
    <x v="5"/>
    <n v="0"/>
  </r>
  <r>
    <x v="5"/>
    <n v="2.7"/>
  </r>
  <r>
    <x v="5"/>
    <n v="2.7"/>
  </r>
  <r>
    <x v="5"/>
    <n v="0"/>
  </r>
  <r>
    <x v="6"/>
    <n v="2.7"/>
  </r>
  <r>
    <x v="6"/>
    <n v="0"/>
  </r>
  <r>
    <x v="5"/>
    <n v="0"/>
  </r>
  <r>
    <x v="5"/>
    <n v="2.7"/>
  </r>
  <r>
    <x v="6"/>
    <n v="0"/>
  </r>
  <r>
    <x v="6"/>
    <n v="0"/>
  </r>
  <r>
    <x v="6"/>
    <n v="0"/>
  </r>
  <r>
    <x v="6"/>
    <n v="0"/>
  </r>
  <r>
    <x v="6"/>
    <n v="0"/>
  </r>
  <r>
    <x v="5"/>
    <n v="2.7"/>
  </r>
  <r>
    <x v="4"/>
    <n v="0"/>
  </r>
  <r>
    <x v="6"/>
    <n v="2.7"/>
  </r>
  <r>
    <x v="6"/>
    <n v="0"/>
  </r>
  <r>
    <x v="6"/>
    <n v="2.7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5"/>
    <n v="2.7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2.7"/>
  </r>
  <r>
    <x v="6"/>
    <n v="2.7"/>
  </r>
  <r>
    <x v="6"/>
    <n v="2.7"/>
  </r>
  <r>
    <x v="6"/>
    <n v="0"/>
  </r>
  <r>
    <x v="4"/>
    <n v="0"/>
  </r>
  <r>
    <x v="4"/>
    <n v="2.7"/>
  </r>
  <r>
    <x v="6"/>
    <n v="0"/>
  </r>
  <r>
    <x v="4"/>
    <n v="0"/>
  </r>
  <r>
    <x v="6"/>
    <n v="0"/>
  </r>
  <r>
    <x v="6"/>
    <n v="0"/>
  </r>
  <r>
    <x v="5"/>
    <n v="0"/>
  </r>
  <r>
    <x v="5"/>
    <n v="2.7"/>
  </r>
  <r>
    <x v="5"/>
    <n v="0"/>
  </r>
  <r>
    <x v="6"/>
    <n v="0"/>
  </r>
  <r>
    <x v="6"/>
    <n v="0"/>
  </r>
  <r>
    <x v="4"/>
    <n v="0"/>
  </r>
  <r>
    <x v="6"/>
    <n v="0"/>
  </r>
  <r>
    <x v="4"/>
    <n v="0"/>
  </r>
  <r>
    <x v="6"/>
    <n v="0"/>
  </r>
  <r>
    <x v="6"/>
    <n v="0"/>
  </r>
  <r>
    <x v="6"/>
    <n v="0"/>
  </r>
  <r>
    <x v="5"/>
    <n v="0"/>
  </r>
  <r>
    <x v="5"/>
    <n v="0"/>
  </r>
  <r>
    <x v="4"/>
    <m/>
  </r>
  <r>
    <x v="6"/>
    <m/>
  </r>
  <r>
    <x v="6"/>
    <m/>
  </r>
  <r>
    <x v="4"/>
    <m/>
  </r>
  <r>
    <x v="6"/>
    <m/>
  </r>
  <r>
    <x v="5"/>
    <m/>
  </r>
  <r>
    <x v="6"/>
    <m/>
  </r>
  <r>
    <x v="6"/>
    <m/>
  </r>
  <r>
    <x v="5"/>
    <m/>
  </r>
  <r>
    <x v="5"/>
    <m/>
  </r>
  <r>
    <x v="4"/>
    <m/>
  </r>
  <r>
    <x v="6"/>
    <m/>
  </r>
  <r>
    <x v="6"/>
    <m/>
  </r>
  <r>
    <x v="6"/>
    <m/>
  </r>
  <r>
    <x v="5"/>
    <m/>
  </r>
  <r>
    <x v="6"/>
    <m/>
  </r>
  <r>
    <x v="5"/>
    <m/>
  </r>
  <r>
    <x v="6"/>
    <m/>
  </r>
  <r>
    <x v="6"/>
    <m/>
  </r>
  <r>
    <x v="6"/>
    <m/>
  </r>
  <r>
    <x v="4"/>
    <m/>
  </r>
  <r>
    <x v="4"/>
    <m/>
  </r>
  <r>
    <x v="4"/>
    <m/>
  </r>
  <r>
    <x v="6"/>
    <m/>
  </r>
  <r>
    <x v="4"/>
    <m/>
  </r>
  <r>
    <x v="5"/>
    <m/>
  </r>
  <r>
    <x v="5"/>
    <m/>
  </r>
  <r>
    <x v="5"/>
    <m/>
  </r>
  <r>
    <x v="4"/>
    <m/>
  </r>
  <r>
    <x v="5"/>
    <m/>
  </r>
  <r>
    <x v="5"/>
    <m/>
  </r>
  <r>
    <x v="4"/>
    <m/>
  </r>
  <r>
    <x v="5"/>
    <m/>
  </r>
  <r>
    <x v="6"/>
    <m/>
  </r>
  <r>
    <x v="4"/>
    <m/>
  </r>
  <r>
    <x v="6"/>
    <m/>
  </r>
  <r>
    <x v="6"/>
    <m/>
  </r>
  <r>
    <x v="4"/>
    <m/>
  </r>
  <r>
    <x v="5"/>
    <m/>
  </r>
  <r>
    <x v="5"/>
    <m/>
  </r>
  <r>
    <x v="5"/>
    <m/>
  </r>
  <r>
    <x v="6"/>
    <m/>
  </r>
  <r>
    <x v="6"/>
    <m/>
  </r>
  <r>
    <x v="4"/>
    <m/>
  </r>
  <r>
    <x v="5"/>
    <m/>
  </r>
  <r>
    <x v="5"/>
    <m/>
  </r>
  <r>
    <x v="6"/>
    <m/>
  </r>
  <r>
    <x v="4"/>
    <m/>
  </r>
  <r>
    <x v="4"/>
    <m/>
  </r>
  <r>
    <x v="5"/>
    <m/>
  </r>
  <r>
    <x v="5"/>
    <m/>
  </r>
  <r>
    <x v="6"/>
    <m/>
  </r>
  <r>
    <x v="5"/>
    <m/>
  </r>
  <r>
    <x v="6"/>
    <m/>
  </r>
  <r>
    <x v="6"/>
    <m/>
  </r>
  <r>
    <x v="4"/>
    <m/>
  </r>
  <r>
    <x v="6"/>
    <m/>
  </r>
  <r>
    <x v="5"/>
    <m/>
  </r>
  <r>
    <x v="6"/>
    <m/>
  </r>
  <r>
    <x v="4"/>
    <m/>
  </r>
  <r>
    <x v="5"/>
    <m/>
  </r>
  <r>
    <x v="6"/>
    <m/>
  </r>
  <r>
    <x v="6"/>
    <m/>
  </r>
  <r>
    <x v="4"/>
    <m/>
  </r>
  <r>
    <x v="6"/>
    <m/>
  </r>
  <r>
    <x v="4"/>
    <m/>
  </r>
  <r>
    <x v="5"/>
    <m/>
  </r>
  <r>
    <x v="4"/>
    <m/>
  </r>
  <r>
    <x v="5"/>
    <m/>
  </r>
  <r>
    <x v="4"/>
    <m/>
  </r>
  <r>
    <x v="4"/>
    <m/>
  </r>
  <r>
    <x v="5"/>
    <m/>
  </r>
  <r>
    <x v="5"/>
    <m/>
  </r>
  <r>
    <x v="6"/>
    <m/>
  </r>
  <r>
    <x v="5"/>
    <m/>
  </r>
  <r>
    <x v="4"/>
    <m/>
  </r>
  <r>
    <x v="6"/>
    <m/>
  </r>
  <r>
    <x v="4"/>
    <m/>
  </r>
  <r>
    <x v="6"/>
    <m/>
  </r>
  <r>
    <x v="6"/>
    <m/>
  </r>
  <r>
    <x v="5"/>
    <m/>
  </r>
  <r>
    <x v="6"/>
    <m/>
  </r>
  <r>
    <x v="6"/>
    <m/>
  </r>
  <r>
    <x v="4"/>
    <m/>
  </r>
  <r>
    <x v="4"/>
    <m/>
  </r>
  <r>
    <x v="6"/>
    <m/>
  </r>
  <r>
    <x v="6"/>
    <m/>
  </r>
  <r>
    <x v="4"/>
    <m/>
  </r>
  <r>
    <x v="4"/>
    <m/>
  </r>
  <r>
    <x v="6"/>
    <m/>
  </r>
</pivotCacheRecords>
</file>

<file path=xl/pivotCache/pivotCacheRecords5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18"/>
  </r>
  <r>
    <x v="0"/>
    <n v="0"/>
  </r>
  <r>
    <x v="0"/>
    <n v="0"/>
  </r>
  <r>
    <x v="0"/>
    <n v="0"/>
  </r>
  <r>
    <x v="0"/>
    <n v="0"/>
  </r>
  <r>
    <x v="0"/>
    <n v="0"/>
  </r>
  <r>
    <x v="0"/>
    <n v="9"/>
  </r>
  <r>
    <x v="1"/>
    <n v="0"/>
  </r>
  <r>
    <x v="1"/>
    <n v="0"/>
  </r>
  <r>
    <x v="1"/>
    <n v="9"/>
  </r>
  <r>
    <x v="1"/>
    <n v="9"/>
  </r>
  <r>
    <x v="1"/>
    <n v="9"/>
  </r>
  <r>
    <x v="1"/>
    <n v="0"/>
  </r>
  <r>
    <x v="1"/>
    <n v="9"/>
  </r>
  <r>
    <x v="2"/>
    <n v="0"/>
  </r>
  <r>
    <x v="2"/>
    <n v="9"/>
  </r>
  <r>
    <x v="2"/>
    <n v="18"/>
  </r>
  <r>
    <x v="2"/>
    <n v="0"/>
  </r>
  <r>
    <x v="3"/>
    <n v="0"/>
  </r>
  <r>
    <x v="3"/>
    <n v="0"/>
  </r>
  <r>
    <x v="2"/>
    <n v="0"/>
  </r>
  <r>
    <x v="2"/>
    <n v="0"/>
  </r>
  <r>
    <x v="3"/>
    <n v="0"/>
  </r>
  <r>
    <x v="2"/>
    <n v="9"/>
  </r>
  <r>
    <x v="3"/>
    <n v="0"/>
  </r>
  <r>
    <x v="3"/>
    <n v="0"/>
  </r>
  <r>
    <x v="2"/>
    <n v="0"/>
  </r>
  <r>
    <x v="0"/>
    <n v="0"/>
  </r>
  <r>
    <x v="0"/>
    <n v="9"/>
  </r>
  <r>
    <x v="0"/>
    <n v="0"/>
  </r>
  <r>
    <x v="0"/>
    <n v="18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4"/>
    <n v="18"/>
  </r>
  <r>
    <x v="4"/>
    <n v="0"/>
  </r>
  <r>
    <x v="4"/>
    <n v="18"/>
  </r>
  <r>
    <x v="4"/>
    <n v="9"/>
  </r>
  <r>
    <x v="4"/>
    <n v="9"/>
  </r>
  <r>
    <x v="4"/>
    <n v="0"/>
  </r>
  <r>
    <x v="5"/>
    <n v="0"/>
  </r>
  <r>
    <x v="5"/>
    <n v="0"/>
  </r>
  <r>
    <x v="6"/>
    <n v="9"/>
  </r>
  <r>
    <x v="3"/>
    <n v="0"/>
  </r>
  <r>
    <x v="5"/>
    <n v="0"/>
  </r>
  <r>
    <x v="3"/>
    <n v="18"/>
  </r>
  <r>
    <x v="5"/>
    <n v="18"/>
  </r>
  <r>
    <x v="4"/>
    <n v="0"/>
  </r>
  <r>
    <x v="5"/>
    <n v="18"/>
  </r>
  <r>
    <x v="5"/>
    <n v="9"/>
  </r>
  <r>
    <x v="6"/>
    <n v="18"/>
  </r>
  <r>
    <x v="6"/>
    <n v="18"/>
  </r>
  <r>
    <x v="6"/>
    <n v="0"/>
  </r>
  <r>
    <x v="6"/>
    <n v="0"/>
  </r>
  <r>
    <x v="6"/>
    <n v="0"/>
  </r>
  <r>
    <x v="7"/>
    <n v="18"/>
  </r>
  <r>
    <x v="7"/>
    <n v="9"/>
  </r>
  <r>
    <x v="7"/>
    <n v="18"/>
  </r>
  <r>
    <x v="7"/>
    <n v="0"/>
  </r>
  <r>
    <x v="7"/>
    <n v="18"/>
  </r>
  <r>
    <x v="7"/>
    <n v="0"/>
  </r>
  <r>
    <x v="7"/>
    <n v="9"/>
  </r>
  <r>
    <x v="6"/>
    <n v="9"/>
  </r>
  <r>
    <x v="7"/>
    <n v="9"/>
  </r>
  <r>
    <x v="6"/>
    <n v="9"/>
  </r>
  <r>
    <x v="7"/>
    <n v="9"/>
  </r>
  <r>
    <x v="5"/>
    <n v="9"/>
  </r>
  <r>
    <x v="7"/>
    <n v="0"/>
  </r>
  <r>
    <x v="5"/>
    <n v="9"/>
  </r>
  <r>
    <x v="7"/>
    <n v="9"/>
  </r>
  <r>
    <x v="5"/>
    <n v="9"/>
  </r>
  <r>
    <x v="6"/>
    <n v="9"/>
  </r>
  <r>
    <x v="6"/>
    <n v="9"/>
  </r>
  <r>
    <x v="6"/>
    <n v="9"/>
  </r>
  <r>
    <x v="6"/>
    <n v="9"/>
  </r>
  <r>
    <x v="7"/>
    <n v="9"/>
  </r>
  <r>
    <x v="5"/>
    <n v="9"/>
  </r>
  <r>
    <x v="5"/>
    <n v="9"/>
  </r>
  <r>
    <x v="5"/>
    <n v="9"/>
  </r>
  <r>
    <x v="5"/>
    <n v="9"/>
  </r>
  <r>
    <x v="7"/>
    <n v="9"/>
  </r>
  <r>
    <x v="7"/>
    <n v="9"/>
  </r>
  <r>
    <x v="7"/>
    <n v="9"/>
  </r>
  <r>
    <x v="6"/>
    <n v="9"/>
  </r>
  <r>
    <x v="7"/>
    <n v="9"/>
  </r>
  <r>
    <x v="7"/>
    <n v="9"/>
  </r>
  <r>
    <x v="6"/>
    <n v="0"/>
  </r>
  <r>
    <x v="5"/>
    <n v="9"/>
  </r>
  <r>
    <x v="6"/>
    <n v="9"/>
  </r>
  <r>
    <x v="7"/>
    <n v="9"/>
  </r>
  <r>
    <x v="5"/>
    <n v="0"/>
  </r>
  <r>
    <x v="7"/>
    <n v="9"/>
  </r>
  <r>
    <x v="5"/>
    <n v="0"/>
  </r>
  <r>
    <x v="6"/>
    <n v="9"/>
  </r>
  <r>
    <x v="5"/>
    <n v="9"/>
  </r>
  <r>
    <x v="6"/>
    <n v="0"/>
  </r>
  <r>
    <x v="6"/>
    <n v="0"/>
  </r>
  <r>
    <x v="6"/>
    <n v="9"/>
  </r>
  <r>
    <x v="7"/>
    <n v="9"/>
  </r>
  <r>
    <x v="7"/>
    <n v="0"/>
  </r>
  <r>
    <x v="5"/>
    <n v="9"/>
  </r>
  <r>
    <x v="5"/>
    <n v="0"/>
  </r>
  <r>
    <x v="7"/>
    <n v="9"/>
  </r>
  <r>
    <x v="6"/>
    <n v="9"/>
  </r>
  <r>
    <x v="5"/>
    <n v="9"/>
  </r>
  <r>
    <x v="7"/>
    <n v="9"/>
  </r>
  <r>
    <x v="4"/>
    <n v="9"/>
  </r>
  <r>
    <x v="7"/>
    <n v="9"/>
  </r>
  <r>
    <x v="6"/>
    <n v="0"/>
  </r>
  <r>
    <x v="5"/>
    <n v="9"/>
  </r>
  <r>
    <x v="7"/>
    <n v="0"/>
  </r>
  <r>
    <x v="1"/>
    <n v="9"/>
  </r>
  <r>
    <x v="5"/>
    <n v="9"/>
  </r>
  <r>
    <x v="6"/>
    <n v="9"/>
  </r>
  <r>
    <x v="6"/>
    <n v="9"/>
  </r>
  <r>
    <x v="7"/>
    <n v="9"/>
  </r>
  <r>
    <x v="7"/>
    <n v="9"/>
  </r>
  <r>
    <x v="3"/>
    <n v="0"/>
  </r>
  <r>
    <x v="7"/>
    <n v="0"/>
  </r>
  <r>
    <x v="4"/>
    <n v="0"/>
  </r>
  <r>
    <x v="5"/>
    <n v="9"/>
  </r>
  <r>
    <x v="5"/>
    <n v="9"/>
  </r>
  <r>
    <x v="6"/>
    <n v="9"/>
  </r>
  <r>
    <x v="6"/>
    <n v="9"/>
  </r>
  <r>
    <x v="6"/>
    <n v="9"/>
  </r>
  <r>
    <x v="6"/>
    <n v="9"/>
  </r>
  <r>
    <x v="5"/>
    <n v="0"/>
  </r>
  <r>
    <x v="6"/>
    <n v="9"/>
  </r>
  <r>
    <x v="6"/>
    <n v="0"/>
  </r>
  <r>
    <x v="4"/>
    <n v="0"/>
  </r>
  <r>
    <x v="5"/>
    <n v="9"/>
  </r>
  <r>
    <x v="5"/>
    <n v="9"/>
  </r>
  <r>
    <x v="6"/>
    <n v="9"/>
  </r>
  <r>
    <x v="7"/>
    <n v="9"/>
  </r>
  <r>
    <x v="5"/>
    <n v="9"/>
  </r>
  <r>
    <x v="5"/>
    <n v="9"/>
  </r>
  <r>
    <x v="5"/>
    <n v="9"/>
  </r>
  <r>
    <x v="6"/>
    <n v="9"/>
  </r>
  <r>
    <x v="7"/>
    <n v="0"/>
  </r>
  <r>
    <x v="6"/>
    <n v="9"/>
  </r>
  <r>
    <x v="6"/>
    <n v="9"/>
  </r>
  <r>
    <x v="7"/>
    <n v="9"/>
  </r>
  <r>
    <x v="6"/>
    <n v="9"/>
  </r>
  <r>
    <x v="6"/>
    <n v="9"/>
  </r>
  <r>
    <x v="5"/>
    <n v="9"/>
  </r>
  <r>
    <x v="6"/>
    <n v="9"/>
  </r>
  <r>
    <x v="5"/>
    <n v="9"/>
  </r>
  <r>
    <x v="5"/>
    <n v="9"/>
  </r>
  <r>
    <x v="7"/>
    <n v="0"/>
  </r>
  <r>
    <x v="7"/>
    <n v="9"/>
  </r>
  <r>
    <x v="4"/>
    <n v="9"/>
  </r>
  <r>
    <x v="6"/>
    <n v="0"/>
  </r>
  <r>
    <x v="4"/>
    <n v="0"/>
  </r>
  <r>
    <x v="5"/>
    <n v="0"/>
  </r>
  <r>
    <x v="6"/>
    <n v="0"/>
  </r>
  <r>
    <x v="7"/>
    <n v="9"/>
  </r>
  <r>
    <x v="4"/>
    <n v="0"/>
  </r>
  <r>
    <x v="5"/>
    <n v="0"/>
  </r>
  <r>
    <x v="5"/>
    <n v="0"/>
  </r>
  <r>
    <x v="6"/>
    <n v="0"/>
  </r>
  <r>
    <x v="5"/>
    <n v="9"/>
  </r>
  <r>
    <x v="6"/>
    <n v="9"/>
  </r>
  <r>
    <x v="7"/>
    <n v="0"/>
  </r>
  <r>
    <x v="6"/>
    <n v="9"/>
  </r>
  <r>
    <x v="7"/>
    <n v="9"/>
  </r>
  <r>
    <x v="5"/>
    <n v="9"/>
  </r>
  <r>
    <x v="6"/>
    <n v="9"/>
  </r>
  <r>
    <x v="5"/>
    <n v="9"/>
  </r>
  <r>
    <x v="5"/>
    <n v="9"/>
  </r>
  <r>
    <x v="5"/>
    <n v="9"/>
  </r>
  <r>
    <x v="7"/>
    <n v="0"/>
  </r>
  <r>
    <x v="5"/>
    <n v="4.5"/>
  </r>
  <r>
    <x v="4"/>
    <n v="0"/>
  </r>
  <r>
    <x v="4"/>
    <n v="4.5"/>
  </r>
  <r>
    <x v="4"/>
    <n v="4.5"/>
  </r>
  <r>
    <x v="5"/>
    <n v="4.5"/>
  </r>
  <r>
    <x v="7"/>
    <n v="4.5"/>
  </r>
  <r>
    <x v="1"/>
    <n v="4.5"/>
  </r>
  <r>
    <x v="6"/>
    <n v="0"/>
  </r>
  <r>
    <x v="6"/>
    <n v="4.5"/>
  </r>
  <r>
    <x v="7"/>
    <n v="4.5"/>
  </r>
  <r>
    <x v="7"/>
    <n v="0"/>
  </r>
  <r>
    <x v="7"/>
    <n v="4.5"/>
  </r>
  <r>
    <x v="5"/>
    <n v="0"/>
  </r>
  <r>
    <x v="5"/>
    <n v="0"/>
  </r>
  <r>
    <x v="3"/>
    <n v="4.5"/>
  </r>
  <r>
    <x v="1"/>
    <n v="4.5"/>
  </r>
  <r>
    <x v="7"/>
    <n v="0"/>
  </r>
  <r>
    <x v="6"/>
    <n v="4.5"/>
  </r>
  <r>
    <x v="4"/>
    <n v="0"/>
  </r>
  <r>
    <x v="6"/>
    <n v="4.5"/>
  </r>
  <r>
    <x v="5"/>
    <n v="4.5"/>
  </r>
  <r>
    <x v="5"/>
    <n v="0"/>
  </r>
  <r>
    <x v="4"/>
    <n v="4.5"/>
  </r>
  <r>
    <x v="5"/>
    <n v="4.5"/>
  </r>
  <r>
    <x v="5"/>
    <n v="4.5"/>
  </r>
  <r>
    <x v="6"/>
    <n v="0"/>
  </r>
  <r>
    <x v="7"/>
    <n v="0"/>
  </r>
  <r>
    <x v="5"/>
    <n v="4.5"/>
  </r>
  <r>
    <x v="5"/>
    <n v="4.5"/>
  </r>
  <r>
    <x v="6"/>
    <n v="4.5"/>
  </r>
  <r>
    <x v="7"/>
    <n v="0"/>
  </r>
  <r>
    <x v="4"/>
    <n v="0"/>
  </r>
  <r>
    <x v="4"/>
    <n v="0"/>
  </r>
  <r>
    <x v="4"/>
    <n v="4.5"/>
  </r>
  <r>
    <x v="5"/>
    <n v="0"/>
  </r>
  <r>
    <x v="6"/>
    <n v="0"/>
  </r>
  <r>
    <x v="6"/>
    <n v="0"/>
  </r>
  <r>
    <x v="6"/>
    <n v="0"/>
  </r>
  <r>
    <x v="7"/>
    <n v="4.5"/>
  </r>
  <r>
    <x v="6"/>
    <n v="4.5"/>
  </r>
  <r>
    <x v="5"/>
    <n v="4.5"/>
  </r>
  <r>
    <x v="5"/>
    <n v="4.5"/>
  </r>
  <r>
    <x v="5"/>
    <n v="0"/>
  </r>
  <r>
    <x v="5"/>
    <n v="4.5"/>
  </r>
  <r>
    <x v="7"/>
    <n v="4.5"/>
  </r>
  <r>
    <x v="1"/>
    <n v="0"/>
  </r>
  <r>
    <x v="5"/>
    <n v="4.5"/>
  </r>
  <r>
    <x v="7"/>
    <n v="4.5"/>
  </r>
  <r>
    <x v="5"/>
    <n v="4.5"/>
  </r>
  <r>
    <x v="5"/>
    <n v="0"/>
  </r>
  <r>
    <x v="7"/>
    <n v="0"/>
  </r>
  <r>
    <x v="6"/>
    <n v="0"/>
  </r>
  <r>
    <x v="6"/>
    <n v="0"/>
  </r>
  <r>
    <x v="6"/>
    <n v="4.5"/>
  </r>
  <r>
    <x v="7"/>
    <n v="4.5"/>
  </r>
  <r>
    <x v="6"/>
    <n v="4.5"/>
  </r>
  <r>
    <x v="7"/>
    <n v="4.5"/>
  </r>
  <r>
    <x v="5"/>
    <n v="0"/>
  </r>
  <r>
    <x v="5"/>
    <n v="0"/>
  </r>
  <r>
    <x v="7"/>
    <n v="4.5"/>
  </r>
  <r>
    <x v="4"/>
    <n v="0"/>
  </r>
  <r>
    <x v="6"/>
    <n v="4.5"/>
  </r>
  <r>
    <x v="6"/>
    <n v="4.5"/>
  </r>
  <r>
    <x v="7"/>
    <n v="4.5"/>
  </r>
  <r>
    <x v="6"/>
    <n v="0"/>
  </r>
  <r>
    <x v="1"/>
    <n v="4.5"/>
  </r>
  <r>
    <x v="3"/>
    <n v="0"/>
  </r>
  <r>
    <x v="6"/>
    <n v="0"/>
  </r>
  <r>
    <x v="6"/>
    <n v="0"/>
  </r>
  <r>
    <x v="5"/>
    <n v="0"/>
  </r>
  <r>
    <x v="6"/>
    <n v="0"/>
  </r>
  <r>
    <x v="6"/>
    <n v="0"/>
  </r>
  <r>
    <x v="5"/>
    <n v="4.5"/>
  </r>
  <r>
    <x v="4"/>
    <n v="0"/>
  </r>
  <r>
    <x v="5"/>
    <n v="4.5"/>
  </r>
  <r>
    <x v="5"/>
    <n v="0"/>
  </r>
  <r>
    <x v="1"/>
    <n v="4.5"/>
  </r>
  <r>
    <x v="6"/>
    <n v="4.5"/>
  </r>
  <r>
    <x v="5"/>
    <n v="4.5"/>
  </r>
  <r>
    <x v="5"/>
    <n v="4.5"/>
  </r>
  <r>
    <x v="6"/>
    <n v="0"/>
  </r>
  <r>
    <x v="4"/>
    <n v="4.5"/>
  </r>
  <r>
    <x v="1"/>
    <n v="0"/>
  </r>
  <r>
    <x v="6"/>
    <n v="0"/>
  </r>
  <r>
    <x v="3"/>
    <n v="0"/>
  </r>
  <r>
    <x v="4"/>
    <n v="4.5"/>
  </r>
  <r>
    <x v="6"/>
    <n v="4.5"/>
  </r>
  <r>
    <x v="6"/>
    <n v="0"/>
  </r>
  <r>
    <x v="5"/>
    <n v="4.5"/>
  </r>
  <r>
    <x v="5"/>
    <n v="0"/>
  </r>
  <r>
    <x v="1"/>
    <n v="0"/>
  </r>
  <r>
    <x v="5"/>
    <n v="0"/>
  </r>
  <r>
    <x v="5"/>
    <n v="0"/>
  </r>
  <r>
    <x v="7"/>
    <n v="4.5"/>
  </r>
  <r>
    <x v="4"/>
    <n v="0"/>
  </r>
  <r>
    <x v="4"/>
    <n v="0"/>
  </r>
  <r>
    <x v="5"/>
    <n v="0"/>
  </r>
  <r>
    <x v="1"/>
    <n v="0"/>
  </r>
  <r>
    <x v="1"/>
    <n v="0"/>
  </r>
  <r>
    <x v="4"/>
    <n v="0"/>
  </r>
  <r>
    <x v="6"/>
    <n v="4.5"/>
  </r>
  <r>
    <x v="4"/>
    <n v="4.5"/>
  </r>
  <r>
    <x v="5"/>
    <n v="4.5"/>
  </r>
  <r>
    <x v="6"/>
    <n v="0"/>
  </r>
  <r>
    <x v="4"/>
    <n v="0"/>
  </r>
  <r>
    <x v="1"/>
    <n v="0"/>
  </r>
  <r>
    <x v="4"/>
    <n v="0"/>
  </r>
  <r>
    <x v="3"/>
    <n v="4.5"/>
  </r>
  <r>
    <x v="1"/>
    <n v="0"/>
  </r>
  <r>
    <x v="6"/>
    <n v="0"/>
  </r>
  <r>
    <x v="6"/>
    <n v="0"/>
  </r>
  <r>
    <x v="4"/>
    <n v="0"/>
  </r>
  <r>
    <x v="6"/>
    <n v="0"/>
  </r>
  <r>
    <x v="5"/>
    <n v="0"/>
  </r>
  <r>
    <x v="6"/>
    <n v="0"/>
  </r>
  <r>
    <x v="5"/>
    <n v="4.5"/>
  </r>
  <r>
    <x v="6"/>
    <n v="0"/>
  </r>
  <r>
    <x v="6"/>
    <n v="0"/>
  </r>
  <r>
    <x v="1"/>
    <n v="4.5"/>
  </r>
  <r>
    <x v="5"/>
    <n v="0"/>
  </r>
  <r>
    <x v="5"/>
    <n v="0"/>
  </r>
  <r>
    <x v="6"/>
    <n v="0"/>
  </r>
  <r>
    <x v="1"/>
    <n v="0"/>
  </r>
  <r>
    <x v="6"/>
    <n v="0"/>
  </r>
  <r>
    <x v="3"/>
    <n v="0"/>
  </r>
  <r>
    <x v="6"/>
    <n v="0"/>
  </r>
  <r>
    <x v="6"/>
    <n v="0"/>
  </r>
  <r>
    <x v="1"/>
    <n v="0"/>
  </r>
  <r>
    <x v="4"/>
    <n v="0"/>
  </r>
  <r>
    <x v="4"/>
    <n v="4.5"/>
  </r>
  <r>
    <x v="4"/>
    <n v="0"/>
  </r>
  <r>
    <x v="6"/>
    <n v="0"/>
  </r>
  <r>
    <x v="5"/>
    <n v="0"/>
  </r>
  <r>
    <x v="4"/>
    <n v="0"/>
  </r>
  <r>
    <x v="1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5"/>
    <n v="0"/>
  </r>
  <r>
    <x v="3"/>
    <n v="0"/>
  </r>
  <r>
    <x v="5"/>
    <n v="0"/>
  </r>
  <r>
    <x v="1"/>
    <n v="0"/>
  </r>
  <r>
    <x v="1"/>
    <n v="0"/>
  </r>
  <r>
    <x v="1"/>
    <n v="0"/>
  </r>
  <r>
    <x v="4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1"/>
    <n v="0"/>
  </r>
  <r>
    <x v="4"/>
    <n v="0"/>
  </r>
  <r>
    <x v="4"/>
    <n v="0"/>
  </r>
  <r>
    <x v="4"/>
    <n v="0"/>
  </r>
  <r>
    <x v="1"/>
    <n v="0"/>
  </r>
  <r>
    <x v="5"/>
    <n v="0"/>
  </r>
  <r>
    <x v="4"/>
    <n v="0"/>
  </r>
  <r>
    <x v="4"/>
    <n v="0"/>
  </r>
  <r>
    <x v="6"/>
    <n v="4.5"/>
  </r>
  <r>
    <x v="4"/>
    <n v="0"/>
  </r>
  <r>
    <x v="4"/>
    <n v="0"/>
  </r>
  <r>
    <x v="6"/>
    <n v="0"/>
  </r>
  <r>
    <x v="1"/>
    <n v="0"/>
  </r>
  <r>
    <x v="4"/>
    <n v="0"/>
  </r>
  <r>
    <x v="1"/>
    <n v="4.5"/>
  </r>
  <r>
    <x v="6"/>
    <n v="0"/>
  </r>
  <r>
    <x v="1"/>
    <n v="0"/>
  </r>
  <r>
    <x v="6"/>
    <n v="0"/>
  </r>
  <r>
    <x v="1"/>
    <n v="0"/>
  </r>
  <r>
    <x v="1"/>
    <n v="0"/>
  </r>
  <r>
    <x v="6"/>
    <n v="0"/>
  </r>
  <r>
    <x v="6"/>
    <n v="0"/>
  </r>
  <r>
    <x v="1"/>
    <n v="0"/>
  </r>
  <r>
    <x v="3"/>
    <n v="0"/>
  </r>
  <r>
    <x v="6"/>
    <n v="0"/>
  </r>
  <r>
    <x v="1"/>
    <n v="0"/>
  </r>
  <r>
    <x v="4"/>
    <n v="0"/>
  </r>
  <r>
    <x v="5"/>
    <n v="0"/>
  </r>
  <r>
    <x v="1"/>
    <n v="0"/>
  </r>
  <r>
    <x v="1"/>
    <n v="0"/>
  </r>
  <r>
    <x v="1"/>
    <n v="0"/>
  </r>
  <r>
    <x v="1"/>
    <n v="0"/>
  </r>
  <r>
    <x v="4"/>
    <n v="4.5"/>
  </r>
  <r>
    <x v="6"/>
    <n v="0"/>
  </r>
  <r>
    <x v="4"/>
    <n v="0"/>
  </r>
  <r>
    <x v="4"/>
    <n v="0"/>
  </r>
  <r>
    <x v="1"/>
    <n v="0"/>
  </r>
  <r>
    <x v="5"/>
    <n v="0"/>
  </r>
  <r>
    <x v="5"/>
    <n v="0"/>
  </r>
  <r>
    <x v="5"/>
    <n v="0"/>
  </r>
  <r>
    <x v="1"/>
    <n v="0"/>
  </r>
  <r>
    <x v="6"/>
    <n v="0"/>
  </r>
  <r>
    <x v="1"/>
    <n v="0"/>
  </r>
  <r>
    <x v="3"/>
    <n v="0"/>
  </r>
  <r>
    <x v="6"/>
    <n v="0"/>
  </r>
  <r>
    <x v="6"/>
    <n v="0"/>
  </r>
  <r>
    <x v="4"/>
    <n v="0"/>
  </r>
  <r>
    <x v="6"/>
    <n v="0"/>
  </r>
  <r>
    <x v="5"/>
    <n v="0"/>
  </r>
  <r>
    <x v="6"/>
    <n v="0"/>
  </r>
  <r>
    <x v="1"/>
    <n v="0"/>
  </r>
  <r>
    <x v="6"/>
    <n v="0"/>
  </r>
  <r>
    <x v="5"/>
    <n v="0"/>
  </r>
  <r>
    <x v="5"/>
    <n v="0"/>
  </r>
  <r>
    <x v="3"/>
    <n v="0"/>
  </r>
  <r>
    <x v="5"/>
    <n v="0"/>
  </r>
  <r>
    <x v="3"/>
    <n v="0"/>
  </r>
  <r>
    <x v="3"/>
    <n v="0"/>
  </r>
  <r>
    <x v="3"/>
    <n v="0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0"/>
  </r>
  <r>
    <x v="0"/>
    <n v="9"/>
  </r>
  <r>
    <x v="1"/>
    <n v="9"/>
  </r>
  <r>
    <x v="0"/>
    <n v="0"/>
  </r>
  <r>
    <x v="0"/>
    <n v="9"/>
  </r>
  <r>
    <x v="1"/>
    <n v="9"/>
  </r>
  <r>
    <x v="1"/>
    <n v="9"/>
  </r>
  <r>
    <x v="0"/>
    <n v="9"/>
  </r>
  <r>
    <x v="0"/>
    <n v="9"/>
  </r>
  <r>
    <x v="2"/>
    <n v="0"/>
  </r>
  <r>
    <x v="1"/>
    <n v="0"/>
  </r>
  <r>
    <x v="0"/>
    <n v="9"/>
  </r>
  <r>
    <x v="0"/>
    <n v="0"/>
  </r>
  <r>
    <x v="1"/>
    <n v="9"/>
  </r>
  <r>
    <x v="0"/>
    <n v="0"/>
  </r>
  <r>
    <x v="0"/>
    <n v="9"/>
  </r>
  <r>
    <x v="1"/>
    <n v="9"/>
  </r>
  <r>
    <x v="1"/>
    <n v="4.5"/>
  </r>
  <r>
    <x v="1"/>
    <n v="4.5"/>
  </r>
  <r>
    <x v="0"/>
    <n v="0"/>
  </r>
  <r>
    <x v="2"/>
    <n v="0"/>
  </r>
  <r>
    <x v="1"/>
    <n v="0"/>
  </r>
  <r>
    <x v="2"/>
    <n v="4.5"/>
  </r>
  <r>
    <x v="0"/>
    <n v="0"/>
  </r>
  <r>
    <x v="1"/>
    <n v="4.5"/>
  </r>
  <r>
    <x v="1"/>
    <n v="0"/>
  </r>
  <r>
    <x v="0"/>
    <n v="4.5"/>
  </r>
  <r>
    <x v="0"/>
    <n v="0"/>
  </r>
  <r>
    <x v="0"/>
    <n v="0"/>
  </r>
  <r>
    <x v="1"/>
    <n v="4.5"/>
  </r>
  <r>
    <x v="0"/>
    <n v="0"/>
  </r>
  <r>
    <x v="0"/>
    <n v="4.5"/>
  </r>
  <r>
    <x v="1"/>
    <n v="0"/>
  </r>
  <r>
    <x v="0"/>
    <n v="0"/>
  </r>
  <r>
    <x v="0"/>
    <n v="4.5"/>
  </r>
  <r>
    <x v="2"/>
    <n v="0"/>
  </r>
  <r>
    <x v="2"/>
    <n v="4.5"/>
  </r>
  <r>
    <x v="2"/>
    <n v="4.5"/>
  </r>
  <r>
    <x v="2"/>
    <n v="4.5"/>
  </r>
  <r>
    <x v="1"/>
    <n v="0"/>
  </r>
  <r>
    <x v="1"/>
    <n v="4.5"/>
  </r>
  <r>
    <x v="1"/>
    <n v="4.5"/>
  </r>
  <r>
    <x v="0"/>
    <n v="0"/>
  </r>
  <r>
    <x v="2"/>
    <n v="0"/>
  </r>
  <r>
    <x v="0"/>
    <n v="4.5"/>
  </r>
  <r>
    <x v="2"/>
    <n v="0"/>
  </r>
  <r>
    <x v="0"/>
    <n v="0"/>
  </r>
  <r>
    <x v="1"/>
    <n v="4.5"/>
  </r>
  <r>
    <x v="2"/>
    <n v="4.5"/>
  </r>
  <r>
    <x v="0"/>
    <n v="4.5"/>
  </r>
  <r>
    <x v="1"/>
    <n v="4.5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4.5"/>
  </r>
  <r>
    <x v="2"/>
    <n v="4.5"/>
  </r>
  <r>
    <x v="0"/>
    <n v="0"/>
  </r>
  <r>
    <x v="2"/>
    <n v="4.5"/>
  </r>
  <r>
    <x v="2"/>
    <n v="0"/>
  </r>
  <r>
    <x v="0"/>
    <n v="4.5"/>
  </r>
  <r>
    <x v="0"/>
    <n v="4.5"/>
  </r>
  <r>
    <x v="1"/>
    <n v="0"/>
  </r>
  <r>
    <x v="2"/>
    <n v="0"/>
  </r>
  <r>
    <x v="2"/>
    <n v="0"/>
  </r>
  <r>
    <x v="0"/>
    <n v="4.5"/>
  </r>
  <r>
    <x v="0"/>
    <n v="0"/>
  </r>
  <r>
    <x v="2"/>
    <n v="0"/>
  </r>
  <r>
    <x v="0"/>
    <n v="0"/>
  </r>
  <r>
    <x v="1"/>
    <n v="4.5"/>
  </r>
  <r>
    <x v="0"/>
    <n v="0"/>
  </r>
  <r>
    <x v="0"/>
    <n v="0"/>
  </r>
  <r>
    <x v="2"/>
    <n v="0"/>
  </r>
  <r>
    <x v="2"/>
    <n v="4.5"/>
  </r>
  <r>
    <x v="0"/>
    <n v="0"/>
  </r>
  <r>
    <x v="1"/>
    <n v="0"/>
  </r>
  <r>
    <x v="2"/>
    <n v="4.5"/>
  </r>
  <r>
    <x v="1"/>
    <n v="0"/>
  </r>
  <r>
    <x v="2"/>
    <n v="0"/>
  </r>
  <r>
    <x v="2"/>
    <n v="4.5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2"/>
    <n v="0"/>
  </r>
  <r>
    <x v="3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1"/>
    <n v="0"/>
  </r>
  <r>
    <x v="1"/>
    <n v="0"/>
  </r>
  <r>
    <x v="3"/>
    <n v="0"/>
  </r>
  <r>
    <x v="2"/>
    <n v="0"/>
  </r>
  <r>
    <x v="2"/>
    <n v="0"/>
  </r>
  <r>
    <x v="0"/>
    <n v="0"/>
  </r>
  <r>
    <x v="0"/>
    <n v="4.5"/>
  </r>
  <r>
    <x v="2"/>
    <n v="0"/>
  </r>
  <r>
    <x v="1"/>
    <n v="0"/>
  </r>
  <r>
    <x v="1"/>
    <n v="0"/>
  </r>
  <r>
    <x v="2"/>
    <n v="0"/>
  </r>
  <r>
    <x v="0"/>
    <n v="4.5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1"/>
    <n v="4.5"/>
  </r>
  <r>
    <x v="1"/>
    <n v="4.5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4.5"/>
  </r>
  <r>
    <x v="3"/>
    <n v="0"/>
  </r>
  <r>
    <x v="3"/>
    <n v="0"/>
  </r>
  <r>
    <x v="1"/>
    <n v="0"/>
  </r>
  <r>
    <x v="3"/>
    <n v="0"/>
  </r>
  <r>
    <x v="1"/>
    <n v="0"/>
  </r>
  <r>
    <x v="1"/>
    <n v="0"/>
  </r>
  <r>
    <x v="3"/>
    <n v="0"/>
  </r>
  <r>
    <x v="0"/>
    <n v="0"/>
  </r>
  <r>
    <x v="0"/>
    <n v="0"/>
  </r>
  <r>
    <x v="2"/>
    <n v="0"/>
  </r>
  <r>
    <x v="2"/>
    <n v="0"/>
  </r>
  <r>
    <x v="3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0"/>
    <n v="0"/>
  </r>
  <r>
    <x v="1"/>
    <n v="0"/>
  </r>
  <r>
    <x v="2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0"/>
    <n v="0"/>
  </r>
  <r>
    <x v="0"/>
    <n v="0"/>
  </r>
  <r>
    <x v="3"/>
    <n v="0"/>
  </r>
  <r>
    <x v="1"/>
    <n v="0"/>
  </r>
  <r>
    <x v="2"/>
    <n v="0"/>
  </r>
  <r>
    <x v="2"/>
    <n v="0"/>
  </r>
  <r>
    <x v="0"/>
    <n v="0"/>
  </r>
  <r>
    <x v="2"/>
    <n v="0"/>
  </r>
  <r>
    <x v="0"/>
    <n v="4.5"/>
  </r>
  <r>
    <x v="1"/>
    <n v="0"/>
  </r>
  <r>
    <x v="2"/>
    <n v="0"/>
  </r>
  <r>
    <x v="2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2"/>
    <n v="4.5"/>
  </r>
  <r>
    <x v="1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3"/>
    <n v="0"/>
  </r>
  <r>
    <x v="0"/>
    <n v="0"/>
  </r>
  <r>
    <x v="2"/>
    <n v="0"/>
  </r>
  <r>
    <x v="0"/>
    <n v="0"/>
  </r>
  <r>
    <x v="3"/>
    <n v="0"/>
  </r>
  <r>
    <x v="2"/>
    <n v="0"/>
  </r>
  <r>
    <x v="0"/>
    <n v="0"/>
  </r>
  <r>
    <x v="0"/>
    <n v="0"/>
  </r>
  <r>
    <x v="2"/>
    <n v="0"/>
  </r>
  <r>
    <x v="0"/>
    <n v="0"/>
  </r>
  <r>
    <x v="3"/>
    <n v="0"/>
  </r>
  <r>
    <x v="2"/>
    <n v="0"/>
  </r>
  <r>
    <x v="0"/>
    <n v="0"/>
  </r>
  <r>
    <x v="2"/>
    <n v="0"/>
  </r>
  <r>
    <x v="2"/>
    <n v="0"/>
  </r>
  <r>
    <x v="0"/>
    <n v="0"/>
  </r>
  <r>
    <x v="1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</pivotCacheRecords>
</file>

<file path=xl/pivotCache/pivotCacheRecords5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0"/>
  </r>
  <r>
    <x v="0"/>
    <n v="18"/>
  </r>
  <r>
    <x v="0"/>
    <n v="18"/>
  </r>
  <r>
    <x v="0"/>
    <n v="18"/>
  </r>
  <r>
    <x v="0"/>
    <n v="9"/>
  </r>
  <r>
    <x v="0"/>
    <n v="18"/>
  </r>
  <r>
    <x v="0"/>
    <n v="0"/>
  </r>
  <r>
    <x v="1"/>
    <n v="18"/>
  </r>
  <r>
    <x v="1"/>
    <n v="18"/>
  </r>
  <r>
    <x v="1"/>
    <n v="0"/>
  </r>
  <r>
    <x v="1"/>
    <n v="9"/>
  </r>
  <r>
    <x v="1"/>
    <n v="0"/>
  </r>
  <r>
    <x v="1"/>
    <n v="0"/>
  </r>
  <r>
    <x v="1"/>
    <n v="9"/>
  </r>
  <r>
    <x v="0"/>
    <n v="0"/>
  </r>
  <r>
    <x v="0"/>
    <n v="0"/>
  </r>
  <r>
    <x v="0"/>
    <n v="18"/>
  </r>
  <r>
    <x v="0"/>
    <n v="0"/>
  </r>
  <r>
    <x v="2"/>
    <n v="9"/>
  </r>
  <r>
    <x v="2"/>
    <n v="0"/>
  </r>
  <r>
    <x v="3"/>
    <n v="0"/>
  </r>
  <r>
    <x v="3"/>
    <n v="18"/>
  </r>
  <r>
    <x v="2"/>
    <n v="9"/>
  </r>
  <r>
    <x v="3"/>
    <n v="9"/>
  </r>
  <r>
    <x v="2"/>
    <n v="0"/>
  </r>
  <r>
    <x v="2"/>
    <n v="0"/>
  </r>
  <r>
    <x v="3"/>
    <n v="0"/>
  </r>
  <r>
    <x v="3"/>
    <n v="0"/>
  </r>
  <r>
    <x v="3"/>
    <n v="0"/>
  </r>
  <r>
    <x v="3"/>
    <n v="18"/>
  </r>
  <r>
    <x v="3"/>
    <n v="0"/>
  </r>
  <r>
    <x v="3"/>
    <n v="0"/>
  </r>
  <r>
    <x v="3"/>
    <n v="0"/>
  </r>
  <r>
    <x v="1"/>
    <n v="0"/>
  </r>
  <r>
    <x v="1"/>
    <n v="9"/>
  </r>
  <r>
    <x v="1"/>
    <n v="0"/>
  </r>
  <r>
    <x v="1"/>
    <n v="0"/>
  </r>
  <r>
    <x v="1"/>
    <n v="0"/>
  </r>
  <r>
    <x v="1"/>
    <n v="0"/>
  </r>
  <r>
    <x v="4"/>
    <n v="18"/>
  </r>
  <r>
    <x v="4"/>
    <n v="0"/>
  </r>
  <r>
    <x v="4"/>
    <n v="18"/>
  </r>
  <r>
    <x v="4"/>
    <n v="0"/>
  </r>
  <r>
    <x v="4"/>
    <n v="0"/>
  </r>
  <r>
    <x v="4"/>
    <n v="0"/>
  </r>
  <r>
    <x v="5"/>
    <n v="0"/>
  </r>
  <r>
    <x v="5"/>
    <n v="18"/>
  </r>
  <r>
    <x v="6"/>
    <n v="0"/>
  </r>
  <r>
    <x v="2"/>
    <n v="0"/>
  </r>
  <r>
    <x v="4"/>
    <n v="9"/>
  </r>
  <r>
    <x v="2"/>
    <n v="18"/>
  </r>
  <r>
    <x v="4"/>
    <n v="0"/>
  </r>
  <r>
    <x v="4"/>
    <n v="0"/>
  </r>
  <r>
    <x v="4"/>
    <n v="18"/>
  </r>
  <r>
    <x v="4"/>
    <n v="0"/>
  </r>
  <r>
    <x v="5"/>
    <n v="18"/>
  </r>
  <r>
    <x v="5"/>
    <n v="0"/>
  </r>
  <r>
    <x v="5"/>
    <n v="0"/>
  </r>
  <r>
    <x v="5"/>
    <n v="18"/>
  </r>
  <r>
    <x v="5"/>
    <n v="18"/>
  </r>
  <r>
    <x v="6"/>
    <n v="18"/>
  </r>
  <r>
    <x v="6"/>
    <n v="0"/>
  </r>
  <r>
    <x v="6"/>
    <n v="18"/>
  </r>
  <r>
    <x v="6"/>
    <n v="18"/>
  </r>
  <r>
    <x v="6"/>
    <n v="18"/>
  </r>
  <r>
    <x v="6"/>
    <n v="9"/>
  </r>
  <r>
    <x v="6"/>
    <n v="9"/>
  </r>
  <r>
    <x v="5"/>
    <n v="9"/>
  </r>
  <r>
    <x v="6"/>
    <n v="9"/>
  </r>
  <r>
    <x v="5"/>
    <n v="9"/>
  </r>
  <r>
    <x v="6"/>
    <n v="9"/>
  </r>
  <r>
    <x v="4"/>
    <n v="9"/>
  </r>
  <r>
    <x v="6"/>
    <n v="9"/>
  </r>
  <r>
    <x v="4"/>
    <n v="9"/>
  </r>
  <r>
    <x v="6"/>
    <n v="9"/>
  </r>
  <r>
    <x v="4"/>
    <n v="9"/>
  </r>
  <r>
    <x v="5"/>
    <n v="9"/>
  </r>
  <r>
    <x v="5"/>
    <n v="9"/>
  </r>
  <r>
    <x v="5"/>
    <n v="9"/>
  </r>
  <r>
    <x v="5"/>
    <n v="9"/>
  </r>
  <r>
    <x v="6"/>
    <n v="9"/>
  </r>
  <r>
    <x v="4"/>
    <n v="9"/>
  </r>
  <r>
    <x v="4"/>
    <n v="9"/>
  </r>
  <r>
    <x v="4"/>
    <n v="9"/>
  </r>
  <r>
    <x v="4"/>
    <n v="9"/>
  </r>
  <r>
    <x v="6"/>
    <n v="9"/>
  </r>
  <r>
    <x v="6"/>
    <n v="9"/>
  </r>
  <r>
    <x v="6"/>
    <n v="9"/>
  </r>
  <r>
    <x v="5"/>
    <n v="9"/>
  </r>
  <r>
    <x v="6"/>
    <n v="9"/>
  </r>
  <r>
    <x v="6"/>
    <n v="9"/>
  </r>
  <r>
    <x v="5"/>
    <n v="9"/>
  </r>
  <r>
    <x v="4"/>
    <n v="9"/>
  </r>
  <r>
    <x v="5"/>
    <n v="9"/>
  </r>
  <r>
    <x v="6"/>
    <n v="9"/>
  </r>
  <r>
    <x v="5"/>
    <n v="9"/>
  </r>
  <r>
    <x v="6"/>
    <n v="0"/>
  </r>
  <r>
    <x v="4"/>
    <n v="9"/>
  </r>
  <r>
    <x v="5"/>
    <n v="9"/>
  </r>
  <r>
    <x v="4"/>
    <n v="9"/>
  </r>
  <r>
    <x v="5"/>
    <n v="9"/>
  </r>
  <r>
    <x v="5"/>
    <n v="9"/>
  </r>
  <r>
    <x v="5"/>
    <n v="9"/>
  </r>
  <r>
    <x v="6"/>
    <n v="9"/>
  </r>
  <r>
    <x v="6"/>
    <n v="9"/>
  </r>
  <r>
    <x v="4"/>
    <n v="9"/>
  </r>
  <r>
    <x v="4"/>
    <n v="9"/>
  </r>
  <r>
    <x v="6"/>
    <n v="0"/>
  </r>
  <r>
    <x v="5"/>
    <n v="9"/>
  </r>
  <r>
    <x v="4"/>
    <n v="0"/>
  </r>
  <r>
    <x v="6"/>
    <n v="9"/>
  </r>
  <r>
    <x v="4"/>
    <n v="9"/>
  </r>
  <r>
    <x v="6"/>
    <n v="9"/>
  </r>
  <r>
    <x v="5"/>
    <n v="9"/>
  </r>
  <r>
    <x v="4"/>
    <n v="9"/>
  </r>
  <r>
    <x v="6"/>
    <n v="9"/>
  </r>
  <r>
    <x v="1"/>
    <n v="9"/>
  </r>
  <r>
    <x v="4"/>
    <n v="9"/>
  </r>
  <r>
    <x v="5"/>
    <n v="9"/>
  </r>
  <r>
    <x v="5"/>
    <n v="9"/>
  </r>
  <r>
    <x v="6"/>
    <n v="9"/>
  </r>
  <r>
    <x v="6"/>
    <n v="9"/>
  </r>
  <r>
    <x v="2"/>
    <n v="9"/>
  </r>
  <r>
    <x v="6"/>
    <n v="9"/>
  </r>
  <r>
    <x v="4"/>
    <n v="9"/>
  </r>
  <r>
    <x v="4"/>
    <n v="9"/>
  </r>
  <r>
    <x v="4"/>
    <n v="9"/>
  </r>
  <r>
    <x v="5"/>
    <n v="0"/>
  </r>
  <r>
    <x v="5"/>
    <n v="9"/>
  </r>
  <r>
    <x v="5"/>
    <n v="0"/>
  </r>
  <r>
    <x v="5"/>
    <n v="9"/>
  </r>
  <r>
    <x v="4"/>
    <n v="9"/>
  </r>
  <r>
    <x v="5"/>
    <n v="0"/>
  </r>
  <r>
    <x v="5"/>
    <n v="9"/>
  </r>
  <r>
    <x v="4"/>
    <n v="9"/>
  </r>
  <r>
    <x v="4"/>
    <n v="0"/>
  </r>
  <r>
    <x v="4"/>
    <n v="0"/>
  </r>
  <r>
    <x v="5"/>
    <n v="9"/>
  </r>
  <r>
    <x v="6"/>
    <n v="0"/>
  </r>
  <r>
    <x v="4"/>
    <n v="0"/>
  </r>
  <r>
    <x v="4"/>
    <n v="0"/>
  </r>
  <r>
    <x v="4"/>
    <n v="9"/>
  </r>
  <r>
    <x v="5"/>
    <n v="9"/>
  </r>
  <r>
    <x v="6"/>
    <n v="0"/>
  </r>
  <r>
    <x v="5"/>
    <n v="0"/>
  </r>
  <r>
    <x v="5"/>
    <n v="0"/>
  </r>
  <r>
    <x v="6"/>
    <n v="0"/>
  </r>
  <r>
    <x v="5"/>
    <n v="0"/>
  </r>
  <r>
    <x v="6"/>
    <n v="9"/>
  </r>
  <r>
    <x v="4"/>
    <n v="9"/>
  </r>
  <r>
    <x v="5"/>
    <n v="0"/>
  </r>
  <r>
    <x v="4"/>
    <n v="0"/>
  </r>
  <r>
    <x v="4"/>
    <n v="9"/>
  </r>
  <r>
    <x v="6"/>
    <n v="0"/>
  </r>
  <r>
    <x v="6"/>
    <n v="9"/>
  </r>
  <r>
    <x v="4"/>
    <n v="9"/>
  </r>
  <r>
    <x v="5"/>
    <n v="9"/>
  </r>
  <r>
    <x v="4"/>
    <n v="9"/>
  </r>
  <r>
    <x v="4"/>
    <n v="9"/>
  </r>
  <r>
    <x v="5"/>
    <n v="0"/>
  </r>
  <r>
    <x v="6"/>
    <n v="0"/>
  </r>
  <r>
    <x v="4"/>
    <n v="9"/>
  </r>
  <r>
    <x v="4"/>
    <n v="0"/>
  </r>
  <r>
    <x v="5"/>
    <n v="0"/>
  </r>
  <r>
    <x v="6"/>
    <n v="9"/>
  </r>
  <r>
    <x v="4"/>
    <n v="0"/>
  </r>
  <r>
    <x v="5"/>
    <n v="9"/>
  </r>
  <r>
    <x v="6"/>
    <n v="9"/>
  </r>
  <r>
    <x v="5"/>
    <n v="9"/>
  </r>
  <r>
    <x v="6"/>
    <n v="0"/>
  </r>
  <r>
    <x v="4"/>
    <n v="0"/>
  </r>
  <r>
    <x v="5"/>
    <n v="0"/>
  </r>
  <r>
    <x v="4"/>
    <n v="0"/>
  </r>
  <r>
    <x v="4"/>
    <n v="0"/>
  </r>
  <r>
    <x v="4"/>
    <n v="9"/>
  </r>
  <r>
    <x v="6"/>
    <n v="0"/>
  </r>
  <r>
    <x v="5"/>
    <n v="4.5"/>
  </r>
  <r>
    <x v="4"/>
    <n v="4.5"/>
  </r>
  <r>
    <x v="4"/>
    <n v="0"/>
  </r>
  <r>
    <x v="4"/>
    <n v="4.5"/>
  </r>
  <r>
    <x v="4"/>
    <n v="0"/>
  </r>
  <r>
    <x v="6"/>
    <n v="4.5"/>
  </r>
  <r>
    <x v="1"/>
    <n v="0"/>
  </r>
  <r>
    <x v="6"/>
    <n v="0"/>
  </r>
  <r>
    <x v="5"/>
    <n v="4.5"/>
  </r>
  <r>
    <x v="6"/>
    <n v="0"/>
  </r>
  <r>
    <x v="6"/>
    <n v="0"/>
  </r>
  <r>
    <x v="6"/>
    <n v="0"/>
  </r>
  <r>
    <x v="5"/>
    <n v="4.5"/>
  </r>
  <r>
    <x v="4"/>
    <n v="0"/>
  </r>
  <r>
    <x v="2"/>
    <n v="4.5"/>
  </r>
  <r>
    <x v="1"/>
    <n v="4.5"/>
  </r>
  <r>
    <x v="6"/>
    <n v="4.5"/>
  </r>
  <r>
    <x v="5"/>
    <n v="0"/>
  </r>
  <r>
    <x v="4"/>
    <n v="4.5"/>
  </r>
  <r>
    <x v="6"/>
    <n v="4.5"/>
  </r>
  <r>
    <x v="4"/>
    <n v="0"/>
  </r>
  <r>
    <x v="5"/>
    <n v="4.5"/>
  </r>
  <r>
    <x v="4"/>
    <n v="0"/>
  </r>
  <r>
    <x v="5"/>
    <n v="0"/>
  </r>
  <r>
    <x v="5"/>
    <n v="0"/>
  </r>
  <r>
    <x v="5"/>
    <n v="0"/>
  </r>
  <r>
    <x v="6"/>
    <n v="0"/>
  </r>
  <r>
    <x v="4"/>
    <n v="0"/>
  </r>
  <r>
    <x v="4"/>
    <n v="0"/>
  </r>
  <r>
    <x v="5"/>
    <n v="0"/>
  </r>
  <r>
    <x v="6"/>
    <n v="4.5"/>
  </r>
  <r>
    <x v="4"/>
    <n v="0"/>
  </r>
  <r>
    <x v="4"/>
    <n v="0"/>
  </r>
  <r>
    <x v="4"/>
    <n v="4.5"/>
  </r>
  <r>
    <x v="4"/>
    <n v="4.5"/>
  </r>
  <r>
    <x v="5"/>
    <n v="4.5"/>
  </r>
  <r>
    <x v="5"/>
    <n v="0"/>
  </r>
  <r>
    <x v="5"/>
    <n v="4.5"/>
  </r>
  <r>
    <x v="6"/>
    <n v="4.5"/>
  </r>
  <r>
    <x v="6"/>
    <n v="0"/>
  </r>
  <r>
    <x v="4"/>
    <n v="0"/>
  </r>
  <r>
    <x v="5"/>
    <n v="4.5"/>
  </r>
  <r>
    <x v="5"/>
    <n v="4.5"/>
  </r>
  <r>
    <x v="4"/>
    <n v="0"/>
  </r>
  <r>
    <x v="6"/>
    <n v="0"/>
  </r>
  <r>
    <x v="1"/>
    <n v="0"/>
  </r>
  <r>
    <x v="4"/>
    <n v="0"/>
  </r>
  <r>
    <x v="6"/>
    <n v="0"/>
  </r>
  <r>
    <x v="5"/>
    <n v="0"/>
  </r>
  <r>
    <x v="5"/>
    <n v="4.5"/>
  </r>
  <r>
    <x v="6"/>
    <n v="0"/>
  </r>
  <r>
    <x v="6"/>
    <n v="0"/>
  </r>
  <r>
    <x v="5"/>
    <n v="0"/>
  </r>
  <r>
    <x v="5"/>
    <n v="0"/>
  </r>
  <r>
    <x v="6"/>
    <n v="4.5"/>
  </r>
  <r>
    <x v="5"/>
    <n v="4.5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6"/>
    <n v="0"/>
  </r>
  <r>
    <x v="6"/>
    <n v="0"/>
  </r>
  <r>
    <x v="1"/>
    <n v="0"/>
  </r>
  <r>
    <x v="2"/>
    <n v="0"/>
  </r>
  <r>
    <x v="5"/>
    <n v="4.5"/>
  </r>
  <r>
    <x v="6"/>
    <n v="4.5"/>
  </r>
  <r>
    <x v="4"/>
    <n v="0"/>
  </r>
  <r>
    <x v="6"/>
    <n v="0"/>
  </r>
  <r>
    <x v="6"/>
    <n v="0"/>
  </r>
  <r>
    <x v="4"/>
    <n v="4.5"/>
  </r>
  <r>
    <x v="4"/>
    <n v="0"/>
  </r>
  <r>
    <x v="5"/>
    <n v="0"/>
  </r>
  <r>
    <x v="5"/>
    <n v="0"/>
  </r>
  <r>
    <x v="1"/>
    <n v="0"/>
  </r>
  <r>
    <x v="5"/>
    <n v="0"/>
  </r>
  <r>
    <x v="4"/>
    <n v="0"/>
  </r>
  <r>
    <x v="5"/>
    <n v="0"/>
  </r>
  <r>
    <x v="6"/>
    <n v="4.5"/>
  </r>
  <r>
    <x v="4"/>
    <n v="0"/>
  </r>
  <r>
    <x v="1"/>
    <n v="0"/>
  </r>
  <r>
    <x v="6"/>
    <n v="0"/>
  </r>
  <r>
    <x v="2"/>
    <n v="0"/>
  </r>
  <r>
    <x v="4"/>
    <n v="0"/>
  </r>
  <r>
    <x v="6"/>
    <n v="0"/>
  </r>
  <r>
    <x v="6"/>
    <n v="0"/>
  </r>
  <r>
    <x v="4"/>
    <n v="0"/>
  </r>
  <r>
    <x v="4"/>
    <n v="0"/>
  </r>
  <r>
    <x v="1"/>
    <n v="0"/>
  </r>
  <r>
    <x v="5"/>
    <n v="4.5"/>
  </r>
  <r>
    <x v="5"/>
    <n v="0"/>
  </r>
  <r>
    <x v="6"/>
    <n v="0"/>
  </r>
  <r>
    <x v="4"/>
    <n v="4.5"/>
  </r>
  <r>
    <x v="4"/>
    <n v="0"/>
  </r>
  <r>
    <x v="5"/>
    <n v="0"/>
  </r>
  <r>
    <x v="1"/>
    <n v="0"/>
  </r>
  <r>
    <x v="1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1"/>
    <n v="0"/>
  </r>
  <r>
    <x v="4"/>
    <n v="0"/>
  </r>
  <r>
    <x v="2"/>
    <n v="0"/>
  </r>
  <r>
    <x v="1"/>
    <n v="4.5"/>
  </r>
  <r>
    <x v="6"/>
    <n v="0"/>
  </r>
  <r>
    <x v="6"/>
    <n v="0"/>
  </r>
  <r>
    <x v="4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1"/>
    <n v="0"/>
  </r>
  <r>
    <x v="5"/>
    <n v="0"/>
  </r>
  <r>
    <x v="5"/>
    <n v="0"/>
  </r>
  <r>
    <x v="6"/>
    <n v="0"/>
  </r>
  <r>
    <x v="1"/>
    <n v="0"/>
  </r>
  <r>
    <x v="6"/>
    <n v="0"/>
  </r>
  <r>
    <x v="2"/>
    <n v="0"/>
  </r>
  <r>
    <x v="6"/>
    <n v="0"/>
  </r>
  <r>
    <x v="6"/>
    <n v="0"/>
  </r>
  <r>
    <x v="1"/>
    <n v="0"/>
  </r>
  <r>
    <x v="4"/>
    <n v="4.5"/>
  </r>
  <r>
    <x v="4"/>
    <n v="0"/>
  </r>
  <r>
    <x v="4"/>
    <n v="0"/>
  </r>
  <r>
    <x v="6"/>
    <n v="0"/>
  </r>
  <r>
    <x v="5"/>
    <n v="0"/>
  </r>
  <r>
    <x v="4"/>
    <n v="0"/>
  </r>
  <r>
    <x v="1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5"/>
    <n v="0"/>
  </r>
  <r>
    <x v="2"/>
    <n v="4.5"/>
  </r>
  <r>
    <x v="5"/>
    <n v="0"/>
  </r>
  <r>
    <x v="1"/>
    <n v="0"/>
  </r>
  <r>
    <x v="1"/>
    <n v="0"/>
  </r>
  <r>
    <x v="1"/>
    <n v="0"/>
  </r>
  <r>
    <x v="4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1"/>
    <n v="0"/>
  </r>
  <r>
    <x v="4"/>
    <n v="0"/>
  </r>
  <r>
    <x v="4"/>
    <n v="0"/>
  </r>
  <r>
    <x v="4"/>
    <n v="0"/>
  </r>
  <r>
    <x v="1"/>
    <n v="0"/>
  </r>
  <r>
    <x v="5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1"/>
    <n v="0"/>
  </r>
  <r>
    <x v="4"/>
    <n v="0"/>
  </r>
  <r>
    <x v="1"/>
    <n v="0"/>
  </r>
  <r>
    <x v="6"/>
    <n v="0"/>
  </r>
  <r>
    <x v="1"/>
    <n v="0"/>
  </r>
  <r>
    <x v="6"/>
    <n v="0"/>
  </r>
  <r>
    <x v="1"/>
    <n v="0"/>
  </r>
  <r>
    <x v="1"/>
    <n v="0"/>
  </r>
  <r>
    <x v="6"/>
    <n v="0"/>
  </r>
  <r>
    <x v="6"/>
    <n v="0"/>
  </r>
  <r>
    <x v="1"/>
    <n v="0"/>
  </r>
  <r>
    <x v="2"/>
    <n v="0"/>
  </r>
  <r>
    <x v="6"/>
    <n v="0"/>
  </r>
  <r>
    <x v="1"/>
    <n v="0"/>
  </r>
  <r>
    <x v="4"/>
    <n v="4.5"/>
  </r>
  <r>
    <x v="5"/>
    <n v="0"/>
  </r>
  <r>
    <x v="1"/>
    <n v="0"/>
  </r>
  <r>
    <x v="1"/>
    <n v="0"/>
  </r>
  <r>
    <x v="1"/>
    <n v="0"/>
  </r>
  <r>
    <x v="1"/>
    <n v="0"/>
  </r>
  <r>
    <x v="4"/>
    <n v="0"/>
  </r>
  <r>
    <x v="6"/>
    <n v="0"/>
  </r>
  <r>
    <x v="4"/>
    <n v="0"/>
  </r>
  <r>
    <x v="4"/>
    <n v="0"/>
  </r>
  <r>
    <x v="1"/>
    <n v="0"/>
  </r>
  <r>
    <x v="5"/>
    <n v="0"/>
  </r>
  <r>
    <x v="5"/>
    <n v="0"/>
  </r>
  <r>
    <x v="5"/>
    <n v="0"/>
  </r>
  <r>
    <x v="1"/>
    <n v="0"/>
  </r>
  <r>
    <x v="6"/>
    <n v="0"/>
  </r>
  <r>
    <x v="1"/>
    <n v="0"/>
  </r>
  <r>
    <x v="2"/>
    <n v="0"/>
  </r>
  <r>
    <x v="6"/>
    <n v="0"/>
  </r>
  <r>
    <x v="6"/>
    <n v="0"/>
  </r>
  <r>
    <x v="4"/>
    <n v="0"/>
  </r>
  <r>
    <x v="6"/>
    <n v="0"/>
  </r>
  <r>
    <x v="5"/>
    <n v="0"/>
  </r>
  <r>
    <x v="6"/>
    <n v="0"/>
  </r>
  <r>
    <x v="1"/>
    <n v="0"/>
  </r>
  <r>
    <x v="6"/>
    <n v="0"/>
  </r>
  <r>
    <x v="5"/>
    <n v="0"/>
  </r>
  <r>
    <x v="5"/>
    <n v="0"/>
  </r>
  <r>
    <x v="2"/>
    <n v="0"/>
  </r>
  <r>
    <x v="5"/>
    <n v="0"/>
  </r>
  <r>
    <x v="2"/>
    <n v="0"/>
  </r>
  <r>
    <x v="2"/>
    <n v="0"/>
  </r>
  <r>
    <x v="2"/>
    <n v="0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0"/>
  </r>
  <r>
    <x v="0"/>
    <n v="0"/>
  </r>
  <r>
    <x v="1"/>
    <n v="0"/>
  </r>
  <r>
    <x v="1"/>
    <n v="9"/>
  </r>
  <r>
    <x v="0"/>
    <n v="9"/>
  </r>
  <r>
    <x v="0"/>
    <n v="0"/>
  </r>
  <r>
    <x v="3"/>
    <n v="9"/>
  </r>
  <r>
    <x v="1"/>
    <n v="0"/>
  </r>
  <r>
    <x v="3"/>
    <n v="9"/>
  </r>
  <r>
    <x v="0"/>
    <n v="9"/>
  </r>
  <r>
    <x v="1"/>
    <n v="0"/>
  </r>
  <r>
    <x v="1"/>
    <n v="0"/>
  </r>
  <r>
    <x v="0"/>
    <n v="9"/>
  </r>
  <r>
    <x v="0"/>
    <n v="0"/>
  </r>
  <r>
    <x v="0"/>
    <n v="0"/>
  </r>
  <r>
    <x v="1"/>
    <n v="0"/>
  </r>
  <r>
    <x v="0"/>
    <n v="0"/>
  </r>
  <r>
    <x v="0"/>
    <n v="9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4.5"/>
  </r>
  <r>
    <x v="3"/>
    <n v="0"/>
  </r>
  <r>
    <x v="1"/>
    <n v="0"/>
  </r>
  <r>
    <x v="3"/>
    <n v="0"/>
  </r>
  <r>
    <x v="0"/>
    <n v="4.5"/>
  </r>
  <r>
    <x v="1"/>
    <n v="0"/>
  </r>
  <r>
    <x v="1"/>
    <n v="0"/>
  </r>
  <r>
    <x v="3"/>
    <n v="4.5"/>
  </r>
  <r>
    <x v="0"/>
    <n v="0"/>
  </r>
  <r>
    <x v="0"/>
    <n v="0"/>
  </r>
  <r>
    <x v="1"/>
    <n v="0"/>
  </r>
  <r>
    <x v="3"/>
    <n v="0"/>
  </r>
  <r>
    <x v="0"/>
    <n v="0"/>
  </r>
  <r>
    <x v="1"/>
    <n v="4.5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1"/>
    <n v="0"/>
  </r>
  <r>
    <x v="1"/>
    <n v="0"/>
  </r>
  <r>
    <x v="0"/>
    <n v="4.5"/>
  </r>
  <r>
    <x v="0"/>
    <n v="0"/>
  </r>
  <r>
    <x v="0"/>
    <n v="0"/>
  </r>
  <r>
    <x v="0"/>
    <n v="4.5"/>
  </r>
  <r>
    <x v="0"/>
    <n v="0"/>
  </r>
  <r>
    <x v="1"/>
    <n v="0"/>
  </r>
  <r>
    <x v="3"/>
    <n v="0"/>
  </r>
  <r>
    <x v="0"/>
    <n v="0"/>
  </r>
  <r>
    <x v="1"/>
    <n v="0"/>
  </r>
  <r>
    <x v="0"/>
    <n v="0"/>
  </r>
  <r>
    <x v="0"/>
    <n v="0"/>
  </r>
  <r>
    <x v="0"/>
    <n v="0"/>
  </r>
  <r>
    <x v="0"/>
    <n v="4.5"/>
  </r>
  <r>
    <x v="0"/>
    <n v="4.5"/>
  </r>
  <r>
    <x v="0"/>
    <n v="4.5"/>
  </r>
  <r>
    <x v="3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1"/>
    <n v="0"/>
  </r>
  <r>
    <x v="3"/>
    <n v="0"/>
  </r>
  <r>
    <x v="0"/>
    <n v="0"/>
  </r>
  <r>
    <x v="3"/>
    <n v="4.5"/>
  </r>
  <r>
    <x v="3"/>
    <n v="0"/>
  </r>
  <r>
    <x v="3"/>
    <n v="0"/>
  </r>
  <r>
    <x v="1"/>
    <n v="0"/>
  </r>
  <r>
    <x v="3"/>
    <n v="0"/>
  </r>
  <r>
    <x v="1"/>
    <n v="4.5"/>
  </r>
  <r>
    <x v="0"/>
    <n v="0"/>
  </r>
  <r>
    <x v="0"/>
    <n v="0"/>
  </r>
  <r>
    <x v="0"/>
    <n v="0"/>
  </r>
  <r>
    <x v="0"/>
    <n v="4.5"/>
  </r>
  <r>
    <x v="3"/>
    <n v="4.5"/>
  </r>
  <r>
    <x v="3"/>
    <n v="0"/>
  </r>
  <r>
    <x v="0"/>
    <n v="0"/>
  </r>
  <r>
    <x v="1"/>
    <n v="0"/>
  </r>
  <r>
    <x v="3"/>
    <n v="0"/>
  </r>
  <r>
    <x v="2"/>
    <n v="0"/>
  </r>
  <r>
    <x v="1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0"/>
    <n v="0"/>
  </r>
  <r>
    <x v="0"/>
    <n v="0"/>
  </r>
  <r>
    <x v="1"/>
    <n v="0"/>
  </r>
  <r>
    <x v="1"/>
    <n v="0"/>
  </r>
  <r>
    <x v="0"/>
    <n v="0"/>
  </r>
  <r>
    <x v="3"/>
    <n v="0"/>
  </r>
  <r>
    <x v="0"/>
    <n v="0"/>
  </r>
  <r>
    <x v="3"/>
    <n v="0"/>
  </r>
  <r>
    <x v="0"/>
    <n v="4.5"/>
  </r>
  <r>
    <x v="3"/>
    <n v="0"/>
  </r>
  <r>
    <x v="3"/>
    <n v="0"/>
  </r>
  <r>
    <x v="3"/>
    <n v="0"/>
  </r>
  <r>
    <x v="0"/>
    <n v="0"/>
  </r>
  <r>
    <x v="3"/>
    <n v="4.5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2"/>
    <n v="0"/>
  </r>
  <r>
    <x v="1"/>
    <n v="0"/>
  </r>
  <r>
    <x v="3"/>
    <n v="0"/>
  </r>
  <r>
    <x v="3"/>
    <n v="0"/>
  </r>
  <r>
    <x v="3"/>
    <n v="0"/>
  </r>
  <r>
    <x v="0"/>
    <n v="0"/>
  </r>
  <r>
    <x v="3"/>
    <n v="0"/>
  </r>
  <r>
    <x v="1"/>
    <n v="0"/>
  </r>
  <r>
    <x v="3"/>
    <n v="0"/>
  </r>
  <r>
    <x v="3"/>
    <n v="0"/>
  </r>
  <r>
    <x v="0"/>
    <n v="0"/>
  </r>
  <r>
    <x v="3"/>
    <n v="0"/>
  </r>
  <r>
    <x v="2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0"/>
    <n v="0"/>
  </r>
  <r>
    <x v="0"/>
    <n v="0"/>
  </r>
  <r>
    <x v="1"/>
    <n v="0"/>
  </r>
  <r>
    <x v="3"/>
    <n v="0"/>
  </r>
  <r>
    <x v="0"/>
    <n v="0"/>
  </r>
  <r>
    <x v="0"/>
    <n v="0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0"/>
    <n v="0"/>
  </r>
  <r>
    <x v="2"/>
    <n v="0"/>
  </r>
  <r>
    <x v="3"/>
    <n v="0"/>
  </r>
  <r>
    <x v="0"/>
    <n v="0"/>
  </r>
  <r>
    <x v="3"/>
    <n v="0"/>
  </r>
  <r>
    <x v="2"/>
    <n v="0"/>
  </r>
  <r>
    <x v="0"/>
    <n v="0"/>
  </r>
  <r>
    <x v="3"/>
    <n v="0"/>
  </r>
  <r>
    <x v="3"/>
    <n v="0"/>
  </r>
  <r>
    <x v="0"/>
    <n v="0"/>
  </r>
  <r>
    <x v="3"/>
    <n v="0"/>
  </r>
  <r>
    <x v="2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</pivotCacheRecords>
</file>

<file path=xl/pivotCache/pivotCacheRecords5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0"/>
  </r>
  <r>
    <x v="0"/>
    <n v="0"/>
  </r>
  <r>
    <x v="0"/>
    <n v="0"/>
  </r>
  <r>
    <x v="0"/>
    <n v="0"/>
  </r>
  <r>
    <x v="0"/>
    <n v="0"/>
  </r>
  <r>
    <x v="0"/>
    <n v="18"/>
  </r>
  <r>
    <x v="0"/>
    <n v="0"/>
  </r>
  <r>
    <x v="1"/>
    <n v="0"/>
  </r>
  <r>
    <x v="1"/>
    <n v="0"/>
  </r>
  <r>
    <x v="1"/>
    <n v="9"/>
  </r>
  <r>
    <x v="1"/>
    <n v="0"/>
  </r>
  <r>
    <x v="1"/>
    <n v="9"/>
  </r>
  <r>
    <x v="1"/>
    <n v="0"/>
  </r>
  <r>
    <x v="1"/>
    <n v="9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1"/>
    <n v="0"/>
  </r>
  <r>
    <x v="1"/>
    <n v="9"/>
  </r>
  <r>
    <x v="1"/>
    <n v="0"/>
  </r>
  <r>
    <x v="1"/>
    <n v="18"/>
  </r>
  <r>
    <x v="1"/>
    <n v="9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1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8"/>
  </r>
  <r>
    <x v="3"/>
    <n v="0"/>
  </r>
  <r>
    <x v="2"/>
    <n v="0"/>
  </r>
  <r>
    <x v="5"/>
    <n v="9"/>
  </r>
  <r>
    <x v="2"/>
    <n v="18"/>
  </r>
  <r>
    <x v="5"/>
    <n v="18"/>
  </r>
  <r>
    <x v="4"/>
    <n v="0"/>
  </r>
  <r>
    <x v="5"/>
    <n v="18"/>
  </r>
  <r>
    <x v="5"/>
    <n v="0"/>
  </r>
  <r>
    <x v="5"/>
    <n v="18"/>
  </r>
  <r>
    <x v="5"/>
    <n v="0"/>
  </r>
  <r>
    <x v="5"/>
    <n v="9"/>
  </r>
  <r>
    <x v="5"/>
    <n v="18"/>
  </r>
  <r>
    <x v="5"/>
    <n v="18"/>
  </r>
  <r>
    <x v="4"/>
    <n v="0"/>
  </r>
  <r>
    <x v="4"/>
    <n v="0"/>
  </r>
  <r>
    <x v="4"/>
    <n v="18"/>
  </r>
  <r>
    <x v="4"/>
    <n v="18"/>
  </r>
  <r>
    <x v="4"/>
    <n v="18"/>
  </r>
  <r>
    <x v="4"/>
    <n v="0"/>
  </r>
  <r>
    <x v="4"/>
    <n v="9"/>
  </r>
  <r>
    <x v="5"/>
    <n v="9"/>
  </r>
  <r>
    <x v="4"/>
    <n v="9"/>
  </r>
  <r>
    <x v="5"/>
    <n v="9"/>
  </r>
  <r>
    <x v="4"/>
    <n v="9"/>
  </r>
  <r>
    <x v="5"/>
    <n v="9"/>
  </r>
  <r>
    <x v="4"/>
    <n v="9"/>
  </r>
  <r>
    <x v="5"/>
    <n v="9"/>
  </r>
  <r>
    <x v="4"/>
    <n v="9"/>
  </r>
  <r>
    <x v="5"/>
    <n v="9"/>
  </r>
  <r>
    <x v="5"/>
    <n v="9"/>
  </r>
  <r>
    <x v="5"/>
    <n v="9"/>
  </r>
  <r>
    <x v="5"/>
    <n v="9"/>
  </r>
  <r>
    <x v="5"/>
    <n v="9"/>
  </r>
  <r>
    <x v="4"/>
    <n v="9"/>
  </r>
  <r>
    <x v="5"/>
    <n v="9"/>
  </r>
  <r>
    <x v="5"/>
    <n v="9"/>
  </r>
  <r>
    <x v="5"/>
    <n v="9"/>
  </r>
  <r>
    <x v="5"/>
    <n v="9"/>
  </r>
  <r>
    <x v="4"/>
    <n v="9"/>
  </r>
  <r>
    <x v="4"/>
    <n v="0"/>
  </r>
  <r>
    <x v="4"/>
    <n v="0"/>
  </r>
  <r>
    <x v="5"/>
    <n v="9"/>
  </r>
  <r>
    <x v="4"/>
    <n v="9"/>
  </r>
  <r>
    <x v="4"/>
    <n v="9"/>
  </r>
  <r>
    <x v="5"/>
    <n v="9"/>
  </r>
  <r>
    <x v="5"/>
    <n v="9"/>
  </r>
  <r>
    <x v="5"/>
    <n v="9"/>
  </r>
  <r>
    <x v="4"/>
    <n v="9"/>
  </r>
  <r>
    <x v="4"/>
    <n v="9"/>
  </r>
  <r>
    <x v="4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4"/>
    <n v="9"/>
  </r>
  <r>
    <x v="4"/>
    <n v="9"/>
  </r>
  <r>
    <x v="5"/>
    <n v="9"/>
  </r>
  <r>
    <x v="5"/>
    <n v="9"/>
  </r>
  <r>
    <x v="4"/>
    <n v="9"/>
  </r>
  <r>
    <x v="5"/>
    <n v="9"/>
  </r>
  <r>
    <x v="5"/>
    <n v="9"/>
  </r>
  <r>
    <x v="4"/>
    <n v="0"/>
  </r>
  <r>
    <x v="4"/>
    <n v="0"/>
  </r>
  <r>
    <x v="4"/>
    <n v="9"/>
  </r>
  <r>
    <x v="5"/>
    <n v="9"/>
  </r>
  <r>
    <x v="5"/>
    <n v="9"/>
  </r>
  <r>
    <x v="4"/>
    <n v="9"/>
  </r>
  <r>
    <x v="3"/>
    <n v="9"/>
  </r>
  <r>
    <x v="5"/>
    <n v="9"/>
  </r>
  <r>
    <x v="5"/>
    <n v="9"/>
  </r>
  <r>
    <x v="5"/>
    <n v="9"/>
  </r>
  <r>
    <x v="4"/>
    <n v="9"/>
  </r>
  <r>
    <x v="4"/>
    <n v="9"/>
  </r>
  <r>
    <x v="2"/>
    <n v="9"/>
  </r>
  <r>
    <x v="4"/>
    <n v="9"/>
  </r>
  <r>
    <x v="4"/>
    <n v="0"/>
  </r>
  <r>
    <x v="5"/>
    <n v="9"/>
  </r>
  <r>
    <x v="5"/>
    <n v="9"/>
  </r>
  <r>
    <x v="5"/>
    <n v="9"/>
  </r>
  <r>
    <x v="5"/>
    <n v="0"/>
  </r>
  <r>
    <x v="5"/>
    <n v="9"/>
  </r>
  <r>
    <x v="5"/>
    <n v="0"/>
  </r>
  <r>
    <x v="5"/>
    <n v="9"/>
  </r>
  <r>
    <x v="5"/>
    <n v="9"/>
  </r>
  <r>
    <x v="5"/>
    <n v="9"/>
  </r>
  <r>
    <x v="4"/>
    <n v="0"/>
  </r>
  <r>
    <x v="5"/>
    <n v="9"/>
  </r>
  <r>
    <x v="5"/>
    <n v="9"/>
  </r>
  <r>
    <x v="5"/>
    <n v="9"/>
  </r>
  <r>
    <x v="4"/>
    <n v="0"/>
  </r>
  <r>
    <x v="5"/>
    <n v="9"/>
  </r>
  <r>
    <x v="5"/>
    <n v="9"/>
  </r>
  <r>
    <x v="5"/>
    <n v="9"/>
  </r>
  <r>
    <x v="5"/>
    <n v="9"/>
  </r>
  <r>
    <x v="4"/>
    <n v="0"/>
  </r>
  <r>
    <x v="5"/>
    <n v="9"/>
  </r>
  <r>
    <x v="5"/>
    <n v="9"/>
  </r>
  <r>
    <x v="4"/>
    <n v="9"/>
  </r>
  <r>
    <x v="5"/>
    <n v="0"/>
  </r>
  <r>
    <x v="3"/>
    <n v="9"/>
  </r>
  <r>
    <x v="5"/>
    <n v="9"/>
  </r>
  <r>
    <x v="5"/>
    <n v="0"/>
  </r>
  <r>
    <x v="5"/>
    <n v="9"/>
  </r>
  <r>
    <x v="5"/>
    <n v="9"/>
  </r>
  <r>
    <x v="4"/>
    <n v="9"/>
  </r>
  <r>
    <x v="4"/>
    <n v="0"/>
  </r>
  <r>
    <x v="4"/>
    <n v="0"/>
  </r>
  <r>
    <x v="5"/>
    <n v="0"/>
  </r>
  <r>
    <x v="4"/>
    <n v="0"/>
  </r>
  <r>
    <x v="5"/>
    <n v="9"/>
  </r>
  <r>
    <x v="5"/>
    <n v="0"/>
  </r>
  <r>
    <x v="4"/>
    <n v="0"/>
  </r>
  <r>
    <x v="4"/>
    <n v="0"/>
  </r>
  <r>
    <x v="5"/>
    <n v="9"/>
  </r>
  <r>
    <x v="4"/>
    <n v="9"/>
  </r>
  <r>
    <x v="3"/>
    <n v="9"/>
  </r>
  <r>
    <x v="5"/>
    <n v="9"/>
  </r>
  <r>
    <x v="5"/>
    <n v="0"/>
  </r>
  <r>
    <x v="4"/>
    <n v="0"/>
  </r>
  <r>
    <x v="5"/>
    <n v="9"/>
  </r>
  <r>
    <x v="4"/>
    <n v="0"/>
  </r>
  <r>
    <x v="5"/>
    <n v="0"/>
  </r>
  <r>
    <x v="5"/>
    <n v="0"/>
  </r>
  <r>
    <x v="5"/>
    <n v="0"/>
  </r>
  <r>
    <x v="5"/>
    <n v="9"/>
  </r>
  <r>
    <x v="5"/>
    <n v="9"/>
  </r>
  <r>
    <x v="4"/>
    <n v="0"/>
  </r>
  <r>
    <x v="4"/>
    <n v="4.5"/>
  </r>
  <r>
    <x v="4"/>
    <n v="4.5"/>
  </r>
  <r>
    <x v="4"/>
    <n v="0"/>
  </r>
  <r>
    <x v="4"/>
    <n v="4.5"/>
  </r>
  <r>
    <x v="5"/>
    <n v="0"/>
  </r>
  <r>
    <x v="4"/>
    <n v="0"/>
  </r>
  <r>
    <x v="3"/>
    <n v="0"/>
  </r>
  <r>
    <x v="3"/>
    <n v="0"/>
  </r>
  <r>
    <x v="5"/>
    <n v="0"/>
  </r>
  <r>
    <x v="4"/>
    <n v="0"/>
  </r>
  <r>
    <x v="4"/>
    <n v="0"/>
  </r>
  <r>
    <x v="4"/>
    <n v="4.5"/>
  </r>
  <r>
    <x v="4"/>
    <n v="4.5"/>
  </r>
  <r>
    <x v="5"/>
    <n v="4.5"/>
  </r>
  <r>
    <x v="2"/>
    <n v="0"/>
  </r>
  <r>
    <x v="3"/>
    <n v="4.5"/>
  </r>
  <r>
    <x v="4"/>
    <n v="0"/>
  </r>
  <r>
    <x v="5"/>
    <n v="0"/>
  </r>
  <r>
    <x v="4"/>
    <n v="0"/>
  </r>
  <r>
    <x v="3"/>
    <n v="0"/>
  </r>
  <r>
    <x v="5"/>
    <n v="4.5"/>
  </r>
  <r>
    <x v="4"/>
    <n v="0"/>
  </r>
  <r>
    <x v="4"/>
    <n v="0"/>
  </r>
  <r>
    <x v="4"/>
    <n v="0"/>
  </r>
  <r>
    <x v="4"/>
    <n v="0"/>
  </r>
  <r>
    <x v="5"/>
    <n v="0"/>
  </r>
  <r>
    <x v="4"/>
    <n v="4.5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4.5"/>
  </r>
  <r>
    <x v="5"/>
    <n v="4.5"/>
  </r>
  <r>
    <x v="5"/>
    <n v="0"/>
  </r>
  <r>
    <x v="5"/>
    <n v="0"/>
  </r>
  <r>
    <x v="4"/>
    <n v="0"/>
  </r>
  <r>
    <x v="3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5"/>
    <n v="0"/>
  </r>
  <r>
    <x v="4"/>
    <n v="0"/>
  </r>
  <r>
    <x v="4"/>
    <n v="0"/>
  </r>
  <r>
    <x v="4"/>
    <n v="0"/>
  </r>
  <r>
    <x v="4"/>
    <n v="4.5"/>
  </r>
  <r>
    <x v="3"/>
    <n v="4.5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4.5"/>
  </r>
  <r>
    <x v="4"/>
    <n v="0"/>
  </r>
  <r>
    <x v="4"/>
    <n v="0"/>
  </r>
  <r>
    <x v="5"/>
    <n v="0"/>
  </r>
  <r>
    <x v="5"/>
    <n v="0"/>
  </r>
  <r>
    <x v="4"/>
    <n v="0"/>
  </r>
  <r>
    <x v="3"/>
    <n v="0"/>
  </r>
  <r>
    <x v="3"/>
    <n v="0"/>
  </r>
  <r>
    <x v="2"/>
    <n v="0"/>
  </r>
  <r>
    <x v="5"/>
    <n v="4.5"/>
  </r>
  <r>
    <x v="3"/>
    <n v="0"/>
  </r>
  <r>
    <x v="5"/>
    <n v="0"/>
  </r>
  <r>
    <x v="3"/>
    <n v="4.5"/>
  </r>
  <r>
    <x v="3"/>
    <n v="0"/>
  </r>
  <r>
    <x v="5"/>
    <n v="0"/>
  </r>
  <r>
    <x v="4"/>
    <n v="4.5"/>
  </r>
  <r>
    <x v="4"/>
    <n v="0"/>
  </r>
  <r>
    <x v="4"/>
    <n v="0"/>
  </r>
  <r>
    <x v="3"/>
    <n v="4.5"/>
  </r>
  <r>
    <x v="5"/>
    <n v="0"/>
  </r>
  <r>
    <x v="5"/>
    <n v="0"/>
  </r>
  <r>
    <x v="4"/>
    <n v="0"/>
  </r>
  <r>
    <x v="3"/>
    <n v="0"/>
  </r>
  <r>
    <x v="4"/>
    <n v="0"/>
  </r>
  <r>
    <x v="3"/>
    <n v="4.5"/>
  </r>
  <r>
    <x v="3"/>
    <n v="0"/>
  </r>
  <r>
    <x v="2"/>
    <n v="4.5"/>
  </r>
  <r>
    <x v="4"/>
    <n v="0"/>
  </r>
  <r>
    <x v="3"/>
    <n v="0"/>
  </r>
  <r>
    <x v="3"/>
    <n v="4.5"/>
  </r>
  <r>
    <x v="5"/>
    <n v="0"/>
  </r>
  <r>
    <x v="5"/>
    <n v="0"/>
  </r>
  <r>
    <x v="3"/>
    <n v="0"/>
  </r>
  <r>
    <x v="4"/>
    <n v="0"/>
  </r>
  <r>
    <x v="4"/>
    <n v="4.5"/>
  </r>
  <r>
    <x v="4"/>
    <n v="0"/>
  </r>
  <r>
    <x v="4"/>
    <n v="4.5"/>
  </r>
  <r>
    <x v="4"/>
    <n v="4.5"/>
  </r>
  <r>
    <x v="4"/>
    <n v="0"/>
  </r>
  <r>
    <x v="3"/>
    <n v="0"/>
  </r>
  <r>
    <x v="3"/>
    <n v="0"/>
  </r>
  <r>
    <x v="4"/>
    <n v="4.5"/>
  </r>
  <r>
    <x v="3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2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4.5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3"/>
    <n v="4.5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2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2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0"/>
    <n v="0"/>
  </r>
  <r>
    <x v="1"/>
    <n v="9"/>
  </r>
  <r>
    <x v="1"/>
    <n v="0"/>
  </r>
  <r>
    <x v="0"/>
    <n v="9"/>
  </r>
  <r>
    <x v="0"/>
    <n v="0"/>
  </r>
  <r>
    <x v="1"/>
    <n v="9"/>
  </r>
  <r>
    <x v="1"/>
    <n v="0"/>
  </r>
  <r>
    <x v="1"/>
    <n v="0"/>
  </r>
  <r>
    <x v="0"/>
    <n v="0"/>
  </r>
  <r>
    <x v="1"/>
    <n v="0"/>
  </r>
  <r>
    <x v="1"/>
    <n v="9"/>
  </r>
  <r>
    <x v="0"/>
    <n v="9"/>
  </r>
  <r>
    <x v="0"/>
    <n v="0"/>
  </r>
  <r>
    <x v="0"/>
    <n v="0"/>
  </r>
  <r>
    <x v="1"/>
    <n v="0"/>
  </r>
  <r>
    <x v="0"/>
    <n v="0"/>
  </r>
  <r>
    <x v="0"/>
    <n v="0"/>
  </r>
  <r>
    <x v="1"/>
    <n v="9"/>
  </r>
  <r>
    <x v="0"/>
    <n v="9"/>
  </r>
  <r>
    <x v="0"/>
    <n v="9"/>
  </r>
  <r>
    <x v="1"/>
    <n v="9"/>
  </r>
  <r>
    <x v="1"/>
    <n v="0"/>
  </r>
  <r>
    <x v="1"/>
    <n v="0"/>
  </r>
  <r>
    <x v="0"/>
    <n v="0"/>
  </r>
  <r>
    <x v="0"/>
    <n v="4.5"/>
  </r>
  <r>
    <x v="1"/>
    <n v="0"/>
  </r>
  <r>
    <x v="0"/>
    <n v="0"/>
  </r>
  <r>
    <x v="0"/>
    <n v="0"/>
  </r>
  <r>
    <x v="1"/>
    <n v="0"/>
  </r>
  <r>
    <x v="1"/>
    <n v="4.5"/>
  </r>
  <r>
    <x v="1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0"/>
    <n v="4.5"/>
  </r>
  <r>
    <x v="0"/>
    <n v="0"/>
  </r>
  <r>
    <x v="0"/>
    <n v="0"/>
  </r>
  <r>
    <x v="0"/>
    <n v="4.5"/>
  </r>
  <r>
    <x v="0"/>
    <n v="4.5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1"/>
    <n v="4.5"/>
  </r>
  <r>
    <x v="0"/>
    <n v="4.5"/>
  </r>
  <r>
    <x v="0"/>
    <n v="0"/>
  </r>
  <r>
    <x v="0"/>
    <n v="4.5"/>
  </r>
  <r>
    <x v="0"/>
    <n v="0"/>
  </r>
  <r>
    <x v="0"/>
    <n v="0"/>
  </r>
  <r>
    <x v="0"/>
    <n v="4.5"/>
  </r>
  <r>
    <x v="1"/>
    <n v="0"/>
  </r>
  <r>
    <x v="0"/>
    <n v="4.5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4.5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0"/>
    <n v="0"/>
  </r>
  <r>
    <x v="0"/>
    <n v="0"/>
  </r>
  <r>
    <x v="1"/>
    <n v="4.5"/>
  </r>
  <r>
    <x v="1"/>
    <n v="0"/>
  </r>
  <r>
    <x v="1"/>
    <n v="0"/>
  </r>
  <r>
    <x v="0"/>
    <n v="0"/>
  </r>
  <r>
    <x v="0"/>
    <n v="4.5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2"/>
    <n v="0"/>
  </r>
  <r>
    <x v="1"/>
    <n v="0"/>
  </r>
  <r>
    <x v="1"/>
    <n v="0"/>
  </r>
  <r>
    <x v="0"/>
    <n v="0"/>
  </r>
  <r>
    <x v="0"/>
    <n v="4.5"/>
  </r>
  <r>
    <x v="1"/>
    <n v="4.5"/>
  </r>
  <r>
    <x v="0"/>
    <n v="0"/>
  </r>
  <r>
    <x v="0"/>
    <n v="4.5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1"/>
    <n v="4.5"/>
  </r>
  <r>
    <x v="1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0"/>
    <n v="4.5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1"/>
    <n v="0"/>
  </r>
  <r>
    <x v="2"/>
    <n v="0"/>
  </r>
  <r>
    <x v="0"/>
    <n v="0"/>
  </r>
  <r>
    <x v="1"/>
    <n v="0"/>
  </r>
  <r>
    <x v="1"/>
    <n v="0"/>
  </r>
  <r>
    <x v="0"/>
    <n v="0"/>
  </r>
  <r>
    <x v="1"/>
    <n v="0"/>
  </r>
  <r>
    <x v="2"/>
    <n v="0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2"/>
    <n v="0"/>
  </r>
  <r>
    <x v="0"/>
    <n v="4.5"/>
  </r>
  <r>
    <x v="2"/>
    <n v="0"/>
  </r>
  <r>
    <x v="2"/>
    <n v="0"/>
  </r>
  <r>
    <x v="2"/>
    <n v="0"/>
  </r>
  <r>
    <x v="0"/>
    <n v="4.5"/>
  </r>
</pivotCacheRecords>
</file>

<file path=xl/pivotCache/pivotCacheRecords5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18"/>
  </r>
  <r>
    <x v="0"/>
    <n v="0"/>
  </r>
  <r>
    <x v="0"/>
    <n v="18"/>
  </r>
  <r>
    <x v="0"/>
    <n v="18"/>
  </r>
  <r>
    <x v="0"/>
    <n v="0"/>
  </r>
  <r>
    <x v="0"/>
    <n v="0"/>
  </r>
  <r>
    <x v="0"/>
    <n v="0"/>
  </r>
  <r>
    <x v="1"/>
    <n v="18"/>
  </r>
  <r>
    <x v="1"/>
    <n v="0"/>
  </r>
  <r>
    <x v="1"/>
    <n v="0"/>
  </r>
  <r>
    <x v="1"/>
    <n v="9"/>
  </r>
  <r>
    <x v="1"/>
    <n v="0"/>
  </r>
  <r>
    <x v="1"/>
    <n v="0"/>
  </r>
  <r>
    <x v="1"/>
    <n v="0"/>
  </r>
  <r>
    <x v="1"/>
    <n v="9"/>
  </r>
  <r>
    <x v="1"/>
    <n v="0"/>
  </r>
  <r>
    <x v="1"/>
    <n v="18"/>
  </r>
  <r>
    <x v="1"/>
    <n v="0"/>
  </r>
  <r>
    <x v="2"/>
    <n v="0"/>
  </r>
  <r>
    <x v="2"/>
    <n v="0"/>
  </r>
  <r>
    <x v="0"/>
    <n v="0"/>
  </r>
  <r>
    <x v="0"/>
    <n v="18"/>
  </r>
  <r>
    <x v="2"/>
    <n v="0"/>
  </r>
  <r>
    <x v="0"/>
    <n v="9"/>
  </r>
  <r>
    <x v="2"/>
    <n v="0"/>
  </r>
  <r>
    <x v="2"/>
    <n v="0"/>
  </r>
  <r>
    <x v="0"/>
    <n v="0"/>
  </r>
  <r>
    <x v="1"/>
    <n v="9"/>
  </r>
  <r>
    <x v="1"/>
    <n v="0"/>
  </r>
  <r>
    <x v="1"/>
    <n v="18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18"/>
  </r>
  <r>
    <x v="4"/>
    <n v="0"/>
  </r>
  <r>
    <x v="4"/>
    <n v="18"/>
  </r>
  <r>
    <x v="4"/>
    <n v="0"/>
  </r>
  <r>
    <x v="4"/>
    <n v="0"/>
  </r>
  <r>
    <x v="4"/>
    <n v="0"/>
  </r>
  <r>
    <x v="5"/>
    <n v="9"/>
  </r>
  <r>
    <x v="5"/>
    <n v="0"/>
  </r>
  <r>
    <x v="4"/>
    <n v="0"/>
  </r>
  <r>
    <x v="2"/>
    <n v="0"/>
  </r>
  <r>
    <x v="3"/>
    <n v="9"/>
  </r>
  <r>
    <x v="2"/>
    <n v="18"/>
  </r>
  <r>
    <x v="3"/>
    <n v="0"/>
  </r>
  <r>
    <x v="4"/>
    <n v="9"/>
  </r>
  <r>
    <x v="3"/>
    <n v="18"/>
  </r>
  <r>
    <x v="3"/>
    <n v="0"/>
  </r>
  <r>
    <x v="5"/>
    <n v="0"/>
  </r>
  <r>
    <x v="5"/>
    <n v="18"/>
  </r>
  <r>
    <x v="5"/>
    <n v="0"/>
  </r>
  <r>
    <x v="5"/>
    <n v="18"/>
  </r>
  <r>
    <x v="5"/>
    <n v="0"/>
  </r>
  <r>
    <x v="6"/>
    <n v="18"/>
  </r>
  <r>
    <x v="6"/>
    <n v="0"/>
  </r>
  <r>
    <x v="6"/>
    <n v="18"/>
  </r>
  <r>
    <x v="6"/>
    <n v="18"/>
  </r>
  <r>
    <x v="6"/>
    <n v="18"/>
  </r>
  <r>
    <x v="6"/>
    <n v="0"/>
  </r>
  <r>
    <x v="6"/>
    <n v="9"/>
  </r>
  <r>
    <x v="5"/>
    <n v="9"/>
  </r>
  <r>
    <x v="6"/>
    <n v="9"/>
  </r>
  <r>
    <x v="5"/>
    <n v="9"/>
  </r>
  <r>
    <x v="6"/>
    <n v="9"/>
  </r>
  <r>
    <x v="3"/>
    <n v="9"/>
  </r>
  <r>
    <x v="6"/>
    <n v="9"/>
  </r>
  <r>
    <x v="3"/>
    <n v="9"/>
  </r>
  <r>
    <x v="6"/>
    <n v="9"/>
  </r>
  <r>
    <x v="3"/>
    <n v="9"/>
  </r>
  <r>
    <x v="5"/>
    <n v="9"/>
  </r>
  <r>
    <x v="5"/>
    <n v="9"/>
  </r>
  <r>
    <x v="5"/>
    <n v="9"/>
  </r>
  <r>
    <x v="5"/>
    <n v="9"/>
  </r>
  <r>
    <x v="6"/>
    <n v="9"/>
  </r>
  <r>
    <x v="3"/>
    <n v="9"/>
  </r>
  <r>
    <x v="3"/>
    <n v="9"/>
  </r>
  <r>
    <x v="3"/>
    <n v="9"/>
  </r>
  <r>
    <x v="3"/>
    <n v="9"/>
  </r>
  <r>
    <x v="6"/>
    <n v="9"/>
  </r>
  <r>
    <x v="6"/>
    <n v="9"/>
  </r>
  <r>
    <x v="6"/>
    <n v="9"/>
  </r>
  <r>
    <x v="5"/>
    <n v="0"/>
  </r>
  <r>
    <x v="6"/>
    <n v="9"/>
  </r>
  <r>
    <x v="6"/>
    <n v="9"/>
  </r>
  <r>
    <x v="5"/>
    <n v="9"/>
  </r>
  <r>
    <x v="3"/>
    <n v="9"/>
  </r>
  <r>
    <x v="5"/>
    <n v="0"/>
  </r>
  <r>
    <x v="6"/>
    <n v="9"/>
  </r>
  <r>
    <x v="5"/>
    <n v="9"/>
  </r>
  <r>
    <x v="6"/>
    <n v="9"/>
  </r>
  <r>
    <x v="3"/>
    <n v="9"/>
  </r>
  <r>
    <x v="5"/>
    <n v="9"/>
  </r>
  <r>
    <x v="3"/>
    <n v="9"/>
  </r>
  <r>
    <x v="5"/>
    <n v="9"/>
  </r>
  <r>
    <x v="5"/>
    <n v="9"/>
  </r>
  <r>
    <x v="5"/>
    <n v="9"/>
  </r>
  <r>
    <x v="6"/>
    <n v="9"/>
  </r>
  <r>
    <x v="6"/>
    <n v="9"/>
  </r>
  <r>
    <x v="3"/>
    <n v="9"/>
  </r>
  <r>
    <x v="3"/>
    <n v="9"/>
  </r>
  <r>
    <x v="6"/>
    <n v="9"/>
  </r>
  <r>
    <x v="5"/>
    <n v="0"/>
  </r>
  <r>
    <x v="3"/>
    <n v="9"/>
  </r>
  <r>
    <x v="6"/>
    <n v="9"/>
  </r>
  <r>
    <x v="4"/>
    <n v="9"/>
  </r>
  <r>
    <x v="6"/>
    <n v="9"/>
  </r>
  <r>
    <x v="5"/>
    <n v="0"/>
  </r>
  <r>
    <x v="3"/>
    <n v="9"/>
  </r>
  <r>
    <x v="6"/>
    <n v="9"/>
  </r>
  <r>
    <x v="3"/>
    <n v="9"/>
  </r>
  <r>
    <x v="3"/>
    <n v="0"/>
  </r>
  <r>
    <x v="5"/>
    <n v="9"/>
  </r>
  <r>
    <x v="5"/>
    <n v="0"/>
  </r>
  <r>
    <x v="6"/>
    <n v="9"/>
  </r>
  <r>
    <x v="6"/>
    <n v="9"/>
  </r>
  <r>
    <x v="2"/>
    <n v="9"/>
  </r>
  <r>
    <x v="6"/>
    <n v="9"/>
  </r>
  <r>
    <x v="4"/>
    <n v="9"/>
  </r>
  <r>
    <x v="3"/>
    <n v="0"/>
  </r>
  <r>
    <x v="3"/>
    <n v="9"/>
  </r>
  <r>
    <x v="5"/>
    <n v="0"/>
  </r>
  <r>
    <x v="5"/>
    <n v="0"/>
  </r>
  <r>
    <x v="5"/>
    <n v="9"/>
  </r>
  <r>
    <x v="5"/>
    <n v="0"/>
  </r>
  <r>
    <x v="3"/>
    <n v="0"/>
  </r>
  <r>
    <x v="5"/>
    <n v="9"/>
  </r>
  <r>
    <x v="5"/>
    <n v="0"/>
  </r>
  <r>
    <x v="4"/>
    <n v="9"/>
  </r>
  <r>
    <x v="3"/>
    <n v="0"/>
  </r>
  <r>
    <x v="3"/>
    <n v="9"/>
  </r>
  <r>
    <x v="5"/>
    <n v="0"/>
  </r>
  <r>
    <x v="6"/>
    <n v="0"/>
  </r>
  <r>
    <x v="3"/>
    <n v="9"/>
  </r>
  <r>
    <x v="3"/>
    <n v="9"/>
  </r>
  <r>
    <x v="3"/>
    <n v="9"/>
  </r>
  <r>
    <x v="5"/>
    <n v="0"/>
  </r>
  <r>
    <x v="6"/>
    <n v="9"/>
  </r>
  <r>
    <x v="5"/>
    <n v="0"/>
  </r>
  <r>
    <x v="5"/>
    <n v="9"/>
  </r>
  <r>
    <x v="6"/>
    <n v="9"/>
  </r>
  <r>
    <x v="5"/>
    <n v="0"/>
  </r>
  <r>
    <x v="4"/>
    <n v="9"/>
  </r>
  <r>
    <x v="3"/>
    <n v="0"/>
  </r>
  <r>
    <x v="5"/>
    <n v="0"/>
  </r>
  <r>
    <x v="3"/>
    <n v="0"/>
  </r>
  <r>
    <x v="3"/>
    <n v="0"/>
  </r>
  <r>
    <x v="6"/>
    <n v="9"/>
  </r>
  <r>
    <x v="6"/>
    <n v="0"/>
  </r>
  <r>
    <x v="4"/>
    <n v="9"/>
  </r>
  <r>
    <x v="5"/>
    <n v="0"/>
  </r>
  <r>
    <x v="4"/>
    <n v="0"/>
  </r>
  <r>
    <x v="3"/>
    <n v="0"/>
  </r>
  <r>
    <x v="5"/>
    <n v="9"/>
  </r>
  <r>
    <x v="6"/>
    <n v="0"/>
  </r>
  <r>
    <x v="4"/>
    <n v="9"/>
  </r>
  <r>
    <x v="3"/>
    <n v="9"/>
  </r>
  <r>
    <x v="5"/>
    <n v="9"/>
  </r>
  <r>
    <x v="4"/>
    <n v="0"/>
  </r>
  <r>
    <x v="3"/>
    <n v="0"/>
  </r>
  <r>
    <x v="5"/>
    <n v="0"/>
  </r>
  <r>
    <x v="6"/>
    <n v="0"/>
  </r>
  <r>
    <x v="5"/>
    <n v="0"/>
  </r>
  <r>
    <x v="6"/>
    <n v="0"/>
  </r>
  <r>
    <x v="3"/>
    <n v="9"/>
  </r>
  <r>
    <x v="5"/>
    <n v="9"/>
  </r>
  <r>
    <x v="3"/>
    <n v="0"/>
  </r>
  <r>
    <x v="3"/>
    <n v="9"/>
  </r>
  <r>
    <x v="3"/>
    <n v="9"/>
  </r>
  <r>
    <x v="6"/>
    <n v="9"/>
  </r>
  <r>
    <x v="5"/>
    <n v="0"/>
  </r>
  <r>
    <x v="4"/>
    <n v="4.5"/>
  </r>
  <r>
    <x v="4"/>
    <n v="4.5"/>
  </r>
  <r>
    <x v="4"/>
    <n v="4.5"/>
  </r>
  <r>
    <x v="3"/>
    <n v="0"/>
  </r>
  <r>
    <x v="6"/>
    <n v="4.5"/>
  </r>
  <r>
    <x v="3"/>
    <n v="4.5"/>
  </r>
  <r>
    <x v="4"/>
    <n v="4.5"/>
  </r>
  <r>
    <x v="5"/>
    <n v="4.5"/>
  </r>
  <r>
    <x v="6"/>
    <n v="4.5"/>
  </r>
  <r>
    <x v="6"/>
    <n v="0"/>
  </r>
  <r>
    <x v="6"/>
    <n v="4.5"/>
  </r>
  <r>
    <x v="5"/>
    <n v="4.5"/>
  </r>
  <r>
    <x v="3"/>
    <n v="4.5"/>
  </r>
  <r>
    <x v="2"/>
    <n v="0"/>
  </r>
  <r>
    <x v="3"/>
    <n v="4.5"/>
  </r>
  <r>
    <x v="6"/>
    <n v="0"/>
  </r>
  <r>
    <x v="5"/>
    <n v="0"/>
  </r>
  <r>
    <x v="4"/>
    <n v="4.5"/>
  </r>
  <r>
    <x v="4"/>
    <n v="0"/>
  </r>
  <r>
    <x v="3"/>
    <n v="4.5"/>
  </r>
  <r>
    <x v="5"/>
    <n v="4.5"/>
  </r>
  <r>
    <x v="4"/>
    <n v="0"/>
  </r>
  <r>
    <x v="5"/>
    <n v="4.5"/>
  </r>
  <r>
    <x v="5"/>
    <n v="0"/>
  </r>
  <r>
    <x v="5"/>
    <n v="0"/>
  </r>
  <r>
    <x v="6"/>
    <n v="4.5"/>
  </r>
  <r>
    <x v="3"/>
    <n v="0"/>
  </r>
  <r>
    <x v="3"/>
    <n v="4.5"/>
  </r>
  <r>
    <x v="5"/>
    <n v="0"/>
  </r>
  <r>
    <x v="6"/>
    <n v="0"/>
  </r>
  <r>
    <x v="4"/>
    <n v="4.5"/>
  </r>
  <r>
    <x v="4"/>
    <n v="0"/>
  </r>
  <r>
    <x v="4"/>
    <n v="0"/>
  </r>
  <r>
    <x v="3"/>
    <n v="0"/>
  </r>
  <r>
    <x v="5"/>
    <n v="0"/>
  </r>
  <r>
    <x v="5"/>
    <n v="0"/>
  </r>
  <r>
    <x v="5"/>
    <n v="0"/>
  </r>
  <r>
    <x v="6"/>
    <n v="0"/>
  </r>
  <r>
    <x v="4"/>
    <n v="0"/>
  </r>
  <r>
    <x v="3"/>
    <n v="4.5"/>
  </r>
  <r>
    <x v="5"/>
    <n v="4.5"/>
  </r>
  <r>
    <x v="5"/>
    <n v="4.5"/>
  </r>
  <r>
    <x v="3"/>
    <n v="0"/>
  </r>
  <r>
    <x v="6"/>
    <n v="0"/>
  </r>
  <r>
    <x v="3"/>
    <n v="0"/>
  </r>
  <r>
    <x v="3"/>
    <n v="0"/>
  </r>
  <r>
    <x v="6"/>
    <n v="0"/>
  </r>
  <r>
    <x v="5"/>
    <n v="4.5"/>
  </r>
  <r>
    <x v="5"/>
    <n v="0"/>
  </r>
  <r>
    <x v="6"/>
    <n v="0"/>
  </r>
  <r>
    <x v="4"/>
    <n v="0"/>
  </r>
  <r>
    <x v="5"/>
    <n v="0"/>
  </r>
  <r>
    <x v="5"/>
    <n v="0"/>
  </r>
  <r>
    <x v="6"/>
    <n v="0"/>
  </r>
  <r>
    <x v="5"/>
    <n v="0"/>
  </r>
  <r>
    <x v="6"/>
    <n v="0"/>
  </r>
  <r>
    <x v="5"/>
    <n v="4.5"/>
  </r>
  <r>
    <x v="5"/>
    <n v="0"/>
  </r>
  <r>
    <x v="6"/>
    <n v="0"/>
  </r>
  <r>
    <x v="4"/>
    <n v="4.5"/>
  </r>
  <r>
    <x v="5"/>
    <n v="4.5"/>
  </r>
  <r>
    <x v="5"/>
    <n v="0"/>
  </r>
  <r>
    <x v="6"/>
    <n v="0"/>
  </r>
  <r>
    <x v="4"/>
    <n v="0"/>
  </r>
  <r>
    <x v="3"/>
    <n v="0"/>
  </r>
  <r>
    <x v="2"/>
    <n v="0"/>
  </r>
  <r>
    <x v="5"/>
    <n v="0"/>
  </r>
  <r>
    <x v="4"/>
    <n v="4.5"/>
  </r>
  <r>
    <x v="3"/>
    <n v="0"/>
  </r>
  <r>
    <x v="4"/>
    <n v="0"/>
  </r>
  <r>
    <x v="4"/>
    <n v="0"/>
  </r>
  <r>
    <x v="3"/>
    <n v="0"/>
  </r>
  <r>
    <x v="4"/>
    <n v="0"/>
  </r>
  <r>
    <x v="5"/>
    <n v="0"/>
  </r>
  <r>
    <x v="5"/>
    <n v="0"/>
  </r>
  <r>
    <x v="3"/>
    <n v="4.5"/>
  </r>
  <r>
    <x v="5"/>
    <n v="0"/>
  </r>
  <r>
    <x v="3"/>
    <n v="0"/>
  </r>
  <r>
    <x v="5"/>
    <n v="0"/>
  </r>
  <r>
    <x v="4"/>
    <n v="0"/>
  </r>
  <r>
    <x v="4"/>
    <n v="4.5"/>
  </r>
  <r>
    <x v="3"/>
    <n v="0"/>
  </r>
  <r>
    <x v="4"/>
    <n v="0"/>
  </r>
  <r>
    <x v="2"/>
    <n v="0"/>
  </r>
  <r>
    <x v="4"/>
    <n v="4.5"/>
  </r>
  <r>
    <x v="4"/>
    <n v="0"/>
  </r>
  <r>
    <x v="4"/>
    <n v="0"/>
  </r>
  <r>
    <x v="3"/>
    <n v="0"/>
  </r>
  <r>
    <x v="3"/>
    <n v="4.5"/>
  </r>
  <r>
    <x v="3"/>
    <n v="0"/>
  </r>
  <r>
    <x v="5"/>
    <n v="0"/>
  </r>
  <r>
    <x v="5"/>
    <n v="4.5"/>
  </r>
  <r>
    <x v="6"/>
    <n v="0"/>
  </r>
  <r>
    <x v="4"/>
    <n v="0"/>
  </r>
  <r>
    <x v="4"/>
    <n v="0"/>
  </r>
  <r>
    <x v="5"/>
    <n v="0"/>
  </r>
  <r>
    <x v="3"/>
    <n v="0"/>
  </r>
  <r>
    <x v="3"/>
    <n v="0"/>
  </r>
  <r>
    <x v="4"/>
    <n v="0"/>
  </r>
  <r>
    <x v="4"/>
    <n v="4.5"/>
  </r>
  <r>
    <x v="4"/>
    <n v="0"/>
  </r>
  <r>
    <x v="5"/>
    <n v="0"/>
  </r>
  <r>
    <x v="5"/>
    <n v="0"/>
  </r>
  <r>
    <x v="4"/>
    <n v="0"/>
  </r>
  <r>
    <x v="3"/>
    <n v="0"/>
  </r>
  <r>
    <x v="4"/>
    <n v="0"/>
  </r>
  <r>
    <x v="2"/>
    <n v="0"/>
  </r>
  <r>
    <x v="3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4.5"/>
  </r>
  <r>
    <x v="3"/>
    <n v="0"/>
  </r>
  <r>
    <x v="5"/>
    <n v="0"/>
  </r>
  <r>
    <x v="5"/>
    <n v="0"/>
  </r>
  <r>
    <x v="4"/>
    <n v="0"/>
  </r>
  <r>
    <x v="3"/>
    <n v="4.5"/>
  </r>
  <r>
    <x v="4"/>
    <n v="0"/>
  </r>
  <r>
    <x v="2"/>
    <n v="0"/>
  </r>
  <r>
    <x v="4"/>
    <n v="0"/>
  </r>
  <r>
    <x v="4"/>
    <n v="0"/>
  </r>
  <r>
    <x v="3"/>
    <n v="0"/>
  </r>
  <r>
    <x v="4"/>
    <n v="0"/>
  </r>
  <r>
    <x v="4"/>
    <n v="4.5"/>
  </r>
  <r>
    <x v="4"/>
    <n v="0"/>
  </r>
  <r>
    <x v="4"/>
    <n v="4.5"/>
  </r>
  <r>
    <x v="5"/>
    <n v="0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4.5"/>
  </r>
  <r>
    <x v="5"/>
    <n v="0"/>
  </r>
  <r>
    <x v="5"/>
    <n v="0"/>
  </r>
  <r>
    <x v="2"/>
    <n v="0"/>
  </r>
  <r>
    <x v="5"/>
    <n v="0"/>
  </r>
  <r>
    <x v="3"/>
    <n v="0"/>
  </r>
  <r>
    <x v="3"/>
    <n v="0"/>
  </r>
  <r>
    <x v="3"/>
    <n v="0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2"/>
    <n v="0"/>
  </r>
  <r>
    <x v="4"/>
    <n v="0"/>
  </r>
  <r>
    <x v="3"/>
    <n v="0"/>
  </r>
  <r>
    <x v="4"/>
    <n v="0"/>
  </r>
  <r>
    <x v="5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5"/>
    <n v="0"/>
  </r>
  <r>
    <x v="5"/>
    <n v="0"/>
  </r>
  <r>
    <x v="3"/>
    <n v="0"/>
  </r>
  <r>
    <x v="4"/>
    <n v="0"/>
  </r>
  <r>
    <x v="3"/>
    <n v="0"/>
  </r>
  <r>
    <x v="2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5"/>
    <n v="0"/>
  </r>
  <r>
    <x v="5"/>
    <n v="0"/>
  </r>
  <r>
    <x v="2"/>
    <n v="0"/>
  </r>
  <r>
    <x v="5"/>
    <n v="0"/>
  </r>
  <r>
    <x v="2"/>
    <n v="0"/>
  </r>
  <r>
    <x v="2"/>
    <n v="0"/>
  </r>
  <r>
    <x v="2"/>
    <n v="0"/>
  </r>
  <r>
    <x v="0"/>
    <n v="0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1"/>
    <n v="0"/>
  </r>
  <r>
    <x v="1"/>
    <n v="9"/>
  </r>
  <r>
    <x v="1"/>
    <n v="0"/>
  </r>
  <r>
    <x v="0"/>
    <n v="9"/>
  </r>
  <r>
    <x v="1"/>
    <n v="9"/>
  </r>
  <r>
    <x v="1"/>
    <n v="9"/>
  </r>
  <r>
    <x v="0"/>
    <n v="0"/>
  </r>
  <r>
    <x v="0"/>
    <n v="0"/>
  </r>
  <r>
    <x v="1"/>
    <n v="9"/>
  </r>
  <r>
    <x v="1"/>
    <n v="0"/>
  </r>
  <r>
    <x v="0"/>
    <n v="9"/>
  </r>
  <r>
    <x v="0"/>
    <n v="9"/>
  </r>
  <r>
    <x v="1"/>
    <n v="9"/>
  </r>
  <r>
    <x v="0"/>
    <n v="9"/>
  </r>
  <r>
    <x v="0"/>
    <n v="0"/>
  </r>
  <r>
    <x v="1"/>
    <n v="0"/>
  </r>
  <r>
    <x v="1"/>
    <n v="4.5"/>
  </r>
  <r>
    <x v="1"/>
    <n v="0"/>
  </r>
  <r>
    <x v="0"/>
    <n v="0"/>
  </r>
  <r>
    <x v="0"/>
    <n v="4.5"/>
  </r>
  <r>
    <x v="1"/>
    <n v="4.5"/>
  </r>
  <r>
    <x v="0"/>
    <n v="4.5"/>
  </r>
  <r>
    <x v="0"/>
    <n v="0"/>
  </r>
  <r>
    <x v="1"/>
    <n v="0"/>
  </r>
  <r>
    <x v="1"/>
    <n v="4.5"/>
  </r>
  <r>
    <x v="1"/>
    <n v="0"/>
  </r>
  <r>
    <x v="0"/>
    <n v="4.5"/>
  </r>
  <r>
    <x v="0"/>
    <n v="0"/>
  </r>
  <r>
    <x v="1"/>
    <n v="4.5"/>
  </r>
  <r>
    <x v="1"/>
    <n v="4.5"/>
  </r>
  <r>
    <x v="0"/>
    <n v="0"/>
  </r>
  <r>
    <x v="1"/>
    <n v="4.5"/>
  </r>
  <r>
    <x v="0"/>
    <n v="0"/>
  </r>
  <r>
    <x v="0"/>
    <n v="4.5"/>
  </r>
  <r>
    <x v="1"/>
    <n v="0"/>
  </r>
  <r>
    <x v="1"/>
    <n v="0"/>
  </r>
  <r>
    <x v="0"/>
    <n v="0"/>
  </r>
  <r>
    <x v="0"/>
    <n v="0"/>
  </r>
  <r>
    <x v="1"/>
    <n v="4.5"/>
  </r>
  <r>
    <x v="1"/>
    <n v="4.5"/>
  </r>
  <r>
    <x v="1"/>
    <n v="4.5"/>
  </r>
  <r>
    <x v="0"/>
    <n v="0"/>
  </r>
  <r>
    <x v="1"/>
    <n v="0"/>
  </r>
  <r>
    <x v="0"/>
    <n v="0"/>
  </r>
  <r>
    <x v="1"/>
    <n v="0"/>
  </r>
  <r>
    <x v="0"/>
    <n v="0"/>
  </r>
  <r>
    <x v="1"/>
    <n v="0"/>
  </r>
  <r>
    <x v="0"/>
    <n v="4.5"/>
  </r>
  <r>
    <x v="0"/>
    <n v="0"/>
  </r>
  <r>
    <x v="1"/>
    <n v="4.5"/>
  </r>
  <r>
    <x v="1"/>
    <n v="0"/>
  </r>
  <r>
    <x v="1"/>
    <n v="4.5"/>
  </r>
  <r>
    <x v="0"/>
    <n v="0"/>
  </r>
  <r>
    <x v="0"/>
    <n v="0"/>
  </r>
  <r>
    <x v="0"/>
    <n v="0"/>
  </r>
  <r>
    <x v="0"/>
    <n v="4.5"/>
  </r>
  <r>
    <x v="1"/>
    <n v="0"/>
  </r>
  <r>
    <x v="0"/>
    <n v="4.5"/>
  </r>
  <r>
    <x v="1"/>
    <n v="4.5"/>
  </r>
  <r>
    <x v="1"/>
    <n v="0"/>
  </r>
  <r>
    <x v="0"/>
    <n v="0"/>
  </r>
  <r>
    <x v="1"/>
    <n v="4.5"/>
  </r>
  <r>
    <x v="1"/>
    <n v="0"/>
  </r>
  <r>
    <x v="0"/>
    <n v="0"/>
  </r>
  <r>
    <x v="0"/>
    <n v="4.5"/>
  </r>
  <r>
    <x v="0"/>
    <n v="0"/>
  </r>
  <r>
    <x v="0"/>
    <n v="0"/>
  </r>
  <r>
    <x v="0"/>
    <n v="4.5"/>
  </r>
  <r>
    <x v="1"/>
    <n v="0"/>
  </r>
  <r>
    <x v="1"/>
    <n v="0"/>
  </r>
  <r>
    <x v="0"/>
    <n v="4.5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4.5"/>
  </r>
  <r>
    <x v="1"/>
    <n v="0"/>
  </r>
  <r>
    <x v="1"/>
    <n v="0"/>
  </r>
  <r>
    <x v="1"/>
    <n v="0"/>
  </r>
  <r>
    <x v="0"/>
    <n v="0"/>
  </r>
  <r>
    <x v="1"/>
    <n v="0"/>
  </r>
  <r>
    <x v="1"/>
    <n v="4.5"/>
  </r>
  <r>
    <x v="0"/>
    <n v="0"/>
  </r>
  <r>
    <x v="1"/>
    <n v="0"/>
  </r>
  <r>
    <x v="0"/>
    <n v="0"/>
  </r>
  <r>
    <x v="2"/>
    <n v="0"/>
  </r>
  <r>
    <x v="1"/>
    <n v="0"/>
  </r>
  <r>
    <x v="1"/>
    <n v="0"/>
  </r>
  <r>
    <x v="0"/>
    <n v="4.5"/>
  </r>
  <r>
    <x v="0"/>
    <n v="0"/>
  </r>
  <r>
    <x v="1"/>
    <n v="0"/>
  </r>
  <r>
    <x v="1"/>
    <n v="4.5"/>
  </r>
  <r>
    <x v="0"/>
    <n v="4.5"/>
  </r>
  <r>
    <x v="1"/>
    <n v="0"/>
  </r>
  <r>
    <x v="1"/>
    <n v="4.5"/>
  </r>
  <r>
    <x v="1"/>
    <n v="0"/>
  </r>
  <r>
    <x v="1"/>
    <n v="0"/>
  </r>
  <r>
    <x v="2"/>
    <n v="0"/>
  </r>
  <r>
    <x v="0"/>
    <n v="0"/>
  </r>
  <r>
    <x v="0"/>
    <n v="4.5"/>
  </r>
  <r>
    <x v="1"/>
    <n v="0"/>
  </r>
  <r>
    <x v="0"/>
    <n v="4.5"/>
  </r>
  <r>
    <x v="1"/>
    <n v="0"/>
  </r>
  <r>
    <x v="1"/>
    <n v="0"/>
  </r>
  <r>
    <x v="1"/>
    <n v="4.5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4.5"/>
  </r>
  <r>
    <x v="1"/>
    <n v="4.5"/>
  </r>
  <r>
    <x v="1"/>
    <n v="0"/>
  </r>
  <r>
    <x v="0"/>
    <n v="0"/>
  </r>
  <r>
    <x v="0"/>
    <n v="0"/>
  </r>
  <r>
    <x v="0"/>
    <n v="4.5"/>
  </r>
  <r>
    <x v="1"/>
    <n v="0"/>
  </r>
  <r>
    <x v="1"/>
    <n v="4.5"/>
  </r>
  <r>
    <x v="0"/>
    <n v="4.5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2"/>
    <n v="0"/>
  </r>
  <r>
    <x v="1"/>
    <n v="0"/>
  </r>
  <r>
    <x v="1"/>
    <n v="4.5"/>
  </r>
  <r>
    <x v="2"/>
    <n v="0"/>
  </r>
  <r>
    <x v="1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1"/>
    <n v="0"/>
  </r>
  <r>
    <x v="0"/>
    <n v="0"/>
  </r>
  <r>
    <x v="0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2"/>
    <n v="0"/>
  </r>
  <r>
    <x v="1"/>
    <n v="0"/>
  </r>
  <r>
    <x v="0"/>
    <n v="0"/>
  </r>
  <r>
    <x v="0"/>
    <n v="0"/>
  </r>
  <r>
    <x v="0"/>
    <n v="0"/>
  </r>
  <r>
    <x v="2"/>
    <n v="0"/>
  </r>
  <r>
    <x v="1"/>
    <n v="0"/>
  </r>
  <r>
    <x v="0"/>
    <n v="4.5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4.5"/>
  </r>
  <r>
    <x v="0"/>
    <n v="0"/>
  </r>
  <r>
    <x v="1"/>
    <n v="0"/>
  </r>
  <r>
    <x v="2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4.5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4.5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4.5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</pivotCacheRecords>
</file>

<file path=xl/pivotCache/pivotCacheRecords5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0"/>
  </r>
  <r>
    <x v="0"/>
    <n v="18"/>
  </r>
  <r>
    <x v="0"/>
    <n v="0"/>
  </r>
  <r>
    <x v="0"/>
    <n v="0"/>
  </r>
  <r>
    <x v="0"/>
    <n v="0"/>
  </r>
  <r>
    <x v="0"/>
    <n v="18"/>
  </r>
  <r>
    <x v="0"/>
    <n v="0"/>
  </r>
  <r>
    <x v="1"/>
    <n v="18"/>
  </r>
  <r>
    <x v="1"/>
    <n v="0"/>
  </r>
  <r>
    <x v="1"/>
    <n v="0"/>
  </r>
  <r>
    <x v="1"/>
    <n v="0"/>
  </r>
  <r>
    <x v="1"/>
    <n v="0"/>
  </r>
  <r>
    <x v="1"/>
    <n v="0"/>
  </r>
  <r>
    <x v="1"/>
    <n v="9"/>
  </r>
  <r>
    <x v="1"/>
    <n v="9"/>
  </r>
  <r>
    <x v="1"/>
    <n v="0"/>
  </r>
  <r>
    <x v="1"/>
    <n v="0"/>
  </r>
  <r>
    <x v="1"/>
    <n v="9"/>
  </r>
  <r>
    <x v="2"/>
    <n v="0"/>
  </r>
  <r>
    <x v="2"/>
    <n v="0"/>
  </r>
  <r>
    <x v="1"/>
    <n v="0"/>
  </r>
  <r>
    <x v="1"/>
    <n v="18"/>
  </r>
  <r>
    <x v="2"/>
    <n v="9"/>
  </r>
  <r>
    <x v="1"/>
    <n v="0"/>
  </r>
  <r>
    <x v="2"/>
    <n v="9"/>
  </r>
  <r>
    <x v="2"/>
    <n v="0"/>
  </r>
  <r>
    <x v="1"/>
    <n v="0"/>
  </r>
  <r>
    <x v="0"/>
    <n v="0"/>
  </r>
  <r>
    <x v="0"/>
    <n v="0"/>
  </r>
  <r>
    <x v="0"/>
    <n v="18"/>
  </r>
  <r>
    <x v="0"/>
    <n v="18"/>
  </r>
  <r>
    <x v="0"/>
    <n v="9"/>
  </r>
  <r>
    <x v="0"/>
    <n v="0"/>
  </r>
  <r>
    <x v="3"/>
    <n v="0"/>
  </r>
  <r>
    <x v="3"/>
    <n v="0"/>
  </r>
  <r>
    <x v="3"/>
    <n v="0"/>
  </r>
  <r>
    <x v="3"/>
    <n v="0"/>
  </r>
  <r>
    <x v="3"/>
    <n v="9"/>
  </r>
  <r>
    <x v="3"/>
    <n v="0"/>
  </r>
  <r>
    <x v="3"/>
    <n v="18"/>
  </r>
  <r>
    <x v="3"/>
    <n v="0"/>
  </r>
  <r>
    <x v="3"/>
    <n v="18"/>
  </r>
  <r>
    <x v="3"/>
    <n v="0"/>
  </r>
  <r>
    <x v="3"/>
    <n v="0"/>
  </r>
  <r>
    <x v="3"/>
    <n v="0"/>
  </r>
  <r>
    <x v="3"/>
    <n v="9"/>
  </r>
  <r>
    <x v="3"/>
    <n v="18"/>
  </r>
  <r>
    <x v="4"/>
    <n v="0"/>
  </r>
  <r>
    <x v="2"/>
    <n v="0"/>
  </r>
  <r>
    <x v="5"/>
    <n v="9"/>
  </r>
  <r>
    <x v="2"/>
    <n v="18"/>
  </r>
  <r>
    <x v="5"/>
    <n v="18"/>
  </r>
  <r>
    <x v="3"/>
    <n v="9"/>
  </r>
  <r>
    <x v="5"/>
    <n v="18"/>
  </r>
  <r>
    <x v="5"/>
    <n v="0"/>
  </r>
  <r>
    <x v="5"/>
    <n v="18"/>
  </r>
  <r>
    <x v="5"/>
    <n v="18"/>
  </r>
  <r>
    <x v="5"/>
    <n v="0"/>
  </r>
  <r>
    <x v="5"/>
    <n v="18"/>
  </r>
  <r>
    <x v="5"/>
    <n v="0"/>
  </r>
  <r>
    <x v="4"/>
    <n v="18"/>
  </r>
  <r>
    <x v="4"/>
    <n v="0"/>
  </r>
  <r>
    <x v="4"/>
    <n v="18"/>
  </r>
  <r>
    <x v="4"/>
    <n v="18"/>
  </r>
  <r>
    <x v="4"/>
    <n v="18"/>
  </r>
  <r>
    <x v="4"/>
    <n v="0"/>
  </r>
  <r>
    <x v="4"/>
    <n v="9"/>
  </r>
  <r>
    <x v="5"/>
    <n v="9"/>
  </r>
  <r>
    <x v="4"/>
    <n v="9"/>
  </r>
  <r>
    <x v="5"/>
    <n v="9"/>
  </r>
  <r>
    <x v="4"/>
    <n v="9"/>
  </r>
  <r>
    <x v="5"/>
    <n v="9"/>
  </r>
  <r>
    <x v="4"/>
    <n v="9"/>
  </r>
  <r>
    <x v="5"/>
    <n v="9"/>
  </r>
  <r>
    <x v="4"/>
    <n v="0"/>
  </r>
  <r>
    <x v="5"/>
    <n v="9"/>
  </r>
  <r>
    <x v="5"/>
    <n v="9"/>
  </r>
  <r>
    <x v="5"/>
    <n v="9"/>
  </r>
  <r>
    <x v="5"/>
    <n v="9"/>
  </r>
  <r>
    <x v="5"/>
    <n v="9"/>
  </r>
  <r>
    <x v="4"/>
    <n v="9"/>
  </r>
  <r>
    <x v="5"/>
    <n v="9"/>
  </r>
  <r>
    <x v="5"/>
    <n v="9"/>
  </r>
  <r>
    <x v="5"/>
    <n v="9"/>
  </r>
  <r>
    <x v="5"/>
    <n v="9"/>
  </r>
  <r>
    <x v="4"/>
    <n v="9"/>
  </r>
  <r>
    <x v="4"/>
    <n v="9"/>
  </r>
  <r>
    <x v="4"/>
    <n v="9"/>
  </r>
  <r>
    <x v="5"/>
    <n v="9"/>
  </r>
  <r>
    <x v="4"/>
    <n v="9"/>
  </r>
  <r>
    <x v="4"/>
    <n v="0"/>
  </r>
  <r>
    <x v="5"/>
    <n v="9"/>
  </r>
  <r>
    <x v="5"/>
    <n v="0"/>
  </r>
  <r>
    <x v="5"/>
    <n v="0"/>
  </r>
  <r>
    <x v="4"/>
    <n v="0"/>
  </r>
  <r>
    <x v="3"/>
    <n v="0"/>
  </r>
  <r>
    <x v="4"/>
    <n v="9"/>
  </r>
  <r>
    <x v="5"/>
    <n v="9"/>
  </r>
  <r>
    <x v="5"/>
    <n v="9"/>
  </r>
  <r>
    <x v="5"/>
    <n v="9"/>
  </r>
  <r>
    <x v="5"/>
    <n v="0"/>
  </r>
  <r>
    <x v="5"/>
    <n v="9"/>
  </r>
  <r>
    <x v="5"/>
    <n v="9"/>
  </r>
  <r>
    <x v="4"/>
    <n v="9"/>
  </r>
  <r>
    <x v="4"/>
    <n v="0"/>
  </r>
  <r>
    <x v="5"/>
    <n v="0"/>
  </r>
  <r>
    <x v="5"/>
    <n v="9"/>
  </r>
  <r>
    <x v="4"/>
    <n v="9"/>
  </r>
  <r>
    <x v="5"/>
    <n v="9"/>
  </r>
  <r>
    <x v="5"/>
    <n v="9"/>
  </r>
  <r>
    <x v="4"/>
    <n v="9"/>
  </r>
  <r>
    <x v="3"/>
    <n v="9"/>
  </r>
  <r>
    <x v="4"/>
    <n v="0"/>
  </r>
  <r>
    <x v="5"/>
    <n v="9"/>
  </r>
  <r>
    <x v="5"/>
    <n v="0"/>
  </r>
  <r>
    <x v="4"/>
    <n v="9"/>
  </r>
  <r>
    <x v="3"/>
    <n v="9"/>
  </r>
  <r>
    <x v="5"/>
    <n v="9"/>
  </r>
  <r>
    <x v="5"/>
    <n v="0"/>
  </r>
  <r>
    <x v="5"/>
    <n v="9"/>
  </r>
  <r>
    <x v="4"/>
    <n v="9"/>
  </r>
  <r>
    <x v="4"/>
    <n v="0"/>
  </r>
  <r>
    <x v="2"/>
    <n v="9"/>
  </r>
  <r>
    <x v="4"/>
    <n v="9"/>
  </r>
  <r>
    <x v="3"/>
    <n v="0"/>
  </r>
  <r>
    <x v="5"/>
    <n v="9"/>
  </r>
  <r>
    <x v="5"/>
    <n v="9"/>
  </r>
  <r>
    <x v="5"/>
    <n v="0"/>
  </r>
  <r>
    <x v="5"/>
    <n v="9"/>
  </r>
  <r>
    <x v="5"/>
    <n v="0"/>
  </r>
  <r>
    <x v="5"/>
    <n v="9"/>
  </r>
  <r>
    <x v="5"/>
    <n v="9"/>
  </r>
  <r>
    <x v="5"/>
    <n v="0"/>
  </r>
  <r>
    <x v="5"/>
    <n v="0"/>
  </r>
  <r>
    <x v="3"/>
    <n v="9"/>
  </r>
  <r>
    <x v="5"/>
    <n v="9"/>
  </r>
  <r>
    <x v="5"/>
    <n v="9"/>
  </r>
  <r>
    <x v="5"/>
    <n v="0"/>
  </r>
  <r>
    <x v="4"/>
    <n v="9"/>
  </r>
  <r>
    <x v="5"/>
    <n v="9"/>
  </r>
  <r>
    <x v="5"/>
    <n v="9"/>
  </r>
  <r>
    <x v="5"/>
    <n v="9"/>
  </r>
  <r>
    <x v="5"/>
    <n v="0"/>
  </r>
  <r>
    <x v="4"/>
    <n v="9"/>
  </r>
  <r>
    <x v="5"/>
    <n v="9"/>
  </r>
  <r>
    <x v="5"/>
    <n v="0"/>
  </r>
  <r>
    <x v="4"/>
    <n v="0"/>
  </r>
  <r>
    <x v="5"/>
    <n v="9"/>
  </r>
  <r>
    <x v="4"/>
    <n v="9"/>
  </r>
  <r>
    <x v="5"/>
    <n v="0"/>
  </r>
  <r>
    <x v="5"/>
    <n v="0"/>
  </r>
  <r>
    <x v="5"/>
    <n v="0"/>
  </r>
  <r>
    <x v="5"/>
    <n v="0"/>
  </r>
  <r>
    <x v="4"/>
    <n v="0"/>
  </r>
  <r>
    <x v="4"/>
    <n v="9"/>
  </r>
  <r>
    <x v="3"/>
    <n v="9"/>
  </r>
  <r>
    <x v="5"/>
    <n v="9"/>
  </r>
  <r>
    <x v="3"/>
    <n v="0"/>
  </r>
  <r>
    <x v="5"/>
    <n v="9"/>
  </r>
  <r>
    <x v="5"/>
    <n v="9"/>
  </r>
  <r>
    <x v="4"/>
    <n v="9"/>
  </r>
  <r>
    <x v="3"/>
    <n v="9"/>
  </r>
  <r>
    <x v="5"/>
    <n v="0"/>
  </r>
  <r>
    <x v="3"/>
    <n v="9"/>
  </r>
  <r>
    <x v="4"/>
    <n v="0"/>
  </r>
  <r>
    <x v="5"/>
    <n v="9"/>
  </r>
  <r>
    <x v="5"/>
    <n v="0"/>
  </r>
  <r>
    <x v="4"/>
    <n v="9"/>
  </r>
  <r>
    <x v="5"/>
    <n v="0"/>
  </r>
  <r>
    <x v="4"/>
    <n v="0"/>
  </r>
  <r>
    <x v="5"/>
    <n v="9"/>
  </r>
  <r>
    <x v="5"/>
    <n v="9"/>
  </r>
  <r>
    <x v="5"/>
    <n v="9"/>
  </r>
  <r>
    <x v="5"/>
    <n v="0"/>
  </r>
  <r>
    <x v="5"/>
    <n v="0"/>
  </r>
  <r>
    <x v="4"/>
    <n v="0"/>
  </r>
  <r>
    <x v="3"/>
    <n v="4.5"/>
  </r>
  <r>
    <x v="3"/>
    <n v="4.5"/>
  </r>
  <r>
    <x v="3"/>
    <n v="4.5"/>
  </r>
  <r>
    <x v="3"/>
    <n v="4.5"/>
  </r>
  <r>
    <x v="5"/>
    <n v="0"/>
  </r>
  <r>
    <x v="4"/>
    <n v="4.5"/>
  </r>
  <r>
    <x v="3"/>
    <n v="4.5"/>
  </r>
  <r>
    <x v="4"/>
    <n v="0"/>
  </r>
  <r>
    <x v="5"/>
    <n v="4.5"/>
  </r>
  <r>
    <x v="4"/>
    <n v="0"/>
  </r>
  <r>
    <x v="4"/>
    <n v="0"/>
  </r>
  <r>
    <x v="4"/>
    <n v="0"/>
  </r>
  <r>
    <x v="3"/>
    <n v="0"/>
  </r>
  <r>
    <x v="5"/>
    <n v="0"/>
  </r>
  <r>
    <x v="2"/>
    <n v="4.5"/>
  </r>
  <r>
    <x v="3"/>
    <n v="4.5"/>
  </r>
  <r>
    <x v="4"/>
    <n v="0"/>
  </r>
  <r>
    <x v="5"/>
    <n v="0"/>
  </r>
  <r>
    <x v="3"/>
    <n v="4.5"/>
  </r>
  <r>
    <x v="4"/>
    <n v="0"/>
  </r>
  <r>
    <x v="5"/>
    <n v="4.5"/>
  </r>
  <r>
    <x v="3"/>
    <n v="0"/>
  </r>
  <r>
    <x v="3"/>
    <n v="0"/>
  </r>
  <r>
    <x v="3"/>
    <n v="0"/>
  </r>
  <r>
    <x v="3"/>
    <n v="0"/>
  </r>
  <r>
    <x v="5"/>
    <n v="4.5"/>
  </r>
  <r>
    <x v="4"/>
    <n v="0"/>
  </r>
  <r>
    <x v="5"/>
    <n v="0"/>
  </r>
  <r>
    <x v="5"/>
    <n v="4.5"/>
  </r>
  <r>
    <x v="5"/>
    <n v="0"/>
  </r>
  <r>
    <x v="4"/>
    <n v="0"/>
  </r>
  <r>
    <x v="3"/>
    <n v="4.5"/>
  </r>
  <r>
    <x v="3"/>
    <n v="0"/>
  </r>
  <r>
    <x v="3"/>
    <n v="0"/>
  </r>
  <r>
    <x v="5"/>
    <n v="0"/>
  </r>
  <r>
    <x v="5"/>
    <n v="0"/>
  </r>
  <r>
    <x v="5"/>
    <n v="0"/>
  </r>
  <r>
    <x v="5"/>
    <n v="4.5"/>
  </r>
  <r>
    <x v="4"/>
    <n v="0"/>
  </r>
  <r>
    <x v="4"/>
    <n v="0"/>
  </r>
  <r>
    <x v="5"/>
    <n v="0"/>
  </r>
  <r>
    <x v="3"/>
    <n v="4.5"/>
  </r>
  <r>
    <x v="3"/>
    <n v="4.5"/>
  </r>
  <r>
    <x v="5"/>
    <n v="0"/>
  </r>
  <r>
    <x v="4"/>
    <n v="0"/>
  </r>
  <r>
    <x v="3"/>
    <n v="4.5"/>
  </r>
  <r>
    <x v="5"/>
    <n v="4.5"/>
  </r>
  <r>
    <x v="4"/>
    <n v="4.5"/>
  </r>
  <r>
    <x v="3"/>
    <n v="4.5"/>
  </r>
  <r>
    <x v="3"/>
    <n v="0"/>
  </r>
  <r>
    <x v="4"/>
    <n v="0"/>
  </r>
  <r>
    <x v="4"/>
    <n v="4.5"/>
  </r>
  <r>
    <x v="5"/>
    <n v="4.5"/>
  </r>
  <r>
    <x v="5"/>
    <n v="0"/>
  </r>
  <r>
    <x v="4"/>
    <n v="0"/>
  </r>
  <r>
    <x v="5"/>
    <n v="0"/>
  </r>
  <r>
    <x v="4"/>
    <n v="0"/>
  </r>
  <r>
    <x v="3"/>
    <n v="4.5"/>
  </r>
  <r>
    <x v="3"/>
    <n v="0"/>
  </r>
  <r>
    <x v="4"/>
    <n v="0"/>
  </r>
  <r>
    <x v="3"/>
    <n v="0"/>
  </r>
  <r>
    <x v="5"/>
    <n v="0"/>
  </r>
  <r>
    <x v="5"/>
    <n v="0"/>
  </r>
  <r>
    <x v="4"/>
    <n v="0"/>
  </r>
  <r>
    <x v="4"/>
    <n v="0"/>
  </r>
  <r>
    <x v="3"/>
    <n v="0"/>
  </r>
  <r>
    <x v="2"/>
    <n v="0"/>
  </r>
  <r>
    <x v="5"/>
    <n v="0"/>
  </r>
  <r>
    <x v="4"/>
    <n v="0"/>
  </r>
  <r>
    <x v="5"/>
    <n v="0"/>
  </r>
  <r>
    <x v="4"/>
    <n v="0"/>
  </r>
  <r>
    <x v="4"/>
    <n v="0"/>
  </r>
  <r>
    <x v="5"/>
    <n v="4.5"/>
  </r>
  <r>
    <x v="3"/>
    <n v="0"/>
  </r>
  <r>
    <x v="3"/>
    <n v="4.5"/>
  </r>
  <r>
    <x v="3"/>
    <n v="0"/>
  </r>
  <r>
    <x v="3"/>
    <n v="4.5"/>
  </r>
  <r>
    <x v="5"/>
    <n v="0"/>
  </r>
  <r>
    <x v="5"/>
    <n v="4.5"/>
  </r>
  <r>
    <x v="3"/>
    <n v="0"/>
  </r>
  <r>
    <x v="4"/>
    <n v="0"/>
  </r>
  <r>
    <x v="3"/>
    <n v="0"/>
  </r>
  <r>
    <x v="3"/>
    <n v="0"/>
  </r>
  <r>
    <x v="4"/>
    <n v="0"/>
  </r>
  <r>
    <x v="2"/>
    <n v="0"/>
  </r>
  <r>
    <x v="3"/>
    <n v="0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2"/>
    <n v="4.5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2"/>
    <n v="0"/>
  </r>
  <r>
    <x v="4"/>
    <n v="4.5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2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2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2"/>
    <n v="0"/>
  </r>
  <r>
    <x v="3"/>
    <n v="0"/>
  </r>
  <r>
    <x v="2"/>
    <n v="0"/>
  </r>
  <r>
    <x v="2"/>
    <n v="0"/>
  </r>
  <r>
    <x v="2"/>
    <n v="0"/>
  </r>
  <r>
    <x v="0"/>
    <n v="9"/>
  </r>
  <r>
    <x v="0"/>
    <n v="9"/>
  </r>
  <r>
    <x v="0"/>
    <n v="9"/>
  </r>
  <r>
    <x v="1"/>
    <n v="9"/>
  </r>
  <r>
    <x v="1"/>
    <n v="0"/>
  </r>
  <r>
    <x v="0"/>
    <n v="9"/>
  </r>
  <r>
    <x v="0"/>
    <n v="9"/>
  </r>
  <r>
    <x v="0"/>
    <n v="0"/>
  </r>
  <r>
    <x v="1"/>
    <n v="9"/>
  </r>
  <r>
    <x v="1"/>
    <n v="0"/>
  </r>
  <r>
    <x v="0"/>
    <n v="9"/>
  </r>
  <r>
    <x v="0"/>
    <n v="0"/>
  </r>
  <r>
    <x v="0"/>
    <n v="0"/>
  </r>
  <r>
    <x v="1"/>
    <n v="9"/>
  </r>
  <r>
    <x v="0"/>
    <n v="9"/>
  </r>
  <r>
    <x v="0"/>
    <n v="0"/>
  </r>
  <r>
    <x v="1"/>
    <n v="9"/>
  </r>
  <r>
    <x v="1"/>
    <n v="9"/>
  </r>
  <r>
    <x v="0"/>
    <n v="9"/>
  </r>
  <r>
    <x v="0"/>
    <n v="9"/>
  </r>
  <r>
    <x v="1"/>
    <n v="9"/>
  </r>
  <r>
    <x v="1"/>
    <n v="9"/>
  </r>
  <r>
    <x v="0"/>
    <n v="9"/>
  </r>
  <r>
    <x v="0"/>
    <n v="0"/>
  </r>
  <r>
    <x v="1"/>
    <n v="9"/>
  </r>
  <r>
    <x v="0"/>
    <n v="9"/>
  </r>
  <r>
    <x v="0"/>
    <n v="9"/>
  </r>
  <r>
    <x v="1"/>
    <n v="9"/>
  </r>
  <r>
    <x v="1"/>
    <n v="4.5"/>
  </r>
  <r>
    <x v="1"/>
    <n v="4.5"/>
  </r>
  <r>
    <x v="0"/>
    <n v="4.5"/>
  </r>
  <r>
    <x v="1"/>
    <n v="0"/>
  </r>
  <r>
    <x v="1"/>
    <n v="0"/>
  </r>
  <r>
    <x v="1"/>
    <n v="0"/>
  </r>
  <r>
    <x v="0"/>
    <n v="0"/>
  </r>
  <r>
    <x v="1"/>
    <n v="0"/>
  </r>
  <r>
    <x v="1"/>
    <n v="4.5"/>
  </r>
  <r>
    <x v="0"/>
    <n v="0"/>
  </r>
  <r>
    <x v="0"/>
    <n v="0"/>
  </r>
  <r>
    <x v="0"/>
    <n v="4.5"/>
  </r>
  <r>
    <x v="1"/>
    <n v="4.5"/>
  </r>
  <r>
    <x v="0"/>
    <n v="4.5"/>
  </r>
  <r>
    <x v="0"/>
    <n v="0"/>
  </r>
  <r>
    <x v="1"/>
    <n v="0"/>
  </r>
  <r>
    <x v="0"/>
    <n v="0"/>
  </r>
  <r>
    <x v="0"/>
    <n v="0"/>
  </r>
  <r>
    <x v="1"/>
    <n v="0"/>
  </r>
  <r>
    <x v="1"/>
    <n v="4.5"/>
  </r>
  <r>
    <x v="1"/>
    <n v="4.5"/>
  </r>
  <r>
    <x v="1"/>
    <n v="0"/>
  </r>
  <r>
    <x v="1"/>
    <n v="0"/>
  </r>
  <r>
    <x v="1"/>
    <n v="4.5"/>
  </r>
  <r>
    <x v="1"/>
    <n v="0"/>
  </r>
  <r>
    <x v="0"/>
    <n v="0"/>
  </r>
  <r>
    <x v="1"/>
    <n v="0"/>
  </r>
  <r>
    <x v="0"/>
    <n v="0"/>
  </r>
  <r>
    <x v="1"/>
    <n v="0"/>
  </r>
  <r>
    <x v="0"/>
    <n v="0"/>
  </r>
  <r>
    <x v="1"/>
    <n v="0"/>
  </r>
  <r>
    <x v="1"/>
    <n v="0"/>
  </r>
  <r>
    <x v="0"/>
    <n v="4.5"/>
  </r>
  <r>
    <x v="1"/>
    <n v="4.5"/>
  </r>
  <r>
    <x v="1"/>
    <n v="0"/>
  </r>
  <r>
    <x v="1"/>
    <n v="0"/>
  </r>
  <r>
    <x v="0"/>
    <n v="0"/>
  </r>
  <r>
    <x v="0"/>
    <n v="4.5"/>
  </r>
  <r>
    <x v="0"/>
    <n v="0"/>
  </r>
  <r>
    <x v="0"/>
    <n v="0"/>
  </r>
  <r>
    <x v="0"/>
    <n v="4.5"/>
  </r>
  <r>
    <x v="0"/>
    <n v="0"/>
  </r>
  <r>
    <x v="1"/>
    <n v="4.5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4.5"/>
  </r>
  <r>
    <x v="1"/>
    <n v="4.5"/>
  </r>
  <r>
    <x v="1"/>
    <n v="0"/>
  </r>
  <r>
    <x v="0"/>
    <n v="0"/>
  </r>
  <r>
    <x v="0"/>
    <n v="0"/>
  </r>
  <r>
    <x v="1"/>
    <n v="4.5"/>
  </r>
  <r>
    <x v="0"/>
    <n v="4.5"/>
  </r>
  <r>
    <x v="1"/>
    <n v="0"/>
  </r>
  <r>
    <x v="0"/>
    <n v="0"/>
  </r>
  <r>
    <x v="0"/>
    <n v="0"/>
  </r>
  <r>
    <x v="1"/>
    <n v="0"/>
  </r>
  <r>
    <x v="1"/>
    <n v="0"/>
  </r>
  <r>
    <x v="0"/>
    <n v="4.5"/>
  </r>
  <r>
    <x v="1"/>
    <n v="0"/>
  </r>
  <r>
    <x v="1"/>
    <n v="0"/>
  </r>
  <r>
    <x v="1"/>
    <n v="0"/>
  </r>
  <r>
    <x v="1"/>
    <n v="4.5"/>
  </r>
  <r>
    <x v="1"/>
    <n v="4.5"/>
  </r>
  <r>
    <x v="1"/>
    <n v="4.5"/>
  </r>
  <r>
    <x v="0"/>
    <n v="0"/>
  </r>
  <r>
    <x v="0"/>
    <n v="0"/>
  </r>
  <r>
    <x v="0"/>
    <n v="4.5"/>
  </r>
  <r>
    <x v="0"/>
    <n v="0"/>
  </r>
  <r>
    <x v="1"/>
    <n v="0"/>
  </r>
  <r>
    <x v="1"/>
    <n v="0"/>
  </r>
  <r>
    <x v="2"/>
    <n v="4.5"/>
  </r>
  <r>
    <x v="1"/>
    <n v="0"/>
  </r>
  <r>
    <x v="0"/>
    <n v="0"/>
  </r>
  <r>
    <x v="0"/>
    <n v="4.5"/>
  </r>
  <r>
    <x v="0"/>
    <n v="4.5"/>
  </r>
  <r>
    <x v="0"/>
    <n v="0"/>
  </r>
  <r>
    <x v="1"/>
    <n v="4.5"/>
  </r>
  <r>
    <x v="1"/>
    <n v="0"/>
  </r>
  <r>
    <x v="0"/>
    <n v="0"/>
  </r>
  <r>
    <x v="0"/>
    <n v="4.5"/>
  </r>
  <r>
    <x v="1"/>
    <n v="0"/>
  </r>
  <r>
    <x v="1"/>
    <n v="0"/>
  </r>
  <r>
    <x v="2"/>
    <n v="0"/>
  </r>
  <r>
    <x v="1"/>
    <n v="0"/>
  </r>
  <r>
    <x v="1"/>
    <n v="0"/>
  </r>
  <r>
    <x v="0"/>
    <n v="4.5"/>
  </r>
  <r>
    <x v="0"/>
    <n v="0"/>
  </r>
  <r>
    <x v="1"/>
    <n v="4.5"/>
  </r>
  <r>
    <x v="1"/>
    <n v="0"/>
  </r>
  <r>
    <x v="1"/>
    <n v="4.5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4.5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4.5"/>
  </r>
  <r>
    <x v="1"/>
    <n v="4.5"/>
  </r>
  <r>
    <x v="1"/>
    <n v="0"/>
  </r>
  <r>
    <x v="2"/>
    <n v="0"/>
  </r>
  <r>
    <x v="2"/>
    <n v="4.5"/>
  </r>
  <r>
    <x v="1"/>
    <n v="0"/>
  </r>
  <r>
    <x v="2"/>
    <n v="0"/>
  </r>
  <r>
    <x v="1"/>
    <n v="0"/>
  </r>
  <r>
    <x v="1"/>
    <n v="0"/>
  </r>
  <r>
    <x v="2"/>
    <n v="0"/>
  </r>
  <r>
    <x v="0"/>
    <n v="4.5"/>
  </r>
  <r>
    <x v="0"/>
    <n v="0"/>
  </r>
  <r>
    <x v="1"/>
    <n v="0"/>
  </r>
  <r>
    <x v="1"/>
    <n v="0"/>
  </r>
  <r>
    <x v="2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0"/>
    <n v="0"/>
  </r>
  <r>
    <x v="0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0"/>
    <n v="4.5"/>
  </r>
  <r>
    <x v="1"/>
    <n v="0"/>
  </r>
  <r>
    <x v="1"/>
    <n v="0"/>
  </r>
  <r>
    <x v="1"/>
    <n v="0"/>
  </r>
  <r>
    <x v="0"/>
    <n v="0"/>
  </r>
  <r>
    <x v="0"/>
    <n v="4.5"/>
  </r>
  <r>
    <x v="2"/>
    <n v="0"/>
  </r>
  <r>
    <x v="1"/>
    <n v="0"/>
  </r>
  <r>
    <x v="1"/>
    <n v="0"/>
  </r>
  <r>
    <x v="0"/>
    <n v="4.5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2"/>
    <n v="4.5"/>
  </r>
  <r>
    <x v="0"/>
    <n v="0"/>
  </r>
  <r>
    <x v="1"/>
    <n v="0"/>
  </r>
  <r>
    <x v="0"/>
    <n v="0"/>
  </r>
  <r>
    <x v="2"/>
    <n v="0"/>
  </r>
  <r>
    <x v="1"/>
    <n v="0"/>
  </r>
  <r>
    <x v="0"/>
    <n v="0"/>
  </r>
  <r>
    <x v="0"/>
    <n v="0"/>
  </r>
  <r>
    <x v="1"/>
    <n v="0"/>
  </r>
  <r>
    <x v="0"/>
    <n v="0"/>
  </r>
  <r>
    <x v="2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</pivotCacheRecords>
</file>

<file path=xl/pivotCache/pivotCacheRecords5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18"/>
  </r>
  <r>
    <x v="0"/>
    <n v="0"/>
  </r>
  <r>
    <x v="0"/>
    <n v="0"/>
  </r>
  <r>
    <x v="0"/>
    <n v="0"/>
  </r>
  <r>
    <x v="0"/>
    <n v="0"/>
  </r>
  <r>
    <x v="0"/>
    <n v="0"/>
  </r>
  <r>
    <x v="0"/>
    <n v="9"/>
  </r>
  <r>
    <x v="1"/>
    <n v="0"/>
  </r>
  <r>
    <x v="1"/>
    <n v="0"/>
  </r>
  <r>
    <x v="1"/>
    <n v="9"/>
  </r>
  <r>
    <x v="1"/>
    <n v="9"/>
  </r>
  <r>
    <x v="1"/>
    <n v="9"/>
  </r>
  <r>
    <x v="1"/>
    <n v="0"/>
  </r>
  <r>
    <x v="1"/>
    <n v="9"/>
  </r>
  <r>
    <x v="2"/>
    <n v="0"/>
  </r>
  <r>
    <x v="2"/>
    <n v="9"/>
  </r>
  <r>
    <x v="2"/>
    <n v="18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9"/>
  </r>
  <r>
    <x v="2"/>
    <n v="0"/>
  </r>
  <r>
    <x v="2"/>
    <n v="0"/>
  </r>
  <r>
    <x v="2"/>
    <n v="0"/>
  </r>
  <r>
    <x v="0"/>
    <n v="0"/>
  </r>
  <r>
    <x v="0"/>
    <n v="9"/>
  </r>
  <r>
    <x v="0"/>
    <n v="0"/>
  </r>
  <r>
    <x v="0"/>
    <n v="18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3"/>
    <n v="18"/>
  </r>
  <r>
    <x v="3"/>
    <n v="0"/>
  </r>
  <r>
    <x v="3"/>
    <n v="18"/>
  </r>
  <r>
    <x v="3"/>
    <n v="9"/>
  </r>
  <r>
    <x v="3"/>
    <n v="9"/>
  </r>
  <r>
    <x v="3"/>
    <n v="0"/>
  </r>
  <r>
    <x v="4"/>
    <n v="0"/>
  </r>
  <r>
    <x v="4"/>
    <n v="0"/>
  </r>
  <r>
    <x v="5"/>
    <n v="9"/>
  </r>
  <r>
    <x v="5"/>
    <n v="0"/>
  </r>
  <r>
    <x v="4"/>
    <n v="0"/>
  </r>
  <r>
    <x v="4"/>
    <n v="18"/>
  </r>
  <r>
    <x v="4"/>
    <n v="18"/>
  </r>
  <r>
    <x v="3"/>
    <n v="0"/>
  </r>
  <r>
    <x v="4"/>
    <n v="18"/>
  </r>
  <r>
    <x v="4"/>
    <n v="9"/>
  </r>
  <r>
    <x v="5"/>
    <n v="18"/>
  </r>
  <r>
    <x v="5"/>
    <n v="18"/>
  </r>
  <r>
    <x v="5"/>
    <n v="0"/>
  </r>
  <r>
    <x v="5"/>
    <n v="0"/>
  </r>
  <r>
    <x v="5"/>
    <n v="0"/>
  </r>
  <r>
    <x v="6"/>
    <n v="18"/>
  </r>
  <r>
    <x v="6"/>
    <n v="9"/>
  </r>
  <r>
    <x v="6"/>
    <n v="18"/>
  </r>
  <r>
    <x v="6"/>
    <n v="0"/>
  </r>
  <r>
    <x v="6"/>
    <n v="18"/>
  </r>
  <r>
    <x v="6"/>
    <n v="0"/>
  </r>
  <r>
    <x v="6"/>
    <n v="9"/>
  </r>
  <r>
    <x v="5"/>
    <n v="9"/>
  </r>
  <r>
    <x v="6"/>
    <n v="9"/>
  </r>
  <r>
    <x v="5"/>
    <n v="9"/>
  </r>
  <r>
    <x v="6"/>
    <n v="9"/>
  </r>
  <r>
    <x v="4"/>
    <n v="9"/>
  </r>
  <r>
    <x v="6"/>
    <n v="0"/>
  </r>
  <r>
    <x v="4"/>
    <n v="9"/>
  </r>
  <r>
    <x v="6"/>
    <n v="9"/>
  </r>
  <r>
    <x v="4"/>
    <n v="9"/>
  </r>
  <r>
    <x v="5"/>
    <n v="9"/>
  </r>
  <r>
    <x v="5"/>
    <n v="9"/>
  </r>
  <r>
    <x v="5"/>
    <n v="9"/>
  </r>
  <r>
    <x v="5"/>
    <n v="9"/>
  </r>
  <r>
    <x v="6"/>
    <n v="9"/>
  </r>
  <r>
    <x v="4"/>
    <n v="9"/>
  </r>
  <r>
    <x v="4"/>
    <n v="9"/>
  </r>
  <r>
    <x v="4"/>
    <n v="9"/>
  </r>
  <r>
    <x v="4"/>
    <n v="9"/>
  </r>
  <r>
    <x v="6"/>
    <n v="9"/>
  </r>
  <r>
    <x v="6"/>
    <n v="9"/>
  </r>
  <r>
    <x v="6"/>
    <n v="9"/>
  </r>
  <r>
    <x v="5"/>
    <n v="9"/>
  </r>
  <r>
    <x v="6"/>
    <n v="9"/>
  </r>
  <r>
    <x v="6"/>
    <n v="9"/>
  </r>
  <r>
    <x v="5"/>
    <n v="0"/>
  </r>
  <r>
    <x v="4"/>
    <n v="9"/>
  </r>
  <r>
    <x v="5"/>
    <n v="9"/>
  </r>
  <r>
    <x v="6"/>
    <n v="9"/>
  </r>
  <r>
    <x v="4"/>
    <n v="0"/>
  </r>
  <r>
    <x v="6"/>
    <n v="9"/>
  </r>
  <r>
    <x v="4"/>
    <n v="0"/>
  </r>
  <r>
    <x v="5"/>
    <n v="9"/>
  </r>
  <r>
    <x v="4"/>
    <n v="9"/>
  </r>
  <r>
    <x v="5"/>
    <n v="0"/>
  </r>
  <r>
    <x v="5"/>
    <n v="0"/>
  </r>
  <r>
    <x v="5"/>
    <n v="9"/>
  </r>
  <r>
    <x v="6"/>
    <n v="9"/>
  </r>
  <r>
    <x v="6"/>
    <n v="0"/>
  </r>
  <r>
    <x v="4"/>
    <n v="9"/>
  </r>
  <r>
    <x v="4"/>
    <n v="0"/>
  </r>
  <r>
    <x v="6"/>
    <n v="9"/>
  </r>
  <r>
    <x v="5"/>
    <n v="9"/>
  </r>
  <r>
    <x v="4"/>
    <n v="9"/>
  </r>
  <r>
    <x v="6"/>
    <n v="9"/>
  </r>
  <r>
    <x v="3"/>
    <n v="9"/>
  </r>
  <r>
    <x v="6"/>
    <n v="9"/>
  </r>
  <r>
    <x v="5"/>
    <n v="0"/>
  </r>
  <r>
    <x v="4"/>
    <n v="9"/>
  </r>
  <r>
    <x v="6"/>
    <n v="0"/>
  </r>
  <r>
    <x v="1"/>
    <n v="9"/>
  </r>
  <r>
    <x v="4"/>
    <n v="9"/>
  </r>
  <r>
    <x v="5"/>
    <n v="9"/>
  </r>
  <r>
    <x v="5"/>
    <n v="9"/>
  </r>
  <r>
    <x v="6"/>
    <n v="9"/>
  </r>
  <r>
    <x v="6"/>
    <n v="9"/>
  </r>
  <r>
    <x v="5"/>
    <n v="0"/>
  </r>
  <r>
    <x v="6"/>
    <n v="0"/>
  </r>
  <r>
    <x v="3"/>
    <n v="0"/>
  </r>
  <r>
    <x v="4"/>
    <n v="9"/>
  </r>
  <r>
    <x v="4"/>
    <n v="9"/>
  </r>
  <r>
    <x v="5"/>
    <n v="9"/>
  </r>
  <r>
    <x v="5"/>
    <n v="9"/>
  </r>
  <r>
    <x v="5"/>
    <n v="9"/>
  </r>
  <r>
    <x v="5"/>
    <n v="9"/>
  </r>
  <r>
    <x v="4"/>
    <n v="0"/>
  </r>
  <r>
    <x v="5"/>
    <n v="9"/>
  </r>
  <r>
    <x v="5"/>
    <n v="0"/>
  </r>
  <r>
    <x v="3"/>
    <n v="0"/>
  </r>
  <r>
    <x v="4"/>
    <n v="9"/>
  </r>
  <r>
    <x v="4"/>
    <n v="9"/>
  </r>
  <r>
    <x v="5"/>
    <n v="9"/>
  </r>
  <r>
    <x v="6"/>
    <n v="9"/>
  </r>
  <r>
    <x v="4"/>
    <n v="9"/>
  </r>
  <r>
    <x v="4"/>
    <n v="9"/>
  </r>
  <r>
    <x v="4"/>
    <n v="9"/>
  </r>
  <r>
    <x v="5"/>
    <n v="9"/>
  </r>
  <r>
    <x v="6"/>
    <n v="0"/>
  </r>
  <r>
    <x v="5"/>
    <n v="9"/>
  </r>
  <r>
    <x v="5"/>
    <n v="9"/>
  </r>
  <r>
    <x v="6"/>
    <n v="9"/>
  </r>
  <r>
    <x v="5"/>
    <n v="9"/>
  </r>
  <r>
    <x v="5"/>
    <n v="9"/>
  </r>
  <r>
    <x v="4"/>
    <n v="9"/>
  </r>
  <r>
    <x v="5"/>
    <n v="9"/>
  </r>
  <r>
    <x v="4"/>
    <n v="9"/>
  </r>
  <r>
    <x v="4"/>
    <n v="9"/>
  </r>
  <r>
    <x v="6"/>
    <n v="0"/>
  </r>
  <r>
    <x v="6"/>
    <n v="9"/>
  </r>
  <r>
    <x v="3"/>
    <n v="9"/>
  </r>
  <r>
    <x v="5"/>
    <n v="0"/>
  </r>
  <r>
    <x v="3"/>
    <n v="0"/>
  </r>
  <r>
    <x v="4"/>
    <n v="0"/>
  </r>
  <r>
    <x v="5"/>
    <n v="0"/>
  </r>
  <r>
    <x v="6"/>
    <n v="9"/>
  </r>
  <r>
    <x v="3"/>
    <n v="0"/>
  </r>
  <r>
    <x v="4"/>
    <n v="0"/>
  </r>
  <r>
    <x v="4"/>
    <n v="0"/>
  </r>
  <r>
    <x v="5"/>
    <n v="0"/>
  </r>
  <r>
    <x v="4"/>
    <n v="9"/>
  </r>
  <r>
    <x v="5"/>
    <n v="9"/>
  </r>
  <r>
    <x v="6"/>
    <n v="0"/>
  </r>
  <r>
    <x v="5"/>
    <n v="9"/>
  </r>
  <r>
    <x v="6"/>
    <n v="9"/>
  </r>
  <r>
    <x v="4"/>
    <n v="9"/>
  </r>
  <r>
    <x v="5"/>
    <n v="9"/>
  </r>
  <r>
    <x v="4"/>
    <n v="9"/>
  </r>
  <r>
    <x v="4"/>
    <n v="9"/>
  </r>
  <r>
    <x v="4"/>
    <n v="9"/>
  </r>
  <r>
    <x v="6"/>
    <n v="0"/>
  </r>
  <r>
    <x v="4"/>
    <n v="4.5"/>
  </r>
  <r>
    <x v="3"/>
    <n v="0"/>
  </r>
  <r>
    <x v="3"/>
    <n v="4.5"/>
  </r>
  <r>
    <x v="3"/>
    <n v="4.5"/>
  </r>
  <r>
    <x v="4"/>
    <n v="4.5"/>
  </r>
  <r>
    <x v="6"/>
    <n v="4.5"/>
  </r>
  <r>
    <x v="1"/>
    <n v="4.5"/>
  </r>
  <r>
    <x v="5"/>
    <n v="0"/>
  </r>
  <r>
    <x v="5"/>
    <n v="4.5"/>
  </r>
  <r>
    <x v="6"/>
    <n v="4.5"/>
  </r>
  <r>
    <x v="6"/>
    <n v="0"/>
  </r>
  <r>
    <x v="6"/>
    <n v="4.5"/>
  </r>
  <r>
    <x v="4"/>
    <n v="0"/>
  </r>
  <r>
    <x v="4"/>
    <n v="0"/>
  </r>
  <r>
    <x v="5"/>
    <n v="4.5"/>
  </r>
  <r>
    <x v="1"/>
    <n v="4.5"/>
  </r>
  <r>
    <x v="6"/>
    <n v="0"/>
  </r>
  <r>
    <x v="5"/>
    <n v="4.5"/>
  </r>
  <r>
    <x v="3"/>
    <n v="0"/>
  </r>
  <r>
    <x v="5"/>
    <n v="4.5"/>
  </r>
  <r>
    <x v="4"/>
    <n v="4.5"/>
  </r>
  <r>
    <x v="4"/>
    <n v="0"/>
  </r>
  <r>
    <x v="3"/>
    <n v="4.5"/>
  </r>
  <r>
    <x v="4"/>
    <n v="4.5"/>
  </r>
  <r>
    <x v="4"/>
    <n v="4.5"/>
  </r>
  <r>
    <x v="5"/>
    <n v="0"/>
  </r>
  <r>
    <x v="6"/>
    <n v="0"/>
  </r>
  <r>
    <x v="4"/>
    <n v="4.5"/>
  </r>
  <r>
    <x v="4"/>
    <n v="4.5"/>
  </r>
  <r>
    <x v="5"/>
    <n v="4.5"/>
  </r>
  <r>
    <x v="6"/>
    <n v="0"/>
  </r>
  <r>
    <x v="3"/>
    <n v="0"/>
  </r>
  <r>
    <x v="3"/>
    <n v="0"/>
  </r>
  <r>
    <x v="3"/>
    <n v="4.5"/>
  </r>
  <r>
    <x v="4"/>
    <n v="0"/>
  </r>
  <r>
    <x v="5"/>
    <n v="0"/>
  </r>
  <r>
    <x v="5"/>
    <n v="0"/>
  </r>
  <r>
    <x v="5"/>
    <n v="0"/>
  </r>
  <r>
    <x v="6"/>
    <n v="4.5"/>
  </r>
  <r>
    <x v="5"/>
    <n v="4.5"/>
  </r>
  <r>
    <x v="4"/>
    <n v="4.5"/>
  </r>
  <r>
    <x v="4"/>
    <n v="4.5"/>
  </r>
  <r>
    <x v="4"/>
    <n v="0"/>
  </r>
  <r>
    <x v="4"/>
    <n v="4.5"/>
  </r>
  <r>
    <x v="6"/>
    <n v="4.5"/>
  </r>
  <r>
    <x v="1"/>
    <n v="0"/>
  </r>
  <r>
    <x v="4"/>
    <n v="4.5"/>
  </r>
  <r>
    <x v="6"/>
    <n v="4.5"/>
  </r>
  <r>
    <x v="4"/>
    <n v="4.5"/>
  </r>
  <r>
    <x v="4"/>
    <n v="0"/>
  </r>
  <r>
    <x v="6"/>
    <n v="0"/>
  </r>
  <r>
    <x v="5"/>
    <n v="0"/>
  </r>
  <r>
    <x v="5"/>
    <n v="0"/>
  </r>
  <r>
    <x v="5"/>
    <n v="4.5"/>
  </r>
  <r>
    <x v="6"/>
    <n v="4.5"/>
  </r>
  <r>
    <x v="5"/>
    <n v="4.5"/>
  </r>
  <r>
    <x v="6"/>
    <n v="4.5"/>
  </r>
  <r>
    <x v="4"/>
    <n v="0"/>
  </r>
  <r>
    <x v="4"/>
    <n v="0"/>
  </r>
  <r>
    <x v="6"/>
    <n v="4.5"/>
  </r>
  <r>
    <x v="3"/>
    <n v="0"/>
  </r>
  <r>
    <x v="5"/>
    <n v="4.5"/>
  </r>
  <r>
    <x v="5"/>
    <n v="4.5"/>
  </r>
  <r>
    <x v="6"/>
    <n v="4.5"/>
  </r>
  <r>
    <x v="5"/>
    <n v="0"/>
  </r>
  <r>
    <x v="1"/>
    <n v="4.5"/>
  </r>
  <r>
    <x v="1"/>
    <n v="0"/>
  </r>
  <r>
    <x v="5"/>
    <n v="0"/>
  </r>
  <r>
    <x v="5"/>
    <n v="0"/>
  </r>
  <r>
    <x v="4"/>
    <n v="0"/>
  </r>
  <r>
    <x v="5"/>
    <n v="0"/>
  </r>
  <r>
    <x v="5"/>
    <n v="0"/>
  </r>
  <r>
    <x v="4"/>
    <n v="4.5"/>
  </r>
  <r>
    <x v="3"/>
    <n v="0"/>
  </r>
  <r>
    <x v="4"/>
    <n v="4.5"/>
  </r>
  <r>
    <x v="4"/>
    <n v="0"/>
  </r>
  <r>
    <x v="1"/>
    <n v="4.5"/>
  </r>
  <r>
    <x v="5"/>
    <n v="4.5"/>
  </r>
  <r>
    <x v="4"/>
    <n v="4.5"/>
  </r>
  <r>
    <x v="4"/>
    <n v="4.5"/>
  </r>
  <r>
    <x v="5"/>
    <n v="0"/>
  </r>
  <r>
    <x v="3"/>
    <n v="4.5"/>
  </r>
  <r>
    <x v="1"/>
    <n v="0"/>
  </r>
  <r>
    <x v="5"/>
    <n v="0"/>
  </r>
  <r>
    <x v="4"/>
    <n v="0"/>
  </r>
  <r>
    <x v="3"/>
    <n v="4.5"/>
  </r>
  <r>
    <x v="5"/>
    <n v="4.5"/>
  </r>
  <r>
    <x v="5"/>
    <n v="0"/>
  </r>
  <r>
    <x v="4"/>
    <n v="4.5"/>
  </r>
  <r>
    <x v="4"/>
    <n v="0"/>
  </r>
  <r>
    <x v="1"/>
    <n v="0"/>
  </r>
  <r>
    <x v="4"/>
    <n v="0"/>
  </r>
  <r>
    <x v="4"/>
    <n v="0"/>
  </r>
  <r>
    <x v="6"/>
    <n v="4.5"/>
  </r>
  <r>
    <x v="3"/>
    <n v="0"/>
  </r>
  <r>
    <x v="3"/>
    <n v="0"/>
  </r>
  <r>
    <x v="4"/>
    <n v="0"/>
  </r>
  <r>
    <x v="1"/>
    <n v="0"/>
  </r>
  <r>
    <x v="1"/>
    <n v="0"/>
  </r>
  <r>
    <x v="3"/>
    <n v="0"/>
  </r>
  <r>
    <x v="5"/>
    <n v="4.5"/>
  </r>
  <r>
    <x v="3"/>
    <n v="4.5"/>
  </r>
  <r>
    <x v="4"/>
    <n v="4.5"/>
  </r>
  <r>
    <x v="5"/>
    <n v="0"/>
  </r>
  <r>
    <x v="3"/>
    <n v="0"/>
  </r>
  <r>
    <x v="1"/>
    <n v="0"/>
  </r>
  <r>
    <x v="3"/>
    <n v="0"/>
  </r>
  <r>
    <x v="5"/>
    <n v="4.5"/>
  </r>
  <r>
    <x v="1"/>
    <n v="0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4"/>
    <n v="4.5"/>
  </r>
  <r>
    <x v="5"/>
    <n v="0"/>
  </r>
  <r>
    <x v="5"/>
    <n v="0"/>
  </r>
  <r>
    <x v="1"/>
    <n v="4.5"/>
  </r>
  <r>
    <x v="4"/>
    <n v="0"/>
  </r>
  <r>
    <x v="4"/>
    <n v="0"/>
  </r>
  <r>
    <x v="5"/>
    <n v="0"/>
  </r>
  <r>
    <x v="1"/>
    <n v="0"/>
  </r>
  <r>
    <x v="5"/>
    <n v="0"/>
  </r>
  <r>
    <x v="4"/>
    <n v="0"/>
  </r>
  <r>
    <x v="5"/>
    <n v="0"/>
  </r>
  <r>
    <x v="5"/>
    <n v="0"/>
  </r>
  <r>
    <x v="1"/>
    <n v="0"/>
  </r>
  <r>
    <x v="3"/>
    <n v="0"/>
  </r>
  <r>
    <x v="3"/>
    <n v="4.5"/>
  </r>
  <r>
    <x v="3"/>
    <n v="0"/>
  </r>
  <r>
    <x v="5"/>
    <n v="0"/>
  </r>
  <r>
    <x v="4"/>
    <n v="0"/>
  </r>
  <r>
    <x v="3"/>
    <n v="0"/>
  </r>
  <r>
    <x v="1"/>
    <n v="0"/>
  </r>
  <r>
    <x v="3"/>
    <n v="0"/>
  </r>
  <r>
    <x v="4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1"/>
    <n v="0"/>
  </r>
  <r>
    <x v="1"/>
    <n v="0"/>
  </r>
  <r>
    <x v="1"/>
    <n v="0"/>
  </r>
  <r>
    <x v="3"/>
    <n v="0"/>
  </r>
  <r>
    <x v="3"/>
    <n v="0"/>
  </r>
  <r>
    <x v="4"/>
    <n v="0"/>
  </r>
  <r>
    <x v="4"/>
    <n v="0"/>
  </r>
  <r>
    <x v="1"/>
    <n v="0"/>
  </r>
  <r>
    <x v="1"/>
    <n v="0"/>
  </r>
  <r>
    <x v="4"/>
    <n v="0"/>
  </r>
  <r>
    <x v="1"/>
    <n v="0"/>
  </r>
  <r>
    <x v="3"/>
    <n v="0"/>
  </r>
  <r>
    <x v="3"/>
    <n v="0"/>
  </r>
  <r>
    <x v="3"/>
    <n v="0"/>
  </r>
  <r>
    <x v="1"/>
    <n v="0"/>
  </r>
  <r>
    <x v="4"/>
    <n v="0"/>
  </r>
  <r>
    <x v="3"/>
    <n v="0"/>
  </r>
  <r>
    <x v="3"/>
    <n v="0"/>
  </r>
  <r>
    <x v="5"/>
    <n v="4.5"/>
  </r>
  <r>
    <x v="3"/>
    <n v="0"/>
  </r>
  <r>
    <x v="3"/>
    <n v="0"/>
  </r>
  <r>
    <x v="5"/>
    <n v="0"/>
  </r>
  <r>
    <x v="1"/>
    <n v="0"/>
  </r>
  <r>
    <x v="3"/>
    <n v="0"/>
  </r>
  <r>
    <x v="1"/>
    <n v="4.5"/>
  </r>
  <r>
    <x v="5"/>
    <n v="0"/>
  </r>
  <r>
    <x v="1"/>
    <n v="0"/>
  </r>
  <r>
    <x v="5"/>
    <n v="0"/>
  </r>
  <r>
    <x v="1"/>
    <n v="0"/>
  </r>
  <r>
    <x v="1"/>
    <n v="0"/>
  </r>
  <r>
    <x v="5"/>
    <n v="0"/>
  </r>
  <r>
    <x v="5"/>
    <n v="0"/>
  </r>
  <r>
    <x v="1"/>
    <n v="0"/>
  </r>
  <r>
    <x v="3"/>
    <n v="0"/>
  </r>
  <r>
    <x v="5"/>
    <n v="0"/>
  </r>
  <r>
    <x v="1"/>
    <n v="0"/>
  </r>
  <r>
    <x v="3"/>
    <n v="0"/>
  </r>
  <r>
    <x v="4"/>
    <n v="0"/>
  </r>
  <r>
    <x v="1"/>
    <n v="0"/>
  </r>
  <r>
    <x v="1"/>
    <n v="0"/>
  </r>
  <r>
    <x v="1"/>
    <n v="0"/>
  </r>
  <r>
    <x v="1"/>
    <n v="0"/>
  </r>
  <r>
    <x v="3"/>
    <n v="4.5"/>
  </r>
  <r>
    <x v="5"/>
    <n v="0"/>
  </r>
  <r>
    <x v="3"/>
    <n v="0"/>
  </r>
  <r>
    <x v="3"/>
    <n v="0"/>
  </r>
  <r>
    <x v="1"/>
    <n v="0"/>
  </r>
  <r>
    <x v="4"/>
    <n v="0"/>
  </r>
  <r>
    <x v="4"/>
    <n v="0"/>
  </r>
  <r>
    <x v="4"/>
    <n v="0"/>
  </r>
  <r>
    <x v="1"/>
    <n v="0"/>
  </r>
  <r>
    <x v="5"/>
    <n v="0"/>
  </r>
  <r>
    <x v="1"/>
    <n v="0"/>
  </r>
  <r>
    <x v="5"/>
    <n v="0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1"/>
    <n v="0"/>
  </r>
  <r>
    <x v="5"/>
    <n v="0"/>
  </r>
  <r>
    <x v="4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0"/>
  </r>
  <r>
    <x v="0"/>
    <n v="9"/>
  </r>
  <r>
    <x v="1"/>
    <n v="9"/>
  </r>
  <r>
    <x v="0"/>
    <n v="0"/>
  </r>
  <r>
    <x v="0"/>
    <n v="9"/>
  </r>
  <r>
    <x v="1"/>
    <n v="9"/>
  </r>
  <r>
    <x v="1"/>
    <n v="9"/>
  </r>
  <r>
    <x v="0"/>
    <n v="9"/>
  </r>
  <r>
    <x v="0"/>
    <n v="9"/>
  </r>
  <r>
    <x v="2"/>
    <n v="0"/>
  </r>
  <r>
    <x v="1"/>
    <n v="0"/>
  </r>
  <r>
    <x v="0"/>
    <n v="9"/>
  </r>
  <r>
    <x v="0"/>
    <n v="0"/>
  </r>
  <r>
    <x v="1"/>
    <n v="9"/>
  </r>
  <r>
    <x v="0"/>
    <n v="0"/>
  </r>
  <r>
    <x v="0"/>
    <n v="9"/>
  </r>
  <r>
    <x v="1"/>
    <n v="9"/>
  </r>
  <r>
    <x v="1"/>
    <n v="4.5"/>
  </r>
  <r>
    <x v="1"/>
    <n v="4.5"/>
  </r>
  <r>
    <x v="0"/>
    <n v="0"/>
  </r>
  <r>
    <x v="2"/>
    <n v="0"/>
  </r>
  <r>
    <x v="1"/>
    <n v="0"/>
  </r>
  <r>
    <x v="2"/>
    <n v="4.5"/>
  </r>
  <r>
    <x v="0"/>
    <n v="0"/>
  </r>
  <r>
    <x v="1"/>
    <n v="4.5"/>
  </r>
  <r>
    <x v="1"/>
    <n v="0"/>
  </r>
  <r>
    <x v="0"/>
    <n v="4.5"/>
  </r>
  <r>
    <x v="0"/>
    <n v="0"/>
  </r>
  <r>
    <x v="0"/>
    <n v="0"/>
  </r>
  <r>
    <x v="1"/>
    <n v="4.5"/>
  </r>
  <r>
    <x v="0"/>
    <n v="0"/>
  </r>
  <r>
    <x v="0"/>
    <n v="4.5"/>
  </r>
  <r>
    <x v="1"/>
    <n v="0"/>
  </r>
  <r>
    <x v="0"/>
    <n v="0"/>
  </r>
  <r>
    <x v="0"/>
    <n v="4.5"/>
  </r>
  <r>
    <x v="2"/>
    <n v="0"/>
  </r>
  <r>
    <x v="2"/>
    <n v="4.5"/>
  </r>
  <r>
    <x v="2"/>
    <n v="4.5"/>
  </r>
  <r>
    <x v="2"/>
    <n v="4.5"/>
  </r>
  <r>
    <x v="1"/>
    <n v="0"/>
  </r>
  <r>
    <x v="1"/>
    <n v="4.5"/>
  </r>
  <r>
    <x v="1"/>
    <n v="4.5"/>
  </r>
  <r>
    <x v="0"/>
    <n v="0"/>
  </r>
  <r>
    <x v="2"/>
    <n v="0"/>
  </r>
  <r>
    <x v="0"/>
    <n v="4.5"/>
  </r>
  <r>
    <x v="2"/>
    <n v="0"/>
  </r>
  <r>
    <x v="0"/>
    <n v="0"/>
  </r>
  <r>
    <x v="1"/>
    <n v="4.5"/>
  </r>
  <r>
    <x v="2"/>
    <n v="4.5"/>
  </r>
  <r>
    <x v="0"/>
    <n v="4.5"/>
  </r>
  <r>
    <x v="1"/>
    <n v="4.5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4.5"/>
  </r>
  <r>
    <x v="2"/>
    <n v="4.5"/>
  </r>
  <r>
    <x v="0"/>
    <n v="0"/>
  </r>
  <r>
    <x v="2"/>
    <n v="4.5"/>
  </r>
  <r>
    <x v="2"/>
    <n v="0"/>
  </r>
  <r>
    <x v="0"/>
    <n v="4.5"/>
  </r>
  <r>
    <x v="0"/>
    <n v="4.5"/>
  </r>
  <r>
    <x v="1"/>
    <n v="0"/>
  </r>
  <r>
    <x v="2"/>
    <n v="0"/>
  </r>
  <r>
    <x v="2"/>
    <n v="0"/>
  </r>
  <r>
    <x v="0"/>
    <n v="4.5"/>
  </r>
  <r>
    <x v="0"/>
    <n v="0"/>
  </r>
  <r>
    <x v="2"/>
    <n v="0"/>
  </r>
  <r>
    <x v="0"/>
    <n v="0"/>
  </r>
  <r>
    <x v="1"/>
    <n v="4.5"/>
  </r>
  <r>
    <x v="0"/>
    <n v="0"/>
  </r>
  <r>
    <x v="0"/>
    <n v="0"/>
  </r>
  <r>
    <x v="2"/>
    <n v="0"/>
  </r>
  <r>
    <x v="2"/>
    <n v="4.5"/>
  </r>
  <r>
    <x v="0"/>
    <n v="0"/>
  </r>
  <r>
    <x v="1"/>
    <n v="0"/>
  </r>
  <r>
    <x v="2"/>
    <n v="4.5"/>
  </r>
  <r>
    <x v="1"/>
    <n v="0"/>
  </r>
  <r>
    <x v="2"/>
    <n v="0"/>
  </r>
  <r>
    <x v="2"/>
    <n v="4.5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2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1"/>
    <n v="0"/>
  </r>
  <r>
    <x v="1"/>
    <n v="0"/>
  </r>
  <r>
    <x v="1"/>
    <n v="0"/>
  </r>
  <r>
    <x v="2"/>
    <n v="0"/>
  </r>
  <r>
    <x v="2"/>
    <n v="0"/>
  </r>
  <r>
    <x v="0"/>
    <n v="0"/>
  </r>
  <r>
    <x v="0"/>
    <n v="4.5"/>
  </r>
  <r>
    <x v="2"/>
    <n v="0"/>
  </r>
  <r>
    <x v="1"/>
    <n v="0"/>
  </r>
  <r>
    <x v="1"/>
    <n v="0"/>
  </r>
  <r>
    <x v="2"/>
    <n v="0"/>
  </r>
  <r>
    <x v="0"/>
    <n v="4.5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1"/>
    <n v="4.5"/>
  </r>
  <r>
    <x v="1"/>
    <n v="4.5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4.5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0"/>
    <n v="0"/>
  </r>
  <r>
    <x v="1"/>
    <n v="0"/>
  </r>
  <r>
    <x v="2"/>
    <n v="0"/>
  </r>
  <r>
    <x v="2"/>
    <n v="0"/>
  </r>
  <r>
    <x v="1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0"/>
    <n v="4.5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2"/>
    <n v="4.5"/>
  </r>
  <r>
    <x v="1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0"/>
    <n v="0"/>
  </r>
  <r>
    <x v="0"/>
    <n v="0"/>
  </r>
  <r>
    <x v="2"/>
    <n v="0"/>
  </r>
  <r>
    <x v="0"/>
    <n v="0"/>
  </r>
  <r>
    <x v="1"/>
    <n v="0"/>
  </r>
  <r>
    <x v="2"/>
    <n v="0"/>
  </r>
  <r>
    <x v="0"/>
    <n v="0"/>
  </r>
  <r>
    <x v="2"/>
    <n v="0"/>
  </r>
  <r>
    <x v="2"/>
    <n v="0"/>
  </r>
  <r>
    <x v="0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6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0"/>
  </r>
  <r>
    <x v="0"/>
    <n v="18"/>
  </r>
  <r>
    <x v="0"/>
    <n v="18"/>
  </r>
  <r>
    <x v="0"/>
    <n v="18"/>
  </r>
  <r>
    <x v="0"/>
    <n v="9"/>
  </r>
  <r>
    <x v="0"/>
    <n v="18"/>
  </r>
  <r>
    <x v="0"/>
    <n v="0"/>
  </r>
  <r>
    <x v="1"/>
    <n v="18"/>
  </r>
  <r>
    <x v="1"/>
    <n v="18"/>
  </r>
  <r>
    <x v="1"/>
    <n v="0"/>
  </r>
  <r>
    <x v="1"/>
    <n v="9"/>
  </r>
  <r>
    <x v="1"/>
    <n v="0"/>
  </r>
  <r>
    <x v="1"/>
    <n v="0"/>
  </r>
  <r>
    <x v="1"/>
    <n v="9"/>
  </r>
  <r>
    <x v="0"/>
    <n v="0"/>
  </r>
  <r>
    <x v="0"/>
    <n v="0"/>
  </r>
  <r>
    <x v="0"/>
    <n v="18"/>
  </r>
  <r>
    <x v="0"/>
    <n v="0"/>
  </r>
  <r>
    <x v="0"/>
    <n v="9"/>
  </r>
  <r>
    <x v="0"/>
    <n v="0"/>
  </r>
  <r>
    <x v="2"/>
    <n v="0"/>
  </r>
  <r>
    <x v="2"/>
    <n v="18"/>
  </r>
  <r>
    <x v="2"/>
    <n v="9"/>
  </r>
  <r>
    <x v="2"/>
    <n v="9"/>
  </r>
  <r>
    <x v="2"/>
    <n v="0"/>
  </r>
  <r>
    <x v="2"/>
    <n v="0"/>
  </r>
  <r>
    <x v="2"/>
    <n v="0"/>
  </r>
  <r>
    <x v="2"/>
    <n v="0"/>
  </r>
  <r>
    <x v="2"/>
    <n v="0"/>
  </r>
  <r>
    <x v="2"/>
    <n v="18"/>
  </r>
  <r>
    <x v="2"/>
    <n v="0"/>
  </r>
  <r>
    <x v="2"/>
    <n v="0"/>
  </r>
  <r>
    <x v="2"/>
    <n v="0"/>
  </r>
  <r>
    <x v="1"/>
    <n v="0"/>
  </r>
  <r>
    <x v="1"/>
    <n v="9"/>
  </r>
  <r>
    <x v="1"/>
    <n v="0"/>
  </r>
  <r>
    <x v="1"/>
    <n v="0"/>
  </r>
  <r>
    <x v="1"/>
    <n v="0"/>
  </r>
  <r>
    <x v="1"/>
    <n v="0"/>
  </r>
  <r>
    <x v="3"/>
    <n v="18"/>
  </r>
  <r>
    <x v="3"/>
    <n v="0"/>
  </r>
  <r>
    <x v="3"/>
    <n v="18"/>
  </r>
  <r>
    <x v="3"/>
    <n v="0"/>
  </r>
  <r>
    <x v="3"/>
    <n v="0"/>
  </r>
  <r>
    <x v="3"/>
    <n v="0"/>
  </r>
  <r>
    <x v="4"/>
    <n v="0"/>
  </r>
  <r>
    <x v="4"/>
    <n v="18"/>
  </r>
  <r>
    <x v="5"/>
    <n v="0"/>
  </r>
  <r>
    <x v="5"/>
    <n v="0"/>
  </r>
  <r>
    <x v="3"/>
    <n v="9"/>
  </r>
  <r>
    <x v="3"/>
    <n v="18"/>
  </r>
  <r>
    <x v="3"/>
    <n v="0"/>
  </r>
  <r>
    <x v="3"/>
    <n v="0"/>
  </r>
  <r>
    <x v="3"/>
    <n v="18"/>
  </r>
  <r>
    <x v="3"/>
    <n v="0"/>
  </r>
  <r>
    <x v="4"/>
    <n v="18"/>
  </r>
  <r>
    <x v="4"/>
    <n v="0"/>
  </r>
  <r>
    <x v="4"/>
    <n v="0"/>
  </r>
  <r>
    <x v="4"/>
    <n v="18"/>
  </r>
  <r>
    <x v="4"/>
    <n v="18"/>
  </r>
  <r>
    <x v="5"/>
    <n v="18"/>
  </r>
  <r>
    <x v="5"/>
    <n v="0"/>
  </r>
  <r>
    <x v="5"/>
    <n v="18"/>
  </r>
  <r>
    <x v="5"/>
    <n v="18"/>
  </r>
  <r>
    <x v="5"/>
    <n v="18"/>
  </r>
  <r>
    <x v="5"/>
    <n v="9"/>
  </r>
  <r>
    <x v="5"/>
    <n v="9"/>
  </r>
  <r>
    <x v="4"/>
    <n v="9"/>
  </r>
  <r>
    <x v="5"/>
    <n v="9"/>
  </r>
  <r>
    <x v="4"/>
    <n v="9"/>
  </r>
  <r>
    <x v="5"/>
    <n v="9"/>
  </r>
  <r>
    <x v="3"/>
    <n v="9"/>
  </r>
  <r>
    <x v="5"/>
    <n v="9"/>
  </r>
  <r>
    <x v="3"/>
    <n v="9"/>
  </r>
  <r>
    <x v="5"/>
    <n v="9"/>
  </r>
  <r>
    <x v="3"/>
    <n v="9"/>
  </r>
  <r>
    <x v="4"/>
    <n v="9"/>
  </r>
  <r>
    <x v="4"/>
    <n v="9"/>
  </r>
  <r>
    <x v="4"/>
    <n v="9"/>
  </r>
  <r>
    <x v="4"/>
    <n v="9"/>
  </r>
  <r>
    <x v="5"/>
    <n v="9"/>
  </r>
  <r>
    <x v="3"/>
    <n v="9"/>
  </r>
  <r>
    <x v="3"/>
    <n v="9"/>
  </r>
  <r>
    <x v="3"/>
    <n v="9"/>
  </r>
  <r>
    <x v="3"/>
    <n v="9"/>
  </r>
  <r>
    <x v="5"/>
    <n v="9"/>
  </r>
  <r>
    <x v="5"/>
    <n v="9"/>
  </r>
  <r>
    <x v="5"/>
    <n v="9"/>
  </r>
  <r>
    <x v="4"/>
    <n v="9"/>
  </r>
  <r>
    <x v="5"/>
    <n v="9"/>
  </r>
  <r>
    <x v="5"/>
    <n v="9"/>
  </r>
  <r>
    <x v="4"/>
    <n v="9"/>
  </r>
  <r>
    <x v="3"/>
    <n v="9"/>
  </r>
  <r>
    <x v="4"/>
    <n v="9"/>
  </r>
  <r>
    <x v="5"/>
    <n v="9"/>
  </r>
  <r>
    <x v="4"/>
    <n v="9"/>
  </r>
  <r>
    <x v="5"/>
    <n v="0"/>
  </r>
  <r>
    <x v="3"/>
    <n v="9"/>
  </r>
  <r>
    <x v="4"/>
    <n v="9"/>
  </r>
  <r>
    <x v="3"/>
    <n v="9"/>
  </r>
  <r>
    <x v="4"/>
    <n v="9"/>
  </r>
  <r>
    <x v="4"/>
    <n v="9"/>
  </r>
  <r>
    <x v="4"/>
    <n v="9"/>
  </r>
  <r>
    <x v="5"/>
    <n v="9"/>
  </r>
  <r>
    <x v="5"/>
    <n v="9"/>
  </r>
  <r>
    <x v="3"/>
    <n v="9"/>
  </r>
  <r>
    <x v="3"/>
    <n v="9"/>
  </r>
  <r>
    <x v="5"/>
    <n v="0"/>
  </r>
  <r>
    <x v="4"/>
    <n v="9"/>
  </r>
  <r>
    <x v="3"/>
    <n v="0"/>
  </r>
  <r>
    <x v="5"/>
    <n v="9"/>
  </r>
  <r>
    <x v="3"/>
    <n v="9"/>
  </r>
  <r>
    <x v="5"/>
    <n v="9"/>
  </r>
  <r>
    <x v="4"/>
    <n v="9"/>
  </r>
  <r>
    <x v="3"/>
    <n v="9"/>
  </r>
  <r>
    <x v="5"/>
    <n v="9"/>
  </r>
  <r>
    <x v="1"/>
    <n v="9"/>
  </r>
  <r>
    <x v="3"/>
    <n v="9"/>
  </r>
  <r>
    <x v="4"/>
    <n v="9"/>
  </r>
  <r>
    <x v="4"/>
    <n v="9"/>
  </r>
  <r>
    <x v="5"/>
    <n v="9"/>
  </r>
  <r>
    <x v="5"/>
    <n v="9"/>
  </r>
  <r>
    <x v="4"/>
    <n v="9"/>
  </r>
  <r>
    <x v="5"/>
    <n v="9"/>
  </r>
  <r>
    <x v="3"/>
    <n v="9"/>
  </r>
  <r>
    <x v="3"/>
    <n v="9"/>
  </r>
  <r>
    <x v="3"/>
    <n v="9"/>
  </r>
  <r>
    <x v="4"/>
    <n v="0"/>
  </r>
  <r>
    <x v="4"/>
    <n v="9"/>
  </r>
  <r>
    <x v="4"/>
    <n v="0"/>
  </r>
  <r>
    <x v="4"/>
    <n v="9"/>
  </r>
  <r>
    <x v="3"/>
    <n v="9"/>
  </r>
  <r>
    <x v="4"/>
    <n v="0"/>
  </r>
  <r>
    <x v="4"/>
    <n v="9"/>
  </r>
  <r>
    <x v="3"/>
    <n v="9"/>
  </r>
  <r>
    <x v="3"/>
    <n v="0"/>
  </r>
  <r>
    <x v="3"/>
    <n v="0"/>
  </r>
  <r>
    <x v="4"/>
    <n v="9"/>
  </r>
  <r>
    <x v="5"/>
    <n v="0"/>
  </r>
  <r>
    <x v="3"/>
    <n v="0"/>
  </r>
  <r>
    <x v="3"/>
    <n v="0"/>
  </r>
  <r>
    <x v="3"/>
    <n v="9"/>
  </r>
  <r>
    <x v="4"/>
    <n v="9"/>
  </r>
  <r>
    <x v="5"/>
    <n v="0"/>
  </r>
  <r>
    <x v="4"/>
    <n v="0"/>
  </r>
  <r>
    <x v="4"/>
    <n v="0"/>
  </r>
  <r>
    <x v="5"/>
    <n v="0"/>
  </r>
  <r>
    <x v="4"/>
    <n v="0"/>
  </r>
  <r>
    <x v="5"/>
    <n v="9"/>
  </r>
  <r>
    <x v="3"/>
    <n v="9"/>
  </r>
  <r>
    <x v="4"/>
    <n v="0"/>
  </r>
  <r>
    <x v="3"/>
    <n v="0"/>
  </r>
  <r>
    <x v="3"/>
    <n v="9"/>
  </r>
  <r>
    <x v="5"/>
    <n v="0"/>
  </r>
  <r>
    <x v="5"/>
    <n v="9"/>
  </r>
  <r>
    <x v="3"/>
    <n v="9"/>
  </r>
  <r>
    <x v="4"/>
    <n v="9"/>
  </r>
  <r>
    <x v="3"/>
    <n v="9"/>
  </r>
  <r>
    <x v="3"/>
    <n v="9"/>
  </r>
  <r>
    <x v="4"/>
    <n v="0"/>
  </r>
  <r>
    <x v="5"/>
    <n v="0"/>
  </r>
  <r>
    <x v="3"/>
    <n v="9"/>
  </r>
  <r>
    <x v="3"/>
    <n v="0"/>
  </r>
  <r>
    <x v="4"/>
    <n v="0"/>
  </r>
  <r>
    <x v="5"/>
    <n v="9"/>
  </r>
  <r>
    <x v="3"/>
    <n v="0"/>
  </r>
  <r>
    <x v="4"/>
    <n v="9"/>
  </r>
  <r>
    <x v="5"/>
    <n v="9"/>
  </r>
  <r>
    <x v="4"/>
    <n v="9"/>
  </r>
  <r>
    <x v="5"/>
    <n v="0"/>
  </r>
  <r>
    <x v="3"/>
    <n v="0"/>
  </r>
  <r>
    <x v="4"/>
    <n v="0"/>
  </r>
  <r>
    <x v="3"/>
    <n v="0"/>
  </r>
  <r>
    <x v="3"/>
    <n v="0"/>
  </r>
  <r>
    <x v="3"/>
    <n v="9"/>
  </r>
  <r>
    <x v="5"/>
    <n v="0"/>
  </r>
  <r>
    <x v="4"/>
    <n v="4.5"/>
  </r>
  <r>
    <x v="3"/>
    <n v="4.5"/>
  </r>
  <r>
    <x v="3"/>
    <n v="0"/>
  </r>
  <r>
    <x v="3"/>
    <n v="4.5"/>
  </r>
  <r>
    <x v="3"/>
    <n v="0"/>
  </r>
  <r>
    <x v="5"/>
    <n v="4.5"/>
  </r>
  <r>
    <x v="1"/>
    <n v="0"/>
  </r>
  <r>
    <x v="5"/>
    <n v="0"/>
  </r>
  <r>
    <x v="4"/>
    <n v="4.5"/>
  </r>
  <r>
    <x v="5"/>
    <n v="0"/>
  </r>
  <r>
    <x v="5"/>
    <n v="0"/>
  </r>
  <r>
    <x v="5"/>
    <n v="0"/>
  </r>
  <r>
    <x v="4"/>
    <n v="4.5"/>
  </r>
  <r>
    <x v="3"/>
    <n v="0"/>
  </r>
  <r>
    <x v="5"/>
    <n v="4.5"/>
  </r>
  <r>
    <x v="1"/>
    <n v="4.5"/>
  </r>
  <r>
    <x v="5"/>
    <n v="4.5"/>
  </r>
  <r>
    <x v="4"/>
    <n v="0"/>
  </r>
  <r>
    <x v="3"/>
    <n v="4.5"/>
  </r>
  <r>
    <x v="5"/>
    <n v="4.5"/>
  </r>
  <r>
    <x v="3"/>
    <n v="0"/>
  </r>
  <r>
    <x v="4"/>
    <n v="4.5"/>
  </r>
  <r>
    <x v="3"/>
    <n v="0"/>
  </r>
  <r>
    <x v="4"/>
    <n v="0"/>
  </r>
  <r>
    <x v="4"/>
    <n v="0"/>
  </r>
  <r>
    <x v="4"/>
    <n v="0"/>
  </r>
  <r>
    <x v="5"/>
    <n v="0"/>
  </r>
  <r>
    <x v="3"/>
    <n v="0"/>
  </r>
  <r>
    <x v="3"/>
    <n v="0"/>
  </r>
  <r>
    <x v="4"/>
    <n v="0"/>
  </r>
  <r>
    <x v="5"/>
    <n v="4.5"/>
  </r>
  <r>
    <x v="3"/>
    <n v="0"/>
  </r>
  <r>
    <x v="3"/>
    <n v="0"/>
  </r>
  <r>
    <x v="3"/>
    <n v="4.5"/>
  </r>
  <r>
    <x v="3"/>
    <n v="4.5"/>
  </r>
  <r>
    <x v="4"/>
    <n v="4.5"/>
  </r>
  <r>
    <x v="4"/>
    <n v="0"/>
  </r>
  <r>
    <x v="4"/>
    <n v="4.5"/>
  </r>
  <r>
    <x v="5"/>
    <n v="4.5"/>
  </r>
  <r>
    <x v="5"/>
    <n v="0"/>
  </r>
  <r>
    <x v="3"/>
    <n v="0"/>
  </r>
  <r>
    <x v="4"/>
    <n v="4.5"/>
  </r>
  <r>
    <x v="4"/>
    <n v="4.5"/>
  </r>
  <r>
    <x v="3"/>
    <n v="0"/>
  </r>
  <r>
    <x v="5"/>
    <n v="0"/>
  </r>
  <r>
    <x v="1"/>
    <n v="0"/>
  </r>
  <r>
    <x v="3"/>
    <n v="0"/>
  </r>
  <r>
    <x v="5"/>
    <n v="0"/>
  </r>
  <r>
    <x v="4"/>
    <n v="0"/>
  </r>
  <r>
    <x v="4"/>
    <n v="4.5"/>
  </r>
  <r>
    <x v="5"/>
    <n v="0"/>
  </r>
  <r>
    <x v="5"/>
    <n v="0"/>
  </r>
  <r>
    <x v="4"/>
    <n v="0"/>
  </r>
  <r>
    <x v="4"/>
    <n v="0"/>
  </r>
  <r>
    <x v="5"/>
    <n v="4.5"/>
  </r>
  <r>
    <x v="4"/>
    <n v="4.5"/>
  </r>
  <r>
    <x v="5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5"/>
    <n v="0"/>
  </r>
  <r>
    <x v="1"/>
    <n v="0"/>
  </r>
  <r>
    <x v="1"/>
    <n v="0"/>
  </r>
  <r>
    <x v="4"/>
    <n v="4.5"/>
  </r>
  <r>
    <x v="5"/>
    <n v="4.5"/>
  </r>
  <r>
    <x v="3"/>
    <n v="0"/>
  </r>
  <r>
    <x v="5"/>
    <n v="0"/>
  </r>
  <r>
    <x v="5"/>
    <n v="0"/>
  </r>
  <r>
    <x v="3"/>
    <n v="4.5"/>
  </r>
  <r>
    <x v="3"/>
    <n v="0"/>
  </r>
  <r>
    <x v="4"/>
    <n v="0"/>
  </r>
  <r>
    <x v="4"/>
    <n v="0"/>
  </r>
  <r>
    <x v="1"/>
    <n v="0"/>
  </r>
  <r>
    <x v="4"/>
    <n v="0"/>
  </r>
  <r>
    <x v="3"/>
    <n v="0"/>
  </r>
  <r>
    <x v="4"/>
    <n v="0"/>
  </r>
  <r>
    <x v="5"/>
    <n v="4.5"/>
  </r>
  <r>
    <x v="3"/>
    <n v="0"/>
  </r>
  <r>
    <x v="1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1"/>
    <n v="0"/>
  </r>
  <r>
    <x v="4"/>
    <n v="4.5"/>
  </r>
  <r>
    <x v="4"/>
    <n v="0"/>
  </r>
  <r>
    <x v="5"/>
    <n v="0"/>
  </r>
  <r>
    <x v="3"/>
    <n v="4.5"/>
  </r>
  <r>
    <x v="3"/>
    <n v="0"/>
  </r>
  <r>
    <x v="4"/>
    <n v="0"/>
  </r>
  <r>
    <x v="1"/>
    <n v="0"/>
  </r>
  <r>
    <x v="1"/>
    <n v="0"/>
  </r>
  <r>
    <x v="3"/>
    <n v="0"/>
  </r>
  <r>
    <x v="5"/>
    <n v="0"/>
  </r>
  <r>
    <x v="3"/>
    <n v="0"/>
  </r>
  <r>
    <x v="4"/>
    <n v="0"/>
  </r>
  <r>
    <x v="4"/>
    <n v="0"/>
  </r>
  <r>
    <x v="3"/>
    <n v="0"/>
  </r>
  <r>
    <x v="1"/>
    <n v="0"/>
  </r>
  <r>
    <x v="3"/>
    <n v="0"/>
  </r>
  <r>
    <x v="5"/>
    <n v="0"/>
  </r>
  <r>
    <x v="1"/>
    <n v="4.5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1"/>
    <n v="0"/>
  </r>
  <r>
    <x v="4"/>
    <n v="0"/>
  </r>
  <r>
    <x v="4"/>
    <n v="0"/>
  </r>
  <r>
    <x v="5"/>
    <n v="0"/>
  </r>
  <r>
    <x v="1"/>
    <n v="0"/>
  </r>
  <r>
    <x v="5"/>
    <n v="0"/>
  </r>
  <r>
    <x v="4"/>
    <n v="0"/>
  </r>
  <r>
    <x v="5"/>
    <n v="0"/>
  </r>
  <r>
    <x v="5"/>
    <n v="0"/>
  </r>
  <r>
    <x v="1"/>
    <n v="0"/>
  </r>
  <r>
    <x v="3"/>
    <n v="4.5"/>
  </r>
  <r>
    <x v="3"/>
    <n v="0"/>
  </r>
  <r>
    <x v="3"/>
    <n v="0"/>
  </r>
  <r>
    <x v="5"/>
    <n v="0"/>
  </r>
  <r>
    <x v="4"/>
    <n v="0"/>
  </r>
  <r>
    <x v="3"/>
    <n v="0"/>
  </r>
  <r>
    <x v="1"/>
    <n v="0"/>
  </r>
  <r>
    <x v="3"/>
    <n v="0"/>
  </r>
  <r>
    <x v="4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4"/>
    <n v="0"/>
  </r>
  <r>
    <x v="4"/>
    <n v="4.5"/>
  </r>
  <r>
    <x v="4"/>
    <n v="0"/>
  </r>
  <r>
    <x v="1"/>
    <n v="0"/>
  </r>
  <r>
    <x v="1"/>
    <n v="0"/>
  </r>
  <r>
    <x v="1"/>
    <n v="0"/>
  </r>
  <r>
    <x v="3"/>
    <n v="0"/>
  </r>
  <r>
    <x v="3"/>
    <n v="0"/>
  </r>
  <r>
    <x v="4"/>
    <n v="0"/>
  </r>
  <r>
    <x v="4"/>
    <n v="0"/>
  </r>
  <r>
    <x v="1"/>
    <n v="0"/>
  </r>
  <r>
    <x v="1"/>
    <n v="0"/>
  </r>
  <r>
    <x v="4"/>
    <n v="0"/>
  </r>
  <r>
    <x v="1"/>
    <n v="0"/>
  </r>
  <r>
    <x v="3"/>
    <n v="0"/>
  </r>
  <r>
    <x v="3"/>
    <n v="0"/>
  </r>
  <r>
    <x v="3"/>
    <n v="0"/>
  </r>
  <r>
    <x v="1"/>
    <n v="0"/>
  </r>
  <r>
    <x v="4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1"/>
    <n v="0"/>
  </r>
  <r>
    <x v="3"/>
    <n v="0"/>
  </r>
  <r>
    <x v="1"/>
    <n v="0"/>
  </r>
  <r>
    <x v="5"/>
    <n v="0"/>
  </r>
  <r>
    <x v="1"/>
    <n v="0"/>
  </r>
  <r>
    <x v="5"/>
    <n v="0"/>
  </r>
  <r>
    <x v="1"/>
    <n v="0"/>
  </r>
  <r>
    <x v="1"/>
    <n v="0"/>
  </r>
  <r>
    <x v="5"/>
    <n v="0"/>
  </r>
  <r>
    <x v="5"/>
    <n v="0"/>
  </r>
  <r>
    <x v="1"/>
    <n v="0"/>
  </r>
  <r>
    <x v="3"/>
    <n v="0"/>
  </r>
  <r>
    <x v="5"/>
    <n v="0"/>
  </r>
  <r>
    <x v="1"/>
    <n v="0"/>
  </r>
  <r>
    <x v="3"/>
    <n v="4.5"/>
  </r>
  <r>
    <x v="4"/>
    <n v="0"/>
  </r>
  <r>
    <x v="1"/>
    <n v="0"/>
  </r>
  <r>
    <x v="1"/>
    <n v="0"/>
  </r>
  <r>
    <x v="1"/>
    <n v="0"/>
  </r>
  <r>
    <x v="1"/>
    <n v="0"/>
  </r>
  <r>
    <x v="3"/>
    <n v="0"/>
  </r>
  <r>
    <x v="5"/>
    <n v="0"/>
  </r>
  <r>
    <x v="3"/>
    <n v="0"/>
  </r>
  <r>
    <x v="3"/>
    <n v="0"/>
  </r>
  <r>
    <x v="1"/>
    <n v="0"/>
  </r>
  <r>
    <x v="4"/>
    <n v="0"/>
  </r>
  <r>
    <x v="4"/>
    <n v="0"/>
  </r>
  <r>
    <x v="4"/>
    <n v="0"/>
  </r>
  <r>
    <x v="1"/>
    <n v="0"/>
  </r>
  <r>
    <x v="5"/>
    <n v="0"/>
  </r>
  <r>
    <x v="1"/>
    <n v="0"/>
  </r>
  <r>
    <x v="5"/>
    <n v="0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1"/>
    <n v="0"/>
  </r>
  <r>
    <x v="5"/>
    <n v="0"/>
  </r>
  <r>
    <x v="4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0"/>
  </r>
  <r>
    <x v="0"/>
    <n v="0"/>
  </r>
  <r>
    <x v="1"/>
    <n v="0"/>
  </r>
  <r>
    <x v="1"/>
    <n v="9"/>
  </r>
  <r>
    <x v="0"/>
    <n v="9"/>
  </r>
  <r>
    <x v="0"/>
    <n v="0"/>
  </r>
  <r>
    <x v="2"/>
    <n v="9"/>
  </r>
  <r>
    <x v="1"/>
    <n v="0"/>
  </r>
  <r>
    <x v="2"/>
    <n v="9"/>
  </r>
  <r>
    <x v="0"/>
    <n v="9"/>
  </r>
  <r>
    <x v="1"/>
    <n v="0"/>
  </r>
  <r>
    <x v="1"/>
    <n v="0"/>
  </r>
  <r>
    <x v="0"/>
    <n v="9"/>
  </r>
  <r>
    <x v="0"/>
    <n v="0"/>
  </r>
  <r>
    <x v="0"/>
    <n v="0"/>
  </r>
  <r>
    <x v="1"/>
    <n v="0"/>
  </r>
  <r>
    <x v="0"/>
    <n v="0"/>
  </r>
  <r>
    <x v="0"/>
    <n v="9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4.5"/>
  </r>
  <r>
    <x v="2"/>
    <n v="0"/>
  </r>
  <r>
    <x v="1"/>
    <n v="0"/>
  </r>
  <r>
    <x v="2"/>
    <n v="0"/>
  </r>
  <r>
    <x v="0"/>
    <n v="4.5"/>
  </r>
  <r>
    <x v="1"/>
    <n v="0"/>
  </r>
  <r>
    <x v="1"/>
    <n v="0"/>
  </r>
  <r>
    <x v="2"/>
    <n v="4.5"/>
  </r>
  <r>
    <x v="0"/>
    <n v="0"/>
  </r>
  <r>
    <x v="0"/>
    <n v="0"/>
  </r>
  <r>
    <x v="1"/>
    <n v="0"/>
  </r>
  <r>
    <x v="2"/>
    <n v="0"/>
  </r>
  <r>
    <x v="0"/>
    <n v="0"/>
  </r>
  <r>
    <x v="1"/>
    <n v="4.5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1"/>
    <n v="0"/>
  </r>
  <r>
    <x v="1"/>
    <n v="0"/>
  </r>
  <r>
    <x v="1"/>
    <n v="0"/>
  </r>
  <r>
    <x v="0"/>
    <n v="4.5"/>
  </r>
  <r>
    <x v="0"/>
    <n v="0"/>
  </r>
  <r>
    <x v="0"/>
    <n v="0"/>
  </r>
  <r>
    <x v="0"/>
    <n v="4.5"/>
  </r>
  <r>
    <x v="0"/>
    <n v="0"/>
  </r>
  <r>
    <x v="1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0"/>
    <n v="4.5"/>
  </r>
  <r>
    <x v="0"/>
    <n v="4.5"/>
  </r>
  <r>
    <x v="0"/>
    <n v="4.5"/>
  </r>
  <r>
    <x v="2"/>
    <n v="4.5"/>
  </r>
  <r>
    <x v="0"/>
    <n v="0"/>
  </r>
  <r>
    <x v="0"/>
    <n v="0"/>
  </r>
  <r>
    <x v="0"/>
    <n v="4.5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1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1"/>
    <n v="0"/>
  </r>
  <r>
    <x v="2"/>
    <n v="0"/>
  </r>
  <r>
    <x v="0"/>
    <n v="0"/>
  </r>
  <r>
    <x v="2"/>
    <n v="4.5"/>
  </r>
  <r>
    <x v="2"/>
    <n v="0"/>
  </r>
  <r>
    <x v="2"/>
    <n v="0"/>
  </r>
  <r>
    <x v="1"/>
    <n v="0"/>
  </r>
  <r>
    <x v="2"/>
    <n v="0"/>
  </r>
  <r>
    <x v="1"/>
    <n v="4.5"/>
  </r>
  <r>
    <x v="0"/>
    <n v="0"/>
  </r>
  <r>
    <x v="0"/>
    <n v="0"/>
  </r>
  <r>
    <x v="0"/>
    <n v="0"/>
  </r>
  <r>
    <x v="0"/>
    <n v="4.5"/>
  </r>
  <r>
    <x v="2"/>
    <n v="4.5"/>
  </r>
  <r>
    <x v="2"/>
    <n v="0"/>
  </r>
  <r>
    <x v="0"/>
    <n v="0"/>
  </r>
  <r>
    <x v="1"/>
    <n v="0"/>
  </r>
  <r>
    <x v="2"/>
    <n v="0"/>
  </r>
  <r>
    <x v="1"/>
    <n v="0"/>
  </r>
  <r>
    <x v="1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0"/>
    <n v="0"/>
  </r>
  <r>
    <x v="1"/>
    <n v="0"/>
  </r>
  <r>
    <x v="1"/>
    <n v="0"/>
  </r>
  <r>
    <x v="0"/>
    <n v="0"/>
  </r>
  <r>
    <x v="2"/>
    <n v="0"/>
  </r>
  <r>
    <x v="0"/>
    <n v="0"/>
  </r>
  <r>
    <x v="2"/>
    <n v="0"/>
  </r>
  <r>
    <x v="0"/>
    <n v="4.5"/>
  </r>
  <r>
    <x v="2"/>
    <n v="0"/>
  </r>
  <r>
    <x v="2"/>
    <n v="0"/>
  </r>
  <r>
    <x v="2"/>
    <n v="0"/>
  </r>
  <r>
    <x v="0"/>
    <n v="0"/>
  </r>
  <r>
    <x v="2"/>
    <n v="4.5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0"/>
    <n v="0"/>
  </r>
  <r>
    <x v="0"/>
    <n v="0"/>
  </r>
  <r>
    <x v="1"/>
    <n v="0"/>
  </r>
  <r>
    <x v="0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0"/>
    <n v="0"/>
  </r>
  <r>
    <x v="0"/>
    <n v="0"/>
  </r>
  <r>
    <x v="1"/>
    <n v="0"/>
  </r>
  <r>
    <x v="2"/>
    <n v="0"/>
  </r>
  <r>
    <x v="0"/>
    <n v="0"/>
  </r>
  <r>
    <x v="0"/>
    <n v="0"/>
  </r>
  <r>
    <x v="1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1"/>
    <n v="0"/>
  </r>
  <r>
    <x v="0"/>
    <n v="0"/>
  </r>
  <r>
    <x v="2"/>
    <n v="0"/>
  </r>
  <r>
    <x v="2"/>
    <n v="0"/>
  </r>
  <r>
    <x v="0"/>
    <n v="0"/>
  </r>
  <r>
    <x v="2"/>
    <n v="0"/>
  </r>
  <r>
    <x v="1"/>
    <n v="0"/>
  </r>
  <r>
    <x v="0"/>
    <n v="0"/>
  </r>
  <r>
    <x v="2"/>
    <n v="0"/>
  </r>
  <r>
    <x v="0"/>
    <n v="0"/>
  </r>
  <r>
    <x v="2"/>
    <n v="0"/>
  </r>
  <r>
    <x v="2"/>
    <n v="0"/>
  </r>
  <r>
    <x v="1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</pivotCacheRecords>
</file>

<file path=xl/pivotCache/pivotCacheRecords6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0"/>
  </r>
  <r>
    <x v="0"/>
    <n v="0"/>
  </r>
  <r>
    <x v="0"/>
    <n v="18"/>
  </r>
  <r>
    <x v="0"/>
    <n v="18"/>
  </r>
  <r>
    <x v="0"/>
    <n v="0"/>
  </r>
  <r>
    <x v="0"/>
    <n v="0"/>
  </r>
  <r>
    <x v="0"/>
    <n v="9"/>
  </r>
  <r>
    <x v="1"/>
    <n v="0"/>
  </r>
  <r>
    <x v="1"/>
    <n v="0"/>
  </r>
  <r>
    <x v="1"/>
    <n v="9"/>
  </r>
  <r>
    <x v="1"/>
    <n v="0"/>
  </r>
  <r>
    <x v="1"/>
    <n v="0"/>
  </r>
  <r>
    <x v="1"/>
    <n v="9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0"/>
  </r>
  <r>
    <x v="3"/>
    <n v="1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0"/>
    <n v="9"/>
  </r>
  <r>
    <x v="0"/>
    <n v="0"/>
  </r>
  <r>
    <x v="4"/>
    <n v="0"/>
  </r>
  <r>
    <x v="4"/>
    <n v="0"/>
  </r>
  <r>
    <x v="4"/>
    <n v="0"/>
  </r>
  <r>
    <x v="4"/>
    <n v="0"/>
  </r>
  <r>
    <x v="1"/>
    <n v="0"/>
  </r>
  <r>
    <x v="1"/>
    <n v="18"/>
  </r>
  <r>
    <x v="1"/>
    <n v="0"/>
  </r>
  <r>
    <x v="0"/>
    <n v="0"/>
  </r>
  <r>
    <x v="1"/>
    <n v="0"/>
  </r>
  <r>
    <x v="1"/>
    <n v="9"/>
  </r>
  <r>
    <x v="5"/>
    <n v="18"/>
  </r>
  <r>
    <x v="5"/>
    <n v="18"/>
  </r>
  <r>
    <x v="5"/>
    <n v="9"/>
  </r>
  <r>
    <x v="5"/>
    <n v="0"/>
  </r>
  <r>
    <x v="5"/>
    <n v="0"/>
  </r>
  <r>
    <x v="5"/>
    <n v="18"/>
  </r>
  <r>
    <x v="5"/>
    <n v="9"/>
  </r>
  <r>
    <x v="5"/>
    <n v="18"/>
  </r>
  <r>
    <x v="5"/>
    <n v="0"/>
  </r>
  <r>
    <x v="5"/>
    <n v="0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1"/>
    <n v="9"/>
  </r>
  <r>
    <x v="5"/>
    <n v="0"/>
  </r>
  <r>
    <x v="1"/>
    <n v="9"/>
  </r>
  <r>
    <x v="5"/>
    <n v="9"/>
  </r>
  <r>
    <x v="1"/>
    <n v="9"/>
  </r>
  <r>
    <x v="5"/>
    <n v="0"/>
  </r>
  <r>
    <x v="5"/>
    <n v="9"/>
  </r>
  <r>
    <x v="5"/>
    <n v="9"/>
  </r>
  <r>
    <x v="5"/>
    <n v="9"/>
  </r>
  <r>
    <x v="5"/>
    <n v="9"/>
  </r>
  <r>
    <x v="1"/>
    <n v="9"/>
  </r>
  <r>
    <x v="1"/>
    <n v="9"/>
  </r>
  <r>
    <x v="1"/>
    <n v="9"/>
  </r>
  <r>
    <x v="1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1"/>
    <n v="9"/>
  </r>
  <r>
    <x v="5"/>
    <n v="9"/>
  </r>
  <r>
    <x v="5"/>
    <n v="9"/>
  </r>
  <r>
    <x v="4"/>
    <n v="9"/>
  </r>
  <r>
    <x v="5"/>
    <n v="9"/>
  </r>
  <r>
    <x v="1"/>
    <n v="0"/>
  </r>
  <r>
    <x v="5"/>
    <n v="9"/>
  </r>
  <r>
    <x v="1"/>
    <n v="9"/>
  </r>
  <r>
    <x v="5"/>
    <n v="9"/>
  </r>
  <r>
    <x v="5"/>
    <n v="0"/>
  </r>
  <r>
    <x v="5"/>
    <n v="9"/>
  </r>
  <r>
    <x v="5"/>
    <n v="9"/>
  </r>
  <r>
    <x v="5"/>
    <n v="9"/>
  </r>
  <r>
    <x v="1"/>
    <n v="9"/>
  </r>
  <r>
    <x v="1"/>
    <n v="9"/>
  </r>
  <r>
    <x v="5"/>
    <n v="9"/>
  </r>
  <r>
    <x v="5"/>
    <n v="9"/>
  </r>
  <r>
    <x v="1"/>
    <n v="9"/>
  </r>
  <r>
    <x v="5"/>
    <n v="9"/>
  </r>
  <r>
    <x v="0"/>
    <n v="9"/>
  </r>
  <r>
    <x v="5"/>
    <n v="9"/>
  </r>
  <r>
    <x v="5"/>
    <n v="0"/>
  </r>
  <r>
    <x v="1"/>
    <n v="9"/>
  </r>
  <r>
    <x v="5"/>
    <n v="9"/>
  </r>
  <r>
    <x v="3"/>
    <n v="0"/>
  </r>
  <r>
    <x v="1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0"/>
    <n v="0"/>
  </r>
  <r>
    <x v="1"/>
    <n v="9"/>
  </r>
  <r>
    <x v="1"/>
    <n v="0"/>
  </r>
  <r>
    <x v="5"/>
    <n v="9"/>
  </r>
  <r>
    <x v="5"/>
    <n v="9"/>
  </r>
  <r>
    <x v="5"/>
    <n v="9"/>
  </r>
  <r>
    <x v="5"/>
    <n v="9"/>
  </r>
  <r>
    <x v="1"/>
    <n v="9"/>
  </r>
  <r>
    <x v="5"/>
    <n v="9"/>
  </r>
  <r>
    <x v="5"/>
    <n v="0"/>
  </r>
  <r>
    <x v="0"/>
    <n v="9"/>
  </r>
  <r>
    <x v="1"/>
    <n v="9"/>
  </r>
  <r>
    <x v="1"/>
    <n v="9"/>
  </r>
  <r>
    <x v="5"/>
    <n v="9"/>
  </r>
  <r>
    <x v="5"/>
    <n v="9"/>
  </r>
  <r>
    <x v="1"/>
    <n v="0"/>
  </r>
  <r>
    <x v="1"/>
    <n v="9"/>
  </r>
  <r>
    <x v="1"/>
    <n v="0"/>
  </r>
  <r>
    <x v="5"/>
    <n v="0"/>
  </r>
  <r>
    <x v="5"/>
    <n v="9"/>
  </r>
  <r>
    <x v="5"/>
    <n v="9"/>
  </r>
  <r>
    <x v="5"/>
    <n v="0"/>
  </r>
  <r>
    <x v="5"/>
    <n v="9"/>
  </r>
  <r>
    <x v="5"/>
    <n v="9"/>
  </r>
  <r>
    <x v="4"/>
    <n v="0"/>
  </r>
  <r>
    <x v="1"/>
    <n v="9"/>
  </r>
  <r>
    <x v="5"/>
    <n v="9"/>
  </r>
  <r>
    <x v="1"/>
    <n v="9"/>
  </r>
  <r>
    <x v="1"/>
    <n v="0"/>
  </r>
  <r>
    <x v="5"/>
    <n v="9"/>
  </r>
  <r>
    <x v="5"/>
    <n v="9"/>
  </r>
  <r>
    <x v="0"/>
    <n v="0"/>
  </r>
  <r>
    <x v="5"/>
    <n v="9"/>
  </r>
  <r>
    <x v="0"/>
    <n v="0"/>
  </r>
  <r>
    <x v="1"/>
    <n v="0"/>
  </r>
  <r>
    <x v="5"/>
    <n v="9"/>
  </r>
  <r>
    <x v="5"/>
    <n v="9"/>
  </r>
  <r>
    <x v="0"/>
    <n v="9"/>
  </r>
  <r>
    <x v="1"/>
    <n v="0"/>
  </r>
  <r>
    <x v="4"/>
    <n v="0"/>
  </r>
  <r>
    <x v="4"/>
    <n v="0"/>
  </r>
  <r>
    <x v="1"/>
    <n v="9"/>
  </r>
  <r>
    <x v="5"/>
    <n v="9"/>
  </r>
  <r>
    <x v="5"/>
    <n v="9"/>
  </r>
  <r>
    <x v="5"/>
    <n v="0"/>
  </r>
  <r>
    <x v="5"/>
    <n v="9"/>
  </r>
  <r>
    <x v="1"/>
    <n v="9"/>
  </r>
  <r>
    <x v="5"/>
    <n v="0"/>
  </r>
  <r>
    <x v="1"/>
    <n v="0"/>
  </r>
  <r>
    <x v="1"/>
    <n v="0"/>
  </r>
  <r>
    <x v="1"/>
    <n v="0"/>
  </r>
  <r>
    <x v="5"/>
    <n v="9"/>
  </r>
  <r>
    <x v="4"/>
    <n v="0"/>
  </r>
  <r>
    <x v="0"/>
    <n v="0"/>
  </r>
  <r>
    <x v="0"/>
    <n v="4.5"/>
  </r>
  <r>
    <x v="0"/>
    <n v="0"/>
  </r>
  <r>
    <x v="1"/>
    <n v="4.5"/>
  </r>
  <r>
    <x v="5"/>
    <n v="0"/>
  </r>
  <r>
    <x v="3"/>
    <n v="0"/>
  </r>
  <r>
    <x v="4"/>
    <n v="4.5"/>
  </r>
  <r>
    <x v="5"/>
    <n v="0"/>
  </r>
  <r>
    <x v="5"/>
    <n v="4.5"/>
  </r>
  <r>
    <x v="5"/>
    <n v="4.5"/>
  </r>
  <r>
    <x v="5"/>
    <n v="0"/>
  </r>
  <r>
    <x v="4"/>
    <n v="0"/>
  </r>
  <r>
    <x v="1"/>
    <n v="0"/>
  </r>
  <r>
    <x v="4"/>
    <n v="0"/>
  </r>
  <r>
    <x v="3"/>
    <n v="0"/>
  </r>
  <r>
    <x v="5"/>
    <n v="0"/>
  </r>
  <r>
    <x v="5"/>
    <n v="4.5"/>
  </r>
  <r>
    <x v="0"/>
    <n v="0"/>
  </r>
  <r>
    <x v="4"/>
    <n v="4.5"/>
  </r>
  <r>
    <x v="1"/>
    <n v="0"/>
  </r>
  <r>
    <x v="4"/>
    <n v="0"/>
  </r>
  <r>
    <x v="0"/>
    <n v="4.5"/>
  </r>
  <r>
    <x v="4"/>
    <n v="4.5"/>
  </r>
  <r>
    <x v="4"/>
    <n v="0"/>
  </r>
  <r>
    <x v="5"/>
    <n v="4.5"/>
  </r>
  <r>
    <x v="5"/>
    <n v="0"/>
  </r>
  <r>
    <x v="1"/>
    <n v="0"/>
  </r>
  <r>
    <x v="1"/>
    <n v="0"/>
  </r>
  <r>
    <x v="5"/>
    <n v="4.5"/>
  </r>
  <r>
    <x v="5"/>
    <n v="0"/>
  </r>
  <r>
    <x v="0"/>
    <n v="0"/>
  </r>
  <r>
    <x v="0"/>
    <n v="4.5"/>
  </r>
  <r>
    <x v="0"/>
    <n v="4.5"/>
  </r>
  <r>
    <x v="1"/>
    <n v="0"/>
  </r>
  <r>
    <x v="5"/>
    <n v="0"/>
  </r>
  <r>
    <x v="5"/>
    <n v="4.5"/>
  </r>
  <r>
    <x v="5"/>
    <n v="0"/>
  </r>
  <r>
    <x v="5"/>
    <n v="0"/>
  </r>
  <r>
    <x v="4"/>
    <n v="4.5"/>
  </r>
  <r>
    <x v="1"/>
    <n v="0"/>
  </r>
  <r>
    <x v="4"/>
    <n v="0"/>
  </r>
  <r>
    <x v="4"/>
    <n v="0"/>
  </r>
  <r>
    <x v="1"/>
    <n v="0"/>
  </r>
  <r>
    <x v="5"/>
    <n v="4.5"/>
  </r>
  <r>
    <x v="3"/>
    <n v="4.5"/>
  </r>
  <r>
    <x v="1"/>
    <n v="0"/>
  </r>
  <r>
    <x v="5"/>
    <n v="4.5"/>
  </r>
  <r>
    <x v="4"/>
    <n v="0"/>
  </r>
  <r>
    <x v="4"/>
    <n v="0"/>
  </r>
  <r>
    <x v="5"/>
    <n v="0"/>
  </r>
  <r>
    <x v="4"/>
    <n v="0"/>
  </r>
  <r>
    <x v="5"/>
    <n v="4.5"/>
  </r>
  <r>
    <x v="5"/>
    <n v="4.5"/>
  </r>
  <r>
    <x v="5"/>
    <n v="4.5"/>
  </r>
  <r>
    <x v="5"/>
    <n v="4.5"/>
  </r>
  <r>
    <x v="5"/>
    <n v="4.5"/>
  </r>
  <r>
    <x v="4"/>
    <n v="0"/>
  </r>
  <r>
    <x v="4"/>
    <n v="0"/>
  </r>
  <r>
    <x v="5"/>
    <n v="0"/>
  </r>
  <r>
    <x v="0"/>
    <n v="4.5"/>
  </r>
  <r>
    <x v="5"/>
    <n v="4.5"/>
  </r>
  <r>
    <x v="5"/>
    <n v="4.5"/>
  </r>
  <r>
    <x v="5"/>
    <n v="4.5"/>
  </r>
  <r>
    <x v="4"/>
    <n v="0"/>
  </r>
  <r>
    <x v="3"/>
    <n v="0"/>
  </r>
  <r>
    <x v="3"/>
    <n v="0"/>
  </r>
  <r>
    <x v="5"/>
    <n v="0"/>
  </r>
  <r>
    <x v="4"/>
    <n v="0"/>
  </r>
  <r>
    <x v="1"/>
    <n v="4.5"/>
  </r>
  <r>
    <x v="4"/>
    <n v="4.5"/>
  </r>
  <r>
    <x v="4"/>
    <n v="4.5"/>
  </r>
  <r>
    <x v="1"/>
    <n v="0"/>
  </r>
  <r>
    <x v="0"/>
    <n v="0"/>
  </r>
  <r>
    <x v="4"/>
    <n v="0"/>
  </r>
  <r>
    <x v="4"/>
    <n v="4.5"/>
  </r>
  <r>
    <x v="3"/>
    <n v="0"/>
  </r>
  <r>
    <x v="5"/>
    <n v="0"/>
  </r>
  <r>
    <x v="1"/>
    <n v="0"/>
  </r>
  <r>
    <x v="4"/>
    <n v="0"/>
  </r>
  <r>
    <x v="4"/>
    <n v="0"/>
  </r>
  <r>
    <x v="0"/>
    <n v="0"/>
  </r>
  <r>
    <x v="3"/>
    <n v="0"/>
  </r>
  <r>
    <x v="4"/>
    <n v="4.5"/>
  </r>
  <r>
    <x v="1"/>
    <n v="0"/>
  </r>
  <r>
    <x v="0"/>
    <n v="0"/>
  </r>
  <r>
    <x v="4"/>
    <n v="4.5"/>
  </r>
  <r>
    <x v="4"/>
    <n v="0"/>
  </r>
  <r>
    <x v="1"/>
    <n v="0"/>
  </r>
  <r>
    <x v="1"/>
    <n v="0"/>
  </r>
  <r>
    <x v="3"/>
    <n v="0"/>
  </r>
  <r>
    <x v="4"/>
    <n v="0"/>
  </r>
  <r>
    <x v="4"/>
    <n v="0"/>
  </r>
  <r>
    <x v="5"/>
    <n v="0"/>
  </r>
  <r>
    <x v="0"/>
    <n v="0"/>
  </r>
  <r>
    <x v="0"/>
    <n v="0"/>
  </r>
  <r>
    <x v="4"/>
    <n v="0"/>
  </r>
  <r>
    <x v="3"/>
    <n v="0"/>
  </r>
  <r>
    <x v="3"/>
    <n v="0"/>
  </r>
  <r>
    <x v="0"/>
    <n v="0"/>
  </r>
  <r>
    <x v="4"/>
    <n v="0"/>
  </r>
  <r>
    <x v="0"/>
    <n v="0"/>
  </r>
  <r>
    <x v="4"/>
    <n v="0"/>
  </r>
  <r>
    <x v="5"/>
    <n v="0"/>
  </r>
  <r>
    <x v="0"/>
    <n v="4.5"/>
  </r>
  <r>
    <x v="3"/>
    <n v="0"/>
  </r>
  <r>
    <x v="0"/>
    <n v="4.5"/>
  </r>
  <r>
    <x v="4"/>
    <n v="0"/>
  </r>
  <r>
    <x v="3"/>
    <n v="0"/>
  </r>
  <r>
    <x v="4"/>
    <n v="0"/>
  </r>
  <r>
    <x v="4"/>
    <n v="0"/>
  </r>
  <r>
    <x v="0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0"/>
    <n v="4.5"/>
  </r>
  <r>
    <x v="3"/>
    <n v="0"/>
  </r>
  <r>
    <x v="0"/>
    <n v="0"/>
  </r>
  <r>
    <x v="4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0"/>
    <n v="0"/>
  </r>
  <r>
    <x v="0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0"/>
    <n v="0"/>
  </r>
  <r>
    <x v="0"/>
    <n v="0"/>
  </r>
  <r>
    <x v="0"/>
    <n v="0"/>
  </r>
  <r>
    <x v="3"/>
    <n v="0"/>
  </r>
  <r>
    <x v="4"/>
    <n v="0"/>
  </r>
  <r>
    <x v="0"/>
    <n v="0"/>
  </r>
  <r>
    <x v="0"/>
    <n v="0"/>
  </r>
  <r>
    <x v="4"/>
    <n v="0"/>
  </r>
  <r>
    <x v="0"/>
    <n v="0"/>
  </r>
  <r>
    <x v="0"/>
    <n v="0"/>
  </r>
  <r>
    <x v="4"/>
    <n v="0"/>
  </r>
  <r>
    <x v="3"/>
    <n v="0"/>
  </r>
  <r>
    <x v="0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0"/>
    <n v="0"/>
  </r>
  <r>
    <x v="4"/>
    <n v="0"/>
  </r>
  <r>
    <x v="3"/>
    <n v="0"/>
  </r>
  <r>
    <x v="0"/>
    <n v="0"/>
  </r>
  <r>
    <x v="4"/>
    <n v="0"/>
  </r>
  <r>
    <x v="3"/>
    <n v="0"/>
  </r>
  <r>
    <x v="3"/>
    <n v="0"/>
  </r>
  <r>
    <x v="3"/>
    <n v="0"/>
  </r>
  <r>
    <x v="3"/>
    <n v="0"/>
  </r>
  <r>
    <x v="0"/>
    <n v="0"/>
  </r>
  <r>
    <x v="4"/>
    <n v="0"/>
  </r>
  <r>
    <x v="0"/>
    <n v="0"/>
  </r>
  <r>
    <x v="0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1"/>
    <n v="9"/>
  </r>
  <r>
    <x v="0"/>
    <n v="0"/>
  </r>
  <r>
    <x v="0"/>
    <n v="9"/>
  </r>
  <r>
    <x v="3"/>
    <n v="9"/>
  </r>
  <r>
    <x v="1"/>
    <n v="0"/>
  </r>
  <r>
    <x v="3"/>
    <n v="0"/>
  </r>
  <r>
    <x v="0"/>
    <n v="9"/>
  </r>
  <r>
    <x v="1"/>
    <n v="9"/>
  </r>
  <r>
    <x v="1"/>
    <n v="0"/>
  </r>
  <r>
    <x v="0"/>
    <n v="0"/>
  </r>
  <r>
    <x v="0"/>
    <n v="9"/>
  </r>
  <r>
    <x v="2"/>
    <n v="0"/>
  </r>
  <r>
    <x v="1"/>
    <n v="9"/>
  </r>
  <r>
    <x v="0"/>
    <n v="9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1"/>
    <n v="4.5"/>
  </r>
  <r>
    <x v="2"/>
    <n v="4.5"/>
  </r>
  <r>
    <x v="0"/>
    <n v="0"/>
  </r>
  <r>
    <x v="1"/>
    <n v="0"/>
  </r>
  <r>
    <x v="1"/>
    <n v="0"/>
  </r>
  <r>
    <x v="3"/>
    <n v="0"/>
  </r>
  <r>
    <x v="0"/>
    <n v="4.5"/>
  </r>
  <r>
    <x v="0"/>
    <n v="0"/>
  </r>
  <r>
    <x v="1"/>
    <n v="0"/>
  </r>
  <r>
    <x v="3"/>
    <n v="0"/>
  </r>
  <r>
    <x v="0"/>
    <n v="0"/>
  </r>
  <r>
    <x v="1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1"/>
    <n v="4.5"/>
  </r>
  <r>
    <x v="1"/>
    <n v="0"/>
  </r>
  <r>
    <x v="1"/>
    <n v="0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2"/>
    <n v="0"/>
  </r>
  <r>
    <x v="2"/>
    <n v="0"/>
  </r>
  <r>
    <x v="0"/>
    <n v="4.5"/>
  </r>
  <r>
    <x v="2"/>
    <n v="0"/>
  </r>
  <r>
    <x v="2"/>
    <n v="4.5"/>
  </r>
  <r>
    <x v="0"/>
    <n v="0"/>
  </r>
  <r>
    <x v="2"/>
    <n v="0"/>
  </r>
  <r>
    <x v="2"/>
    <n v="0"/>
  </r>
  <r>
    <x v="0"/>
    <n v="0"/>
  </r>
  <r>
    <x v="0"/>
    <n v="0"/>
  </r>
  <r>
    <x v="1"/>
    <n v="0"/>
  </r>
  <r>
    <x v="2"/>
    <n v="0"/>
  </r>
  <r>
    <x v="2"/>
    <n v="0"/>
  </r>
  <r>
    <x v="3"/>
    <n v="4.5"/>
  </r>
  <r>
    <x v="0"/>
    <n v="0"/>
  </r>
  <r>
    <x v="2"/>
    <n v="0"/>
  </r>
  <r>
    <x v="3"/>
    <n v="0"/>
  </r>
  <r>
    <x v="1"/>
    <n v="0"/>
  </r>
  <r>
    <x v="3"/>
    <n v="0"/>
  </r>
  <r>
    <x v="0"/>
    <n v="0"/>
  </r>
  <r>
    <x v="2"/>
    <n v="0"/>
  </r>
  <r>
    <x v="2"/>
    <n v="0"/>
  </r>
  <r>
    <x v="3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3"/>
    <n v="0"/>
  </r>
  <r>
    <x v="3"/>
    <n v="0"/>
  </r>
  <r>
    <x v="0"/>
    <n v="0"/>
  </r>
  <r>
    <x v="1"/>
    <n v="0"/>
  </r>
  <r>
    <x v="2"/>
    <n v="0"/>
  </r>
  <r>
    <x v="1"/>
    <n v="0"/>
  </r>
  <r>
    <x v="1"/>
    <n v="0"/>
  </r>
  <r>
    <x v="3"/>
    <n v="4.5"/>
  </r>
  <r>
    <x v="0"/>
    <n v="0"/>
  </r>
  <r>
    <x v="0"/>
    <n v="0"/>
  </r>
  <r>
    <x v="3"/>
    <n v="0"/>
  </r>
  <r>
    <x v="2"/>
    <n v="0"/>
  </r>
  <r>
    <x v="2"/>
    <n v="0"/>
  </r>
  <r>
    <x v="3"/>
    <n v="0"/>
  </r>
  <r>
    <x v="3"/>
    <n v="0"/>
  </r>
  <r>
    <x v="1"/>
    <n v="0"/>
  </r>
  <r>
    <x v="1"/>
    <n v="4.5"/>
  </r>
  <r>
    <x v="1"/>
    <n v="0"/>
  </r>
  <r>
    <x v="2"/>
    <n v="0"/>
  </r>
  <r>
    <x v="2"/>
    <n v="0"/>
  </r>
  <r>
    <x v="3"/>
    <n v="0"/>
  </r>
  <r>
    <x v="0"/>
    <n v="0"/>
  </r>
  <r>
    <x v="2"/>
    <n v="0"/>
  </r>
  <r>
    <x v="1"/>
    <n v="0"/>
  </r>
  <r>
    <x v="1"/>
    <n v="0"/>
  </r>
  <r>
    <x v="2"/>
    <n v="0"/>
  </r>
  <r>
    <x v="3"/>
    <n v="0"/>
  </r>
  <r>
    <x v="0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2"/>
    <n v="0"/>
  </r>
  <r>
    <x v="2"/>
    <n v="0"/>
  </r>
  <r>
    <x v="0"/>
    <n v="0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3"/>
    <n v="0"/>
  </r>
  <r>
    <x v="1"/>
    <n v="0"/>
  </r>
  <r>
    <x v="2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0"/>
    <n v="0"/>
  </r>
  <r>
    <x v="0"/>
    <n v="0"/>
  </r>
  <r>
    <x v="0"/>
    <n v="0"/>
  </r>
  <r>
    <x v="1"/>
    <n v="0"/>
  </r>
  <r>
    <x v="2"/>
    <n v="0"/>
  </r>
  <r>
    <x v="2"/>
    <n v="0"/>
  </r>
  <r>
    <x v="3"/>
    <n v="0"/>
  </r>
  <r>
    <x v="2"/>
    <n v="0"/>
  </r>
  <r>
    <x v="3"/>
    <n v="0"/>
  </r>
  <r>
    <x v="1"/>
    <n v="0"/>
  </r>
  <r>
    <x v="2"/>
    <n v="0"/>
  </r>
  <r>
    <x v="2"/>
    <n v="0"/>
  </r>
  <r>
    <x v="0"/>
    <n v="0"/>
  </r>
  <r>
    <x v="3"/>
    <n v="0"/>
  </r>
  <r>
    <x v="0"/>
    <n v="0"/>
  </r>
  <r>
    <x v="2"/>
    <n v="0"/>
  </r>
  <r>
    <x v="2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3"/>
    <n v="0"/>
  </r>
  <r>
    <x v="2"/>
    <n v="0"/>
  </r>
  <r>
    <x v="2"/>
    <n v="0"/>
  </r>
  <r>
    <x v="1"/>
    <n v="0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3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1"/>
    <n v="0"/>
  </r>
  <r>
    <x v="2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6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0"/>
  </r>
  <r>
    <x v="0"/>
    <n v="0"/>
  </r>
  <r>
    <x v="0"/>
    <n v="0"/>
  </r>
  <r>
    <x v="0"/>
    <n v="0"/>
  </r>
  <r>
    <x v="0"/>
    <n v="0"/>
  </r>
  <r>
    <x v="0"/>
    <n v="18"/>
  </r>
  <r>
    <x v="0"/>
    <n v="0"/>
  </r>
  <r>
    <x v="1"/>
    <n v="0"/>
  </r>
  <r>
    <x v="1"/>
    <n v="0"/>
  </r>
  <r>
    <x v="1"/>
    <n v="9"/>
  </r>
  <r>
    <x v="1"/>
    <n v="0"/>
  </r>
  <r>
    <x v="1"/>
    <n v="9"/>
  </r>
  <r>
    <x v="1"/>
    <n v="0"/>
  </r>
  <r>
    <x v="1"/>
    <n v="9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1"/>
    <n v="9"/>
  </r>
  <r>
    <x v="1"/>
    <n v="0"/>
  </r>
  <r>
    <x v="1"/>
    <n v="18"/>
  </r>
  <r>
    <x v="1"/>
    <n v="9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1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8"/>
  </r>
  <r>
    <x v="3"/>
    <n v="0"/>
  </r>
  <r>
    <x v="3"/>
    <n v="0"/>
  </r>
  <r>
    <x v="5"/>
    <n v="9"/>
  </r>
  <r>
    <x v="5"/>
    <n v="18"/>
  </r>
  <r>
    <x v="5"/>
    <n v="18"/>
  </r>
  <r>
    <x v="4"/>
    <n v="0"/>
  </r>
  <r>
    <x v="5"/>
    <n v="18"/>
  </r>
  <r>
    <x v="5"/>
    <n v="0"/>
  </r>
  <r>
    <x v="5"/>
    <n v="18"/>
  </r>
  <r>
    <x v="5"/>
    <n v="0"/>
  </r>
  <r>
    <x v="5"/>
    <n v="9"/>
  </r>
  <r>
    <x v="5"/>
    <n v="18"/>
  </r>
  <r>
    <x v="5"/>
    <n v="18"/>
  </r>
  <r>
    <x v="4"/>
    <n v="0"/>
  </r>
  <r>
    <x v="4"/>
    <n v="0"/>
  </r>
  <r>
    <x v="4"/>
    <n v="18"/>
  </r>
  <r>
    <x v="4"/>
    <n v="18"/>
  </r>
  <r>
    <x v="4"/>
    <n v="18"/>
  </r>
  <r>
    <x v="4"/>
    <n v="0"/>
  </r>
  <r>
    <x v="4"/>
    <n v="9"/>
  </r>
  <r>
    <x v="5"/>
    <n v="9"/>
  </r>
  <r>
    <x v="4"/>
    <n v="9"/>
  </r>
  <r>
    <x v="5"/>
    <n v="9"/>
  </r>
  <r>
    <x v="4"/>
    <n v="9"/>
  </r>
  <r>
    <x v="5"/>
    <n v="9"/>
  </r>
  <r>
    <x v="4"/>
    <n v="9"/>
  </r>
  <r>
    <x v="5"/>
    <n v="9"/>
  </r>
  <r>
    <x v="4"/>
    <n v="9"/>
  </r>
  <r>
    <x v="5"/>
    <n v="9"/>
  </r>
  <r>
    <x v="5"/>
    <n v="9"/>
  </r>
  <r>
    <x v="5"/>
    <n v="9"/>
  </r>
  <r>
    <x v="5"/>
    <n v="9"/>
  </r>
  <r>
    <x v="5"/>
    <n v="9"/>
  </r>
  <r>
    <x v="4"/>
    <n v="9"/>
  </r>
  <r>
    <x v="5"/>
    <n v="9"/>
  </r>
  <r>
    <x v="5"/>
    <n v="9"/>
  </r>
  <r>
    <x v="5"/>
    <n v="9"/>
  </r>
  <r>
    <x v="5"/>
    <n v="9"/>
  </r>
  <r>
    <x v="4"/>
    <n v="9"/>
  </r>
  <r>
    <x v="4"/>
    <n v="0"/>
  </r>
  <r>
    <x v="4"/>
    <n v="0"/>
  </r>
  <r>
    <x v="5"/>
    <n v="9"/>
  </r>
  <r>
    <x v="4"/>
    <n v="9"/>
  </r>
  <r>
    <x v="4"/>
    <n v="9"/>
  </r>
  <r>
    <x v="5"/>
    <n v="9"/>
  </r>
  <r>
    <x v="5"/>
    <n v="9"/>
  </r>
  <r>
    <x v="5"/>
    <n v="9"/>
  </r>
  <r>
    <x v="4"/>
    <n v="9"/>
  </r>
  <r>
    <x v="4"/>
    <n v="9"/>
  </r>
  <r>
    <x v="4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4"/>
    <n v="9"/>
  </r>
  <r>
    <x v="4"/>
    <n v="9"/>
  </r>
  <r>
    <x v="5"/>
    <n v="9"/>
  </r>
  <r>
    <x v="5"/>
    <n v="9"/>
  </r>
  <r>
    <x v="4"/>
    <n v="9"/>
  </r>
  <r>
    <x v="5"/>
    <n v="9"/>
  </r>
  <r>
    <x v="5"/>
    <n v="9"/>
  </r>
  <r>
    <x v="4"/>
    <n v="0"/>
  </r>
  <r>
    <x v="4"/>
    <n v="0"/>
  </r>
  <r>
    <x v="4"/>
    <n v="9"/>
  </r>
  <r>
    <x v="5"/>
    <n v="9"/>
  </r>
  <r>
    <x v="5"/>
    <n v="9"/>
  </r>
  <r>
    <x v="4"/>
    <n v="9"/>
  </r>
  <r>
    <x v="3"/>
    <n v="9"/>
  </r>
  <r>
    <x v="5"/>
    <n v="9"/>
  </r>
  <r>
    <x v="5"/>
    <n v="9"/>
  </r>
  <r>
    <x v="5"/>
    <n v="9"/>
  </r>
  <r>
    <x v="4"/>
    <n v="9"/>
  </r>
  <r>
    <x v="4"/>
    <n v="9"/>
  </r>
  <r>
    <x v="5"/>
    <n v="9"/>
  </r>
  <r>
    <x v="4"/>
    <n v="9"/>
  </r>
  <r>
    <x v="4"/>
    <n v="0"/>
  </r>
  <r>
    <x v="5"/>
    <n v="9"/>
  </r>
  <r>
    <x v="5"/>
    <n v="9"/>
  </r>
  <r>
    <x v="5"/>
    <n v="9"/>
  </r>
  <r>
    <x v="5"/>
    <n v="0"/>
  </r>
  <r>
    <x v="5"/>
    <n v="9"/>
  </r>
  <r>
    <x v="5"/>
    <n v="0"/>
  </r>
  <r>
    <x v="5"/>
    <n v="9"/>
  </r>
  <r>
    <x v="5"/>
    <n v="9"/>
  </r>
  <r>
    <x v="5"/>
    <n v="9"/>
  </r>
  <r>
    <x v="4"/>
    <n v="0"/>
  </r>
  <r>
    <x v="5"/>
    <n v="9"/>
  </r>
  <r>
    <x v="5"/>
    <n v="9"/>
  </r>
  <r>
    <x v="5"/>
    <n v="9"/>
  </r>
  <r>
    <x v="4"/>
    <n v="0"/>
  </r>
  <r>
    <x v="5"/>
    <n v="9"/>
  </r>
  <r>
    <x v="5"/>
    <n v="9"/>
  </r>
  <r>
    <x v="5"/>
    <n v="9"/>
  </r>
  <r>
    <x v="5"/>
    <n v="9"/>
  </r>
  <r>
    <x v="4"/>
    <n v="0"/>
  </r>
  <r>
    <x v="5"/>
    <n v="9"/>
  </r>
  <r>
    <x v="5"/>
    <n v="9"/>
  </r>
  <r>
    <x v="4"/>
    <n v="9"/>
  </r>
  <r>
    <x v="5"/>
    <n v="0"/>
  </r>
  <r>
    <x v="3"/>
    <n v="9"/>
  </r>
  <r>
    <x v="5"/>
    <n v="9"/>
  </r>
  <r>
    <x v="5"/>
    <n v="0"/>
  </r>
  <r>
    <x v="5"/>
    <n v="9"/>
  </r>
  <r>
    <x v="5"/>
    <n v="9"/>
  </r>
  <r>
    <x v="4"/>
    <n v="9"/>
  </r>
  <r>
    <x v="4"/>
    <n v="0"/>
  </r>
  <r>
    <x v="4"/>
    <n v="0"/>
  </r>
  <r>
    <x v="5"/>
    <n v="0"/>
  </r>
  <r>
    <x v="4"/>
    <n v="0"/>
  </r>
  <r>
    <x v="5"/>
    <n v="9"/>
  </r>
  <r>
    <x v="5"/>
    <n v="0"/>
  </r>
  <r>
    <x v="4"/>
    <n v="0"/>
  </r>
  <r>
    <x v="4"/>
    <n v="0"/>
  </r>
  <r>
    <x v="5"/>
    <n v="9"/>
  </r>
  <r>
    <x v="4"/>
    <n v="9"/>
  </r>
  <r>
    <x v="3"/>
    <n v="9"/>
  </r>
  <r>
    <x v="5"/>
    <n v="9"/>
  </r>
  <r>
    <x v="5"/>
    <n v="0"/>
  </r>
  <r>
    <x v="4"/>
    <n v="0"/>
  </r>
  <r>
    <x v="5"/>
    <n v="9"/>
  </r>
  <r>
    <x v="4"/>
    <n v="0"/>
  </r>
  <r>
    <x v="5"/>
    <n v="0"/>
  </r>
  <r>
    <x v="5"/>
    <n v="0"/>
  </r>
  <r>
    <x v="5"/>
    <n v="0"/>
  </r>
  <r>
    <x v="5"/>
    <n v="9"/>
  </r>
  <r>
    <x v="5"/>
    <n v="9"/>
  </r>
  <r>
    <x v="4"/>
    <n v="0"/>
  </r>
  <r>
    <x v="4"/>
    <n v="4.5"/>
  </r>
  <r>
    <x v="4"/>
    <n v="4.5"/>
  </r>
  <r>
    <x v="4"/>
    <n v="0"/>
  </r>
  <r>
    <x v="4"/>
    <n v="4.5"/>
  </r>
  <r>
    <x v="5"/>
    <n v="0"/>
  </r>
  <r>
    <x v="4"/>
    <n v="0"/>
  </r>
  <r>
    <x v="3"/>
    <n v="0"/>
  </r>
  <r>
    <x v="3"/>
    <n v="0"/>
  </r>
  <r>
    <x v="5"/>
    <n v="0"/>
  </r>
  <r>
    <x v="4"/>
    <n v="0"/>
  </r>
  <r>
    <x v="4"/>
    <n v="0"/>
  </r>
  <r>
    <x v="4"/>
    <n v="4.5"/>
  </r>
  <r>
    <x v="4"/>
    <n v="4.5"/>
  </r>
  <r>
    <x v="5"/>
    <n v="4.5"/>
  </r>
  <r>
    <x v="3"/>
    <n v="0"/>
  </r>
  <r>
    <x v="3"/>
    <n v="4.5"/>
  </r>
  <r>
    <x v="4"/>
    <n v="0"/>
  </r>
  <r>
    <x v="5"/>
    <n v="0"/>
  </r>
  <r>
    <x v="4"/>
    <n v="0"/>
  </r>
  <r>
    <x v="3"/>
    <n v="0"/>
  </r>
  <r>
    <x v="5"/>
    <n v="4.5"/>
  </r>
  <r>
    <x v="4"/>
    <n v="0"/>
  </r>
  <r>
    <x v="4"/>
    <n v="0"/>
  </r>
  <r>
    <x v="4"/>
    <n v="0"/>
  </r>
  <r>
    <x v="4"/>
    <n v="0"/>
  </r>
  <r>
    <x v="5"/>
    <n v="0"/>
  </r>
  <r>
    <x v="4"/>
    <n v="4.5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4.5"/>
  </r>
  <r>
    <x v="5"/>
    <n v="4.5"/>
  </r>
  <r>
    <x v="5"/>
    <n v="0"/>
  </r>
  <r>
    <x v="5"/>
    <n v="0"/>
  </r>
  <r>
    <x v="4"/>
    <n v="0"/>
  </r>
  <r>
    <x v="3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5"/>
    <n v="0"/>
  </r>
  <r>
    <x v="4"/>
    <n v="0"/>
  </r>
  <r>
    <x v="4"/>
    <n v="0"/>
  </r>
  <r>
    <x v="4"/>
    <n v="0"/>
  </r>
  <r>
    <x v="4"/>
    <n v="4.5"/>
  </r>
  <r>
    <x v="3"/>
    <n v="4.5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4.5"/>
  </r>
  <r>
    <x v="4"/>
    <n v="0"/>
  </r>
  <r>
    <x v="4"/>
    <n v="0"/>
  </r>
  <r>
    <x v="5"/>
    <n v="0"/>
  </r>
  <r>
    <x v="5"/>
    <n v="0"/>
  </r>
  <r>
    <x v="4"/>
    <n v="0"/>
  </r>
  <r>
    <x v="3"/>
    <n v="0"/>
  </r>
  <r>
    <x v="3"/>
    <n v="0"/>
  </r>
  <r>
    <x v="3"/>
    <n v="0"/>
  </r>
  <r>
    <x v="5"/>
    <n v="4.5"/>
  </r>
  <r>
    <x v="3"/>
    <n v="0"/>
  </r>
  <r>
    <x v="5"/>
    <n v="0"/>
  </r>
  <r>
    <x v="3"/>
    <n v="4.5"/>
  </r>
  <r>
    <x v="3"/>
    <n v="0"/>
  </r>
  <r>
    <x v="5"/>
    <n v="0"/>
  </r>
  <r>
    <x v="4"/>
    <n v="4.5"/>
  </r>
  <r>
    <x v="4"/>
    <n v="0"/>
  </r>
  <r>
    <x v="4"/>
    <n v="0"/>
  </r>
  <r>
    <x v="3"/>
    <n v="4.5"/>
  </r>
  <r>
    <x v="5"/>
    <n v="0"/>
  </r>
  <r>
    <x v="5"/>
    <n v="0"/>
  </r>
  <r>
    <x v="4"/>
    <n v="0"/>
  </r>
  <r>
    <x v="3"/>
    <n v="0"/>
  </r>
  <r>
    <x v="4"/>
    <n v="0"/>
  </r>
  <r>
    <x v="3"/>
    <n v="4.5"/>
  </r>
  <r>
    <x v="3"/>
    <n v="0"/>
  </r>
  <r>
    <x v="5"/>
    <n v="4.5"/>
  </r>
  <r>
    <x v="4"/>
    <n v="0"/>
  </r>
  <r>
    <x v="3"/>
    <n v="0"/>
  </r>
  <r>
    <x v="3"/>
    <n v="4.5"/>
  </r>
  <r>
    <x v="5"/>
    <n v="0"/>
  </r>
  <r>
    <x v="5"/>
    <n v="0"/>
  </r>
  <r>
    <x v="3"/>
    <n v="0"/>
  </r>
  <r>
    <x v="4"/>
    <n v="0"/>
  </r>
  <r>
    <x v="4"/>
    <n v="4.5"/>
  </r>
  <r>
    <x v="4"/>
    <n v="0"/>
  </r>
  <r>
    <x v="4"/>
    <n v="4.5"/>
  </r>
  <r>
    <x v="4"/>
    <n v="4.5"/>
  </r>
  <r>
    <x v="4"/>
    <n v="0"/>
  </r>
  <r>
    <x v="3"/>
    <n v="0"/>
  </r>
  <r>
    <x v="3"/>
    <n v="0"/>
  </r>
  <r>
    <x v="4"/>
    <n v="4.5"/>
  </r>
  <r>
    <x v="3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4.5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4.5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4.5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0"/>
    <n v="0"/>
  </r>
  <r>
    <x v="1"/>
    <n v="9"/>
  </r>
  <r>
    <x v="1"/>
    <n v="0"/>
  </r>
  <r>
    <x v="0"/>
    <n v="9"/>
  </r>
  <r>
    <x v="0"/>
    <n v="0"/>
  </r>
  <r>
    <x v="1"/>
    <n v="9"/>
  </r>
  <r>
    <x v="1"/>
    <n v="0"/>
  </r>
  <r>
    <x v="1"/>
    <n v="0"/>
  </r>
  <r>
    <x v="0"/>
    <n v="0"/>
  </r>
  <r>
    <x v="1"/>
    <n v="0"/>
  </r>
  <r>
    <x v="1"/>
    <n v="9"/>
  </r>
  <r>
    <x v="0"/>
    <n v="9"/>
  </r>
  <r>
    <x v="0"/>
    <n v="0"/>
  </r>
  <r>
    <x v="2"/>
    <n v="0"/>
  </r>
  <r>
    <x v="1"/>
    <n v="0"/>
  </r>
  <r>
    <x v="0"/>
    <n v="0"/>
  </r>
  <r>
    <x v="0"/>
    <n v="0"/>
  </r>
  <r>
    <x v="1"/>
    <n v="9"/>
  </r>
  <r>
    <x v="0"/>
    <n v="9"/>
  </r>
  <r>
    <x v="0"/>
    <n v="9"/>
  </r>
  <r>
    <x v="1"/>
    <n v="9"/>
  </r>
  <r>
    <x v="1"/>
    <n v="0"/>
  </r>
  <r>
    <x v="1"/>
    <n v="0"/>
  </r>
  <r>
    <x v="0"/>
    <n v="0"/>
  </r>
  <r>
    <x v="0"/>
    <n v="4.5"/>
  </r>
  <r>
    <x v="1"/>
    <n v="0"/>
  </r>
  <r>
    <x v="0"/>
    <n v="0"/>
  </r>
  <r>
    <x v="0"/>
    <n v="0"/>
  </r>
  <r>
    <x v="1"/>
    <n v="0"/>
  </r>
  <r>
    <x v="1"/>
    <n v="4.5"/>
  </r>
  <r>
    <x v="1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0"/>
    <n v="4.5"/>
  </r>
  <r>
    <x v="0"/>
    <n v="0"/>
  </r>
  <r>
    <x v="2"/>
    <n v="0"/>
  </r>
  <r>
    <x v="2"/>
    <n v="4.5"/>
  </r>
  <r>
    <x v="0"/>
    <n v="4.5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1"/>
    <n v="4.5"/>
  </r>
  <r>
    <x v="2"/>
    <n v="4.5"/>
  </r>
  <r>
    <x v="2"/>
    <n v="0"/>
  </r>
  <r>
    <x v="0"/>
    <n v="4.5"/>
  </r>
  <r>
    <x v="0"/>
    <n v="0"/>
  </r>
  <r>
    <x v="0"/>
    <n v="0"/>
  </r>
  <r>
    <x v="0"/>
    <n v="4.5"/>
  </r>
  <r>
    <x v="1"/>
    <n v="0"/>
  </r>
  <r>
    <x v="0"/>
    <n v="4.5"/>
  </r>
  <r>
    <x v="2"/>
    <n v="0"/>
  </r>
  <r>
    <x v="2"/>
    <n v="0"/>
  </r>
  <r>
    <x v="0"/>
    <n v="0"/>
  </r>
  <r>
    <x v="2"/>
    <n v="4.5"/>
  </r>
  <r>
    <x v="2"/>
    <n v="0"/>
  </r>
  <r>
    <x v="0"/>
    <n v="0"/>
  </r>
  <r>
    <x v="0"/>
    <n v="0"/>
  </r>
  <r>
    <x v="0"/>
    <n v="4.5"/>
  </r>
  <r>
    <x v="0"/>
    <n v="0"/>
  </r>
  <r>
    <x v="0"/>
    <n v="0"/>
  </r>
  <r>
    <x v="1"/>
    <n v="0"/>
  </r>
  <r>
    <x v="2"/>
    <n v="0"/>
  </r>
  <r>
    <x v="0"/>
    <n v="0"/>
  </r>
  <r>
    <x v="1"/>
    <n v="0"/>
  </r>
  <r>
    <x v="0"/>
    <n v="0"/>
  </r>
  <r>
    <x v="2"/>
    <n v="0"/>
  </r>
  <r>
    <x v="1"/>
    <n v="4.5"/>
  </r>
  <r>
    <x v="1"/>
    <n v="0"/>
  </r>
  <r>
    <x v="1"/>
    <n v="0"/>
  </r>
  <r>
    <x v="0"/>
    <n v="0"/>
  </r>
  <r>
    <x v="0"/>
    <n v="4.5"/>
  </r>
  <r>
    <x v="0"/>
    <n v="0"/>
  </r>
  <r>
    <x v="1"/>
    <n v="0"/>
  </r>
  <r>
    <x v="1"/>
    <n v="0"/>
  </r>
  <r>
    <x v="0"/>
    <n v="0"/>
  </r>
  <r>
    <x v="1"/>
    <n v="0"/>
  </r>
  <r>
    <x v="2"/>
    <n v="0"/>
  </r>
  <r>
    <x v="2"/>
    <n v="0"/>
  </r>
  <r>
    <x v="2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0"/>
    <n v="4.5"/>
  </r>
  <r>
    <x v="1"/>
    <n v="4.5"/>
  </r>
  <r>
    <x v="2"/>
    <n v="0"/>
  </r>
  <r>
    <x v="0"/>
    <n v="4.5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2"/>
    <n v="0"/>
  </r>
  <r>
    <x v="1"/>
    <n v="0"/>
  </r>
  <r>
    <x v="1"/>
    <n v="0"/>
  </r>
  <r>
    <x v="2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2"/>
    <n v="0"/>
  </r>
  <r>
    <x v="2"/>
    <n v="0"/>
  </r>
  <r>
    <x v="1"/>
    <n v="0"/>
  </r>
  <r>
    <x v="2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1"/>
    <n v="4.5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4.5"/>
  </r>
  <r>
    <x v="1"/>
    <n v="0"/>
  </r>
  <r>
    <x v="2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0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0"/>
    <n v="0"/>
  </r>
  <r>
    <x v="1"/>
    <n v="0"/>
  </r>
  <r>
    <x v="1"/>
    <n v="0"/>
  </r>
  <r>
    <x v="2"/>
    <n v="0"/>
  </r>
  <r>
    <x v="2"/>
    <n v="0"/>
  </r>
  <r>
    <x v="0"/>
    <n v="0"/>
  </r>
  <r>
    <x v="2"/>
    <n v="4.5"/>
  </r>
  <r>
    <x v="2"/>
    <n v="0"/>
  </r>
  <r>
    <x v="2"/>
    <n v="0"/>
  </r>
  <r>
    <x v="0"/>
    <n v="0"/>
  </r>
  <r>
    <x v="2"/>
    <n v="4.5"/>
  </r>
</pivotCacheRecords>
</file>

<file path=xl/pivotCache/pivotCacheRecords6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18"/>
  </r>
  <r>
    <x v="0"/>
    <n v="0"/>
  </r>
  <r>
    <x v="0"/>
    <n v="18"/>
  </r>
  <r>
    <x v="0"/>
    <n v="18"/>
  </r>
  <r>
    <x v="0"/>
    <n v="0"/>
  </r>
  <r>
    <x v="0"/>
    <n v="0"/>
  </r>
  <r>
    <x v="0"/>
    <n v="0"/>
  </r>
  <r>
    <x v="1"/>
    <n v="18"/>
  </r>
  <r>
    <x v="1"/>
    <n v="0"/>
  </r>
  <r>
    <x v="1"/>
    <n v="0"/>
  </r>
  <r>
    <x v="1"/>
    <n v="9"/>
  </r>
  <r>
    <x v="1"/>
    <n v="0"/>
  </r>
  <r>
    <x v="1"/>
    <n v="0"/>
  </r>
  <r>
    <x v="1"/>
    <n v="0"/>
  </r>
  <r>
    <x v="2"/>
    <n v="9"/>
  </r>
  <r>
    <x v="2"/>
    <n v="0"/>
  </r>
  <r>
    <x v="2"/>
    <n v="18"/>
  </r>
  <r>
    <x v="2"/>
    <n v="0"/>
  </r>
  <r>
    <x v="2"/>
    <n v="0"/>
  </r>
  <r>
    <x v="2"/>
    <n v="0"/>
  </r>
  <r>
    <x v="0"/>
    <n v="0"/>
  </r>
  <r>
    <x v="0"/>
    <n v="18"/>
  </r>
  <r>
    <x v="0"/>
    <n v="0"/>
  </r>
  <r>
    <x v="0"/>
    <n v="9"/>
  </r>
  <r>
    <x v="0"/>
    <n v="0"/>
  </r>
  <r>
    <x v="0"/>
    <n v="0"/>
  </r>
  <r>
    <x v="0"/>
    <n v="0"/>
  </r>
  <r>
    <x v="1"/>
    <n v="9"/>
  </r>
  <r>
    <x v="1"/>
    <n v="0"/>
  </r>
  <r>
    <x v="1"/>
    <n v="18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18"/>
  </r>
  <r>
    <x v="4"/>
    <n v="0"/>
  </r>
  <r>
    <x v="4"/>
    <n v="18"/>
  </r>
  <r>
    <x v="4"/>
    <n v="0"/>
  </r>
  <r>
    <x v="4"/>
    <n v="0"/>
  </r>
  <r>
    <x v="4"/>
    <n v="0"/>
  </r>
  <r>
    <x v="5"/>
    <n v="9"/>
  </r>
  <r>
    <x v="5"/>
    <n v="0"/>
  </r>
  <r>
    <x v="4"/>
    <n v="0"/>
  </r>
  <r>
    <x v="4"/>
    <n v="0"/>
  </r>
  <r>
    <x v="6"/>
    <n v="9"/>
  </r>
  <r>
    <x v="6"/>
    <n v="18"/>
  </r>
  <r>
    <x v="6"/>
    <n v="0"/>
  </r>
  <r>
    <x v="4"/>
    <n v="9"/>
  </r>
  <r>
    <x v="6"/>
    <n v="18"/>
  </r>
  <r>
    <x v="6"/>
    <n v="0"/>
  </r>
  <r>
    <x v="5"/>
    <n v="0"/>
  </r>
  <r>
    <x v="5"/>
    <n v="18"/>
  </r>
  <r>
    <x v="5"/>
    <n v="0"/>
  </r>
  <r>
    <x v="5"/>
    <n v="18"/>
  </r>
  <r>
    <x v="5"/>
    <n v="0"/>
  </r>
  <r>
    <x v="7"/>
    <n v="18"/>
  </r>
  <r>
    <x v="7"/>
    <n v="0"/>
  </r>
  <r>
    <x v="7"/>
    <n v="18"/>
  </r>
  <r>
    <x v="7"/>
    <n v="18"/>
  </r>
  <r>
    <x v="7"/>
    <n v="18"/>
  </r>
  <r>
    <x v="7"/>
    <n v="0"/>
  </r>
  <r>
    <x v="7"/>
    <n v="9"/>
  </r>
  <r>
    <x v="5"/>
    <n v="9"/>
  </r>
  <r>
    <x v="7"/>
    <n v="9"/>
  </r>
  <r>
    <x v="5"/>
    <n v="9"/>
  </r>
  <r>
    <x v="7"/>
    <n v="9"/>
  </r>
  <r>
    <x v="6"/>
    <n v="9"/>
  </r>
  <r>
    <x v="7"/>
    <n v="9"/>
  </r>
  <r>
    <x v="6"/>
    <n v="9"/>
  </r>
  <r>
    <x v="7"/>
    <n v="9"/>
  </r>
  <r>
    <x v="6"/>
    <n v="9"/>
  </r>
  <r>
    <x v="5"/>
    <n v="9"/>
  </r>
  <r>
    <x v="5"/>
    <n v="9"/>
  </r>
  <r>
    <x v="5"/>
    <n v="9"/>
  </r>
  <r>
    <x v="5"/>
    <n v="9"/>
  </r>
  <r>
    <x v="7"/>
    <n v="9"/>
  </r>
  <r>
    <x v="6"/>
    <n v="9"/>
  </r>
  <r>
    <x v="6"/>
    <n v="9"/>
  </r>
  <r>
    <x v="6"/>
    <n v="9"/>
  </r>
  <r>
    <x v="6"/>
    <n v="9"/>
  </r>
  <r>
    <x v="7"/>
    <n v="9"/>
  </r>
  <r>
    <x v="7"/>
    <n v="9"/>
  </r>
  <r>
    <x v="7"/>
    <n v="9"/>
  </r>
  <r>
    <x v="5"/>
    <n v="0"/>
  </r>
  <r>
    <x v="7"/>
    <n v="9"/>
  </r>
  <r>
    <x v="7"/>
    <n v="9"/>
  </r>
  <r>
    <x v="5"/>
    <n v="9"/>
  </r>
  <r>
    <x v="6"/>
    <n v="9"/>
  </r>
  <r>
    <x v="5"/>
    <n v="0"/>
  </r>
  <r>
    <x v="7"/>
    <n v="9"/>
  </r>
  <r>
    <x v="5"/>
    <n v="9"/>
  </r>
  <r>
    <x v="7"/>
    <n v="9"/>
  </r>
  <r>
    <x v="6"/>
    <n v="9"/>
  </r>
  <r>
    <x v="5"/>
    <n v="9"/>
  </r>
  <r>
    <x v="6"/>
    <n v="9"/>
  </r>
  <r>
    <x v="5"/>
    <n v="9"/>
  </r>
  <r>
    <x v="5"/>
    <n v="9"/>
  </r>
  <r>
    <x v="5"/>
    <n v="9"/>
  </r>
  <r>
    <x v="7"/>
    <n v="9"/>
  </r>
  <r>
    <x v="7"/>
    <n v="9"/>
  </r>
  <r>
    <x v="6"/>
    <n v="9"/>
  </r>
  <r>
    <x v="6"/>
    <n v="9"/>
  </r>
  <r>
    <x v="7"/>
    <n v="9"/>
  </r>
  <r>
    <x v="5"/>
    <n v="0"/>
  </r>
  <r>
    <x v="6"/>
    <n v="9"/>
  </r>
  <r>
    <x v="7"/>
    <n v="9"/>
  </r>
  <r>
    <x v="4"/>
    <n v="9"/>
  </r>
  <r>
    <x v="7"/>
    <n v="9"/>
  </r>
  <r>
    <x v="5"/>
    <n v="0"/>
  </r>
  <r>
    <x v="6"/>
    <n v="9"/>
  </r>
  <r>
    <x v="7"/>
    <n v="9"/>
  </r>
  <r>
    <x v="3"/>
    <n v="9"/>
  </r>
  <r>
    <x v="6"/>
    <n v="0"/>
  </r>
  <r>
    <x v="5"/>
    <n v="9"/>
  </r>
  <r>
    <x v="5"/>
    <n v="0"/>
  </r>
  <r>
    <x v="7"/>
    <n v="9"/>
  </r>
  <r>
    <x v="7"/>
    <n v="9"/>
  </r>
  <r>
    <x v="5"/>
    <n v="9"/>
  </r>
  <r>
    <x v="7"/>
    <n v="9"/>
  </r>
  <r>
    <x v="4"/>
    <n v="9"/>
  </r>
  <r>
    <x v="6"/>
    <n v="0"/>
  </r>
  <r>
    <x v="6"/>
    <n v="9"/>
  </r>
  <r>
    <x v="5"/>
    <n v="0"/>
  </r>
  <r>
    <x v="5"/>
    <n v="0"/>
  </r>
  <r>
    <x v="5"/>
    <n v="9"/>
  </r>
  <r>
    <x v="5"/>
    <n v="0"/>
  </r>
  <r>
    <x v="6"/>
    <n v="0"/>
  </r>
  <r>
    <x v="5"/>
    <n v="9"/>
  </r>
  <r>
    <x v="5"/>
    <n v="0"/>
  </r>
  <r>
    <x v="4"/>
    <n v="9"/>
  </r>
  <r>
    <x v="6"/>
    <n v="0"/>
  </r>
  <r>
    <x v="6"/>
    <n v="9"/>
  </r>
  <r>
    <x v="5"/>
    <n v="0"/>
  </r>
  <r>
    <x v="7"/>
    <n v="0"/>
  </r>
  <r>
    <x v="6"/>
    <n v="9"/>
  </r>
  <r>
    <x v="6"/>
    <n v="9"/>
  </r>
  <r>
    <x v="6"/>
    <n v="9"/>
  </r>
  <r>
    <x v="5"/>
    <n v="0"/>
  </r>
  <r>
    <x v="7"/>
    <n v="9"/>
  </r>
  <r>
    <x v="5"/>
    <n v="0"/>
  </r>
  <r>
    <x v="5"/>
    <n v="9"/>
  </r>
  <r>
    <x v="7"/>
    <n v="9"/>
  </r>
  <r>
    <x v="5"/>
    <n v="0"/>
  </r>
  <r>
    <x v="4"/>
    <n v="9"/>
  </r>
  <r>
    <x v="6"/>
    <n v="0"/>
  </r>
  <r>
    <x v="5"/>
    <n v="0"/>
  </r>
  <r>
    <x v="6"/>
    <n v="0"/>
  </r>
  <r>
    <x v="6"/>
    <n v="0"/>
  </r>
  <r>
    <x v="7"/>
    <n v="9"/>
  </r>
  <r>
    <x v="7"/>
    <n v="0"/>
  </r>
  <r>
    <x v="4"/>
    <n v="9"/>
  </r>
  <r>
    <x v="5"/>
    <n v="0"/>
  </r>
  <r>
    <x v="4"/>
    <n v="0"/>
  </r>
  <r>
    <x v="6"/>
    <n v="0"/>
  </r>
  <r>
    <x v="5"/>
    <n v="9"/>
  </r>
  <r>
    <x v="7"/>
    <n v="0"/>
  </r>
  <r>
    <x v="4"/>
    <n v="9"/>
  </r>
  <r>
    <x v="6"/>
    <n v="9"/>
  </r>
  <r>
    <x v="5"/>
    <n v="9"/>
  </r>
  <r>
    <x v="4"/>
    <n v="0"/>
  </r>
  <r>
    <x v="6"/>
    <n v="0"/>
  </r>
  <r>
    <x v="5"/>
    <n v="0"/>
  </r>
  <r>
    <x v="7"/>
    <n v="0"/>
  </r>
  <r>
    <x v="5"/>
    <n v="0"/>
  </r>
  <r>
    <x v="7"/>
    <n v="0"/>
  </r>
  <r>
    <x v="6"/>
    <n v="9"/>
  </r>
  <r>
    <x v="5"/>
    <n v="9"/>
  </r>
  <r>
    <x v="6"/>
    <n v="0"/>
  </r>
  <r>
    <x v="6"/>
    <n v="9"/>
  </r>
  <r>
    <x v="6"/>
    <n v="9"/>
  </r>
  <r>
    <x v="7"/>
    <n v="9"/>
  </r>
  <r>
    <x v="5"/>
    <n v="0"/>
  </r>
  <r>
    <x v="4"/>
    <n v="4.5"/>
  </r>
  <r>
    <x v="4"/>
    <n v="4.5"/>
  </r>
  <r>
    <x v="4"/>
    <n v="4.5"/>
  </r>
  <r>
    <x v="6"/>
    <n v="0"/>
  </r>
  <r>
    <x v="7"/>
    <n v="4.5"/>
  </r>
  <r>
    <x v="3"/>
    <n v="4.5"/>
  </r>
  <r>
    <x v="4"/>
    <n v="4.5"/>
  </r>
  <r>
    <x v="5"/>
    <n v="4.5"/>
  </r>
  <r>
    <x v="7"/>
    <n v="4.5"/>
  </r>
  <r>
    <x v="7"/>
    <n v="0"/>
  </r>
  <r>
    <x v="7"/>
    <n v="4.5"/>
  </r>
  <r>
    <x v="5"/>
    <n v="4.5"/>
  </r>
  <r>
    <x v="6"/>
    <n v="4.5"/>
  </r>
  <r>
    <x v="4"/>
    <n v="0"/>
  </r>
  <r>
    <x v="3"/>
    <n v="4.5"/>
  </r>
  <r>
    <x v="7"/>
    <n v="0"/>
  </r>
  <r>
    <x v="5"/>
    <n v="0"/>
  </r>
  <r>
    <x v="4"/>
    <n v="4.5"/>
  </r>
  <r>
    <x v="4"/>
    <n v="0"/>
  </r>
  <r>
    <x v="6"/>
    <n v="4.5"/>
  </r>
  <r>
    <x v="5"/>
    <n v="4.5"/>
  </r>
  <r>
    <x v="4"/>
    <n v="0"/>
  </r>
  <r>
    <x v="5"/>
    <n v="4.5"/>
  </r>
  <r>
    <x v="5"/>
    <n v="0"/>
  </r>
  <r>
    <x v="5"/>
    <n v="0"/>
  </r>
  <r>
    <x v="7"/>
    <n v="4.5"/>
  </r>
  <r>
    <x v="6"/>
    <n v="0"/>
  </r>
  <r>
    <x v="6"/>
    <n v="4.5"/>
  </r>
  <r>
    <x v="5"/>
    <n v="0"/>
  </r>
  <r>
    <x v="7"/>
    <n v="0"/>
  </r>
  <r>
    <x v="4"/>
    <n v="4.5"/>
  </r>
  <r>
    <x v="4"/>
    <n v="0"/>
  </r>
  <r>
    <x v="4"/>
    <n v="0"/>
  </r>
  <r>
    <x v="6"/>
    <n v="0"/>
  </r>
  <r>
    <x v="5"/>
    <n v="0"/>
  </r>
  <r>
    <x v="5"/>
    <n v="0"/>
  </r>
  <r>
    <x v="5"/>
    <n v="0"/>
  </r>
  <r>
    <x v="7"/>
    <n v="0"/>
  </r>
  <r>
    <x v="4"/>
    <n v="0"/>
  </r>
  <r>
    <x v="6"/>
    <n v="4.5"/>
  </r>
  <r>
    <x v="5"/>
    <n v="4.5"/>
  </r>
  <r>
    <x v="5"/>
    <n v="4.5"/>
  </r>
  <r>
    <x v="6"/>
    <n v="0"/>
  </r>
  <r>
    <x v="7"/>
    <n v="0"/>
  </r>
  <r>
    <x v="3"/>
    <n v="0"/>
  </r>
  <r>
    <x v="6"/>
    <n v="0"/>
  </r>
  <r>
    <x v="7"/>
    <n v="0"/>
  </r>
  <r>
    <x v="5"/>
    <n v="4.5"/>
  </r>
  <r>
    <x v="5"/>
    <n v="0"/>
  </r>
  <r>
    <x v="7"/>
    <n v="0"/>
  </r>
  <r>
    <x v="4"/>
    <n v="0"/>
  </r>
  <r>
    <x v="5"/>
    <n v="0"/>
  </r>
  <r>
    <x v="5"/>
    <n v="0"/>
  </r>
  <r>
    <x v="7"/>
    <n v="0"/>
  </r>
  <r>
    <x v="5"/>
    <n v="0"/>
  </r>
  <r>
    <x v="7"/>
    <n v="0"/>
  </r>
  <r>
    <x v="5"/>
    <n v="4.5"/>
  </r>
  <r>
    <x v="5"/>
    <n v="0"/>
  </r>
  <r>
    <x v="7"/>
    <n v="0"/>
  </r>
  <r>
    <x v="4"/>
    <n v="4.5"/>
  </r>
  <r>
    <x v="5"/>
    <n v="4.5"/>
  </r>
  <r>
    <x v="5"/>
    <n v="0"/>
  </r>
  <r>
    <x v="7"/>
    <n v="0"/>
  </r>
  <r>
    <x v="4"/>
    <n v="0"/>
  </r>
  <r>
    <x v="3"/>
    <n v="0"/>
  </r>
  <r>
    <x v="3"/>
    <n v="0"/>
  </r>
  <r>
    <x v="5"/>
    <n v="0"/>
  </r>
  <r>
    <x v="4"/>
    <n v="4.5"/>
  </r>
  <r>
    <x v="6"/>
    <n v="0"/>
  </r>
  <r>
    <x v="4"/>
    <n v="0"/>
  </r>
  <r>
    <x v="4"/>
    <n v="0"/>
  </r>
  <r>
    <x v="6"/>
    <n v="0"/>
  </r>
  <r>
    <x v="4"/>
    <n v="0"/>
  </r>
  <r>
    <x v="5"/>
    <n v="0"/>
  </r>
  <r>
    <x v="5"/>
    <n v="0"/>
  </r>
  <r>
    <x v="3"/>
    <n v="4.5"/>
  </r>
  <r>
    <x v="5"/>
    <n v="0"/>
  </r>
  <r>
    <x v="6"/>
    <n v="0"/>
  </r>
  <r>
    <x v="5"/>
    <n v="0"/>
  </r>
  <r>
    <x v="4"/>
    <n v="0"/>
  </r>
  <r>
    <x v="4"/>
    <n v="4.5"/>
  </r>
  <r>
    <x v="3"/>
    <n v="0"/>
  </r>
  <r>
    <x v="4"/>
    <n v="0"/>
  </r>
  <r>
    <x v="6"/>
    <n v="0"/>
  </r>
  <r>
    <x v="4"/>
    <n v="4.5"/>
  </r>
  <r>
    <x v="4"/>
    <n v="0"/>
  </r>
  <r>
    <x v="4"/>
    <n v="0"/>
  </r>
  <r>
    <x v="6"/>
    <n v="0"/>
  </r>
  <r>
    <x v="6"/>
    <n v="4.5"/>
  </r>
  <r>
    <x v="3"/>
    <n v="0"/>
  </r>
  <r>
    <x v="5"/>
    <n v="0"/>
  </r>
  <r>
    <x v="5"/>
    <n v="4.5"/>
  </r>
  <r>
    <x v="7"/>
    <n v="0"/>
  </r>
  <r>
    <x v="4"/>
    <n v="0"/>
  </r>
  <r>
    <x v="4"/>
    <n v="0"/>
  </r>
  <r>
    <x v="5"/>
    <n v="0"/>
  </r>
  <r>
    <x v="3"/>
    <n v="0"/>
  </r>
  <r>
    <x v="3"/>
    <n v="0"/>
  </r>
  <r>
    <x v="4"/>
    <n v="0"/>
  </r>
  <r>
    <x v="4"/>
    <n v="4.5"/>
  </r>
  <r>
    <x v="4"/>
    <n v="0"/>
  </r>
  <r>
    <x v="5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4.5"/>
  </r>
  <r>
    <x v="3"/>
    <n v="0"/>
  </r>
  <r>
    <x v="5"/>
    <n v="0"/>
  </r>
  <r>
    <x v="5"/>
    <n v="0"/>
  </r>
  <r>
    <x v="4"/>
    <n v="0"/>
  </r>
  <r>
    <x v="3"/>
    <n v="4.5"/>
  </r>
  <r>
    <x v="4"/>
    <n v="0"/>
  </r>
  <r>
    <x v="5"/>
    <n v="0"/>
  </r>
  <r>
    <x v="4"/>
    <n v="0"/>
  </r>
  <r>
    <x v="4"/>
    <n v="0"/>
  </r>
  <r>
    <x v="3"/>
    <n v="0"/>
  </r>
  <r>
    <x v="4"/>
    <n v="0"/>
  </r>
  <r>
    <x v="4"/>
    <n v="4.5"/>
  </r>
  <r>
    <x v="4"/>
    <n v="0"/>
  </r>
  <r>
    <x v="4"/>
    <n v="4.5"/>
  </r>
  <r>
    <x v="5"/>
    <n v="0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4.5"/>
  </r>
  <r>
    <x v="5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5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5"/>
    <n v="0"/>
  </r>
  <r>
    <x v="5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3"/>
    <n v="0"/>
  </r>
  <r>
    <x v="0"/>
    <n v="0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1"/>
    <n v="0"/>
  </r>
  <r>
    <x v="1"/>
    <n v="9"/>
  </r>
  <r>
    <x v="1"/>
    <n v="0"/>
  </r>
  <r>
    <x v="0"/>
    <n v="9"/>
  </r>
  <r>
    <x v="1"/>
    <n v="9"/>
  </r>
  <r>
    <x v="1"/>
    <n v="9"/>
  </r>
  <r>
    <x v="0"/>
    <n v="0"/>
  </r>
  <r>
    <x v="0"/>
    <n v="0"/>
  </r>
  <r>
    <x v="2"/>
    <n v="9"/>
  </r>
  <r>
    <x v="1"/>
    <n v="0"/>
  </r>
  <r>
    <x v="0"/>
    <n v="9"/>
  </r>
  <r>
    <x v="0"/>
    <n v="9"/>
  </r>
  <r>
    <x v="1"/>
    <n v="9"/>
  </r>
  <r>
    <x v="0"/>
    <n v="9"/>
  </r>
  <r>
    <x v="0"/>
    <n v="0"/>
  </r>
  <r>
    <x v="1"/>
    <n v="0"/>
  </r>
  <r>
    <x v="1"/>
    <n v="4.5"/>
  </r>
  <r>
    <x v="1"/>
    <n v="0"/>
  </r>
  <r>
    <x v="0"/>
    <n v="0"/>
  </r>
  <r>
    <x v="0"/>
    <n v="4.5"/>
  </r>
  <r>
    <x v="1"/>
    <n v="4.5"/>
  </r>
  <r>
    <x v="0"/>
    <n v="4.5"/>
  </r>
  <r>
    <x v="0"/>
    <n v="0"/>
  </r>
  <r>
    <x v="1"/>
    <n v="0"/>
  </r>
  <r>
    <x v="1"/>
    <n v="4.5"/>
  </r>
  <r>
    <x v="1"/>
    <n v="0"/>
  </r>
  <r>
    <x v="0"/>
    <n v="4.5"/>
  </r>
  <r>
    <x v="0"/>
    <n v="0"/>
  </r>
  <r>
    <x v="1"/>
    <n v="4.5"/>
  </r>
  <r>
    <x v="1"/>
    <n v="4.5"/>
  </r>
  <r>
    <x v="0"/>
    <n v="0"/>
  </r>
  <r>
    <x v="1"/>
    <n v="4.5"/>
  </r>
  <r>
    <x v="0"/>
    <n v="0"/>
  </r>
  <r>
    <x v="0"/>
    <n v="4.5"/>
  </r>
  <r>
    <x v="2"/>
    <n v="0"/>
  </r>
  <r>
    <x v="2"/>
    <n v="0"/>
  </r>
  <r>
    <x v="0"/>
    <n v="0"/>
  </r>
  <r>
    <x v="0"/>
    <n v="0"/>
  </r>
  <r>
    <x v="1"/>
    <n v="4.5"/>
  </r>
  <r>
    <x v="1"/>
    <n v="4.5"/>
  </r>
  <r>
    <x v="1"/>
    <n v="4.5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0"/>
    <n v="4.5"/>
  </r>
  <r>
    <x v="0"/>
    <n v="0"/>
  </r>
  <r>
    <x v="1"/>
    <n v="4.5"/>
  </r>
  <r>
    <x v="2"/>
    <n v="0"/>
  </r>
  <r>
    <x v="2"/>
    <n v="4.5"/>
  </r>
  <r>
    <x v="0"/>
    <n v="0"/>
  </r>
  <r>
    <x v="0"/>
    <n v="0"/>
  </r>
  <r>
    <x v="0"/>
    <n v="0"/>
  </r>
  <r>
    <x v="0"/>
    <n v="4.5"/>
  </r>
  <r>
    <x v="1"/>
    <n v="0"/>
  </r>
  <r>
    <x v="0"/>
    <n v="4.5"/>
  </r>
  <r>
    <x v="2"/>
    <n v="4.5"/>
  </r>
  <r>
    <x v="2"/>
    <n v="0"/>
  </r>
  <r>
    <x v="0"/>
    <n v="0"/>
  </r>
  <r>
    <x v="2"/>
    <n v="4.5"/>
  </r>
  <r>
    <x v="2"/>
    <n v="0"/>
  </r>
  <r>
    <x v="0"/>
    <n v="0"/>
  </r>
  <r>
    <x v="0"/>
    <n v="4.5"/>
  </r>
  <r>
    <x v="0"/>
    <n v="0"/>
  </r>
  <r>
    <x v="0"/>
    <n v="0"/>
  </r>
  <r>
    <x v="0"/>
    <n v="4.5"/>
  </r>
  <r>
    <x v="1"/>
    <n v="0"/>
  </r>
  <r>
    <x v="2"/>
    <n v="0"/>
  </r>
  <r>
    <x v="0"/>
    <n v="4.5"/>
  </r>
  <r>
    <x v="1"/>
    <n v="0"/>
  </r>
  <r>
    <x v="0"/>
    <n v="0"/>
  </r>
  <r>
    <x v="2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4.5"/>
  </r>
  <r>
    <x v="2"/>
    <n v="0"/>
  </r>
  <r>
    <x v="2"/>
    <n v="0"/>
  </r>
  <r>
    <x v="2"/>
    <n v="0"/>
  </r>
  <r>
    <x v="0"/>
    <n v="0"/>
  </r>
  <r>
    <x v="1"/>
    <n v="0"/>
  </r>
  <r>
    <x v="1"/>
    <n v="4.5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0"/>
    <n v="4.5"/>
  </r>
  <r>
    <x v="0"/>
    <n v="0"/>
  </r>
  <r>
    <x v="1"/>
    <n v="0"/>
  </r>
  <r>
    <x v="2"/>
    <n v="4.5"/>
  </r>
  <r>
    <x v="0"/>
    <n v="4.5"/>
  </r>
  <r>
    <x v="1"/>
    <n v="0"/>
  </r>
  <r>
    <x v="1"/>
    <n v="4.5"/>
  </r>
  <r>
    <x v="1"/>
    <n v="0"/>
  </r>
  <r>
    <x v="1"/>
    <n v="0"/>
  </r>
  <r>
    <x v="1"/>
    <n v="0"/>
  </r>
  <r>
    <x v="0"/>
    <n v="0"/>
  </r>
  <r>
    <x v="0"/>
    <n v="4.5"/>
  </r>
  <r>
    <x v="1"/>
    <n v="0"/>
  </r>
  <r>
    <x v="0"/>
    <n v="4.5"/>
  </r>
  <r>
    <x v="2"/>
    <n v="0"/>
  </r>
  <r>
    <x v="1"/>
    <n v="0"/>
  </r>
  <r>
    <x v="1"/>
    <n v="4.5"/>
  </r>
  <r>
    <x v="2"/>
    <n v="0"/>
  </r>
  <r>
    <x v="1"/>
    <n v="0"/>
  </r>
  <r>
    <x v="0"/>
    <n v="0"/>
  </r>
  <r>
    <x v="0"/>
    <n v="0"/>
  </r>
  <r>
    <x v="2"/>
    <n v="0"/>
  </r>
  <r>
    <x v="0"/>
    <n v="0"/>
  </r>
  <r>
    <x v="1"/>
    <n v="4.5"/>
  </r>
  <r>
    <x v="1"/>
    <n v="4.5"/>
  </r>
  <r>
    <x v="2"/>
    <n v="0"/>
  </r>
  <r>
    <x v="0"/>
    <n v="0"/>
  </r>
  <r>
    <x v="0"/>
    <n v="0"/>
  </r>
  <r>
    <x v="0"/>
    <n v="4.5"/>
  </r>
  <r>
    <x v="1"/>
    <n v="0"/>
  </r>
  <r>
    <x v="1"/>
    <n v="4.5"/>
  </r>
  <r>
    <x v="0"/>
    <n v="4.5"/>
  </r>
  <r>
    <x v="0"/>
    <n v="0"/>
  </r>
  <r>
    <x v="2"/>
    <n v="0"/>
  </r>
  <r>
    <x v="2"/>
    <n v="0"/>
  </r>
  <r>
    <x v="1"/>
    <n v="0"/>
  </r>
  <r>
    <x v="2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4.5"/>
  </r>
  <r>
    <x v="0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4.5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4.5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4.5"/>
  </r>
  <r>
    <x v="0"/>
    <n v="0"/>
  </r>
  <r>
    <x v="1"/>
    <n v="0"/>
  </r>
  <r>
    <x v="2"/>
    <n v="0"/>
  </r>
  <r>
    <x v="1"/>
    <n v="0"/>
  </r>
  <r>
    <x v="1"/>
    <n v="0"/>
  </r>
  <r>
    <x v="0"/>
    <n v="0"/>
  </r>
  <r>
    <x v="0"/>
    <n v="4.5"/>
  </r>
  <r>
    <x v="0"/>
    <n v="0"/>
  </r>
  <r>
    <x v="1"/>
    <n v="0"/>
  </r>
  <r>
    <x v="0"/>
    <n v="0"/>
  </r>
  <r>
    <x v="2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0"/>
    <n v="0"/>
  </r>
  <r>
    <x v="0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0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0"/>
    <n v="4.5"/>
  </r>
  <r>
    <x v="1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4.5"/>
  </r>
  <r>
    <x v="1"/>
    <n v="0"/>
  </r>
  <r>
    <x v="1"/>
    <n v="0"/>
  </r>
  <r>
    <x v="2"/>
    <n v="0"/>
  </r>
  <r>
    <x v="1"/>
    <n v="0"/>
  </r>
  <r>
    <x v="2"/>
    <n v="0"/>
  </r>
  <r>
    <x v="0"/>
    <n v="0"/>
  </r>
  <r>
    <x v="1"/>
    <n v="0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</pivotCacheRecords>
</file>

<file path=xl/pivotCache/pivotCacheRecords6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0"/>
  </r>
  <r>
    <x v="0"/>
    <n v="18"/>
  </r>
  <r>
    <x v="0"/>
    <n v="0"/>
  </r>
  <r>
    <x v="0"/>
    <n v="0"/>
  </r>
  <r>
    <x v="0"/>
    <n v="0"/>
  </r>
  <r>
    <x v="0"/>
    <n v="18"/>
  </r>
  <r>
    <x v="0"/>
    <n v="0"/>
  </r>
  <r>
    <x v="1"/>
    <n v="18"/>
  </r>
  <r>
    <x v="1"/>
    <n v="0"/>
  </r>
  <r>
    <x v="1"/>
    <n v="0"/>
  </r>
  <r>
    <x v="1"/>
    <n v="0"/>
  </r>
  <r>
    <x v="1"/>
    <n v="0"/>
  </r>
  <r>
    <x v="1"/>
    <n v="0"/>
  </r>
  <r>
    <x v="1"/>
    <n v="9"/>
  </r>
  <r>
    <x v="1"/>
    <n v="9"/>
  </r>
  <r>
    <x v="1"/>
    <n v="0"/>
  </r>
  <r>
    <x v="1"/>
    <n v="0"/>
  </r>
  <r>
    <x v="1"/>
    <n v="9"/>
  </r>
  <r>
    <x v="1"/>
    <n v="0"/>
  </r>
  <r>
    <x v="1"/>
    <n v="0"/>
  </r>
  <r>
    <x v="1"/>
    <n v="0"/>
  </r>
  <r>
    <x v="1"/>
    <n v="18"/>
  </r>
  <r>
    <x v="1"/>
    <n v="9"/>
  </r>
  <r>
    <x v="1"/>
    <n v="0"/>
  </r>
  <r>
    <x v="1"/>
    <n v="9"/>
  </r>
  <r>
    <x v="1"/>
    <n v="0"/>
  </r>
  <r>
    <x v="1"/>
    <n v="0"/>
  </r>
  <r>
    <x v="0"/>
    <n v="0"/>
  </r>
  <r>
    <x v="0"/>
    <n v="0"/>
  </r>
  <r>
    <x v="0"/>
    <n v="18"/>
  </r>
  <r>
    <x v="0"/>
    <n v="18"/>
  </r>
  <r>
    <x v="0"/>
    <n v="9"/>
  </r>
  <r>
    <x v="0"/>
    <n v="0"/>
  </r>
  <r>
    <x v="2"/>
    <n v="0"/>
  </r>
  <r>
    <x v="2"/>
    <n v="0"/>
  </r>
  <r>
    <x v="2"/>
    <n v="0"/>
  </r>
  <r>
    <x v="2"/>
    <n v="0"/>
  </r>
  <r>
    <x v="2"/>
    <n v="9"/>
  </r>
  <r>
    <x v="2"/>
    <n v="0"/>
  </r>
  <r>
    <x v="2"/>
    <n v="18"/>
  </r>
  <r>
    <x v="2"/>
    <n v="0"/>
  </r>
  <r>
    <x v="2"/>
    <n v="18"/>
  </r>
  <r>
    <x v="2"/>
    <n v="0"/>
  </r>
  <r>
    <x v="2"/>
    <n v="0"/>
  </r>
  <r>
    <x v="2"/>
    <n v="0"/>
  </r>
  <r>
    <x v="2"/>
    <n v="9"/>
  </r>
  <r>
    <x v="2"/>
    <n v="18"/>
  </r>
  <r>
    <x v="3"/>
    <n v="0"/>
  </r>
  <r>
    <x v="3"/>
    <n v="0"/>
  </r>
  <r>
    <x v="4"/>
    <n v="9"/>
  </r>
  <r>
    <x v="4"/>
    <n v="18"/>
  </r>
  <r>
    <x v="4"/>
    <n v="18"/>
  </r>
  <r>
    <x v="2"/>
    <n v="9"/>
  </r>
  <r>
    <x v="4"/>
    <n v="18"/>
  </r>
  <r>
    <x v="4"/>
    <n v="0"/>
  </r>
  <r>
    <x v="4"/>
    <n v="18"/>
  </r>
  <r>
    <x v="4"/>
    <n v="18"/>
  </r>
  <r>
    <x v="4"/>
    <n v="0"/>
  </r>
  <r>
    <x v="4"/>
    <n v="18"/>
  </r>
  <r>
    <x v="4"/>
    <n v="0"/>
  </r>
  <r>
    <x v="3"/>
    <n v="18"/>
  </r>
  <r>
    <x v="3"/>
    <n v="0"/>
  </r>
  <r>
    <x v="3"/>
    <n v="18"/>
  </r>
  <r>
    <x v="3"/>
    <n v="18"/>
  </r>
  <r>
    <x v="3"/>
    <n v="18"/>
  </r>
  <r>
    <x v="3"/>
    <n v="0"/>
  </r>
  <r>
    <x v="3"/>
    <n v="9"/>
  </r>
  <r>
    <x v="4"/>
    <n v="9"/>
  </r>
  <r>
    <x v="3"/>
    <n v="9"/>
  </r>
  <r>
    <x v="4"/>
    <n v="9"/>
  </r>
  <r>
    <x v="3"/>
    <n v="9"/>
  </r>
  <r>
    <x v="4"/>
    <n v="9"/>
  </r>
  <r>
    <x v="3"/>
    <n v="9"/>
  </r>
  <r>
    <x v="4"/>
    <n v="9"/>
  </r>
  <r>
    <x v="3"/>
    <n v="0"/>
  </r>
  <r>
    <x v="4"/>
    <n v="9"/>
  </r>
  <r>
    <x v="4"/>
    <n v="9"/>
  </r>
  <r>
    <x v="4"/>
    <n v="9"/>
  </r>
  <r>
    <x v="4"/>
    <n v="9"/>
  </r>
  <r>
    <x v="4"/>
    <n v="9"/>
  </r>
  <r>
    <x v="3"/>
    <n v="9"/>
  </r>
  <r>
    <x v="4"/>
    <n v="9"/>
  </r>
  <r>
    <x v="4"/>
    <n v="9"/>
  </r>
  <r>
    <x v="4"/>
    <n v="9"/>
  </r>
  <r>
    <x v="4"/>
    <n v="9"/>
  </r>
  <r>
    <x v="3"/>
    <n v="9"/>
  </r>
  <r>
    <x v="3"/>
    <n v="9"/>
  </r>
  <r>
    <x v="3"/>
    <n v="9"/>
  </r>
  <r>
    <x v="4"/>
    <n v="9"/>
  </r>
  <r>
    <x v="3"/>
    <n v="9"/>
  </r>
  <r>
    <x v="3"/>
    <n v="0"/>
  </r>
  <r>
    <x v="4"/>
    <n v="9"/>
  </r>
  <r>
    <x v="4"/>
    <n v="0"/>
  </r>
  <r>
    <x v="4"/>
    <n v="0"/>
  </r>
  <r>
    <x v="3"/>
    <n v="0"/>
  </r>
  <r>
    <x v="2"/>
    <n v="0"/>
  </r>
  <r>
    <x v="3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3"/>
    <n v="9"/>
  </r>
  <r>
    <x v="3"/>
    <n v="0"/>
  </r>
  <r>
    <x v="4"/>
    <n v="0"/>
  </r>
  <r>
    <x v="4"/>
    <n v="9"/>
  </r>
  <r>
    <x v="3"/>
    <n v="9"/>
  </r>
  <r>
    <x v="4"/>
    <n v="9"/>
  </r>
  <r>
    <x v="4"/>
    <n v="9"/>
  </r>
  <r>
    <x v="3"/>
    <n v="9"/>
  </r>
  <r>
    <x v="2"/>
    <n v="9"/>
  </r>
  <r>
    <x v="3"/>
    <n v="0"/>
  </r>
  <r>
    <x v="4"/>
    <n v="9"/>
  </r>
  <r>
    <x v="4"/>
    <n v="0"/>
  </r>
  <r>
    <x v="3"/>
    <n v="9"/>
  </r>
  <r>
    <x v="2"/>
    <n v="9"/>
  </r>
  <r>
    <x v="4"/>
    <n v="9"/>
  </r>
  <r>
    <x v="4"/>
    <n v="0"/>
  </r>
  <r>
    <x v="4"/>
    <n v="9"/>
  </r>
  <r>
    <x v="3"/>
    <n v="9"/>
  </r>
  <r>
    <x v="3"/>
    <n v="0"/>
  </r>
  <r>
    <x v="4"/>
    <n v="9"/>
  </r>
  <r>
    <x v="3"/>
    <n v="9"/>
  </r>
  <r>
    <x v="2"/>
    <n v="0"/>
  </r>
  <r>
    <x v="4"/>
    <n v="9"/>
  </r>
  <r>
    <x v="4"/>
    <n v="9"/>
  </r>
  <r>
    <x v="4"/>
    <n v="0"/>
  </r>
  <r>
    <x v="4"/>
    <n v="9"/>
  </r>
  <r>
    <x v="4"/>
    <n v="0"/>
  </r>
  <r>
    <x v="4"/>
    <n v="9"/>
  </r>
  <r>
    <x v="4"/>
    <n v="9"/>
  </r>
  <r>
    <x v="4"/>
    <n v="0"/>
  </r>
  <r>
    <x v="4"/>
    <n v="0"/>
  </r>
  <r>
    <x v="2"/>
    <n v="9"/>
  </r>
  <r>
    <x v="4"/>
    <n v="9"/>
  </r>
  <r>
    <x v="4"/>
    <n v="9"/>
  </r>
  <r>
    <x v="4"/>
    <n v="0"/>
  </r>
  <r>
    <x v="3"/>
    <n v="9"/>
  </r>
  <r>
    <x v="4"/>
    <n v="9"/>
  </r>
  <r>
    <x v="4"/>
    <n v="9"/>
  </r>
  <r>
    <x v="4"/>
    <n v="9"/>
  </r>
  <r>
    <x v="4"/>
    <n v="0"/>
  </r>
  <r>
    <x v="3"/>
    <n v="9"/>
  </r>
  <r>
    <x v="4"/>
    <n v="9"/>
  </r>
  <r>
    <x v="4"/>
    <n v="0"/>
  </r>
  <r>
    <x v="3"/>
    <n v="0"/>
  </r>
  <r>
    <x v="4"/>
    <n v="9"/>
  </r>
  <r>
    <x v="3"/>
    <n v="9"/>
  </r>
  <r>
    <x v="4"/>
    <n v="0"/>
  </r>
  <r>
    <x v="4"/>
    <n v="0"/>
  </r>
  <r>
    <x v="4"/>
    <n v="0"/>
  </r>
  <r>
    <x v="4"/>
    <n v="0"/>
  </r>
  <r>
    <x v="3"/>
    <n v="0"/>
  </r>
  <r>
    <x v="3"/>
    <n v="9"/>
  </r>
  <r>
    <x v="2"/>
    <n v="9"/>
  </r>
  <r>
    <x v="4"/>
    <n v="9"/>
  </r>
  <r>
    <x v="2"/>
    <n v="0"/>
  </r>
  <r>
    <x v="4"/>
    <n v="9"/>
  </r>
  <r>
    <x v="4"/>
    <n v="9"/>
  </r>
  <r>
    <x v="3"/>
    <n v="9"/>
  </r>
  <r>
    <x v="2"/>
    <n v="9"/>
  </r>
  <r>
    <x v="4"/>
    <n v="0"/>
  </r>
  <r>
    <x v="2"/>
    <n v="9"/>
  </r>
  <r>
    <x v="3"/>
    <n v="0"/>
  </r>
  <r>
    <x v="4"/>
    <n v="9"/>
  </r>
  <r>
    <x v="4"/>
    <n v="0"/>
  </r>
  <r>
    <x v="3"/>
    <n v="9"/>
  </r>
  <r>
    <x v="4"/>
    <n v="0"/>
  </r>
  <r>
    <x v="3"/>
    <n v="0"/>
  </r>
  <r>
    <x v="4"/>
    <n v="9"/>
  </r>
  <r>
    <x v="4"/>
    <n v="9"/>
  </r>
  <r>
    <x v="4"/>
    <n v="9"/>
  </r>
  <r>
    <x v="4"/>
    <n v="0"/>
  </r>
  <r>
    <x v="4"/>
    <n v="0"/>
  </r>
  <r>
    <x v="3"/>
    <n v="0"/>
  </r>
  <r>
    <x v="2"/>
    <n v="4.5"/>
  </r>
  <r>
    <x v="2"/>
    <n v="4.5"/>
  </r>
  <r>
    <x v="2"/>
    <n v="4.5"/>
  </r>
  <r>
    <x v="2"/>
    <n v="4.5"/>
  </r>
  <r>
    <x v="4"/>
    <n v="0"/>
  </r>
  <r>
    <x v="3"/>
    <n v="4.5"/>
  </r>
  <r>
    <x v="2"/>
    <n v="4.5"/>
  </r>
  <r>
    <x v="3"/>
    <n v="0"/>
  </r>
  <r>
    <x v="4"/>
    <n v="4.5"/>
  </r>
  <r>
    <x v="3"/>
    <n v="0"/>
  </r>
  <r>
    <x v="3"/>
    <n v="0"/>
  </r>
  <r>
    <x v="3"/>
    <n v="0"/>
  </r>
  <r>
    <x v="2"/>
    <n v="0"/>
  </r>
  <r>
    <x v="4"/>
    <n v="0"/>
  </r>
  <r>
    <x v="3"/>
    <n v="4.5"/>
  </r>
  <r>
    <x v="2"/>
    <n v="4.5"/>
  </r>
  <r>
    <x v="3"/>
    <n v="0"/>
  </r>
  <r>
    <x v="4"/>
    <n v="0"/>
  </r>
  <r>
    <x v="2"/>
    <n v="4.5"/>
  </r>
  <r>
    <x v="3"/>
    <n v="0"/>
  </r>
  <r>
    <x v="4"/>
    <n v="4.5"/>
  </r>
  <r>
    <x v="2"/>
    <n v="0"/>
  </r>
  <r>
    <x v="2"/>
    <n v="0"/>
  </r>
  <r>
    <x v="2"/>
    <n v="0"/>
  </r>
  <r>
    <x v="2"/>
    <n v="0"/>
  </r>
  <r>
    <x v="4"/>
    <n v="4.5"/>
  </r>
  <r>
    <x v="3"/>
    <n v="0"/>
  </r>
  <r>
    <x v="4"/>
    <n v="0"/>
  </r>
  <r>
    <x v="4"/>
    <n v="4.5"/>
  </r>
  <r>
    <x v="4"/>
    <n v="0"/>
  </r>
  <r>
    <x v="3"/>
    <n v="0"/>
  </r>
  <r>
    <x v="2"/>
    <n v="4.5"/>
  </r>
  <r>
    <x v="2"/>
    <n v="0"/>
  </r>
  <r>
    <x v="2"/>
    <n v="0"/>
  </r>
  <r>
    <x v="4"/>
    <n v="0"/>
  </r>
  <r>
    <x v="4"/>
    <n v="0"/>
  </r>
  <r>
    <x v="4"/>
    <n v="0"/>
  </r>
  <r>
    <x v="4"/>
    <n v="4.5"/>
  </r>
  <r>
    <x v="3"/>
    <n v="0"/>
  </r>
  <r>
    <x v="3"/>
    <n v="0"/>
  </r>
  <r>
    <x v="4"/>
    <n v="0"/>
  </r>
  <r>
    <x v="2"/>
    <n v="4.5"/>
  </r>
  <r>
    <x v="2"/>
    <n v="4.5"/>
  </r>
  <r>
    <x v="4"/>
    <n v="0"/>
  </r>
  <r>
    <x v="3"/>
    <n v="0"/>
  </r>
  <r>
    <x v="2"/>
    <n v="4.5"/>
  </r>
  <r>
    <x v="4"/>
    <n v="4.5"/>
  </r>
  <r>
    <x v="3"/>
    <n v="4.5"/>
  </r>
  <r>
    <x v="2"/>
    <n v="4.5"/>
  </r>
  <r>
    <x v="2"/>
    <n v="0"/>
  </r>
  <r>
    <x v="3"/>
    <n v="0"/>
  </r>
  <r>
    <x v="3"/>
    <n v="4.5"/>
  </r>
  <r>
    <x v="4"/>
    <n v="4.5"/>
  </r>
  <r>
    <x v="4"/>
    <n v="0"/>
  </r>
  <r>
    <x v="3"/>
    <n v="0"/>
  </r>
  <r>
    <x v="4"/>
    <n v="0"/>
  </r>
  <r>
    <x v="3"/>
    <n v="0"/>
  </r>
  <r>
    <x v="2"/>
    <n v="4.5"/>
  </r>
  <r>
    <x v="2"/>
    <n v="0"/>
  </r>
  <r>
    <x v="3"/>
    <n v="0"/>
  </r>
  <r>
    <x v="2"/>
    <n v="0"/>
  </r>
  <r>
    <x v="4"/>
    <n v="0"/>
  </r>
  <r>
    <x v="4"/>
    <n v="0"/>
  </r>
  <r>
    <x v="3"/>
    <n v="0"/>
  </r>
  <r>
    <x v="3"/>
    <n v="0"/>
  </r>
  <r>
    <x v="2"/>
    <n v="0"/>
  </r>
  <r>
    <x v="2"/>
    <n v="0"/>
  </r>
  <r>
    <x v="4"/>
    <n v="0"/>
  </r>
  <r>
    <x v="3"/>
    <n v="0"/>
  </r>
  <r>
    <x v="4"/>
    <n v="0"/>
  </r>
  <r>
    <x v="3"/>
    <n v="0"/>
  </r>
  <r>
    <x v="3"/>
    <n v="0"/>
  </r>
  <r>
    <x v="4"/>
    <n v="4.5"/>
  </r>
  <r>
    <x v="2"/>
    <n v="0"/>
  </r>
  <r>
    <x v="2"/>
    <n v="4.5"/>
  </r>
  <r>
    <x v="2"/>
    <n v="0"/>
  </r>
  <r>
    <x v="2"/>
    <n v="4.5"/>
  </r>
  <r>
    <x v="4"/>
    <n v="0"/>
  </r>
  <r>
    <x v="4"/>
    <n v="4.5"/>
  </r>
  <r>
    <x v="2"/>
    <n v="0"/>
  </r>
  <r>
    <x v="3"/>
    <n v="0"/>
  </r>
  <r>
    <x v="2"/>
    <n v="0"/>
  </r>
  <r>
    <x v="2"/>
    <n v="0"/>
  </r>
  <r>
    <x v="3"/>
    <n v="0"/>
  </r>
  <r>
    <x v="4"/>
    <n v="0"/>
  </r>
  <r>
    <x v="2"/>
    <n v="0"/>
  </r>
  <r>
    <x v="3"/>
    <n v="0"/>
  </r>
  <r>
    <x v="3"/>
    <n v="0"/>
  </r>
  <r>
    <x v="4"/>
    <n v="0"/>
  </r>
  <r>
    <x v="4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3"/>
    <n v="4.5"/>
  </r>
  <r>
    <x v="2"/>
    <n v="0"/>
  </r>
  <r>
    <x v="3"/>
    <n v="0"/>
  </r>
  <r>
    <x v="3"/>
    <n v="0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3"/>
    <n v="0"/>
  </r>
  <r>
    <x v="2"/>
    <n v="0"/>
  </r>
  <r>
    <x v="3"/>
    <n v="4.5"/>
  </r>
  <r>
    <x v="3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3"/>
    <n v="0"/>
  </r>
  <r>
    <x v="2"/>
    <n v="0"/>
  </r>
  <r>
    <x v="2"/>
    <n v="0"/>
  </r>
  <r>
    <x v="3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9"/>
  </r>
  <r>
    <x v="0"/>
    <n v="9"/>
  </r>
  <r>
    <x v="0"/>
    <n v="9"/>
  </r>
  <r>
    <x v="1"/>
    <n v="9"/>
  </r>
  <r>
    <x v="1"/>
    <n v="0"/>
  </r>
  <r>
    <x v="0"/>
    <n v="9"/>
  </r>
  <r>
    <x v="0"/>
    <n v="9"/>
  </r>
  <r>
    <x v="0"/>
    <n v="0"/>
  </r>
  <r>
    <x v="1"/>
    <n v="9"/>
  </r>
  <r>
    <x v="1"/>
    <n v="0"/>
  </r>
  <r>
    <x v="0"/>
    <n v="9"/>
  </r>
  <r>
    <x v="0"/>
    <n v="0"/>
  </r>
  <r>
    <x v="0"/>
    <n v="0"/>
  </r>
  <r>
    <x v="1"/>
    <n v="9"/>
  </r>
  <r>
    <x v="0"/>
    <n v="9"/>
  </r>
  <r>
    <x v="0"/>
    <n v="0"/>
  </r>
  <r>
    <x v="1"/>
    <n v="9"/>
  </r>
  <r>
    <x v="1"/>
    <n v="9"/>
  </r>
  <r>
    <x v="0"/>
    <n v="9"/>
  </r>
  <r>
    <x v="0"/>
    <n v="9"/>
  </r>
  <r>
    <x v="1"/>
    <n v="9"/>
  </r>
  <r>
    <x v="1"/>
    <n v="9"/>
  </r>
  <r>
    <x v="0"/>
    <n v="9"/>
  </r>
  <r>
    <x v="0"/>
    <n v="0"/>
  </r>
  <r>
    <x v="1"/>
    <n v="9"/>
  </r>
  <r>
    <x v="0"/>
    <n v="9"/>
  </r>
  <r>
    <x v="0"/>
    <n v="9"/>
  </r>
  <r>
    <x v="1"/>
    <n v="9"/>
  </r>
  <r>
    <x v="1"/>
    <n v="4.5"/>
  </r>
  <r>
    <x v="1"/>
    <n v="4.5"/>
  </r>
  <r>
    <x v="0"/>
    <n v="4.5"/>
  </r>
  <r>
    <x v="1"/>
    <n v="0"/>
  </r>
  <r>
    <x v="1"/>
    <n v="0"/>
  </r>
  <r>
    <x v="1"/>
    <n v="0"/>
  </r>
  <r>
    <x v="0"/>
    <n v="0"/>
  </r>
  <r>
    <x v="1"/>
    <n v="0"/>
  </r>
  <r>
    <x v="1"/>
    <n v="4.5"/>
  </r>
  <r>
    <x v="0"/>
    <n v="0"/>
  </r>
  <r>
    <x v="0"/>
    <n v="0"/>
  </r>
  <r>
    <x v="0"/>
    <n v="4.5"/>
  </r>
  <r>
    <x v="1"/>
    <n v="4.5"/>
  </r>
  <r>
    <x v="0"/>
    <n v="4.5"/>
  </r>
  <r>
    <x v="0"/>
    <n v="0"/>
  </r>
  <r>
    <x v="1"/>
    <n v="0"/>
  </r>
  <r>
    <x v="0"/>
    <n v="0"/>
  </r>
  <r>
    <x v="0"/>
    <n v="0"/>
  </r>
  <r>
    <x v="1"/>
    <n v="0"/>
  </r>
  <r>
    <x v="1"/>
    <n v="4.5"/>
  </r>
  <r>
    <x v="1"/>
    <n v="4.5"/>
  </r>
  <r>
    <x v="1"/>
    <n v="0"/>
  </r>
  <r>
    <x v="1"/>
    <n v="0"/>
  </r>
  <r>
    <x v="1"/>
    <n v="4.5"/>
  </r>
  <r>
    <x v="1"/>
    <n v="0"/>
  </r>
  <r>
    <x v="0"/>
    <n v="0"/>
  </r>
  <r>
    <x v="1"/>
    <n v="0"/>
  </r>
  <r>
    <x v="0"/>
    <n v="0"/>
  </r>
  <r>
    <x v="1"/>
    <n v="0"/>
  </r>
  <r>
    <x v="0"/>
    <n v="0"/>
  </r>
  <r>
    <x v="1"/>
    <n v="0"/>
  </r>
  <r>
    <x v="1"/>
    <n v="0"/>
  </r>
  <r>
    <x v="0"/>
    <n v="4.5"/>
  </r>
  <r>
    <x v="1"/>
    <n v="4.5"/>
  </r>
  <r>
    <x v="1"/>
    <n v="0"/>
  </r>
  <r>
    <x v="1"/>
    <n v="0"/>
  </r>
  <r>
    <x v="0"/>
    <n v="0"/>
  </r>
  <r>
    <x v="0"/>
    <n v="4.5"/>
  </r>
  <r>
    <x v="0"/>
    <n v="0"/>
  </r>
  <r>
    <x v="0"/>
    <n v="0"/>
  </r>
  <r>
    <x v="0"/>
    <n v="4.5"/>
  </r>
  <r>
    <x v="0"/>
    <n v="0"/>
  </r>
  <r>
    <x v="1"/>
    <n v="4.5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4.5"/>
  </r>
  <r>
    <x v="1"/>
    <n v="4.5"/>
  </r>
  <r>
    <x v="1"/>
    <n v="0"/>
  </r>
  <r>
    <x v="0"/>
    <n v="0"/>
  </r>
  <r>
    <x v="0"/>
    <n v="0"/>
  </r>
  <r>
    <x v="1"/>
    <n v="4.5"/>
  </r>
  <r>
    <x v="0"/>
    <n v="4.5"/>
  </r>
  <r>
    <x v="1"/>
    <n v="0"/>
  </r>
  <r>
    <x v="0"/>
    <n v="0"/>
  </r>
  <r>
    <x v="0"/>
    <n v="0"/>
  </r>
  <r>
    <x v="1"/>
    <n v="0"/>
  </r>
  <r>
    <x v="1"/>
    <n v="0"/>
  </r>
  <r>
    <x v="0"/>
    <n v="4.5"/>
  </r>
  <r>
    <x v="1"/>
    <n v="0"/>
  </r>
  <r>
    <x v="1"/>
    <n v="0"/>
  </r>
  <r>
    <x v="1"/>
    <n v="0"/>
  </r>
  <r>
    <x v="1"/>
    <n v="4.5"/>
  </r>
  <r>
    <x v="1"/>
    <n v="4.5"/>
  </r>
  <r>
    <x v="1"/>
    <n v="4.5"/>
  </r>
  <r>
    <x v="0"/>
    <n v="0"/>
  </r>
  <r>
    <x v="0"/>
    <n v="0"/>
  </r>
  <r>
    <x v="0"/>
    <n v="4.5"/>
  </r>
  <r>
    <x v="0"/>
    <n v="0"/>
  </r>
  <r>
    <x v="1"/>
    <n v="0"/>
  </r>
  <r>
    <x v="1"/>
    <n v="0"/>
  </r>
  <r>
    <x v="1"/>
    <n v="4.5"/>
  </r>
  <r>
    <x v="1"/>
    <n v="0"/>
  </r>
  <r>
    <x v="0"/>
    <n v="0"/>
  </r>
  <r>
    <x v="0"/>
    <n v="4.5"/>
  </r>
  <r>
    <x v="0"/>
    <n v="4.5"/>
  </r>
  <r>
    <x v="0"/>
    <n v="0"/>
  </r>
  <r>
    <x v="1"/>
    <n v="4.5"/>
  </r>
  <r>
    <x v="1"/>
    <n v="0"/>
  </r>
  <r>
    <x v="0"/>
    <n v="0"/>
  </r>
  <r>
    <x v="0"/>
    <n v="4.5"/>
  </r>
  <r>
    <x v="1"/>
    <n v="0"/>
  </r>
  <r>
    <x v="1"/>
    <n v="0"/>
  </r>
  <r>
    <x v="1"/>
    <n v="0"/>
  </r>
  <r>
    <x v="1"/>
    <n v="0"/>
  </r>
  <r>
    <x v="1"/>
    <n v="0"/>
  </r>
  <r>
    <x v="0"/>
    <n v="4.5"/>
  </r>
  <r>
    <x v="0"/>
    <n v="0"/>
  </r>
  <r>
    <x v="1"/>
    <n v="4.5"/>
  </r>
  <r>
    <x v="1"/>
    <n v="0"/>
  </r>
  <r>
    <x v="1"/>
    <n v="4.5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4.5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4.5"/>
  </r>
  <r>
    <x v="1"/>
    <n v="4.5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0"/>
    <n v="0"/>
  </r>
  <r>
    <x v="0"/>
    <n v="4.5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0"/>
    <n v="4.5"/>
  </r>
  <r>
    <x v="1"/>
    <n v="0"/>
  </r>
  <r>
    <x v="1"/>
    <n v="0"/>
  </r>
  <r>
    <x v="1"/>
    <n v="0"/>
  </r>
  <r>
    <x v="0"/>
    <n v="0"/>
  </r>
  <r>
    <x v="0"/>
    <n v="4.5"/>
  </r>
  <r>
    <x v="0"/>
    <n v="0"/>
  </r>
  <r>
    <x v="1"/>
    <n v="0"/>
  </r>
  <r>
    <x v="1"/>
    <n v="0"/>
  </r>
  <r>
    <x v="0"/>
    <n v="4.5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4.5"/>
  </r>
  <r>
    <x v="0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</pivotCacheRecords>
</file>

<file path=xl/pivotCache/pivotCacheRecords6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2"/>
    <n v="1.8"/>
  </r>
  <r>
    <x v="1"/>
    <n v="3"/>
  </r>
  <r>
    <x v="2"/>
    <n v="3"/>
  </r>
  <r>
    <x v="1"/>
    <n v="1.8"/>
  </r>
  <r>
    <x v="3"/>
    <n v="3"/>
  </r>
  <r>
    <x v="1"/>
    <n v="1.8"/>
  </r>
  <r>
    <x v="3"/>
    <n v="3"/>
  </r>
  <r>
    <x v="1"/>
    <n v="3"/>
  </r>
  <r>
    <x v="3"/>
    <n v="1.8"/>
  </r>
  <r>
    <x v="2"/>
    <n v="3.1199999999999997"/>
  </r>
  <r>
    <x v="2"/>
    <n v="1.8"/>
  </r>
  <r>
    <x v="2"/>
    <n v="1.8"/>
  </r>
  <r>
    <x v="4"/>
    <n v="3.6"/>
  </r>
  <r>
    <x v="1"/>
    <n v="3.1199999999999997"/>
  </r>
  <r>
    <x v="3"/>
    <n v="3"/>
  </r>
  <r>
    <x v="3"/>
    <n v="1.8"/>
  </r>
  <r>
    <x v="3"/>
    <n v="-0.6"/>
  </r>
  <r>
    <x v="3"/>
    <n v="0.84"/>
  </r>
  <r>
    <x v="1"/>
    <n v="-0.6"/>
  </r>
  <r>
    <x v="1"/>
    <n v="0.6"/>
  </r>
  <r>
    <x v="1"/>
    <n v="0.6"/>
  </r>
  <r>
    <x v="2"/>
    <n v="-0.6"/>
  </r>
  <r>
    <x v="1"/>
    <n v="0.78000000000000014"/>
  </r>
  <r>
    <x v="1"/>
    <n v="0.84"/>
  </r>
  <r>
    <x v="2"/>
    <n v="0.6"/>
  </r>
  <r>
    <x v="3"/>
    <n v="0.6"/>
  </r>
  <r>
    <x v="2"/>
    <n v="0.6"/>
  </r>
  <r>
    <x v="1"/>
    <n v="0.6"/>
  </r>
  <r>
    <x v="2"/>
    <n v="1.2"/>
  </r>
  <r>
    <x v="1"/>
    <n v="-0.6"/>
  </r>
  <r>
    <x v="3"/>
    <n v="0.6"/>
  </r>
  <r>
    <x v="5"/>
    <n v="0.9"/>
  </r>
  <r>
    <x v="3"/>
    <n v="0.6"/>
  </r>
  <r>
    <x v="2"/>
    <n v="0.6"/>
  </r>
  <r>
    <x v="2"/>
    <n v="0.78000000000000014"/>
  </r>
  <r>
    <x v="2"/>
    <n v="0.6"/>
  </r>
  <r>
    <x v="1"/>
    <n v="0.6"/>
  </r>
  <r>
    <x v="1"/>
    <n v="0.6"/>
  </r>
  <r>
    <x v="3"/>
    <n v="0.6"/>
  </r>
  <r>
    <x v="3"/>
    <n v="0.9"/>
  </r>
  <r>
    <x v="4"/>
    <n v="1.2"/>
  </r>
  <r>
    <x v="2"/>
    <n v="0.6"/>
  </r>
  <r>
    <x v="3"/>
    <n v="-0.6"/>
  </r>
  <r>
    <x v="1"/>
    <n v="0.6"/>
  </r>
  <r>
    <x v="6"/>
    <n v="1.2"/>
  </r>
  <r>
    <x v="1"/>
    <n v="0.6"/>
  </r>
  <r>
    <x v="2"/>
    <n v="-0.6"/>
  </r>
  <r>
    <x v="3"/>
    <n v="0.71999999999999986"/>
  </r>
  <r>
    <x v="1"/>
    <n v="0.78000000000000014"/>
  </r>
  <r>
    <x v="7"/>
    <n v="1.2"/>
  </r>
  <r>
    <x v="3"/>
    <n v="0.6"/>
  </r>
  <r>
    <x v="2"/>
    <n v="0.78000000000000014"/>
  </r>
  <r>
    <x v="2"/>
    <n v="0.9"/>
  </r>
  <r>
    <x v="1"/>
    <n v="0.6"/>
  </r>
  <r>
    <x v="1"/>
    <n v="-0.6"/>
  </r>
  <r>
    <x v="5"/>
    <n v="0.96000000000000008"/>
  </r>
  <r>
    <x v="1"/>
    <n v="0.6"/>
  </r>
  <r>
    <x v="7"/>
    <n v="1.08"/>
  </r>
  <r>
    <x v="3"/>
    <n v="-0.6"/>
  </r>
  <r>
    <x v="8"/>
    <n v="0.84"/>
  </r>
  <r>
    <x v="2"/>
    <n v="0.84"/>
  </r>
  <r>
    <x v="2"/>
    <n v="0.6"/>
  </r>
  <r>
    <x v="2"/>
    <n v="0.6"/>
  </r>
  <r>
    <x v="2"/>
    <n v="0.6"/>
  </r>
  <r>
    <x v="3"/>
    <n v="0.6"/>
  </r>
  <r>
    <x v="2"/>
    <n v="0.6"/>
  </r>
  <r>
    <x v="2"/>
    <n v="0.78000000000000014"/>
  </r>
  <r>
    <x v="5"/>
    <n v="1.08"/>
  </r>
  <r>
    <x v="3"/>
    <n v="-0.6"/>
  </r>
  <r>
    <x v="3"/>
    <n v="0.6"/>
  </r>
  <r>
    <x v="2"/>
    <n v="0.84"/>
  </r>
  <r>
    <x v="1"/>
    <n v="0.6"/>
  </r>
  <r>
    <x v="8"/>
    <n v="1.2"/>
  </r>
  <r>
    <x v="3"/>
    <n v="0.6"/>
  </r>
  <r>
    <x v="3"/>
    <n v="0.6"/>
  </r>
  <r>
    <x v="2"/>
    <n v="0.6"/>
  </r>
  <r>
    <x v="1"/>
    <n v="0.6"/>
  </r>
  <r>
    <x v="2"/>
    <n v="-0.6"/>
  </r>
  <r>
    <x v="2"/>
    <n v="0.6"/>
  </r>
  <r>
    <x v="1"/>
    <n v="0.6"/>
  </r>
  <r>
    <x v="2"/>
    <n v="0.6"/>
  </r>
  <r>
    <x v="8"/>
    <n v="0.96000000000000008"/>
  </r>
  <r>
    <x v="3"/>
    <n v="0.66"/>
  </r>
  <r>
    <x v="2"/>
    <n v="0.6"/>
  </r>
  <r>
    <x v="3"/>
    <n v="0.6"/>
  </r>
  <r>
    <x v="3"/>
    <n v="0.84"/>
  </r>
  <r>
    <x v="1"/>
    <n v="0.6"/>
  </r>
  <r>
    <x v="1"/>
    <n v="0.6"/>
  </r>
  <r>
    <x v="5"/>
    <n v="1.02"/>
  </r>
  <r>
    <x v="2"/>
    <n v="0.6"/>
  </r>
  <r>
    <x v="4"/>
    <n v="1.2"/>
  </r>
  <r>
    <x v="3"/>
    <n v="0.6"/>
  </r>
  <r>
    <x v="2"/>
    <n v="0.71999999999999986"/>
  </r>
  <r>
    <x v="1"/>
    <n v="0.9"/>
  </r>
  <r>
    <x v="8"/>
    <n v="1.2"/>
  </r>
  <r>
    <x v="3"/>
    <n v="0.6"/>
  </r>
  <r>
    <x v="5"/>
    <n v="1.08"/>
  </r>
  <r>
    <x v="8"/>
    <n v="0.9"/>
  </r>
  <r>
    <x v="3"/>
    <n v="0.96000000000000008"/>
  </r>
  <r>
    <x v="2"/>
    <n v="0.6"/>
  </r>
  <r>
    <x v="1"/>
    <n v="0.6"/>
  </r>
  <r>
    <x v="2"/>
    <n v="0.66"/>
  </r>
  <r>
    <x v="1"/>
    <n v="0.6"/>
  </r>
  <r>
    <x v="3"/>
    <n v="0.6"/>
  </r>
  <r>
    <x v="5"/>
    <n v="1.08"/>
  </r>
  <r>
    <x v="5"/>
    <n v="1.08"/>
  </r>
  <r>
    <x v="8"/>
    <n v="1.08"/>
  </r>
  <r>
    <x v="8"/>
    <n v="1.2"/>
  </r>
  <r>
    <x v="5"/>
    <n v="1.08"/>
  </r>
  <r>
    <x v="2"/>
    <n v="-0.12000000000000001"/>
  </r>
  <r>
    <x v="5"/>
    <n v="-0.12000000000000001"/>
  </r>
  <r>
    <x v="6"/>
    <n v="0"/>
  </r>
  <r>
    <x v="6"/>
    <n v="0"/>
  </r>
  <r>
    <x v="3"/>
    <n v="-0.42"/>
  </r>
  <r>
    <x v="1"/>
    <n v="-0.35999999999999993"/>
  </r>
  <r>
    <x v="7"/>
    <n v="0"/>
  </r>
  <r>
    <x v="9"/>
    <n v="-0.12000000000000001"/>
  </r>
  <r>
    <x v="8"/>
    <n v="-0.12000000000000001"/>
  </r>
  <r>
    <x v="1"/>
    <n v="-0.6"/>
  </r>
  <r>
    <x v="8"/>
    <n v="-0.12000000000000001"/>
  </r>
  <r>
    <x v="1"/>
    <n v="-0.35999999999999993"/>
  </r>
  <r>
    <x v="2"/>
    <n v="-0.12000000000000001"/>
  </r>
  <r>
    <x v="8"/>
    <n v="-0.35999999999999993"/>
  </r>
  <r>
    <x v="8"/>
    <n v="-0.12000000000000001"/>
  </r>
  <r>
    <x v="5"/>
    <n v="0"/>
  </r>
  <r>
    <x v="1"/>
    <n v="-0.6"/>
  </r>
  <r>
    <x v="2"/>
    <n v="-0.6"/>
  </r>
  <r>
    <x v="7"/>
    <n v="0"/>
  </r>
  <r>
    <x v="9"/>
    <n v="0"/>
  </r>
  <r>
    <x v="3"/>
    <n v="-0.6"/>
  </r>
  <r>
    <x v="2"/>
    <n v="0"/>
  </r>
  <r>
    <x v="6"/>
    <n v="0"/>
  </r>
  <r>
    <x v="5"/>
    <n v="-0.17999999999999997"/>
  </r>
  <r>
    <x v="5"/>
    <n v="-0.12000000000000001"/>
  </r>
  <r>
    <x v="2"/>
    <n v="-0.6"/>
  </r>
  <r>
    <x v="1"/>
    <n v="-0.48000000000000004"/>
  </r>
  <r>
    <x v="3"/>
    <n v="-0.6"/>
  </r>
  <r>
    <x v="3"/>
    <n v="-0.6"/>
  </r>
  <r>
    <x v="2"/>
    <n v="-0.6"/>
  </r>
  <r>
    <x v="1"/>
    <n v="-0.6"/>
  </r>
  <r>
    <x v="6"/>
    <n v="0"/>
  </r>
  <r>
    <x v="8"/>
    <n v="-0.12000000000000001"/>
  </r>
  <r>
    <x v="8"/>
    <n v="0"/>
  </r>
  <r>
    <x v="3"/>
    <n v="-0.42"/>
  </r>
  <r>
    <x v="8"/>
    <n v="-0.12000000000000001"/>
  </r>
  <r>
    <x v="2"/>
    <n v="-0.6"/>
  </r>
  <r>
    <x v="5"/>
    <n v="-0.12000000000000001"/>
  </r>
  <r>
    <x v="1"/>
    <n v="-0.48000000000000004"/>
  </r>
  <r>
    <x v="5"/>
    <n v="-0.12000000000000001"/>
  </r>
  <r>
    <x v="3"/>
    <n v="-0.6"/>
  </r>
  <r>
    <x v="2"/>
    <n v="0"/>
  </r>
  <r>
    <x v="2"/>
    <n v="0"/>
  </r>
  <r>
    <x v="3"/>
    <n v="-0.6"/>
  </r>
  <r>
    <x v="1"/>
    <n v="-0.6"/>
  </r>
  <r>
    <x v="7"/>
    <n v="-0.12000000000000001"/>
  </r>
  <r>
    <x v="3"/>
    <n v="-0.48000000000000004"/>
  </r>
  <r>
    <x v="1"/>
    <n v="-0.12000000000000001"/>
  </r>
  <r>
    <x v="5"/>
    <n v="-0.17999999999999997"/>
  </r>
  <r>
    <x v="5"/>
    <n v="-0.12000000000000001"/>
  </r>
  <r>
    <x v="1"/>
    <n v="-0.42"/>
  </r>
  <r>
    <x v="8"/>
    <n v="0"/>
  </r>
  <r>
    <x v="2"/>
    <n v="-0.48000000000000004"/>
  </r>
  <r>
    <x v="2"/>
    <n v="-0.54"/>
  </r>
  <r>
    <x v="1"/>
    <n v="-0.6"/>
  </r>
  <r>
    <x v="2"/>
    <n v="-0.3"/>
  </r>
  <r>
    <x v="1"/>
    <n v="-0.35999999999999993"/>
  </r>
  <r>
    <x v="5"/>
    <n v="0"/>
  </r>
  <r>
    <x v="2"/>
    <n v="0"/>
  </r>
  <r>
    <x v="1"/>
    <n v="-0.35999999999999993"/>
  </r>
  <r>
    <x v="5"/>
    <n v="0"/>
  </r>
  <r>
    <x v="2"/>
    <n v="-0.54"/>
  </r>
  <r>
    <x v="5"/>
    <n v="-0.12000000000000001"/>
  </r>
  <r>
    <x v="1"/>
    <n v="-0.6"/>
  </r>
  <r>
    <x v="9"/>
    <n v="0"/>
  </r>
  <r>
    <x v="5"/>
    <n v="-0.6"/>
  </r>
  <r>
    <x v="7"/>
    <n v="0"/>
  </r>
  <r>
    <x v="8"/>
    <n v="0"/>
  </r>
  <r>
    <x v="5"/>
    <n v="0"/>
  </r>
  <r>
    <x v="3"/>
    <n v="-0.48000000000000004"/>
  </r>
  <r>
    <x v="7"/>
    <n v="0"/>
  </r>
  <r>
    <x v="5"/>
    <n v="-0.48000000000000004"/>
  </r>
  <r>
    <x v="3"/>
    <n v="-0.6"/>
  </r>
  <r>
    <x v="8"/>
    <n v="-0.12000000000000001"/>
  </r>
  <r>
    <x v="7"/>
    <n v="0"/>
  </r>
  <r>
    <x v="2"/>
    <n v="-0.12000000000000001"/>
  </r>
  <r>
    <x v="5"/>
    <n v="-0.12000000000000001"/>
  </r>
  <r>
    <x v="2"/>
    <n v="-0.12000000000000001"/>
  </r>
  <r>
    <x v="5"/>
    <n v="0"/>
  </r>
  <r>
    <x v="2"/>
    <n v="0"/>
  </r>
  <r>
    <x v="9"/>
    <n v="0"/>
  </r>
  <r>
    <x v="5"/>
    <n v="-0.12000000000000001"/>
  </r>
  <r>
    <x v="8"/>
    <n v="-0.12000000000000001"/>
  </r>
  <r>
    <x v="9"/>
    <n v="0"/>
  </r>
  <r>
    <x v="3"/>
    <n v="-0.6"/>
  </r>
  <r>
    <x v="8"/>
    <n v="0"/>
  </r>
  <r>
    <x v="5"/>
    <n v="-0.12000000000000001"/>
  </r>
  <r>
    <x v="9"/>
    <n v="0"/>
  </r>
  <r>
    <x v="3"/>
    <n v="-0.6"/>
  </r>
  <r>
    <x v="8"/>
    <n v="-0.12000000000000001"/>
  </r>
  <r>
    <x v="8"/>
    <n v="-0.12000000000000001"/>
  </r>
  <r>
    <x v="8"/>
    <n v="0"/>
  </r>
  <r>
    <x v="7"/>
    <n v="0"/>
  </r>
  <r>
    <x v="8"/>
    <n v="-0.3"/>
  </r>
  <r>
    <x v="6"/>
    <n v="0"/>
  </r>
  <r>
    <x v="7"/>
    <n v="0"/>
  </r>
  <r>
    <x v="5"/>
    <n v="0"/>
  </r>
  <r>
    <x v="7"/>
    <n v="-0.12000000000000001"/>
  </r>
  <r>
    <x v="7"/>
    <n v="0"/>
  </r>
  <r>
    <x v="6"/>
    <n v="0"/>
  </r>
  <r>
    <x v="5"/>
    <n v="-0.6"/>
  </r>
  <r>
    <x v="8"/>
    <n v="0"/>
  </r>
  <r>
    <x v="8"/>
    <n v="-0.12000000000000001"/>
  </r>
  <r>
    <x v="2"/>
    <n v="-0.6"/>
  </r>
  <r>
    <x v="6"/>
    <n v="0"/>
  </r>
  <r>
    <x v="7"/>
    <n v="0"/>
  </r>
  <r>
    <x v="8"/>
    <n v="-0.42"/>
  </r>
  <r>
    <x v="5"/>
    <n v="-0.3"/>
  </r>
  <r>
    <x v="7"/>
    <n v="0"/>
  </r>
  <r>
    <x v="5"/>
    <n v="-0.24000000000000002"/>
  </r>
  <r>
    <x v="4"/>
    <n v="0"/>
  </r>
  <r>
    <x v="6"/>
    <n v="-0.12000000000000001"/>
  </r>
  <r>
    <x v="9"/>
    <n v="0"/>
  </r>
  <r>
    <x v="2"/>
    <n v="0"/>
  </r>
  <r>
    <x v="5"/>
    <n v="-0.12000000000000001"/>
  </r>
  <r>
    <x v="2"/>
    <n v="0"/>
  </r>
  <r>
    <x v="9"/>
    <n v="0"/>
  </r>
  <r>
    <x v="9"/>
    <n v="-0.12000000000000001"/>
  </r>
  <r>
    <x v="8"/>
    <n v="0"/>
  </r>
  <r>
    <x v="2"/>
    <n v="-0.12000000000000001"/>
  </r>
  <r>
    <x v="4"/>
    <n v="0"/>
  </r>
  <r>
    <x v="9"/>
    <n v="-0.12000000000000001"/>
  </r>
  <r>
    <x v="5"/>
    <n v="0"/>
  </r>
  <r>
    <x v="9"/>
    <n v="0"/>
  </r>
  <r>
    <x v="8"/>
    <n v="-0.12000000000000001"/>
  </r>
  <r>
    <x v="8"/>
    <n v="0"/>
  </r>
  <r>
    <x v="4"/>
    <n v="0"/>
  </r>
  <r>
    <x v="7"/>
    <n v="0"/>
  </r>
  <r>
    <x v="6"/>
    <n v="0"/>
  </r>
  <r>
    <x v="7"/>
    <n v="0"/>
  </r>
  <r>
    <x v="6"/>
    <n v="0"/>
  </r>
  <r>
    <x v="9"/>
    <n v="-0.12000000000000001"/>
  </r>
  <r>
    <x v="8"/>
    <n v="-0.12000000000000001"/>
  </r>
  <r>
    <x v="6"/>
    <n v="0"/>
  </r>
  <r>
    <x v="7"/>
    <n v="0"/>
  </r>
  <r>
    <x v="6"/>
    <n v="0"/>
  </r>
  <r>
    <x v="8"/>
    <n v="0"/>
  </r>
  <r>
    <x v="6"/>
    <n v="0"/>
  </r>
  <r>
    <x v="6"/>
    <n v="0"/>
  </r>
  <r>
    <x v="2"/>
    <n v="0"/>
  </r>
  <r>
    <x v="8"/>
    <n v="0"/>
  </r>
  <r>
    <x v="9"/>
    <n v="0"/>
  </r>
  <r>
    <x v="2"/>
    <n v="0"/>
  </r>
  <r>
    <x v="2"/>
    <n v="-0.12000000000000001"/>
  </r>
  <r>
    <x v="2"/>
    <n v="0"/>
  </r>
  <r>
    <x v="2"/>
    <n v="0"/>
  </r>
  <r>
    <x v="5"/>
    <n v="-0.12000000000000001"/>
  </r>
  <r>
    <x v="7"/>
    <n v="0"/>
  </r>
  <r>
    <x v="7"/>
    <n v="-0.12000000000000001"/>
  </r>
  <r>
    <x v="6"/>
    <n v="0"/>
  </r>
  <r>
    <x v="4"/>
    <n v="0"/>
  </r>
  <r>
    <x v="7"/>
    <n v="0"/>
  </r>
  <r>
    <x v="2"/>
    <n v="0"/>
  </r>
  <r>
    <x v="5"/>
    <n v="0"/>
  </r>
  <r>
    <x v="7"/>
    <n v="0"/>
  </r>
  <r>
    <x v="2"/>
    <n v="0"/>
  </r>
  <r>
    <x v="7"/>
    <n v="0"/>
  </r>
  <r>
    <x v="6"/>
    <n v="0"/>
  </r>
  <r>
    <x v="8"/>
    <n v="-0.12000000000000001"/>
  </r>
  <r>
    <x v="6"/>
    <n v="0"/>
  </r>
  <r>
    <x v="5"/>
    <n v="0"/>
  </r>
  <r>
    <x v="5"/>
    <n v="-0.12000000000000001"/>
  </r>
  <r>
    <x v="6"/>
    <n v="0"/>
  </r>
  <r>
    <x v="6"/>
    <n v="0"/>
  </r>
  <r>
    <x v="9"/>
    <n v="0"/>
  </r>
  <r>
    <x v="6"/>
    <n v="0"/>
  </r>
  <r>
    <x v="6"/>
    <n v="0"/>
  </r>
  <r>
    <x v="9"/>
    <n v="0"/>
  </r>
  <r>
    <x v="5"/>
    <n v="0"/>
  </r>
  <r>
    <x v="5"/>
    <n v="0"/>
  </r>
  <r>
    <x v="5"/>
    <n v="-0.12000000000000001"/>
  </r>
  <r>
    <x v="7"/>
    <n v="0"/>
  </r>
  <r>
    <x v="7"/>
    <n v="0"/>
  </r>
  <r>
    <x v="9"/>
    <n v="0"/>
  </r>
  <r>
    <x v="7"/>
    <n v="0"/>
  </r>
  <r>
    <x v="8"/>
    <n v="0"/>
  </r>
  <r>
    <x v="7"/>
    <n v="0"/>
  </r>
  <r>
    <x v="5"/>
    <n v="0"/>
  </r>
  <r>
    <x v="7"/>
    <n v="0"/>
  </r>
  <r>
    <x v="6"/>
    <n v="0"/>
  </r>
  <r>
    <x v="8"/>
    <n v="0"/>
  </r>
  <r>
    <x v="7"/>
    <n v="0"/>
  </r>
  <r>
    <x v="6"/>
    <n v="0"/>
  </r>
  <r>
    <x v="5"/>
    <n v="-0.12000000000000001"/>
  </r>
  <r>
    <x v="8"/>
    <n v="-0.12000000000000001"/>
  </r>
  <r>
    <x v="7"/>
    <n v="0"/>
  </r>
  <r>
    <x v="7"/>
    <n v="-0.12000000000000001"/>
  </r>
  <r>
    <x v="8"/>
    <n v="0"/>
  </r>
  <r>
    <x v="5"/>
    <n v="0"/>
  </r>
  <r>
    <x v="9"/>
    <n v="0"/>
  </r>
  <r>
    <x v="6"/>
    <n v="0"/>
  </r>
  <r>
    <x v="8"/>
    <n v="0"/>
  </r>
  <r>
    <x v="7"/>
    <n v="0"/>
  </r>
  <r>
    <x v="5"/>
    <n v="0"/>
  </r>
  <r>
    <x v="2"/>
    <n v="0"/>
  </r>
  <r>
    <x v="5"/>
    <n v="0"/>
  </r>
  <r>
    <x v="5"/>
    <n v="-0.12000000000000001"/>
  </r>
  <r>
    <x v="9"/>
    <n v="0"/>
  </r>
  <r>
    <x v="5"/>
    <n v="0"/>
  </r>
  <r>
    <x v="5"/>
    <n v="-0.12000000000000001"/>
  </r>
  <r>
    <x v="9"/>
    <n v="0"/>
  </r>
  <r>
    <x v="8"/>
    <n v="-0.12000000000000001"/>
  </r>
  <r>
    <x v="6"/>
    <n v="0"/>
  </r>
  <r>
    <x v="9"/>
    <n v="0"/>
  </r>
  <r>
    <x v="2"/>
    <n v="0"/>
  </r>
  <r>
    <x v="8"/>
    <n v="0"/>
  </r>
  <r>
    <x v="5"/>
    <n v="0"/>
  </r>
  <r>
    <x v="9"/>
    <n v="0"/>
  </r>
  <r>
    <x v="2"/>
    <n v="0"/>
  </r>
  <r>
    <x v="2"/>
    <n v="0"/>
  </r>
  <r>
    <x v="8"/>
    <n v="0"/>
  </r>
  <r>
    <x v="4"/>
    <n v="0"/>
  </r>
  <r>
    <x v="2"/>
    <n v="0"/>
  </r>
  <r>
    <x v="5"/>
    <n v="0"/>
  </r>
  <r>
    <x v="4"/>
    <n v="0"/>
  </r>
  <r>
    <x v="8"/>
    <n v="3.18"/>
  </r>
  <r>
    <x v="2"/>
    <n v="3.06"/>
  </r>
  <r>
    <x v="2"/>
    <n v="1.8"/>
  </r>
  <r>
    <x v="1"/>
    <n v="1.8"/>
  </r>
  <r>
    <x v="5"/>
    <n v="1.08"/>
  </r>
  <r>
    <x v="3"/>
    <n v="0.6"/>
  </r>
  <r>
    <x v="1"/>
    <n v="0.6"/>
  </r>
  <r>
    <x v="3"/>
    <n v="0.6"/>
  </r>
  <r>
    <x v="2"/>
    <n v="0.6"/>
  </r>
  <r>
    <x v="5"/>
    <n v="1.08"/>
  </r>
  <r>
    <x v="8"/>
    <n v="1.08"/>
  </r>
  <r>
    <x v="8"/>
    <n v="1.08"/>
  </r>
  <r>
    <x v="7"/>
    <n v="1.08"/>
  </r>
  <r>
    <x v="2"/>
    <n v="1.2"/>
  </r>
  <r>
    <x v="9"/>
    <n v="1.2"/>
  </r>
  <r>
    <x v="8"/>
    <n v="1.08"/>
  </r>
  <r>
    <x v="2"/>
    <n v="0.71999999999999986"/>
  </r>
  <r>
    <x v="2"/>
    <n v="1.2"/>
  </r>
  <r>
    <x v="8"/>
    <n v="1.08"/>
  </r>
  <r>
    <x v="8"/>
    <n v="1.08"/>
  </r>
  <r>
    <x v="7"/>
    <n v="1.2"/>
  </r>
  <r>
    <x v="6"/>
    <n v="1.2"/>
  </r>
  <r>
    <x v="8"/>
    <n v="0.96000000000000008"/>
  </r>
  <r>
    <x v="3"/>
    <n v="-0.6"/>
  </r>
  <r>
    <x v="1"/>
    <n v="0.6"/>
  </r>
  <r>
    <x v="8"/>
    <n v="1.02"/>
  </r>
  <r>
    <x v="9"/>
    <n v="1.08"/>
  </r>
  <r>
    <x v="3"/>
    <n v="0.66"/>
  </r>
  <r>
    <x v="6"/>
    <n v="0"/>
  </r>
  <r>
    <x v="9"/>
    <n v="0"/>
  </r>
  <r>
    <x v="8"/>
    <n v="-0.24000000000000002"/>
  </r>
  <r>
    <x v="5"/>
    <n v="0"/>
  </r>
  <r>
    <x v="5"/>
    <n v="-0.12000000000000001"/>
  </r>
  <r>
    <x v="5"/>
    <n v="-0.12000000000000001"/>
  </r>
  <r>
    <x v="3"/>
    <n v="-0.6"/>
  </r>
  <r>
    <x v="2"/>
    <n v="-0.54"/>
  </r>
  <r>
    <x v="7"/>
    <n v="0"/>
  </r>
  <r>
    <x v="7"/>
    <n v="0"/>
  </r>
  <r>
    <x v="8"/>
    <n v="-0.12000000000000001"/>
  </r>
  <r>
    <x v="8"/>
    <n v="-0.35999999999999993"/>
  </r>
  <r>
    <x v="5"/>
    <n v="-0.12000000000000001"/>
  </r>
  <r>
    <x v="7"/>
    <n v="0"/>
  </r>
  <r>
    <x v="8"/>
    <n v="-0.17999999999999997"/>
  </r>
  <r>
    <x v="2"/>
    <n v="0"/>
  </r>
  <r>
    <x v="8"/>
    <n v="-0.12000000000000001"/>
  </r>
  <r>
    <x v="8"/>
    <n v="-0.12000000000000001"/>
  </r>
  <r>
    <x v="8"/>
    <n v="0"/>
  </r>
  <r>
    <x v="7"/>
    <n v="0"/>
  </r>
  <r>
    <x v="5"/>
    <n v="0"/>
  </r>
  <r>
    <x v="5"/>
    <n v="0"/>
  </r>
  <r>
    <x v="9"/>
    <n v="0"/>
  </r>
  <r>
    <x v="9"/>
    <n v="0"/>
  </r>
  <r>
    <x v="5"/>
    <n v="-0.12000000000000001"/>
  </r>
  <r>
    <x v="8"/>
    <n v="-0.12000000000000001"/>
  </r>
  <r>
    <x v="8"/>
    <n v="0"/>
  </r>
  <r>
    <x v="8"/>
    <n v="-0.24000000000000002"/>
  </r>
  <r>
    <x v="8"/>
    <n v="0"/>
  </r>
  <r>
    <x v="3"/>
    <n v="-0.17999999999999997"/>
  </r>
  <r>
    <x v="5"/>
    <n v="-0.12000000000000001"/>
  </r>
  <r>
    <x v="5"/>
    <n v="0"/>
  </r>
  <r>
    <x v="8"/>
    <n v="-0.12000000000000001"/>
  </r>
  <r>
    <x v="5"/>
    <n v="-0.24000000000000002"/>
  </r>
  <r>
    <x v="8"/>
    <n v="-0.12000000000000001"/>
  </r>
  <r>
    <x v="8"/>
    <n v="0"/>
  </r>
  <r>
    <x v="8"/>
    <n v="-0.3"/>
  </r>
  <r>
    <x v="8"/>
    <n v="0"/>
  </r>
  <r>
    <x v="8"/>
    <n v="-0.24000000000000002"/>
  </r>
  <r>
    <x v="7"/>
    <n v="0"/>
  </r>
  <r>
    <x v="7"/>
    <n v="0"/>
  </r>
  <r>
    <x v="4"/>
    <n v="0"/>
  </r>
  <r>
    <x v="8"/>
    <n v="0"/>
  </r>
  <r>
    <x v="8"/>
    <n v="0"/>
  </r>
  <r>
    <x v="8"/>
    <n v="-0.12000000000000001"/>
  </r>
  <r>
    <x v="8"/>
    <n v="0"/>
  </r>
  <r>
    <x v="8"/>
    <n v="0"/>
  </r>
  <r>
    <x v="8"/>
    <n v="-0.12000000000000001"/>
  </r>
  <r>
    <x v="5"/>
    <n v="0"/>
  </r>
  <r>
    <x v="9"/>
    <n v="0"/>
  </r>
  <r>
    <x v="7"/>
    <n v="-0.12000000000000001"/>
  </r>
  <r>
    <x v="6"/>
    <n v="0"/>
  </r>
  <r>
    <x v="2"/>
    <n v="-0.6"/>
  </r>
  <r>
    <x v="7"/>
    <n v="0"/>
  </r>
  <r>
    <x v="6"/>
    <n v="0"/>
  </r>
  <r>
    <x v="9"/>
    <n v="0"/>
  </r>
  <r>
    <x v="6"/>
    <n v="0"/>
  </r>
  <r>
    <x v="8"/>
    <n v="-0.12000000000000001"/>
  </r>
  <r>
    <x v="7"/>
    <n v="0"/>
  </r>
  <r>
    <x v="9"/>
    <n v="0"/>
  </r>
  <r>
    <x v="7"/>
    <n v="0"/>
  </r>
  <r>
    <x v="9"/>
    <n v="0"/>
  </r>
  <r>
    <x v="9"/>
    <n v="0"/>
  </r>
  <r>
    <x v="7"/>
    <n v="0"/>
  </r>
  <r>
    <x v="7"/>
    <n v="-0.12000000000000001"/>
  </r>
  <r>
    <x v="6"/>
    <n v="-0.17999999999999997"/>
  </r>
  <r>
    <x v="7"/>
    <n v="-0.12000000000000001"/>
  </r>
  <r>
    <x v="7"/>
    <n v="0"/>
  </r>
  <r>
    <x v="9"/>
    <n v="0"/>
  </r>
  <r>
    <x v="8"/>
    <n v="0"/>
  </r>
  <r>
    <x v="2"/>
    <n v="0"/>
  </r>
  <r>
    <x v="8"/>
    <n v="-0.12000000000000001"/>
  </r>
  <r>
    <x v="7"/>
    <n v="0"/>
  </r>
  <r>
    <x v="7"/>
    <n v="-0.12000000000000001"/>
  </r>
  <r>
    <x v="8"/>
    <n v="0"/>
  </r>
  <r>
    <x v="5"/>
    <n v="-0.17999999999999997"/>
  </r>
  <r>
    <x v="5"/>
    <n v="0"/>
  </r>
  <r>
    <x v="3"/>
    <n v="-0.54"/>
  </r>
  <r>
    <x v="4"/>
    <n v="0"/>
  </r>
  <r>
    <x v="7"/>
    <n v="0"/>
  </r>
  <r>
    <x v="7"/>
    <n v="0"/>
  </r>
  <r>
    <x v="2"/>
    <n v="0"/>
  </r>
  <r>
    <x v="7"/>
    <n v="0"/>
  </r>
  <r>
    <x v="8"/>
    <n v="0"/>
  </r>
  <r>
    <x v="5"/>
    <n v="-0.12000000000000001"/>
  </r>
  <r>
    <x v="7"/>
    <n v="0"/>
  </r>
  <r>
    <x v="7"/>
    <n v="0"/>
  </r>
  <r>
    <x v="5"/>
    <n v="-0.12000000000000001"/>
  </r>
  <r>
    <x v="2"/>
    <n v="0"/>
  </r>
  <r>
    <x v="5"/>
    <n v="-0.12000000000000001"/>
  </r>
  <r>
    <x v="9"/>
    <n v="0"/>
  </r>
  <r>
    <x v="7"/>
    <n v="0"/>
  </r>
  <r>
    <x v="7"/>
    <n v="0"/>
  </r>
  <r>
    <x v="8"/>
    <n v="-0.17999999999999997"/>
  </r>
  <r>
    <x v="8"/>
    <n v="0"/>
  </r>
  <r>
    <x v="5"/>
    <n v="-0.12000000000000001"/>
  </r>
  <r>
    <x v="5"/>
    <n v="-0.12000000000000001"/>
  </r>
  <r>
    <x v="8"/>
    <n v="0"/>
  </r>
  <r>
    <x v="9"/>
    <n v="0"/>
  </r>
  <r>
    <x v="8"/>
    <n v="0"/>
  </r>
  <r>
    <x v="9"/>
    <n v="0"/>
  </r>
  <r>
    <x v="8"/>
    <n v="0"/>
  </r>
  <r>
    <x v="5"/>
    <n v="0"/>
  </r>
  <r>
    <x v="7"/>
    <n v="0"/>
  </r>
  <r>
    <x v="7"/>
    <n v="0"/>
  </r>
  <r>
    <x v="9"/>
    <n v="0"/>
  </r>
  <r>
    <x v="7"/>
    <n v="0"/>
  </r>
  <r>
    <x v="5"/>
    <n v="0"/>
  </r>
  <r>
    <x v="5"/>
    <n v="0"/>
  </r>
  <r>
    <x v="5"/>
    <n v="-0.12000000000000001"/>
  </r>
  <r>
    <x v="5"/>
    <n v="-0.24000000000000002"/>
  </r>
  <r>
    <x v="7"/>
    <n v="0"/>
  </r>
  <r>
    <x v="7"/>
    <n v="0"/>
  </r>
  <r>
    <x v="8"/>
    <n v="0"/>
  </r>
  <r>
    <x v="9"/>
    <n v="0"/>
  </r>
  <r>
    <x v="6"/>
    <n v="0"/>
  </r>
  <r>
    <x v="7"/>
    <n v="0"/>
  </r>
  <r>
    <x v="5"/>
    <n v="0"/>
  </r>
  <r>
    <x v="2"/>
    <n v="0"/>
  </r>
  <r>
    <x v="5"/>
    <n v="0"/>
  </r>
  <r>
    <x v="5"/>
    <n v="-0.12000000000000001"/>
  </r>
  <r>
    <x v="5"/>
    <n v="0"/>
  </r>
  <r>
    <x v="5"/>
    <n v="-0.17999999999999997"/>
  </r>
  <r>
    <x v="6"/>
    <n v="0"/>
  </r>
  <r>
    <x v="9"/>
    <n v="0"/>
  </r>
  <r>
    <x v="7"/>
    <n v="0"/>
  </r>
  <r>
    <x v="7"/>
    <n v="0"/>
  </r>
  <r>
    <x v="5"/>
    <n v="0"/>
  </r>
  <r>
    <x v="9"/>
    <n v="0"/>
  </r>
  <r>
    <x v="3"/>
    <n v="-0.54"/>
  </r>
  <r>
    <x v="5"/>
    <n v="0"/>
  </r>
  <r>
    <x v="7"/>
    <n v="0"/>
  </r>
  <r>
    <x v="2"/>
    <n v="0"/>
  </r>
  <r>
    <x v="6"/>
    <n v="0"/>
  </r>
  <r>
    <x v="7"/>
    <n v="0"/>
  </r>
  <r>
    <x v="2"/>
    <n v="0"/>
  </r>
  <r>
    <x v="7"/>
    <n v="0"/>
  </r>
  <r>
    <x v="6"/>
    <n v="-0.12000000000000001"/>
  </r>
  <r>
    <x v="8"/>
    <n v="0"/>
  </r>
  <r>
    <x v="8"/>
    <n v="0"/>
  </r>
  <r>
    <x v="5"/>
    <n v="-0.12000000000000001"/>
  </r>
  <r>
    <x v="8"/>
    <n v="0"/>
  </r>
  <r>
    <x v="7"/>
    <n v="0"/>
  </r>
  <r>
    <x v="8"/>
    <n v="0"/>
  </r>
  <r>
    <x v="6"/>
    <n v="0"/>
  </r>
  <r>
    <x v="6"/>
    <n v="0"/>
  </r>
  <r>
    <x v="8"/>
    <n v="-0.12000000000000001"/>
  </r>
  <r>
    <x v="2"/>
    <n v="0"/>
  </r>
  <r>
    <x v="5"/>
    <n v="-0.3"/>
  </r>
  <r>
    <x v="5"/>
    <n v="0"/>
  </r>
  <r>
    <x v="5"/>
    <n v="0"/>
  </r>
  <r>
    <x v="7"/>
    <n v="0"/>
  </r>
  <r>
    <x v="2"/>
    <n v="0"/>
  </r>
  <r>
    <x v="7"/>
    <n v="0"/>
  </r>
  <r>
    <x v="5"/>
    <n v="-0.12000000000000001"/>
  </r>
  <r>
    <x v="7"/>
    <n v="0"/>
  </r>
  <r>
    <x v="9"/>
    <n v="0"/>
  </r>
  <r>
    <x v="2"/>
    <n v="0"/>
  </r>
  <r>
    <x v="7"/>
    <n v="0"/>
  </r>
  <r>
    <x v="8"/>
    <n v="0"/>
  </r>
  <r>
    <x v="8"/>
    <n v="0"/>
  </r>
  <r>
    <x v="2"/>
    <n v="0"/>
  </r>
  <r>
    <x v="6"/>
    <n v="0"/>
  </r>
  <r>
    <x v="9"/>
    <n v="0"/>
  </r>
  <r>
    <x v="7"/>
    <n v="0"/>
  </r>
  <r>
    <x v="1"/>
    <n v="-0.12000000000000001"/>
  </r>
  <r>
    <x v="7"/>
    <n v="0"/>
  </r>
  <r>
    <x v="9"/>
    <n v="0"/>
  </r>
  <r>
    <x v="6"/>
    <n v="0"/>
  </r>
  <r>
    <x v="2"/>
    <n v="0"/>
  </r>
  <r>
    <x v="7"/>
    <n v="0"/>
  </r>
  <r>
    <x v="6"/>
    <n v="0"/>
  </r>
  <r>
    <x v="8"/>
    <n v="0"/>
  </r>
  <r>
    <x v="2"/>
    <n v="0"/>
  </r>
  <r>
    <x v="5"/>
    <n v="-0.12000000000000001"/>
  </r>
  <r>
    <x v="4"/>
    <n v="0"/>
  </r>
  <r>
    <x v="2"/>
    <n v="0"/>
  </r>
  <r>
    <x v="7"/>
    <n v="0"/>
  </r>
  <r>
    <x v="9"/>
    <n v="0"/>
  </r>
  <r>
    <x v="2"/>
    <n v="0"/>
  </r>
  <r>
    <x v="2"/>
    <n v="0"/>
  </r>
  <r>
    <x v="7"/>
    <n v="0"/>
  </r>
  <r>
    <x v="7"/>
    <n v="0"/>
  </r>
  <r>
    <x v="2"/>
    <n v="0"/>
  </r>
  <r>
    <x v="7"/>
    <n v="0"/>
  </r>
  <r>
    <x v="6"/>
    <n v="0"/>
  </r>
  <r>
    <x v="7"/>
    <n v="-0.12000000000000001"/>
  </r>
  <r>
    <x v="4"/>
    <n v="0"/>
  </r>
  <r>
    <x v="7"/>
    <n v="0"/>
  </r>
  <r>
    <x v="2"/>
    <n v="0"/>
  </r>
  <r>
    <x v="5"/>
    <n v="0"/>
  </r>
  <r>
    <x v="5"/>
    <n v="0"/>
  </r>
  <r>
    <x v="2"/>
    <n v="0"/>
  </r>
  <r>
    <x v="5"/>
    <n v="0"/>
  </r>
  <r>
    <x v="7"/>
    <n v="-0.12000000000000001"/>
  </r>
  <r>
    <x v="8"/>
    <n v="0"/>
  </r>
  <r>
    <x v="9"/>
    <n v="0"/>
  </r>
  <r>
    <x v="2"/>
    <n v="0"/>
  </r>
  <r>
    <x v="2"/>
    <n v="0"/>
  </r>
  <r>
    <x v="7"/>
    <n v="0"/>
  </r>
  <r>
    <x v="5"/>
    <n v="0"/>
  </r>
  <r>
    <x v="7"/>
    <n v="0"/>
  </r>
  <r>
    <x v="2"/>
    <n v="0"/>
  </r>
  <r>
    <x v="9"/>
    <n v="0"/>
  </r>
  <r>
    <x v="6"/>
    <n v="0"/>
  </r>
  <r>
    <x v="4"/>
    <n v="0"/>
  </r>
  <r>
    <x v="5"/>
    <n v="0"/>
  </r>
  <r>
    <x v="2"/>
    <n v="0"/>
  </r>
  <r>
    <x v="7"/>
    <n v="0"/>
  </r>
  <r>
    <x v="7"/>
    <n v="0"/>
  </r>
  <r>
    <x v="8"/>
    <n v="0"/>
  </r>
  <r>
    <x v="7"/>
    <n v="0"/>
  </r>
  <r>
    <x v="5"/>
    <n v="-0.12000000000000001"/>
  </r>
  <r>
    <x v="8"/>
    <n v="0"/>
  </r>
  <r>
    <x v="7"/>
    <n v="0"/>
  </r>
  <r>
    <x v="8"/>
    <n v="0"/>
  </r>
  <r>
    <x v="4"/>
    <n v="0"/>
  </r>
  <r>
    <x v="2"/>
    <n v="0"/>
  </r>
  <r>
    <x v="6"/>
    <n v="0"/>
  </r>
  <r>
    <x v="4"/>
    <n v="0"/>
  </r>
  <r>
    <x v="8"/>
    <n v="0"/>
  </r>
  <r>
    <x v="4"/>
    <n v="0"/>
  </r>
  <r>
    <x v="8"/>
    <n v="0"/>
  </r>
</pivotCacheRecords>
</file>

<file path=xl/pivotCache/pivotCacheRecords6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1"/>
    <n v="0"/>
  </r>
  <r>
    <x v="1"/>
    <n v="0"/>
  </r>
  <r>
    <x v="1"/>
    <n v="6"/>
  </r>
  <r>
    <x v="1"/>
    <n v="0"/>
  </r>
  <r>
    <x v="1"/>
    <n v="0"/>
  </r>
  <r>
    <x v="1"/>
    <n v="0"/>
  </r>
  <r>
    <x v="1"/>
    <n v="0"/>
  </r>
  <r>
    <x v="1"/>
    <n v="6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0"/>
    <n v="6"/>
  </r>
  <r>
    <x v="0"/>
    <n v="6"/>
  </r>
  <r>
    <x v="0"/>
    <n v="0"/>
  </r>
  <r>
    <x v="0"/>
    <n v="0"/>
  </r>
  <r>
    <x v="2"/>
    <n v="-3"/>
  </r>
  <r>
    <x v="2"/>
    <n v="0"/>
  </r>
  <r>
    <x v="2"/>
    <n v="0"/>
  </r>
  <r>
    <x v="2"/>
    <n v="0"/>
  </r>
  <r>
    <x v="2"/>
    <n v="0"/>
  </r>
  <r>
    <x v="2"/>
    <n v="0"/>
  </r>
  <r>
    <x v="2"/>
    <n v="6"/>
  </r>
  <r>
    <x v="2"/>
    <n v="0"/>
  </r>
  <r>
    <x v="2"/>
    <n v="6"/>
  </r>
  <r>
    <x v="2"/>
    <n v="0"/>
  </r>
  <r>
    <x v="2"/>
    <n v="0"/>
  </r>
  <r>
    <x v="2"/>
    <n v="0"/>
  </r>
  <r>
    <x v="2"/>
    <n v="0"/>
  </r>
  <r>
    <x v="2"/>
    <m/>
  </r>
  <r>
    <x v="3"/>
    <m/>
  </r>
  <r>
    <x v="3"/>
    <m/>
  </r>
  <r>
    <x v="4"/>
    <m/>
  </r>
  <r>
    <x v="4"/>
    <m/>
  </r>
  <r>
    <x v="4"/>
    <m/>
  </r>
  <r>
    <x v="2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3"/>
    <m/>
  </r>
  <r>
    <x v="3"/>
    <m/>
  </r>
  <r>
    <x v="3"/>
    <m/>
  </r>
  <r>
    <x v="3"/>
    <m/>
  </r>
  <r>
    <x v="3"/>
    <m/>
  </r>
  <r>
    <x v="3"/>
    <m/>
  </r>
  <r>
    <x v="3"/>
    <n v="4.5"/>
  </r>
  <r>
    <x v="4"/>
    <n v="4.5"/>
  </r>
  <r>
    <x v="3"/>
    <n v="7.5"/>
  </r>
  <r>
    <x v="4"/>
    <n v="7.5"/>
  </r>
  <r>
    <x v="3"/>
    <n v="4.5"/>
  </r>
  <r>
    <x v="4"/>
    <n v="7.5"/>
  </r>
  <r>
    <x v="3"/>
    <n v="4.5"/>
  </r>
  <r>
    <x v="4"/>
    <n v="7.5"/>
  </r>
  <r>
    <x v="3"/>
    <n v="7.5"/>
  </r>
  <r>
    <x v="4"/>
    <n v="4.5"/>
  </r>
  <r>
    <x v="4"/>
    <n v="7.8"/>
  </r>
  <r>
    <x v="4"/>
    <n v="4.5"/>
  </r>
  <r>
    <x v="4"/>
    <n v="4.5"/>
  </r>
  <r>
    <x v="4"/>
    <n v="9"/>
  </r>
  <r>
    <x v="3"/>
    <n v="7.8"/>
  </r>
  <r>
    <x v="4"/>
    <n v="7.5"/>
  </r>
  <r>
    <x v="4"/>
    <n v="4.5"/>
  </r>
  <r>
    <x v="4"/>
    <n v="-1.5"/>
  </r>
  <r>
    <x v="4"/>
    <n v="2.1"/>
  </r>
  <r>
    <x v="3"/>
    <n v="-1.5"/>
  </r>
  <r>
    <x v="3"/>
    <n v="1.5"/>
  </r>
  <r>
    <x v="3"/>
    <n v="1.5"/>
  </r>
  <r>
    <x v="4"/>
    <n v="-1.5"/>
  </r>
  <r>
    <x v="3"/>
    <n v="1.9500000000000002"/>
  </r>
  <r>
    <x v="3"/>
    <n v="2.1"/>
  </r>
  <r>
    <x v="4"/>
    <n v="1.5"/>
  </r>
  <r>
    <x v="4"/>
    <n v="1.5"/>
  </r>
  <r>
    <x v="4"/>
    <n v="1.5"/>
  </r>
  <r>
    <x v="3"/>
    <n v="1.5"/>
  </r>
  <r>
    <x v="2"/>
    <n v="3"/>
  </r>
  <r>
    <x v="3"/>
    <n v="-1.5"/>
  </r>
  <r>
    <x v="4"/>
    <n v="1.5"/>
  </r>
  <r>
    <x v="4"/>
    <n v="2.25"/>
  </r>
  <r>
    <x v="4"/>
    <n v="1.5"/>
  </r>
  <r>
    <x v="4"/>
    <n v="1.5"/>
  </r>
  <r>
    <x v="4"/>
    <n v="1.9500000000000002"/>
  </r>
  <r>
    <x v="4"/>
    <n v="1.5"/>
  </r>
  <r>
    <x v="3"/>
    <n v="1.5"/>
  </r>
  <r>
    <x v="3"/>
    <n v="1.5"/>
  </r>
  <r>
    <x v="4"/>
    <n v="1.5"/>
  </r>
  <r>
    <x v="4"/>
    <n v="2.25"/>
  </r>
  <r>
    <x v="3"/>
    <n v="3"/>
  </r>
  <r>
    <x v="4"/>
    <n v="1.5"/>
  </r>
  <r>
    <x v="4"/>
    <n v="-1.5"/>
  </r>
  <r>
    <x v="3"/>
    <n v="1.5"/>
  </r>
  <r>
    <x v="2"/>
    <n v="3"/>
  </r>
  <r>
    <x v="3"/>
    <n v="1.5"/>
  </r>
  <r>
    <x v="4"/>
    <n v="-1.5"/>
  </r>
  <r>
    <x v="4"/>
    <n v="1.7999999999999998"/>
  </r>
  <r>
    <x v="3"/>
    <n v="1.9500000000000002"/>
  </r>
  <r>
    <x v="2"/>
    <n v="3"/>
  </r>
  <r>
    <x v="4"/>
    <n v="1.5"/>
  </r>
  <r>
    <x v="4"/>
    <n v="1.9500000000000002"/>
  </r>
  <r>
    <x v="4"/>
    <n v="2.25"/>
  </r>
  <r>
    <x v="3"/>
    <n v="1.5"/>
  </r>
  <r>
    <x v="3"/>
    <n v="-1.5"/>
  </r>
  <r>
    <x v="4"/>
    <n v="2.4"/>
  </r>
  <r>
    <x v="3"/>
    <n v="1.5"/>
  </r>
  <r>
    <x v="2"/>
    <n v="2.6999999999999997"/>
  </r>
  <r>
    <x v="4"/>
    <n v="-1.5"/>
  </r>
  <r>
    <x v="4"/>
    <n v="2.1"/>
  </r>
  <r>
    <x v="4"/>
    <n v="2.1"/>
  </r>
  <r>
    <x v="4"/>
    <n v="1.5"/>
  </r>
  <r>
    <x v="4"/>
    <n v="1.5"/>
  </r>
  <r>
    <x v="4"/>
    <n v="1.5"/>
  </r>
  <r>
    <x v="4"/>
    <n v="1.5"/>
  </r>
  <r>
    <x v="4"/>
    <n v="1.5"/>
  </r>
  <r>
    <x v="4"/>
    <n v="1.9500000000000002"/>
  </r>
  <r>
    <x v="2"/>
    <n v="2.6999999999999997"/>
  </r>
  <r>
    <x v="4"/>
    <n v="-1.5"/>
  </r>
  <r>
    <x v="4"/>
    <n v="1.5"/>
  </r>
  <r>
    <x v="4"/>
    <n v="2.1"/>
  </r>
  <r>
    <x v="3"/>
    <n v="1.5"/>
  </r>
  <r>
    <x v="4"/>
    <n v="3"/>
  </r>
  <r>
    <x v="4"/>
    <n v="1.5"/>
  </r>
  <r>
    <x v="4"/>
    <n v="1.5"/>
  </r>
  <r>
    <x v="4"/>
    <n v="1.5"/>
  </r>
  <r>
    <x v="3"/>
    <n v="1.5"/>
  </r>
  <r>
    <x v="4"/>
    <n v="-1.5"/>
  </r>
  <r>
    <x v="4"/>
    <n v="1.5"/>
  </r>
  <r>
    <x v="3"/>
    <n v="1.5"/>
  </r>
  <r>
    <x v="4"/>
    <n v="1.5"/>
  </r>
  <r>
    <x v="3"/>
    <n v="2.4"/>
  </r>
  <r>
    <x v="4"/>
    <n v="1.6500000000000001"/>
  </r>
  <r>
    <x v="4"/>
    <n v="1.5"/>
  </r>
  <r>
    <x v="4"/>
    <n v="1.5"/>
  </r>
  <r>
    <x v="4"/>
    <n v="2.1"/>
  </r>
  <r>
    <x v="3"/>
    <n v="1.5"/>
  </r>
  <r>
    <x v="3"/>
    <n v="1.5"/>
  </r>
  <r>
    <x v="2"/>
    <n v="2.5499999999999998"/>
  </r>
  <r>
    <x v="4"/>
    <n v="1.5"/>
  </r>
  <r>
    <x v="2"/>
    <n v="3"/>
  </r>
  <r>
    <x v="4"/>
    <n v="1.5"/>
  </r>
  <r>
    <x v="4"/>
    <n v="1.7999999999999998"/>
  </r>
  <r>
    <x v="3"/>
    <n v="2.25"/>
  </r>
  <r>
    <x v="2"/>
    <n v="3"/>
  </r>
  <r>
    <x v="4"/>
    <n v="1.5"/>
  </r>
  <r>
    <x v="2"/>
    <n v="2.6999999999999997"/>
  </r>
  <r>
    <x v="3"/>
    <n v="2.25"/>
  </r>
  <r>
    <x v="4"/>
    <n v="2.4"/>
  </r>
  <r>
    <x v="4"/>
    <n v="1.5"/>
  </r>
  <r>
    <x v="3"/>
    <n v="1.5"/>
  </r>
  <r>
    <x v="4"/>
    <n v="1.6500000000000001"/>
  </r>
  <r>
    <x v="3"/>
    <n v="1.5"/>
  </r>
  <r>
    <x v="4"/>
    <n v="1.5"/>
  </r>
  <r>
    <x v="4"/>
    <n v="2.6999999999999997"/>
  </r>
  <r>
    <x v="4"/>
    <n v="2.6999999999999997"/>
  </r>
  <r>
    <x v="4"/>
    <n v="2.6999999999999997"/>
  </r>
  <r>
    <x v="4"/>
    <n v="3"/>
  </r>
  <r>
    <x v="3"/>
    <n v="2.6999999999999997"/>
  </r>
  <r>
    <x v="2"/>
    <n v="-0.3"/>
  </r>
  <r>
    <x v="2"/>
    <n v="-0.3"/>
  </r>
  <r>
    <x v="2"/>
    <n v="0"/>
  </r>
  <r>
    <x v="2"/>
    <n v="0"/>
  </r>
  <r>
    <x v="4"/>
    <n v="-1.05"/>
  </r>
  <r>
    <x v="3"/>
    <n v="-0.89999999999999991"/>
  </r>
  <r>
    <x v="2"/>
    <n v="0"/>
  </r>
  <r>
    <x v="3"/>
    <n v="-0.3"/>
  </r>
  <r>
    <x v="4"/>
    <n v="-0.3"/>
  </r>
  <r>
    <x v="3"/>
    <n v="-1.5"/>
  </r>
  <r>
    <x v="3"/>
    <n v="-0.3"/>
  </r>
  <r>
    <x v="3"/>
    <n v="-0.89999999999999991"/>
  </r>
  <r>
    <x v="2"/>
    <n v="-0.3"/>
  </r>
  <r>
    <x v="4"/>
    <n v="-0.89999999999999991"/>
  </r>
  <r>
    <x v="3"/>
    <n v="-0.3"/>
  </r>
  <r>
    <x v="2"/>
    <n v="0"/>
  </r>
  <r>
    <x v="3"/>
    <n v="-1.5"/>
  </r>
  <r>
    <x v="4"/>
    <n v="-1.5"/>
  </r>
  <r>
    <x v="2"/>
    <n v="0"/>
  </r>
  <r>
    <x v="3"/>
    <n v="0"/>
  </r>
  <r>
    <x v="4"/>
    <n v="-1.5"/>
  </r>
  <r>
    <x v="2"/>
    <n v="0"/>
  </r>
  <r>
    <x v="2"/>
    <n v="0"/>
  </r>
  <r>
    <x v="2"/>
    <n v="-0.44999999999999996"/>
  </r>
  <r>
    <x v="2"/>
    <n v="-0.3"/>
  </r>
  <r>
    <x v="4"/>
    <n v="-1.5"/>
  </r>
  <r>
    <x v="3"/>
    <n v="-1.2"/>
  </r>
  <r>
    <x v="4"/>
    <n v="-1.5"/>
  </r>
  <r>
    <x v="4"/>
    <n v="-1.5"/>
  </r>
  <r>
    <x v="4"/>
    <n v="-1.5"/>
  </r>
  <r>
    <x v="3"/>
    <n v="-1.5"/>
  </r>
  <r>
    <x v="2"/>
    <n v="0"/>
  </r>
  <r>
    <x v="2"/>
    <n v="-0.3"/>
  </r>
  <r>
    <x v="2"/>
    <n v="0"/>
  </r>
  <r>
    <x v="4"/>
    <n v="-1.05"/>
  </r>
  <r>
    <x v="4"/>
    <n v="-0.3"/>
  </r>
  <r>
    <x v="4"/>
    <n v="-1.5"/>
  </r>
  <r>
    <x v="4"/>
    <n v="-0.3"/>
  </r>
  <r>
    <x v="3"/>
    <n v="-1.2"/>
  </r>
  <r>
    <x v="3"/>
    <n v="-0.3"/>
  </r>
  <r>
    <x v="4"/>
    <n v="-1.5"/>
  </r>
  <r>
    <x v="2"/>
    <n v="0"/>
  </r>
  <r>
    <x v="2"/>
    <n v="0"/>
  </r>
  <r>
    <x v="4"/>
    <n v="-1.5"/>
  </r>
  <r>
    <x v="3"/>
    <n v="-1.5"/>
  </r>
  <r>
    <x v="2"/>
    <n v="-0.3"/>
  </r>
  <r>
    <x v="4"/>
    <n v="-1.2"/>
  </r>
  <r>
    <x v="3"/>
    <n v="-0.3"/>
  </r>
  <r>
    <x v="2"/>
    <n v="-0.44999999999999996"/>
  </r>
  <r>
    <x v="2"/>
    <n v="-0.3"/>
  </r>
  <r>
    <x v="3"/>
    <n v="-1.05"/>
  </r>
  <r>
    <x v="3"/>
    <n v="0"/>
  </r>
  <r>
    <x v="4"/>
    <n v="-1.2"/>
  </r>
  <r>
    <x v="4"/>
    <n v="-1.3499999999999999"/>
  </r>
  <r>
    <x v="3"/>
    <n v="-1.5"/>
  </r>
  <r>
    <x v="4"/>
    <n v="-0.75"/>
  </r>
  <r>
    <x v="3"/>
    <n v="-0.89999999999999991"/>
  </r>
  <r>
    <x v="2"/>
    <n v="0"/>
  </r>
  <r>
    <x v="2"/>
    <n v="0"/>
  </r>
  <r>
    <x v="3"/>
    <n v="-0.89999999999999991"/>
  </r>
  <r>
    <x v="2"/>
    <n v="0"/>
  </r>
  <r>
    <x v="4"/>
    <n v="-1.3499999999999999"/>
  </r>
  <r>
    <x v="4"/>
    <n v="-0.3"/>
  </r>
  <r>
    <x v="3"/>
    <n v="-1.5"/>
  </r>
  <r>
    <x v="3"/>
    <n v="0"/>
  </r>
  <r>
    <x v="2"/>
    <n v="-1.5"/>
  </r>
  <r>
    <x v="2"/>
    <n v="0"/>
  </r>
  <r>
    <x v="4"/>
    <n v="0"/>
  </r>
  <r>
    <x v="3"/>
    <n v="0"/>
  </r>
  <r>
    <x v="4"/>
    <n v="-1.2"/>
  </r>
  <r>
    <x v="3"/>
    <n v="0"/>
  </r>
  <r>
    <x v="3"/>
    <n v="-1.2"/>
  </r>
  <r>
    <x v="4"/>
    <n v="-1.5"/>
  </r>
  <r>
    <x v="2"/>
    <n v="-0.3"/>
  </r>
  <r>
    <x v="2"/>
    <n v="0"/>
  </r>
  <r>
    <x v="2"/>
    <n v="-0.3"/>
  </r>
  <r>
    <x v="2"/>
    <n v="-0.3"/>
  </r>
  <r>
    <x v="4"/>
    <n v="-0.3"/>
  </r>
  <r>
    <x v="4"/>
    <n v="0"/>
  </r>
  <r>
    <x v="2"/>
    <n v="0"/>
  </r>
  <r>
    <x v="3"/>
    <n v="0"/>
  </r>
  <r>
    <x v="2"/>
    <n v="-0.3"/>
  </r>
  <r>
    <x v="2"/>
    <n v="-0.3"/>
  </r>
  <r>
    <x v="3"/>
    <n v="0"/>
  </r>
  <r>
    <x v="4"/>
    <n v="-1.5"/>
  </r>
  <r>
    <x v="2"/>
    <n v="0"/>
  </r>
  <r>
    <x v="3"/>
    <n v="-0.3"/>
  </r>
  <r>
    <x v="3"/>
    <n v="0"/>
  </r>
  <r>
    <x v="4"/>
    <n v="-1.5"/>
  </r>
  <r>
    <x v="4"/>
    <n v="-0.3"/>
  </r>
  <r>
    <x v="2"/>
    <n v="-0.3"/>
  </r>
  <r>
    <x v="2"/>
    <n v="0"/>
  </r>
  <r>
    <x v="2"/>
    <n v="0"/>
  </r>
  <r>
    <x v="3"/>
    <n v="-0.75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3"/>
    <n v="-1.5"/>
  </r>
  <r>
    <x v="2"/>
    <n v="0"/>
  </r>
  <r>
    <x v="2"/>
    <n v="-0.3"/>
  </r>
  <r>
    <x v="4"/>
    <n v="-1.5"/>
  </r>
  <r>
    <x v="2"/>
    <n v="0"/>
  </r>
  <r>
    <x v="2"/>
    <n v="0"/>
  </r>
  <r>
    <x v="2"/>
    <n v="-1.05"/>
  </r>
  <r>
    <x v="3"/>
    <n v="-0.75"/>
  </r>
  <r>
    <x v="2"/>
    <n v="0"/>
  </r>
  <r>
    <x v="3"/>
    <n v="-0.6"/>
  </r>
  <r>
    <x v="3"/>
    <n v="0"/>
  </r>
  <r>
    <x v="2"/>
    <n v="-0.3"/>
  </r>
  <r>
    <x v="3"/>
    <n v="0"/>
  </r>
  <r>
    <x v="2"/>
    <n v="0"/>
  </r>
  <r>
    <x v="3"/>
    <n v="-0.3"/>
  </r>
  <r>
    <x v="2"/>
    <n v="0"/>
  </r>
  <r>
    <x v="3"/>
    <n v="0"/>
  </r>
  <r>
    <x v="3"/>
    <n v="-0.3"/>
  </r>
  <r>
    <x v="2"/>
    <n v="0"/>
  </r>
  <r>
    <x v="2"/>
    <n v="-0.3"/>
  </r>
  <r>
    <x v="2"/>
    <n v="0"/>
  </r>
  <r>
    <x v="3"/>
    <n v="-0.3"/>
  </r>
  <r>
    <x v="2"/>
    <n v="0"/>
  </r>
  <r>
    <x v="3"/>
    <n v="0"/>
  </r>
  <r>
    <x v="2"/>
    <n v="-0.3"/>
  </r>
  <r>
    <x v="3"/>
    <n v="0"/>
  </r>
  <r>
    <x v="3"/>
    <n v="0"/>
  </r>
  <r>
    <x v="2"/>
    <n v="0"/>
  </r>
  <r>
    <x v="2"/>
    <n v="0"/>
  </r>
  <r>
    <x v="2"/>
    <n v="0"/>
  </r>
  <r>
    <x v="2"/>
    <n v="0"/>
  </r>
  <r>
    <x v="3"/>
    <n v="-0.3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2"/>
    <n v="-0.3"/>
  </r>
  <r>
    <x v="2"/>
    <n v="0"/>
  </r>
  <r>
    <x v="2"/>
    <n v="0"/>
  </r>
  <r>
    <x v="2"/>
    <n v="-0.3"/>
  </r>
  <r>
    <x v="2"/>
    <n v="0"/>
  </r>
  <r>
    <x v="2"/>
    <n v="-0.3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2"/>
    <n v="-0.3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2"/>
    <n v="-0.3"/>
  </r>
  <r>
    <x v="3"/>
    <n v="0"/>
  </r>
  <r>
    <x v="2"/>
    <n v="0"/>
  </r>
  <r>
    <x v="3"/>
    <n v="0"/>
  </r>
  <r>
    <x v="2"/>
    <n v="0"/>
  </r>
  <r>
    <x v="2"/>
    <n v="0"/>
  </r>
  <r>
    <x v="3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2"/>
    <n v="-0.3"/>
  </r>
  <r>
    <x v="2"/>
    <n v="-0.3"/>
  </r>
  <r>
    <x v="2"/>
    <n v="0"/>
  </r>
  <r>
    <x v="2"/>
    <n v="-0.3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3"/>
    <n v="0"/>
  </r>
  <r>
    <x v="2"/>
    <n v="0"/>
  </r>
  <r>
    <x v="3"/>
    <n v="-0.3"/>
  </r>
  <r>
    <x v="3"/>
    <n v="0"/>
  </r>
  <r>
    <x v="3"/>
    <n v="-0.3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0"/>
    <n v="2.6999999999999997"/>
  </r>
  <r>
    <x v="1"/>
    <n v="3"/>
  </r>
  <r>
    <x v="0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1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1"/>
    <n v="0"/>
  </r>
  <r>
    <x v="1"/>
    <n v="-0.3"/>
  </r>
  <r>
    <x v="1"/>
    <n v="-0.3"/>
  </r>
  <r>
    <x v="0"/>
    <n v="-1.5"/>
  </r>
  <r>
    <x v="1"/>
    <n v="-1.3499999999999999"/>
  </r>
  <r>
    <x v="1"/>
    <n v="0"/>
  </r>
  <r>
    <x v="0"/>
    <n v="0"/>
  </r>
  <r>
    <x v="0"/>
    <n v="-0.3"/>
  </r>
  <r>
    <x v="0"/>
    <n v="-0.89999999999999991"/>
  </r>
  <r>
    <x v="1"/>
    <n v="-0.3"/>
  </r>
  <r>
    <x v="0"/>
    <n v="0"/>
  </r>
  <r>
    <x v="0"/>
    <n v="-0.44999999999999996"/>
  </r>
  <r>
    <x v="1"/>
    <n v="0"/>
  </r>
  <r>
    <x v="0"/>
    <n v="-0.3"/>
  </r>
  <r>
    <x v="0"/>
    <n v="-0.3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0"/>
    <n v="-0.3"/>
  </r>
  <r>
    <x v="1"/>
    <n v="0"/>
  </r>
  <r>
    <x v="0"/>
    <n v="-0.6"/>
  </r>
  <r>
    <x v="1"/>
    <n v="0"/>
  </r>
  <r>
    <x v="0"/>
    <n v="-0.44999999999999996"/>
  </r>
  <r>
    <x v="1"/>
    <n v="-0.3"/>
  </r>
  <r>
    <x v="1"/>
    <n v="0"/>
  </r>
  <r>
    <x v="0"/>
    <n v="-0.3"/>
  </r>
  <r>
    <x v="1"/>
    <n v="-0.6"/>
  </r>
  <r>
    <x v="1"/>
    <n v="-0.3"/>
  </r>
  <r>
    <x v="1"/>
    <n v="0"/>
  </r>
  <r>
    <x v="0"/>
    <n v="-0.75"/>
  </r>
  <r>
    <x v="0"/>
    <n v="0"/>
  </r>
  <r>
    <x v="0"/>
    <n v="-0.6"/>
  </r>
  <r>
    <x v="0"/>
    <n v="0"/>
  </r>
  <r>
    <x v="0"/>
    <n v="0"/>
  </r>
  <r>
    <x v="0"/>
    <n v="0"/>
  </r>
  <r>
    <x v="1"/>
    <n v="0"/>
  </r>
  <r>
    <x v="1"/>
    <n v="0"/>
  </r>
  <r>
    <x v="0"/>
    <n v="-0.3"/>
  </r>
  <r>
    <x v="1"/>
    <n v="0"/>
  </r>
  <r>
    <x v="1"/>
    <n v="0"/>
  </r>
  <r>
    <x v="0"/>
    <n v="-0.3"/>
  </r>
  <r>
    <x v="1"/>
    <n v="0"/>
  </r>
  <r>
    <x v="1"/>
    <n v="0"/>
  </r>
  <r>
    <x v="0"/>
    <n v="-0.3"/>
  </r>
  <r>
    <x v="0"/>
    <n v="0"/>
  </r>
  <r>
    <x v="1"/>
    <n v="-1.5"/>
  </r>
  <r>
    <x v="1"/>
    <n v="0"/>
  </r>
  <r>
    <x v="1"/>
    <n v="0"/>
  </r>
  <r>
    <x v="0"/>
    <n v="0"/>
  </r>
  <r>
    <x v="0"/>
    <n v="0"/>
  </r>
  <r>
    <x v="1"/>
    <n v="-0.3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0"/>
    <n v="-0.3"/>
  </r>
  <r>
    <x v="1"/>
    <n v="-0.44999999999999996"/>
  </r>
  <r>
    <x v="1"/>
    <n v="-0.3"/>
  </r>
  <r>
    <x v="1"/>
    <n v="0"/>
  </r>
  <r>
    <x v="1"/>
    <n v="0"/>
  </r>
  <r>
    <x v="1"/>
    <n v="0"/>
  </r>
  <r>
    <x v="1"/>
    <n v="0"/>
  </r>
  <r>
    <x v="0"/>
    <n v="-0.3"/>
  </r>
  <r>
    <x v="0"/>
    <n v="0"/>
  </r>
  <r>
    <x v="0"/>
    <n v="-0.3"/>
  </r>
  <r>
    <x v="0"/>
    <n v="0"/>
  </r>
  <r>
    <x v="1"/>
    <n v="-0.44999999999999996"/>
  </r>
  <r>
    <x v="1"/>
    <n v="0"/>
  </r>
  <r>
    <x v="1"/>
    <n v="-1.3499999999999999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-0.3"/>
  </r>
  <r>
    <x v="0"/>
    <n v="0"/>
  </r>
  <r>
    <x v="0"/>
    <n v="0"/>
  </r>
  <r>
    <x v="1"/>
    <n v="-0.3"/>
  </r>
  <r>
    <x v="1"/>
    <n v="0"/>
  </r>
  <r>
    <x v="1"/>
    <n v="-0.3"/>
  </r>
  <r>
    <x v="1"/>
    <n v="0"/>
  </r>
  <r>
    <x v="1"/>
    <n v="0"/>
  </r>
  <r>
    <x v="0"/>
    <n v="0"/>
  </r>
  <r>
    <x v="0"/>
    <n v="-0.44999999999999996"/>
  </r>
  <r>
    <x v="1"/>
    <n v="0"/>
  </r>
  <r>
    <x v="1"/>
    <n v="-0.3"/>
  </r>
  <r>
    <x v="1"/>
    <n v="-0.3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-0.3"/>
  </r>
  <r>
    <x v="1"/>
    <n v="-0.6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-0.3"/>
  </r>
  <r>
    <x v="1"/>
    <n v="0"/>
  </r>
  <r>
    <x v="1"/>
    <n v="-0.44999999999999996"/>
  </r>
  <r>
    <x v="1"/>
    <n v="0"/>
  </r>
  <r>
    <x v="0"/>
    <n v="0"/>
  </r>
  <r>
    <x v="0"/>
    <n v="0"/>
  </r>
  <r>
    <x v="0"/>
    <n v="0"/>
  </r>
  <r>
    <x v="1"/>
    <n v="0"/>
  </r>
  <r>
    <x v="1"/>
    <n v="0"/>
  </r>
  <r>
    <x v="0"/>
    <n v="-1.3499999999999999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1"/>
    <n v="-0.3"/>
  </r>
  <r>
    <x v="1"/>
    <n v="0"/>
  </r>
  <r>
    <x v="1"/>
    <n v="0"/>
  </r>
  <r>
    <x v="1"/>
    <n v="-0.3"/>
  </r>
  <r>
    <x v="1"/>
    <n v="0"/>
  </r>
  <r>
    <x v="0"/>
    <n v="0"/>
  </r>
  <r>
    <x v="1"/>
    <n v="0"/>
  </r>
  <r>
    <x v="1"/>
    <n v="0"/>
  </r>
  <r>
    <x v="0"/>
    <n v="0"/>
  </r>
  <r>
    <x v="0"/>
    <n v="-0.3"/>
  </r>
  <r>
    <x v="0"/>
    <n v="0"/>
  </r>
  <r>
    <x v="1"/>
    <n v="-0.75"/>
  </r>
  <r>
    <x v="1"/>
    <n v="0"/>
  </r>
  <r>
    <x v="1"/>
    <n v="0"/>
  </r>
  <r>
    <x v="0"/>
    <n v="0"/>
  </r>
  <r>
    <x v="1"/>
    <n v="0"/>
  </r>
  <r>
    <x v="0"/>
    <n v="0"/>
  </r>
  <r>
    <x v="1"/>
    <n v="-0.3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0"/>
    <n v="0"/>
  </r>
  <r>
    <x v="1"/>
    <n v="-0.3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-0.3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0"/>
    <n v="-0.3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-0.3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-0.3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</pivotCacheRecords>
</file>

<file path=xl/pivotCache/pivotCacheRecords6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8">
  <r>
    <x v="0"/>
    <n v="3"/>
  </r>
  <r>
    <x v="0"/>
    <n v="3"/>
  </r>
  <r>
    <x v="0"/>
    <n v="3"/>
  </r>
  <r>
    <x v="0"/>
    <n v="3"/>
  </r>
  <r>
    <x v="0"/>
    <n v="-3"/>
  </r>
  <r>
    <x v="0"/>
    <n v="3"/>
  </r>
  <r>
    <x v="0"/>
    <n v="0"/>
  </r>
  <r>
    <x v="1"/>
    <n v="3"/>
  </r>
  <r>
    <x v="1"/>
    <n v="3"/>
  </r>
  <r>
    <x v="1"/>
    <n v="0"/>
  </r>
  <r>
    <x v="1"/>
    <n v="-3"/>
  </r>
  <r>
    <x v="1"/>
    <n v="-3"/>
  </r>
  <r>
    <x v="1"/>
    <n v="-3"/>
  </r>
  <r>
    <x v="1"/>
    <n v="-3"/>
  </r>
  <r>
    <x v="2"/>
    <n v="0"/>
  </r>
  <r>
    <x v="2"/>
    <n v="0"/>
  </r>
  <r>
    <x v="2"/>
    <n v="6"/>
  </r>
  <r>
    <x v="2"/>
    <n v="0"/>
  </r>
  <r>
    <x v="2"/>
    <n v="0"/>
  </r>
  <r>
    <x v="2"/>
    <n v="0"/>
  </r>
  <r>
    <x v="2"/>
    <n v="0"/>
  </r>
  <r>
    <x v="2"/>
    <n v="6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6"/>
  </r>
  <r>
    <x v="3"/>
    <n v="6"/>
  </r>
  <r>
    <x v="3"/>
    <n v="0"/>
  </r>
  <r>
    <x v="3"/>
    <n v="0"/>
  </r>
  <r>
    <x v="3"/>
    <n v="-3"/>
  </r>
  <r>
    <x v="3"/>
    <n v="0"/>
  </r>
  <r>
    <x v="3"/>
    <n v="0"/>
  </r>
  <r>
    <x v="3"/>
    <n v="0"/>
  </r>
  <r>
    <x v="3"/>
    <n v="0"/>
  </r>
  <r>
    <x v="3"/>
    <n v="0"/>
  </r>
  <r>
    <x v="0"/>
    <n v="6"/>
  </r>
  <r>
    <x v="0"/>
    <n v="0"/>
  </r>
  <r>
    <x v="0"/>
    <n v="6"/>
  </r>
  <r>
    <x v="0"/>
    <n v="0"/>
  </r>
  <r>
    <x v="0"/>
    <n v="0"/>
  </r>
  <r>
    <x v="0"/>
    <n v="0"/>
  </r>
  <r>
    <x v="4"/>
    <n v="0"/>
  </r>
  <r>
    <x v="4"/>
    <m/>
  </r>
  <r>
    <x v="4"/>
    <m/>
  </r>
  <r>
    <x v="4"/>
    <m/>
  </r>
  <r>
    <x v="1"/>
    <m/>
  </r>
  <r>
    <x v="1"/>
    <m/>
  </r>
  <r>
    <x v="1"/>
    <m/>
  </r>
  <r>
    <x v="0"/>
    <m/>
  </r>
  <r>
    <x v="1"/>
    <m/>
  </r>
  <r>
    <x v="1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n v="4.5"/>
  </r>
  <r>
    <x v="5"/>
    <n v="4.5"/>
  </r>
  <r>
    <x v="5"/>
    <n v="7.5"/>
  </r>
  <r>
    <x v="5"/>
    <n v="7.5"/>
  </r>
  <r>
    <x v="5"/>
    <n v="4.5"/>
  </r>
  <r>
    <x v="1"/>
    <n v="7.5"/>
  </r>
  <r>
    <x v="5"/>
    <n v="4.5"/>
  </r>
  <r>
    <x v="1"/>
    <n v="7.5"/>
  </r>
  <r>
    <x v="5"/>
    <n v="7.5"/>
  </r>
  <r>
    <x v="1"/>
    <n v="4.5"/>
  </r>
  <r>
    <x v="5"/>
    <n v="7.8"/>
  </r>
  <r>
    <x v="5"/>
    <n v="4.5"/>
  </r>
  <r>
    <x v="5"/>
    <n v="4.5"/>
  </r>
  <r>
    <x v="5"/>
    <n v="9"/>
  </r>
  <r>
    <x v="5"/>
    <n v="7.8"/>
  </r>
  <r>
    <x v="1"/>
    <n v="7.5"/>
  </r>
  <r>
    <x v="1"/>
    <n v="4.5"/>
  </r>
  <r>
    <x v="1"/>
    <n v="-1.5"/>
  </r>
  <r>
    <x v="1"/>
    <n v="2.1"/>
  </r>
  <r>
    <x v="5"/>
    <n v="-1.5"/>
  </r>
  <r>
    <x v="5"/>
    <n v="1.5"/>
  </r>
  <r>
    <x v="5"/>
    <n v="1.5"/>
  </r>
  <r>
    <x v="5"/>
    <n v="-1.5"/>
  </r>
  <r>
    <x v="5"/>
    <n v="1.9500000000000002"/>
  </r>
  <r>
    <x v="5"/>
    <n v="2.1"/>
  </r>
  <r>
    <x v="5"/>
    <n v="1.5"/>
  </r>
  <r>
    <x v="1"/>
    <n v="1.5"/>
  </r>
  <r>
    <x v="5"/>
    <n v="1.5"/>
  </r>
  <r>
    <x v="5"/>
    <n v="1.5"/>
  </r>
  <r>
    <x v="4"/>
    <n v="3"/>
  </r>
  <r>
    <x v="5"/>
    <n v="-1.5"/>
  </r>
  <r>
    <x v="1"/>
    <n v="1.5"/>
  </r>
  <r>
    <x v="5"/>
    <n v="2.25"/>
  </r>
  <r>
    <x v="1"/>
    <n v="1.5"/>
  </r>
  <r>
    <x v="5"/>
    <n v="1.5"/>
  </r>
  <r>
    <x v="5"/>
    <n v="1.9500000000000002"/>
  </r>
  <r>
    <x v="5"/>
    <n v="1.5"/>
  </r>
  <r>
    <x v="5"/>
    <n v="1.5"/>
  </r>
  <r>
    <x v="5"/>
    <n v="1.5"/>
  </r>
  <r>
    <x v="1"/>
    <n v="1.5"/>
  </r>
  <r>
    <x v="1"/>
    <n v="2.25"/>
  </r>
  <r>
    <x v="5"/>
    <n v="3"/>
  </r>
  <r>
    <x v="5"/>
    <n v="1.5"/>
  </r>
  <r>
    <x v="1"/>
    <n v="-1.5"/>
  </r>
  <r>
    <x v="5"/>
    <n v="1.5"/>
  </r>
  <r>
    <x v="0"/>
    <n v="3"/>
  </r>
  <r>
    <x v="5"/>
    <n v="1.5"/>
  </r>
  <r>
    <x v="5"/>
    <n v="-1.5"/>
  </r>
  <r>
    <x v="1"/>
    <n v="1.7999999999999998"/>
  </r>
  <r>
    <x v="5"/>
    <n v="1.9500000000000002"/>
  </r>
  <r>
    <x v="3"/>
    <n v="3"/>
  </r>
  <r>
    <x v="1"/>
    <n v="1.5"/>
  </r>
  <r>
    <x v="5"/>
    <n v="1.9500000000000002"/>
  </r>
  <r>
    <x v="5"/>
    <n v="2.25"/>
  </r>
  <r>
    <x v="5"/>
    <n v="1.5"/>
  </r>
  <r>
    <x v="5"/>
    <n v="-1.5"/>
  </r>
  <r>
    <x v="5"/>
    <n v="2.4"/>
  </r>
  <r>
    <x v="5"/>
    <n v="1.5"/>
  </r>
  <r>
    <x v="0"/>
    <n v="2.6999999999999997"/>
  </r>
  <r>
    <x v="1"/>
    <n v="-1.5"/>
  </r>
  <r>
    <x v="1"/>
    <n v="2.1"/>
  </r>
  <r>
    <x v="5"/>
    <n v="2.1"/>
  </r>
  <r>
    <x v="5"/>
    <n v="1.5"/>
  </r>
  <r>
    <x v="5"/>
    <n v="1.5"/>
  </r>
  <r>
    <x v="5"/>
    <n v="1.5"/>
  </r>
  <r>
    <x v="1"/>
    <n v="1.5"/>
  </r>
  <r>
    <x v="5"/>
    <n v="1.5"/>
  </r>
  <r>
    <x v="5"/>
    <n v="1.9500000000000002"/>
  </r>
  <r>
    <x v="0"/>
    <n v="2.6999999999999997"/>
  </r>
  <r>
    <x v="1"/>
    <n v="-1.5"/>
  </r>
  <r>
    <x v="1"/>
    <n v="1.5"/>
  </r>
  <r>
    <x v="5"/>
    <n v="2.1"/>
  </r>
  <r>
    <x v="5"/>
    <n v="1.5"/>
  </r>
  <r>
    <x v="1"/>
    <n v="3"/>
  </r>
  <r>
    <x v="1"/>
    <n v="1.5"/>
  </r>
  <r>
    <x v="1"/>
    <n v="1.5"/>
  </r>
  <r>
    <x v="5"/>
    <n v="1.5"/>
  </r>
  <r>
    <x v="5"/>
    <n v="1.5"/>
  </r>
  <r>
    <x v="5"/>
    <n v="-1.5"/>
  </r>
  <r>
    <x v="5"/>
    <n v="1.5"/>
  </r>
  <r>
    <x v="5"/>
    <n v="1.5"/>
  </r>
  <r>
    <x v="5"/>
    <n v="1.5"/>
  </r>
  <r>
    <x v="4"/>
    <n v="2.4"/>
  </r>
  <r>
    <x v="1"/>
    <n v="1.6500000000000001"/>
  </r>
  <r>
    <x v="5"/>
    <n v="1.5"/>
  </r>
  <r>
    <x v="1"/>
    <n v="1.5"/>
  </r>
  <r>
    <x v="1"/>
    <n v="2.1"/>
  </r>
  <r>
    <x v="5"/>
    <n v="1.5"/>
  </r>
  <r>
    <x v="5"/>
    <n v="1.5"/>
  </r>
  <r>
    <x v="0"/>
    <n v="2.5499999999999998"/>
  </r>
  <r>
    <x v="5"/>
    <n v="1.5"/>
  </r>
  <r>
    <x v="0"/>
    <n v="3"/>
  </r>
  <r>
    <x v="1"/>
    <n v="1.5"/>
  </r>
  <r>
    <x v="5"/>
    <n v="1.7999999999999998"/>
  </r>
  <r>
    <x v="5"/>
    <n v="2.25"/>
  </r>
  <r>
    <x v="0"/>
    <n v="3"/>
  </r>
  <r>
    <x v="1"/>
    <n v="1.5"/>
  </r>
  <r>
    <x v="4"/>
    <n v="2.6999999999999997"/>
  </r>
  <r>
    <x v="4"/>
    <n v="2.25"/>
  </r>
  <r>
    <x v="1"/>
    <n v="2.4"/>
  </r>
  <r>
    <x v="5"/>
    <n v="1.5"/>
  </r>
  <r>
    <x v="5"/>
    <n v="1.5"/>
  </r>
  <r>
    <x v="5"/>
    <n v="1.6500000000000001"/>
  </r>
  <r>
    <x v="5"/>
    <n v="1.5"/>
  </r>
  <r>
    <x v="1"/>
    <n v="1.5"/>
  </r>
  <r>
    <x v="5"/>
    <n v="2.6999999999999997"/>
  </r>
  <r>
    <x v="1"/>
    <n v="2.6999999999999997"/>
  </r>
  <r>
    <x v="1"/>
    <n v="2.6999999999999997"/>
  </r>
  <r>
    <x v="1"/>
    <n v="3"/>
  </r>
  <r>
    <x v="5"/>
    <n v="2.6999999999999997"/>
  </r>
  <r>
    <x v="4"/>
    <n v="-0.3"/>
  </r>
  <r>
    <x v="0"/>
    <n v="-0.3"/>
  </r>
  <r>
    <x v="0"/>
    <n v="0"/>
  </r>
  <r>
    <x v="0"/>
    <n v="0"/>
  </r>
  <r>
    <x v="1"/>
    <n v="-1.05"/>
  </r>
  <r>
    <x v="5"/>
    <n v="-0.89999999999999991"/>
  </r>
  <r>
    <x v="3"/>
    <n v="0"/>
  </r>
  <r>
    <x v="4"/>
    <n v="-0.3"/>
  </r>
  <r>
    <x v="5"/>
    <n v="-0.3"/>
  </r>
  <r>
    <x v="5"/>
    <n v="-1.5"/>
  </r>
  <r>
    <x v="5"/>
    <n v="-0.3"/>
  </r>
  <r>
    <x v="5"/>
    <n v="-0.89999999999999991"/>
  </r>
  <r>
    <x v="4"/>
    <n v="-0.3"/>
  </r>
  <r>
    <x v="1"/>
    <n v="-0.89999999999999991"/>
  </r>
  <r>
    <x v="4"/>
    <n v="-0.3"/>
  </r>
  <r>
    <x v="3"/>
    <n v="0"/>
  </r>
  <r>
    <x v="5"/>
    <n v="-1.5"/>
  </r>
  <r>
    <x v="5"/>
    <n v="-1.5"/>
  </r>
  <r>
    <x v="0"/>
    <n v="0"/>
  </r>
  <r>
    <x v="4"/>
    <n v="0"/>
  </r>
  <r>
    <x v="1"/>
    <n v="-1.5"/>
  </r>
  <r>
    <x v="4"/>
    <n v="0"/>
  </r>
  <r>
    <x v="0"/>
    <n v="0"/>
  </r>
  <r>
    <x v="4"/>
    <n v="-0.44999999999999996"/>
  </r>
  <r>
    <x v="4"/>
    <n v="-0.3"/>
  </r>
  <r>
    <x v="5"/>
    <n v="-1.5"/>
  </r>
  <r>
    <x v="5"/>
    <n v="-1.2"/>
  </r>
  <r>
    <x v="1"/>
    <n v="-1.5"/>
  </r>
  <r>
    <x v="1"/>
    <n v="-1.5"/>
  </r>
  <r>
    <x v="5"/>
    <n v="-1.5"/>
  </r>
  <r>
    <x v="5"/>
    <n v="-1.5"/>
  </r>
  <r>
    <x v="0"/>
    <n v="0"/>
  </r>
  <r>
    <x v="0"/>
    <n v="-0.3"/>
  </r>
  <r>
    <x v="0"/>
    <n v="0"/>
  </r>
  <r>
    <x v="1"/>
    <n v="-1.05"/>
  </r>
  <r>
    <x v="5"/>
    <n v="-0.3"/>
  </r>
  <r>
    <x v="5"/>
    <n v="-1.5"/>
  </r>
  <r>
    <x v="5"/>
    <n v="-0.3"/>
  </r>
  <r>
    <x v="5"/>
    <n v="-1.2"/>
  </r>
  <r>
    <x v="4"/>
    <n v="-0.3"/>
  </r>
  <r>
    <x v="1"/>
    <n v="-1.5"/>
  </r>
  <r>
    <x v="4"/>
    <n v="0"/>
  </r>
  <r>
    <x v="4"/>
    <n v="0"/>
  </r>
  <r>
    <x v="1"/>
    <n v="-1.5"/>
  </r>
  <r>
    <x v="5"/>
    <n v="-1.5"/>
  </r>
  <r>
    <x v="3"/>
    <n v="-0.3"/>
  </r>
  <r>
    <x v="1"/>
    <n v="-1.2"/>
  </r>
  <r>
    <x v="5"/>
    <n v="-0.3"/>
  </r>
  <r>
    <x v="4"/>
    <n v="-0.44999999999999996"/>
  </r>
  <r>
    <x v="4"/>
    <n v="-0.3"/>
  </r>
  <r>
    <x v="5"/>
    <n v="-1.05"/>
  </r>
  <r>
    <x v="4"/>
    <n v="0"/>
  </r>
  <r>
    <x v="5"/>
    <n v="-1.2"/>
  </r>
  <r>
    <x v="5"/>
    <n v="-1.3499999999999999"/>
  </r>
  <r>
    <x v="5"/>
    <n v="-1.5"/>
  </r>
  <r>
    <x v="5"/>
    <n v="-0.75"/>
  </r>
  <r>
    <x v="5"/>
    <n v="-0.89999999999999991"/>
  </r>
  <r>
    <x v="4"/>
    <n v="0"/>
  </r>
  <r>
    <x v="4"/>
    <n v="0"/>
  </r>
  <r>
    <x v="5"/>
    <n v="-0.89999999999999991"/>
  </r>
  <r>
    <x v="0"/>
    <n v="0"/>
  </r>
  <r>
    <x v="5"/>
    <n v="-1.3499999999999999"/>
  </r>
  <r>
    <x v="5"/>
    <n v="-0.3"/>
  </r>
  <r>
    <x v="5"/>
    <n v="-1.5"/>
  </r>
  <r>
    <x v="4"/>
    <n v="0"/>
  </r>
  <r>
    <x v="3"/>
    <n v="-1.5"/>
  </r>
  <r>
    <x v="3"/>
    <n v="0"/>
  </r>
  <r>
    <x v="5"/>
    <n v="0"/>
  </r>
  <r>
    <x v="4"/>
    <n v="0"/>
  </r>
  <r>
    <x v="1"/>
    <n v="-1.2"/>
  </r>
  <r>
    <x v="4"/>
    <n v="0"/>
  </r>
  <r>
    <x v="4"/>
    <n v="-1.2"/>
  </r>
  <r>
    <x v="1"/>
    <n v="-1.5"/>
  </r>
  <r>
    <x v="0"/>
    <n v="-0.3"/>
  </r>
  <r>
    <x v="4"/>
    <n v="0"/>
  </r>
  <r>
    <x v="4"/>
    <n v="-0.3"/>
  </r>
  <r>
    <x v="3"/>
    <n v="-0.3"/>
  </r>
  <r>
    <x v="5"/>
    <n v="-0.3"/>
  </r>
  <r>
    <x v="1"/>
    <n v="0"/>
  </r>
  <r>
    <x v="4"/>
    <n v="0"/>
  </r>
  <r>
    <x v="4"/>
    <n v="0"/>
  </r>
  <r>
    <x v="0"/>
    <n v="-0.3"/>
  </r>
  <r>
    <x v="3"/>
    <n v="-0.3"/>
  </r>
  <r>
    <x v="4"/>
    <n v="0"/>
  </r>
  <r>
    <x v="1"/>
    <n v="-1.5"/>
  </r>
  <r>
    <x v="0"/>
    <n v="0"/>
  </r>
  <r>
    <x v="4"/>
    <n v="-0.3"/>
  </r>
  <r>
    <x v="4"/>
    <n v="0"/>
  </r>
  <r>
    <x v="1"/>
    <n v="-1.5"/>
  </r>
  <r>
    <x v="1"/>
    <n v="-0.3"/>
  </r>
  <r>
    <x v="3"/>
    <n v="-0.3"/>
  </r>
  <r>
    <x v="4"/>
    <n v="0"/>
  </r>
  <r>
    <x v="4"/>
    <n v="0"/>
  </r>
  <r>
    <x v="5"/>
    <n v="-0.75"/>
  </r>
  <r>
    <x v="0"/>
    <n v="0"/>
  </r>
  <r>
    <x v="0"/>
    <n v="0"/>
  </r>
  <r>
    <x v="4"/>
    <n v="0"/>
  </r>
  <r>
    <x v="3"/>
    <n v="-0.3"/>
  </r>
  <r>
    <x v="3"/>
    <n v="0"/>
  </r>
  <r>
    <x v="0"/>
    <n v="0"/>
  </r>
  <r>
    <x v="4"/>
    <n v="-1.5"/>
  </r>
  <r>
    <x v="0"/>
    <n v="0"/>
  </r>
  <r>
    <x v="4"/>
    <n v="-0.3"/>
  </r>
  <r>
    <x v="5"/>
    <n v="-1.5"/>
  </r>
  <r>
    <x v="0"/>
    <n v="0"/>
  </r>
  <r>
    <x v="3"/>
    <n v="0"/>
  </r>
  <r>
    <x v="0"/>
    <n v="-1.05"/>
  </r>
  <r>
    <x v="4"/>
    <n v="-0.75"/>
  </r>
  <r>
    <x v="3"/>
    <n v="0"/>
  </r>
  <r>
    <x v="4"/>
    <n v="-0.6"/>
  </r>
  <r>
    <x v="4"/>
    <n v="0"/>
  </r>
  <r>
    <x v="0"/>
    <n v="-0.3"/>
  </r>
  <r>
    <x v="4"/>
    <n v="0"/>
  </r>
  <r>
    <x v="4"/>
    <n v="0"/>
  </r>
  <r>
    <x v="4"/>
    <n v="-0.3"/>
  </r>
  <r>
    <x v="4"/>
    <n v="0"/>
  </r>
  <r>
    <x v="4"/>
    <n v="0"/>
  </r>
  <r>
    <x v="4"/>
    <n v="-0.3"/>
  </r>
  <r>
    <x v="3"/>
    <n v="0"/>
  </r>
  <r>
    <x v="4"/>
    <n v="-0.3"/>
  </r>
  <r>
    <x v="4"/>
    <n v="0"/>
  </r>
  <r>
    <x v="4"/>
    <n v="-0.3"/>
  </r>
  <r>
    <x v="3"/>
    <n v="0"/>
  </r>
  <r>
    <x v="4"/>
    <n v="0"/>
  </r>
  <r>
    <x v="4"/>
    <n v="-0.3"/>
  </r>
  <r>
    <x v="4"/>
    <n v="0"/>
  </r>
  <r>
    <x v="4"/>
    <n v="0"/>
  </r>
  <r>
    <x v="3"/>
    <n v="0"/>
  </r>
  <r>
    <x v="0"/>
    <n v="0"/>
  </r>
  <r>
    <x v="0"/>
    <n v="0"/>
  </r>
  <r>
    <x v="0"/>
    <n v="0"/>
  </r>
  <r>
    <x v="4"/>
    <n v="-0.3"/>
  </r>
  <r>
    <x v="4"/>
    <n v="-0.3"/>
  </r>
  <r>
    <x v="0"/>
    <n v="0"/>
  </r>
  <r>
    <x v="3"/>
    <n v="0"/>
  </r>
  <r>
    <x v="0"/>
    <n v="0"/>
  </r>
  <r>
    <x v="4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4"/>
    <n v="-0.3"/>
  </r>
  <r>
    <x v="4"/>
    <n v="0"/>
  </r>
  <r>
    <x v="4"/>
    <n v="0"/>
  </r>
  <r>
    <x v="3"/>
    <n v="-0.3"/>
  </r>
  <r>
    <x v="3"/>
    <n v="0"/>
  </r>
  <r>
    <x v="3"/>
    <n v="-0.3"/>
  </r>
  <r>
    <x v="0"/>
    <n v="0"/>
  </r>
  <r>
    <x v="0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0"/>
    <n v="0"/>
  </r>
  <r>
    <x v="0"/>
    <n v="-0.3"/>
  </r>
  <r>
    <x v="0"/>
    <n v="0"/>
  </r>
  <r>
    <x v="3"/>
    <n v="0"/>
  </r>
  <r>
    <x v="4"/>
    <n v="-0.3"/>
  </r>
  <r>
    <x v="0"/>
    <n v="0"/>
  </r>
  <r>
    <x v="0"/>
    <n v="0"/>
  </r>
  <r>
    <x v="4"/>
    <n v="0"/>
  </r>
  <r>
    <x v="0"/>
    <n v="0"/>
  </r>
  <r>
    <x v="0"/>
    <n v="0"/>
  </r>
  <r>
    <x v="4"/>
    <n v="0"/>
  </r>
  <r>
    <x v="3"/>
    <n v="0"/>
  </r>
  <r>
    <x v="0"/>
    <n v="0"/>
  </r>
  <r>
    <x v="3"/>
    <n v="-0.3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0"/>
    <n v="0"/>
  </r>
  <r>
    <x v="4"/>
    <n v="0"/>
  </r>
  <r>
    <x v="3"/>
    <n v="0"/>
  </r>
  <r>
    <x v="0"/>
    <n v="0"/>
  </r>
  <r>
    <x v="4"/>
    <n v="-0.3"/>
  </r>
  <r>
    <x v="3"/>
    <n v="-0.3"/>
  </r>
  <r>
    <x v="3"/>
    <n v="0"/>
  </r>
  <r>
    <x v="3"/>
    <n v="-0.3"/>
  </r>
  <r>
    <x v="3"/>
    <n v="0"/>
  </r>
  <r>
    <x v="0"/>
    <n v="0"/>
  </r>
  <r>
    <x v="4"/>
    <n v="0"/>
  </r>
  <r>
    <x v="0"/>
    <n v="0"/>
  </r>
  <r>
    <x v="0"/>
    <n v="0"/>
  </r>
  <r>
    <x v="3"/>
    <n v="0"/>
  </r>
  <r>
    <x v="4"/>
    <n v="0"/>
  </r>
  <r>
    <x v="4"/>
    <n v="0"/>
  </r>
  <r>
    <x v="4"/>
    <n v="0"/>
  </r>
  <r>
    <x v="3"/>
    <n v="-0.3"/>
  </r>
  <r>
    <x v="4"/>
    <n v="0"/>
  </r>
  <r>
    <x v="3"/>
    <n v="0"/>
  </r>
  <r>
    <x v="4"/>
    <n v="-0.3"/>
  </r>
  <r>
    <x v="4"/>
    <n v="0"/>
  </r>
  <r>
    <x v="4"/>
    <n v="-0.3"/>
  </r>
  <r>
    <x v="0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0"/>
    <n v="7.95"/>
  </r>
  <r>
    <x v="0"/>
    <n v="7.6499999999999995"/>
  </r>
  <r>
    <x v="0"/>
    <n v="4.5"/>
  </r>
  <r>
    <x v="1"/>
    <n v="4.5"/>
  </r>
  <r>
    <x v="1"/>
    <n v="2.6999999999999997"/>
  </r>
  <r>
    <x v="0"/>
    <n v="1.5"/>
  </r>
  <r>
    <x v="0"/>
    <n v="1.5"/>
  </r>
  <r>
    <x v="0"/>
    <n v="1.5"/>
  </r>
  <r>
    <x v="1"/>
    <n v="1.5"/>
  </r>
  <r>
    <x v="1"/>
    <n v="2.6999999999999997"/>
  </r>
  <r>
    <x v="0"/>
    <n v="2.6999999999999997"/>
  </r>
  <r>
    <x v="0"/>
    <n v="2.6999999999999997"/>
  </r>
  <r>
    <x v="3"/>
    <n v="2.6999999999999997"/>
  </r>
  <r>
    <x v="1"/>
    <n v="3"/>
  </r>
  <r>
    <x v="3"/>
    <n v="3"/>
  </r>
  <r>
    <x v="0"/>
    <n v="2.6999999999999997"/>
  </r>
  <r>
    <x v="1"/>
    <n v="1.7999999999999998"/>
  </r>
  <r>
    <x v="1"/>
    <n v="3"/>
  </r>
  <r>
    <x v="0"/>
    <n v="2.6999999999999997"/>
  </r>
  <r>
    <x v="0"/>
    <n v="2.6999999999999997"/>
  </r>
  <r>
    <x v="2"/>
    <n v="3"/>
  </r>
  <r>
    <x v="1"/>
    <n v="3"/>
  </r>
  <r>
    <x v="0"/>
    <n v="2.4"/>
  </r>
  <r>
    <x v="0"/>
    <n v="-1.5"/>
  </r>
  <r>
    <x v="1"/>
    <n v="1.5"/>
  </r>
  <r>
    <x v="0"/>
    <n v="2.5499999999999998"/>
  </r>
  <r>
    <x v="0"/>
    <n v="2.6999999999999997"/>
  </r>
  <r>
    <x v="1"/>
    <n v="1.6500000000000001"/>
  </r>
  <r>
    <x v="1"/>
    <n v="0"/>
  </r>
  <r>
    <x v="1"/>
    <n v="0"/>
  </r>
  <r>
    <x v="0"/>
    <n v="-0.6"/>
  </r>
  <r>
    <x v="2"/>
    <n v="0"/>
  </r>
  <r>
    <x v="1"/>
    <n v="-0.3"/>
  </r>
  <r>
    <x v="2"/>
    <n v="-0.3"/>
  </r>
  <r>
    <x v="0"/>
    <n v="-1.5"/>
  </r>
  <r>
    <x v="1"/>
    <n v="-1.3499999999999999"/>
  </r>
  <r>
    <x v="1"/>
    <n v="0"/>
  </r>
  <r>
    <x v="3"/>
    <n v="0"/>
  </r>
  <r>
    <x v="0"/>
    <n v="-0.3"/>
  </r>
  <r>
    <x v="0"/>
    <n v="-0.89999999999999991"/>
  </r>
  <r>
    <x v="1"/>
    <n v="-0.3"/>
  </r>
  <r>
    <x v="3"/>
    <n v="0"/>
  </r>
  <r>
    <x v="0"/>
    <n v="-0.44999999999999996"/>
  </r>
  <r>
    <x v="1"/>
    <n v="0"/>
  </r>
  <r>
    <x v="0"/>
    <n v="-0.3"/>
  </r>
  <r>
    <x v="0"/>
    <n v="-0.3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1"/>
    <n v="-0.3"/>
  </r>
  <r>
    <x v="0"/>
    <n v="-0.3"/>
  </r>
  <r>
    <x v="2"/>
    <n v="0"/>
  </r>
  <r>
    <x v="0"/>
    <n v="-0.6"/>
  </r>
  <r>
    <x v="2"/>
    <n v="0"/>
  </r>
  <r>
    <x v="0"/>
    <n v="-0.44999999999999996"/>
  </r>
  <r>
    <x v="1"/>
    <n v="-0.3"/>
  </r>
  <r>
    <x v="2"/>
    <n v="0"/>
  </r>
  <r>
    <x v="0"/>
    <n v="-0.3"/>
  </r>
  <r>
    <x v="1"/>
    <n v="-0.6"/>
  </r>
  <r>
    <x v="2"/>
    <n v="-0.3"/>
  </r>
  <r>
    <x v="2"/>
    <n v="0"/>
  </r>
  <r>
    <x v="0"/>
    <n v="-0.75"/>
  </r>
  <r>
    <x v="0"/>
    <n v="0"/>
  </r>
  <r>
    <x v="0"/>
    <n v="-0.6"/>
  </r>
  <r>
    <x v="0"/>
    <n v="0"/>
  </r>
  <r>
    <x v="3"/>
    <n v="0"/>
  </r>
  <r>
    <x v="0"/>
    <n v="0"/>
  </r>
  <r>
    <x v="2"/>
    <n v="0"/>
  </r>
  <r>
    <x v="2"/>
    <n v="0"/>
  </r>
  <r>
    <x v="0"/>
    <n v="-0.3"/>
  </r>
  <r>
    <x v="2"/>
    <n v="0"/>
  </r>
  <r>
    <x v="2"/>
    <n v="0"/>
  </r>
  <r>
    <x v="0"/>
    <n v="-0.3"/>
  </r>
  <r>
    <x v="2"/>
    <n v="0"/>
  </r>
  <r>
    <x v="2"/>
    <n v="0"/>
  </r>
  <r>
    <x v="0"/>
    <n v="-0.3"/>
  </r>
  <r>
    <x v="0"/>
    <n v="0"/>
  </r>
  <r>
    <x v="1"/>
    <n v="-1.5"/>
  </r>
  <r>
    <x v="2"/>
    <n v="0"/>
  </r>
  <r>
    <x v="2"/>
    <n v="0"/>
  </r>
  <r>
    <x v="3"/>
    <n v="0"/>
  </r>
  <r>
    <x v="0"/>
    <n v="0"/>
  </r>
  <r>
    <x v="2"/>
    <n v="-0.3"/>
  </r>
  <r>
    <x v="3"/>
    <n v="0"/>
  </r>
  <r>
    <x v="1"/>
    <n v="0"/>
  </r>
  <r>
    <x v="3"/>
    <n v="0"/>
  </r>
  <r>
    <x v="0"/>
    <n v="0"/>
  </r>
  <r>
    <x v="2"/>
    <n v="0"/>
  </r>
  <r>
    <x v="2"/>
    <n v="0"/>
  </r>
  <r>
    <x v="3"/>
    <n v="-0.3"/>
  </r>
  <r>
    <x v="1"/>
    <n v="-0.44999999999999996"/>
  </r>
  <r>
    <x v="2"/>
    <n v="-0.3"/>
  </r>
  <r>
    <x v="1"/>
    <n v="0"/>
  </r>
  <r>
    <x v="2"/>
    <n v="0"/>
  </r>
  <r>
    <x v="2"/>
    <n v="0"/>
  </r>
  <r>
    <x v="2"/>
    <n v="0"/>
  </r>
  <r>
    <x v="0"/>
    <n v="-0.3"/>
  </r>
  <r>
    <x v="3"/>
    <n v="0"/>
  </r>
  <r>
    <x v="3"/>
    <n v="-0.3"/>
  </r>
  <r>
    <x v="0"/>
    <n v="0"/>
  </r>
  <r>
    <x v="1"/>
    <n v="-0.44999999999999996"/>
  </r>
  <r>
    <x v="2"/>
    <n v="0"/>
  </r>
  <r>
    <x v="1"/>
    <n v="-1.3499999999999999"/>
  </r>
  <r>
    <x v="1"/>
    <n v="0"/>
  </r>
  <r>
    <x v="3"/>
    <n v="0"/>
  </r>
  <r>
    <x v="0"/>
    <n v="0"/>
  </r>
  <r>
    <x v="0"/>
    <n v="0"/>
  </r>
  <r>
    <x v="3"/>
    <n v="0"/>
  </r>
  <r>
    <x v="2"/>
    <n v="0"/>
  </r>
  <r>
    <x v="2"/>
    <n v="-0.3"/>
  </r>
  <r>
    <x v="3"/>
    <n v="0"/>
  </r>
  <r>
    <x v="3"/>
    <n v="0"/>
  </r>
  <r>
    <x v="1"/>
    <n v="-0.3"/>
  </r>
  <r>
    <x v="1"/>
    <n v="0"/>
  </r>
  <r>
    <x v="1"/>
    <n v="-0.3"/>
  </r>
  <r>
    <x v="2"/>
    <n v="0"/>
  </r>
  <r>
    <x v="2"/>
    <n v="0"/>
  </r>
  <r>
    <x v="3"/>
    <n v="0"/>
  </r>
  <r>
    <x v="0"/>
    <n v="-0.44999999999999996"/>
  </r>
  <r>
    <x v="2"/>
    <n v="0"/>
  </r>
  <r>
    <x v="1"/>
    <n v="-0.3"/>
  </r>
  <r>
    <x v="1"/>
    <n v="-0.3"/>
  </r>
  <r>
    <x v="2"/>
    <n v="0"/>
  </r>
  <r>
    <x v="3"/>
    <n v="0"/>
  </r>
  <r>
    <x v="0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2"/>
    <n v="0"/>
  </r>
  <r>
    <x v="2"/>
    <n v="0"/>
  </r>
  <r>
    <x v="2"/>
    <n v="0"/>
  </r>
  <r>
    <x v="1"/>
    <n v="-0.3"/>
  </r>
  <r>
    <x v="1"/>
    <n v="-0.6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-0.3"/>
  </r>
  <r>
    <x v="1"/>
    <n v="0"/>
  </r>
  <r>
    <x v="1"/>
    <n v="-0.44999999999999996"/>
  </r>
  <r>
    <x v="1"/>
    <n v="0"/>
  </r>
  <r>
    <x v="0"/>
    <n v="0"/>
  </r>
  <r>
    <x v="3"/>
    <n v="0"/>
  </r>
  <r>
    <x v="3"/>
    <n v="0"/>
  </r>
  <r>
    <x v="2"/>
    <n v="0"/>
  </r>
  <r>
    <x v="2"/>
    <n v="0"/>
  </r>
  <r>
    <x v="0"/>
    <n v="-1.3499999999999999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3"/>
    <n v="0"/>
  </r>
  <r>
    <x v="1"/>
    <n v="-0.3"/>
  </r>
  <r>
    <x v="2"/>
    <n v="0"/>
  </r>
  <r>
    <x v="2"/>
    <n v="0"/>
  </r>
  <r>
    <x v="1"/>
    <n v="-0.3"/>
  </r>
  <r>
    <x v="2"/>
    <n v="0"/>
  </r>
  <r>
    <x v="3"/>
    <n v="0"/>
  </r>
  <r>
    <x v="2"/>
    <n v="0"/>
  </r>
  <r>
    <x v="2"/>
    <n v="0"/>
  </r>
  <r>
    <x v="0"/>
    <n v="0"/>
  </r>
  <r>
    <x v="0"/>
    <n v="-0.3"/>
  </r>
  <r>
    <x v="0"/>
    <n v="0"/>
  </r>
  <r>
    <x v="1"/>
    <n v="-0.75"/>
  </r>
  <r>
    <x v="2"/>
    <n v="0"/>
  </r>
  <r>
    <x v="2"/>
    <n v="0"/>
  </r>
  <r>
    <x v="3"/>
    <n v="0"/>
  </r>
  <r>
    <x v="2"/>
    <n v="0"/>
  </r>
  <r>
    <x v="3"/>
    <n v="0"/>
  </r>
  <r>
    <x v="1"/>
    <n v="-0.3"/>
  </r>
  <r>
    <x v="2"/>
    <n v="0"/>
  </r>
  <r>
    <x v="2"/>
    <n v="0"/>
  </r>
  <r>
    <x v="0"/>
    <n v="0"/>
  </r>
  <r>
    <x v="3"/>
    <n v="0"/>
  </r>
  <r>
    <x v="0"/>
    <n v="0"/>
  </r>
  <r>
    <x v="2"/>
    <n v="0"/>
  </r>
  <r>
    <x v="2"/>
    <n v="0"/>
  </r>
  <r>
    <x v="3"/>
    <n v="0"/>
  </r>
  <r>
    <x v="3"/>
    <n v="0"/>
  </r>
  <r>
    <x v="3"/>
    <n v="0"/>
  </r>
  <r>
    <x v="1"/>
    <n v="-0.3"/>
  </r>
  <r>
    <x v="3"/>
    <n v="0"/>
  </r>
  <r>
    <x v="3"/>
    <n v="0"/>
  </r>
  <r>
    <x v="0"/>
    <n v="0"/>
  </r>
  <r>
    <x v="0"/>
    <n v="0"/>
  </r>
  <r>
    <x v="1"/>
    <n v="0"/>
  </r>
  <r>
    <x v="3"/>
    <n v="0"/>
  </r>
  <r>
    <x v="2"/>
    <n v="0"/>
  </r>
  <r>
    <x v="2"/>
    <n v="0"/>
  </r>
  <r>
    <x v="1"/>
    <n v="-0.3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2"/>
    <n v="0"/>
  </r>
  <r>
    <x v="3"/>
    <n v="-0.3"/>
  </r>
  <r>
    <x v="3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3"/>
    <n v="-0.3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3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1"/>
    <n v="-0.3"/>
  </r>
  <r>
    <x v="2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2"/>
    <n v="0"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6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n v="0"/>
  </r>
  <r>
    <x v="0"/>
    <n v="0"/>
  </r>
  <r>
    <x v="0"/>
    <n v="18"/>
  </r>
  <r>
    <x v="0"/>
    <n v="18"/>
  </r>
  <r>
    <x v="0"/>
    <n v="0"/>
  </r>
  <r>
    <x v="0"/>
    <n v="0"/>
  </r>
  <r>
    <x v="0"/>
    <n v="9"/>
  </r>
  <r>
    <x v="1"/>
    <n v="0"/>
  </r>
  <r>
    <x v="1"/>
    <n v="0"/>
  </r>
  <r>
    <x v="1"/>
    <n v="9"/>
  </r>
  <r>
    <x v="1"/>
    <n v="0"/>
  </r>
  <r>
    <x v="1"/>
    <n v="0"/>
  </r>
  <r>
    <x v="1"/>
    <n v="9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3"/>
    <n v="0"/>
  </r>
  <r>
    <x v="3"/>
    <n v="1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0"/>
    <n v="9"/>
  </r>
  <r>
    <x v="0"/>
    <n v="0"/>
  </r>
  <r>
    <x v="4"/>
    <n v="0"/>
  </r>
  <r>
    <x v="4"/>
    <n v="0"/>
  </r>
  <r>
    <x v="4"/>
    <n v="0"/>
  </r>
  <r>
    <x v="4"/>
    <n v="0"/>
  </r>
  <r>
    <x v="1"/>
    <n v="0"/>
  </r>
  <r>
    <x v="1"/>
    <n v="18"/>
  </r>
  <r>
    <x v="1"/>
    <n v="0"/>
  </r>
  <r>
    <x v="0"/>
    <n v="0"/>
  </r>
  <r>
    <x v="1"/>
    <n v="0"/>
  </r>
  <r>
    <x v="1"/>
    <n v="9"/>
  </r>
  <r>
    <x v="5"/>
    <n v="18"/>
  </r>
  <r>
    <x v="5"/>
    <n v="18"/>
  </r>
  <r>
    <x v="5"/>
    <n v="9"/>
  </r>
  <r>
    <x v="5"/>
    <n v="0"/>
  </r>
  <r>
    <x v="5"/>
    <n v="0"/>
  </r>
  <r>
    <x v="5"/>
    <n v="18"/>
  </r>
  <r>
    <x v="5"/>
    <n v="9"/>
  </r>
  <r>
    <x v="5"/>
    <n v="18"/>
  </r>
  <r>
    <x v="5"/>
    <n v="0"/>
  </r>
  <r>
    <x v="5"/>
    <n v="0"/>
  </r>
  <r>
    <x v="5"/>
    <n v="0"/>
  </r>
  <r>
    <x v="5"/>
    <n v="9"/>
  </r>
  <r>
    <x v="5"/>
    <n v="9"/>
  </r>
  <r>
    <x v="5"/>
    <n v="9"/>
  </r>
  <r>
    <x v="5"/>
    <n v="9"/>
  </r>
  <r>
    <x v="5"/>
    <n v="9"/>
  </r>
  <r>
    <x v="1"/>
    <n v="9"/>
  </r>
  <r>
    <x v="5"/>
    <n v="0"/>
  </r>
  <r>
    <x v="1"/>
    <n v="9"/>
  </r>
  <r>
    <x v="5"/>
    <n v="9"/>
  </r>
  <r>
    <x v="1"/>
    <n v="9"/>
  </r>
  <r>
    <x v="5"/>
    <n v="0"/>
  </r>
  <r>
    <x v="5"/>
    <n v="9"/>
  </r>
  <r>
    <x v="5"/>
    <n v="9"/>
  </r>
  <r>
    <x v="5"/>
    <n v="9"/>
  </r>
  <r>
    <x v="5"/>
    <n v="9"/>
  </r>
  <r>
    <x v="1"/>
    <n v="9"/>
  </r>
  <r>
    <x v="1"/>
    <n v="9"/>
  </r>
  <r>
    <x v="1"/>
    <n v="9"/>
  </r>
  <r>
    <x v="1"/>
    <n v="9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5"/>
    <n v="0"/>
  </r>
  <r>
    <x v="1"/>
    <n v="9"/>
  </r>
  <r>
    <x v="5"/>
    <n v="9"/>
  </r>
  <r>
    <x v="5"/>
    <n v="9"/>
  </r>
  <r>
    <x v="4"/>
    <n v="9"/>
  </r>
  <r>
    <x v="5"/>
    <n v="9"/>
  </r>
  <r>
    <x v="1"/>
    <n v="0"/>
  </r>
  <r>
    <x v="5"/>
    <n v="9"/>
  </r>
  <r>
    <x v="1"/>
    <n v="9"/>
  </r>
  <r>
    <x v="5"/>
    <n v="9"/>
  </r>
  <r>
    <x v="5"/>
    <n v="0"/>
  </r>
  <r>
    <x v="5"/>
    <n v="9"/>
  </r>
  <r>
    <x v="5"/>
    <n v="9"/>
  </r>
  <r>
    <x v="5"/>
    <n v="9"/>
  </r>
  <r>
    <x v="1"/>
    <n v="9"/>
  </r>
  <r>
    <x v="1"/>
    <n v="9"/>
  </r>
  <r>
    <x v="5"/>
    <n v="9"/>
  </r>
  <r>
    <x v="5"/>
    <n v="9"/>
  </r>
  <r>
    <x v="1"/>
    <n v="9"/>
  </r>
  <r>
    <x v="5"/>
    <n v="9"/>
  </r>
  <r>
    <x v="0"/>
    <n v="9"/>
  </r>
  <r>
    <x v="5"/>
    <n v="9"/>
  </r>
  <r>
    <x v="5"/>
    <n v="0"/>
  </r>
  <r>
    <x v="1"/>
    <n v="9"/>
  </r>
  <r>
    <x v="5"/>
    <n v="9"/>
  </r>
  <r>
    <x v="3"/>
    <n v="0"/>
  </r>
  <r>
    <x v="1"/>
    <n v="0"/>
  </r>
  <r>
    <x v="5"/>
    <n v="9"/>
  </r>
  <r>
    <x v="5"/>
    <n v="9"/>
  </r>
  <r>
    <x v="5"/>
    <n v="9"/>
  </r>
  <r>
    <x v="5"/>
    <n v="9"/>
  </r>
  <r>
    <x v="5"/>
    <n v="9"/>
  </r>
  <r>
    <x v="5"/>
    <n v="9"/>
  </r>
  <r>
    <x v="0"/>
    <n v="0"/>
  </r>
  <r>
    <x v="1"/>
    <n v="9"/>
  </r>
  <r>
    <x v="1"/>
    <n v="0"/>
  </r>
  <r>
    <x v="5"/>
    <n v="9"/>
  </r>
  <r>
    <x v="5"/>
    <n v="9"/>
  </r>
  <r>
    <x v="5"/>
    <n v="9"/>
  </r>
  <r>
    <x v="5"/>
    <n v="9"/>
  </r>
  <r>
    <x v="1"/>
    <n v="9"/>
  </r>
  <r>
    <x v="5"/>
    <n v="9"/>
  </r>
  <r>
    <x v="5"/>
    <n v="0"/>
  </r>
  <r>
    <x v="0"/>
    <n v="9"/>
  </r>
  <r>
    <x v="1"/>
    <n v="9"/>
  </r>
  <r>
    <x v="1"/>
    <n v="9"/>
  </r>
  <r>
    <x v="5"/>
    <n v="9"/>
  </r>
  <r>
    <x v="5"/>
    <n v="9"/>
  </r>
  <r>
    <x v="1"/>
    <n v="0"/>
  </r>
  <r>
    <x v="1"/>
    <n v="9"/>
  </r>
  <r>
    <x v="1"/>
    <n v="0"/>
  </r>
  <r>
    <x v="5"/>
    <n v="0"/>
  </r>
  <r>
    <x v="5"/>
    <n v="9"/>
  </r>
  <r>
    <x v="5"/>
    <n v="9"/>
  </r>
  <r>
    <x v="5"/>
    <n v="0"/>
  </r>
  <r>
    <x v="5"/>
    <n v="9"/>
  </r>
  <r>
    <x v="5"/>
    <n v="9"/>
  </r>
  <r>
    <x v="4"/>
    <n v="0"/>
  </r>
  <r>
    <x v="1"/>
    <n v="9"/>
  </r>
  <r>
    <x v="5"/>
    <n v="9"/>
  </r>
  <r>
    <x v="1"/>
    <n v="9"/>
  </r>
  <r>
    <x v="1"/>
    <n v="0"/>
  </r>
  <r>
    <x v="5"/>
    <n v="9"/>
  </r>
  <r>
    <x v="5"/>
    <n v="9"/>
  </r>
  <r>
    <x v="0"/>
    <n v="0"/>
  </r>
  <r>
    <x v="5"/>
    <n v="9"/>
  </r>
  <r>
    <x v="0"/>
    <n v="0"/>
  </r>
  <r>
    <x v="1"/>
    <n v="0"/>
  </r>
  <r>
    <x v="5"/>
    <n v="9"/>
  </r>
  <r>
    <x v="5"/>
    <n v="9"/>
  </r>
  <r>
    <x v="0"/>
    <n v="9"/>
  </r>
  <r>
    <x v="1"/>
    <n v="0"/>
  </r>
  <r>
    <x v="4"/>
    <n v="0"/>
  </r>
  <r>
    <x v="4"/>
    <n v="0"/>
  </r>
  <r>
    <x v="1"/>
    <n v="9"/>
  </r>
  <r>
    <x v="5"/>
    <n v="9"/>
  </r>
  <r>
    <x v="5"/>
    <n v="9"/>
  </r>
  <r>
    <x v="5"/>
    <n v="0"/>
  </r>
  <r>
    <x v="5"/>
    <n v="9"/>
  </r>
  <r>
    <x v="1"/>
    <n v="9"/>
  </r>
  <r>
    <x v="5"/>
    <n v="0"/>
  </r>
  <r>
    <x v="1"/>
    <n v="0"/>
  </r>
  <r>
    <x v="1"/>
    <n v="0"/>
  </r>
  <r>
    <x v="1"/>
    <n v="0"/>
  </r>
  <r>
    <x v="5"/>
    <n v="9"/>
  </r>
  <r>
    <x v="4"/>
    <n v="0"/>
  </r>
  <r>
    <x v="0"/>
    <n v="0"/>
  </r>
  <r>
    <x v="0"/>
    <n v="4.5"/>
  </r>
  <r>
    <x v="0"/>
    <n v="0"/>
  </r>
  <r>
    <x v="1"/>
    <n v="4.5"/>
  </r>
  <r>
    <x v="5"/>
    <n v="0"/>
  </r>
  <r>
    <x v="3"/>
    <n v="0"/>
  </r>
  <r>
    <x v="4"/>
    <n v="4.5"/>
  </r>
  <r>
    <x v="5"/>
    <n v="0"/>
  </r>
  <r>
    <x v="5"/>
    <n v="4.5"/>
  </r>
  <r>
    <x v="5"/>
    <n v="4.5"/>
  </r>
  <r>
    <x v="5"/>
    <n v="0"/>
  </r>
  <r>
    <x v="4"/>
    <n v="0"/>
  </r>
  <r>
    <x v="1"/>
    <n v="0"/>
  </r>
  <r>
    <x v="4"/>
    <n v="0"/>
  </r>
  <r>
    <x v="3"/>
    <n v="0"/>
  </r>
  <r>
    <x v="5"/>
    <n v="0"/>
  </r>
  <r>
    <x v="5"/>
    <n v="4.5"/>
  </r>
  <r>
    <x v="0"/>
    <n v="0"/>
  </r>
  <r>
    <x v="4"/>
    <n v="4.5"/>
  </r>
  <r>
    <x v="1"/>
    <n v="0"/>
  </r>
  <r>
    <x v="4"/>
    <n v="0"/>
  </r>
  <r>
    <x v="0"/>
    <n v="4.5"/>
  </r>
  <r>
    <x v="4"/>
    <n v="4.5"/>
  </r>
  <r>
    <x v="4"/>
    <n v="0"/>
  </r>
  <r>
    <x v="5"/>
    <n v="4.5"/>
  </r>
  <r>
    <x v="5"/>
    <n v="0"/>
  </r>
  <r>
    <x v="1"/>
    <n v="0"/>
  </r>
  <r>
    <x v="1"/>
    <n v="0"/>
  </r>
  <r>
    <x v="5"/>
    <n v="4.5"/>
  </r>
  <r>
    <x v="5"/>
    <n v="0"/>
  </r>
  <r>
    <x v="0"/>
    <n v="0"/>
  </r>
  <r>
    <x v="0"/>
    <n v="4.5"/>
  </r>
  <r>
    <x v="0"/>
    <n v="4.5"/>
  </r>
  <r>
    <x v="1"/>
    <n v="0"/>
  </r>
  <r>
    <x v="5"/>
    <n v="0"/>
  </r>
  <r>
    <x v="5"/>
    <n v="4.5"/>
  </r>
  <r>
    <x v="5"/>
    <n v="0"/>
  </r>
  <r>
    <x v="5"/>
    <n v="0"/>
  </r>
  <r>
    <x v="4"/>
    <n v="4.5"/>
  </r>
  <r>
    <x v="1"/>
    <n v="0"/>
  </r>
  <r>
    <x v="4"/>
    <n v="0"/>
  </r>
  <r>
    <x v="4"/>
    <n v="0"/>
  </r>
  <r>
    <x v="1"/>
    <n v="0"/>
  </r>
  <r>
    <x v="5"/>
    <n v="4.5"/>
  </r>
  <r>
    <x v="3"/>
    <n v="4.5"/>
  </r>
  <r>
    <x v="1"/>
    <n v="0"/>
  </r>
  <r>
    <x v="5"/>
    <n v="4.5"/>
  </r>
  <r>
    <x v="4"/>
    <n v="0"/>
  </r>
  <r>
    <x v="4"/>
    <n v="0"/>
  </r>
  <r>
    <x v="5"/>
    <n v="0"/>
  </r>
  <r>
    <x v="4"/>
    <n v="0"/>
  </r>
  <r>
    <x v="5"/>
    <n v="4.5"/>
  </r>
  <r>
    <x v="5"/>
    <n v="4.5"/>
  </r>
  <r>
    <x v="5"/>
    <n v="4.5"/>
  </r>
  <r>
    <x v="5"/>
    <n v="4.5"/>
  </r>
  <r>
    <x v="5"/>
    <n v="4.5"/>
  </r>
  <r>
    <x v="4"/>
    <n v="0"/>
  </r>
  <r>
    <x v="4"/>
    <n v="0"/>
  </r>
  <r>
    <x v="5"/>
    <n v="0"/>
  </r>
  <r>
    <x v="0"/>
    <n v="4.5"/>
  </r>
  <r>
    <x v="5"/>
    <n v="4.5"/>
  </r>
  <r>
    <x v="5"/>
    <n v="4.5"/>
  </r>
  <r>
    <x v="5"/>
    <n v="4.5"/>
  </r>
  <r>
    <x v="4"/>
    <n v="0"/>
  </r>
  <r>
    <x v="3"/>
    <n v="0"/>
  </r>
  <r>
    <x v="3"/>
    <n v="0"/>
  </r>
  <r>
    <x v="5"/>
    <n v="0"/>
  </r>
  <r>
    <x v="4"/>
    <n v="0"/>
  </r>
  <r>
    <x v="1"/>
    <n v="4.5"/>
  </r>
  <r>
    <x v="4"/>
    <n v="4.5"/>
  </r>
  <r>
    <x v="4"/>
    <n v="4.5"/>
  </r>
  <r>
    <x v="1"/>
    <n v="0"/>
  </r>
  <r>
    <x v="0"/>
    <n v="0"/>
  </r>
  <r>
    <x v="4"/>
    <n v="0"/>
  </r>
  <r>
    <x v="4"/>
    <n v="4.5"/>
  </r>
  <r>
    <x v="3"/>
    <n v="0"/>
  </r>
  <r>
    <x v="5"/>
    <n v="0"/>
  </r>
  <r>
    <x v="1"/>
    <n v="0"/>
  </r>
  <r>
    <x v="4"/>
    <n v="0"/>
  </r>
  <r>
    <x v="4"/>
    <n v="0"/>
  </r>
  <r>
    <x v="0"/>
    <n v="0"/>
  </r>
  <r>
    <x v="3"/>
    <n v="0"/>
  </r>
  <r>
    <x v="4"/>
    <n v="4.5"/>
  </r>
  <r>
    <x v="1"/>
    <n v="0"/>
  </r>
  <r>
    <x v="0"/>
    <n v="0"/>
  </r>
  <r>
    <x v="4"/>
    <n v="4.5"/>
  </r>
  <r>
    <x v="4"/>
    <n v="0"/>
  </r>
  <r>
    <x v="1"/>
    <n v="0"/>
  </r>
  <r>
    <x v="1"/>
    <n v="0"/>
  </r>
  <r>
    <x v="3"/>
    <n v="0"/>
  </r>
  <r>
    <x v="4"/>
    <n v="0"/>
  </r>
  <r>
    <x v="4"/>
    <n v="0"/>
  </r>
  <r>
    <x v="5"/>
    <n v="0"/>
  </r>
  <r>
    <x v="0"/>
    <n v="0"/>
  </r>
  <r>
    <x v="0"/>
    <n v="0"/>
  </r>
  <r>
    <x v="4"/>
    <n v="0"/>
  </r>
  <r>
    <x v="3"/>
    <n v="0"/>
  </r>
  <r>
    <x v="3"/>
    <n v="0"/>
  </r>
  <r>
    <x v="0"/>
    <n v="0"/>
  </r>
  <r>
    <x v="4"/>
    <n v="0"/>
  </r>
  <r>
    <x v="0"/>
    <n v="0"/>
  </r>
  <r>
    <x v="4"/>
    <n v="0"/>
  </r>
  <r>
    <x v="5"/>
    <n v="0"/>
  </r>
  <r>
    <x v="0"/>
    <n v="4.5"/>
  </r>
  <r>
    <x v="3"/>
    <n v="0"/>
  </r>
  <r>
    <x v="0"/>
    <n v="4.5"/>
  </r>
  <r>
    <x v="4"/>
    <n v="0"/>
  </r>
  <r>
    <x v="3"/>
    <n v="0"/>
  </r>
  <r>
    <x v="4"/>
    <n v="0"/>
  </r>
  <r>
    <x v="4"/>
    <n v="0"/>
  </r>
  <r>
    <x v="0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0"/>
    <n v="4.5"/>
  </r>
  <r>
    <x v="3"/>
    <n v="0"/>
  </r>
  <r>
    <x v="0"/>
    <n v="0"/>
  </r>
  <r>
    <x v="4"/>
    <n v="0"/>
  </r>
  <r>
    <x v="0"/>
    <n v="0"/>
  </r>
  <r>
    <x v="0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0"/>
    <n v="0"/>
  </r>
  <r>
    <x v="0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0"/>
    <n v="0"/>
  </r>
  <r>
    <x v="0"/>
    <n v="0"/>
  </r>
  <r>
    <x v="0"/>
    <n v="0"/>
  </r>
  <r>
    <x v="3"/>
    <n v="0"/>
  </r>
  <r>
    <x v="4"/>
    <n v="0"/>
  </r>
  <r>
    <x v="0"/>
    <n v="0"/>
  </r>
  <r>
    <x v="0"/>
    <n v="0"/>
  </r>
  <r>
    <x v="4"/>
    <n v="0"/>
  </r>
  <r>
    <x v="0"/>
    <n v="0"/>
  </r>
  <r>
    <x v="0"/>
    <n v="0"/>
  </r>
  <r>
    <x v="4"/>
    <n v="0"/>
  </r>
  <r>
    <x v="3"/>
    <n v="0"/>
  </r>
  <r>
    <x v="0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0"/>
    <n v="0"/>
  </r>
  <r>
    <x v="4"/>
    <n v="0"/>
  </r>
  <r>
    <x v="3"/>
    <n v="0"/>
  </r>
  <r>
    <x v="0"/>
    <n v="0"/>
  </r>
  <r>
    <x v="4"/>
    <n v="0"/>
  </r>
  <r>
    <x v="3"/>
    <n v="0"/>
  </r>
  <r>
    <x v="3"/>
    <n v="0"/>
  </r>
  <r>
    <x v="3"/>
    <n v="0"/>
  </r>
  <r>
    <x v="3"/>
    <n v="0"/>
  </r>
  <r>
    <x v="0"/>
    <n v="0"/>
  </r>
  <r>
    <x v="4"/>
    <n v="0"/>
  </r>
  <r>
    <x v="0"/>
    <n v="0"/>
  </r>
  <r>
    <x v="0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1"/>
    <n v="9"/>
  </r>
  <r>
    <x v="0"/>
    <n v="0"/>
  </r>
  <r>
    <x v="0"/>
    <n v="9"/>
  </r>
  <r>
    <x v="3"/>
    <n v="9"/>
  </r>
  <r>
    <x v="1"/>
    <n v="0"/>
  </r>
  <r>
    <x v="3"/>
    <n v="0"/>
  </r>
  <r>
    <x v="0"/>
    <n v="9"/>
  </r>
  <r>
    <x v="1"/>
    <n v="9"/>
  </r>
  <r>
    <x v="1"/>
    <n v="0"/>
  </r>
  <r>
    <x v="0"/>
    <n v="0"/>
  </r>
  <r>
    <x v="0"/>
    <n v="9"/>
  </r>
  <r>
    <x v="2"/>
    <n v="0"/>
  </r>
  <r>
    <x v="1"/>
    <n v="9"/>
  </r>
  <r>
    <x v="0"/>
    <n v="9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1"/>
    <n v="4.5"/>
  </r>
  <r>
    <x v="2"/>
    <n v="4.5"/>
  </r>
  <r>
    <x v="0"/>
    <n v="0"/>
  </r>
  <r>
    <x v="1"/>
    <n v="0"/>
  </r>
  <r>
    <x v="1"/>
    <n v="0"/>
  </r>
  <r>
    <x v="3"/>
    <n v="0"/>
  </r>
  <r>
    <x v="0"/>
    <n v="4.5"/>
  </r>
  <r>
    <x v="0"/>
    <n v="0"/>
  </r>
  <r>
    <x v="1"/>
    <n v="0"/>
  </r>
  <r>
    <x v="3"/>
    <n v="0"/>
  </r>
  <r>
    <x v="0"/>
    <n v="0"/>
  </r>
  <r>
    <x v="1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1"/>
    <n v="4.5"/>
  </r>
  <r>
    <x v="1"/>
    <n v="0"/>
  </r>
  <r>
    <x v="1"/>
    <n v="0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2"/>
    <n v="0"/>
  </r>
  <r>
    <x v="2"/>
    <n v="0"/>
  </r>
  <r>
    <x v="0"/>
    <n v="4.5"/>
  </r>
  <r>
    <x v="2"/>
    <n v="0"/>
  </r>
  <r>
    <x v="2"/>
    <n v="4.5"/>
  </r>
  <r>
    <x v="0"/>
    <n v="0"/>
  </r>
  <r>
    <x v="2"/>
    <n v="0"/>
  </r>
  <r>
    <x v="2"/>
    <n v="0"/>
  </r>
  <r>
    <x v="0"/>
    <n v="0"/>
  </r>
  <r>
    <x v="0"/>
    <n v="0"/>
  </r>
  <r>
    <x v="1"/>
    <n v="0"/>
  </r>
  <r>
    <x v="2"/>
    <n v="0"/>
  </r>
  <r>
    <x v="2"/>
    <n v="0"/>
  </r>
  <r>
    <x v="3"/>
    <n v="4.5"/>
  </r>
  <r>
    <x v="0"/>
    <n v="0"/>
  </r>
  <r>
    <x v="2"/>
    <n v="0"/>
  </r>
  <r>
    <x v="3"/>
    <n v="0"/>
  </r>
  <r>
    <x v="1"/>
    <n v="0"/>
  </r>
  <r>
    <x v="3"/>
    <n v="0"/>
  </r>
  <r>
    <x v="0"/>
    <n v="0"/>
  </r>
  <r>
    <x v="2"/>
    <n v="0"/>
  </r>
  <r>
    <x v="2"/>
    <n v="0"/>
  </r>
  <r>
    <x v="3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3"/>
    <n v="0"/>
  </r>
  <r>
    <x v="3"/>
    <n v="0"/>
  </r>
  <r>
    <x v="0"/>
    <n v="0"/>
  </r>
  <r>
    <x v="1"/>
    <n v="0"/>
  </r>
  <r>
    <x v="2"/>
    <n v="0"/>
  </r>
  <r>
    <x v="1"/>
    <n v="0"/>
  </r>
  <r>
    <x v="1"/>
    <n v="0"/>
  </r>
  <r>
    <x v="3"/>
    <n v="4.5"/>
  </r>
  <r>
    <x v="0"/>
    <n v="0"/>
  </r>
  <r>
    <x v="0"/>
    <n v="0"/>
  </r>
  <r>
    <x v="3"/>
    <n v="0"/>
  </r>
  <r>
    <x v="2"/>
    <n v="0"/>
  </r>
  <r>
    <x v="2"/>
    <n v="0"/>
  </r>
  <r>
    <x v="3"/>
    <n v="0"/>
  </r>
  <r>
    <x v="3"/>
    <n v="0"/>
  </r>
  <r>
    <x v="1"/>
    <n v="0"/>
  </r>
  <r>
    <x v="1"/>
    <n v="4.5"/>
  </r>
  <r>
    <x v="1"/>
    <n v="0"/>
  </r>
  <r>
    <x v="2"/>
    <n v="0"/>
  </r>
  <r>
    <x v="2"/>
    <n v="0"/>
  </r>
  <r>
    <x v="3"/>
    <n v="0"/>
  </r>
  <r>
    <x v="0"/>
    <n v="0"/>
  </r>
  <r>
    <x v="2"/>
    <n v="0"/>
  </r>
  <r>
    <x v="1"/>
    <n v="0"/>
  </r>
  <r>
    <x v="1"/>
    <n v="0"/>
  </r>
  <r>
    <x v="2"/>
    <n v="0"/>
  </r>
  <r>
    <x v="3"/>
    <n v="0"/>
  </r>
  <r>
    <x v="0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2"/>
    <n v="0"/>
  </r>
  <r>
    <x v="2"/>
    <n v="0"/>
  </r>
  <r>
    <x v="0"/>
    <n v="0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3"/>
    <n v="0"/>
  </r>
  <r>
    <x v="1"/>
    <n v="0"/>
  </r>
  <r>
    <x v="2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0"/>
    <n v="0"/>
  </r>
  <r>
    <x v="0"/>
    <n v="0"/>
  </r>
  <r>
    <x v="0"/>
    <n v="0"/>
  </r>
  <r>
    <x v="1"/>
    <n v="0"/>
  </r>
  <r>
    <x v="2"/>
    <n v="0"/>
  </r>
  <r>
    <x v="2"/>
    <n v="0"/>
  </r>
  <r>
    <x v="3"/>
    <n v="0"/>
  </r>
  <r>
    <x v="2"/>
    <n v="0"/>
  </r>
  <r>
    <x v="3"/>
    <n v="0"/>
  </r>
  <r>
    <x v="1"/>
    <n v="0"/>
  </r>
  <r>
    <x v="2"/>
    <n v="0"/>
  </r>
  <r>
    <x v="2"/>
    <n v="0"/>
  </r>
  <r>
    <x v="0"/>
    <n v="0"/>
  </r>
  <r>
    <x v="3"/>
    <n v="0"/>
  </r>
  <r>
    <x v="0"/>
    <n v="0"/>
  </r>
  <r>
    <x v="2"/>
    <n v="0"/>
  </r>
  <r>
    <x v="2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3"/>
    <n v="0"/>
  </r>
  <r>
    <x v="2"/>
    <n v="0"/>
  </r>
  <r>
    <x v="2"/>
    <n v="0"/>
  </r>
  <r>
    <x v="1"/>
    <n v="0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3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1"/>
    <n v="0"/>
  </r>
  <r>
    <x v="2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</pivotCacheRecords>
</file>

<file path=xl/pivotCache/pivotCacheRecords6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2"/>
    <n v="1.8"/>
  </r>
  <r>
    <x v="1"/>
    <n v="3"/>
  </r>
  <r>
    <x v="2"/>
    <n v="3"/>
  </r>
  <r>
    <x v="1"/>
    <n v="1.8"/>
  </r>
  <r>
    <x v="3"/>
    <n v="3"/>
  </r>
  <r>
    <x v="1"/>
    <n v="1.8"/>
  </r>
  <r>
    <x v="3"/>
    <n v="3"/>
  </r>
  <r>
    <x v="1"/>
    <n v="3"/>
  </r>
  <r>
    <x v="3"/>
    <n v="1.8"/>
  </r>
  <r>
    <x v="2"/>
    <n v="3.1199999999999997"/>
  </r>
  <r>
    <x v="2"/>
    <n v="1.8"/>
  </r>
  <r>
    <x v="2"/>
    <n v="1.8"/>
  </r>
  <r>
    <x v="4"/>
    <n v="3.6"/>
  </r>
  <r>
    <x v="1"/>
    <n v="3.1199999999999997"/>
  </r>
  <r>
    <x v="3"/>
    <n v="3"/>
  </r>
  <r>
    <x v="3"/>
    <n v="1.8"/>
  </r>
  <r>
    <x v="3"/>
    <n v="-0.6"/>
  </r>
  <r>
    <x v="3"/>
    <n v="0.84"/>
  </r>
  <r>
    <x v="1"/>
    <n v="-0.6"/>
  </r>
  <r>
    <x v="1"/>
    <n v="0.6"/>
  </r>
  <r>
    <x v="1"/>
    <n v="0.6"/>
  </r>
  <r>
    <x v="2"/>
    <n v="-0.6"/>
  </r>
  <r>
    <x v="1"/>
    <n v="0.78000000000000014"/>
  </r>
  <r>
    <x v="1"/>
    <n v="0.84"/>
  </r>
  <r>
    <x v="2"/>
    <n v="0.6"/>
  </r>
  <r>
    <x v="3"/>
    <n v="0.6"/>
  </r>
  <r>
    <x v="2"/>
    <n v="0.6"/>
  </r>
  <r>
    <x v="1"/>
    <n v="0.6"/>
  </r>
  <r>
    <x v="3"/>
    <n v="1.2"/>
  </r>
  <r>
    <x v="1"/>
    <n v="-0.6"/>
  </r>
  <r>
    <x v="3"/>
    <n v="0.6"/>
  </r>
  <r>
    <x v="5"/>
    <n v="0.9"/>
  </r>
  <r>
    <x v="3"/>
    <n v="0.6"/>
  </r>
  <r>
    <x v="2"/>
    <n v="0.6"/>
  </r>
  <r>
    <x v="2"/>
    <n v="0.78000000000000014"/>
  </r>
  <r>
    <x v="2"/>
    <n v="0.6"/>
  </r>
  <r>
    <x v="1"/>
    <n v="0.6"/>
  </r>
  <r>
    <x v="1"/>
    <n v="0.6"/>
  </r>
  <r>
    <x v="3"/>
    <n v="0.6"/>
  </r>
  <r>
    <x v="3"/>
    <n v="0.9"/>
  </r>
  <r>
    <x v="4"/>
    <n v="1.2"/>
  </r>
  <r>
    <x v="2"/>
    <n v="0.6"/>
  </r>
  <r>
    <x v="3"/>
    <n v="-0.6"/>
  </r>
  <r>
    <x v="1"/>
    <n v="0.6"/>
  </r>
  <r>
    <x v="1"/>
    <n v="1.2"/>
  </r>
  <r>
    <x v="1"/>
    <n v="0.6"/>
  </r>
  <r>
    <x v="2"/>
    <n v="-0.6"/>
  </r>
  <r>
    <x v="3"/>
    <n v="0.71999999999999986"/>
  </r>
  <r>
    <x v="1"/>
    <n v="0.78000000000000014"/>
  </r>
  <r>
    <x v="5"/>
    <n v="1.2"/>
  </r>
  <r>
    <x v="3"/>
    <n v="0.6"/>
  </r>
  <r>
    <x v="2"/>
    <n v="0.78000000000000014"/>
  </r>
  <r>
    <x v="2"/>
    <n v="0.9"/>
  </r>
  <r>
    <x v="1"/>
    <n v="0.6"/>
  </r>
  <r>
    <x v="1"/>
    <n v="-0.6"/>
  </r>
  <r>
    <x v="5"/>
    <n v="0.96000000000000008"/>
  </r>
  <r>
    <x v="1"/>
    <n v="0.6"/>
  </r>
  <r>
    <x v="6"/>
    <n v="1.08"/>
  </r>
  <r>
    <x v="3"/>
    <n v="-0.6"/>
  </r>
  <r>
    <x v="6"/>
    <n v="0.84"/>
  </r>
  <r>
    <x v="2"/>
    <n v="0.84"/>
  </r>
  <r>
    <x v="2"/>
    <n v="0.6"/>
  </r>
  <r>
    <x v="2"/>
    <n v="0.6"/>
  </r>
  <r>
    <x v="2"/>
    <n v="0.6"/>
  </r>
  <r>
    <x v="3"/>
    <n v="0.6"/>
  </r>
  <r>
    <x v="2"/>
    <n v="0.6"/>
  </r>
  <r>
    <x v="2"/>
    <n v="0.78000000000000014"/>
  </r>
  <r>
    <x v="5"/>
    <n v="1.08"/>
  </r>
  <r>
    <x v="3"/>
    <n v="-0.6"/>
  </r>
  <r>
    <x v="3"/>
    <n v="0.6"/>
  </r>
  <r>
    <x v="2"/>
    <n v="0.84"/>
  </r>
  <r>
    <x v="1"/>
    <n v="0.6"/>
  </r>
  <r>
    <x v="6"/>
    <n v="1.2"/>
  </r>
  <r>
    <x v="3"/>
    <n v="0.6"/>
  </r>
  <r>
    <x v="3"/>
    <n v="0.6"/>
  </r>
  <r>
    <x v="2"/>
    <n v="0.6"/>
  </r>
  <r>
    <x v="1"/>
    <n v="0.6"/>
  </r>
  <r>
    <x v="2"/>
    <n v="-0.6"/>
  </r>
  <r>
    <x v="2"/>
    <n v="0.6"/>
  </r>
  <r>
    <x v="1"/>
    <n v="0.6"/>
  </r>
  <r>
    <x v="2"/>
    <n v="0.6"/>
  </r>
  <r>
    <x v="6"/>
    <n v="0.96000000000000008"/>
  </r>
  <r>
    <x v="3"/>
    <n v="0.66"/>
  </r>
  <r>
    <x v="2"/>
    <n v="0.6"/>
  </r>
  <r>
    <x v="3"/>
    <n v="0.6"/>
  </r>
  <r>
    <x v="3"/>
    <n v="0.84"/>
  </r>
  <r>
    <x v="1"/>
    <n v="0.6"/>
  </r>
  <r>
    <x v="1"/>
    <n v="0.6"/>
  </r>
  <r>
    <x v="7"/>
    <n v="1.02"/>
  </r>
  <r>
    <x v="2"/>
    <n v="0.6"/>
  </r>
  <r>
    <x v="4"/>
    <n v="1.2"/>
  </r>
  <r>
    <x v="3"/>
    <n v="0.6"/>
  </r>
  <r>
    <x v="2"/>
    <n v="0.71999999999999986"/>
  </r>
  <r>
    <x v="1"/>
    <n v="0.9"/>
  </r>
  <r>
    <x v="7"/>
    <n v="1.2"/>
  </r>
  <r>
    <x v="3"/>
    <n v="0.6"/>
  </r>
  <r>
    <x v="5"/>
    <n v="1.08"/>
  </r>
  <r>
    <x v="6"/>
    <n v="0.9"/>
  </r>
  <r>
    <x v="3"/>
    <n v="0.96000000000000008"/>
  </r>
  <r>
    <x v="2"/>
    <n v="0.6"/>
  </r>
  <r>
    <x v="1"/>
    <n v="0.6"/>
  </r>
  <r>
    <x v="2"/>
    <n v="0.66"/>
  </r>
  <r>
    <x v="1"/>
    <n v="0.6"/>
  </r>
  <r>
    <x v="3"/>
    <n v="0.6"/>
  </r>
  <r>
    <x v="5"/>
    <n v="1.08"/>
  </r>
  <r>
    <x v="5"/>
    <n v="1.08"/>
  </r>
  <r>
    <x v="6"/>
    <n v="1.08"/>
  </r>
  <r>
    <x v="7"/>
    <n v="1.2"/>
  </r>
  <r>
    <x v="5"/>
    <n v="1.08"/>
  </r>
  <r>
    <x v="3"/>
    <n v="-0.12000000000000001"/>
  </r>
  <r>
    <x v="5"/>
    <n v="-0.12000000000000001"/>
  </r>
  <r>
    <x v="1"/>
    <n v="0"/>
  </r>
  <r>
    <x v="1"/>
    <n v="0"/>
  </r>
  <r>
    <x v="3"/>
    <n v="-0.42"/>
  </r>
  <r>
    <x v="1"/>
    <n v="-0.35999999999999993"/>
  </r>
  <r>
    <x v="5"/>
    <n v="0"/>
  </r>
  <r>
    <x v="2"/>
    <n v="-0.12000000000000001"/>
  </r>
  <r>
    <x v="6"/>
    <n v="-0.12000000000000001"/>
  </r>
  <r>
    <x v="1"/>
    <n v="-0.6"/>
  </r>
  <r>
    <x v="6"/>
    <n v="-0.12000000000000001"/>
  </r>
  <r>
    <x v="1"/>
    <n v="-0.35999999999999993"/>
  </r>
  <r>
    <x v="3"/>
    <n v="-0.12000000000000001"/>
  </r>
  <r>
    <x v="6"/>
    <n v="-0.35999999999999993"/>
  </r>
  <r>
    <x v="6"/>
    <n v="-0.12000000000000001"/>
  </r>
  <r>
    <x v="7"/>
    <n v="0"/>
  </r>
  <r>
    <x v="1"/>
    <n v="-0.6"/>
  </r>
  <r>
    <x v="2"/>
    <n v="-0.6"/>
  </r>
  <r>
    <x v="6"/>
    <n v="0"/>
  </r>
  <r>
    <x v="2"/>
    <n v="0"/>
  </r>
  <r>
    <x v="3"/>
    <n v="-0.6"/>
  </r>
  <r>
    <x v="3"/>
    <n v="0"/>
  </r>
  <r>
    <x v="1"/>
    <n v="0"/>
  </r>
  <r>
    <x v="5"/>
    <n v="-0.17999999999999997"/>
  </r>
  <r>
    <x v="5"/>
    <n v="-0.12000000000000001"/>
  </r>
  <r>
    <x v="2"/>
    <n v="-0.6"/>
  </r>
  <r>
    <x v="1"/>
    <n v="-0.48000000000000004"/>
  </r>
  <r>
    <x v="3"/>
    <n v="-0.6"/>
  </r>
  <r>
    <x v="3"/>
    <n v="-0.6"/>
  </r>
  <r>
    <x v="2"/>
    <n v="-0.6"/>
  </r>
  <r>
    <x v="1"/>
    <n v="-0.6"/>
  </r>
  <r>
    <x v="1"/>
    <n v="0"/>
  </r>
  <r>
    <x v="6"/>
    <n v="-0.12000000000000001"/>
  </r>
  <r>
    <x v="6"/>
    <n v="0"/>
  </r>
  <r>
    <x v="3"/>
    <n v="-0.42"/>
  </r>
  <r>
    <x v="6"/>
    <n v="-0.12000000000000001"/>
  </r>
  <r>
    <x v="2"/>
    <n v="-0.6"/>
  </r>
  <r>
    <x v="5"/>
    <n v="-0.12000000000000001"/>
  </r>
  <r>
    <x v="1"/>
    <n v="-0.48000000000000004"/>
  </r>
  <r>
    <x v="5"/>
    <n v="-0.12000000000000001"/>
  </r>
  <r>
    <x v="3"/>
    <n v="-0.6"/>
  </r>
  <r>
    <x v="3"/>
    <n v="0"/>
  </r>
  <r>
    <x v="3"/>
    <n v="0"/>
  </r>
  <r>
    <x v="3"/>
    <n v="-0.6"/>
  </r>
  <r>
    <x v="1"/>
    <n v="-0.6"/>
  </r>
  <r>
    <x v="5"/>
    <n v="-0.12000000000000001"/>
  </r>
  <r>
    <x v="3"/>
    <n v="-0.48000000000000004"/>
  </r>
  <r>
    <x v="1"/>
    <n v="-0.12000000000000001"/>
  </r>
  <r>
    <x v="5"/>
    <n v="-0.17999999999999997"/>
  </r>
  <r>
    <x v="5"/>
    <n v="-0.12000000000000001"/>
  </r>
  <r>
    <x v="1"/>
    <n v="-0.42"/>
  </r>
  <r>
    <x v="7"/>
    <n v="0"/>
  </r>
  <r>
    <x v="2"/>
    <n v="-0.48000000000000004"/>
  </r>
  <r>
    <x v="2"/>
    <n v="-0.54"/>
  </r>
  <r>
    <x v="1"/>
    <n v="-0.6"/>
  </r>
  <r>
    <x v="2"/>
    <n v="-0.3"/>
  </r>
  <r>
    <x v="1"/>
    <n v="-0.35999999999999993"/>
  </r>
  <r>
    <x v="7"/>
    <n v="0"/>
  </r>
  <r>
    <x v="3"/>
    <n v="0"/>
  </r>
  <r>
    <x v="1"/>
    <n v="-0.35999999999999993"/>
  </r>
  <r>
    <x v="7"/>
    <n v="0"/>
  </r>
  <r>
    <x v="2"/>
    <n v="-0.54"/>
  </r>
  <r>
    <x v="5"/>
    <n v="-0.12000000000000001"/>
  </r>
  <r>
    <x v="1"/>
    <n v="-0.6"/>
  </r>
  <r>
    <x v="2"/>
    <n v="0"/>
  </r>
  <r>
    <x v="5"/>
    <n v="-0.6"/>
  </r>
  <r>
    <x v="5"/>
    <n v="0"/>
  </r>
  <r>
    <x v="6"/>
    <n v="0"/>
  </r>
  <r>
    <x v="7"/>
    <n v="0"/>
  </r>
  <r>
    <x v="3"/>
    <n v="-0.48000000000000004"/>
  </r>
  <r>
    <x v="6"/>
    <n v="0"/>
  </r>
  <r>
    <x v="5"/>
    <n v="-0.48000000000000004"/>
  </r>
  <r>
    <x v="3"/>
    <n v="-0.6"/>
  </r>
  <r>
    <x v="6"/>
    <n v="-0.12000000000000001"/>
  </r>
  <r>
    <x v="6"/>
    <n v="0"/>
  </r>
  <r>
    <x v="3"/>
    <n v="-0.12000000000000001"/>
  </r>
  <r>
    <x v="5"/>
    <n v="-0.12000000000000001"/>
  </r>
  <r>
    <x v="2"/>
    <n v="-0.12000000000000001"/>
  </r>
  <r>
    <x v="5"/>
    <n v="0"/>
  </r>
  <r>
    <x v="3"/>
    <n v="0"/>
  </r>
  <r>
    <x v="2"/>
    <n v="0"/>
  </r>
  <r>
    <x v="5"/>
    <n v="-0.12000000000000001"/>
  </r>
  <r>
    <x v="6"/>
    <n v="-0.12000000000000001"/>
  </r>
  <r>
    <x v="2"/>
    <n v="0"/>
  </r>
  <r>
    <x v="3"/>
    <n v="-0.6"/>
  </r>
  <r>
    <x v="7"/>
    <n v="0"/>
  </r>
  <r>
    <x v="5"/>
    <n v="-0.12000000000000001"/>
  </r>
  <r>
    <x v="2"/>
    <n v="0"/>
  </r>
  <r>
    <x v="3"/>
    <n v="-0.6"/>
  </r>
  <r>
    <x v="7"/>
    <n v="-0.12000000000000001"/>
  </r>
  <r>
    <x v="6"/>
    <n v="-0.12000000000000001"/>
  </r>
  <r>
    <x v="7"/>
    <n v="0"/>
  </r>
  <r>
    <x v="6"/>
    <n v="0"/>
  </r>
  <r>
    <x v="6"/>
    <n v="-0.3"/>
  </r>
  <r>
    <x v="1"/>
    <n v="0"/>
  </r>
  <r>
    <x v="6"/>
    <n v="0"/>
  </r>
  <r>
    <x v="7"/>
    <n v="0"/>
  </r>
  <r>
    <x v="5"/>
    <n v="-0.12000000000000001"/>
  </r>
  <r>
    <x v="5"/>
    <n v="0"/>
  </r>
  <r>
    <x v="1"/>
    <n v="0"/>
  </r>
  <r>
    <x v="5"/>
    <n v="-0.6"/>
  </r>
  <r>
    <x v="7"/>
    <n v="0"/>
  </r>
  <r>
    <x v="6"/>
    <n v="-0.12000000000000001"/>
  </r>
  <r>
    <x v="2"/>
    <n v="-0.6"/>
  </r>
  <r>
    <x v="1"/>
    <n v="0"/>
  </r>
  <r>
    <x v="5"/>
    <n v="0"/>
  </r>
  <r>
    <x v="6"/>
    <n v="-0.42"/>
  </r>
  <r>
    <x v="5"/>
    <n v="-0.3"/>
  </r>
  <r>
    <x v="6"/>
    <n v="0"/>
  </r>
  <r>
    <x v="5"/>
    <n v="-0.24000000000000002"/>
  </r>
  <r>
    <x v="4"/>
    <n v="0"/>
  </r>
  <r>
    <x v="1"/>
    <n v="-0.12000000000000001"/>
  </r>
  <r>
    <x v="2"/>
    <n v="0"/>
  </r>
  <r>
    <x v="3"/>
    <n v="0"/>
  </r>
  <r>
    <x v="5"/>
    <n v="-0.12000000000000001"/>
  </r>
  <r>
    <x v="3"/>
    <n v="0"/>
  </r>
  <r>
    <x v="2"/>
    <n v="0"/>
  </r>
  <r>
    <x v="2"/>
    <n v="-0.12000000000000001"/>
  </r>
  <r>
    <x v="7"/>
    <n v="0"/>
  </r>
  <r>
    <x v="3"/>
    <n v="-0.12000000000000001"/>
  </r>
  <r>
    <x v="4"/>
    <n v="0"/>
  </r>
  <r>
    <x v="2"/>
    <n v="-0.12000000000000001"/>
  </r>
  <r>
    <x v="7"/>
    <n v="0"/>
  </r>
  <r>
    <x v="2"/>
    <n v="0"/>
  </r>
  <r>
    <x v="6"/>
    <n v="-0.12000000000000001"/>
  </r>
  <r>
    <x v="7"/>
    <n v="0"/>
  </r>
  <r>
    <x v="4"/>
    <n v="0"/>
  </r>
  <r>
    <x v="6"/>
    <n v="0"/>
  </r>
  <r>
    <x v="1"/>
    <n v="0"/>
  </r>
  <r>
    <x v="6"/>
    <n v="0"/>
  </r>
  <r>
    <x v="1"/>
    <n v="0"/>
  </r>
  <r>
    <x v="2"/>
    <n v="-0.12000000000000001"/>
  </r>
  <r>
    <x v="6"/>
    <n v="-0.12000000000000001"/>
  </r>
  <r>
    <x v="1"/>
    <n v="0"/>
  </r>
  <r>
    <x v="5"/>
    <n v="0"/>
  </r>
  <r>
    <x v="1"/>
    <n v="0"/>
  </r>
  <r>
    <x v="6"/>
    <n v="0"/>
  </r>
  <r>
    <x v="1"/>
    <n v="0"/>
  </r>
  <r>
    <x v="1"/>
    <n v="0"/>
  </r>
  <r>
    <x v="3"/>
    <n v="0"/>
  </r>
  <r>
    <x v="7"/>
    <n v="0"/>
  </r>
  <r>
    <x v="2"/>
    <n v="0"/>
  </r>
  <r>
    <x v="3"/>
    <n v="0"/>
  </r>
  <r>
    <x v="3"/>
    <n v="-0.12000000000000001"/>
  </r>
  <r>
    <x v="3"/>
    <n v="0"/>
  </r>
  <r>
    <x v="3"/>
    <n v="0"/>
  </r>
  <r>
    <x v="5"/>
    <n v="-0.12000000000000001"/>
  </r>
  <r>
    <x v="5"/>
    <n v="0"/>
  </r>
  <r>
    <x v="5"/>
    <n v="-0.12000000000000001"/>
  </r>
  <r>
    <x v="1"/>
    <n v="0"/>
  </r>
  <r>
    <x v="4"/>
    <n v="0"/>
  </r>
  <r>
    <x v="6"/>
    <n v="0"/>
  </r>
  <r>
    <x v="3"/>
    <n v="0"/>
  </r>
  <r>
    <x v="7"/>
    <n v="0"/>
  </r>
  <r>
    <x v="5"/>
    <n v="0"/>
  </r>
  <r>
    <x v="3"/>
    <n v="0"/>
  </r>
  <r>
    <x v="5"/>
    <n v="0"/>
  </r>
  <r>
    <x v="1"/>
    <n v="0"/>
  </r>
  <r>
    <x v="6"/>
    <n v="-0.12000000000000001"/>
  </r>
  <r>
    <x v="1"/>
    <n v="0"/>
  </r>
  <r>
    <x v="7"/>
    <n v="0"/>
  </r>
  <r>
    <x v="5"/>
    <n v="-0.12000000000000001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7"/>
    <n v="0"/>
  </r>
  <r>
    <x v="7"/>
    <n v="0"/>
  </r>
  <r>
    <x v="5"/>
    <n v="-0.12000000000000001"/>
  </r>
  <r>
    <x v="6"/>
    <n v="0"/>
  </r>
  <r>
    <x v="5"/>
    <n v="0"/>
  </r>
  <r>
    <x v="2"/>
    <n v="0"/>
  </r>
  <r>
    <x v="5"/>
    <n v="0"/>
  </r>
  <r>
    <x v="7"/>
    <n v="0"/>
  </r>
  <r>
    <x v="6"/>
    <n v="0"/>
  </r>
  <r>
    <x v="7"/>
    <n v="0"/>
  </r>
  <r>
    <x v="5"/>
    <n v="0"/>
  </r>
  <r>
    <x v="1"/>
    <n v="0"/>
  </r>
  <r>
    <x v="7"/>
    <n v="0"/>
  </r>
  <r>
    <x v="6"/>
    <n v="0"/>
  </r>
  <r>
    <x v="1"/>
    <n v="0"/>
  </r>
  <r>
    <x v="7"/>
    <n v="-0.12000000000000001"/>
  </r>
  <r>
    <x v="6"/>
    <n v="-0.12000000000000001"/>
  </r>
  <r>
    <x v="6"/>
    <n v="0"/>
  </r>
  <r>
    <x v="5"/>
    <n v="-0.12000000000000001"/>
  </r>
  <r>
    <x v="7"/>
    <n v="0"/>
  </r>
  <r>
    <x v="7"/>
    <n v="0"/>
  </r>
  <r>
    <x v="2"/>
    <n v="0"/>
  </r>
  <r>
    <x v="1"/>
    <n v="0"/>
  </r>
  <r>
    <x v="7"/>
    <n v="0"/>
  </r>
  <r>
    <x v="5"/>
    <n v="0"/>
  </r>
  <r>
    <x v="7"/>
    <n v="0"/>
  </r>
  <r>
    <x v="3"/>
    <n v="0"/>
  </r>
  <r>
    <x v="7"/>
    <n v="0"/>
  </r>
  <r>
    <x v="7"/>
    <n v="-0.12000000000000001"/>
  </r>
  <r>
    <x v="2"/>
    <n v="0"/>
  </r>
  <r>
    <x v="7"/>
    <n v="0"/>
  </r>
  <r>
    <x v="5"/>
    <n v="-0.12000000000000001"/>
  </r>
  <r>
    <x v="2"/>
    <n v="0"/>
  </r>
  <r>
    <x v="6"/>
    <n v="-0.12000000000000001"/>
  </r>
  <r>
    <x v="1"/>
    <n v="0"/>
  </r>
  <r>
    <x v="2"/>
    <n v="0"/>
  </r>
  <r>
    <x v="3"/>
    <n v="0"/>
  </r>
  <r>
    <x v="7"/>
    <n v="0"/>
  </r>
  <r>
    <x v="7"/>
    <n v="0"/>
  </r>
  <r>
    <x v="2"/>
    <n v="0"/>
  </r>
  <r>
    <x v="3"/>
    <n v="0"/>
  </r>
  <r>
    <x v="3"/>
    <n v="0"/>
  </r>
  <r>
    <x v="7"/>
    <n v="0"/>
  </r>
  <r>
    <x v="4"/>
    <n v="0"/>
  </r>
  <r>
    <x v="3"/>
    <n v="0"/>
  </r>
  <r>
    <x v="7"/>
    <n v="0"/>
  </r>
  <r>
    <x v="4"/>
    <n v="0"/>
  </r>
  <r>
    <x v="6"/>
    <n v="3.18"/>
  </r>
  <r>
    <x v="2"/>
    <n v="3.06"/>
  </r>
  <r>
    <x v="2"/>
    <n v="1.8"/>
  </r>
  <r>
    <x v="1"/>
    <n v="1.8"/>
  </r>
  <r>
    <x v="5"/>
    <n v="1.08"/>
  </r>
  <r>
    <x v="3"/>
    <n v="0.6"/>
  </r>
  <r>
    <x v="1"/>
    <n v="0.6"/>
  </r>
  <r>
    <x v="3"/>
    <n v="0.6"/>
  </r>
  <r>
    <x v="2"/>
    <n v="0.6"/>
  </r>
  <r>
    <x v="5"/>
    <n v="1.08"/>
  </r>
  <r>
    <x v="6"/>
    <n v="1.08"/>
  </r>
  <r>
    <x v="6"/>
    <n v="1.08"/>
  </r>
  <r>
    <x v="6"/>
    <n v="1.08"/>
  </r>
  <r>
    <x v="3"/>
    <n v="1.2"/>
  </r>
  <r>
    <x v="2"/>
    <n v="1.2"/>
  </r>
  <r>
    <x v="6"/>
    <n v="1.08"/>
  </r>
  <r>
    <x v="2"/>
    <n v="0.71999999999999986"/>
  </r>
  <r>
    <x v="3"/>
    <n v="1.2"/>
  </r>
  <r>
    <x v="6"/>
    <n v="1.08"/>
  </r>
  <r>
    <x v="6"/>
    <n v="1.08"/>
  </r>
  <r>
    <x v="5"/>
    <n v="1.2"/>
  </r>
  <r>
    <x v="1"/>
    <n v="1.2"/>
  </r>
  <r>
    <x v="6"/>
    <n v="0.96000000000000008"/>
  </r>
  <r>
    <x v="3"/>
    <n v="-0.6"/>
  </r>
  <r>
    <x v="1"/>
    <n v="0.6"/>
  </r>
  <r>
    <x v="6"/>
    <n v="1.02"/>
  </r>
  <r>
    <x v="2"/>
    <n v="1.08"/>
  </r>
  <r>
    <x v="3"/>
    <n v="0.66"/>
  </r>
  <r>
    <x v="1"/>
    <n v="0"/>
  </r>
  <r>
    <x v="2"/>
    <n v="0"/>
  </r>
  <r>
    <x v="6"/>
    <n v="-0.24000000000000002"/>
  </r>
  <r>
    <x v="7"/>
    <n v="0"/>
  </r>
  <r>
    <x v="5"/>
    <n v="-0.12000000000000001"/>
  </r>
  <r>
    <x v="7"/>
    <n v="-0.12000000000000001"/>
  </r>
  <r>
    <x v="3"/>
    <n v="-0.6"/>
  </r>
  <r>
    <x v="2"/>
    <n v="-0.54"/>
  </r>
  <r>
    <x v="5"/>
    <n v="0"/>
  </r>
  <r>
    <x v="6"/>
    <n v="0"/>
  </r>
  <r>
    <x v="6"/>
    <n v="-0.12000000000000001"/>
  </r>
  <r>
    <x v="6"/>
    <n v="-0.35999999999999993"/>
  </r>
  <r>
    <x v="5"/>
    <n v="-0.12000000000000001"/>
  </r>
  <r>
    <x v="6"/>
    <n v="0"/>
  </r>
  <r>
    <x v="6"/>
    <n v="-0.17999999999999997"/>
  </r>
  <r>
    <x v="3"/>
    <n v="0"/>
  </r>
  <r>
    <x v="6"/>
    <n v="-0.12000000000000001"/>
  </r>
  <r>
    <x v="6"/>
    <n v="-0.12000000000000001"/>
  </r>
  <r>
    <x v="7"/>
    <n v="0"/>
  </r>
  <r>
    <x v="5"/>
    <n v="0"/>
  </r>
  <r>
    <x v="7"/>
    <n v="0"/>
  </r>
  <r>
    <x v="7"/>
    <n v="0"/>
  </r>
  <r>
    <x v="2"/>
    <n v="0"/>
  </r>
  <r>
    <x v="2"/>
    <n v="0"/>
  </r>
  <r>
    <x v="5"/>
    <n v="-0.12000000000000001"/>
  </r>
  <r>
    <x v="6"/>
    <n v="-0.12000000000000001"/>
  </r>
  <r>
    <x v="7"/>
    <n v="0"/>
  </r>
  <r>
    <x v="6"/>
    <n v="-0.24000000000000002"/>
  </r>
  <r>
    <x v="7"/>
    <n v="0"/>
  </r>
  <r>
    <x v="3"/>
    <n v="-0.17999999999999997"/>
  </r>
  <r>
    <x v="5"/>
    <n v="-0.12000000000000001"/>
  </r>
  <r>
    <x v="7"/>
    <n v="0"/>
  </r>
  <r>
    <x v="6"/>
    <n v="-0.12000000000000001"/>
  </r>
  <r>
    <x v="5"/>
    <n v="-0.24000000000000002"/>
  </r>
  <r>
    <x v="7"/>
    <n v="-0.12000000000000001"/>
  </r>
  <r>
    <x v="7"/>
    <n v="0"/>
  </r>
  <r>
    <x v="6"/>
    <n v="-0.3"/>
  </r>
  <r>
    <x v="6"/>
    <n v="0"/>
  </r>
  <r>
    <x v="6"/>
    <n v="-0.24000000000000002"/>
  </r>
  <r>
    <x v="5"/>
    <n v="0"/>
  </r>
  <r>
    <x v="6"/>
    <n v="0"/>
  </r>
  <r>
    <x v="4"/>
    <n v="0"/>
  </r>
  <r>
    <x v="7"/>
    <n v="0"/>
  </r>
  <r>
    <x v="7"/>
    <n v="0"/>
  </r>
  <r>
    <x v="6"/>
    <n v="-0.12000000000000001"/>
  </r>
  <r>
    <x v="7"/>
    <n v="0"/>
  </r>
  <r>
    <x v="7"/>
    <n v="0"/>
  </r>
  <r>
    <x v="6"/>
    <n v="-0.12000000000000001"/>
  </r>
  <r>
    <x v="7"/>
    <n v="0"/>
  </r>
  <r>
    <x v="2"/>
    <n v="0"/>
  </r>
  <r>
    <x v="5"/>
    <n v="-0.12000000000000001"/>
  </r>
  <r>
    <x v="1"/>
    <n v="0"/>
  </r>
  <r>
    <x v="2"/>
    <n v="-0.6"/>
  </r>
  <r>
    <x v="5"/>
    <n v="0"/>
  </r>
  <r>
    <x v="1"/>
    <n v="0"/>
  </r>
  <r>
    <x v="2"/>
    <n v="0"/>
  </r>
  <r>
    <x v="1"/>
    <n v="0"/>
  </r>
  <r>
    <x v="7"/>
    <n v="-0.12000000000000001"/>
  </r>
  <r>
    <x v="6"/>
    <n v="0"/>
  </r>
  <r>
    <x v="2"/>
    <n v="0"/>
  </r>
  <r>
    <x v="6"/>
    <n v="0"/>
  </r>
  <r>
    <x v="2"/>
    <n v="0"/>
  </r>
  <r>
    <x v="2"/>
    <n v="0"/>
  </r>
  <r>
    <x v="5"/>
    <n v="0"/>
  </r>
  <r>
    <x v="6"/>
    <n v="-0.12000000000000001"/>
  </r>
  <r>
    <x v="1"/>
    <n v="-0.17999999999999997"/>
  </r>
  <r>
    <x v="5"/>
    <n v="-0.12000000000000001"/>
  </r>
  <r>
    <x v="5"/>
    <n v="0"/>
  </r>
  <r>
    <x v="2"/>
    <n v="0"/>
  </r>
  <r>
    <x v="7"/>
    <n v="0"/>
  </r>
  <r>
    <x v="3"/>
    <n v="0"/>
  </r>
  <r>
    <x v="6"/>
    <n v="-0.12000000000000001"/>
  </r>
  <r>
    <x v="6"/>
    <n v="0"/>
  </r>
  <r>
    <x v="6"/>
    <n v="-0.12000000000000001"/>
  </r>
  <r>
    <x v="6"/>
    <n v="0"/>
  </r>
  <r>
    <x v="5"/>
    <n v="-0.17999999999999997"/>
  </r>
  <r>
    <x v="7"/>
    <n v="0"/>
  </r>
  <r>
    <x v="3"/>
    <n v="-0.54"/>
  </r>
  <r>
    <x v="4"/>
    <n v="0"/>
  </r>
  <r>
    <x v="6"/>
    <n v="0"/>
  </r>
  <r>
    <x v="6"/>
    <n v="0"/>
  </r>
  <r>
    <x v="3"/>
    <n v="0"/>
  </r>
  <r>
    <x v="5"/>
    <n v="0"/>
  </r>
  <r>
    <x v="7"/>
    <n v="0"/>
  </r>
  <r>
    <x v="7"/>
    <n v="-0.12000000000000001"/>
  </r>
  <r>
    <x v="6"/>
    <n v="0"/>
  </r>
  <r>
    <x v="6"/>
    <n v="0"/>
  </r>
  <r>
    <x v="5"/>
    <n v="-0.12000000000000001"/>
  </r>
  <r>
    <x v="3"/>
    <n v="0"/>
  </r>
  <r>
    <x v="5"/>
    <n v="-0.12000000000000001"/>
  </r>
  <r>
    <x v="2"/>
    <n v="0"/>
  </r>
  <r>
    <x v="5"/>
    <n v="0"/>
  </r>
  <r>
    <x v="6"/>
    <n v="0"/>
  </r>
  <r>
    <x v="6"/>
    <n v="-0.17999999999999997"/>
  </r>
  <r>
    <x v="7"/>
    <n v="0"/>
  </r>
  <r>
    <x v="5"/>
    <n v="-0.12000000000000001"/>
  </r>
  <r>
    <x v="5"/>
    <n v="-0.12000000000000001"/>
  </r>
  <r>
    <x v="7"/>
    <n v="0"/>
  </r>
  <r>
    <x v="2"/>
    <n v="0"/>
  </r>
  <r>
    <x v="6"/>
    <n v="0"/>
  </r>
  <r>
    <x v="2"/>
    <n v="0"/>
  </r>
  <r>
    <x v="7"/>
    <n v="0"/>
  </r>
  <r>
    <x v="7"/>
    <n v="0"/>
  </r>
  <r>
    <x v="5"/>
    <n v="0"/>
  </r>
  <r>
    <x v="5"/>
    <n v="0"/>
  </r>
  <r>
    <x v="2"/>
    <n v="0"/>
  </r>
  <r>
    <x v="5"/>
    <n v="0"/>
  </r>
  <r>
    <x v="7"/>
    <n v="0"/>
  </r>
  <r>
    <x v="7"/>
    <n v="0"/>
  </r>
  <r>
    <x v="5"/>
    <n v="-0.12000000000000001"/>
  </r>
  <r>
    <x v="5"/>
    <n v="-0.24000000000000002"/>
  </r>
  <r>
    <x v="5"/>
    <n v="0"/>
  </r>
  <r>
    <x v="5"/>
    <n v="0"/>
  </r>
  <r>
    <x v="7"/>
    <n v="0"/>
  </r>
  <r>
    <x v="2"/>
    <n v="0"/>
  </r>
  <r>
    <x v="1"/>
    <n v="0"/>
  </r>
  <r>
    <x v="5"/>
    <n v="0"/>
  </r>
  <r>
    <x v="7"/>
    <n v="0"/>
  </r>
  <r>
    <x v="2"/>
    <n v="0"/>
  </r>
  <r>
    <x v="7"/>
    <n v="0"/>
  </r>
  <r>
    <x v="5"/>
    <n v="-0.12000000000000001"/>
  </r>
  <r>
    <x v="5"/>
    <n v="0"/>
  </r>
  <r>
    <x v="5"/>
    <n v="-0.17999999999999997"/>
  </r>
  <r>
    <x v="1"/>
    <n v="0"/>
  </r>
  <r>
    <x v="2"/>
    <n v="0"/>
  </r>
  <r>
    <x v="5"/>
    <n v="0"/>
  </r>
  <r>
    <x v="6"/>
    <n v="0"/>
  </r>
  <r>
    <x v="7"/>
    <n v="0"/>
  </r>
  <r>
    <x v="2"/>
    <n v="0"/>
  </r>
  <r>
    <x v="3"/>
    <n v="-0.54"/>
  </r>
  <r>
    <x v="7"/>
    <n v="0"/>
  </r>
  <r>
    <x v="6"/>
    <n v="0"/>
  </r>
  <r>
    <x v="3"/>
    <n v="0"/>
  </r>
  <r>
    <x v="1"/>
    <n v="0"/>
  </r>
  <r>
    <x v="5"/>
    <n v="0"/>
  </r>
  <r>
    <x v="3"/>
    <n v="0"/>
  </r>
  <r>
    <x v="5"/>
    <n v="0"/>
  </r>
  <r>
    <x v="1"/>
    <n v="-0.12000000000000001"/>
  </r>
  <r>
    <x v="7"/>
    <n v="0"/>
  </r>
  <r>
    <x v="7"/>
    <n v="0"/>
  </r>
  <r>
    <x v="5"/>
    <n v="-0.12000000000000001"/>
  </r>
  <r>
    <x v="7"/>
    <n v="0"/>
  </r>
  <r>
    <x v="6"/>
    <n v="0"/>
  </r>
  <r>
    <x v="7"/>
    <n v="0"/>
  </r>
  <r>
    <x v="1"/>
    <n v="0"/>
  </r>
  <r>
    <x v="1"/>
    <n v="0"/>
  </r>
  <r>
    <x v="6"/>
    <n v="-0.12000000000000001"/>
  </r>
  <r>
    <x v="3"/>
    <n v="0"/>
  </r>
  <r>
    <x v="5"/>
    <n v="-0.3"/>
  </r>
  <r>
    <x v="7"/>
    <n v="0"/>
  </r>
  <r>
    <x v="7"/>
    <n v="0"/>
  </r>
  <r>
    <x v="6"/>
    <n v="0"/>
  </r>
  <r>
    <x v="3"/>
    <n v="0"/>
  </r>
  <r>
    <x v="6"/>
    <n v="0"/>
  </r>
  <r>
    <x v="5"/>
    <n v="-0.12000000000000001"/>
  </r>
  <r>
    <x v="5"/>
    <n v="0"/>
  </r>
  <r>
    <x v="2"/>
    <n v="0"/>
  </r>
  <r>
    <x v="3"/>
    <n v="0"/>
  </r>
  <r>
    <x v="6"/>
    <n v="0"/>
  </r>
  <r>
    <x v="6"/>
    <n v="0"/>
  </r>
  <r>
    <x v="7"/>
    <n v="0"/>
  </r>
  <r>
    <x v="3"/>
    <n v="0"/>
  </r>
  <r>
    <x v="1"/>
    <n v="0"/>
  </r>
  <r>
    <x v="2"/>
    <n v="0"/>
  </r>
  <r>
    <x v="6"/>
    <n v="0"/>
  </r>
  <r>
    <x v="1"/>
    <n v="-0.12000000000000001"/>
  </r>
  <r>
    <x v="6"/>
    <n v="0"/>
  </r>
  <r>
    <x v="2"/>
    <n v="0"/>
  </r>
  <r>
    <x v="1"/>
    <n v="0"/>
  </r>
  <r>
    <x v="3"/>
    <n v="0"/>
  </r>
  <r>
    <x v="5"/>
    <n v="0"/>
  </r>
  <r>
    <x v="1"/>
    <n v="0"/>
  </r>
  <r>
    <x v="7"/>
    <n v="0"/>
  </r>
  <r>
    <x v="3"/>
    <n v="0"/>
  </r>
  <r>
    <x v="5"/>
    <n v="-0.12000000000000001"/>
  </r>
  <r>
    <x v="4"/>
    <n v="0"/>
  </r>
  <r>
    <x v="3"/>
    <n v="0"/>
  </r>
  <r>
    <x v="6"/>
    <n v="0"/>
  </r>
  <r>
    <x v="2"/>
    <n v="0"/>
  </r>
  <r>
    <x v="3"/>
    <n v="0"/>
  </r>
  <r>
    <x v="3"/>
    <n v="0"/>
  </r>
  <r>
    <x v="6"/>
    <n v="0"/>
  </r>
  <r>
    <x v="6"/>
    <n v="0"/>
  </r>
  <r>
    <x v="3"/>
    <n v="0"/>
  </r>
  <r>
    <x v="6"/>
    <n v="0"/>
  </r>
  <r>
    <x v="1"/>
    <n v="0"/>
  </r>
  <r>
    <x v="6"/>
    <n v="-0.12000000000000001"/>
  </r>
  <r>
    <x v="4"/>
    <n v="0"/>
  </r>
  <r>
    <x v="5"/>
    <n v="0"/>
  </r>
  <r>
    <x v="3"/>
    <n v="0"/>
  </r>
  <r>
    <x v="7"/>
    <n v="0"/>
  </r>
  <r>
    <x v="7"/>
    <n v="0"/>
  </r>
  <r>
    <x v="3"/>
    <n v="0"/>
  </r>
  <r>
    <x v="7"/>
    <n v="0"/>
  </r>
  <r>
    <x v="6"/>
    <n v="-0.12000000000000001"/>
  </r>
  <r>
    <x v="7"/>
    <n v="0"/>
  </r>
  <r>
    <x v="2"/>
    <n v="0"/>
  </r>
  <r>
    <x v="3"/>
    <n v="0"/>
  </r>
  <r>
    <x v="3"/>
    <n v="0"/>
  </r>
  <r>
    <x v="5"/>
    <n v="0"/>
  </r>
  <r>
    <x v="7"/>
    <n v="0"/>
  </r>
  <r>
    <x v="5"/>
    <n v="0"/>
  </r>
  <r>
    <x v="3"/>
    <n v="0"/>
  </r>
  <r>
    <x v="2"/>
    <n v="0"/>
  </r>
  <r>
    <x v="1"/>
    <n v="0"/>
  </r>
  <r>
    <x v="4"/>
    <n v="0"/>
  </r>
  <r>
    <x v="5"/>
    <n v="0"/>
  </r>
  <r>
    <x v="3"/>
    <n v="0"/>
  </r>
  <r>
    <x v="5"/>
    <n v="0"/>
  </r>
  <r>
    <x v="6"/>
    <n v="0"/>
  </r>
  <r>
    <x v="7"/>
    <n v="0"/>
  </r>
  <r>
    <x v="6"/>
    <n v="0"/>
  </r>
  <r>
    <x v="5"/>
    <n v="-0.12000000000000001"/>
  </r>
  <r>
    <x v="7"/>
    <n v="0"/>
  </r>
  <r>
    <x v="6"/>
    <n v="0"/>
  </r>
  <r>
    <x v="7"/>
    <n v="0"/>
  </r>
  <r>
    <x v="4"/>
    <n v="0"/>
  </r>
  <r>
    <x v="3"/>
    <n v="0"/>
  </r>
  <r>
    <x v="1"/>
    <n v="0"/>
  </r>
  <r>
    <x v="4"/>
    <n v="0"/>
  </r>
  <r>
    <x v="7"/>
    <n v="0"/>
  </r>
  <r>
    <x v="4"/>
    <n v="0"/>
  </r>
  <r>
    <x v="7"/>
    <n v="0"/>
  </r>
</pivotCacheRecords>
</file>

<file path=xl/pivotCache/pivotCacheRecords7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2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n v="1.8"/>
  </r>
  <r>
    <x v="1"/>
    <n v="1.8"/>
  </r>
  <r>
    <x v="1"/>
    <n v="3"/>
  </r>
  <r>
    <x v="1"/>
    <n v="3"/>
  </r>
  <r>
    <x v="2"/>
    <n v="1.8"/>
  </r>
  <r>
    <x v="2"/>
    <n v="3"/>
  </r>
  <r>
    <x v="2"/>
    <n v="1.8"/>
  </r>
  <r>
    <x v="2"/>
    <n v="3"/>
  </r>
  <r>
    <x v="1"/>
    <n v="3"/>
  </r>
  <r>
    <x v="2"/>
    <n v="1.8"/>
  </r>
  <r>
    <x v="3"/>
    <n v="3.1199999999999997"/>
  </r>
  <r>
    <x v="1"/>
    <n v="1.8"/>
  </r>
  <r>
    <x v="1"/>
    <n v="1.8"/>
  </r>
  <r>
    <x v="4"/>
    <n v="3.6"/>
  </r>
  <r>
    <x v="3"/>
    <n v="3.1199999999999997"/>
  </r>
  <r>
    <x v="2"/>
    <n v="3"/>
  </r>
  <r>
    <x v="2"/>
    <n v="1.8"/>
  </r>
  <r>
    <x v="2"/>
    <n v="-0.6"/>
  </r>
  <r>
    <x v="2"/>
    <n v="0.84"/>
  </r>
  <r>
    <x v="2"/>
    <n v="-0.6"/>
  </r>
  <r>
    <x v="2"/>
    <n v="0.6"/>
  </r>
  <r>
    <x v="1"/>
    <n v="0.6"/>
  </r>
  <r>
    <x v="1"/>
    <n v="-0.6"/>
  </r>
  <r>
    <x v="2"/>
    <n v="0.78000000000000014"/>
  </r>
  <r>
    <x v="1"/>
    <n v="0.84"/>
  </r>
  <r>
    <x v="1"/>
    <n v="0.6"/>
  </r>
  <r>
    <x v="2"/>
    <n v="0.6"/>
  </r>
  <r>
    <x v="1"/>
    <n v="0.6"/>
  </r>
  <r>
    <x v="1"/>
    <n v="0.6"/>
  </r>
  <r>
    <x v="2"/>
    <n v="1.2"/>
  </r>
  <r>
    <x v="2"/>
    <n v="-0.6"/>
  </r>
  <r>
    <x v="3"/>
    <n v="0.6"/>
  </r>
  <r>
    <x v="5"/>
    <n v="0.9"/>
  </r>
  <r>
    <x v="2"/>
    <n v="0.6"/>
  </r>
  <r>
    <x v="1"/>
    <n v="0.6"/>
  </r>
  <r>
    <x v="3"/>
    <n v="0.78000000000000014"/>
  </r>
  <r>
    <x v="3"/>
    <n v="0.6"/>
  </r>
  <r>
    <x v="2"/>
    <n v="0.6"/>
  </r>
  <r>
    <x v="2"/>
    <n v="0.6"/>
  </r>
  <r>
    <x v="2"/>
    <n v="0.6"/>
  </r>
  <r>
    <x v="3"/>
    <n v="0.9"/>
  </r>
  <r>
    <x v="4"/>
    <n v="1.2"/>
  </r>
  <r>
    <x v="1"/>
    <n v="0.6"/>
  </r>
  <r>
    <x v="2"/>
    <n v="-0.6"/>
  </r>
  <r>
    <x v="3"/>
    <n v="0.6"/>
  </r>
  <r>
    <x v="6"/>
    <n v="1.2"/>
  </r>
  <r>
    <x v="2"/>
    <n v="0.6"/>
  </r>
  <r>
    <x v="3"/>
    <n v="-0.6"/>
  </r>
  <r>
    <x v="2"/>
    <n v="0.71999999999999986"/>
  </r>
  <r>
    <x v="3"/>
    <n v="0.78000000000000014"/>
  </r>
  <r>
    <x v="7"/>
    <n v="1.2"/>
  </r>
  <r>
    <x v="3"/>
    <n v="0.6"/>
  </r>
  <r>
    <x v="3"/>
    <n v="0.78000000000000014"/>
  </r>
  <r>
    <x v="3"/>
    <n v="0.9"/>
  </r>
  <r>
    <x v="1"/>
    <n v="0.6"/>
  </r>
  <r>
    <x v="1"/>
    <n v="-0.6"/>
  </r>
  <r>
    <x v="5"/>
    <n v="0.96000000000000008"/>
  </r>
  <r>
    <x v="2"/>
    <n v="0.6"/>
  </r>
  <r>
    <x v="7"/>
    <n v="1.08"/>
  </r>
  <r>
    <x v="2"/>
    <n v="-0.6"/>
  </r>
  <r>
    <x v="6"/>
    <n v="0.84"/>
  </r>
  <r>
    <x v="1"/>
    <n v="0.84"/>
  </r>
  <r>
    <x v="1"/>
    <n v="0.6"/>
  </r>
  <r>
    <x v="1"/>
    <n v="0.6"/>
  </r>
  <r>
    <x v="1"/>
    <n v="0.6"/>
  </r>
  <r>
    <x v="2"/>
    <n v="0.6"/>
  </r>
  <r>
    <x v="1"/>
    <n v="0.6"/>
  </r>
  <r>
    <x v="3"/>
    <n v="0.78000000000000014"/>
  </r>
  <r>
    <x v="5"/>
    <n v="1.08"/>
  </r>
  <r>
    <x v="2"/>
    <n v="-0.6"/>
  </r>
  <r>
    <x v="2"/>
    <n v="0.6"/>
  </r>
  <r>
    <x v="1"/>
    <n v="0.84"/>
  </r>
  <r>
    <x v="3"/>
    <n v="0.6"/>
  </r>
  <r>
    <x v="6"/>
    <n v="1.2"/>
  </r>
  <r>
    <x v="2"/>
    <n v="0.6"/>
  </r>
  <r>
    <x v="3"/>
    <n v="0.6"/>
  </r>
  <r>
    <x v="3"/>
    <n v="0.6"/>
  </r>
  <r>
    <x v="2"/>
    <n v="0.6"/>
  </r>
  <r>
    <x v="1"/>
    <n v="-0.6"/>
  </r>
  <r>
    <x v="1"/>
    <n v="0.6"/>
  </r>
  <r>
    <x v="1"/>
    <n v="0.6"/>
  </r>
  <r>
    <x v="1"/>
    <n v="0.6"/>
  </r>
  <r>
    <x v="6"/>
    <n v="0.96000000000000008"/>
  </r>
  <r>
    <x v="2"/>
    <n v="0.66"/>
  </r>
  <r>
    <x v="1"/>
    <n v="0.6"/>
  </r>
  <r>
    <x v="2"/>
    <n v="0.6"/>
  </r>
  <r>
    <x v="3"/>
    <n v="0.84"/>
  </r>
  <r>
    <x v="3"/>
    <n v="0.6"/>
  </r>
  <r>
    <x v="1"/>
    <n v="0.6"/>
  </r>
  <r>
    <x v="3"/>
    <n v="1.02"/>
  </r>
  <r>
    <x v="1"/>
    <n v="0.6"/>
  </r>
  <r>
    <x v="4"/>
    <n v="1.2"/>
  </r>
  <r>
    <x v="3"/>
    <n v="0.6"/>
  </r>
  <r>
    <x v="1"/>
    <n v="0.71999999999999986"/>
  </r>
  <r>
    <x v="1"/>
    <n v="0.9"/>
  </r>
  <r>
    <x v="8"/>
    <n v="1.2"/>
  </r>
  <r>
    <x v="2"/>
    <n v="0.6"/>
  </r>
  <r>
    <x v="5"/>
    <n v="1.08"/>
  </r>
  <r>
    <x v="6"/>
    <n v="0.9"/>
  </r>
  <r>
    <x v="2"/>
    <n v="0.96000000000000008"/>
  </r>
  <r>
    <x v="1"/>
    <n v="0.6"/>
  </r>
  <r>
    <x v="2"/>
    <n v="0.6"/>
  </r>
  <r>
    <x v="3"/>
    <n v="0.66"/>
  </r>
  <r>
    <x v="3"/>
    <n v="0.6"/>
  </r>
  <r>
    <x v="2"/>
    <n v="0.6"/>
  </r>
  <r>
    <x v="5"/>
    <n v="1.08"/>
  </r>
  <r>
    <x v="5"/>
    <n v="1.08"/>
  </r>
  <r>
    <x v="6"/>
    <n v="1.08"/>
  </r>
  <r>
    <x v="8"/>
    <n v="1.2"/>
  </r>
  <r>
    <x v="5"/>
    <n v="1.08"/>
  </r>
  <r>
    <x v="2"/>
    <n v="-0.12000000000000001"/>
  </r>
  <r>
    <x v="5"/>
    <n v="-0.12000000000000001"/>
  </r>
  <r>
    <x v="6"/>
    <n v="0"/>
  </r>
  <r>
    <x v="6"/>
    <n v="0"/>
  </r>
  <r>
    <x v="2"/>
    <n v="-0.42"/>
  </r>
  <r>
    <x v="3"/>
    <n v="-0.35999999999999993"/>
  </r>
  <r>
    <x v="7"/>
    <n v="0"/>
  </r>
  <r>
    <x v="1"/>
    <n v="-0.12000000000000001"/>
  </r>
  <r>
    <x v="6"/>
    <n v="-0.12000000000000001"/>
  </r>
  <r>
    <x v="1"/>
    <n v="-0.6"/>
  </r>
  <r>
    <x v="6"/>
    <n v="-0.12000000000000001"/>
  </r>
  <r>
    <x v="3"/>
    <n v="-0.35999999999999993"/>
  </r>
  <r>
    <x v="2"/>
    <n v="-0.12000000000000001"/>
  </r>
  <r>
    <x v="6"/>
    <n v="-0.35999999999999993"/>
  </r>
  <r>
    <x v="6"/>
    <n v="-0.12000000000000001"/>
  </r>
  <r>
    <x v="3"/>
    <n v="0"/>
  </r>
  <r>
    <x v="3"/>
    <n v="-0.6"/>
  </r>
  <r>
    <x v="1"/>
    <n v="-0.6"/>
  </r>
  <r>
    <x v="7"/>
    <n v="0"/>
  </r>
  <r>
    <x v="1"/>
    <n v="0"/>
  </r>
  <r>
    <x v="3"/>
    <n v="-0.6"/>
  </r>
  <r>
    <x v="2"/>
    <n v="0"/>
  </r>
  <r>
    <x v="6"/>
    <n v="0"/>
  </r>
  <r>
    <x v="5"/>
    <n v="-0.17999999999999997"/>
  </r>
  <r>
    <x v="5"/>
    <n v="-0.12000000000000001"/>
  </r>
  <r>
    <x v="1"/>
    <n v="-0.6"/>
  </r>
  <r>
    <x v="3"/>
    <n v="-0.48000000000000004"/>
  </r>
  <r>
    <x v="2"/>
    <n v="-0.6"/>
  </r>
  <r>
    <x v="3"/>
    <n v="-0.6"/>
  </r>
  <r>
    <x v="1"/>
    <n v="-0.6"/>
  </r>
  <r>
    <x v="3"/>
    <n v="-0.6"/>
  </r>
  <r>
    <x v="6"/>
    <n v="0"/>
  </r>
  <r>
    <x v="6"/>
    <n v="-0.12000000000000001"/>
  </r>
  <r>
    <x v="6"/>
    <n v="0"/>
  </r>
  <r>
    <x v="3"/>
    <n v="-0.42"/>
  </r>
  <r>
    <x v="6"/>
    <n v="-0.12000000000000001"/>
  </r>
  <r>
    <x v="1"/>
    <n v="-0.6"/>
  </r>
  <r>
    <x v="5"/>
    <n v="-0.12000000000000001"/>
  </r>
  <r>
    <x v="3"/>
    <n v="-0.48000000000000004"/>
  </r>
  <r>
    <x v="5"/>
    <n v="-0.12000000000000001"/>
  </r>
  <r>
    <x v="3"/>
    <n v="-0.6"/>
  </r>
  <r>
    <x v="2"/>
    <n v="0"/>
  </r>
  <r>
    <x v="2"/>
    <n v="0"/>
  </r>
  <r>
    <x v="3"/>
    <n v="-0.6"/>
  </r>
  <r>
    <x v="2"/>
    <n v="-0.6"/>
  </r>
  <r>
    <x v="7"/>
    <n v="-0.12000000000000001"/>
  </r>
  <r>
    <x v="3"/>
    <n v="-0.48000000000000004"/>
  </r>
  <r>
    <x v="2"/>
    <n v="-0.12000000000000001"/>
  </r>
  <r>
    <x v="5"/>
    <n v="-0.17999999999999997"/>
  </r>
  <r>
    <x v="5"/>
    <n v="-0.12000000000000001"/>
  </r>
  <r>
    <x v="3"/>
    <n v="-0.42"/>
  </r>
  <r>
    <x v="8"/>
    <n v="0"/>
  </r>
  <r>
    <x v="1"/>
    <n v="-0.48000000000000004"/>
  </r>
  <r>
    <x v="3"/>
    <n v="-0.54"/>
  </r>
  <r>
    <x v="1"/>
    <n v="-0.6"/>
  </r>
  <r>
    <x v="1"/>
    <n v="-0.3"/>
  </r>
  <r>
    <x v="3"/>
    <n v="-0.35999999999999993"/>
  </r>
  <r>
    <x v="3"/>
    <n v="0"/>
  </r>
  <r>
    <x v="2"/>
    <n v="0"/>
  </r>
  <r>
    <x v="3"/>
    <n v="-0.35999999999999993"/>
  </r>
  <r>
    <x v="3"/>
    <n v="0"/>
  </r>
  <r>
    <x v="1"/>
    <n v="-0.54"/>
  </r>
  <r>
    <x v="5"/>
    <n v="-0.12000000000000001"/>
  </r>
  <r>
    <x v="3"/>
    <n v="-0.6"/>
  </r>
  <r>
    <x v="1"/>
    <n v="0"/>
  </r>
  <r>
    <x v="5"/>
    <n v="-0.6"/>
  </r>
  <r>
    <x v="7"/>
    <n v="0"/>
  </r>
  <r>
    <x v="6"/>
    <n v="0"/>
  </r>
  <r>
    <x v="3"/>
    <n v="0"/>
  </r>
  <r>
    <x v="2"/>
    <n v="-0.48000000000000004"/>
  </r>
  <r>
    <x v="7"/>
    <n v="0"/>
  </r>
  <r>
    <x v="5"/>
    <n v="-0.48000000000000004"/>
  </r>
  <r>
    <x v="3"/>
    <n v="-0.6"/>
  </r>
  <r>
    <x v="6"/>
    <n v="-0.12000000000000001"/>
  </r>
  <r>
    <x v="7"/>
    <n v="0"/>
  </r>
  <r>
    <x v="2"/>
    <n v="-0.12000000000000001"/>
  </r>
  <r>
    <x v="5"/>
    <n v="-0.12000000000000001"/>
  </r>
  <r>
    <x v="1"/>
    <n v="-0.12000000000000001"/>
  </r>
  <r>
    <x v="5"/>
    <n v="0"/>
  </r>
  <r>
    <x v="2"/>
    <n v="0"/>
  </r>
  <r>
    <x v="1"/>
    <n v="0"/>
  </r>
  <r>
    <x v="5"/>
    <n v="-0.12000000000000001"/>
  </r>
  <r>
    <x v="6"/>
    <n v="-0.12000000000000001"/>
  </r>
  <r>
    <x v="1"/>
    <n v="0"/>
  </r>
  <r>
    <x v="2"/>
    <n v="-0.6"/>
  </r>
  <r>
    <x v="8"/>
    <n v="0"/>
  </r>
  <r>
    <x v="5"/>
    <n v="-0.12000000000000001"/>
  </r>
  <r>
    <x v="1"/>
    <n v="0"/>
  </r>
  <r>
    <x v="3"/>
    <n v="-0.6"/>
  </r>
  <r>
    <x v="8"/>
    <n v="-0.12000000000000001"/>
  </r>
  <r>
    <x v="6"/>
    <n v="-0.12000000000000001"/>
  </r>
  <r>
    <x v="8"/>
    <n v="0"/>
  </r>
  <r>
    <x v="7"/>
    <n v="0"/>
  </r>
  <r>
    <x v="6"/>
    <n v="-0.3"/>
  </r>
  <r>
    <x v="6"/>
    <n v="0"/>
  </r>
  <r>
    <x v="7"/>
    <n v="0"/>
  </r>
  <r>
    <x v="3"/>
    <n v="0"/>
  </r>
  <r>
    <x v="7"/>
    <n v="-0.12000000000000001"/>
  </r>
  <r>
    <x v="7"/>
    <n v="0"/>
  </r>
  <r>
    <x v="6"/>
    <n v="0"/>
  </r>
  <r>
    <x v="5"/>
    <n v="-0.6"/>
  </r>
  <r>
    <x v="8"/>
    <n v="0"/>
  </r>
  <r>
    <x v="6"/>
    <n v="-0.12000000000000001"/>
  </r>
  <r>
    <x v="1"/>
    <n v="-0.6"/>
  </r>
  <r>
    <x v="6"/>
    <n v="0"/>
  </r>
  <r>
    <x v="7"/>
    <n v="0"/>
  </r>
  <r>
    <x v="6"/>
    <n v="-0.42"/>
  </r>
  <r>
    <x v="5"/>
    <n v="-0.3"/>
  </r>
  <r>
    <x v="7"/>
    <n v="0"/>
  </r>
  <r>
    <x v="5"/>
    <n v="-0.24000000000000002"/>
  </r>
  <r>
    <x v="4"/>
    <n v="0"/>
  </r>
  <r>
    <x v="6"/>
    <n v="-0.12000000000000001"/>
  </r>
  <r>
    <x v="1"/>
    <n v="0"/>
  </r>
  <r>
    <x v="2"/>
    <n v="0"/>
  </r>
  <r>
    <x v="5"/>
    <n v="-0.12000000000000001"/>
  </r>
  <r>
    <x v="2"/>
    <n v="0"/>
  </r>
  <r>
    <x v="1"/>
    <n v="0"/>
  </r>
  <r>
    <x v="1"/>
    <n v="-0.12000000000000001"/>
  </r>
  <r>
    <x v="8"/>
    <n v="0"/>
  </r>
  <r>
    <x v="2"/>
    <n v="-0.12000000000000001"/>
  </r>
  <r>
    <x v="4"/>
    <n v="0"/>
  </r>
  <r>
    <x v="1"/>
    <n v="-0.12000000000000001"/>
  </r>
  <r>
    <x v="3"/>
    <n v="0"/>
  </r>
  <r>
    <x v="1"/>
    <n v="0"/>
  </r>
  <r>
    <x v="6"/>
    <n v="-0.12000000000000001"/>
  </r>
  <r>
    <x v="8"/>
    <n v="0"/>
  </r>
  <r>
    <x v="4"/>
    <n v="0"/>
  </r>
  <r>
    <x v="7"/>
    <n v="0"/>
  </r>
  <r>
    <x v="6"/>
    <n v="0"/>
  </r>
  <r>
    <x v="7"/>
    <n v="0"/>
  </r>
  <r>
    <x v="6"/>
    <n v="0"/>
  </r>
  <r>
    <x v="1"/>
    <n v="-0.12000000000000001"/>
  </r>
  <r>
    <x v="6"/>
    <n v="-0.12000000000000001"/>
  </r>
  <r>
    <x v="6"/>
    <n v="0"/>
  </r>
  <r>
    <x v="7"/>
    <n v="0"/>
  </r>
  <r>
    <x v="6"/>
    <n v="0"/>
  </r>
  <r>
    <x v="6"/>
    <n v="0"/>
  </r>
  <r>
    <x v="6"/>
    <n v="0"/>
  </r>
  <r>
    <x v="6"/>
    <n v="0"/>
  </r>
  <r>
    <x v="2"/>
    <n v="0"/>
  </r>
  <r>
    <x v="8"/>
    <n v="0"/>
  </r>
  <r>
    <x v="1"/>
    <n v="0"/>
  </r>
  <r>
    <x v="2"/>
    <n v="0"/>
  </r>
  <r>
    <x v="2"/>
    <n v="-0.12000000000000001"/>
  </r>
  <r>
    <x v="2"/>
    <n v="0"/>
  </r>
  <r>
    <x v="2"/>
    <n v="0"/>
  </r>
  <r>
    <x v="5"/>
    <n v="-0.12000000000000001"/>
  </r>
  <r>
    <x v="7"/>
    <n v="0"/>
  </r>
  <r>
    <x v="7"/>
    <n v="-0.12000000000000001"/>
  </r>
  <r>
    <x v="6"/>
    <n v="0"/>
  </r>
  <r>
    <x v="4"/>
    <n v="0"/>
  </r>
  <r>
    <x v="7"/>
    <n v="0"/>
  </r>
  <r>
    <x v="2"/>
    <n v="0"/>
  </r>
  <r>
    <x v="3"/>
    <n v="0"/>
  </r>
  <r>
    <x v="7"/>
    <n v="0"/>
  </r>
  <r>
    <x v="2"/>
    <n v="0"/>
  </r>
  <r>
    <x v="7"/>
    <n v="0"/>
  </r>
  <r>
    <x v="6"/>
    <n v="0"/>
  </r>
  <r>
    <x v="6"/>
    <n v="-0.12000000000000001"/>
  </r>
  <r>
    <x v="6"/>
    <n v="0"/>
  </r>
  <r>
    <x v="3"/>
    <n v="0"/>
  </r>
  <r>
    <x v="5"/>
    <n v="-0.12000000000000001"/>
  </r>
  <r>
    <x v="6"/>
    <n v="0"/>
  </r>
  <r>
    <x v="6"/>
    <n v="0"/>
  </r>
  <r>
    <x v="1"/>
    <n v="0"/>
  </r>
  <r>
    <x v="6"/>
    <n v="0"/>
  </r>
  <r>
    <x v="6"/>
    <n v="0"/>
  </r>
  <r>
    <x v="1"/>
    <n v="0"/>
  </r>
  <r>
    <x v="3"/>
    <n v="0"/>
  </r>
  <r>
    <x v="3"/>
    <n v="0"/>
  </r>
  <r>
    <x v="5"/>
    <n v="-0.12000000000000001"/>
  </r>
  <r>
    <x v="7"/>
    <n v="0"/>
  </r>
  <r>
    <x v="7"/>
    <n v="0"/>
  </r>
  <r>
    <x v="1"/>
    <n v="0"/>
  </r>
  <r>
    <x v="7"/>
    <n v="0"/>
  </r>
  <r>
    <x v="8"/>
    <n v="0"/>
  </r>
  <r>
    <x v="7"/>
    <n v="0"/>
  </r>
  <r>
    <x v="3"/>
    <n v="0"/>
  </r>
  <r>
    <x v="7"/>
    <n v="0"/>
  </r>
  <r>
    <x v="6"/>
    <n v="0"/>
  </r>
  <r>
    <x v="8"/>
    <n v="0"/>
  </r>
  <r>
    <x v="7"/>
    <n v="0"/>
  </r>
  <r>
    <x v="6"/>
    <n v="0"/>
  </r>
  <r>
    <x v="3"/>
    <n v="-0.12000000000000001"/>
  </r>
  <r>
    <x v="6"/>
    <n v="-0.12000000000000001"/>
  </r>
  <r>
    <x v="7"/>
    <n v="0"/>
  </r>
  <r>
    <x v="7"/>
    <n v="-0.12000000000000001"/>
  </r>
  <r>
    <x v="8"/>
    <n v="0"/>
  </r>
  <r>
    <x v="3"/>
    <n v="0"/>
  </r>
  <r>
    <x v="1"/>
    <n v="0"/>
  </r>
  <r>
    <x v="6"/>
    <n v="0"/>
  </r>
  <r>
    <x v="8"/>
    <n v="0"/>
  </r>
  <r>
    <x v="7"/>
    <n v="0"/>
  </r>
  <r>
    <x v="3"/>
    <n v="0"/>
  </r>
  <r>
    <x v="2"/>
    <n v="0"/>
  </r>
  <r>
    <x v="3"/>
    <n v="0"/>
  </r>
  <r>
    <x v="3"/>
    <n v="-0.12000000000000001"/>
  </r>
  <r>
    <x v="1"/>
    <n v="0"/>
  </r>
  <r>
    <x v="3"/>
    <n v="0"/>
  </r>
  <r>
    <x v="5"/>
    <n v="-0.12000000000000001"/>
  </r>
  <r>
    <x v="1"/>
    <n v="0"/>
  </r>
  <r>
    <x v="6"/>
    <n v="-0.12000000000000001"/>
  </r>
  <r>
    <x v="6"/>
    <n v="0"/>
  </r>
  <r>
    <x v="1"/>
    <n v="0"/>
  </r>
  <r>
    <x v="2"/>
    <n v="0"/>
  </r>
  <r>
    <x v="8"/>
    <n v="0"/>
  </r>
  <r>
    <x v="3"/>
    <n v="0"/>
  </r>
  <r>
    <x v="1"/>
    <n v="0"/>
  </r>
  <r>
    <x v="2"/>
    <n v="0"/>
  </r>
  <r>
    <x v="2"/>
    <n v="0"/>
  </r>
  <r>
    <x v="8"/>
    <n v="0"/>
  </r>
  <r>
    <x v="4"/>
    <n v="0"/>
  </r>
  <r>
    <x v="2"/>
    <n v="0"/>
  </r>
  <r>
    <x v="3"/>
    <n v="0"/>
  </r>
  <r>
    <x v="4"/>
    <n v="0"/>
  </r>
  <r>
    <x v="6"/>
    <n v="3.18"/>
  </r>
  <r>
    <x v="1"/>
    <n v="3.06"/>
  </r>
  <r>
    <x v="1"/>
    <n v="1.8"/>
  </r>
  <r>
    <x v="2"/>
    <n v="1.8"/>
  </r>
  <r>
    <x v="5"/>
    <n v="1.08"/>
  </r>
  <r>
    <x v="2"/>
    <n v="0.6"/>
  </r>
  <r>
    <x v="1"/>
    <n v="0.6"/>
  </r>
  <r>
    <x v="2"/>
    <n v="0.6"/>
  </r>
  <r>
    <x v="3"/>
    <n v="0.6"/>
  </r>
  <r>
    <x v="5"/>
    <n v="1.08"/>
  </r>
  <r>
    <x v="6"/>
    <n v="1.08"/>
  </r>
  <r>
    <x v="6"/>
    <n v="1.08"/>
  </r>
  <r>
    <x v="7"/>
    <n v="1.08"/>
  </r>
  <r>
    <x v="2"/>
    <n v="1.2"/>
  </r>
  <r>
    <x v="1"/>
    <n v="1.2"/>
  </r>
  <r>
    <x v="6"/>
    <n v="1.08"/>
  </r>
  <r>
    <x v="3"/>
    <n v="0.71999999999999986"/>
  </r>
  <r>
    <x v="2"/>
    <n v="1.2"/>
  </r>
  <r>
    <x v="6"/>
    <n v="1.08"/>
  </r>
  <r>
    <x v="6"/>
    <n v="1.08"/>
  </r>
  <r>
    <x v="7"/>
    <n v="1.2"/>
  </r>
  <r>
    <x v="6"/>
    <n v="1.2"/>
  </r>
  <r>
    <x v="6"/>
    <n v="0.96000000000000008"/>
  </r>
  <r>
    <x v="2"/>
    <n v="-0.6"/>
  </r>
  <r>
    <x v="3"/>
    <n v="0.6"/>
  </r>
  <r>
    <x v="6"/>
    <n v="1.02"/>
  </r>
  <r>
    <x v="1"/>
    <n v="1.08"/>
  </r>
  <r>
    <x v="3"/>
    <n v="0.66"/>
  </r>
  <r>
    <x v="6"/>
    <n v="0"/>
  </r>
  <r>
    <x v="1"/>
    <n v="0"/>
  </r>
  <r>
    <x v="6"/>
    <n v="-0.24000000000000002"/>
  </r>
  <r>
    <x v="3"/>
    <n v="0"/>
  </r>
  <r>
    <x v="5"/>
    <n v="-0.12000000000000001"/>
  </r>
  <r>
    <x v="3"/>
    <n v="-0.12000000000000001"/>
  </r>
  <r>
    <x v="2"/>
    <n v="-0.6"/>
  </r>
  <r>
    <x v="3"/>
    <n v="-0.54"/>
  </r>
  <r>
    <x v="7"/>
    <n v="0"/>
  </r>
  <r>
    <x v="7"/>
    <n v="0"/>
  </r>
  <r>
    <x v="6"/>
    <n v="-0.12000000000000001"/>
  </r>
  <r>
    <x v="6"/>
    <n v="-0.35999999999999993"/>
  </r>
  <r>
    <x v="5"/>
    <n v="-0.12000000000000001"/>
  </r>
  <r>
    <x v="7"/>
    <n v="0"/>
  </r>
  <r>
    <x v="6"/>
    <n v="-0.17999999999999997"/>
  </r>
  <r>
    <x v="2"/>
    <n v="0"/>
  </r>
  <r>
    <x v="6"/>
    <n v="-0.12000000000000001"/>
  </r>
  <r>
    <x v="6"/>
    <n v="-0.12000000000000001"/>
  </r>
  <r>
    <x v="8"/>
    <n v="0"/>
  </r>
  <r>
    <x v="7"/>
    <n v="0"/>
  </r>
  <r>
    <x v="3"/>
    <n v="0"/>
  </r>
  <r>
    <x v="3"/>
    <n v="0"/>
  </r>
  <r>
    <x v="1"/>
    <n v="0"/>
  </r>
  <r>
    <x v="1"/>
    <n v="0"/>
  </r>
  <r>
    <x v="5"/>
    <n v="-0.12000000000000001"/>
  </r>
  <r>
    <x v="6"/>
    <n v="-0.12000000000000001"/>
  </r>
  <r>
    <x v="8"/>
    <n v="0"/>
  </r>
  <r>
    <x v="6"/>
    <n v="-0.24000000000000002"/>
  </r>
  <r>
    <x v="8"/>
    <n v="0"/>
  </r>
  <r>
    <x v="2"/>
    <n v="-0.17999999999999997"/>
  </r>
  <r>
    <x v="5"/>
    <n v="-0.12000000000000001"/>
  </r>
  <r>
    <x v="3"/>
    <n v="0"/>
  </r>
  <r>
    <x v="6"/>
    <n v="-0.12000000000000001"/>
  </r>
  <r>
    <x v="5"/>
    <n v="-0.24000000000000002"/>
  </r>
  <r>
    <x v="8"/>
    <n v="-0.12000000000000001"/>
  </r>
  <r>
    <x v="8"/>
    <n v="0"/>
  </r>
  <r>
    <x v="6"/>
    <n v="-0.3"/>
  </r>
  <r>
    <x v="6"/>
    <n v="0"/>
  </r>
  <r>
    <x v="6"/>
    <n v="-0.24000000000000002"/>
  </r>
  <r>
    <x v="7"/>
    <n v="0"/>
  </r>
  <r>
    <x v="7"/>
    <n v="0"/>
  </r>
  <r>
    <x v="4"/>
    <n v="0"/>
  </r>
  <r>
    <x v="8"/>
    <n v="0"/>
  </r>
  <r>
    <x v="8"/>
    <n v="0"/>
  </r>
  <r>
    <x v="6"/>
    <n v="-0.12000000000000001"/>
  </r>
  <r>
    <x v="8"/>
    <n v="0"/>
  </r>
  <r>
    <x v="8"/>
    <n v="0"/>
  </r>
  <r>
    <x v="6"/>
    <n v="-0.12000000000000001"/>
  </r>
  <r>
    <x v="3"/>
    <n v="0"/>
  </r>
  <r>
    <x v="1"/>
    <n v="0"/>
  </r>
  <r>
    <x v="7"/>
    <n v="-0.12000000000000001"/>
  </r>
  <r>
    <x v="6"/>
    <n v="0"/>
  </r>
  <r>
    <x v="3"/>
    <n v="-0.6"/>
  </r>
  <r>
    <x v="7"/>
    <n v="0"/>
  </r>
  <r>
    <x v="6"/>
    <n v="0"/>
  </r>
  <r>
    <x v="1"/>
    <n v="0"/>
  </r>
  <r>
    <x v="6"/>
    <n v="0"/>
  </r>
  <r>
    <x v="8"/>
    <n v="-0.12000000000000001"/>
  </r>
  <r>
    <x v="7"/>
    <n v="0"/>
  </r>
  <r>
    <x v="1"/>
    <n v="0"/>
  </r>
  <r>
    <x v="7"/>
    <n v="0"/>
  </r>
  <r>
    <x v="1"/>
    <n v="0"/>
  </r>
  <r>
    <x v="1"/>
    <n v="0"/>
  </r>
  <r>
    <x v="7"/>
    <n v="0"/>
  </r>
  <r>
    <x v="7"/>
    <n v="-0.12000000000000001"/>
  </r>
  <r>
    <x v="6"/>
    <n v="-0.17999999999999997"/>
  </r>
  <r>
    <x v="7"/>
    <n v="-0.12000000000000001"/>
  </r>
  <r>
    <x v="7"/>
    <n v="0"/>
  </r>
  <r>
    <x v="1"/>
    <n v="0"/>
  </r>
  <r>
    <x v="8"/>
    <n v="0"/>
  </r>
  <r>
    <x v="2"/>
    <n v="0"/>
  </r>
  <r>
    <x v="6"/>
    <n v="-0.12000000000000001"/>
  </r>
  <r>
    <x v="7"/>
    <n v="0"/>
  </r>
  <r>
    <x v="7"/>
    <n v="-0.12000000000000001"/>
  </r>
  <r>
    <x v="6"/>
    <n v="0"/>
  </r>
  <r>
    <x v="5"/>
    <n v="-0.17999999999999997"/>
  </r>
  <r>
    <x v="3"/>
    <n v="0"/>
  </r>
  <r>
    <x v="3"/>
    <n v="-0.54"/>
  </r>
  <r>
    <x v="4"/>
    <n v="0"/>
  </r>
  <r>
    <x v="7"/>
    <n v="0"/>
  </r>
  <r>
    <x v="7"/>
    <n v="0"/>
  </r>
  <r>
    <x v="2"/>
    <n v="0"/>
  </r>
  <r>
    <x v="7"/>
    <n v="0"/>
  </r>
  <r>
    <x v="8"/>
    <n v="0"/>
  </r>
  <r>
    <x v="3"/>
    <n v="-0.12000000000000001"/>
  </r>
  <r>
    <x v="7"/>
    <n v="0"/>
  </r>
  <r>
    <x v="7"/>
    <n v="0"/>
  </r>
  <r>
    <x v="5"/>
    <n v="-0.12000000000000001"/>
  </r>
  <r>
    <x v="2"/>
    <n v="0"/>
  </r>
  <r>
    <x v="5"/>
    <n v="-0.12000000000000001"/>
  </r>
  <r>
    <x v="1"/>
    <n v="0"/>
  </r>
  <r>
    <x v="7"/>
    <n v="0"/>
  </r>
  <r>
    <x v="7"/>
    <n v="0"/>
  </r>
  <r>
    <x v="6"/>
    <n v="-0.17999999999999997"/>
  </r>
  <r>
    <x v="8"/>
    <n v="0"/>
  </r>
  <r>
    <x v="5"/>
    <n v="-0.12000000000000001"/>
  </r>
  <r>
    <x v="5"/>
    <n v="-0.12000000000000001"/>
  </r>
  <r>
    <x v="8"/>
    <n v="0"/>
  </r>
  <r>
    <x v="1"/>
    <n v="0"/>
  </r>
  <r>
    <x v="6"/>
    <n v="0"/>
  </r>
  <r>
    <x v="1"/>
    <n v="0"/>
  </r>
  <r>
    <x v="8"/>
    <n v="0"/>
  </r>
  <r>
    <x v="3"/>
    <n v="0"/>
  </r>
  <r>
    <x v="7"/>
    <n v="0"/>
  </r>
  <r>
    <x v="7"/>
    <n v="0"/>
  </r>
  <r>
    <x v="1"/>
    <n v="0"/>
  </r>
  <r>
    <x v="7"/>
    <n v="0"/>
  </r>
  <r>
    <x v="3"/>
    <n v="0"/>
  </r>
  <r>
    <x v="3"/>
    <n v="0"/>
  </r>
  <r>
    <x v="5"/>
    <n v="-0.12000000000000001"/>
  </r>
  <r>
    <x v="5"/>
    <n v="-0.24000000000000002"/>
  </r>
  <r>
    <x v="7"/>
    <n v="0"/>
  </r>
  <r>
    <x v="7"/>
    <n v="0"/>
  </r>
  <r>
    <x v="8"/>
    <n v="0"/>
  </r>
  <r>
    <x v="1"/>
    <n v="0"/>
  </r>
  <r>
    <x v="6"/>
    <n v="0"/>
  </r>
  <r>
    <x v="7"/>
    <n v="0"/>
  </r>
  <r>
    <x v="3"/>
    <n v="0"/>
  </r>
  <r>
    <x v="3"/>
    <n v="0"/>
  </r>
  <r>
    <x v="3"/>
    <n v="0"/>
  </r>
  <r>
    <x v="5"/>
    <n v="-0.12000000000000001"/>
  </r>
  <r>
    <x v="5"/>
    <n v="0"/>
  </r>
  <r>
    <x v="5"/>
    <n v="-0.17999999999999997"/>
  </r>
  <r>
    <x v="6"/>
    <n v="0"/>
  </r>
  <r>
    <x v="1"/>
    <n v="0"/>
  </r>
  <r>
    <x v="7"/>
    <n v="0"/>
  </r>
  <r>
    <x v="7"/>
    <n v="0"/>
  </r>
  <r>
    <x v="3"/>
    <n v="0"/>
  </r>
  <r>
    <x v="1"/>
    <n v="0"/>
  </r>
  <r>
    <x v="2"/>
    <n v="-0.54"/>
  </r>
  <r>
    <x v="3"/>
    <n v="0"/>
  </r>
  <r>
    <x v="7"/>
    <n v="0"/>
  </r>
  <r>
    <x v="2"/>
    <n v="0"/>
  </r>
  <r>
    <x v="6"/>
    <n v="0"/>
  </r>
  <r>
    <x v="7"/>
    <n v="0"/>
  </r>
  <r>
    <x v="2"/>
    <n v="0"/>
  </r>
  <r>
    <x v="7"/>
    <n v="0"/>
  </r>
  <r>
    <x v="6"/>
    <n v="-0.12000000000000001"/>
  </r>
  <r>
    <x v="8"/>
    <n v="0"/>
  </r>
  <r>
    <x v="8"/>
    <n v="0"/>
  </r>
  <r>
    <x v="5"/>
    <n v="-0.12000000000000001"/>
  </r>
  <r>
    <x v="8"/>
    <n v="0"/>
  </r>
  <r>
    <x v="7"/>
    <n v="0"/>
  </r>
  <r>
    <x v="8"/>
    <n v="0"/>
  </r>
  <r>
    <x v="6"/>
    <n v="0"/>
  </r>
  <r>
    <x v="6"/>
    <n v="0"/>
  </r>
  <r>
    <x v="6"/>
    <n v="-0.12000000000000001"/>
  </r>
  <r>
    <x v="2"/>
    <n v="0"/>
  </r>
  <r>
    <x v="5"/>
    <n v="-0.3"/>
  </r>
  <r>
    <x v="3"/>
    <n v="0"/>
  </r>
  <r>
    <x v="3"/>
    <n v="0"/>
  </r>
  <r>
    <x v="7"/>
    <n v="0"/>
  </r>
  <r>
    <x v="2"/>
    <n v="0"/>
  </r>
  <r>
    <x v="7"/>
    <n v="0"/>
  </r>
  <r>
    <x v="5"/>
    <n v="-0.12000000000000001"/>
  </r>
  <r>
    <x v="7"/>
    <n v="0"/>
  </r>
  <r>
    <x v="1"/>
    <n v="0"/>
  </r>
  <r>
    <x v="2"/>
    <n v="0"/>
  </r>
  <r>
    <x v="7"/>
    <n v="0"/>
  </r>
  <r>
    <x v="6"/>
    <n v="0"/>
  </r>
  <r>
    <x v="8"/>
    <n v="0"/>
  </r>
  <r>
    <x v="2"/>
    <n v="0"/>
  </r>
  <r>
    <x v="6"/>
    <n v="0"/>
  </r>
  <r>
    <x v="1"/>
    <n v="0"/>
  </r>
  <r>
    <x v="7"/>
    <n v="0"/>
  </r>
  <r>
    <x v="3"/>
    <n v="-0.12000000000000001"/>
  </r>
  <r>
    <x v="7"/>
    <n v="0"/>
  </r>
  <r>
    <x v="1"/>
    <n v="0"/>
  </r>
  <r>
    <x v="6"/>
    <n v="0"/>
  </r>
  <r>
    <x v="2"/>
    <n v="0"/>
  </r>
  <r>
    <x v="7"/>
    <n v="0"/>
  </r>
  <r>
    <x v="6"/>
    <n v="0"/>
  </r>
  <r>
    <x v="8"/>
    <n v="0"/>
  </r>
  <r>
    <x v="2"/>
    <n v="0"/>
  </r>
  <r>
    <x v="5"/>
    <n v="-0.12000000000000001"/>
  </r>
  <r>
    <x v="4"/>
    <n v="0"/>
  </r>
  <r>
    <x v="2"/>
    <n v="0"/>
  </r>
  <r>
    <x v="7"/>
    <n v="0"/>
  </r>
  <r>
    <x v="1"/>
    <n v="0"/>
  </r>
  <r>
    <x v="2"/>
    <n v="0"/>
  </r>
  <r>
    <x v="2"/>
    <n v="0"/>
  </r>
  <r>
    <x v="7"/>
    <n v="0"/>
  </r>
  <r>
    <x v="7"/>
    <n v="0"/>
  </r>
  <r>
    <x v="2"/>
    <n v="0"/>
  </r>
  <r>
    <x v="7"/>
    <n v="0"/>
  </r>
  <r>
    <x v="6"/>
    <n v="0"/>
  </r>
  <r>
    <x v="7"/>
    <n v="-0.12000000000000001"/>
  </r>
  <r>
    <x v="4"/>
    <n v="0"/>
  </r>
  <r>
    <x v="7"/>
    <n v="0"/>
  </r>
  <r>
    <x v="2"/>
    <n v="0"/>
  </r>
  <r>
    <x v="3"/>
    <n v="0"/>
  </r>
  <r>
    <x v="3"/>
    <n v="0"/>
  </r>
  <r>
    <x v="2"/>
    <n v="0"/>
  </r>
  <r>
    <x v="3"/>
    <n v="0"/>
  </r>
  <r>
    <x v="7"/>
    <n v="-0.12000000000000001"/>
  </r>
  <r>
    <x v="8"/>
    <n v="0"/>
  </r>
  <r>
    <x v="1"/>
    <n v="0"/>
  </r>
  <r>
    <x v="2"/>
    <n v="0"/>
  </r>
  <r>
    <x v="2"/>
    <n v="0"/>
  </r>
  <r>
    <x v="7"/>
    <n v="0"/>
  </r>
  <r>
    <x v="3"/>
    <n v="0"/>
  </r>
  <r>
    <x v="7"/>
    <n v="0"/>
  </r>
  <r>
    <x v="2"/>
    <n v="0"/>
  </r>
  <r>
    <x v="1"/>
    <n v="0"/>
  </r>
  <r>
    <x v="6"/>
    <n v="0"/>
  </r>
  <r>
    <x v="4"/>
    <n v="0"/>
  </r>
  <r>
    <x v="5"/>
    <n v="0"/>
  </r>
  <r>
    <x v="2"/>
    <n v="0"/>
  </r>
  <r>
    <x v="7"/>
    <n v="0"/>
  </r>
  <r>
    <x v="7"/>
    <n v="0"/>
  </r>
  <r>
    <x v="8"/>
    <n v="0"/>
  </r>
  <r>
    <x v="7"/>
    <n v="0"/>
  </r>
  <r>
    <x v="5"/>
    <n v="-0.12000000000000001"/>
  </r>
  <r>
    <x v="8"/>
    <n v="0"/>
  </r>
  <r>
    <x v="7"/>
    <n v="0"/>
  </r>
  <r>
    <x v="8"/>
    <n v="0"/>
  </r>
  <r>
    <x v="4"/>
    <n v="0"/>
  </r>
  <r>
    <x v="2"/>
    <n v="0"/>
  </r>
  <r>
    <x v="6"/>
    <n v="0"/>
  </r>
  <r>
    <x v="4"/>
    <n v="0"/>
  </r>
  <r>
    <x v="8"/>
    <n v="0"/>
  </r>
  <r>
    <x v="4"/>
    <n v="0"/>
  </r>
  <r>
    <x v="8"/>
    <n v="0"/>
  </r>
</pivotCacheRecords>
</file>

<file path=xl/pivotCache/pivotCacheRecords7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1"/>
    <n v="3.6"/>
  </r>
  <r>
    <x v="2"/>
    <n v="3.6"/>
  </r>
  <r>
    <x v="1"/>
    <n v="3.6"/>
  </r>
  <r>
    <x v="2"/>
    <n v="3.6"/>
  </r>
  <r>
    <x v="1"/>
    <n v="3.6"/>
  </r>
  <r>
    <x v="3"/>
    <n v="3.6"/>
  </r>
  <r>
    <x v="1"/>
    <n v="0"/>
  </r>
  <r>
    <x v="3"/>
    <n v="3.6"/>
  </r>
  <r>
    <x v="1"/>
    <n v="3.6"/>
  </r>
  <r>
    <x v="3"/>
    <n v="3.6"/>
  </r>
  <r>
    <x v="2"/>
    <n v="3.6"/>
  </r>
  <r>
    <x v="2"/>
    <n v="3.6"/>
  </r>
  <r>
    <x v="2"/>
    <n v="3.6"/>
  </r>
  <r>
    <x v="4"/>
    <n v="3.6"/>
  </r>
  <r>
    <x v="1"/>
    <n v="3.6"/>
  </r>
  <r>
    <x v="3"/>
    <n v="3.6"/>
  </r>
  <r>
    <x v="3"/>
    <n v="3.6"/>
  </r>
  <r>
    <x v="3"/>
    <n v="3.6"/>
  </r>
  <r>
    <x v="3"/>
    <n v="3.6"/>
  </r>
  <r>
    <x v="1"/>
    <n v="3.6"/>
  </r>
  <r>
    <x v="1"/>
    <n v="3.6"/>
  </r>
  <r>
    <x v="1"/>
    <n v="3.6"/>
  </r>
  <r>
    <x v="2"/>
    <n v="3.6"/>
  </r>
  <r>
    <x v="1"/>
    <n v="3.6"/>
  </r>
  <r>
    <x v="1"/>
    <n v="3.6"/>
  </r>
  <r>
    <x v="2"/>
    <n v="0"/>
  </r>
  <r>
    <x v="3"/>
    <n v="3.6"/>
  </r>
  <r>
    <x v="2"/>
    <n v="3.6"/>
  </r>
  <r>
    <x v="1"/>
    <n v="3.6"/>
  </r>
  <r>
    <x v="3"/>
    <n v="0"/>
  </r>
  <r>
    <x v="1"/>
    <n v="3.6"/>
  </r>
  <r>
    <x v="3"/>
    <n v="0"/>
  </r>
  <r>
    <x v="5"/>
    <n v="3.6"/>
  </r>
  <r>
    <x v="3"/>
    <n v="3.6"/>
  </r>
  <r>
    <x v="2"/>
    <n v="0"/>
  </r>
  <r>
    <x v="2"/>
    <n v="0"/>
  </r>
  <r>
    <x v="2"/>
    <n v="3.6"/>
  </r>
  <r>
    <x v="1"/>
    <n v="3.6"/>
  </r>
  <r>
    <x v="1"/>
    <n v="0"/>
  </r>
  <r>
    <x v="3"/>
    <n v="3.6"/>
  </r>
  <r>
    <x v="3"/>
    <n v="0"/>
  </r>
  <r>
    <x v="4"/>
    <n v="3.6"/>
  </r>
  <r>
    <x v="2"/>
    <n v="3.6"/>
  </r>
  <r>
    <x v="3"/>
    <n v="3.6"/>
  </r>
  <r>
    <x v="1"/>
    <n v="3.6"/>
  </r>
  <r>
    <x v="1"/>
    <n v="3.6"/>
  </r>
  <r>
    <x v="1"/>
    <n v="3.6"/>
  </r>
  <r>
    <x v="2"/>
    <n v="0"/>
  </r>
  <r>
    <x v="3"/>
    <n v="3.6"/>
  </r>
  <r>
    <x v="1"/>
    <n v="0"/>
  </r>
  <r>
    <x v="5"/>
    <n v="3.6"/>
  </r>
  <r>
    <x v="3"/>
    <n v="3.6"/>
  </r>
  <r>
    <x v="2"/>
    <n v="3.6"/>
  </r>
  <r>
    <x v="2"/>
    <n v="3.6"/>
  </r>
  <r>
    <x v="1"/>
    <n v="3.6"/>
  </r>
  <r>
    <x v="1"/>
    <n v="3.6"/>
  </r>
  <r>
    <x v="5"/>
    <n v="0"/>
  </r>
  <r>
    <x v="1"/>
    <n v="0"/>
  </r>
  <r>
    <x v="6"/>
    <n v="0"/>
  </r>
  <r>
    <x v="3"/>
    <n v="3.6"/>
  </r>
  <r>
    <x v="6"/>
    <n v="3.6"/>
  </r>
  <r>
    <x v="2"/>
    <n v="3.6"/>
  </r>
  <r>
    <x v="2"/>
    <n v="3.6"/>
  </r>
  <r>
    <x v="2"/>
    <n v="3.6"/>
  </r>
  <r>
    <x v="2"/>
    <n v="3.6"/>
  </r>
  <r>
    <x v="3"/>
    <n v="0"/>
  </r>
  <r>
    <x v="2"/>
    <n v="3.6"/>
  </r>
  <r>
    <x v="2"/>
    <n v="0"/>
  </r>
  <r>
    <x v="5"/>
    <n v="0"/>
  </r>
  <r>
    <x v="3"/>
    <n v="3.6"/>
  </r>
  <r>
    <x v="3"/>
    <n v="3.6"/>
  </r>
  <r>
    <x v="2"/>
    <n v="3.6"/>
  </r>
  <r>
    <x v="1"/>
    <n v="3.6"/>
  </r>
  <r>
    <x v="6"/>
    <n v="3.6"/>
  </r>
  <r>
    <x v="3"/>
    <n v="3.6"/>
  </r>
  <r>
    <x v="3"/>
    <n v="3.6"/>
  </r>
  <r>
    <x v="2"/>
    <n v="3.6"/>
  </r>
  <r>
    <x v="1"/>
    <n v="0"/>
  </r>
  <r>
    <x v="2"/>
    <n v="3.6"/>
  </r>
  <r>
    <x v="2"/>
    <n v="3.6"/>
  </r>
  <r>
    <x v="1"/>
    <n v="3.6"/>
  </r>
  <r>
    <x v="2"/>
    <n v="3.6"/>
  </r>
  <r>
    <x v="6"/>
    <n v="3.6"/>
  </r>
  <r>
    <x v="3"/>
    <n v="3.6"/>
  </r>
  <r>
    <x v="2"/>
    <n v="3.6"/>
  </r>
  <r>
    <x v="3"/>
    <n v="3.6"/>
  </r>
  <r>
    <x v="3"/>
    <n v="3.6"/>
  </r>
  <r>
    <x v="1"/>
    <n v="0"/>
  </r>
  <r>
    <x v="1"/>
    <n v="3.6"/>
  </r>
  <r>
    <x v="7"/>
    <n v="3.6"/>
  </r>
  <r>
    <x v="2"/>
    <n v="0"/>
  </r>
  <r>
    <x v="4"/>
    <n v="0"/>
  </r>
  <r>
    <x v="3"/>
    <n v="0"/>
  </r>
  <r>
    <x v="2"/>
    <n v="0"/>
  </r>
  <r>
    <x v="1"/>
    <n v="3.6"/>
  </r>
  <r>
    <x v="7"/>
    <n v="0"/>
  </r>
  <r>
    <x v="3"/>
    <n v="0"/>
  </r>
  <r>
    <x v="5"/>
    <n v="0"/>
  </r>
  <r>
    <x v="6"/>
    <n v="0"/>
  </r>
  <r>
    <x v="3"/>
    <n v="3.6"/>
  </r>
  <r>
    <x v="2"/>
    <n v="3.6"/>
  </r>
  <r>
    <x v="1"/>
    <n v="0"/>
  </r>
  <r>
    <x v="2"/>
    <n v="3.6"/>
  </r>
  <r>
    <x v="1"/>
    <n v="3.6"/>
  </r>
  <r>
    <x v="3"/>
    <n v="3.6"/>
  </r>
  <r>
    <x v="5"/>
    <n v="3.6"/>
  </r>
  <r>
    <x v="5"/>
    <n v="3.6"/>
  </r>
  <r>
    <x v="6"/>
    <n v="3.6"/>
  </r>
  <r>
    <x v="7"/>
    <n v="3.6"/>
  </r>
  <r>
    <x v="5"/>
    <n v="0"/>
  </r>
  <r>
    <x v="3"/>
    <n v="1.8"/>
  </r>
  <r>
    <x v="5"/>
    <n v="0"/>
  </r>
  <r>
    <x v="1"/>
    <n v="1.8"/>
  </r>
  <r>
    <x v="1"/>
    <n v="1.8"/>
  </r>
  <r>
    <x v="3"/>
    <n v="1.8"/>
  </r>
  <r>
    <x v="1"/>
    <n v="1.8"/>
  </r>
  <r>
    <x v="5"/>
    <n v="1.8"/>
  </r>
  <r>
    <x v="2"/>
    <n v="0"/>
  </r>
  <r>
    <x v="6"/>
    <n v="1.8"/>
  </r>
  <r>
    <x v="1"/>
    <n v="1.8"/>
  </r>
  <r>
    <x v="6"/>
    <n v="0"/>
  </r>
  <r>
    <x v="1"/>
    <n v="1.8"/>
  </r>
  <r>
    <x v="3"/>
    <n v="0"/>
  </r>
  <r>
    <x v="6"/>
    <n v="0"/>
  </r>
  <r>
    <x v="6"/>
    <n v="1.8"/>
  </r>
  <r>
    <x v="7"/>
    <n v="1.8"/>
  </r>
  <r>
    <x v="1"/>
    <n v="0"/>
  </r>
  <r>
    <x v="2"/>
    <n v="1.8"/>
  </r>
  <r>
    <x v="6"/>
    <n v="0"/>
  </r>
  <r>
    <x v="2"/>
    <n v="1.8"/>
  </r>
  <r>
    <x v="3"/>
    <n v="1.8"/>
  </r>
  <r>
    <x v="3"/>
    <n v="0"/>
  </r>
  <r>
    <x v="1"/>
    <n v="1.8"/>
  </r>
  <r>
    <x v="5"/>
    <n v="1.8"/>
  </r>
  <r>
    <x v="5"/>
    <n v="1.8"/>
  </r>
  <r>
    <x v="2"/>
    <n v="0"/>
  </r>
  <r>
    <x v="1"/>
    <n v="0"/>
  </r>
  <r>
    <x v="3"/>
    <n v="1.8"/>
  </r>
  <r>
    <x v="3"/>
    <n v="1.8"/>
  </r>
  <r>
    <x v="2"/>
    <n v="1.8"/>
  </r>
  <r>
    <x v="1"/>
    <n v="0"/>
  </r>
  <r>
    <x v="1"/>
    <n v="0"/>
  </r>
  <r>
    <x v="6"/>
    <n v="0"/>
  </r>
  <r>
    <x v="6"/>
    <n v="1.8"/>
  </r>
  <r>
    <x v="3"/>
    <n v="0"/>
  </r>
  <r>
    <x v="6"/>
    <n v="0"/>
  </r>
  <r>
    <x v="2"/>
    <n v="0"/>
  </r>
  <r>
    <x v="5"/>
    <n v="0"/>
  </r>
  <r>
    <x v="1"/>
    <n v="1.8"/>
  </r>
  <r>
    <x v="5"/>
    <n v="1.8"/>
  </r>
  <r>
    <x v="3"/>
    <n v="1.8"/>
  </r>
  <r>
    <x v="3"/>
    <n v="1.8"/>
  </r>
  <r>
    <x v="3"/>
    <n v="0"/>
  </r>
  <r>
    <x v="3"/>
    <n v="1.8"/>
  </r>
  <r>
    <x v="1"/>
    <n v="1.8"/>
  </r>
  <r>
    <x v="5"/>
    <n v="0"/>
  </r>
  <r>
    <x v="3"/>
    <n v="1.8"/>
  </r>
  <r>
    <x v="1"/>
    <n v="1.8"/>
  </r>
  <r>
    <x v="5"/>
    <n v="1.8"/>
  </r>
  <r>
    <x v="5"/>
    <n v="0"/>
  </r>
  <r>
    <x v="1"/>
    <n v="0"/>
  </r>
  <r>
    <x v="7"/>
    <n v="0"/>
  </r>
  <r>
    <x v="2"/>
    <n v="0"/>
  </r>
  <r>
    <x v="2"/>
    <n v="1.8"/>
  </r>
  <r>
    <x v="1"/>
    <n v="1.8"/>
  </r>
  <r>
    <x v="2"/>
    <n v="1.8"/>
  </r>
  <r>
    <x v="1"/>
    <n v="1.8"/>
  </r>
  <r>
    <x v="7"/>
    <n v="0"/>
  </r>
  <r>
    <x v="3"/>
    <n v="0"/>
  </r>
  <r>
    <x v="1"/>
    <n v="1.8"/>
  </r>
  <r>
    <x v="7"/>
    <n v="0"/>
  </r>
  <r>
    <x v="2"/>
    <n v="1.8"/>
  </r>
  <r>
    <x v="5"/>
    <n v="1.8"/>
  </r>
  <r>
    <x v="1"/>
    <n v="1.8"/>
  </r>
  <r>
    <x v="2"/>
    <n v="0"/>
  </r>
  <r>
    <x v="5"/>
    <n v="1.8"/>
  </r>
  <r>
    <x v="5"/>
    <n v="0"/>
  </r>
  <r>
    <x v="6"/>
    <n v="0"/>
  </r>
  <r>
    <x v="7"/>
    <n v="0"/>
  </r>
  <r>
    <x v="3"/>
    <n v="0"/>
  </r>
  <r>
    <x v="6"/>
    <n v="0"/>
  </r>
  <r>
    <x v="5"/>
    <n v="0"/>
  </r>
  <r>
    <x v="3"/>
    <n v="1.8"/>
  </r>
  <r>
    <x v="6"/>
    <n v="0"/>
  </r>
  <r>
    <x v="6"/>
    <n v="1.8"/>
  </r>
  <r>
    <x v="3"/>
    <n v="0"/>
  </r>
  <r>
    <x v="5"/>
    <n v="1.8"/>
  </r>
  <r>
    <x v="2"/>
    <n v="1.8"/>
  </r>
  <r>
    <x v="5"/>
    <n v="1.8"/>
  </r>
  <r>
    <x v="3"/>
    <n v="1.8"/>
  </r>
  <r>
    <x v="2"/>
    <n v="0"/>
  </r>
  <r>
    <x v="5"/>
    <n v="1.8"/>
  </r>
  <r>
    <x v="6"/>
    <n v="0"/>
  </r>
  <r>
    <x v="2"/>
    <n v="0"/>
  </r>
  <r>
    <x v="3"/>
    <n v="0"/>
  </r>
  <r>
    <x v="7"/>
    <n v="1.8"/>
  </r>
  <r>
    <x v="5"/>
    <n v="1.8"/>
  </r>
  <r>
    <x v="2"/>
    <n v="0"/>
  </r>
  <r>
    <x v="3"/>
    <n v="1.8"/>
  </r>
  <r>
    <x v="7"/>
    <n v="0"/>
  </r>
  <r>
    <x v="6"/>
    <n v="0"/>
  </r>
  <r>
    <x v="7"/>
    <n v="0"/>
  </r>
  <r>
    <x v="6"/>
    <n v="0"/>
  </r>
  <r>
    <x v="6"/>
    <n v="1.8"/>
  </r>
  <r>
    <x v="1"/>
    <n v="0"/>
  </r>
  <r>
    <x v="6"/>
    <n v="0"/>
  </r>
  <r>
    <x v="7"/>
    <n v="0"/>
  </r>
  <r>
    <x v="5"/>
    <n v="0"/>
  </r>
  <r>
    <x v="5"/>
    <n v="0"/>
  </r>
  <r>
    <x v="1"/>
    <n v="0"/>
  </r>
  <r>
    <x v="5"/>
    <n v="1.8"/>
  </r>
  <r>
    <x v="7"/>
    <n v="1.8"/>
  </r>
  <r>
    <x v="6"/>
    <n v="1.8"/>
  </r>
  <r>
    <x v="2"/>
    <n v="0"/>
  </r>
  <r>
    <x v="1"/>
    <n v="0"/>
  </r>
  <r>
    <x v="5"/>
    <n v="0"/>
  </r>
  <r>
    <x v="6"/>
    <n v="0"/>
  </r>
  <r>
    <x v="5"/>
    <n v="1.8"/>
  </r>
  <r>
    <x v="6"/>
    <n v="0"/>
  </r>
  <r>
    <x v="5"/>
    <n v="0"/>
  </r>
  <r>
    <x v="4"/>
    <n v="0"/>
  </r>
  <r>
    <x v="1"/>
    <n v="0"/>
  </r>
  <r>
    <x v="2"/>
    <n v="0"/>
  </r>
  <r>
    <x v="3"/>
    <n v="0"/>
  </r>
  <r>
    <x v="5"/>
    <n v="0"/>
  </r>
  <r>
    <x v="3"/>
    <n v="1.8"/>
  </r>
  <r>
    <x v="2"/>
    <n v="0"/>
  </r>
  <r>
    <x v="2"/>
    <n v="0"/>
  </r>
  <r>
    <x v="7"/>
    <n v="1.8"/>
  </r>
  <r>
    <x v="3"/>
    <n v="0"/>
  </r>
  <r>
    <x v="4"/>
    <n v="0"/>
  </r>
  <r>
    <x v="2"/>
    <n v="0"/>
  </r>
  <r>
    <x v="7"/>
    <n v="0"/>
  </r>
  <r>
    <x v="2"/>
    <n v="0"/>
  </r>
  <r>
    <x v="6"/>
    <n v="0"/>
  </r>
  <r>
    <x v="7"/>
    <n v="0"/>
  </r>
  <r>
    <x v="4"/>
    <n v="0"/>
  </r>
  <r>
    <x v="6"/>
    <n v="0"/>
  </r>
  <r>
    <x v="1"/>
    <n v="0"/>
  </r>
  <r>
    <x v="6"/>
    <n v="1.8"/>
  </r>
  <r>
    <x v="1"/>
    <n v="0"/>
  </r>
  <r>
    <x v="2"/>
    <n v="0"/>
  </r>
  <r>
    <x v="6"/>
    <n v="0"/>
  </r>
  <r>
    <x v="1"/>
    <n v="0"/>
  </r>
  <r>
    <x v="5"/>
    <n v="0"/>
  </r>
  <r>
    <x v="1"/>
    <n v="0"/>
  </r>
  <r>
    <x v="6"/>
    <n v="0"/>
  </r>
  <r>
    <x v="1"/>
    <n v="0"/>
  </r>
  <r>
    <x v="1"/>
    <n v="0"/>
  </r>
  <r>
    <x v="3"/>
    <n v="0"/>
  </r>
  <r>
    <x v="7"/>
    <n v="0"/>
  </r>
  <r>
    <x v="2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1"/>
    <n v="0"/>
  </r>
  <r>
    <x v="4"/>
    <n v="0"/>
  </r>
  <r>
    <x v="6"/>
    <n v="0"/>
  </r>
  <r>
    <x v="3"/>
    <n v="0"/>
  </r>
  <r>
    <x v="7"/>
    <n v="0"/>
  </r>
  <r>
    <x v="5"/>
    <n v="0"/>
  </r>
  <r>
    <x v="3"/>
    <n v="0"/>
  </r>
  <r>
    <x v="5"/>
    <n v="0"/>
  </r>
  <r>
    <x v="1"/>
    <n v="0"/>
  </r>
  <r>
    <x v="6"/>
    <n v="0"/>
  </r>
  <r>
    <x v="1"/>
    <n v="0"/>
  </r>
  <r>
    <x v="7"/>
    <n v="0"/>
  </r>
  <r>
    <x v="5"/>
    <n v="0"/>
  </r>
  <r>
    <x v="1"/>
    <n v="0"/>
  </r>
  <r>
    <x v="1"/>
    <n v="0"/>
  </r>
  <r>
    <x v="2"/>
    <n v="1.8"/>
  </r>
  <r>
    <x v="1"/>
    <n v="0"/>
  </r>
  <r>
    <x v="1"/>
    <n v="0"/>
  </r>
  <r>
    <x v="2"/>
    <n v="0"/>
  </r>
  <r>
    <x v="7"/>
    <n v="0"/>
  </r>
  <r>
    <x v="7"/>
    <n v="0"/>
  </r>
  <r>
    <x v="5"/>
    <n v="1.8"/>
  </r>
  <r>
    <x v="6"/>
    <n v="0"/>
  </r>
  <r>
    <x v="5"/>
    <n v="0"/>
  </r>
  <r>
    <x v="2"/>
    <n v="0"/>
  </r>
  <r>
    <x v="5"/>
    <n v="0"/>
  </r>
  <r>
    <x v="7"/>
    <n v="0"/>
  </r>
  <r>
    <x v="6"/>
    <n v="0"/>
  </r>
  <r>
    <x v="7"/>
    <n v="0"/>
  </r>
  <r>
    <x v="5"/>
    <n v="0"/>
  </r>
  <r>
    <x v="1"/>
    <n v="0"/>
  </r>
  <r>
    <x v="7"/>
    <n v="0"/>
  </r>
  <r>
    <x v="6"/>
    <n v="0"/>
  </r>
  <r>
    <x v="1"/>
    <n v="0"/>
  </r>
  <r>
    <x v="7"/>
    <n v="0"/>
  </r>
  <r>
    <x v="6"/>
    <n v="0"/>
  </r>
  <r>
    <x v="6"/>
    <n v="0"/>
  </r>
  <r>
    <x v="5"/>
    <n v="0"/>
  </r>
  <r>
    <x v="7"/>
    <n v="0"/>
  </r>
  <r>
    <x v="7"/>
    <n v="1.8"/>
  </r>
  <r>
    <x v="2"/>
    <n v="0"/>
  </r>
  <r>
    <x v="1"/>
    <n v="0"/>
  </r>
  <r>
    <x v="7"/>
    <n v="0"/>
  </r>
  <r>
    <x v="5"/>
    <n v="0"/>
  </r>
  <r>
    <x v="7"/>
    <n v="0"/>
  </r>
  <r>
    <x v="3"/>
    <n v="0"/>
  </r>
  <r>
    <x v="7"/>
    <n v="0"/>
  </r>
  <r>
    <x v="7"/>
    <n v="0"/>
  </r>
  <r>
    <x v="2"/>
    <n v="0"/>
  </r>
  <r>
    <x v="7"/>
    <n v="0"/>
  </r>
  <r>
    <x v="5"/>
    <n v="0"/>
  </r>
  <r>
    <x v="2"/>
    <n v="0"/>
  </r>
  <r>
    <x v="6"/>
    <n v="0"/>
  </r>
  <r>
    <x v="1"/>
    <n v="0"/>
  </r>
  <r>
    <x v="2"/>
    <n v="0"/>
  </r>
  <r>
    <x v="3"/>
    <n v="0"/>
  </r>
  <r>
    <x v="7"/>
    <n v="0"/>
  </r>
  <r>
    <x v="7"/>
    <n v="0"/>
  </r>
  <r>
    <x v="2"/>
    <n v="0"/>
  </r>
  <r>
    <x v="3"/>
    <n v="0"/>
  </r>
  <r>
    <x v="3"/>
    <n v="0"/>
  </r>
  <r>
    <x v="7"/>
    <n v="0"/>
  </r>
  <r>
    <x v="4"/>
    <n v="0"/>
  </r>
  <r>
    <x v="3"/>
    <n v="0"/>
  </r>
  <r>
    <x v="7"/>
    <n v="0"/>
  </r>
  <r>
    <x v="4"/>
    <n v="0"/>
  </r>
  <r>
    <x v="6"/>
    <n v="3.6"/>
  </r>
  <r>
    <x v="2"/>
    <n v="3.6"/>
  </r>
  <r>
    <x v="2"/>
    <n v="3.6"/>
  </r>
  <r>
    <x v="1"/>
    <n v="3.6"/>
  </r>
  <r>
    <x v="5"/>
    <n v="3.6"/>
  </r>
  <r>
    <x v="3"/>
    <n v="3.6"/>
  </r>
  <r>
    <x v="1"/>
    <n v="3.6"/>
  </r>
  <r>
    <x v="3"/>
    <n v="3.6"/>
  </r>
  <r>
    <x v="2"/>
    <n v="3.6"/>
  </r>
  <r>
    <x v="5"/>
    <n v="3.6"/>
  </r>
  <r>
    <x v="6"/>
    <n v="3.6"/>
  </r>
  <r>
    <x v="6"/>
    <n v="0"/>
  </r>
  <r>
    <x v="6"/>
    <n v="3.6"/>
  </r>
  <r>
    <x v="3"/>
    <n v="3.6"/>
  </r>
  <r>
    <x v="2"/>
    <n v="0"/>
  </r>
  <r>
    <x v="6"/>
    <n v="3.6"/>
  </r>
  <r>
    <x v="2"/>
    <n v="3.6"/>
  </r>
  <r>
    <x v="3"/>
    <n v="3.6"/>
  </r>
  <r>
    <x v="6"/>
    <n v="3.6"/>
  </r>
  <r>
    <x v="6"/>
    <n v="3.6"/>
  </r>
  <r>
    <x v="5"/>
    <n v="0"/>
  </r>
  <r>
    <x v="1"/>
    <n v="0"/>
  </r>
  <r>
    <x v="6"/>
    <n v="3.6"/>
  </r>
  <r>
    <x v="3"/>
    <n v="0"/>
  </r>
  <r>
    <x v="1"/>
    <n v="3.6"/>
  </r>
  <r>
    <x v="6"/>
    <n v="0"/>
  </r>
  <r>
    <x v="2"/>
    <n v="3.6"/>
  </r>
  <r>
    <x v="3"/>
    <n v="3.6"/>
  </r>
  <r>
    <x v="1"/>
    <n v="1.8"/>
  </r>
  <r>
    <x v="2"/>
    <n v="1.8"/>
  </r>
  <r>
    <x v="6"/>
    <n v="0"/>
  </r>
  <r>
    <x v="7"/>
    <n v="0"/>
  </r>
  <r>
    <x v="5"/>
    <n v="0"/>
  </r>
  <r>
    <x v="7"/>
    <n v="1.8"/>
  </r>
  <r>
    <x v="3"/>
    <n v="0"/>
  </r>
  <r>
    <x v="2"/>
    <n v="1.8"/>
  </r>
  <r>
    <x v="5"/>
    <n v="0"/>
  </r>
  <r>
    <x v="6"/>
    <n v="1.8"/>
  </r>
  <r>
    <x v="6"/>
    <n v="0"/>
  </r>
  <r>
    <x v="6"/>
    <n v="0"/>
  </r>
  <r>
    <x v="5"/>
    <n v="1.8"/>
  </r>
  <r>
    <x v="6"/>
    <n v="0"/>
  </r>
  <r>
    <x v="6"/>
    <n v="1.8"/>
  </r>
  <r>
    <x v="3"/>
    <n v="0"/>
  </r>
  <r>
    <x v="6"/>
    <n v="0"/>
  </r>
  <r>
    <x v="6"/>
    <n v="1.8"/>
  </r>
  <r>
    <x v="7"/>
    <n v="0"/>
  </r>
  <r>
    <x v="5"/>
    <n v="1.8"/>
  </r>
  <r>
    <x v="7"/>
    <n v="1.8"/>
  </r>
  <r>
    <x v="7"/>
    <n v="1.8"/>
  </r>
  <r>
    <x v="2"/>
    <n v="0"/>
  </r>
  <r>
    <x v="2"/>
    <n v="1.8"/>
  </r>
  <r>
    <x v="5"/>
    <n v="1.8"/>
  </r>
  <r>
    <x v="6"/>
    <n v="0"/>
  </r>
  <r>
    <x v="7"/>
    <n v="0"/>
  </r>
  <r>
    <x v="6"/>
    <n v="1.8"/>
  </r>
  <r>
    <x v="7"/>
    <n v="0"/>
  </r>
  <r>
    <x v="3"/>
    <n v="0"/>
  </r>
  <r>
    <x v="5"/>
    <n v="1.8"/>
  </r>
  <r>
    <x v="7"/>
    <n v="1.8"/>
  </r>
  <r>
    <x v="6"/>
    <n v="1.8"/>
  </r>
  <r>
    <x v="5"/>
    <n v="1.8"/>
  </r>
  <r>
    <x v="7"/>
    <n v="0"/>
  </r>
  <r>
    <x v="7"/>
    <n v="0"/>
  </r>
  <r>
    <x v="6"/>
    <n v="0"/>
  </r>
  <r>
    <x v="6"/>
    <n v="0"/>
  </r>
  <r>
    <x v="6"/>
    <n v="0"/>
  </r>
  <r>
    <x v="5"/>
    <n v="0"/>
  </r>
  <r>
    <x v="6"/>
    <n v="0"/>
  </r>
  <r>
    <x v="4"/>
    <n v="0"/>
  </r>
  <r>
    <x v="7"/>
    <n v="0"/>
  </r>
  <r>
    <x v="7"/>
    <n v="0"/>
  </r>
  <r>
    <x v="6"/>
    <n v="0"/>
  </r>
  <r>
    <x v="7"/>
    <n v="1.8"/>
  </r>
  <r>
    <x v="7"/>
    <n v="1.8"/>
  </r>
  <r>
    <x v="6"/>
    <n v="0"/>
  </r>
  <r>
    <x v="7"/>
    <n v="1.8"/>
  </r>
  <r>
    <x v="2"/>
    <n v="0"/>
  </r>
  <r>
    <x v="5"/>
    <n v="1.8"/>
  </r>
  <r>
    <x v="1"/>
    <n v="1.8"/>
  </r>
  <r>
    <x v="2"/>
    <n v="0"/>
  </r>
  <r>
    <x v="5"/>
    <n v="0"/>
  </r>
  <r>
    <x v="1"/>
    <n v="0"/>
  </r>
  <r>
    <x v="2"/>
    <n v="1.8"/>
  </r>
  <r>
    <x v="1"/>
    <n v="0"/>
  </r>
  <r>
    <x v="7"/>
    <n v="0"/>
  </r>
  <r>
    <x v="6"/>
    <n v="0"/>
  </r>
  <r>
    <x v="2"/>
    <n v="1.8"/>
  </r>
  <r>
    <x v="6"/>
    <n v="0"/>
  </r>
  <r>
    <x v="2"/>
    <n v="0"/>
  </r>
  <r>
    <x v="2"/>
    <n v="0"/>
  </r>
  <r>
    <x v="5"/>
    <n v="1.8"/>
  </r>
  <r>
    <x v="6"/>
    <n v="0"/>
  </r>
  <r>
    <x v="1"/>
    <n v="0"/>
  </r>
  <r>
    <x v="5"/>
    <n v="1.8"/>
  </r>
  <r>
    <x v="5"/>
    <n v="0"/>
  </r>
  <r>
    <x v="2"/>
    <n v="0"/>
  </r>
  <r>
    <x v="7"/>
    <n v="1.8"/>
  </r>
  <r>
    <x v="3"/>
    <n v="0"/>
  </r>
  <r>
    <x v="6"/>
    <n v="0"/>
  </r>
  <r>
    <x v="6"/>
    <n v="0"/>
  </r>
  <r>
    <x v="6"/>
    <n v="0"/>
  </r>
  <r>
    <x v="6"/>
    <n v="0"/>
  </r>
  <r>
    <x v="5"/>
    <n v="0"/>
  </r>
  <r>
    <x v="7"/>
    <n v="0"/>
  </r>
  <r>
    <x v="3"/>
    <n v="0"/>
  </r>
  <r>
    <x v="4"/>
    <n v="0"/>
  </r>
  <r>
    <x v="6"/>
    <n v="0"/>
  </r>
  <r>
    <x v="6"/>
    <n v="0"/>
  </r>
  <r>
    <x v="3"/>
    <n v="0"/>
  </r>
  <r>
    <x v="5"/>
    <n v="0"/>
  </r>
  <r>
    <x v="7"/>
    <n v="0"/>
  </r>
  <r>
    <x v="7"/>
    <n v="0"/>
  </r>
  <r>
    <x v="6"/>
    <n v="0"/>
  </r>
  <r>
    <x v="6"/>
    <n v="0"/>
  </r>
  <r>
    <x v="5"/>
    <n v="0"/>
  </r>
  <r>
    <x v="3"/>
    <n v="0"/>
  </r>
  <r>
    <x v="5"/>
    <n v="0"/>
  </r>
  <r>
    <x v="2"/>
    <n v="0"/>
  </r>
  <r>
    <x v="5"/>
    <n v="0"/>
  </r>
  <r>
    <x v="6"/>
    <n v="0"/>
  </r>
  <r>
    <x v="6"/>
    <n v="1.8"/>
  </r>
  <r>
    <x v="7"/>
    <n v="0"/>
  </r>
  <r>
    <x v="5"/>
    <n v="0"/>
  </r>
  <r>
    <x v="5"/>
    <n v="0"/>
  </r>
  <r>
    <x v="7"/>
    <n v="0"/>
  </r>
  <r>
    <x v="2"/>
    <n v="1.8"/>
  </r>
  <r>
    <x v="6"/>
    <n v="0"/>
  </r>
  <r>
    <x v="2"/>
    <n v="0"/>
  </r>
  <r>
    <x v="7"/>
    <n v="0"/>
  </r>
  <r>
    <x v="7"/>
    <n v="0"/>
  </r>
  <r>
    <x v="5"/>
    <n v="0"/>
  </r>
  <r>
    <x v="5"/>
    <n v="0"/>
  </r>
  <r>
    <x v="2"/>
    <n v="0"/>
  </r>
  <r>
    <x v="5"/>
    <n v="0"/>
  </r>
  <r>
    <x v="7"/>
    <n v="0"/>
  </r>
  <r>
    <x v="7"/>
    <n v="0"/>
  </r>
  <r>
    <x v="5"/>
    <n v="1.8"/>
  </r>
  <r>
    <x v="5"/>
    <n v="1.8"/>
  </r>
  <r>
    <x v="5"/>
    <n v="0"/>
  </r>
  <r>
    <x v="5"/>
    <n v="0"/>
  </r>
  <r>
    <x v="7"/>
    <n v="0"/>
  </r>
  <r>
    <x v="2"/>
    <n v="0"/>
  </r>
  <r>
    <x v="1"/>
    <n v="0"/>
  </r>
  <r>
    <x v="5"/>
    <n v="0"/>
  </r>
  <r>
    <x v="7"/>
    <n v="1.8"/>
  </r>
  <r>
    <x v="2"/>
    <n v="0"/>
  </r>
  <r>
    <x v="7"/>
    <n v="0"/>
  </r>
  <r>
    <x v="5"/>
    <n v="0"/>
  </r>
  <r>
    <x v="5"/>
    <n v="0"/>
  </r>
  <r>
    <x v="5"/>
    <n v="0"/>
  </r>
  <r>
    <x v="1"/>
    <n v="0"/>
  </r>
  <r>
    <x v="2"/>
    <n v="0"/>
  </r>
  <r>
    <x v="5"/>
    <n v="0"/>
  </r>
  <r>
    <x v="6"/>
    <n v="0"/>
  </r>
  <r>
    <x v="7"/>
    <n v="0"/>
  </r>
  <r>
    <x v="2"/>
    <n v="0"/>
  </r>
  <r>
    <x v="3"/>
    <n v="0"/>
  </r>
  <r>
    <x v="7"/>
    <n v="0"/>
  </r>
  <r>
    <x v="6"/>
    <n v="0"/>
  </r>
  <r>
    <x v="3"/>
    <n v="0"/>
  </r>
  <r>
    <x v="1"/>
    <n v="0"/>
  </r>
  <r>
    <x v="5"/>
    <n v="0"/>
  </r>
  <r>
    <x v="3"/>
    <n v="0"/>
  </r>
  <r>
    <x v="5"/>
    <n v="0"/>
  </r>
  <r>
    <x v="1"/>
    <n v="0"/>
  </r>
  <r>
    <x v="7"/>
    <n v="0"/>
  </r>
  <r>
    <x v="7"/>
    <n v="0"/>
  </r>
  <r>
    <x v="5"/>
    <n v="0"/>
  </r>
  <r>
    <x v="7"/>
    <n v="0"/>
  </r>
  <r>
    <x v="6"/>
    <n v="0"/>
  </r>
  <r>
    <x v="7"/>
    <n v="0"/>
  </r>
  <r>
    <x v="1"/>
    <n v="0"/>
  </r>
  <r>
    <x v="1"/>
    <n v="0"/>
  </r>
  <r>
    <x v="6"/>
    <n v="0"/>
  </r>
  <r>
    <x v="3"/>
    <n v="0"/>
  </r>
  <r>
    <x v="5"/>
    <n v="0"/>
  </r>
  <r>
    <x v="7"/>
    <n v="0"/>
  </r>
  <r>
    <x v="7"/>
    <n v="0"/>
  </r>
  <r>
    <x v="6"/>
    <n v="0"/>
  </r>
  <r>
    <x v="3"/>
    <n v="0"/>
  </r>
  <r>
    <x v="6"/>
    <n v="1.8"/>
  </r>
  <r>
    <x v="5"/>
    <n v="0"/>
  </r>
  <r>
    <x v="5"/>
    <n v="0"/>
  </r>
  <r>
    <x v="2"/>
    <n v="0"/>
  </r>
  <r>
    <x v="3"/>
    <n v="0"/>
  </r>
  <r>
    <x v="6"/>
    <n v="0"/>
  </r>
  <r>
    <x v="6"/>
    <n v="0"/>
  </r>
  <r>
    <x v="7"/>
    <n v="0"/>
  </r>
  <r>
    <x v="3"/>
    <n v="0"/>
  </r>
  <r>
    <x v="1"/>
    <n v="0"/>
  </r>
  <r>
    <x v="2"/>
    <n v="0"/>
  </r>
  <r>
    <x v="6"/>
    <n v="0"/>
  </r>
  <r>
    <x v="1"/>
    <n v="0"/>
  </r>
  <r>
    <x v="6"/>
    <n v="0"/>
  </r>
  <r>
    <x v="2"/>
    <n v="0"/>
  </r>
  <r>
    <x v="1"/>
    <n v="0"/>
  </r>
  <r>
    <x v="3"/>
    <n v="0"/>
  </r>
  <r>
    <x v="5"/>
    <n v="0"/>
  </r>
  <r>
    <x v="1"/>
    <n v="0"/>
  </r>
  <r>
    <x v="7"/>
    <n v="0"/>
  </r>
  <r>
    <x v="3"/>
    <n v="1.8"/>
  </r>
  <r>
    <x v="5"/>
    <n v="0"/>
  </r>
  <r>
    <x v="4"/>
    <n v="0"/>
  </r>
  <r>
    <x v="3"/>
    <n v="0"/>
  </r>
  <r>
    <x v="6"/>
    <n v="0"/>
  </r>
  <r>
    <x v="2"/>
    <n v="0"/>
  </r>
  <r>
    <x v="3"/>
    <n v="0"/>
  </r>
  <r>
    <x v="3"/>
    <n v="0"/>
  </r>
  <r>
    <x v="6"/>
    <n v="0"/>
  </r>
  <r>
    <x v="6"/>
    <n v="0"/>
  </r>
  <r>
    <x v="3"/>
    <n v="0"/>
  </r>
  <r>
    <x v="6"/>
    <n v="0"/>
  </r>
  <r>
    <x v="1"/>
    <n v="0"/>
  </r>
  <r>
    <x v="6"/>
    <n v="0"/>
  </r>
  <r>
    <x v="4"/>
    <n v="0"/>
  </r>
  <r>
    <x v="5"/>
    <n v="0"/>
  </r>
  <r>
    <x v="3"/>
    <n v="0"/>
  </r>
  <r>
    <x v="7"/>
    <n v="0"/>
  </r>
  <r>
    <x v="7"/>
    <n v="0"/>
  </r>
  <r>
    <x v="3"/>
    <n v="0"/>
  </r>
  <r>
    <x v="7"/>
    <n v="0"/>
  </r>
  <r>
    <x v="6"/>
    <n v="0"/>
  </r>
  <r>
    <x v="7"/>
    <n v="0"/>
  </r>
  <r>
    <x v="2"/>
    <n v="0"/>
  </r>
  <r>
    <x v="3"/>
    <n v="0"/>
  </r>
  <r>
    <x v="3"/>
    <n v="0"/>
  </r>
  <r>
    <x v="5"/>
    <n v="0"/>
  </r>
  <r>
    <x v="7"/>
    <n v="0"/>
  </r>
  <r>
    <x v="5"/>
    <n v="0"/>
  </r>
  <r>
    <x v="3"/>
    <n v="0"/>
  </r>
  <r>
    <x v="2"/>
    <n v="0"/>
  </r>
  <r>
    <x v="1"/>
    <n v="0"/>
  </r>
  <r>
    <x v="4"/>
    <n v="0"/>
  </r>
  <r>
    <x v="5"/>
    <n v="0"/>
  </r>
  <r>
    <x v="3"/>
    <n v="0"/>
  </r>
  <r>
    <x v="5"/>
    <n v="0"/>
  </r>
  <r>
    <x v="6"/>
    <n v="0"/>
  </r>
  <r>
    <x v="7"/>
    <n v="0"/>
  </r>
  <r>
    <x v="6"/>
    <n v="0"/>
  </r>
  <r>
    <x v="5"/>
    <n v="0"/>
  </r>
  <r>
    <x v="7"/>
    <n v="0"/>
  </r>
  <r>
    <x v="6"/>
    <n v="0"/>
  </r>
  <r>
    <x v="7"/>
    <n v="0"/>
  </r>
  <r>
    <x v="4"/>
    <n v="0"/>
  </r>
  <r>
    <x v="3"/>
    <n v="0"/>
  </r>
  <r>
    <x v="1"/>
    <n v="0"/>
  </r>
  <r>
    <x v="4"/>
    <n v="0"/>
  </r>
  <r>
    <x v="7"/>
    <n v="0"/>
  </r>
  <r>
    <x v="4"/>
    <n v="0"/>
  </r>
  <r>
    <x v="7"/>
    <n v="0"/>
  </r>
  <r>
    <x v="4"/>
    <n v="0"/>
  </r>
  <r>
    <x v="7"/>
    <n v="0"/>
  </r>
  <r>
    <x v="4"/>
    <n v="0"/>
  </r>
  <r>
    <x v="7"/>
    <n v="0"/>
  </r>
</pivotCacheRecords>
</file>

<file path=xl/pivotCache/pivotCacheRecords7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6"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n v="0"/>
  </r>
  <r>
    <x v="0"/>
    <n v="0"/>
  </r>
  <r>
    <x v="0"/>
    <n v="0"/>
  </r>
  <r>
    <x v="0"/>
    <n v="0"/>
  </r>
  <r>
    <x v="0"/>
    <n v="0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1"/>
    <m/>
  </r>
  <r>
    <x v="1"/>
    <m/>
  </r>
  <r>
    <x v="1"/>
    <m/>
  </r>
  <r>
    <x v="1"/>
    <m/>
  </r>
  <r>
    <x v="2"/>
    <n v="3.6"/>
  </r>
  <r>
    <x v="2"/>
    <n v="3.6"/>
  </r>
  <r>
    <x v="2"/>
    <n v="0"/>
  </r>
  <r>
    <x v="2"/>
    <n v="3.6"/>
  </r>
  <r>
    <x v="1"/>
    <n v="3.6"/>
  </r>
  <r>
    <x v="2"/>
    <n v="3.6"/>
  </r>
  <r>
    <x v="3"/>
    <n v="0"/>
  </r>
  <r>
    <x v="1"/>
    <n v="3.6"/>
  </r>
  <r>
    <x v="1"/>
    <n v="3.6"/>
  </r>
  <r>
    <x v="4"/>
    <n v="3.6"/>
  </r>
  <r>
    <x v="3"/>
    <n v="3.6"/>
  </r>
  <r>
    <x v="2"/>
    <n v="3.6"/>
  </r>
  <r>
    <x v="2"/>
    <n v="3.6"/>
  </r>
  <r>
    <x v="2"/>
    <n v="3.6"/>
  </r>
  <r>
    <x v="2"/>
    <n v="3.6"/>
  </r>
  <r>
    <x v="2"/>
    <n v="3.6"/>
  </r>
  <r>
    <x v="2"/>
    <n v="3.6"/>
  </r>
  <r>
    <x v="1"/>
    <n v="3.6"/>
  </r>
  <r>
    <x v="1"/>
    <n v="3.6"/>
  </r>
  <r>
    <x v="2"/>
    <n v="3.6"/>
  </r>
  <r>
    <x v="1"/>
    <n v="3.6"/>
  </r>
  <r>
    <x v="1"/>
    <n v="0"/>
  </r>
  <r>
    <x v="2"/>
    <n v="3.6"/>
  </r>
  <r>
    <x v="1"/>
    <n v="3.6"/>
  </r>
  <r>
    <x v="1"/>
    <n v="3.6"/>
  </r>
  <r>
    <x v="2"/>
    <n v="3.6"/>
  </r>
  <r>
    <x v="2"/>
    <n v="3.6"/>
  </r>
  <r>
    <x v="3"/>
    <n v="0"/>
  </r>
  <r>
    <x v="5"/>
    <n v="3.6"/>
  </r>
  <r>
    <x v="2"/>
    <n v="3.6"/>
  </r>
  <r>
    <x v="1"/>
    <n v="3.6"/>
  </r>
  <r>
    <x v="3"/>
    <n v="0"/>
  </r>
  <r>
    <x v="3"/>
    <n v="3.6"/>
  </r>
  <r>
    <x v="2"/>
    <n v="3.6"/>
  </r>
  <r>
    <x v="2"/>
    <n v="3.6"/>
  </r>
  <r>
    <x v="2"/>
    <n v="3.6"/>
  </r>
  <r>
    <x v="3"/>
    <n v="3.6"/>
  </r>
  <r>
    <x v="4"/>
    <n v="3.6"/>
  </r>
  <r>
    <x v="1"/>
    <n v="3.6"/>
  </r>
  <r>
    <x v="2"/>
    <n v="3.6"/>
  </r>
  <r>
    <x v="3"/>
    <n v="3.6"/>
  </r>
  <r>
    <x v="6"/>
    <n v="3.6"/>
  </r>
  <r>
    <x v="2"/>
    <n v="3.6"/>
  </r>
  <r>
    <x v="3"/>
    <n v="0"/>
  </r>
  <r>
    <x v="2"/>
    <n v="3.6"/>
  </r>
  <r>
    <x v="3"/>
    <n v="3.6"/>
  </r>
  <r>
    <x v="7"/>
    <n v="0"/>
  </r>
  <r>
    <x v="3"/>
    <n v="0"/>
  </r>
  <r>
    <x v="3"/>
    <n v="3.6"/>
  </r>
  <r>
    <x v="3"/>
    <n v="3.6"/>
  </r>
  <r>
    <x v="1"/>
    <n v="3.6"/>
  </r>
  <r>
    <x v="1"/>
    <n v="3.6"/>
  </r>
  <r>
    <x v="5"/>
    <n v="3.6"/>
  </r>
  <r>
    <x v="2"/>
    <n v="3.6"/>
  </r>
  <r>
    <x v="7"/>
    <n v="0"/>
  </r>
  <r>
    <x v="2"/>
    <n v="3.6"/>
  </r>
  <r>
    <x v="6"/>
    <n v="0"/>
  </r>
  <r>
    <x v="1"/>
    <n v="3.6"/>
  </r>
  <r>
    <x v="1"/>
    <n v="3.6"/>
  </r>
  <r>
    <x v="1"/>
    <n v="3.6"/>
  </r>
  <r>
    <x v="1"/>
    <n v="3.6"/>
  </r>
  <r>
    <x v="2"/>
    <n v="3.6"/>
  </r>
  <r>
    <x v="1"/>
    <n v="3.6"/>
  </r>
  <r>
    <x v="3"/>
    <n v="0"/>
  </r>
  <r>
    <x v="5"/>
    <n v="3.6"/>
  </r>
  <r>
    <x v="2"/>
    <n v="3.6"/>
  </r>
  <r>
    <x v="2"/>
    <n v="3.6"/>
  </r>
  <r>
    <x v="1"/>
    <n v="3.6"/>
  </r>
  <r>
    <x v="3"/>
    <n v="3.6"/>
  </r>
  <r>
    <x v="6"/>
    <n v="0"/>
  </r>
  <r>
    <x v="2"/>
    <n v="3.6"/>
  </r>
  <r>
    <x v="3"/>
    <n v="0"/>
  </r>
  <r>
    <x v="3"/>
    <n v="0"/>
  </r>
  <r>
    <x v="2"/>
    <n v="3.6"/>
  </r>
  <r>
    <x v="1"/>
    <n v="3.6"/>
  </r>
  <r>
    <x v="1"/>
    <n v="0"/>
  </r>
  <r>
    <x v="1"/>
    <n v="3.6"/>
  </r>
  <r>
    <x v="1"/>
    <n v="3.6"/>
  </r>
  <r>
    <x v="6"/>
    <n v="0"/>
  </r>
  <r>
    <x v="2"/>
    <n v="3.6"/>
  </r>
  <r>
    <x v="1"/>
    <n v="3.6"/>
  </r>
  <r>
    <x v="2"/>
    <n v="3.6"/>
  </r>
  <r>
    <x v="3"/>
    <n v="0"/>
  </r>
  <r>
    <x v="3"/>
    <n v="3.6"/>
  </r>
  <r>
    <x v="1"/>
    <n v="3.6"/>
  </r>
  <r>
    <x v="3"/>
    <n v="0"/>
  </r>
  <r>
    <x v="1"/>
    <n v="3.6"/>
  </r>
  <r>
    <x v="4"/>
    <n v="0"/>
  </r>
  <r>
    <x v="3"/>
    <n v="0"/>
  </r>
  <r>
    <x v="1"/>
    <n v="3.6"/>
  </r>
  <r>
    <x v="1"/>
    <n v="3.6"/>
  </r>
  <r>
    <x v="8"/>
    <n v="3.6"/>
  </r>
  <r>
    <x v="2"/>
    <n v="0"/>
  </r>
  <r>
    <x v="5"/>
    <n v="0"/>
  </r>
  <r>
    <x v="6"/>
    <n v="0"/>
  </r>
  <r>
    <x v="2"/>
    <n v="3.6"/>
  </r>
  <r>
    <x v="1"/>
    <n v="3.6"/>
  </r>
  <r>
    <x v="2"/>
    <n v="3.6"/>
  </r>
  <r>
    <x v="3"/>
    <n v="0"/>
  </r>
  <r>
    <x v="3"/>
    <n v="3.6"/>
  </r>
  <r>
    <x v="2"/>
    <n v="3.6"/>
  </r>
  <r>
    <x v="5"/>
    <n v="0"/>
  </r>
  <r>
    <x v="5"/>
    <n v="0"/>
  </r>
  <r>
    <x v="6"/>
    <n v="0"/>
  </r>
  <r>
    <x v="8"/>
    <n v="0"/>
  </r>
  <r>
    <x v="5"/>
    <n v="3.6"/>
  </r>
  <r>
    <x v="2"/>
    <n v="0"/>
  </r>
  <r>
    <x v="5"/>
    <n v="0"/>
  </r>
  <r>
    <x v="6"/>
    <n v="1.8"/>
  </r>
  <r>
    <x v="6"/>
    <n v="0"/>
  </r>
  <r>
    <x v="2"/>
    <n v="1.8"/>
  </r>
  <r>
    <x v="3"/>
    <n v="0"/>
  </r>
  <r>
    <x v="7"/>
    <n v="0"/>
  </r>
  <r>
    <x v="1"/>
    <n v="1.8"/>
  </r>
  <r>
    <x v="6"/>
    <n v="0"/>
  </r>
  <r>
    <x v="1"/>
    <n v="1.8"/>
  </r>
  <r>
    <x v="6"/>
    <n v="1.8"/>
  </r>
  <r>
    <x v="3"/>
    <n v="0"/>
  </r>
  <r>
    <x v="2"/>
    <n v="0"/>
  </r>
  <r>
    <x v="6"/>
    <n v="0"/>
  </r>
  <r>
    <x v="6"/>
    <n v="0"/>
  </r>
  <r>
    <x v="3"/>
    <n v="0"/>
  </r>
  <r>
    <x v="3"/>
    <n v="0"/>
  </r>
  <r>
    <x v="1"/>
    <n v="1.8"/>
  </r>
  <r>
    <x v="7"/>
    <n v="0"/>
  </r>
  <r>
    <x v="1"/>
    <n v="1.8"/>
  </r>
  <r>
    <x v="3"/>
    <n v="0"/>
  </r>
  <r>
    <x v="2"/>
    <n v="0"/>
  </r>
  <r>
    <x v="6"/>
    <n v="1.8"/>
  </r>
  <r>
    <x v="5"/>
    <n v="1.8"/>
  </r>
  <r>
    <x v="5"/>
    <n v="0"/>
  </r>
  <r>
    <x v="1"/>
    <n v="1.8"/>
  </r>
  <r>
    <x v="3"/>
    <n v="0"/>
  </r>
  <r>
    <x v="2"/>
    <n v="0"/>
  </r>
  <r>
    <x v="3"/>
    <n v="0"/>
  </r>
  <r>
    <x v="1"/>
    <n v="1.8"/>
  </r>
  <r>
    <x v="3"/>
    <n v="0"/>
  </r>
  <r>
    <x v="6"/>
    <n v="0"/>
  </r>
  <r>
    <x v="6"/>
    <n v="1.8"/>
  </r>
  <r>
    <x v="6"/>
    <n v="1.8"/>
  </r>
  <r>
    <x v="3"/>
    <n v="0"/>
  </r>
  <r>
    <x v="6"/>
    <n v="0"/>
  </r>
  <r>
    <x v="1"/>
    <n v="1.8"/>
  </r>
  <r>
    <x v="5"/>
    <n v="0"/>
  </r>
  <r>
    <x v="3"/>
    <n v="0"/>
  </r>
  <r>
    <x v="5"/>
    <n v="1.8"/>
  </r>
  <r>
    <x v="3"/>
    <n v="0"/>
  </r>
  <r>
    <x v="2"/>
    <n v="0"/>
  </r>
  <r>
    <x v="2"/>
    <n v="0"/>
  </r>
  <r>
    <x v="3"/>
    <n v="0"/>
  </r>
  <r>
    <x v="2"/>
    <n v="1.8"/>
  </r>
  <r>
    <x v="7"/>
    <n v="1.8"/>
  </r>
  <r>
    <x v="3"/>
    <n v="0"/>
  </r>
  <r>
    <x v="2"/>
    <n v="1.8"/>
  </r>
  <r>
    <x v="5"/>
    <n v="0"/>
  </r>
  <r>
    <x v="5"/>
    <n v="0"/>
  </r>
  <r>
    <x v="3"/>
    <n v="0"/>
  </r>
  <r>
    <x v="8"/>
    <n v="0"/>
  </r>
  <r>
    <x v="1"/>
    <n v="1.8"/>
  </r>
  <r>
    <x v="3"/>
    <n v="1.8"/>
  </r>
  <r>
    <x v="1"/>
    <n v="1.8"/>
  </r>
  <r>
    <x v="1"/>
    <n v="1.8"/>
  </r>
  <r>
    <x v="3"/>
    <n v="1.8"/>
  </r>
  <r>
    <x v="3"/>
    <n v="0"/>
  </r>
  <r>
    <x v="2"/>
    <n v="0"/>
  </r>
  <r>
    <x v="3"/>
    <n v="0"/>
  </r>
  <r>
    <x v="3"/>
    <n v="1.8"/>
  </r>
  <r>
    <x v="1"/>
    <n v="1.8"/>
  </r>
  <r>
    <x v="5"/>
    <n v="1.8"/>
  </r>
  <r>
    <x v="3"/>
    <n v="1.8"/>
  </r>
  <r>
    <x v="1"/>
    <n v="0"/>
  </r>
  <r>
    <x v="5"/>
    <n v="0"/>
  </r>
  <r>
    <x v="7"/>
    <n v="0"/>
  </r>
  <r>
    <x v="6"/>
    <n v="0"/>
  </r>
  <r>
    <x v="3"/>
    <n v="0"/>
  </r>
  <r>
    <x v="2"/>
    <n v="1.8"/>
  </r>
  <r>
    <x v="7"/>
    <n v="1.8"/>
  </r>
  <r>
    <x v="5"/>
    <n v="1.8"/>
  </r>
  <r>
    <x v="3"/>
    <n v="0"/>
  </r>
  <r>
    <x v="6"/>
    <n v="0"/>
  </r>
  <r>
    <x v="7"/>
    <n v="0"/>
  </r>
  <r>
    <x v="2"/>
    <n v="1.8"/>
  </r>
  <r>
    <x v="5"/>
    <n v="0"/>
  </r>
  <r>
    <x v="1"/>
    <n v="0"/>
  </r>
  <r>
    <x v="5"/>
    <n v="0"/>
  </r>
  <r>
    <x v="2"/>
    <n v="0"/>
  </r>
  <r>
    <x v="1"/>
    <n v="0"/>
  </r>
  <r>
    <x v="5"/>
    <n v="0"/>
  </r>
  <r>
    <x v="6"/>
    <n v="0"/>
  </r>
  <r>
    <x v="1"/>
    <n v="1.8"/>
  </r>
  <r>
    <x v="2"/>
    <n v="0"/>
  </r>
  <r>
    <x v="8"/>
    <n v="0"/>
  </r>
  <r>
    <x v="5"/>
    <n v="1.8"/>
  </r>
  <r>
    <x v="1"/>
    <n v="0"/>
  </r>
  <r>
    <x v="3"/>
    <n v="0"/>
  </r>
  <r>
    <x v="8"/>
    <n v="0"/>
  </r>
  <r>
    <x v="6"/>
    <n v="0"/>
  </r>
  <r>
    <x v="8"/>
    <n v="0"/>
  </r>
  <r>
    <x v="7"/>
    <n v="0"/>
  </r>
  <r>
    <x v="6"/>
    <n v="0"/>
  </r>
  <r>
    <x v="6"/>
    <n v="0"/>
  </r>
  <r>
    <x v="7"/>
    <n v="0"/>
  </r>
  <r>
    <x v="3"/>
    <n v="0"/>
  </r>
  <r>
    <x v="7"/>
    <n v="0"/>
  </r>
  <r>
    <x v="7"/>
    <n v="0"/>
  </r>
  <r>
    <x v="6"/>
    <n v="0"/>
  </r>
  <r>
    <x v="5"/>
    <n v="0"/>
  </r>
  <r>
    <x v="8"/>
    <n v="0"/>
  </r>
  <r>
    <x v="6"/>
    <n v="0"/>
  </r>
  <r>
    <x v="1"/>
    <n v="0"/>
  </r>
  <r>
    <x v="6"/>
    <n v="1.8"/>
  </r>
  <r>
    <x v="7"/>
    <n v="0"/>
  </r>
  <r>
    <x v="6"/>
    <n v="1.8"/>
  </r>
  <r>
    <x v="5"/>
    <n v="0"/>
  </r>
  <r>
    <x v="7"/>
    <n v="0"/>
  </r>
  <r>
    <x v="5"/>
    <n v="0"/>
  </r>
  <r>
    <x v="4"/>
    <n v="0"/>
  </r>
  <r>
    <x v="6"/>
    <n v="1.8"/>
  </r>
  <r>
    <x v="1"/>
    <n v="0"/>
  </r>
  <r>
    <x v="2"/>
    <n v="0"/>
  </r>
  <r>
    <x v="5"/>
    <n v="0"/>
  </r>
  <r>
    <x v="2"/>
    <n v="0"/>
  </r>
  <r>
    <x v="1"/>
    <n v="0"/>
  </r>
  <r>
    <x v="1"/>
    <n v="0"/>
  </r>
  <r>
    <x v="8"/>
    <n v="0"/>
  </r>
  <r>
    <x v="2"/>
    <n v="0"/>
  </r>
  <r>
    <x v="4"/>
    <n v="0"/>
  </r>
  <r>
    <x v="1"/>
    <n v="0"/>
  </r>
  <r>
    <x v="3"/>
    <n v="0"/>
  </r>
  <r>
    <x v="1"/>
    <n v="0"/>
  </r>
  <r>
    <x v="6"/>
    <n v="0"/>
  </r>
  <r>
    <x v="8"/>
    <n v="0"/>
  </r>
  <r>
    <x v="4"/>
    <n v="0"/>
  </r>
  <r>
    <x v="7"/>
    <n v="0"/>
  </r>
  <r>
    <x v="6"/>
    <n v="0"/>
  </r>
  <r>
    <x v="7"/>
    <n v="0"/>
  </r>
  <r>
    <x v="6"/>
    <n v="0"/>
  </r>
  <r>
    <x v="1"/>
    <n v="0"/>
  </r>
  <r>
    <x v="6"/>
    <n v="0"/>
  </r>
  <r>
    <x v="6"/>
    <n v="1.8"/>
  </r>
  <r>
    <x v="7"/>
    <n v="0"/>
  </r>
  <r>
    <x v="6"/>
    <n v="0"/>
  </r>
  <r>
    <x v="6"/>
    <n v="0"/>
  </r>
  <r>
    <x v="6"/>
    <n v="0"/>
  </r>
  <r>
    <x v="6"/>
    <n v="0"/>
  </r>
  <r>
    <x v="2"/>
    <n v="0"/>
  </r>
  <r>
    <x v="8"/>
    <n v="0"/>
  </r>
  <r>
    <x v="1"/>
    <n v="0"/>
  </r>
  <r>
    <x v="2"/>
    <n v="0"/>
  </r>
  <r>
    <x v="2"/>
    <n v="0"/>
  </r>
  <r>
    <x v="2"/>
    <n v="0"/>
  </r>
  <r>
    <x v="2"/>
    <n v="0"/>
  </r>
  <r>
    <x v="5"/>
    <n v="0"/>
  </r>
  <r>
    <x v="7"/>
    <n v="0"/>
  </r>
  <r>
    <x v="7"/>
    <n v="0"/>
  </r>
  <r>
    <x v="6"/>
    <n v="0"/>
  </r>
  <r>
    <x v="4"/>
    <n v="0"/>
  </r>
  <r>
    <x v="7"/>
    <n v="0"/>
  </r>
  <r>
    <x v="2"/>
    <n v="0"/>
  </r>
  <r>
    <x v="3"/>
    <n v="0"/>
  </r>
  <r>
    <x v="7"/>
    <n v="0"/>
  </r>
  <r>
    <x v="2"/>
    <n v="0"/>
  </r>
  <r>
    <x v="7"/>
    <n v="0"/>
  </r>
  <r>
    <x v="6"/>
    <n v="0"/>
  </r>
  <r>
    <x v="6"/>
    <n v="0"/>
  </r>
  <r>
    <x v="6"/>
    <n v="0"/>
  </r>
  <r>
    <x v="3"/>
    <n v="0"/>
  </r>
  <r>
    <x v="5"/>
    <n v="0"/>
  </r>
  <r>
    <x v="6"/>
    <n v="0"/>
  </r>
  <r>
    <x v="6"/>
    <n v="0"/>
  </r>
  <r>
    <x v="1"/>
    <n v="0"/>
  </r>
  <r>
    <x v="6"/>
    <n v="0"/>
  </r>
  <r>
    <x v="6"/>
    <n v="0"/>
  </r>
  <r>
    <x v="1"/>
    <n v="0"/>
  </r>
  <r>
    <x v="3"/>
    <n v="0"/>
  </r>
  <r>
    <x v="3"/>
    <n v="0"/>
  </r>
  <r>
    <x v="5"/>
    <n v="0"/>
  </r>
  <r>
    <x v="7"/>
    <n v="0"/>
  </r>
  <r>
    <x v="7"/>
    <n v="0"/>
  </r>
  <r>
    <x v="1"/>
    <n v="0"/>
  </r>
  <r>
    <x v="7"/>
    <n v="0"/>
  </r>
  <r>
    <x v="8"/>
    <n v="0"/>
  </r>
  <r>
    <x v="7"/>
    <n v="0"/>
  </r>
  <r>
    <x v="3"/>
    <n v="0"/>
  </r>
  <r>
    <x v="7"/>
    <n v="0"/>
  </r>
  <r>
    <x v="6"/>
    <n v="0"/>
  </r>
  <r>
    <x v="8"/>
    <n v="0"/>
  </r>
  <r>
    <x v="7"/>
    <n v="0"/>
  </r>
  <r>
    <x v="6"/>
    <n v="0"/>
  </r>
  <r>
    <x v="3"/>
    <n v="0"/>
  </r>
  <r>
    <x v="6"/>
    <n v="0"/>
  </r>
  <r>
    <x v="7"/>
    <n v="0"/>
  </r>
  <r>
    <x v="7"/>
    <n v="0"/>
  </r>
  <r>
    <x v="8"/>
    <n v="0"/>
  </r>
  <r>
    <x v="3"/>
    <n v="0"/>
  </r>
  <r>
    <x v="1"/>
    <n v="0"/>
  </r>
  <r>
    <x v="6"/>
    <n v="0"/>
  </r>
  <r>
    <x v="8"/>
    <n v="0"/>
  </r>
  <r>
    <x v="7"/>
    <n v="0"/>
  </r>
  <r>
    <x v="3"/>
    <n v="0"/>
  </r>
  <r>
    <x v="2"/>
    <n v="0"/>
  </r>
  <r>
    <x v="3"/>
    <n v="0"/>
  </r>
  <r>
    <x v="3"/>
    <n v="0"/>
  </r>
  <r>
    <x v="1"/>
    <n v="0"/>
  </r>
  <r>
    <x v="3"/>
    <n v="0"/>
  </r>
  <r>
    <x v="5"/>
    <n v="0"/>
  </r>
  <r>
    <x v="1"/>
    <n v="0"/>
  </r>
  <r>
    <x v="6"/>
    <n v="0"/>
  </r>
  <r>
    <x v="6"/>
    <n v="0"/>
  </r>
  <r>
    <x v="1"/>
    <n v="0"/>
  </r>
  <r>
    <x v="2"/>
    <n v="0"/>
  </r>
  <r>
    <x v="8"/>
    <n v="0"/>
  </r>
  <r>
    <x v="3"/>
    <n v="0"/>
  </r>
  <r>
    <x v="1"/>
    <n v="0"/>
  </r>
  <r>
    <x v="2"/>
    <n v="0"/>
  </r>
  <r>
    <x v="2"/>
    <n v="0"/>
  </r>
  <r>
    <x v="8"/>
    <n v="0"/>
  </r>
  <r>
    <x v="4"/>
    <n v="0"/>
  </r>
  <r>
    <x v="2"/>
    <n v="0"/>
  </r>
  <r>
    <x v="3"/>
    <n v="0"/>
  </r>
  <r>
    <x v="4"/>
    <n v="0"/>
  </r>
  <r>
    <x v="6"/>
    <n v="3.6"/>
  </r>
  <r>
    <x v="1"/>
    <n v="3.6"/>
  </r>
  <r>
    <x v="1"/>
    <n v="3.6"/>
  </r>
  <r>
    <x v="2"/>
    <n v="3.6"/>
  </r>
  <r>
    <x v="5"/>
    <n v="3.6"/>
  </r>
  <r>
    <x v="2"/>
    <n v="3.6"/>
  </r>
  <r>
    <x v="1"/>
    <n v="3.6"/>
  </r>
  <r>
    <x v="2"/>
    <n v="3.6"/>
  </r>
  <r>
    <x v="3"/>
    <n v="3.6"/>
  </r>
  <r>
    <x v="5"/>
    <n v="3.6"/>
  </r>
  <r>
    <x v="6"/>
    <n v="0"/>
  </r>
  <r>
    <x v="6"/>
    <n v="3.6"/>
  </r>
  <r>
    <x v="7"/>
    <n v="3.6"/>
  </r>
  <r>
    <x v="2"/>
    <n v="0"/>
  </r>
  <r>
    <x v="1"/>
    <n v="0"/>
  </r>
  <r>
    <x v="6"/>
    <n v="3.6"/>
  </r>
  <r>
    <x v="3"/>
    <n v="3.6"/>
  </r>
  <r>
    <x v="2"/>
    <n v="0"/>
  </r>
  <r>
    <x v="6"/>
    <n v="0"/>
  </r>
  <r>
    <x v="6"/>
    <n v="3.6"/>
  </r>
  <r>
    <x v="7"/>
    <n v="0"/>
  </r>
  <r>
    <x v="6"/>
    <n v="3.6"/>
  </r>
  <r>
    <x v="6"/>
    <n v="3.6"/>
  </r>
  <r>
    <x v="2"/>
    <n v="0"/>
  </r>
  <r>
    <x v="3"/>
    <n v="0"/>
  </r>
  <r>
    <x v="6"/>
    <n v="0"/>
  </r>
  <r>
    <x v="1"/>
    <n v="0"/>
  </r>
  <r>
    <x v="3"/>
    <n v="0"/>
  </r>
  <r>
    <x v="6"/>
    <n v="0"/>
  </r>
  <r>
    <x v="1"/>
    <n v="0"/>
  </r>
  <r>
    <x v="6"/>
    <n v="0"/>
  </r>
  <r>
    <x v="3"/>
    <n v="0"/>
  </r>
  <r>
    <x v="5"/>
    <n v="1.8"/>
  </r>
  <r>
    <x v="3"/>
    <n v="1.8"/>
  </r>
  <r>
    <x v="2"/>
    <n v="0"/>
  </r>
  <r>
    <x v="3"/>
    <n v="0"/>
  </r>
  <r>
    <x v="7"/>
    <n v="0"/>
  </r>
  <r>
    <x v="7"/>
    <n v="0"/>
  </r>
  <r>
    <x v="6"/>
    <n v="1.8"/>
  </r>
  <r>
    <x v="6"/>
    <n v="0"/>
  </r>
  <r>
    <x v="5"/>
    <n v="0"/>
  </r>
  <r>
    <x v="7"/>
    <n v="0"/>
  </r>
  <r>
    <x v="6"/>
    <n v="0"/>
  </r>
  <r>
    <x v="2"/>
    <n v="0"/>
  </r>
  <r>
    <x v="6"/>
    <n v="0"/>
  </r>
  <r>
    <x v="6"/>
    <n v="0"/>
  </r>
  <r>
    <x v="8"/>
    <n v="0"/>
  </r>
  <r>
    <x v="7"/>
    <n v="0"/>
  </r>
  <r>
    <x v="3"/>
    <n v="0"/>
  </r>
  <r>
    <x v="3"/>
    <n v="0"/>
  </r>
  <r>
    <x v="1"/>
    <n v="1.8"/>
  </r>
  <r>
    <x v="1"/>
    <n v="0"/>
  </r>
  <r>
    <x v="5"/>
    <n v="0"/>
  </r>
  <r>
    <x v="6"/>
    <n v="0"/>
  </r>
  <r>
    <x v="8"/>
    <n v="0"/>
  </r>
  <r>
    <x v="6"/>
    <n v="0"/>
  </r>
  <r>
    <x v="8"/>
    <n v="0"/>
  </r>
  <r>
    <x v="2"/>
    <n v="0"/>
  </r>
  <r>
    <x v="5"/>
    <n v="0"/>
  </r>
  <r>
    <x v="3"/>
    <n v="0"/>
  </r>
  <r>
    <x v="6"/>
    <n v="0"/>
  </r>
  <r>
    <x v="5"/>
    <n v="0"/>
  </r>
  <r>
    <x v="8"/>
    <n v="0"/>
  </r>
  <r>
    <x v="8"/>
    <n v="0"/>
  </r>
  <r>
    <x v="6"/>
    <n v="0"/>
  </r>
  <r>
    <x v="6"/>
    <n v="0"/>
  </r>
  <r>
    <x v="6"/>
    <n v="0"/>
  </r>
  <r>
    <x v="7"/>
    <n v="0"/>
  </r>
  <r>
    <x v="7"/>
    <n v="0"/>
  </r>
  <r>
    <x v="4"/>
    <n v="0"/>
  </r>
  <r>
    <x v="8"/>
    <n v="0"/>
  </r>
  <r>
    <x v="8"/>
    <n v="0"/>
  </r>
  <r>
    <x v="6"/>
    <n v="1.8"/>
  </r>
  <r>
    <x v="8"/>
    <n v="0"/>
  </r>
  <r>
    <x v="8"/>
    <n v="1.8"/>
  </r>
  <r>
    <x v="6"/>
    <n v="0"/>
  </r>
  <r>
    <x v="3"/>
    <n v="0"/>
  </r>
  <r>
    <x v="1"/>
    <n v="0"/>
  </r>
  <r>
    <x v="7"/>
    <n v="0"/>
  </r>
  <r>
    <x v="6"/>
    <n v="0"/>
  </r>
  <r>
    <x v="3"/>
    <n v="0"/>
  </r>
  <r>
    <x v="7"/>
    <n v="0"/>
  </r>
  <r>
    <x v="6"/>
    <n v="0"/>
  </r>
  <r>
    <x v="1"/>
    <n v="1.8"/>
  </r>
  <r>
    <x v="6"/>
    <n v="0"/>
  </r>
  <r>
    <x v="8"/>
    <n v="0"/>
  </r>
  <r>
    <x v="7"/>
    <n v="0"/>
  </r>
  <r>
    <x v="1"/>
    <n v="0"/>
  </r>
  <r>
    <x v="7"/>
    <n v="0"/>
  </r>
  <r>
    <x v="1"/>
    <n v="0"/>
  </r>
  <r>
    <x v="1"/>
    <n v="0"/>
  </r>
  <r>
    <x v="7"/>
    <n v="0"/>
  </r>
  <r>
    <x v="7"/>
    <n v="0"/>
  </r>
  <r>
    <x v="6"/>
    <n v="0"/>
  </r>
  <r>
    <x v="7"/>
    <n v="0"/>
  </r>
  <r>
    <x v="7"/>
    <n v="0"/>
  </r>
  <r>
    <x v="1"/>
    <n v="0"/>
  </r>
  <r>
    <x v="8"/>
    <n v="0"/>
  </r>
  <r>
    <x v="2"/>
    <n v="0"/>
  </r>
  <r>
    <x v="6"/>
    <n v="0"/>
  </r>
  <r>
    <x v="7"/>
    <n v="0"/>
  </r>
  <r>
    <x v="7"/>
    <n v="0"/>
  </r>
  <r>
    <x v="6"/>
    <n v="0"/>
  </r>
  <r>
    <x v="5"/>
    <n v="0"/>
  </r>
  <r>
    <x v="3"/>
    <n v="0"/>
  </r>
  <r>
    <x v="3"/>
    <n v="0"/>
  </r>
  <r>
    <x v="4"/>
    <n v="0"/>
  </r>
  <r>
    <x v="7"/>
    <n v="1.8"/>
  </r>
  <r>
    <x v="7"/>
    <n v="0"/>
  </r>
  <r>
    <x v="2"/>
    <n v="0"/>
  </r>
  <r>
    <x v="7"/>
    <n v="0"/>
  </r>
  <r>
    <x v="8"/>
    <n v="0"/>
  </r>
  <r>
    <x v="3"/>
    <n v="0"/>
  </r>
  <r>
    <x v="7"/>
    <n v="0"/>
  </r>
  <r>
    <x v="7"/>
    <n v="0"/>
  </r>
  <r>
    <x v="5"/>
    <n v="0"/>
  </r>
  <r>
    <x v="2"/>
    <n v="1.8"/>
  </r>
  <r>
    <x v="5"/>
    <n v="0"/>
  </r>
  <r>
    <x v="1"/>
    <n v="0"/>
  </r>
  <r>
    <x v="7"/>
    <n v="0"/>
  </r>
  <r>
    <x v="7"/>
    <n v="0"/>
  </r>
  <r>
    <x v="6"/>
    <n v="0"/>
  </r>
  <r>
    <x v="8"/>
    <n v="0"/>
  </r>
  <r>
    <x v="5"/>
    <n v="0"/>
  </r>
  <r>
    <x v="5"/>
    <n v="0"/>
  </r>
  <r>
    <x v="8"/>
    <n v="0"/>
  </r>
  <r>
    <x v="1"/>
    <n v="0"/>
  </r>
  <r>
    <x v="6"/>
    <n v="0"/>
  </r>
  <r>
    <x v="1"/>
    <n v="0"/>
  </r>
  <r>
    <x v="8"/>
    <n v="0"/>
  </r>
  <r>
    <x v="3"/>
    <n v="0"/>
  </r>
  <r>
    <x v="7"/>
    <n v="0"/>
  </r>
  <r>
    <x v="7"/>
    <n v="0"/>
  </r>
  <r>
    <x v="1"/>
    <n v="0"/>
  </r>
  <r>
    <x v="7"/>
    <n v="0"/>
  </r>
  <r>
    <x v="3"/>
    <n v="0"/>
  </r>
  <r>
    <x v="3"/>
    <n v="0"/>
  </r>
  <r>
    <x v="5"/>
    <n v="0"/>
  </r>
  <r>
    <x v="5"/>
    <n v="0"/>
  </r>
  <r>
    <x v="7"/>
    <n v="0"/>
  </r>
  <r>
    <x v="7"/>
    <n v="0"/>
  </r>
  <r>
    <x v="8"/>
    <n v="0"/>
  </r>
  <r>
    <x v="1"/>
    <n v="0"/>
  </r>
  <r>
    <x v="6"/>
    <n v="0"/>
  </r>
  <r>
    <x v="7"/>
    <n v="0"/>
  </r>
  <r>
    <x v="3"/>
    <n v="0"/>
  </r>
  <r>
    <x v="3"/>
    <n v="0"/>
  </r>
  <r>
    <x v="3"/>
    <n v="0"/>
  </r>
  <r>
    <x v="5"/>
    <n v="0"/>
  </r>
  <r>
    <x v="5"/>
    <n v="0"/>
  </r>
  <r>
    <x v="5"/>
    <n v="0"/>
  </r>
  <r>
    <x v="6"/>
    <n v="0"/>
  </r>
  <r>
    <x v="1"/>
    <n v="0"/>
  </r>
  <r>
    <x v="7"/>
    <n v="0"/>
  </r>
  <r>
    <x v="7"/>
    <n v="0"/>
  </r>
  <r>
    <x v="3"/>
    <n v="0"/>
  </r>
  <r>
    <x v="1"/>
    <n v="0"/>
  </r>
  <r>
    <x v="2"/>
    <n v="0"/>
  </r>
  <r>
    <x v="3"/>
    <n v="0"/>
  </r>
  <r>
    <x v="7"/>
    <n v="0"/>
  </r>
  <r>
    <x v="2"/>
    <n v="0"/>
  </r>
  <r>
    <x v="6"/>
    <n v="0"/>
  </r>
  <r>
    <x v="7"/>
    <n v="0"/>
  </r>
  <r>
    <x v="2"/>
    <n v="0"/>
  </r>
  <r>
    <x v="7"/>
    <n v="0"/>
  </r>
  <r>
    <x v="6"/>
    <m/>
  </r>
  <r>
    <x v="8"/>
    <m/>
  </r>
  <r>
    <x v="8"/>
    <m/>
  </r>
  <r>
    <x v="5"/>
    <m/>
  </r>
  <r>
    <x v="8"/>
    <m/>
  </r>
  <r>
    <x v="7"/>
    <m/>
  </r>
  <r>
    <x v="8"/>
    <m/>
  </r>
  <r>
    <x v="6"/>
    <m/>
  </r>
  <r>
    <x v="6"/>
    <m/>
  </r>
  <r>
    <x v="6"/>
    <m/>
  </r>
  <r>
    <x v="2"/>
    <m/>
  </r>
  <r>
    <x v="5"/>
    <m/>
  </r>
  <r>
    <x v="3"/>
    <m/>
  </r>
  <r>
    <x v="3"/>
    <m/>
  </r>
  <r>
    <x v="7"/>
    <m/>
  </r>
  <r>
    <x v="2"/>
    <m/>
  </r>
  <r>
    <x v="7"/>
    <m/>
  </r>
  <r>
    <x v="5"/>
    <m/>
  </r>
  <r>
    <x v="7"/>
    <m/>
  </r>
  <r>
    <x v="1"/>
    <m/>
  </r>
  <r>
    <x v="2"/>
    <m/>
  </r>
  <r>
    <x v="7"/>
    <m/>
  </r>
  <r>
    <x v="6"/>
    <m/>
  </r>
  <r>
    <x v="8"/>
    <m/>
  </r>
  <r>
    <x v="2"/>
    <m/>
  </r>
  <r>
    <x v="6"/>
    <m/>
  </r>
  <r>
    <x v="1"/>
    <m/>
  </r>
  <r>
    <x v="7"/>
    <m/>
  </r>
  <r>
    <x v="3"/>
    <m/>
  </r>
  <r>
    <x v="7"/>
    <m/>
  </r>
  <r>
    <x v="1"/>
    <m/>
  </r>
  <r>
    <x v="6"/>
    <m/>
  </r>
  <r>
    <x v="2"/>
    <m/>
  </r>
  <r>
    <x v="7"/>
    <m/>
  </r>
  <r>
    <x v="6"/>
    <m/>
  </r>
  <r>
    <x v="8"/>
    <m/>
  </r>
  <r>
    <x v="2"/>
    <m/>
  </r>
  <r>
    <x v="5"/>
    <m/>
  </r>
  <r>
    <x v="4"/>
    <m/>
  </r>
  <r>
    <x v="2"/>
    <m/>
  </r>
  <r>
    <x v="7"/>
    <m/>
  </r>
  <r>
    <x v="1"/>
    <m/>
  </r>
  <r>
    <x v="2"/>
    <m/>
  </r>
  <r>
    <x v="2"/>
    <m/>
  </r>
  <r>
    <x v="7"/>
    <m/>
  </r>
  <r>
    <x v="7"/>
    <m/>
  </r>
  <r>
    <x v="2"/>
    <m/>
  </r>
  <r>
    <x v="7"/>
    <m/>
  </r>
  <r>
    <x v="6"/>
    <m/>
  </r>
  <r>
    <x v="7"/>
    <m/>
  </r>
  <r>
    <x v="4"/>
    <m/>
  </r>
  <r>
    <x v="7"/>
    <m/>
  </r>
  <r>
    <x v="2"/>
    <m/>
  </r>
  <r>
    <x v="3"/>
    <m/>
  </r>
  <r>
    <x v="3"/>
    <m/>
  </r>
  <r>
    <x v="2"/>
    <m/>
  </r>
  <r>
    <x v="3"/>
    <m/>
  </r>
  <r>
    <x v="7"/>
    <m/>
  </r>
  <r>
    <x v="8"/>
    <m/>
  </r>
  <r>
    <x v="1"/>
    <m/>
  </r>
  <r>
    <x v="2"/>
    <m/>
  </r>
  <r>
    <x v="2"/>
    <m/>
  </r>
  <r>
    <x v="7"/>
    <m/>
  </r>
  <r>
    <x v="3"/>
    <m/>
  </r>
  <r>
    <x v="7"/>
    <m/>
  </r>
  <r>
    <x v="2"/>
    <m/>
  </r>
  <r>
    <x v="1"/>
    <m/>
  </r>
  <r>
    <x v="6"/>
    <m/>
  </r>
  <r>
    <x v="4"/>
    <m/>
  </r>
  <r>
    <x v="5"/>
    <m/>
  </r>
  <r>
    <x v="2"/>
    <m/>
  </r>
  <r>
    <x v="7"/>
    <m/>
  </r>
  <r>
    <x v="7"/>
    <m/>
  </r>
  <r>
    <x v="8"/>
    <m/>
  </r>
  <r>
    <x v="7"/>
    <m/>
  </r>
  <r>
    <x v="5"/>
    <m/>
  </r>
  <r>
    <x v="8"/>
    <m/>
  </r>
  <r>
    <x v="7"/>
    <m/>
  </r>
  <r>
    <x v="8"/>
    <m/>
  </r>
  <r>
    <x v="4"/>
    <m/>
  </r>
  <r>
    <x v="2"/>
    <m/>
  </r>
  <r>
    <x v="6"/>
    <m/>
  </r>
  <r>
    <x v="4"/>
    <m/>
  </r>
  <r>
    <x v="8"/>
    <m/>
  </r>
  <r>
    <x v="4"/>
    <m/>
  </r>
  <r>
    <x v="8"/>
    <m/>
  </r>
  <r>
    <x v="4"/>
    <m/>
  </r>
  <r>
    <x v="8"/>
    <m/>
  </r>
  <r>
    <x v="4"/>
    <m/>
  </r>
  <r>
    <x v="8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7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9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0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2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2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2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8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3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9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1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9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3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7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0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5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6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4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0.xml"/></Relationships>
</file>

<file path=xl/pivotTables/_rels/pivotTable5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1.xml"/></Relationships>
</file>

<file path=xl/pivotTables/_rels/pivotTable5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5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5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5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2.xml"/></Relationships>
</file>

<file path=xl/pivotTables/_rels/pivotTable5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1.xml"/></Relationships>
</file>

<file path=xl/pivotTables/_rels/pivotTable6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_rels/pivotTable6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6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8.xml"/></Relationships>
</file>

<file path=xl/pivotTables/_rels/pivotTable6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7.xml"/></Relationships>
</file>

<file path=xl/pivotTables/_rels/pivotTable6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8.xml"/></Relationships>
</file>

<file path=xl/pivotTables/_rels/pivotTable6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6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6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6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4.xml"/></Relationships>
</file>

<file path=xl/pivotTables/_rels/pivotTable6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5.xml"/></Relationships>
</file>

<file path=xl/pivotTables/_rels/pivotTable7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4.xml"/></Relationships>
</file>

<file path=xl/pivotTables/_rels/pivotTable7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7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6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39DF97-8F32-44BD-BF69-BC4B3F00DB2F}" name="数据透视表33" cacheId="9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W654:AX665" firstHeaderRow="1" firstDataRow="1" firstDataCol="1"/>
  <pivotFields count="2">
    <pivotField axis="axisRow" showAll="0">
      <items count="17">
        <item n="NULL" x="5"/>
        <item m="1" x="10"/>
        <item m="1" x="11"/>
        <item m="1" x="12"/>
        <item m="1" x="13"/>
        <item m="1" x="14"/>
        <item m="1" x="15"/>
        <item n="NULL2" x="0"/>
        <item x="1"/>
        <item x="2"/>
        <item x="3"/>
        <item x="4"/>
        <item x="6"/>
        <item x="7"/>
        <item x="8"/>
        <item x="9"/>
        <item t="default"/>
      </items>
    </pivotField>
    <pivotField dataField="1" showAll="0"/>
  </pivotFields>
  <rowFields count="1">
    <field x="0"/>
  </rowFields>
  <rowItems count="11">
    <i>
      <x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field="0" type="button" dataOnly="0" labelOnly="1" outline="0" axis="axisRow" fieldPosition="0"/>
    </format>
    <format dxfId="2">
      <pivotArea dataOnly="0" labelOnly="1" fieldPosition="0">
        <references count="1">
          <reference field="0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94A951-AFAD-44DA-9B88-A5A80165D4E0}" name="数据透视表26" cacheId="9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H654:AI663" firstHeaderRow="1" firstDataRow="1" firstDataCol="1"/>
  <pivotFields count="2">
    <pivotField axis="axisRow" showAll="0">
      <items count="15">
        <item m="1" x="12"/>
        <item m="1" x="8"/>
        <item m="1" x="13"/>
        <item m="1" x="9"/>
        <item m="1" x="10"/>
        <item m="1" x="11"/>
        <item n="NULL" x="5"/>
        <item n="NULL2" x="0"/>
        <item x="1"/>
        <item x="2"/>
        <item x="3"/>
        <item x="4"/>
        <item x="6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11">
      <pivotArea type="all" dataOnly="0" outline="0" fieldPosition="0"/>
    </format>
    <format dxfId="10">
      <pivotArea outline="0" collapsedLevelsAreSubtotals="1" fieldPosition="0"/>
    </format>
    <format dxfId="9">
      <pivotArea field="0" type="button" dataOnly="0" labelOnly="1" outline="0" axis="axisRow" fieldPosition="0"/>
    </format>
    <format dxfId="8">
      <pivotArea dataOnly="0" labelOnly="1" fieldPosition="0">
        <references count="1">
          <reference field="0" count="0"/>
        </references>
      </pivotArea>
    </format>
    <format dxfId="7">
      <pivotArea dataOnly="0" labelOnly="1" grandRow="1" outline="0" fieldPosition="0"/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56B7BF-0FC8-43DF-9028-C2A29291EB25}" name="数据透视表21" cacheId="15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W654:X665" firstHeaderRow="1" firstDataRow="1" firstDataCol="1"/>
  <pivotFields count="2">
    <pivotField axis="axisRow" showAll="0">
      <items count="18">
        <item n="NULL" x="4"/>
        <item m="1" x="11"/>
        <item m="1" x="12"/>
        <item m="1" x="13"/>
        <item m="1" x="14"/>
        <item m="1" x="15"/>
        <item m="1" x="16"/>
        <item n="NULL2" x="0"/>
        <item x="1"/>
        <item x="2"/>
        <item x="3"/>
        <item x="5"/>
        <item x="6"/>
        <item x="7"/>
        <item x="8"/>
        <item x="9"/>
        <item m="1" x="10"/>
        <item t="default"/>
      </items>
    </pivotField>
    <pivotField dataField="1" showAll="0"/>
  </pivotFields>
  <rowFields count="1">
    <field x="0"/>
  </rowFields>
  <rowItems count="11">
    <i>
      <x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6"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0" type="button" dataOnly="0" labelOnly="1" outline="0" axis="axisRow" fieldPosition="0"/>
    </format>
    <format dxfId="14">
      <pivotArea dataOnly="0" labelOnly="1" fieldPosition="0">
        <references count="1">
          <reference field="0" count="0"/>
        </references>
      </pivotArea>
    </format>
    <format dxfId="13">
      <pivotArea dataOnly="0" labelOnly="1" grandRow="1" outline="0" fieldPosition="0"/>
    </format>
    <format dxfId="1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901030-023B-479A-AFCA-8212880C5702}" name="数据透视表44" cacheId="11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R654:BS663" firstHeaderRow="1" firstDataRow="1" firstDataCol="1"/>
  <pivotFields count="2">
    <pivotField axis="axisRow" showAll="0">
      <items count="14">
        <item n="NULL" x="4"/>
        <item m="1" x="8"/>
        <item m="1" x="9"/>
        <item m="1" x="10"/>
        <item m="1" x="11"/>
        <item m="1" x="12"/>
        <item x="7"/>
        <item n="NULL2" x="0"/>
        <item x="1"/>
        <item x="2"/>
        <item x="3"/>
        <item x="5"/>
        <item x="6"/>
        <item t="default"/>
      </items>
    </pivotField>
    <pivotField dataField="1" showAll="0"/>
  </pivotFields>
  <rowFields count="1">
    <field x="0"/>
  </rowFields>
  <rowItems count="9">
    <i>
      <x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求和项:得分" fld="1" baseField="0" baseItem="0"/>
  </dataFields>
  <formats count="6">
    <format dxfId="23">
      <pivotArea type="all" dataOnly="0" outline="0" fieldPosition="0"/>
    </format>
    <format dxfId="22">
      <pivotArea outline="0" collapsedLevelsAreSubtotals="1" fieldPosition="0"/>
    </format>
    <format dxfId="21">
      <pivotArea field="0" type="button" dataOnly="0" labelOnly="1" outline="0" axis="axisRow" fieldPosition="0"/>
    </format>
    <format dxfId="20">
      <pivotArea dataOnly="0" labelOnly="1" fieldPosition="0">
        <references count="1">
          <reference field="0" count="0"/>
        </references>
      </pivotArea>
    </format>
    <format dxfId="19">
      <pivotArea dataOnly="0" labelOnly="1" grandRow="1" outline="0" fieldPosition="0"/>
    </format>
    <format dxfId="1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5CFE58-E2AE-46BA-B14B-04F88B16AFB2}" name="数据透视表41" cacheId="11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L654:BM664" firstHeaderRow="1" firstDataRow="1" firstDataCol="1"/>
  <pivotFields count="2">
    <pivotField axis="axisRow" showAll="0">
      <items count="17">
        <item n="NULL" x="6"/>
        <item m="1" x="9"/>
        <item m="1" x="10"/>
        <item m="1" x="11"/>
        <item m="1" x="12"/>
        <item m="1" x="13"/>
        <item m="1" x="14"/>
        <item n="邵晖" m="1" x="15"/>
        <item n="NULL2" x="0"/>
        <item x="1"/>
        <item x="2"/>
        <item x="3"/>
        <item x="4"/>
        <item x="5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6">
    <format dxfId="29">
      <pivotArea type="all" dataOnly="0" outline="0" fieldPosition="0"/>
    </format>
    <format dxfId="28">
      <pivotArea outline="0" collapsedLevelsAreSubtotals="1" fieldPosition="0"/>
    </format>
    <format dxfId="27">
      <pivotArea field="0" type="button" dataOnly="0" labelOnly="1" outline="0" axis="axisRow" fieldPosition="0"/>
    </format>
    <format dxfId="26">
      <pivotArea dataOnly="0" labelOnly="1" fieldPosition="0">
        <references count="1">
          <reference field="0" count="0"/>
        </references>
      </pivotArea>
    </format>
    <format dxfId="25">
      <pivotArea dataOnly="0" labelOnly="1" grandRow="1" outline="0" fieldPosition="0"/>
    </format>
    <format dxfId="2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CF8B4B-A969-4476-99C6-C3476F4E547A}" name="数据透视表53" cacheId="10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L654:CM661" firstHeaderRow="1" firstDataRow="1" firstDataCol="1"/>
  <pivotFields count="2">
    <pivotField axis="axisRow" showAll="0">
      <items count="12">
        <item n="NULL" m="1" x="10"/>
        <item m="1" x="6"/>
        <item x="2"/>
        <item m="1" x="7"/>
        <item x="3"/>
        <item m="1" x="8"/>
        <item m="1" x="9"/>
        <item x="0"/>
        <item x="1"/>
        <item x="4"/>
        <item x="5"/>
        <item t="default"/>
      </items>
    </pivotField>
    <pivotField dataField="1" showAll="0"/>
  </pivotFields>
  <rowFields count="1">
    <field x="0"/>
  </rowFields>
  <rowItems count="7">
    <i>
      <x v="2"/>
    </i>
    <i>
      <x v="4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6">
    <format dxfId="35">
      <pivotArea type="all" dataOnly="0" outline="0" fieldPosition="0"/>
    </format>
    <format dxfId="34">
      <pivotArea outline="0" collapsedLevelsAreSubtotals="1" fieldPosition="0"/>
    </format>
    <format dxfId="33">
      <pivotArea field="0" type="button" dataOnly="0" labelOnly="1" outline="0" axis="axisRow" fieldPosition="0"/>
    </format>
    <format dxfId="32">
      <pivotArea dataOnly="0" labelOnly="1" fieldPosition="0">
        <references count="1">
          <reference field="0" count="0"/>
        </references>
      </pivotArea>
    </format>
    <format dxfId="31">
      <pivotArea dataOnly="0" labelOnly="1" grandRow="1" outline="0" fieldPosition="0"/>
    </format>
    <format dxfId="3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4CDB76-C396-4951-AB42-6882560826EF}" name="数据透视表36" cacheId="10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A654:BB663" firstHeaderRow="1" firstDataRow="1" firstDataCol="1"/>
  <pivotFields count="2">
    <pivotField axis="axisRow" showAll="0">
      <items count="16">
        <item n="NULL" x="5"/>
        <item m="1" x="8"/>
        <item m="1" x="9"/>
        <item m="1" x="10"/>
        <item m="1" x="11"/>
        <item x="7"/>
        <item m="1" x="12"/>
        <item m="1" x="13"/>
        <item m="1" x="14"/>
        <item n="NULL2" x="0"/>
        <item x="1"/>
        <item x="2"/>
        <item x="3"/>
        <item x="4"/>
        <item x="6"/>
        <item t="default"/>
      </items>
    </pivotField>
    <pivotField dataField="1" showAll="0"/>
  </pivotFields>
  <rowFields count="1">
    <field x="0"/>
  </rowFields>
  <rowItems count="9">
    <i>
      <x/>
    </i>
    <i>
      <x v="5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6"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axis="axisRow" fieldPosition="0"/>
    </format>
    <format dxfId="38">
      <pivotArea dataOnly="0" labelOnly="1" fieldPosition="0">
        <references count="1">
          <reference field="0" count="0"/>
        </references>
      </pivotArea>
    </format>
    <format dxfId="37">
      <pivotArea dataOnly="0" labelOnly="1" grandRow="1" outline="0" fieldPosition="0"/>
    </format>
    <format dxfId="3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65CF92-B629-4278-8B77-AC8274F83AF2}" name="数据透视表56" cacheId="15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R654:CS660" firstHeaderRow="1" firstDataRow="1" firstDataCol="1"/>
  <pivotFields count="2">
    <pivotField axis="axisRow" showAll="0">
      <items count="12">
        <item n="NULL" m="1" x="10"/>
        <item m="1" x="6"/>
        <item m="1" x="7"/>
        <item m="1" x="8"/>
        <item m="1" x="9"/>
        <item x="0"/>
        <item x="1"/>
        <item x="2"/>
        <item x="3"/>
        <item x="4"/>
        <item m="1" x="5"/>
        <item t="default"/>
      </items>
    </pivotField>
    <pivotField dataField="1" showAll="0"/>
  </pivotFields>
  <rowFields count="1">
    <field x="0"/>
  </rowFields>
  <rowItems count="6"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47">
      <pivotArea type="all" dataOnly="0" outline="0" fieldPosition="0"/>
    </format>
    <format dxfId="46">
      <pivotArea outline="0" collapsedLevelsAreSubtotals="1" fieldPosition="0"/>
    </format>
    <format dxfId="45">
      <pivotArea field="0" type="button" dataOnly="0" labelOnly="1" outline="0" axis="axisRow" fieldPosition="0"/>
    </format>
    <format dxfId="44">
      <pivotArea dataOnly="0" labelOnly="1" fieldPosition="0">
        <references count="1">
          <reference field="0" count="0"/>
        </references>
      </pivotArea>
    </format>
    <format dxfId="43">
      <pivotArea dataOnly="0" labelOnly="1" grandRow="1" outline="0" fieldPosition="0"/>
    </format>
    <format dxfId="4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4CE5BC-6309-4B06-BA14-3008415C2FB7}" name="数据透视表3" cacheId="8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C654:AD664" firstHeaderRow="1" firstDataRow="1" firstDataCol="1"/>
  <pivotFields count="2">
    <pivotField axis="axisRow" showAll="0">
      <items count="17">
        <item n="NULL" x="5"/>
        <item m="1" x="9"/>
        <item m="1" x="10"/>
        <item m="1" x="11"/>
        <item m="1" x="12"/>
        <item m="1" x="13"/>
        <item m="1" x="14"/>
        <item m="1" x="15"/>
        <item x="1"/>
        <item n="NULL2" x="0"/>
        <item x="2"/>
        <item x="3"/>
        <item x="4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6">
    <format dxfId="53">
      <pivotArea type="all" dataOnly="0" outline="0" fieldPosition="0"/>
    </format>
    <format dxfId="52">
      <pivotArea outline="0" collapsedLevelsAreSubtotals="1" fieldPosition="0"/>
    </format>
    <format dxfId="51">
      <pivotArea field="0" type="button" dataOnly="0" labelOnly="1" outline="0" axis="axisRow" fieldPosition="0"/>
    </format>
    <format dxfId="50">
      <pivotArea dataOnly="0" labelOnly="1" fieldPosition="0">
        <references count="1">
          <reference field="0" count="0"/>
        </references>
      </pivotArea>
    </format>
    <format dxfId="49">
      <pivotArea dataOnly="0" labelOnly="1" grandRow="1" outline="0" fieldPosition="0"/>
    </format>
    <format dxfId="4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DC1756-601C-445F-ACB7-8A8828956D8F}" name="数据透视表27" cacheId="9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J654:AK665" firstHeaderRow="1" firstDataRow="1" firstDataCol="1"/>
  <pivotFields count="2">
    <pivotField axis="axisRow" showAll="0">
      <items count="17">
        <item n="NULL" x="7"/>
        <item m="1" x="10"/>
        <item m="1" x="11"/>
        <item m="1" x="12"/>
        <item m="1" x="13"/>
        <item m="1" x="14"/>
        <item m="1" x="15"/>
        <item n="NULL2" x="0"/>
        <item x="1"/>
        <item x="2"/>
        <item x="3"/>
        <item x="4"/>
        <item x="5"/>
        <item x="6"/>
        <item x="8"/>
        <item x="9"/>
        <item t="default"/>
      </items>
    </pivotField>
    <pivotField dataField="1" showAll="0"/>
  </pivotFields>
  <rowFields count="1">
    <field x="0"/>
  </rowFields>
  <rowItems count="11">
    <i>
      <x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6"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dataOnly="0" labelOnly="1" fieldPosition="0">
        <references count="1">
          <reference field="0" count="0"/>
        </references>
      </pivotArea>
    </format>
    <format dxfId="55">
      <pivotArea dataOnly="0" labelOnly="1" grandRow="1" outline="0" fieldPosition="0"/>
    </format>
    <format dxfId="5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6F69CD-7707-46A4-8129-C2339CB2D607}" name="数据透视表42" cacheId="11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N654:BO663" firstHeaderRow="1" firstDataRow="1" firstDataCol="1"/>
  <pivotFields count="2">
    <pivotField axis="axisRow" showAll="0">
      <items count="14">
        <item n="NULL" x="5"/>
        <item m="1" x="8"/>
        <item m="1" x="9"/>
        <item x="7"/>
        <item m="1" x="10"/>
        <item m="1" x="11"/>
        <item m="1" x="12"/>
        <item n="NULL2" x="0"/>
        <item x="1"/>
        <item x="2"/>
        <item x="3"/>
        <item x="4"/>
        <item x="6"/>
        <item t="default"/>
      </items>
    </pivotField>
    <pivotField dataField="1" showAll="0"/>
  </pivotFields>
  <rowFields count="1">
    <field x="0"/>
  </rowFields>
  <rowItems count="9">
    <i>
      <x/>
    </i>
    <i>
      <x v="3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求和项:得分" fld="1" baseField="0" baseItem="0"/>
  </dataFields>
  <formats count="6">
    <format dxfId="65">
      <pivotArea type="all" dataOnly="0" outline="0" fieldPosition="0"/>
    </format>
    <format dxfId="64">
      <pivotArea outline="0" collapsedLevelsAreSubtotals="1" fieldPosition="0"/>
    </format>
    <format dxfId="63">
      <pivotArea field="0" type="button" dataOnly="0" labelOnly="1" outline="0" axis="axisRow" fieldPosition="0"/>
    </format>
    <format dxfId="62">
      <pivotArea dataOnly="0" labelOnly="1" fieldPosition="0">
        <references count="1">
          <reference field="0" count="0"/>
        </references>
      </pivotArea>
    </format>
    <format dxfId="61">
      <pivotArea dataOnly="0" labelOnly="1" grandRow="1" outline="0" fieldPosition="0"/>
    </format>
    <format dxfId="6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1AF61F-368B-4AC6-A303-4267B1222611}" name="数据透视表23" cacheId="8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A654:AB663" firstHeaderRow="1" firstDataRow="1" firstDataCol="1"/>
  <pivotFields count="2">
    <pivotField axis="axisRow" showAll="0">
      <items count="15">
        <item n="NULL" x="4"/>
        <item m="1" x="8"/>
        <item m="1" x="9"/>
        <item m="1" x="10"/>
        <item m="1" x="11"/>
        <item m="1" x="12"/>
        <item m="1" x="13"/>
        <item n="NULL2" x="0"/>
        <item x="1"/>
        <item x="2"/>
        <item x="3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71">
      <pivotArea type="all" dataOnly="0" outline="0" fieldPosition="0"/>
    </format>
    <format dxfId="70">
      <pivotArea outline="0" collapsedLevelsAreSubtotals="1" fieldPosition="0"/>
    </format>
    <format dxfId="69">
      <pivotArea field="0" type="button" dataOnly="0" labelOnly="1" outline="0" axis="axisRow" fieldPosition="0"/>
    </format>
    <format dxfId="68">
      <pivotArea dataOnly="0" labelOnly="1" fieldPosition="0">
        <references count="1">
          <reference field="0" count="0"/>
        </references>
      </pivotArea>
    </format>
    <format dxfId="67">
      <pivotArea dataOnly="0" labelOnly="1" grandRow="1" outline="0" fieldPosition="0"/>
    </format>
    <format dxfId="6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35D3B9-D480-4CD0-966D-15F90A39340A}" name="数据透视表52" cacheId="10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J654:CK661" firstHeaderRow="1" firstDataRow="1" firstDataCol="1"/>
  <pivotFields count="2">
    <pivotField axis="axisRow" showAll="0">
      <items count="13">
        <item n="NULL" m="1" x="11"/>
        <item m="1" x="6"/>
        <item x="3"/>
        <item m="1" x="7"/>
        <item m="1" x="8"/>
        <item m="1" x="9"/>
        <item m="1" x="10"/>
        <item x="0"/>
        <item x="1"/>
        <item x="2"/>
        <item x="4"/>
        <item x="5"/>
        <item t="default"/>
      </items>
    </pivotField>
    <pivotField dataField="1" showAll="0"/>
  </pivotFields>
  <rowFields count="1">
    <field x="0"/>
  </rowFields>
  <rowItems count="7">
    <i>
      <x v="2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6"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dataOnly="0" labelOnly="1" fieldPosition="0">
        <references count="1">
          <reference field="0" count="0"/>
        </references>
      </pivotArea>
    </format>
    <format dxfId="73">
      <pivotArea dataOnly="0" labelOnly="1" grandRow="1" outline="0" fieldPosition="0"/>
    </format>
    <format dxfId="7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D59994-4306-43DF-8013-EF22D2A15F78}" name="数据透视表28" cacheId="9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L654:AM663" firstHeaderRow="1" firstDataRow="1" firstDataCol="1"/>
  <pivotFields count="2">
    <pivotField axis="axisRow" showAll="0">
      <items count="14">
        <item n="NULL" x="6"/>
        <item m="1" x="8"/>
        <item m="1" x="9"/>
        <item m="1" x="10"/>
        <item m="1" x="11"/>
        <item m="1" x="12"/>
        <item n="NULL2" x="0"/>
        <item x="1"/>
        <item x="2"/>
        <item x="3"/>
        <item x="4"/>
        <item x="5"/>
        <item x="7"/>
        <item t="default"/>
      </items>
    </pivotField>
    <pivotField dataField="1" showAll="0"/>
  </pivotFields>
  <rowFields count="1">
    <field x="0"/>
  </rowFields>
  <rowItems count="9">
    <i>
      <x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求和项:得分" fld="1" baseField="0" baseItem="0"/>
  </dataFields>
  <formats count="6">
    <format dxfId="83">
      <pivotArea type="all" dataOnly="0" outline="0" fieldPosition="0"/>
    </format>
    <format dxfId="82">
      <pivotArea outline="0" collapsedLevelsAreSubtotals="1" fieldPosition="0"/>
    </format>
    <format dxfId="81">
      <pivotArea field="0" type="button" dataOnly="0" labelOnly="1" outline="0" axis="axisRow" fieldPosition="0"/>
    </format>
    <format dxfId="80">
      <pivotArea dataOnly="0" labelOnly="1" fieldPosition="0">
        <references count="1">
          <reference field="0" count="0"/>
        </references>
      </pivotArea>
    </format>
    <format dxfId="79">
      <pivotArea dataOnly="0" labelOnly="1" grandRow="1" outline="0" fieldPosition="0"/>
    </format>
    <format dxfId="7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ABF141-66D0-4A19-8317-5862F3E3C83F}" name="数据透视表50" cacheId="11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E654:CF661" firstHeaderRow="1" firstDataRow="1" firstDataCol="1"/>
  <pivotFields count="2">
    <pivotField axis="axisRow" showAll="0">
      <items count="11">
        <item n="NULL" x="2"/>
        <item m="1" x="6"/>
        <item n="胡柔殳" m="1" x="7"/>
        <item m="1" x="8"/>
        <item m="1" x="9"/>
        <item x="0"/>
        <item x="1"/>
        <item x="3"/>
        <item x="4"/>
        <item x="5"/>
        <item t="default"/>
      </items>
    </pivotField>
    <pivotField dataField="1" showAll="0"/>
  </pivotFields>
  <rowFields count="1">
    <field x="0"/>
  </rowFields>
  <rowItems count="7">
    <i>
      <x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89">
      <pivotArea type="all" dataOnly="0" outline="0" fieldPosition="0"/>
    </format>
    <format dxfId="88">
      <pivotArea outline="0" collapsedLevelsAreSubtotals="1" fieldPosition="0"/>
    </format>
    <format dxfId="87">
      <pivotArea field="0" type="button" dataOnly="0" labelOnly="1" outline="0" axis="axisRow" fieldPosition="0"/>
    </format>
    <format dxfId="86">
      <pivotArea dataOnly="0" labelOnly="1" fieldPosition="0">
        <references count="1">
          <reference field="0" count="0"/>
        </references>
      </pivotArea>
    </format>
    <format dxfId="85">
      <pivotArea dataOnly="0" labelOnly="1" grandRow="1" outline="0" fieldPosition="0"/>
    </format>
    <format dxfId="8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C525E1-5524-40A0-9331-357A0064483F}" name="数据透视表25" cacheId="9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E654:AF663" firstHeaderRow="1" firstDataRow="1" firstDataCol="1"/>
  <pivotFields count="2">
    <pivotField axis="axisRow" showAll="0">
      <items count="17">
        <item n="NULL" x="4"/>
        <item m="1" x="8"/>
        <item m="1" x="9"/>
        <item m="1" x="10"/>
        <item m="1" x="11"/>
        <item m="1" x="12"/>
        <item x="2"/>
        <item m="1" x="13"/>
        <item m="1" x="14"/>
        <item m="1" x="15"/>
        <item n="NULL2" x="0"/>
        <item x="1"/>
        <item x="3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6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6"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dataOnly="0" labelOnly="1" fieldPosition="0">
        <references count="1">
          <reference field="0" count="0"/>
        </references>
      </pivotArea>
    </format>
    <format dxfId="91">
      <pivotArea dataOnly="0" labelOnly="1" grandRow="1" outline="0" fieldPosition="0"/>
    </format>
    <format dxfId="9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A27303-272A-4F28-B93A-F5948DBDE82F}" name="数据透视表1" cacheId="9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P654:AQ663" firstHeaderRow="1" firstDataRow="1" firstDataCol="1"/>
  <pivotFields count="2">
    <pivotField axis="axisRow" showAll="0">
      <items count="15">
        <item n="NULL" x="5"/>
        <item m="1" x="8"/>
        <item m="1" x="9"/>
        <item m="1" x="10"/>
        <item m="1" x="11"/>
        <item x="1"/>
        <item m="1" x="12"/>
        <item m="1" x="13"/>
        <item n="NULL2" x="0"/>
        <item x="2"/>
        <item x="3"/>
        <item x="4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5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101">
      <pivotArea type="all" dataOnly="0" outline="0" fieldPosition="0"/>
    </format>
    <format dxfId="100">
      <pivotArea outline="0" collapsedLevelsAreSubtotals="1" fieldPosition="0"/>
    </format>
    <format dxfId="99">
      <pivotArea field="0" type="button" dataOnly="0" labelOnly="1" outline="0" axis="axisRow" fieldPosition="0"/>
    </format>
    <format dxfId="98">
      <pivotArea dataOnly="0" labelOnly="1" fieldPosition="0">
        <references count="1">
          <reference field="0" count="0"/>
        </references>
      </pivotArea>
    </format>
    <format dxfId="97">
      <pivotArea dataOnly="0" labelOnly="1" grandRow="1" outline="0" fieldPosition="0"/>
    </format>
    <format dxfId="9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33205F-FE3A-4B1D-9E0E-BF34915CFB4D}" name="数据透视表40" cacheId="10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J654:BK664" firstHeaderRow="1" firstDataRow="1" firstDataCol="1"/>
  <pivotFields count="2">
    <pivotField axis="axisRow" showAll="0">
      <items count="16">
        <item n="NULL" x="5"/>
        <item m="1" x="9"/>
        <item m="1" x="10"/>
        <item m="1" x="11"/>
        <item m="1" x="12"/>
        <item m="1" x="13"/>
        <item m="1" x="14"/>
        <item n="NULL2" x="0"/>
        <item x="1"/>
        <item x="2"/>
        <item x="3"/>
        <item x="4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6">
    <format dxfId="107">
      <pivotArea type="all" dataOnly="0" outline="0" fieldPosition="0"/>
    </format>
    <format dxfId="106">
      <pivotArea outline="0" collapsedLevelsAreSubtotals="1" fieldPosition="0"/>
    </format>
    <format dxfId="105">
      <pivotArea field="0" type="button" dataOnly="0" labelOnly="1" outline="0" axis="axisRow" fieldPosition="0"/>
    </format>
    <format dxfId="104">
      <pivotArea dataOnly="0" labelOnly="1" fieldPosition="0">
        <references count="1">
          <reference field="0" count="0"/>
        </references>
      </pivotArea>
    </format>
    <format dxfId="103">
      <pivotArea dataOnly="0" labelOnly="1" grandRow="1" outline="0" fieldPosition="0"/>
    </format>
    <format dxfId="10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3D7DFE-F168-4D70-AA65-A3ACF08BC709}" name="数据透视表6" cacheId="15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Y654:BZ662" firstHeaderRow="1" firstDataRow="1" firstDataCol="1"/>
  <pivotFields count="2">
    <pivotField axis="axisRow" showAll="0">
      <items count="15">
        <item m="1" x="12"/>
        <item m="1" x="13"/>
        <item m="1" x="8"/>
        <item m="1" x="11"/>
        <item m="1" x="10"/>
        <item m="1" x="7"/>
        <item m="1" x="9"/>
        <item x="6"/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0"/>
  </rowFields>
  <rowItems count="8"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6CF899-EDD7-43A8-A2B4-FE87D86E0C13}" name="数据透视表20" cacheId="15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U654:V663" firstHeaderRow="1" firstDataRow="1" firstDataCol="1"/>
  <pivotFields count="2">
    <pivotField axis="axisRow" showAll="0">
      <items count="16">
        <item m="1" x="11"/>
        <item m="1" x="14"/>
        <item m="1" x="8"/>
        <item m="1" x="9"/>
        <item m="1" x="10"/>
        <item m="1" x="12"/>
        <item m="1" x="13"/>
        <item n="NULL" x="4"/>
        <item n="NULL2" x="0"/>
        <item x="1"/>
        <item x="2"/>
        <item x="3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6">
    <format dxfId="113">
      <pivotArea type="all" dataOnly="0" outline="0" fieldPosition="0"/>
    </format>
    <format dxfId="112">
      <pivotArea outline="0" collapsedLevelsAreSubtotals="1" fieldPosition="0"/>
    </format>
    <format dxfId="111">
      <pivotArea field="0" type="button" dataOnly="0" labelOnly="1" outline="0" axis="axisRow" fieldPosition="0"/>
    </format>
    <format dxfId="110">
      <pivotArea dataOnly="0" labelOnly="1" fieldPosition="0">
        <references count="1">
          <reference field="0" count="0"/>
        </references>
      </pivotArea>
    </format>
    <format dxfId="109">
      <pivotArea dataOnly="0" labelOnly="1" grandRow="1" outline="0" fieldPosition="0"/>
    </format>
    <format dxfId="10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4DFC48-0D6F-4F63-9663-C6F74E4036A2}" name="数据透视表49" cacheId="11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C654:CD662" firstHeaderRow="1" firstDataRow="1" firstDataCol="1"/>
  <pivotFields count="2">
    <pivotField axis="axisRow" showAll="0">
      <items count="13">
        <item n="NULL" x="2"/>
        <item m="1" x="7"/>
        <item m="1" x="8"/>
        <item m="1" x="9"/>
        <item m="1" x="10"/>
        <item m="1" x="11"/>
        <item x="0"/>
        <item x="1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6">
    <format dxfId="119">
      <pivotArea type="all" dataOnly="0" outline="0" fieldPosition="0"/>
    </format>
    <format dxfId="118">
      <pivotArea outline="0" collapsedLevelsAreSubtotals="1" fieldPosition="0"/>
    </format>
    <format dxfId="117">
      <pivotArea field="0" type="button" dataOnly="0" labelOnly="1" outline="0" axis="axisRow" fieldPosition="0"/>
    </format>
    <format dxfId="116">
      <pivotArea dataOnly="0" labelOnly="1" fieldPosition="0">
        <references count="1">
          <reference field="0" count="0"/>
        </references>
      </pivotArea>
    </format>
    <format dxfId="115">
      <pivotArea dataOnly="0" labelOnly="1" grandRow="1" outline="0" fieldPosition="0"/>
    </format>
    <format dxfId="11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A211B7-4190-4847-BD28-459172F93405}" name="数据透视表37" cacheId="10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C654:BD664" firstHeaderRow="1" firstDataRow="1" firstDataCol="1"/>
  <pivotFields count="2">
    <pivotField axis="axisRow" showAll="0">
      <items count="16">
        <item n="NULL" x="5"/>
        <item m="1" x="9"/>
        <item x="8"/>
        <item m="1" x="10"/>
        <item m="1" x="11"/>
        <item m="1" x="12"/>
        <item m="1" x="13"/>
        <item m="1" x="14"/>
        <item n="NULL2" x="0"/>
        <item x="1"/>
        <item x="2"/>
        <item x="3"/>
        <item x="4"/>
        <item x="6"/>
        <item x="7"/>
        <item t="default"/>
      </items>
    </pivotField>
    <pivotField dataField="1" showAll="0"/>
  </pivotFields>
  <rowFields count="1">
    <field x="0"/>
  </rowFields>
  <rowItems count="10">
    <i>
      <x/>
    </i>
    <i>
      <x v="2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6">
    <format dxfId="125">
      <pivotArea type="all" dataOnly="0" outline="0" fieldPosition="0"/>
    </format>
    <format dxfId="124">
      <pivotArea outline="0" collapsedLevelsAreSubtotals="1" fieldPosition="0"/>
    </format>
    <format dxfId="123">
      <pivotArea field="0" type="button" dataOnly="0" labelOnly="1" outline="0" axis="axisRow" fieldPosition="0"/>
    </format>
    <format dxfId="122">
      <pivotArea dataOnly="0" labelOnly="1" fieldPosition="0">
        <references count="1">
          <reference field="0" count="0"/>
        </references>
      </pivotArea>
    </format>
    <format dxfId="121">
      <pivotArea dataOnly="0" labelOnly="1" grandRow="1" outline="0" fieldPosition="0"/>
    </format>
    <format dxfId="12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58AB16-4CB2-4387-8AD9-D5CFBA2A4C07}" name="数据透视表38" cacheId="10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E654:BF662" firstHeaderRow="1" firstDataRow="1" firstDataCol="1"/>
  <pivotFields count="2">
    <pivotField axis="axisRow" showAll="0">
      <items count="15">
        <item n="NULL" x="4"/>
        <item m="1" x="7"/>
        <item m="1" x="8"/>
        <item m="1" x="9"/>
        <item n="胡柔殳" m="1" x="10"/>
        <item m="1" x="11"/>
        <item m="1" x="12"/>
        <item m="1" x="13"/>
        <item n="NULL2" x="0"/>
        <item x="1"/>
        <item x="2"/>
        <item x="3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131">
      <pivotArea type="all" dataOnly="0" outline="0" fieldPosition="0"/>
    </format>
    <format dxfId="130">
      <pivotArea outline="0" collapsedLevelsAreSubtotals="1" fieldPosition="0"/>
    </format>
    <format dxfId="129">
      <pivotArea field="0" type="button" dataOnly="0" labelOnly="1" outline="0" axis="axisRow" fieldPosition="0"/>
    </format>
    <format dxfId="128">
      <pivotArea dataOnly="0" labelOnly="1" fieldPosition="0">
        <references count="1">
          <reference field="0" count="0"/>
        </references>
      </pivotArea>
    </format>
    <format dxfId="127">
      <pivotArea dataOnly="0" labelOnly="1" grandRow="1" outline="0" fieldPosition="0"/>
    </format>
    <format dxfId="12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D27EA9-A2EB-40C3-B41D-B04D2A2DF6CA}" name="数据透视表32" cacheId="9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U654:AV663" firstHeaderRow="1" firstDataRow="1" firstDataCol="1"/>
  <pivotFields count="2">
    <pivotField axis="axisRow" showAll="0">
      <items count="15">
        <item m="1" x="13"/>
        <item m="1" x="8"/>
        <item m="1" x="12"/>
        <item m="1" x="9"/>
        <item m="1" x="11"/>
        <item n="NULL" x="6"/>
        <item m="1" x="10"/>
        <item n="NULL2" x="0"/>
        <item x="1"/>
        <item x="2"/>
        <item x="3"/>
        <item x="4"/>
        <item x="5"/>
        <item x="7"/>
        <item t="default"/>
      </items>
    </pivotField>
    <pivotField dataField="1" showAll="0"/>
  </pivotFields>
  <rowFields count="1">
    <field x="0"/>
  </rowFields>
  <rowItems count="9">
    <i>
      <x v="5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137">
      <pivotArea type="all" dataOnly="0" outline="0" fieldPosition="0"/>
    </format>
    <format dxfId="136">
      <pivotArea outline="0" collapsedLevelsAreSubtotals="1" fieldPosition="0"/>
    </format>
    <format dxfId="135">
      <pivotArea field="0" type="button" dataOnly="0" labelOnly="1" outline="0" axis="axisRow" fieldPosition="0"/>
    </format>
    <format dxfId="134">
      <pivotArea dataOnly="0" labelOnly="1" fieldPosition="0">
        <references count="1">
          <reference field="0" count="0"/>
        </references>
      </pivotArea>
    </format>
    <format dxfId="133">
      <pivotArea dataOnly="0" labelOnly="1" grandRow="1" outline="0" fieldPosition="0"/>
    </format>
    <format dxfId="13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C62222-CE41-4812-9B4C-2103BB5C5DA9}" name="数据透视表48" cacheId="11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A654:CB661" firstHeaderRow="1" firstDataRow="1" firstDataCol="1"/>
  <pivotFields count="2">
    <pivotField axis="axisRow" showAll="0">
      <items count="12">
        <item n="NULL" x="2"/>
        <item m="1" x="6"/>
        <item x="1"/>
        <item m="1" x="7"/>
        <item m="1" x="8"/>
        <item x="5"/>
        <item m="1" x="9"/>
        <item m="1" x="10"/>
        <item x="0"/>
        <item x="3"/>
        <item x="4"/>
        <item t="default"/>
      </items>
    </pivotField>
    <pivotField dataField="1" showAll="0"/>
  </pivotFields>
  <rowFields count="1">
    <field x="0"/>
  </rowFields>
  <rowItems count="7">
    <i>
      <x/>
    </i>
    <i>
      <x v="2"/>
    </i>
    <i>
      <x v="5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6">
    <format dxfId="143">
      <pivotArea type="all" dataOnly="0" outline="0" fieldPosition="0"/>
    </format>
    <format dxfId="142">
      <pivotArea outline="0" collapsedLevelsAreSubtotals="1" fieldPosition="0"/>
    </format>
    <format dxfId="141">
      <pivotArea field="0" type="button" dataOnly="0" labelOnly="1" outline="0" axis="axisRow" fieldPosition="0"/>
    </format>
    <format dxfId="140">
      <pivotArea dataOnly="0" labelOnly="1" fieldPosition="0">
        <references count="1">
          <reference field="0" count="0"/>
        </references>
      </pivotArea>
    </format>
    <format dxfId="139">
      <pivotArea dataOnly="0" labelOnly="1" grandRow="1" outline="0" fieldPosition="0"/>
    </format>
    <format dxfId="13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76212C-2C43-4A02-B6AD-97DA5D4EE97A}" name="数据透视表22" cacheId="15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Y654:Z664" firstHeaderRow="1" firstDataRow="1" firstDataCol="1"/>
  <pivotFields count="2">
    <pivotField axis="axisRow" showAll="0">
      <items count="11">
        <item n="NULL" x="4"/>
        <item n="NULL2" x="0"/>
        <item x="1"/>
        <item x="2"/>
        <item x="3"/>
        <item x="5"/>
        <item x="6"/>
        <item x="7"/>
        <item x="8"/>
        <item m="1" x="9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6">
    <format dxfId="149">
      <pivotArea type="all" dataOnly="0" outline="0" fieldPosition="0"/>
    </format>
    <format dxfId="148">
      <pivotArea outline="0" collapsedLevelsAreSubtotals="1" fieldPosition="0"/>
    </format>
    <format dxfId="147">
      <pivotArea field="0" type="button" dataOnly="0" labelOnly="1" outline="0" axis="axisRow" fieldPosition="0"/>
    </format>
    <format dxfId="146">
      <pivotArea dataOnly="0" labelOnly="1" fieldPosition="0">
        <references count="1">
          <reference field="0" count="0"/>
        </references>
      </pivotArea>
    </format>
    <format dxfId="145">
      <pivotArea dataOnly="0" labelOnly="1" grandRow="1" outline="0" fieldPosition="0"/>
    </format>
    <format dxfId="14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510680-D0A3-4207-9D46-33C1A0F062A5}" name="数据透视表51" cacheId="10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H654:CI662" firstHeaderRow="1" firstDataRow="1" firstDataCol="1"/>
  <pivotFields count="2">
    <pivotField axis="axisRow" showAll="0">
      <items count="15">
        <item m="1" x="7"/>
        <item m="1" x="11"/>
        <item m="1" x="10"/>
        <item m="1" x="12"/>
        <item m="1" x="9"/>
        <item n="NULL" m="1" x="13"/>
        <item m="1" x="8"/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155">
      <pivotArea type="all" dataOnly="0" outline="0" fieldPosition="0"/>
    </format>
    <format dxfId="154">
      <pivotArea outline="0" collapsedLevelsAreSubtotals="1" fieldPosition="0"/>
    </format>
    <format dxfId="153">
      <pivotArea field="0" type="button" dataOnly="0" labelOnly="1" outline="0" axis="axisRow" fieldPosition="0"/>
    </format>
    <format dxfId="152">
      <pivotArea dataOnly="0" labelOnly="1" fieldPosition="0">
        <references count="1">
          <reference field="0" count="0"/>
        </references>
      </pivotArea>
    </format>
    <format dxfId="151">
      <pivotArea dataOnly="0" labelOnly="1" grandRow="1" outline="0" fieldPosition="0"/>
    </format>
    <format dxfId="15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BFA84E-234D-4ED6-9F94-12A0565FA174}" name="数据透视表39" cacheId="10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H654:BI664" firstHeaderRow="1" firstDataRow="1" firstDataCol="1"/>
  <pivotFields count="2">
    <pivotField axis="axisRow" showAll="0">
      <items count="15">
        <item m="1" x="9"/>
        <item m="1" x="13"/>
        <item m="1" x="12"/>
        <item m="1" x="10"/>
        <item m="1" x="11"/>
        <item n="NULL" x="6"/>
        <item n="NULL2" x="0"/>
        <item x="1"/>
        <item x="2"/>
        <item x="3"/>
        <item x="4"/>
        <item x="5"/>
        <item x="7"/>
        <item x="8"/>
        <item t="default"/>
      </items>
    </pivotField>
    <pivotField dataField="1" showAll="0"/>
  </pivotFields>
  <rowFields count="1">
    <field x="0"/>
  </rowFields>
  <rowItems count="10"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161">
      <pivotArea type="all" dataOnly="0" outline="0" fieldPosition="0"/>
    </format>
    <format dxfId="160">
      <pivotArea outline="0" collapsedLevelsAreSubtotals="1" fieldPosition="0"/>
    </format>
    <format dxfId="159">
      <pivotArea field="0" type="button" dataOnly="0" labelOnly="1" outline="0" axis="axisRow" fieldPosition="0"/>
    </format>
    <format dxfId="158">
      <pivotArea dataOnly="0" labelOnly="1" fieldPosition="0">
        <references count="1">
          <reference field="0" count="0"/>
        </references>
      </pivotArea>
    </format>
    <format dxfId="157">
      <pivotArea dataOnly="0" labelOnly="1" grandRow="1" outline="0" fieldPosition="0"/>
    </format>
    <format dxfId="15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36214F-CA84-41B0-8551-91E08E62C128}" name="数据透视表43" cacheId="11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P654:BQ663" firstHeaderRow="1" firstDataRow="1" firstDataCol="1"/>
  <pivotFields count="2">
    <pivotField axis="axisRow" showAll="0">
      <items count="15">
        <item n="NULL" x="5"/>
        <item m="1" x="8"/>
        <item m="1" x="9"/>
        <item m="1" x="10"/>
        <item m="1" x="11"/>
        <item m="1" x="12"/>
        <item m="1" x="13"/>
        <item n="NULL2" x="0"/>
        <item x="1"/>
        <item x="2"/>
        <item x="3"/>
        <item x="4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167">
      <pivotArea type="all" dataOnly="0" outline="0" fieldPosition="0"/>
    </format>
    <format dxfId="166">
      <pivotArea outline="0" collapsedLevelsAreSubtotals="1" fieldPosition="0"/>
    </format>
    <format dxfId="165">
      <pivotArea field="0" type="button" dataOnly="0" labelOnly="1" outline="0" axis="axisRow" fieldPosition="0"/>
    </format>
    <format dxfId="164">
      <pivotArea dataOnly="0" labelOnly="1" fieldPosition="0">
        <references count="1">
          <reference field="0" count="0"/>
        </references>
      </pivotArea>
    </format>
    <format dxfId="163">
      <pivotArea dataOnly="0" labelOnly="1" grandRow="1" outline="0" fieldPosition="0"/>
    </format>
    <format dxfId="16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3B008C-4BCA-4782-B43C-4499DF6D6557}" name="数据透视表46" cacheId="11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W654:BX662" firstHeaderRow="1" firstDataRow="1" firstDataCol="1"/>
  <pivotFields count="2">
    <pivotField axis="axisRow" showAll="0">
      <items count="13">
        <item n="NULL" x="2"/>
        <item m="1" x="7"/>
        <item x="4"/>
        <item m="1" x="8"/>
        <item m="1" x="9"/>
        <item m="1" x="10"/>
        <item m="1" x="11"/>
        <item x="0"/>
        <item x="1"/>
        <item x="3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2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6">
    <format dxfId="173">
      <pivotArea type="all" dataOnly="0" outline="0" fieldPosition="0"/>
    </format>
    <format dxfId="172">
      <pivotArea outline="0" collapsedLevelsAreSubtotals="1" fieldPosition="0"/>
    </format>
    <format dxfId="171">
      <pivotArea field="0" type="button" dataOnly="0" labelOnly="1" outline="0" axis="axisRow" fieldPosition="0"/>
    </format>
    <format dxfId="170">
      <pivotArea dataOnly="0" labelOnly="1" fieldPosition="0">
        <references count="1">
          <reference field="0" count="0"/>
        </references>
      </pivotArea>
    </format>
    <format dxfId="169">
      <pivotArea dataOnly="0" labelOnly="1" grandRow="1" outline="0" fieldPosition="0"/>
    </format>
    <format dxfId="16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5E7D13-D32A-4F27-ADC6-D7A56FD9ACD7}" name="数据透视表55" cacheId="10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P654:CQ663" firstHeaderRow="1" firstDataRow="1" firstDataCol="1"/>
  <pivotFields count="2">
    <pivotField axis="axisRow" showAll="0">
      <items count="15">
        <item n="NULL" m="1" x="13"/>
        <item m="1" x="8"/>
        <item m="1" x="9"/>
        <item m="1" x="10"/>
        <item m="1" x="11"/>
        <item m="1" x="12"/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179">
      <pivotArea type="all" dataOnly="0" outline="0" fieldPosition="0"/>
    </format>
    <format dxfId="178">
      <pivotArea outline="0" collapsedLevelsAreSubtotals="1" fieldPosition="0"/>
    </format>
    <format dxfId="177">
      <pivotArea field="0" type="button" dataOnly="0" labelOnly="1" outline="0" axis="axisRow" fieldPosition="0"/>
    </format>
    <format dxfId="176">
      <pivotArea dataOnly="0" labelOnly="1" fieldPosition="0">
        <references count="1">
          <reference field="0" count="0"/>
        </references>
      </pivotArea>
    </format>
    <format dxfId="175">
      <pivotArea dataOnly="0" labelOnly="1" grandRow="1" outline="0" fieldPosition="0"/>
    </format>
    <format dxfId="17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459CCC-E020-4B46-84C9-5AB79B24855D}" name="数据透视表31" cacheId="9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R654:AS662" firstHeaderRow="1" firstDataRow="1" firstDataCol="1"/>
  <pivotFields count="2">
    <pivotField axis="axisRow" showAll="0">
      <items count="15">
        <item n="NULL" x="4"/>
        <item m="1" x="7"/>
        <item m="1" x="8"/>
        <item x="2"/>
        <item m="1" x="9"/>
        <item m="1" x="10"/>
        <item m="1" x="11"/>
        <item m="1" x="12"/>
        <item m="1" x="13"/>
        <item n="NULL2" x="0"/>
        <item x="1"/>
        <item x="3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3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185">
      <pivotArea type="all" dataOnly="0" outline="0" fieldPosition="0"/>
    </format>
    <format dxfId="184">
      <pivotArea outline="0" collapsedLevelsAreSubtotals="1" fieldPosition="0"/>
    </format>
    <format dxfId="183">
      <pivotArea field="0" type="button" dataOnly="0" labelOnly="1" outline="0" axis="axisRow" fieldPosition="0"/>
    </format>
    <format dxfId="182">
      <pivotArea dataOnly="0" labelOnly="1" fieldPosition="0">
        <references count="1">
          <reference field="0" count="0"/>
        </references>
      </pivotArea>
    </format>
    <format dxfId="181">
      <pivotArea dataOnly="0" labelOnly="1" grandRow="1" outline="0" fieldPosition="0"/>
    </format>
    <format dxfId="18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2438AA-90C0-4882-9866-602AB7EE2E22}" name="数据透视表29" cacheId="9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N654:AO663" firstHeaderRow="1" firstDataRow="1" firstDataCol="1"/>
  <pivotFields count="2">
    <pivotField axis="axisRow" showAll="0">
      <items count="15">
        <item n="NULL" x="4"/>
        <item m="1" x="8"/>
        <item m="1" x="9"/>
        <item m="1" x="10"/>
        <item m="1" x="11"/>
        <item m="1" x="12"/>
        <item m="1" x="13"/>
        <item n="NULL2" x="0"/>
        <item x="1"/>
        <item x="2"/>
        <item x="3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191">
      <pivotArea type="all" dataOnly="0" outline="0" fieldPosition="0"/>
    </format>
    <format dxfId="190">
      <pivotArea outline="0" collapsedLevelsAreSubtotals="1" fieldPosition="0"/>
    </format>
    <format dxfId="189">
      <pivotArea field="0" type="button" dataOnly="0" labelOnly="1" outline="0" axis="axisRow" fieldPosition="0"/>
    </format>
    <format dxfId="188">
      <pivotArea dataOnly="0" labelOnly="1" fieldPosition="0">
        <references count="1">
          <reference field="0" count="0"/>
        </references>
      </pivotArea>
    </format>
    <format dxfId="187">
      <pivotArea dataOnly="0" labelOnly="1" grandRow="1" outline="0" fieldPosition="0"/>
    </format>
    <format dxfId="18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27268A-A6F7-4923-A472-D98A3CE4C6FD}" name="数据透视表35" cacheId="9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Y654:AZ663" firstHeaderRow="1" firstDataRow="1" firstDataCol="1"/>
  <pivotFields count="2">
    <pivotField axis="axisRow" showAll="0">
      <items count="16">
        <item n="NULL" x="6"/>
        <item m="1" x="8"/>
        <item m="1" x="9"/>
        <item m="1" x="10"/>
        <item m="1" x="11"/>
        <item m="1" x="12"/>
        <item m="1" x="13"/>
        <item m="1" x="14"/>
        <item n="NULL2" x="0"/>
        <item x="1"/>
        <item x="2"/>
        <item x="3"/>
        <item x="4"/>
        <item x="5"/>
        <item x="7"/>
        <item t="default"/>
      </items>
    </pivotField>
    <pivotField dataField="1" showAll="0"/>
  </pivotFields>
  <rowFields count="1">
    <field x="0"/>
  </rowFields>
  <rowItems count="9">
    <i>
      <x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6">
    <format dxfId="197">
      <pivotArea type="all" dataOnly="0" outline="0" fieldPosition="0"/>
    </format>
    <format dxfId="196">
      <pivotArea outline="0" collapsedLevelsAreSubtotals="1" fieldPosition="0"/>
    </format>
    <format dxfId="195">
      <pivotArea field="0" type="button" dataOnly="0" labelOnly="1" outline="0" axis="axisRow" fieldPosition="0"/>
    </format>
    <format dxfId="194">
      <pivotArea dataOnly="0" labelOnly="1" fieldPosition="0">
        <references count="1">
          <reference field="0" count="0"/>
        </references>
      </pivotArea>
    </format>
    <format dxfId="193">
      <pivotArea dataOnly="0" labelOnly="1" grandRow="1" outline="0" fieldPosition="0"/>
    </format>
    <format dxfId="19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336F8A-6D0F-4C21-B765-69D90DDDC86F}" name="数据透视表54" cacheId="10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N654:CO661" firstHeaderRow="1" firstDataRow="1" firstDataCol="1"/>
  <pivotFields count="2">
    <pivotField axis="axisRow" showAll="0">
      <items count="13">
        <item n="NULL" m="1" x="11"/>
        <item m="1" x="6"/>
        <item m="1" x="7"/>
        <item m="1" x="8"/>
        <item m="1" x="9"/>
        <item m="1" x="10"/>
        <item x="5"/>
        <item x="0"/>
        <item x="1"/>
        <item x="2"/>
        <item x="3"/>
        <item x="4"/>
        <item t="default"/>
      </items>
    </pivotField>
    <pivotField dataField="1" showAll="0"/>
  </pivotFields>
  <rowFields count="1">
    <field x="0"/>
  </rowFields>
  <rowItems count="7"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6">
    <format dxfId="203">
      <pivotArea type="all" dataOnly="0" outline="0" fieldPosition="0"/>
    </format>
    <format dxfId="202">
      <pivotArea outline="0" collapsedLevelsAreSubtotals="1" fieldPosition="0"/>
    </format>
    <format dxfId="201">
      <pivotArea field="0" type="button" dataOnly="0" labelOnly="1" outline="0" axis="axisRow" fieldPosition="0"/>
    </format>
    <format dxfId="200">
      <pivotArea dataOnly="0" labelOnly="1" fieldPosition="0">
        <references count="1">
          <reference field="0" count="0"/>
        </references>
      </pivotArea>
    </format>
    <format dxfId="199">
      <pivotArea dataOnly="0" labelOnly="1" grandRow="1" outline="0" fieldPosition="0"/>
    </format>
    <format dxfId="19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2240CF-C6AB-49A5-B154-6F0D92AB5662}" name="数据透视表45" cacheId="11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U654:BV663" firstHeaderRow="1" firstDataRow="1" firstDataCol="1"/>
  <pivotFields count="2">
    <pivotField axis="axisRow" showAll="0">
      <items count="15">
        <item m="1" x="8"/>
        <item m="1" x="12"/>
        <item m="1" x="11"/>
        <item m="1" x="13"/>
        <item m="1" x="10"/>
        <item n="NULL" x="3"/>
        <item m="1" x="9"/>
        <item x="0"/>
        <item x="1"/>
        <item x="2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 v="5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6">
    <format dxfId="209">
      <pivotArea type="all" dataOnly="0" outline="0" fieldPosition="0"/>
    </format>
    <format dxfId="208">
      <pivotArea outline="0" collapsedLevelsAreSubtotals="1" fieldPosition="0"/>
    </format>
    <format dxfId="207">
      <pivotArea field="0" type="button" dataOnly="0" labelOnly="1" outline="0" axis="axisRow" fieldPosition="0"/>
    </format>
    <format dxfId="206">
      <pivotArea dataOnly="0" labelOnly="1" fieldPosition="0">
        <references count="1">
          <reference field="0" count="0"/>
        </references>
      </pivotArea>
    </format>
    <format dxfId="205">
      <pivotArea dataOnly="0" labelOnly="1" grandRow="1" outline="0" fieldPosition="0"/>
    </format>
    <format dxfId="20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F815E-F9EF-48D6-9302-FC60C6E6BC0F}" name="数据透视表28" cacheId="13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R652:BS661" firstHeaderRow="1" firstDataRow="1" firstDataCol="1"/>
  <pivotFields count="2">
    <pivotField axis="axisRow" showAll="0">
      <items count="15">
        <item m="1" x="9"/>
        <item m="1" x="13"/>
        <item m="1" x="11"/>
        <item m="1" x="12"/>
        <item m="1" x="8"/>
        <item m="1" x="10"/>
        <item x="5"/>
        <item x="0"/>
        <item x="1"/>
        <item x="2"/>
        <item x="3"/>
        <item x="4"/>
        <item x="6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E9CDDE-DD36-497E-BED8-D1BA2E6C3050}" name="数据透视表16" cacheId="12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T652:AU660" firstHeaderRow="1" firstDataRow="1" firstDataCol="1"/>
  <pivotFields count="2">
    <pivotField axis="axisRow" showAll="0">
      <items count="15">
        <item m="1" x="7"/>
        <item m="1" x="11"/>
        <item m="1" x="10"/>
        <item x="2"/>
        <item m="1" x="9"/>
        <item m="1" x="8"/>
        <item m="1" x="12"/>
        <item m="1" x="13"/>
        <item x="4"/>
        <item x="0"/>
        <item x="1"/>
        <item x="3"/>
        <item x="5"/>
        <item x="6"/>
        <item t="default"/>
      </items>
    </pivotField>
    <pivotField dataField="1" showAll="0"/>
  </pivotFields>
  <rowFields count="1">
    <field x="0"/>
  </rowFields>
  <rowItems count="8">
    <i>
      <x v="3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3CCC1E-10F2-4596-AFCF-70A687005ABA}" name="数据透视表17" cacheId="12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W652:AX661" firstHeaderRow="1" firstDataRow="1" firstDataCol="1"/>
  <pivotFields count="2">
    <pivotField axis="axisRow" showAll="0">
      <items count="15">
        <item m="1" x="13"/>
        <item m="1" x="8"/>
        <item m="1" x="10"/>
        <item m="1" x="12"/>
        <item m="1" x="9"/>
        <item m="1" x="11"/>
        <item x="6"/>
        <item x="0"/>
        <item x="1"/>
        <item x="2"/>
        <item x="3"/>
        <item x="4"/>
        <item x="5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51EF4E-219C-4CC0-BF7C-A08842F16D43}" name="数据透视表6" cacheId="15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A652:AB662" firstHeaderRow="1" firstDataRow="1" firstDataCol="1"/>
  <pivotFields count="2">
    <pivotField axis="axisRow" showAll="0">
      <items count="11">
        <item x="4"/>
        <item x="0"/>
        <item x="1"/>
        <item x="2"/>
        <item x="3"/>
        <item x="5"/>
        <item x="6"/>
        <item x="7"/>
        <item x="8"/>
        <item m="1" x="9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AAB37E-3CD7-4128-8B17-B51638937E28}" name="数据透视表35" cacheId="14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G652:CH659" firstHeaderRow="1" firstDataRow="1" firstDataCol="1"/>
  <pivotFields count="2">
    <pivotField axis="axisRow" showAll="0">
      <items count="11">
        <item m="1" x="6"/>
        <item m="1" x="7"/>
        <item m="1" x="9"/>
        <item m="1" x="8"/>
        <item x="2"/>
        <item x="0"/>
        <item x="1"/>
        <item x="3"/>
        <item x="4"/>
        <item x="5"/>
        <item t="default"/>
      </items>
    </pivotField>
    <pivotField dataField="1" showAll="0"/>
  </pivotFields>
  <rowFields count="1">
    <field x="0"/>
  </rowFields>
  <rowItems count="7"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09C5E2-BFC2-44E9-90B4-9DA7C445BB61}" name="数据透视表40" cacheId="15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R652:CS661" firstHeaderRow="1" firstDataRow="1" firstDataCol="1"/>
  <pivotFields count="2">
    <pivotField axis="axisRow" showAll="0">
      <items count="15">
        <item m="1" x="9"/>
        <item m="1" x="11"/>
        <item m="1" x="12"/>
        <item m="1" x="8"/>
        <item m="1" x="10"/>
        <item m="1" x="13"/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48747E-014A-446E-91E3-AB35D1885CB3}" name="数据透视表24" cacheId="13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L652:BM662" firstHeaderRow="1" firstDataRow="1" firstDataCol="1"/>
  <pivotFields count="2">
    <pivotField axis="axisRow" showAll="0">
      <items count="16">
        <item m="1" x="13"/>
        <item m="1" x="14"/>
        <item m="1" x="9"/>
        <item m="1" x="10"/>
        <item m="1" x="12"/>
        <item m="1" x="11"/>
        <item x="5"/>
        <item x="0"/>
        <item x="1"/>
        <item x="2"/>
        <item x="3"/>
        <item x="4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计数项:得分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179653-F340-47DB-8850-1702589FEC8A}" name="数据透视表27" cacheId="13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P652:BQ661" firstHeaderRow="1" firstDataRow="1" firstDataCol="1"/>
  <pivotFields count="2">
    <pivotField axis="axisRow" showAll="0">
      <items count="14">
        <item m="1" x="8"/>
        <item x="7"/>
        <item m="1" x="12"/>
        <item m="1" x="9"/>
        <item m="1" x="11"/>
        <item m="1" x="10"/>
        <item x="5"/>
        <item x="0"/>
        <item x="1"/>
        <item x="2"/>
        <item x="3"/>
        <item x="4"/>
        <item x="6"/>
        <item t="default"/>
      </items>
    </pivotField>
    <pivotField dataField="1" showAll="0"/>
  </pivotFields>
  <rowFields count="1">
    <field x="0"/>
  </rowFields>
  <rowItems count="9">
    <i>
      <x v="1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756B7E-CBE4-449C-843F-4378648D374A}" name="数据透视表36" cacheId="14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J652:CK660" firstHeaderRow="1" firstDataRow="1" firstDataCol="1"/>
  <pivotFields count="2">
    <pivotField axis="axisRow" showAll="0">
      <items count="15">
        <item m="1" x="7"/>
        <item m="1" x="8"/>
        <item m="1" x="11"/>
        <item m="1" x="10"/>
        <item m="1" x="12"/>
        <item m="1" x="9"/>
        <item m="1" x="13"/>
        <item x="0"/>
        <item x="1"/>
        <item x="2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912583-7D55-4345-8DD4-3E29F6932735}" name="数据透视表29" cacheId="14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T652:BU660" firstHeaderRow="1" firstDataRow="1" firstDataCol="1"/>
  <pivotFields count="2">
    <pivotField axis="axisRow" showAll="0">
      <items count="13">
        <item m="1" x="7"/>
        <item m="1" x="11"/>
        <item m="1" x="8"/>
        <item m="1" x="10"/>
        <item m="1" x="9"/>
        <item x="4"/>
        <item x="0"/>
        <item x="1"/>
        <item x="2"/>
        <item x="3"/>
        <item x="5"/>
        <item x="6"/>
        <item t="default"/>
      </items>
    </pivotField>
    <pivotField dataField="1" showAll="0"/>
  </pivotFields>
  <rowFields count="1">
    <field x="0"/>
  </rowFields>
  <rowItems count="8"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D6435D-F946-4607-B97F-6D4AA9CF84B7}" name="数据透视表15" cacheId="12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R652:AS661" firstHeaderRow="1" firstDataRow="1" firstDataCol="1"/>
  <pivotFields count="2">
    <pivotField axis="axisRow" showAll="0">
      <items count="15">
        <item m="1" x="9"/>
        <item m="1" x="11"/>
        <item m="1" x="13"/>
        <item m="1" x="12"/>
        <item m="1" x="8"/>
        <item m="1" x="10"/>
        <item x="1"/>
        <item x="5"/>
        <item x="0"/>
        <item x="2"/>
        <item x="3"/>
        <item x="4"/>
        <item x="6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61A758-D990-4655-9C7A-1CE0C3D62D38}" name="数据透视表22" cacheId="13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G652:BH660" firstHeaderRow="1" firstDataRow="1" firstDataCol="1"/>
  <pivotFields count="2">
    <pivotField axis="axisRow" showAll="0">
      <items count="15">
        <item m="1" x="7"/>
        <item m="1" x="12"/>
        <item m="1" x="13"/>
        <item m="1" x="10"/>
        <item m="1" x="8"/>
        <item m="1" x="11"/>
        <item m="1" x="9"/>
        <item x="4"/>
        <item x="0"/>
        <item x="1"/>
        <item x="2"/>
        <item x="3"/>
        <item x="5"/>
        <item x="6"/>
        <item t="default"/>
      </items>
    </pivotField>
    <pivotField dataField="1" showAll="0"/>
  </pivotFields>
  <rowFields count="1">
    <field x="0"/>
  </rowFields>
  <rowItems count="8"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CE1080-2D4B-4F73-8D7C-AE674811D976}" name="数据透视表25" cacheId="13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N652:BO662" firstHeaderRow="1" firstDataRow="1" firstDataCol="1"/>
  <pivotFields count="2">
    <pivotField axis="axisRow" showAll="0">
      <items count="17">
        <item m="1" x="14"/>
        <item m="1" x="11"/>
        <item m="1" x="10"/>
        <item m="1" x="13"/>
        <item m="1" x="9"/>
        <item m="1" x="15"/>
        <item m="1" x="12"/>
        <item x="6"/>
        <item x="0"/>
        <item x="1"/>
        <item x="2"/>
        <item x="3"/>
        <item x="4"/>
        <item x="5"/>
        <item x="7"/>
        <item x="8"/>
        <item t="default"/>
      </items>
    </pivotField>
    <pivotField dataField="1" showAll="0"/>
  </pivotFields>
  <rowFields count="1">
    <field x="0"/>
  </rowFields>
  <rowItems count="10"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D71EF6-16B6-4DC8-B2D9-92E3B7F95496}" name="数据透视表31" cacheId="14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Y652:BZ660" firstHeaderRow="1" firstDataRow="1" firstDataCol="1"/>
  <pivotFields count="2">
    <pivotField axis="axisRow" showAll="0">
      <items count="13">
        <item m="1" x="10"/>
        <item m="1" x="11"/>
        <item m="1" x="7"/>
        <item x="4"/>
        <item m="1" x="9"/>
        <item m="1" x="8"/>
        <item x="2"/>
        <item x="0"/>
        <item x="1"/>
        <item x="3"/>
        <item x="5"/>
        <item x="6"/>
        <item t="default"/>
      </items>
    </pivotField>
    <pivotField dataField="1" showAll="0"/>
  </pivotFields>
  <rowFields count="1">
    <field x="0"/>
  </rowFields>
  <rowItems count="8">
    <i>
      <x v="3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A3B5D4-FE72-45D8-8732-63F3D6DC3164}" name="数据透视表21" cacheId="13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E652:BF662" firstHeaderRow="1" firstDataRow="1" firstDataCol="1"/>
  <pivotFields count="2">
    <pivotField axis="axisRow" showAll="0">
      <items count="16">
        <item x="8"/>
        <item m="1" x="14"/>
        <item m="1" x="12"/>
        <item m="1" x="13"/>
        <item m="1" x="11"/>
        <item m="1" x="9"/>
        <item m="1" x="10"/>
        <item x="5"/>
        <item x="0"/>
        <item x="1"/>
        <item x="2"/>
        <item x="3"/>
        <item x="4"/>
        <item x="6"/>
        <item x="7"/>
        <item t="default"/>
      </items>
    </pivotField>
    <pivotField dataField="1" showAll="0"/>
  </pivotFields>
  <rowFields count="1">
    <field x="0"/>
  </rowFields>
  <rowItems count="10">
    <i>
      <x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6EDEC2-DCB2-4AAA-9C81-F544FF074EA6}" name="数据透视表41" cacheId="15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T652:CU658" firstHeaderRow="1" firstDataRow="1" firstDataCol="1"/>
  <pivotFields count="2">
    <pivotField axis="axisRow" showAll="0">
      <items count="11">
        <item m="1" x="5"/>
        <item m="1" x="6"/>
        <item m="1" x="8"/>
        <item m="1" x="7"/>
        <item m="1" x="9"/>
        <item x="0"/>
        <item x="1"/>
        <item x="2"/>
        <item x="3"/>
        <item x="4"/>
        <item t="default"/>
      </items>
    </pivotField>
    <pivotField dataField="1" showAll="0"/>
  </pivotFields>
  <rowFields count="1">
    <field x="0"/>
  </rowFields>
  <rowItems count="6"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D756F5-4B38-423F-B2FF-06D45A0272BF}" name="数据透视表37" cacheId="14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L652:CM659" firstHeaderRow="1" firstDataRow="1" firstDataCol="1"/>
  <pivotFields count="2">
    <pivotField axis="axisRow" showAll="0">
      <items count="13">
        <item m="1" x="9"/>
        <item m="1" x="10"/>
        <item m="1" x="6"/>
        <item x="3"/>
        <item m="1" x="8"/>
        <item m="1" x="7"/>
        <item m="1" x="11"/>
        <item x="0"/>
        <item x="1"/>
        <item x="2"/>
        <item x="4"/>
        <item x="5"/>
        <item t="default"/>
      </items>
    </pivotField>
    <pivotField dataField="1" showAll="0"/>
  </pivotFields>
  <rowFields count="1">
    <field x="0"/>
  </rowFields>
  <rowItems count="7">
    <i>
      <x v="3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EEBE3A-A87D-46F4-8405-BA16CE845FA0}" name="数据透视表4" cacheId="15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W652:X661" firstHeaderRow="1" firstDataRow="1" firstDataCol="1"/>
  <pivotFields count="2">
    <pivotField axis="axisRow" showAll="0">
      <items count="15">
        <item m="1" x="11"/>
        <item m="1" x="8"/>
        <item m="1" x="9"/>
        <item m="1" x="10"/>
        <item m="1" x="12"/>
        <item m="1" x="13"/>
        <item x="4"/>
        <item x="0"/>
        <item x="1"/>
        <item x="2"/>
        <item x="3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EF8BB3-DEAA-47A1-ADE1-B91FF353D62B}" name="数据透视表12" cacheId="12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L652:AM663" firstHeaderRow="1" firstDataRow="1" firstDataCol="1"/>
  <pivotFields count="2">
    <pivotField axis="axisRow" showAll="0">
      <items count="17">
        <item m="1" x="15"/>
        <item m="1" x="14"/>
        <item m="1" x="10"/>
        <item m="1" x="11"/>
        <item m="1" x="12"/>
        <item m="1" x="13"/>
        <item x="7"/>
        <item x="0"/>
        <item x="1"/>
        <item x="2"/>
        <item x="3"/>
        <item x="4"/>
        <item x="5"/>
        <item x="6"/>
        <item x="8"/>
        <item x="9"/>
        <item t="default"/>
      </items>
    </pivotField>
    <pivotField dataField="1" showAll="0"/>
  </pivotFields>
  <rowFields count="1">
    <field x="0"/>
  </rowFields>
  <rowItems count="11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02FAE2-C2D6-4AD9-867D-FE41FA29280B}" name="数据透视表9" cacheId="12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G652:AH661" firstHeaderRow="1" firstDataRow="1" firstDataCol="1"/>
  <pivotFields count="2">
    <pivotField axis="axisRow" showAll="0">
      <items count="17">
        <item m="1" x="8"/>
        <item m="1" x="12"/>
        <item m="1" x="14"/>
        <item x="2"/>
        <item m="1" x="10"/>
        <item m="1" x="13"/>
        <item m="1" x="9"/>
        <item m="1" x="11"/>
        <item m="1" x="15"/>
        <item x="4"/>
        <item x="0"/>
        <item x="1"/>
        <item x="3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 v="3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E5033F-7BE9-457A-80C6-1564FE7951EA}" name="数据透视表7" cacheId="12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C652:AD661" firstHeaderRow="1" firstDataRow="1" firstDataCol="1"/>
  <pivotFields count="2">
    <pivotField axis="axisRow" showAll="0">
      <items count="15">
        <item m="1" x="8"/>
        <item m="1" x="9"/>
        <item m="1" x="11"/>
        <item m="1" x="12"/>
        <item m="1" x="10"/>
        <item m="1" x="13"/>
        <item x="4"/>
        <item x="0"/>
        <item x="1"/>
        <item x="2"/>
        <item x="3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5C3A5F-BC1A-4400-97B7-1CDFE973CBA4}" name="数据透视表39" cacheId="14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P652:CQ659" firstHeaderRow="1" firstDataRow="1" firstDataCol="1"/>
  <pivotFields count="2">
    <pivotField axis="axisRow" showAll="0">
      <items count="13">
        <item m="1" x="6"/>
        <item m="1" x="8"/>
        <item m="1" x="9"/>
        <item x="5"/>
        <item m="1" x="7"/>
        <item m="1" x="10"/>
        <item m="1" x="11"/>
        <item x="0"/>
        <item x="1"/>
        <item x="2"/>
        <item x="3"/>
        <item x="4"/>
        <item t="default"/>
      </items>
    </pivotField>
    <pivotField dataField="1" showAll="0"/>
  </pivotFields>
  <rowFields count="1">
    <field x="0"/>
  </rowFields>
  <rowItems count="7">
    <i>
      <x v="3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353EA0-B4C0-4DD8-98E9-8AC5ABCBF470}" name="数据透视表38" cacheId="14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N652:CO659" firstHeaderRow="1" firstDataRow="1" firstDataCol="1"/>
  <pivotFields count="2">
    <pivotField axis="axisRow" showAll="0">
      <items count="12">
        <item m="1" x="8"/>
        <item m="1" x="6"/>
        <item x="3"/>
        <item m="1" x="9"/>
        <item x="2"/>
        <item m="1" x="7"/>
        <item m="1" x="10"/>
        <item x="0"/>
        <item x="1"/>
        <item x="4"/>
        <item x="5"/>
        <item t="default"/>
      </items>
    </pivotField>
    <pivotField dataField="1" showAll="0"/>
  </pivotFields>
  <rowFields count="1">
    <field x="0"/>
  </rowFields>
  <rowItems count="7">
    <i>
      <x v="2"/>
    </i>
    <i>
      <x v="4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631785-CA26-4F5D-BA5C-0E785C322E6A}" name="数据透视表18" cacheId="13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Y652:AZ663" firstHeaderRow="1" firstDataRow="1" firstDataCol="1"/>
  <pivotFields count="2">
    <pivotField axis="axisRow" showAll="0">
      <items count="17">
        <item m="1" x="14"/>
        <item m="1" x="15"/>
        <item m="1" x="10"/>
        <item m="1" x="11"/>
        <item m="1" x="12"/>
        <item m="1" x="13"/>
        <item x="5"/>
        <item x="0"/>
        <item x="1"/>
        <item x="2"/>
        <item x="3"/>
        <item x="4"/>
        <item x="6"/>
        <item x="7"/>
        <item x="8"/>
        <item x="9"/>
        <item t="default"/>
      </items>
    </pivotField>
    <pivotField dataField="1" showAll="0"/>
  </pivotFields>
  <rowFields count="1">
    <field x="0"/>
  </rowFields>
  <rowItems count="11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71A509-D136-4AE3-B683-751093EC417F}" name="数据透视表14" cacheId="12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P652:AQ661" firstHeaderRow="1" firstDataRow="1" firstDataCol="1"/>
  <pivotFields count="2">
    <pivotField axis="axisRow" showAll="0">
      <items count="15">
        <item m="1" x="8"/>
        <item m="1" x="9"/>
        <item m="1" x="10"/>
        <item m="1" x="12"/>
        <item m="1" x="11"/>
        <item m="1" x="13"/>
        <item x="4"/>
        <item x="0"/>
        <item x="1"/>
        <item x="2"/>
        <item x="3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53501A-F2B0-4615-AEEF-D5FF7E967156}" name="数据透视表32" cacheId="15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A652:CB659" firstHeaderRow="1" firstDataRow="1" firstDataCol="1"/>
  <pivotFields count="2">
    <pivotField axis="axisRow" showAll="0">
      <items count="18">
        <item m="1" x="15"/>
        <item m="1" x="13"/>
        <item x="3"/>
        <item m="1" x="16"/>
        <item x="2"/>
        <item m="1" x="14"/>
        <item m="1" x="8"/>
        <item m="1" x="6"/>
        <item m="1" x="7"/>
        <item m="1" x="9"/>
        <item m="1" x="10"/>
        <item m="1" x="11"/>
        <item m="1" x="12"/>
        <item x="0"/>
        <item x="1"/>
        <item x="4"/>
        <item x="5"/>
        <item t="default"/>
      </items>
    </pivotField>
    <pivotField dataField="1" showAll="0"/>
  </pivotFields>
  <rowFields count="1">
    <field x="0"/>
  </rowFields>
  <rowItems count="7">
    <i>
      <x v="2"/>
    </i>
    <i>
      <x v="4"/>
    </i>
    <i>
      <x v="13"/>
    </i>
    <i>
      <x v="14"/>
    </i>
    <i>
      <x v="15"/>
    </i>
    <i>
      <x v="1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645B54-4819-4319-8DBE-96930AE070FB}" name="数据透视表34" cacheId="14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E652:CF660" firstHeaderRow="1" firstDataRow="1" firstDataCol="1"/>
  <pivotFields count="2">
    <pivotField axis="axisRow" showAll="0">
      <items count="13">
        <item m="1" x="8"/>
        <item m="1" x="10"/>
        <item m="1" x="11"/>
        <item m="1" x="7"/>
        <item m="1" x="9"/>
        <item x="2"/>
        <item x="0"/>
        <item x="1"/>
        <item x="3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473869-17F2-470A-8B98-A24B5B40D660}" name="数据透视表23" cacheId="13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J652:BK662" firstHeaderRow="1" firstDataRow="1" firstDataCol="1"/>
  <pivotFields count="2">
    <pivotField axis="axisRow" showAll="0">
      <items count="15">
        <item m="1" x="9"/>
        <item m="1" x="13"/>
        <item m="1" x="12"/>
        <item m="1" x="10"/>
        <item m="1" x="11"/>
        <item x="6"/>
        <item x="0"/>
        <item x="1"/>
        <item x="2"/>
        <item x="3"/>
        <item x="4"/>
        <item x="5"/>
        <item x="7"/>
        <item x="8"/>
        <item t="default"/>
      </items>
    </pivotField>
    <pivotField dataField="1" showAll="0"/>
  </pivotFields>
  <rowFields count="1">
    <field x="0"/>
  </rowFields>
  <rowItems count="10"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66EC92-69A0-4CBC-8F67-CEE3123BBC8B}" name="数据透视表5" cacheId="11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Y652:Z663" firstHeaderRow="1" firstDataRow="1" firstDataCol="1"/>
  <pivotFields count="2">
    <pivotField axis="axisRow" showAll="0">
      <items count="17">
        <item m="1" x="14"/>
        <item m="1" x="13"/>
        <item m="1" x="10"/>
        <item m="1" x="15"/>
        <item m="1" x="12"/>
        <item m="1" x="11"/>
        <item x="4"/>
        <item x="0"/>
        <item x="1"/>
        <item x="2"/>
        <item x="3"/>
        <item x="5"/>
        <item x="6"/>
        <item x="7"/>
        <item x="8"/>
        <item x="9"/>
        <item t="default"/>
      </items>
    </pivotField>
    <pivotField dataField="1" showAll="0"/>
  </pivotFields>
  <rowFields count="1">
    <field x="0"/>
  </rowFields>
  <rowItems count="11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ED773B-8D40-422F-81CC-FA1985D6D160}" name="数据透视表13" cacheId="12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N652:AO661" firstHeaderRow="1" firstDataRow="1" firstDataCol="1"/>
  <pivotFields count="2">
    <pivotField axis="axisRow" showAll="0">
      <items count="14">
        <item m="1" x="12"/>
        <item m="1" x="8"/>
        <item m="1" x="10"/>
        <item m="1" x="11"/>
        <item m="1" x="9"/>
        <item x="6"/>
        <item x="0"/>
        <item x="1"/>
        <item x="2"/>
        <item x="3"/>
        <item x="4"/>
        <item x="5"/>
        <item x="7"/>
        <item t="default"/>
      </items>
    </pivotField>
    <pivotField dataField="1" showAll="0"/>
  </pivotFields>
  <rowFields count="1">
    <field x="0"/>
  </rowFields>
  <rowItems count="9"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3EC76A-9594-4970-9D0E-6293EC980826}" name="数据透视表8" cacheId="12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E652:AF662" firstHeaderRow="1" firstDataRow="1" firstDataCol="1"/>
  <pivotFields count="2">
    <pivotField axis="axisRow" showAll="0">
      <items count="17">
        <item m="1" x="12"/>
        <item m="1" x="10"/>
        <item m="1" x="11"/>
        <item m="1" x="15"/>
        <item m="1" x="14"/>
        <item m="1" x="9"/>
        <item m="1" x="13"/>
        <item x="1"/>
        <item x="5"/>
        <item x="0"/>
        <item x="2"/>
        <item x="3"/>
        <item x="4"/>
        <item x="6"/>
        <item x="7"/>
        <item x="8"/>
        <item t="default"/>
      </items>
    </pivotField>
    <pivotField dataField="1" showAll="0"/>
  </pivotFields>
  <rowFields count="1">
    <field x="0"/>
  </rowFields>
  <rowItems count="10"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D63A11-6FE0-4F49-9CEE-E9EA986E95EE}" name="数据透视表30" cacheId="14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W652:BX661" firstHeaderRow="1" firstDataRow="1" firstDataCol="1"/>
  <pivotFields count="2">
    <pivotField axis="axisRow" showAll="0">
      <items count="15">
        <item m="1" x="8"/>
        <item m="1" x="9"/>
        <item m="1" x="12"/>
        <item m="1" x="11"/>
        <item m="1" x="13"/>
        <item m="1" x="10"/>
        <item x="3"/>
        <item x="0"/>
        <item x="1"/>
        <item x="2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FBE8E5-0DD0-49E5-A5B2-2292F9344650}" name="数据透视表20" cacheId="13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C652:BD661" firstHeaderRow="1" firstDataRow="1" firstDataCol="1"/>
  <pivotFields count="2">
    <pivotField axis="axisRow" showAll="0">
      <items count="16">
        <item m="1" x="8"/>
        <item x="7"/>
        <item m="1" x="9"/>
        <item m="1" x="10"/>
        <item m="1" x="12"/>
        <item m="1" x="11"/>
        <item m="1" x="14"/>
        <item m="1" x="13"/>
        <item x="5"/>
        <item x="0"/>
        <item x="1"/>
        <item x="2"/>
        <item x="3"/>
        <item x="4"/>
        <item x="6"/>
        <item t="default"/>
      </items>
    </pivotField>
    <pivotField dataField="1" showAll="0"/>
  </pivotFields>
  <rowFields count="1">
    <field x="0"/>
  </rowFields>
  <rowItems count="9">
    <i>
      <x v="1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24BEB1-BA62-4A8F-A5ED-8A8007644780}" name="数据透视表19" cacheId="13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A652:BB661" firstHeaderRow="1" firstDataRow="1" firstDataCol="1"/>
  <pivotFields count="2">
    <pivotField axis="axisRow" showAll="0">
      <items count="16">
        <item m="1" x="13"/>
        <item m="1" x="9"/>
        <item m="1" x="8"/>
        <item m="1" x="10"/>
        <item m="1" x="14"/>
        <item m="1" x="12"/>
        <item m="1" x="11"/>
        <item x="6"/>
        <item x="0"/>
        <item x="1"/>
        <item x="2"/>
        <item x="3"/>
        <item x="4"/>
        <item x="5"/>
        <item x="7"/>
        <item t="default"/>
      </items>
    </pivotField>
    <pivotField dataField="1" showAll="0"/>
  </pivotFields>
  <rowFields count="1">
    <field x="0"/>
  </rowFields>
  <rowItems count="9"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A4F807-6A45-4E13-88B8-9F6F6FD4C021}" name="数据透视表11" cacheId="12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J652:AK661" firstHeaderRow="1" firstDataRow="1" firstDataCol="1"/>
  <pivotFields count="2">
    <pivotField axis="axisRow" showAll="0">
      <items count="15">
        <item m="1" x="12"/>
        <item m="1" x="8"/>
        <item m="1" x="13"/>
        <item m="1" x="9"/>
        <item m="1" x="10"/>
        <item m="1" x="11"/>
        <item x="5"/>
        <item x="0"/>
        <item x="1"/>
        <item x="2"/>
        <item x="3"/>
        <item x="4"/>
        <item x="6"/>
        <item x="7"/>
        <item t="default"/>
      </items>
    </pivotField>
    <pivotField dataField="1" showAll="0"/>
  </pivotFields>
  <rowFields count="1">
    <field x="0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FE8BDD-3BB5-4632-AB56-F1C702C34C76}" name="数据透视表33" cacheId="14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C652:CD659" firstHeaderRow="1" firstDataRow="1" firstDataCol="1"/>
  <pivotFields count="2">
    <pivotField axis="axisRow" showAll="0">
      <items count="12">
        <item m="1" x="6"/>
        <item m="1" x="7"/>
        <item m="1" x="9"/>
        <item x="5"/>
        <item x="1"/>
        <item m="1" x="8"/>
        <item m="1" x="10"/>
        <item x="2"/>
        <item x="0"/>
        <item x="3"/>
        <item x="4"/>
        <item t="default"/>
      </items>
    </pivotField>
    <pivotField dataField="1" showAll="0"/>
  </pivotFields>
  <rowFields count="1">
    <field x="0"/>
  </rowFields>
  <rowItems count="7">
    <i>
      <x v="3"/>
    </i>
    <i>
      <x v="4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26" Type="http://schemas.openxmlformats.org/officeDocument/2006/relationships/pivotTable" Target="../pivotTables/pivotTable26.xml"/><Relationship Id="rId21" Type="http://schemas.openxmlformats.org/officeDocument/2006/relationships/pivotTable" Target="../pivotTables/pivotTable21.xml"/><Relationship Id="rId34" Type="http://schemas.openxmlformats.org/officeDocument/2006/relationships/pivotTable" Target="../pivotTables/pivotTable34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5" Type="http://schemas.openxmlformats.org/officeDocument/2006/relationships/pivotTable" Target="../pivotTables/pivotTable25.xml"/><Relationship Id="rId33" Type="http://schemas.openxmlformats.org/officeDocument/2006/relationships/pivotTable" Target="../pivotTables/pivotTable33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ivotTable" Target="../pivotTables/pivotTable20.xml"/><Relationship Id="rId29" Type="http://schemas.openxmlformats.org/officeDocument/2006/relationships/pivotTable" Target="../pivotTables/pivotTable29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24" Type="http://schemas.openxmlformats.org/officeDocument/2006/relationships/pivotTable" Target="../pivotTables/pivotTable24.xml"/><Relationship Id="rId32" Type="http://schemas.openxmlformats.org/officeDocument/2006/relationships/pivotTable" Target="../pivotTables/pivotTable32.xml"/><Relationship Id="rId37" Type="http://schemas.openxmlformats.org/officeDocument/2006/relationships/printerSettings" Target="../printerSettings/printerSettings2.bin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23" Type="http://schemas.openxmlformats.org/officeDocument/2006/relationships/pivotTable" Target="../pivotTables/pivotTable23.xml"/><Relationship Id="rId28" Type="http://schemas.openxmlformats.org/officeDocument/2006/relationships/pivotTable" Target="../pivotTables/pivotTable28.xml"/><Relationship Id="rId36" Type="http://schemas.openxmlformats.org/officeDocument/2006/relationships/pivotTable" Target="../pivotTables/pivotTable36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31" Type="http://schemas.openxmlformats.org/officeDocument/2006/relationships/pivotTable" Target="../pivotTables/pivotTable31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Relationship Id="rId22" Type="http://schemas.openxmlformats.org/officeDocument/2006/relationships/pivotTable" Target="../pivotTables/pivotTable22.xml"/><Relationship Id="rId27" Type="http://schemas.openxmlformats.org/officeDocument/2006/relationships/pivotTable" Target="../pivotTables/pivotTable27.xml"/><Relationship Id="rId30" Type="http://schemas.openxmlformats.org/officeDocument/2006/relationships/pivotTable" Target="../pivotTables/pivotTable30.xml"/><Relationship Id="rId35" Type="http://schemas.openxmlformats.org/officeDocument/2006/relationships/pivotTable" Target="../pivotTables/pivotTable35.xml"/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49.xml"/><Relationship Id="rId18" Type="http://schemas.openxmlformats.org/officeDocument/2006/relationships/pivotTable" Target="../pivotTables/pivotTable54.xml"/><Relationship Id="rId26" Type="http://schemas.openxmlformats.org/officeDocument/2006/relationships/pivotTable" Target="../pivotTables/pivotTable62.xml"/><Relationship Id="rId21" Type="http://schemas.openxmlformats.org/officeDocument/2006/relationships/pivotTable" Target="../pivotTables/pivotTable57.xml"/><Relationship Id="rId34" Type="http://schemas.openxmlformats.org/officeDocument/2006/relationships/pivotTable" Target="../pivotTables/pivotTable70.xml"/><Relationship Id="rId7" Type="http://schemas.openxmlformats.org/officeDocument/2006/relationships/pivotTable" Target="../pivotTables/pivotTable43.xml"/><Relationship Id="rId12" Type="http://schemas.openxmlformats.org/officeDocument/2006/relationships/pivotTable" Target="../pivotTables/pivotTable48.xml"/><Relationship Id="rId17" Type="http://schemas.openxmlformats.org/officeDocument/2006/relationships/pivotTable" Target="../pivotTables/pivotTable53.xml"/><Relationship Id="rId25" Type="http://schemas.openxmlformats.org/officeDocument/2006/relationships/pivotTable" Target="../pivotTables/pivotTable61.xml"/><Relationship Id="rId33" Type="http://schemas.openxmlformats.org/officeDocument/2006/relationships/pivotTable" Target="../pivotTables/pivotTable69.xml"/><Relationship Id="rId2" Type="http://schemas.openxmlformats.org/officeDocument/2006/relationships/pivotTable" Target="../pivotTables/pivotTable38.xml"/><Relationship Id="rId16" Type="http://schemas.openxmlformats.org/officeDocument/2006/relationships/pivotTable" Target="../pivotTables/pivotTable52.xml"/><Relationship Id="rId20" Type="http://schemas.openxmlformats.org/officeDocument/2006/relationships/pivotTable" Target="../pivotTables/pivotTable56.xml"/><Relationship Id="rId29" Type="http://schemas.openxmlformats.org/officeDocument/2006/relationships/pivotTable" Target="../pivotTables/pivotTable65.xml"/><Relationship Id="rId1" Type="http://schemas.openxmlformats.org/officeDocument/2006/relationships/pivotTable" Target="../pivotTables/pivotTable37.xml"/><Relationship Id="rId6" Type="http://schemas.openxmlformats.org/officeDocument/2006/relationships/pivotTable" Target="../pivotTables/pivotTable42.xml"/><Relationship Id="rId11" Type="http://schemas.openxmlformats.org/officeDocument/2006/relationships/pivotTable" Target="../pivotTables/pivotTable47.xml"/><Relationship Id="rId24" Type="http://schemas.openxmlformats.org/officeDocument/2006/relationships/pivotTable" Target="../pivotTables/pivotTable60.xml"/><Relationship Id="rId32" Type="http://schemas.openxmlformats.org/officeDocument/2006/relationships/pivotTable" Target="../pivotTables/pivotTable68.xml"/><Relationship Id="rId37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41.xml"/><Relationship Id="rId15" Type="http://schemas.openxmlformats.org/officeDocument/2006/relationships/pivotTable" Target="../pivotTables/pivotTable51.xml"/><Relationship Id="rId23" Type="http://schemas.openxmlformats.org/officeDocument/2006/relationships/pivotTable" Target="../pivotTables/pivotTable59.xml"/><Relationship Id="rId28" Type="http://schemas.openxmlformats.org/officeDocument/2006/relationships/pivotTable" Target="../pivotTables/pivotTable64.xml"/><Relationship Id="rId36" Type="http://schemas.openxmlformats.org/officeDocument/2006/relationships/pivotTable" Target="../pivotTables/pivotTable72.xml"/><Relationship Id="rId10" Type="http://schemas.openxmlformats.org/officeDocument/2006/relationships/pivotTable" Target="../pivotTables/pivotTable46.xml"/><Relationship Id="rId19" Type="http://schemas.openxmlformats.org/officeDocument/2006/relationships/pivotTable" Target="../pivotTables/pivotTable55.xml"/><Relationship Id="rId31" Type="http://schemas.openxmlformats.org/officeDocument/2006/relationships/pivotTable" Target="../pivotTables/pivotTable67.xml"/><Relationship Id="rId4" Type="http://schemas.openxmlformats.org/officeDocument/2006/relationships/pivotTable" Target="../pivotTables/pivotTable40.xml"/><Relationship Id="rId9" Type="http://schemas.openxmlformats.org/officeDocument/2006/relationships/pivotTable" Target="../pivotTables/pivotTable45.xml"/><Relationship Id="rId14" Type="http://schemas.openxmlformats.org/officeDocument/2006/relationships/pivotTable" Target="../pivotTables/pivotTable50.xml"/><Relationship Id="rId22" Type="http://schemas.openxmlformats.org/officeDocument/2006/relationships/pivotTable" Target="../pivotTables/pivotTable58.xml"/><Relationship Id="rId27" Type="http://schemas.openxmlformats.org/officeDocument/2006/relationships/pivotTable" Target="../pivotTables/pivotTable63.xml"/><Relationship Id="rId30" Type="http://schemas.openxmlformats.org/officeDocument/2006/relationships/pivotTable" Target="../pivotTables/pivotTable66.xml"/><Relationship Id="rId35" Type="http://schemas.openxmlformats.org/officeDocument/2006/relationships/pivotTable" Target="../pivotTables/pivotTable71.xml"/><Relationship Id="rId8" Type="http://schemas.openxmlformats.org/officeDocument/2006/relationships/pivotTable" Target="../pivotTables/pivotTable44.xml"/><Relationship Id="rId3" Type="http://schemas.openxmlformats.org/officeDocument/2006/relationships/pivotTable" Target="../pivotTables/pivotTable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I9"/>
  <sheetViews>
    <sheetView workbookViewId="0">
      <selection sqref="A1:I7"/>
    </sheetView>
  </sheetViews>
  <sheetFormatPr defaultColWidth="9" defaultRowHeight="13.5"/>
  <cols>
    <col min="1" max="1" width="9" style="44"/>
    <col min="2" max="9" width="9" style="45"/>
    <col min="10" max="16384" width="9" style="44"/>
  </cols>
  <sheetData>
    <row r="1" spans="1:9" ht="30" customHeight="1">
      <c r="A1" s="43"/>
      <c r="B1" s="42"/>
      <c r="C1" s="42" t="s">
        <v>0</v>
      </c>
      <c r="D1" s="42" t="s">
        <v>1</v>
      </c>
      <c r="E1" s="42" t="s">
        <v>2</v>
      </c>
      <c r="F1" s="42" t="s">
        <v>3</v>
      </c>
      <c r="G1" s="42" t="s">
        <v>4</v>
      </c>
      <c r="H1" s="42" t="s">
        <v>5</v>
      </c>
      <c r="I1" s="42" t="s">
        <v>6</v>
      </c>
    </row>
    <row r="2" spans="1:9" ht="30" customHeight="1">
      <c r="A2" s="75" t="s">
        <v>7</v>
      </c>
      <c r="B2" s="42" t="s">
        <v>8</v>
      </c>
      <c r="C2" s="33">
        <v>433</v>
      </c>
      <c r="D2" s="42">
        <v>103</v>
      </c>
      <c r="E2" s="33">
        <v>73</v>
      </c>
      <c r="F2" s="33">
        <v>90</v>
      </c>
      <c r="G2" s="33">
        <v>48.5</v>
      </c>
      <c r="H2" s="33">
        <v>58.5</v>
      </c>
      <c r="I2" s="33">
        <v>67</v>
      </c>
    </row>
    <row r="3" spans="1:9" ht="30" customHeight="1">
      <c r="A3" s="75"/>
      <c r="B3" s="42" t="s">
        <v>9</v>
      </c>
      <c r="C3" s="33">
        <v>458</v>
      </c>
      <c r="D3" s="33">
        <v>106</v>
      </c>
      <c r="E3" s="33">
        <v>87</v>
      </c>
      <c r="F3" s="33">
        <v>95</v>
      </c>
      <c r="G3" s="33">
        <v>68</v>
      </c>
      <c r="H3" s="33">
        <v>65</v>
      </c>
      <c r="I3" s="33">
        <v>54</v>
      </c>
    </row>
    <row r="4" spans="1:9" ht="30" customHeight="1"/>
    <row r="5" spans="1:9" ht="30" customHeight="1">
      <c r="A5" s="43"/>
      <c r="B5" s="42"/>
      <c r="C5" s="42" t="s">
        <v>0</v>
      </c>
      <c r="D5" s="42" t="s">
        <v>1</v>
      </c>
      <c r="E5" s="42" t="s">
        <v>2</v>
      </c>
      <c r="F5" s="42" t="s">
        <v>3</v>
      </c>
      <c r="G5" s="42" t="s">
        <v>4</v>
      </c>
      <c r="H5" s="42" t="s">
        <v>5</v>
      </c>
      <c r="I5" s="42" t="s">
        <v>6</v>
      </c>
    </row>
    <row r="6" spans="1:9" ht="30" customHeight="1">
      <c r="A6" s="75" t="s">
        <v>10</v>
      </c>
      <c r="B6" s="42" t="s">
        <v>8</v>
      </c>
      <c r="C6" s="33">
        <v>520</v>
      </c>
      <c r="D6" s="33">
        <v>111</v>
      </c>
      <c r="E6" s="33">
        <v>95</v>
      </c>
      <c r="F6" s="33">
        <v>116</v>
      </c>
      <c r="G6" s="33">
        <v>71</v>
      </c>
      <c r="H6" s="33">
        <v>75</v>
      </c>
      <c r="I6" s="33">
        <v>77.5</v>
      </c>
    </row>
    <row r="7" spans="1:9" ht="30" customHeight="1">
      <c r="A7" s="75"/>
      <c r="B7" s="42" t="s">
        <v>9</v>
      </c>
      <c r="C7" s="33">
        <v>527</v>
      </c>
      <c r="D7" s="33">
        <v>115</v>
      </c>
      <c r="E7" s="33">
        <v>112</v>
      </c>
      <c r="F7" s="33">
        <v>121.5</v>
      </c>
      <c r="G7" s="33">
        <v>75</v>
      </c>
      <c r="H7" s="33">
        <v>75.5</v>
      </c>
      <c r="I7" s="33">
        <v>65</v>
      </c>
    </row>
    <row r="9" spans="1:9">
      <c r="A9" s="44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A3"/>
    <mergeCell ref="A6:A7"/>
  </mergeCells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3"/>
  <sheetViews>
    <sheetView zoomScale="130" zoomScaleNormal="130" workbookViewId="0">
      <pane xSplit="1" ySplit="2" topLeftCell="B9" activePane="bottomRight" state="frozen"/>
      <selection pane="topRight"/>
      <selection pane="bottomLeft"/>
      <selection pane="bottomRight" activeCell="K57" sqref="K57"/>
    </sheetView>
  </sheetViews>
  <sheetFormatPr defaultColWidth="9" defaultRowHeight="15.75"/>
  <cols>
    <col min="1" max="1" width="6.5" style="39" customWidth="1"/>
    <col min="2" max="2" width="11.125" style="39" customWidth="1"/>
    <col min="3" max="3" width="8.5" style="39" customWidth="1"/>
    <col min="4" max="4" width="11" style="39" customWidth="1"/>
    <col min="5" max="5" width="8.375" style="39" customWidth="1"/>
    <col min="6" max="6" width="11.625" style="39" customWidth="1"/>
    <col min="7" max="7" width="10.625" style="39" bestFit="1" customWidth="1"/>
    <col min="8" max="16384" width="9" style="39"/>
  </cols>
  <sheetData>
    <row r="1" spans="1:9" ht="36" customHeight="1">
      <c r="A1" s="40"/>
      <c r="B1" s="40"/>
      <c r="C1" s="76" t="s">
        <v>12</v>
      </c>
      <c r="D1" s="77"/>
      <c r="E1" s="78" t="s">
        <v>13</v>
      </c>
      <c r="F1" s="79"/>
    </row>
    <row r="2" spans="1:9">
      <c r="A2" s="40" t="s">
        <v>14</v>
      </c>
      <c r="B2" s="40" t="s">
        <v>15</v>
      </c>
      <c r="C2" s="40" t="s">
        <v>16</v>
      </c>
      <c r="D2" s="40" t="s">
        <v>17</v>
      </c>
      <c r="E2" s="40" t="s">
        <v>16</v>
      </c>
      <c r="F2" s="40" t="s">
        <v>17</v>
      </c>
      <c r="G2" s="39" t="s">
        <v>233</v>
      </c>
    </row>
    <row r="3" spans="1:9">
      <c r="A3" s="40">
        <v>1</v>
      </c>
      <c r="B3" s="62" t="s">
        <v>1322</v>
      </c>
      <c r="C3" s="42">
        <f>VLOOKUP(B3,'3.1总分上线'!$A$669:$B$729,2,FALSE)</f>
        <v>26.999999999999993</v>
      </c>
      <c r="D3" s="41">
        <f>C3*312528.9/SUM($C$3:$C$62)</f>
        <v>1375.5337066288478</v>
      </c>
      <c r="E3" s="42">
        <f>VLOOKUP(B3,'3.2学科单双上线'!$A$664:$B$724,2,FALSE)</f>
        <v>189</v>
      </c>
      <c r="F3" s="41">
        <f>E3*208352.6/SUM($E$3:$E$61)</f>
        <v>1290.0286777568847</v>
      </c>
      <c r="G3" s="63">
        <f t="shared" ref="G3:G34" si="0">D3+F3</f>
        <v>2665.5623843857325</v>
      </c>
      <c r="I3" s="74"/>
    </row>
    <row r="4" spans="1:9">
      <c r="A4" s="40">
        <v>2</v>
      </c>
      <c r="B4" s="62" t="s">
        <v>1345</v>
      </c>
      <c r="C4" s="42">
        <f>VLOOKUP(B4,'3.1总分上线'!$A$669:$B$729,2,FALSE)</f>
        <v>206.1</v>
      </c>
      <c r="D4" s="41">
        <f t="shared" ref="D4:D62" si="1">C4*312528.9/SUM($C$3:$C$62)</f>
        <v>10499.90729393354</v>
      </c>
      <c r="E4" s="42">
        <f>VLOOKUP(B4,'3.2学科单双上线'!$A$664:$B$724,2,FALSE)</f>
        <v>1074.5999999999999</v>
      </c>
      <c r="F4" s="41">
        <f t="shared" ref="F4:F62" si="2">E4*208352.6/SUM($E$3:$E$61)</f>
        <v>7334.7344821034294</v>
      </c>
      <c r="G4" s="63">
        <f t="shared" si="0"/>
        <v>17834.64177603697</v>
      </c>
    </row>
    <row r="5" spans="1:9">
      <c r="A5" s="40">
        <v>3</v>
      </c>
      <c r="B5" s="62" t="s">
        <v>1335</v>
      </c>
      <c r="C5" s="42">
        <f>VLOOKUP(B5,'3.1总分上线'!$A$669:$B$729,2,FALSE)</f>
        <v>433.01999999999981</v>
      </c>
      <c r="D5" s="41">
        <f t="shared" si="1"/>
        <v>22060.503912756423</v>
      </c>
      <c r="E5" s="42">
        <f>VLOOKUP(B5,'3.2学科单双上线'!$A$664:$B$724,2,FALSE)</f>
        <v>2241</v>
      </c>
      <c r="F5" s="41">
        <f t="shared" si="2"/>
        <v>15296.05432197449</v>
      </c>
      <c r="G5" s="63">
        <f t="shared" si="0"/>
        <v>37356.55823473091</v>
      </c>
    </row>
    <row r="6" spans="1:9">
      <c r="A6" s="40">
        <v>4</v>
      </c>
      <c r="B6" s="62" t="s">
        <v>1353</v>
      </c>
      <c r="C6" s="42">
        <f>VLOOKUP(B6,'3.1总分上线'!$A$669:$B$729,2,FALSE)</f>
        <v>3.5399999999999987</v>
      </c>
      <c r="D6" s="41">
        <f t="shared" si="1"/>
        <v>180.34775264689333</v>
      </c>
      <c r="E6" s="42">
        <f>VLOOKUP(B6,'3.2学科单双上线'!$A$664:$B$724,2,FALSE)</f>
        <v>18.899999999999999</v>
      </c>
      <c r="F6" s="41">
        <f t="shared" si="2"/>
        <v>129.00286777568846</v>
      </c>
      <c r="G6" s="63">
        <f t="shared" si="0"/>
        <v>309.35062042258176</v>
      </c>
    </row>
    <row r="7" spans="1:9">
      <c r="A7" s="40">
        <v>5</v>
      </c>
      <c r="B7" s="62" t="s">
        <v>1347</v>
      </c>
      <c r="C7" s="42">
        <f>VLOOKUP(B7,'3.1总分上线'!$A$669:$B$729,2,FALSE)</f>
        <v>72.72</v>
      </c>
      <c r="D7" s="41">
        <f t="shared" si="1"/>
        <v>3704.7707831870307</v>
      </c>
      <c r="E7" s="42">
        <f>VLOOKUP(B7,'3.2学科单双上线'!$A$664:$B$724,2,FALSE)</f>
        <v>822.60000000000014</v>
      </c>
      <c r="F7" s="41">
        <f t="shared" si="2"/>
        <v>5614.696245094251</v>
      </c>
      <c r="G7" s="63">
        <f t="shared" si="0"/>
        <v>9319.4670282812822</v>
      </c>
    </row>
    <row r="8" spans="1:9">
      <c r="A8" s="40">
        <v>6</v>
      </c>
      <c r="B8" s="62" t="s">
        <v>1339</v>
      </c>
      <c r="C8" s="42">
        <f>VLOOKUP(B8,'3.1总分上线'!$A$669:$B$729,2,FALSE)</f>
        <v>-15.029999999999994</v>
      </c>
      <c r="D8" s="41">
        <f t="shared" si="1"/>
        <v>-765.71376335672505</v>
      </c>
      <c r="E8" s="42">
        <f>VLOOKUP(B8,'3.2学科单双上线'!$A$664:$B$724,2,FALSE)</f>
        <v>167.39999999999998</v>
      </c>
      <c r="F8" s="41">
        <f t="shared" si="2"/>
        <v>1142.5968288703834</v>
      </c>
      <c r="G8" s="63">
        <f t="shared" si="0"/>
        <v>376.88306551365838</v>
      </c>
    </row>
    <row r="9" spans="1:9">
      <c r="A9" s="40">
        <v>7</v>
      </c>
      <c r="B9" s="62" t="s">
        <v>75</v>
      </c>
      <c r="C9" s="42">
        <f>VLOOKUP(B9,'3.1总分上线'!$A$669:$B$729,2,FALSE)</f>
        <v>2.1599999999999997</v>
      </c>
      <c r="D9" s="41">
        <f t="shared" si="1"/>
        <v>110.04269653030782</v>
      </c>
      <c r="E9" s="42">
        <f>VLOOKUP(B9,'3.2学科单双上线'!$A$664:$B$724,2,FALSE)</f>
        <v>41.400000000000006</v>
      </c>
      <c r="F9" s="41">
        <f t="shared" si="2"/>
        <v>282.57771036579379</v>
      </c>
      <c r="G9" s="63">
        <f t="shared" si="0"/>
        <v>392.6204068961016</v>
      </c>
    </row>
    <row r="10" spans="1:9">
      <c r="A10" s="40">
        <v>8</v>
      </c>
      <c r="B10" s="62" t="s">
        <v>18</v>
      </c>
      <c r="C10" s="42">
        <f>VLOOKUP(B10,'3.1总分上线'!$A$669:$B$729,2,FALSE)</f>
        <v>62.040000000000077</v>
      </c>
      <c r="D10" s="41">
        <f t="shared" si="1"/>
        <v>3160.6707836760679</v>
      </c>
      <c r="E10" s="42">
        <f>VLOOKUP(B10,'3.2学科单双上线'!$A$664:$B$724,2,FALSE)</f>
        <v>215.99999999999989</v>
      </c>
      <c r="F10" s="41">
        <f t="shared" si="2"/>
        <v>1474.3184888650103</v>
      </c>
      <c r="G10" s="63">
        <f t="shared" si="0"/>
        <v>4634.9892725410782</v>
      </c>
    </row>
    <row r="11" spans="1:9">
      <c r="A11" s="40">
        <v>9</v>
      </c>
      <c r="B11" s="62" t="s">
        <v>1323</v>
      </c>
      <c r="C11" s="42">
        <f>VLOOKUP(B11,'3.1总分上线'!$A$669:$B$729,2,FALSE)</f>
        <v>72</v>
      </c>
      <c r="D11" s="41">
        <f t="shared" si="1"/>
        <v>3668.0898843435943</v>
      </c>
      <c r="E11" s="42">
        <f>VLOOKUP(B11,'3.2学科单双上线'!$A$664:$B$724,2,FALSE)</f>
        <v>322.20000000000005</v>
      </c>
      <c r="F11" s="41">
        <f t="shared" si="2"/>
        <v>2199.1917458903085</v>
      </c>
      <c r="G11" s="63">
        <f t="shared" si="0"/>
        <v>5867.2816302339033</v>
      </c>
    </row>
    <row r="12" spans="1:9">
      <c r="A12" s="40">
        <v>10</v>
      </c>
      <c r="B12" s="62" t="s">
        <v>1362</v>
      </c>
      <c r="C12" s="42">
        <f>VLOOKUP(B12,'3.1总分上线'!$A$669:$B$729,2,FALSE)</f>
        <v>51.600000000000023</v>
      </c>
      <c r="D12" s="41">
        <f t="shared" si="1"/>
        <v>2628.7977504462438</v>
      </c>
      <c r="E12" s="42">
        <f>VLOOKUP(B12,'3.2学科单双上线'!$A$664:$B$724,2,FALSE)</f>
        <v>241.19999999999985</v>
      </c>
      <c r="F12" s="41">
        <f t="shared" si="2"/>
        <v>1646.3223125659279</v>
      </c>
      <c r="G12" s="63">
        <f t="shared" si="0"/>
        <v>4275.1200630121712</v>
      </c>
    </row>
    <row r="13" spans="1:9">
      <c r="A13" s="40">
        <v>11</v>
      </c>
      <c r="B13" s="62" t="s">
        <v>1332</v>
      </c>
      <c r="C13" s="42">
        <f>VLOOKUP(B13,'3.1总分上线'!$A$669:$B$729,2,FALSE)</f>
        <v>234.06000000000012</v>
      </c>
      <c r="D13" s="41">
        <f t="shared" si="1"/>
        <v>11924.348865686974</v>
      </c>
      <c r="E13" s="42">
        <f>VLOOKUP(B13,'3.2学科单双上线'!$A$664:$B$724,2,FALSE)</f>
        <v>750.60000000000014</v>
      </c>
      <c r="F13" s="41">
        <f t="shared" si="2"/>
        <v>5123.2567488059149</v>
      </c>
      <c r="G13" s="63">
        <f t="shared" si="0"/>
        <v>17047.605614492888</v>
      </c>
    </row>
    <row r="14" spans="1:9">
      <c r="A14" s="40">
        <v>12</v>
      </c>
      <c r="B14" s="62" t="s">
        <v>1372</v>
      </c>
      <c r="C14" s="42">
        <f>VLOOKUP(B14,'3.1总分上线'!$A$669:$B$729,2,FALSE)</f>
        <v>261.78000000000009</v>
      </c>
      <c r="D14" s="41">
        <f t="shared" si="1"/>
        <v>13336.563471159256</v>
      </c>
      <c r="E14" s="42">
        <f>VLOOKUP(B14,'3.2学科单双上线'!$A$664:$B$724,2,FALSE)</f>
        <v>1220.3999999999996</v>
      </c>
      <c r="F14" s="41">
        <f t="shared" si="2"/>
        <v>8329.8994620873109</v>
      </c>
      <c r="G14" s="63">
        <f t="shared" si="0"/>
        <v>21666.462933246567</v>
      </c>
    </row>
    <row r="15" spans="1:9">
      <c r="A15" s="40">
        <v>13</v>
      </c>
      <c r="B15" s="62" t="s">
        <v>1341</v>
      </c>
      <c r="C15" s="42">
        <f>VLOOKUP(B15,'3.1总分上线'!$A$669:$B$729,2,FALSE)</f>
        <v>168.57000000000014</v>
      </c>
      <c r="D15" s="41">
        <f t="shared" si="1"/>
        <v>8587.9154417194477</v>
      </c>
      <c r="E15" s="42">
        <f>VLOOKUP(B15,'3.2学科单双上线'!$A$664:$B$724,2,FALSE)</f>
        <v>871.2</v>
      </c>
      <c r="F15" s="41">
        <f t="shared" si="2"/>
        <v>5946.4179050888779</v>
      </c>
      <c r="G15" s="63">
        <f t="shared" si="0"/>
        <v>14534.333346808326</v>
      </c>
    </row>
    <row r="16" spans="1:9">
      <c r="A16" s="40">
        <v>14</v>
      </c>
      <c r="B16" s="62" t="s">
        <v>1331</v>
      </c>
      <c r="C16" s="42">
        <f>VLOOKUP(B16,'3.1总分上线'!$A$669:$B$729,2,FALSE)</f>
        <v>207.36000000000004</v>
      </c>
      <c r="D16" s="41">
        <f t="shared" si="1"/>
        <v>10564.098866909555</v>
      </c>
      <c r="E16" s="42">
        <f>VLOOKUP(B16,'3.2学科单双上线'!$A$664:$B$724,2,FALSE)</f>
        <v>1069.2</v>
      </c>
      <c r="F16" s="41">
        <f t="shared" si="2"/>
        <v>7297.8765198818055</v>
      </c>
      <c r="G16" s="63">
        <f t="shared" si="0"/>
        <v>17861.975386791361</v>
      </c>
    </row>
    <row r="17" spans="1:7">
      <c r="A17" s="40">
        <v>15</v>
      </c>
      <c r="B17" s="62" t="s">
        <v>1350</v>
      </c>
      <c r="C17" s="42">
        <f>VLOOKUP(B17,'3.1总分上线'!$A$669:$B$729,2,FALSE)</f>
        <v>-0.36000000000000004</v>
      </c>
      <c r="D17" s="41">
        <f t="shared" si="1"/>
        <v>-18.340449421717974</v>
      </c>
      <c r="E17" s="42">
        <f>VLOOKUP(B17,'3.2学科单双上线'!$A$664:$B$724,2,FALSE)</f>
        <v>18.899999999999999</v>
      </c>
      <c r="F17" s="41">
        <f t="shared" si="2"/>
        <v>129.00286777568846</v>
      </c>
      <c r="G17" s="63">
        <f t="shared" si="0"/>
        <v>110.66241835397048</v>
      </c>
    </row>
    <row r="18" spans="1:7">
      <c r="A18" s="40">
        <v>16</v>
      </c>
      <c r="B18" s="62" t="s">
        <v>1346</v>
      </c>
      <c r="C18" s="42">
        <f>VLOOKUP(B18,'3.1总分上线'!$A$669:$B$729,2,FALSE)</f>
        <v>199.17000000000013</v>
      </c>
      <c r="D18" s="41">
        <f t="shared" si="1"/>
        <v>10146.853642565475</v>
      </c>
      <c r="E18" s="42">
        <f>VLOOKUP(B18,'3.2学科单双上线'!$A$664:$B$724,2,FALSE)</f>
        <v>885.6</v>
      </c>
      <c r="F18" s="41">
        <f t="shared" si="2"/>
        <v>6044.7058043465458</v>
      </c>
      <c r="G18" s="63">
        <f t="shared" si="0"/>
        <v>16191.559446912021</v>
      </c>
    </row>
    <row r="19" spans="1:7">
      <c r="A19" s="40">
        <v>17</v>
      </c>
      <c r="B19" s="62" t="s">
        <v>1340</v>
      </c>
      <c r="C19" s="42">
        <f>VLOOKUP(B19,'3.1总分上线'!$A$669:$B$729,2,FALSE)</f>
        <v>293.10000000000002</v>
      </c>
      <c r="D19" s="41">
        <f t="shared" si="1"/>
        <v>14932.182570848718</v>
      </c>
      <c r="E19" s="42">
        <f>VLOOKUP(B19,'3.2学科单双上线'!$A$664:$B$724,2,FALSE)</f>
        <v>1112.4000000000001</v>
      </c>
      <c r="F19" s="41">
        <f t="shared" si="2"/>
        <v>7592.7402176548085</v>
      </c>
      <c r="G19" s="63">
        <f t="shared" si="0"/>
        <v>22524.922788503525</v>
      </c>
    </row>
    <row r="20" spans="1:7">
      <c r="A20" s="40">
        <v>18</v>
      </c>
      <c r="B20" s="62" t="s">
        <v>70</v>
      </c>
      <c r="C20" s="42">
        <f>VLOOKUP(B20,'3.1总分上线'!$A$669:$B$729,2,FALSE)</f>
        <v>23.399999999999984</v>
      </c>
      <c r="D20" s="41">
        <f t="shared" si="1"/>
        <v>1192.1292124116676</v>
      </c>
      <c r="E20" s="42">
        <f>VLOOKUP(B20,'3.2学科单双上线'!$A$664:$B$724,2,FALSE)</f>
        <v>81</v>
      </c>
      <c r="F20" s="41">
        <f t="shared" si="2"/>
        <v>552.8694333243792</v>
      </c>
      <c r="G20" s="63">
        <f t="shared" si="0"/>
        <v>1744.9986457360469</v>
      </c>
    </row>
    <row r="21" spans="1:7">
      <c r="A21" s="40">
        <v>19</v>
      </c>
      <c r="B21" s="62" t="s">
        <v>1364</v>
      </c>
      <c r="C21" s="42">
        <f>VLOOKUP(B21,'3.1总分上线'!$A$669:$B$729,2,FALSE)</f>
        <v>8.100000000000005</v>
      </c>
      <c r="D21" s="41">
        <f t="shared" si="1"/>
        <v>412.66011198865465</v>
      </c>
      <c r="E21" s="42">
        <f>VLOOKUP(B21,'3.2学科单双上线'!$A$664:$B$724,2,FALSE)</f>
        <v>48.600000000000009</v>
      </c>
      <c r="F21" s="41">
        <f t="shared" si="2"/>
        <v>331.72165999462754</v>
      </c>
      <c r="G21" s="63">
        <f t="shared" si="0"/>
        <v>744.38177198328219</v>
      </c>
    </row>
    <row r="22" spans="1:7">
      <c r="A22" s="40">
        <v>20</v>
      </c>
      <c r="B22" s="62" t="s">
        <v>72</v>
      </c>
      <c r="C22" s="42">
        <f>VLOOKUP(B22,'3.1总分上线'!$A$669:$B$729,2,FALSE)</f>
        <v>11.040000000000001</v>
      </c>
      <c r="D22" s="41">
        <f t="shared" si="1"/>
        <v>562.44044893268449</v>
      </c>
      <c r="E22" s="42">
        <f>VLOOKUP(B22,'3.2学科单双上线'!$A$664:$B$724,2,FALSE)</f>
        <v>68.400000000000006</v>
      </c>
      <c r="F22" s="41">
        <f t="shared" si="2"/>
        <v>466.86752147392025</v>
      </c>
      <c r="G22" s="63">
        <f t="shared" si="0"/>
        <v>1029.3079704066047</v>
      </c>
    </row>
    <row r="23" spans="1:7">
      <c r="A23" s="40">
        <v>21</v>
      </c>
      <c r="B23" s="62" t="s">
        <v>1328</v>
      </c>
      <c r="C23" s="42">
        <f>VLOOKUP(B23,'3.1总分上线'!$A$669:$B$729,2,FALSE)</f>
        <v>27.119999999999994</v>
      </c>
      <c r="D23" s="41">
        <f t="shared" si="1"/>
        <v>1381.6471897694203</v>
      </c>
      <c r="E23" s="42">
        <f>VLOOKUP(B23,'3.2学科单双上线'!$A$664:$B$724,2,FALSE)</f>
        <v>392.59999999999997</v>
      </c>
      <c r="F23" s="41">
        <f t="shared" si="2"/>
        <v>2679.7103644833487</v>
      </c>
      <c r="G23" s="63">
        <f t="shared" si="0"/>
        <v>4061.3575542527688</v>
      </c>
    </row>
    <row r="24" spans="1:7">
      <c r="A24" s="40">
        <v>22</v>
      </c>
      <c r="B24" s="62" t="s">
        <v>1334</v>
      </c>
      <c r="C24" s="42">
        <f>VLOOKUP(B24,'3.1总分上线'!$A$669:$B$729,2,FALSE)</f>
        <v>-2.400000000000003</v>
      </c>
      <c r="D24" s="41">
        <f t="shared" si="1"/>
        <v>-122.26966281145332</v>
      </c>
      <c r="E24" s="42">
        <f>VLOOKUP(B24,'3.2学科单双上线'!$A$664:$B$724,2,FALSE)</f>
        <v>158.39999999999998</v>
      </c>
      <c r="F24" s="41">
        <f t="shared" si="2"/>
        <v>1081.1668918343414</v>
      </c>
      <c r="G24" s="63">
        <f t="shared" si="0"/>
        <v>958.89722902288804</v>
      </c>
    </row>
    <row r="25" spans="1:7">
      <c r="A25" s="40">
        <v>23</v>
      </c>
      <c r="B25" s="62" t="s">
        <v>1343</v>
      </c>
      <c r="C25" s="42">
        <f>VLOOKUP(B25,'3.1总分上线'!$A$669:$B$729,2,FALSE)</f>
        <v>48.75</v>
      </c>
      <c r="D25" s="41">
        <f t="shared" si="1"/>
        <v>2483.6025258576424</v>
      </c>
      <c r="E25" s="42">
        <f>VLOOKUP(B25,'3.2学科单双上线'!$A$664:$B$724,2,FALSE)</f>
        <v>333</v>
      </c>
      <c r="F25" s="41">
        <f t="shared" si="2"/>
        <v>2272.9076703335586</v>
      </c>
      <c r="G25" s="63">
        <f t="shared" si="0"/>
        <v>4756.5101961912005</v>
      </c>
    </row>
    <row r="26" spans="1:7">
      <c r="A26" s="40">
        <v>24</v>
      </c>
      <c r="B26" s="62" t="s">
        <v>1358</v>
      </c>
      <c r="C26" s="42">
        <f>VLOOKUP(B26,'3.1总分上线'!$A$669:$B$729,2,FALSE)</f>
        <v>16.920000000000005</v>
      </c>
      <c r="D26" s="41">
        <f t="shared" si="1"/>
        <v>862.00112282074497</v>
      </c>
      <c r="E26" s="42">
        <f>VLOOKUP(B26,'3.2学科单双上线'!$A$664:$B$724,2,FALSE)</f>
        <v>102.60000000000004</v>
      </c>
      <c r="F26" s="41">
        <f t="shared" si="2"/>
        <v>700.30128221088057</v>
      </c>
      <c r="G26" s="63">
        <f t="shared" si="0"/>
        <v>1562.3024050316255</v>
      </c>
    </row>
    <row r="27" spans="1:7">
      <c r="A27" s="40">
        <v>25</v>
      </c>
      <c r="B27" s="62" t="s">
        <v>1348</v>
      </c>
      <c r="C27" s="42">
        <f>VLOOKUP(B27,'3.1总分上线'!$A$669:$B$729,2,FALSE)</f>
        <v>202.23000000000002</v>
      </c>
      <c r="D27" s="41">
        <f t="shared" si="1"/>
        <v>10302.747462650072</v>
      </c>
      <c r="E27" s="42">
        <f>VLOOKUP(B27,'3.2学科单双上线'!$A$664:$B$724,2,FALSE)</f>
        <v>1029.5999999999999</v>
      </c>
      <c r="F27" s="41">
        <f t="shared" si="2"/>
        <v>7027.5847969232191</v>
      </c>
      <c r="G27" s="63">
        <f t="shared" si="0"/>
        <v>17330.33225957329</v>
      </c>
    </row>
    <row r="28" spans="1:7">
      <c r="A28" s="40">
        <v>26</v>
      </c>
      <c r="B28" s="62" t="s">
        <v>1336</v>
      </c>
      <c r="C28" s="42">
        <f>VLOOKUP(B28,'3.1总分上线'!$A$669:$B$729,2,FALSE)</f>
        <v>176.13000000000017</v>
      </c>
      <c r="D28" s="41">
        <f t="shared" si="1"/>
        <v>8973.064879575526</v>
      </c>
      <c r="E28" s="42">
        <f>VLOOKUP(B28,'3.2学科单双上线'!$A$664:$B$724,2,FALSE)</f>
        <v>611.1</v>
      </c>
      <c r="F28" s="41">
        <f t="shared" si="2"/>
        <v>4171.0927247472609</v>
      </c>
      <c r="G28" s="63">
        <f t="shared" si="0"/>
        <v>13144.157604322787</v>
      </c>
    </row>
    <row r="29" spans="1:7">
      <c r="A29" s="40">
        <v>27</v>
      </c>
      <c r="B29" s="62" t="s">
        <v>982</v>
      </c>
      <c r="C29" s="42">
        <f>VLOOKUP(B29,'3.1总分上线'!$A$669:$B$729,2,FALSE)</f>
        <v>5.3999999999999986</v>
      </c>
      <c r="D29" s="41">
        <f t="shared" si="1"/>
        <v>275.10674132576952</v>
      </c>
      <c r="E29" s="42">
        <f>VLOOKUP(B29,'3.2学科单双上线'!$A$664:$B$724,2,FALSE)</f>
        <v>65.900000000000006</v>
      </c>
      <c r="F29" s="41">
        <f t="shared" si="2"/>
        <v>449.80365007501962</v>
      </c>
      <c r="G29" s="63">
        <f t="shared" si="0"/>
        <v>724.91039140078919</v>
      </c>
    </row>
    <row r="30" spans="1:7">
      <c r="A30" s="40">
        <v>28</v>
      </c>
      <c r="B30" s="62" t="s">
        <v>1368</v>
      </c>
      <c r="C30" s="42">
        <f>VLOOKUP(B30,'3.1总分上线'!$A$669:$B$729,2,FALSE)</f>
        <v>7.74000000000001</v>
      </c>
      <c r="D30" s="41">
        <f t="shared" si="1"/>
        <v>394.31966256693693</v>
      </c>
      <c r="E30" s="42">
        <f>VLOOKUP(B30,'3.2学科单双上线'!$A$664:$B$724,2,FALSE)</f>
        <v>46.799999999999983</v>
      </c>
      <c r="F30" s="41">
        <f t="shared" si="2"/>
        <v>319.43567258741894</v>
      </c>
      <c r="G30" s="63">
        <f t="shared" si="0"/>
        <v>713.75533515435586</v>
      </c>
    </row>
    <row r="31" spans="1:7">
      <c r="A31" s="40">
        <v>29</v>
      </c>
      <c r="B31" s="62" t="s">
        <v>74</v>
      </c>
      <c r="C31" s="42">
        <f>VLOOKUP(B31,'3.1总分上线'!$A$669:$B$729,2,FALSE)</f>
        <v>30.570000000000007</v>
      </c>
      <c r="D31" s="41">
        <f t="shared" si="1"/>
        <v>1557.4098300608848</v>
      </c>
      <c r="E31" s="42">
        <f>VLOOKUP(B31,'3.2学科单双上线'!$A$664:$B$724,2,FALSE)</f>
        <v>136.80000000000001</v>
      </c>
      <c r="F31" s="41">
        <f t="shared" si="2"/>
        <v>933.7350429478405</v>
      </c>
      <c r="G31" s="63">
        <f t="shared" si="0"/>
        <v>2491.1448730087254</v>
      </c>
    </row>
    <row r="32" spans="1:7">
      <c r="A32" s="40">
        <v>30</v>
      </c>
      <c r="B32" s="62" t="s">
        <v>1352</v>
      </c>
      <c r="C32" s="42">
        <f>VLOOKUP(B32,'3.1总分上线'!$A$669:$B$729,2,FALSE)</f>
        <v>-0.90000000000000013</v>
      </c>
      <c r="D32" s="41">
        <f t="shared" si="1"/>
        <v>-45.851123554294936</v>
      </c>
      <c r="E32" s="42">
        <f>VLOOKUP(B32,'3.2学科单双上线'!$A$664:$B$724,2,FALSE)</f>
        <v>42.4</v>
      </c>
      <c r="F32" s="41">
        <f t="shared" si="2"/>
        <v>289.40325892535401</v>
      </c>
      <c r="G32" s="63">
        <f t="shared" si="0"/>
        <v>243.55213537105908</v>
      </c>
    </row>
    <row r="33" spans="1:7">
      <c r="A33" s="40">
        <v>31</v>
      </c>
      <c r="B33" s="62" t="s">
        <v>1365</v>
      </c>
      <c r="C33" s="42">
        <f>VLOOKUP(B33,'3.1总分上线'!$A$669:$B$729,2,FALSE)</f>
        <v>54.900000000000006</v>
      </c>
      <c r="D33" s="41">
        <f t="shared" si="1"/>
        <v>2796.9185368119911</v>
      </c>
      <c r="E33" s="42">
        <f>VLOOKUP(B33,'3.2学科单双上线'!$A$664:$B$724,2,FALSE)</f>
        <v>269.99999999999983</v>
      </c>
      <c r="F33" s="41">
        <f t="shared" si="2"/>
        <v>1842.8981110812626</v>
      </c>
      <c r="G33" s="63">
        <f t="shared" si="0"/>
        <v>4639.8166478932535</v>
      </c>
    </row>
    <row r="34" spans="1:7">
      <c r="A34" s="40">
        <v>32</v>
      </c>
      <c r="B34" s="62" t="s">
        <v>19</v>
      </c>
      <c r="C34" s="42">
        <f>VLOOKUP(B34,'3.1总分上线'!$A$669:$B$729,2,FALSE)</f>
        <v>159.90000000000006</v>
      </c>
      <c r="D34" s="41">
        <f t="shared" si="1"/>
        <v>8146.2162848130693</v>
      </c>
      <c r="E34" s="42">
        <f>VLOOKUP(B34,'3.2学科单双上线'!$A$664:$B$724,2,FALSE)</f>
        <v>729</v>
      </c>
      <c r="F34" s="41">
        <f t="shared" si="2"/>
        <v>4975.8248999194129</v>
      </c>
      <c r="G34" s="63">
        <f t="shared" si="0"/>
        <v>13122.041184732483</v>
      </c>
    </row>
    <row r="35" spans="1:7">
      <c r="A35" s="40">
        <v>33</v>
      </c>
      <c r="B35" s="62" t="s">
        <v>1321</v>
      </c>
      <c r="C35" s="42">
        <f>VLOOKUP(B35,'3.1总分上线'!$A$669:$B$729,2,FALSE)</f>
        <v>31.32</v>
      </c>
      <c r="D35" s="41">
        <f t="shared" si="1"/>
        <v>1595.6190996894636</v>
      </c>
      <c r="E35" s="42">
        <f>VLOOKUP(B35,'3.2学科单双上线'!$A$664:$B$724,2,FALSE)</f>
        <v>738</v>
      </c>
      <c r="F35" s="41">
        <f t="shared" si="2"/>
        <v>5037.2548369554552</v>
      </c>
      <c r="G35" s="63">
        <f t="shared" ref="G35:G62" si="3">D35+F35</f>
        <v>6632.873936644919</v>
      </c>
    </row>
    <row r="36" spans="1:7">
      <c r="A36" s="40">
        <v>34</v>
      </c>
      <c r="B36" s="62" t="s">
        <v>69</v>
      </c>
      <c r="C36" s="42">
        <f>VLOOKUP(B36,'3.1总分上线'!$A$669:$B$729,2,FALSE)</f>
        <v>2.0399999999999996</v>
      </c>
      <c r="D36" s="41">
        <f t="shared" si="1"/>
        <v>103.92921338973515</v>
      </c>
      <c r="E36" s="42">
        <f>VLOOKUP(B36,'3.2学科单双上线'!$A$664:$B$724,2,FALSE)</f>
        <v>5.4</v>
      </c>
      <c r="F36" s="41">
        <f t="shared" si="2"/>
        <v>36.857962221625279</v>
      </c>
      <c r="G36" s="63">
        <f t="shared" si="3"/>
        <v>140.78717561136042</v>
      </c>
    </row>
    <row r="37" spans="1:7">
      <c r="A37" s="40">
        <v>35</v>
      </c>
      <c r="B37" s="62" t="s">
        <v>1349</v>
      </c>
      <c r="C37" s="42">
        <f>VLOOKUP(B37,'3.1总分上线'!$A$669:$B$729,2,FALSE)</f>
        <v>381.80999999999977</v>
      </c>
      <c r="D37" s="41">
        <f t="shared" si="1"/>
        <v>19451.574982517042</v>
      </c>
      <c r="E37" s="42">
        <f>VLOOKUP(B37,'3.2学科单双上线'!$A$664:$B$724,2,FALSE)</f>
        <v>1760.3999999999999</v>
      </c>
      <c r="F37" s="41">
        <f t="shared" si="2"/>
        <v>12015.695684249838</v>
      </c>
      <c r="G37" s="63">
        <f t="shared" si="3"/>
        <v>31467.270666766883</v>
      </c>
    </row>
    <row r="38" spans="1:7">
      <c r="A38" s="40">
        <v>36</v>
      </c>
      <c r="B38" s="62" t="s">
        <v>71</v>
      </c>
      <c r="C38" s="42">
        <f>VLOOKUP(B38,'3.1总分上线'!$A$669:$B$729,2,FALSE)</f>
        <v>26.999999999999993</v>
      </c>
      <c r="D38" s="41">
        <f t="shared" si="1"/>
        <v>1375.5337066288478</v>
      </c>
      <c r="E38" s="42">
        <f>VLOOKUP(B38,'3.2学科单双上线'!$A$664:$B$724,2,FALSE)</f>
        <v>18</v>
      </c>
      <c r="F38" s="41">
        <f t="shared" si="2"/>
        <v>122.85987407208427</v>
      </c>
      <c r="G38" s="63">
        <f t="shared" si="3"/>
        <v>1498.393580700932</v>
      </c>
    </row>
    <row r="39" spans="1:7">
      <c r="A39" s="40">
        <v>37</v>
      </c>
      <c r="B39" s="62" t="s">
        <v>1329</v>
      </c>
      <c r="C39" s="42">
        <f>VLOOKUP(B39,'3.1总分上线'!$A$669:$B$729,2,FALSE)</f>
        <v>43.199999999999989</v>
      </c>
      <c r="D39" s="41">
        <f t="shared" si="1"/>
        <v>2200.8539306061562</v>
      </c>
      <c r="E39" s="42">
        <f>VLOOKUP(B39,'3.2学科单双上线'!$A$664:$B$724,2,FALSE)</f>
        <v>180</v>
      </c>
      <c r="F39" s="41">
        <f t="shared" si="2"/>
        <v>1228.5987407208424</v>
      </c>
      <c r="G39" s="63">
        <f t="shared" si="3"/>
        <v>3429.4526713269988</v>
      </c>
    </row>
    <row r="40" spans="1:7">
      <c r="A40" s="40">
        <v>38</v>
      </c>
      <c r="B40" s="62" t="s">
        <v>20</v>
      </c>
      <c r="C40" s="42">
        <f>VLOOKUP(B40,'3.1总分上线'!$A$669:$B$729,2,FALSE)</f>
        <v>235.7999999999999</v>
      </c>
      <c r="D40" s="41">
        <f t="shared" si="1"/>
        <v>12012.994371225266</v>
      </c>
      <c r="E40" s="42">
        <f>VLOOKUP(B40,'3.2学科单双上线'!$A$664:$B$724,2,FALSE)</f>
        <v>1318.5</v>
      </c>
      <c r="F40" s="41">
        <f t="shared" si="2"/>
        <v>8999.4857757801728</v>
      </c>
      <c r="G40" s="63">
        <f t="shared" si="3"/>
        <v>21012.480147005437</v>
      </c>
    </row>
    <row r="41" spans="1:7">
      <c r="A41" s="40">
        <v>39</v>
      </c>
      <c r="B41" s="62" t="s">
        <v>1357</v>
      </c>
      <c r="C41" s="42">
        <f>VLOOKUP(B41,'3.1总分上线'!$A$669:$B$729,2,FALSE)</f>
        <v>32.669999999999987</v>
      </c>
      <c r="D41" s="41">
        <f t="shared" si="1"/>
        <v>1664.3957850209054</v>
      </c>
      <c r="E41" s="42">
        <f>VLOOKUP(B41,'3.2学科单双上线'!$A$664:$B$724,2,FALSE)</f>
        <v>245.70000000000002</v>
      </c>
      <c r="F41" s="41">
        <f t="shared" si="2"/>
        <v>1677.0372810839503</v>
      </c>
      <c r="G41" s="63">
        <f t="shared" si="3"/>
        <v>3341.4330661048557</v>
      </c>
    </row>
    <row r="42" spans="1:7">
      <c r="A42" s="40">
        <v>40</v>
      </c>
      <c r="B42" s="62" t="s">
        <v>1366</v>
      </c>
      <c r="C42" s="42">
        <f>VLOOKUP(B42,'3.1总分上线'!$A$669:$B$729,2,FALSE)</f>
        <v>-0.12000000000000206</v>
      </c>
      <c r="D42" s="41">
        <f t="shared" si="1"/>
        <v>-6.1134831405727628</v>
      </c>
      <c r="E42" s="42">
        <f>VLOOKUP(B42,'3.2学科单双上线'!$A$664:$B$724,2,FALSE)</f>
        <v>57.600000000000009</v>
      </c>
      <c r="F42" s="41">
        <f t="shared" si="2"/>
        <v>393.15159703066968</v>
      </c>
      <c r="G42" s="63">
        <f t="shared" si="3"/>
        <v>387.03811389009689</v>
      </c>
    </row>
    <row r="43" spans="1:7">
      <c r="A43" s="40">
        <v>41</v>
      </c>
      <c r="B43" s="62" t="s">
        <v>21</v>
      </c>
      <c r="C43" s="42">
        <f>VLOOKUP(B43,'3.1总分上线'!$A$669:$B$729,2,FALSE)</f>
        <v>25.8</v>
      </c>
      <c r="D43" s="41">
        <f t="shared" si="1"/>
        <v>1314.3988752231214</v>
      </c>
      <c r="E43" s="42">
        <f>VLOOKUP(B43,'3.2学科单双上线'!$A$664:$B$724,2,FALSE)</f>
        <v>148.5</v>
      </c>
      <c r="F43" s="41">
        <f t="shared" si="2"/>
        <v>1013.5939610946951</v>
      </c>
      <c r="G43" s="63">
        <f t="shared" si="3"/>
        <v>2327.9928363178165</v>
      </c>
    </row>
    <row r="44" spans="1:7">
      <c r="A44" s="40">
        <v>42</v>
      </c>
      <c r="B44" s="62" t="s">
        <v>1337</v>
      </c>
      <c r="C44" s="42">
        <f>VLOOKUP(B44,'3.1总分上线'!$A$669:$B$729,2,FALSE)</f>
        <v>23.549999999999997</v>
      </c>
      <c r="D44" s="41">
        <f t="shared" si="1"/>
        <v>1199.7710663373839</v>
      </c>
      <c r="E44" s="42">
        <f>VLOOKUP(B44,'3.2学科单双上线'!$A$664:$B$724,2,FALSE)</f>
        <v>148.5</v>
      </c>
      <c r="F44" s="41">
        <f t="shared" si="2"/>
        <v>1013.5939610946951</v>
      </c>
      <c r="G44" s="63">
        <f t="shared" si="3"/>
        <v>2213.3650274320789</v>
      </c>
    </row>
    <row r="45" spans="1:7">
      <c r="A45" s="40">
        <v>43</v>
      </c>
      <c r="B45" s="62" t="s">
        <v>1355</v>
      </c>
      <c r="C45" s="42">
        <f>VLOOKUP(B45,'3.1总分上线'!$A$669:$B$729,2,FALSE)</f>
        <v>23.939999999999998</v>
      </c>
      <c r="D45" s="41">
        <f t="shared" si="1"/>
        <v>1219.639886544245</v>
      </c>
      <c r="E45" s="42">
        <f>VLOOKUP(B45,'3.2学科单双上线'!$A$664:$B$724,2,FALSE)</f>
        <v>113.4</v>
      </c>
      <c r="F45" s="41">
        <f t="shared" si="2"/>
        <v>774.01720665413097</v>
      </c>
      <c r="G45" s="63">
        <f t="shared" si="3"/>
        <v>1993.6570931983761</v>
      </c>
    </row>
    <row r="46" spans="1:7">
      <c r="A46" s="40">
        <v>44</v>
      </c>
      <c r="B46" s="62" t="s">
        <v>1324</v>
      </c>
      <c r="C46" s="42">
        <f>VLOOKUP(B46,'3.1总分上线'!$A$669:$B$729,2,FALSE)</f>
        <v>216.77999999999997</v>
      </c>
      <c r="D46" s="41">
        <f t="shared" si="1"/>
        <v>11044.007293444505</v>
      </c>
      <c r="E46" s="42">
        <f>VLOOKUP(B46,'3.2学科单双上线'!$A$664:$B$724,2,FALSE)</f>
        <v>1450.7999999999997</v>
      </c>
      <c r="F46" s="41">
        <f t="shared" si="2"/>
        <v>9902.5058502099891</v>
      </c>
      <c r="G46" s="63">
        <f t="shared" si="3"/>
        <v>20946.513143654494</v>
      </c>
    </row>
    <row r="47" spans="1:7">
      <c r="A47" s="40">
        <v>45</v>
      </c>
      <c r="B47" s="62" t="s">
        <v>1361</v>
      </c>
      <c r="C47" s="42">
        <f>VLOOKUP(B47,'3.1总分上线'!$A$669:$B$729,2,FALSE)</f>
        <v>1.6199999999999999</v>
      </c>
      <c r="D47" s="41">
        <f t="shared" si="1"/>
        <v>82.53202239773087</v>
      </c>
      <c r="E47" s="42">
        <f>VLOOKUP(B47,'3.2学科单双上线'!$A$664:$B$724,2,FALSE)</f>
        <v>13.5</v>
      </c>
      <c r="F47" s="41">
        <f t="shared" si="2"/>
        <v>92.1449055540632</v>
      </c>
      <c r="G47" s="63">
        <f t="shared" si="3"/>
        <v>174.67692795179408</v>
      </c>
    </row>
    <row r="48" spans="1:7">
      <c r="A48" s="40">
        <v>46</v>
      </c>
      <c r="B48" s="62" t="s">
        <v>1351</v>
      </c>
      <c r="C48" s="42">
        <f>VLOOKUP(B48,'3.1总分上线'!$A$669:$B$729,2,FALSE)</f>
        <v>118.31999999999996</v>
      </c>
      <c r="D48" s="41">
        <f t="shared" si="1"/>
        <v>6027.8943766046386</v>
      </c>
      <c r="E48" s="42">
        <f>VLOOKUP(B48,'3.2学科单双上线'!$A$664:$B$724,2,FALSE)</f>
        <v>440.49999999999989</v>
      </c>
      <c r="F48" s="41">
        <f t="shared" si="2"/>
        <v>3006.6541404862837</v>
      </c>
      <c r="G48" s="63">
        <f t="shared" si="3"/>
        <v>9034.5485170909233</v>
      </c>
    </row>
    <row r="49" spans="1:7">
      <c r="A49" s="40">
        <v>47</v>
      </c>
      <c r="B49" s="62" t="s">
        <v>1367</v>
      </c>
      <c r="C49" s="42">
        <f>VLOOKUP(B49,'3.1总分上线'!$A$669:$B$729,2,FALSE)</f>
        <v>23.580000000000013</v>
      </c>
      <c r="D49" s="41">
        <f t="shared" si="1"/>
        <v>1201.2994371225277</v>
      </c>
      <c r="E49" s="42">
        <f>VLOOKUP(B49,'3.2学科单双上线'!$A$664:$B$724,2,FALSE)</f>
        <v>82.799999999999983</v>
      </c>
      <c r="F49" s="41">
        <f t="shared" si="2"/>
        <v>565.15542073158747</v>
      </c>
      <c r="G49" s="63">
        <f t="shared" si="3"/>
        <v>1766.4548578541153</v>
      </c>
    </row>
    <row r="50" spans="1:7">
      <c r="A50" s="40">
        <v>48</v>
      </c>
      <c r="B50" s="62" t="s">
        <v>1342</v>
      </c>
      <c r="C50" s="42">
        <f>VLOOKUP(B50,'3.1总分上线'!$A$669:$B$729,2,FALSE)</f>
        <v>96.029999999999973</v>
      </c>
      <c r="D50" s="41">
        <f t="shared" si="1"/>
        <v>4892.314883243268</v>
      </c>
      <c r="E50" s="42">
        <f>VLOOKUP(B50,'3.2学科单双上线'!$A$664:$B$724,2,FALSE)</f>
        <v>637.20000000000005</v>
      </c>
      <c r="F50" s="41">
        <f t="shared" si="2"/>
        <v>4349.2395421517831</v>
      </c>
      <c r="G50" s="63">
        <f t="shared" si="3"/>
        <v>9241.5544253950502</v>
      </c>
    </row>
    <row r="51" spans="1:7" ht="21.95" customHeight="1">
      <c r="A51" s="40">
        <v>49</v>
      </c>
      <c r="B51" s="62" t="s">
        <v>1354</v>
      </c>
      <c r="C51" s="42">
        <f>VLOOKUP(B51,'3.1总分上线'!$A$669:$B$729,2,FALSE)</f>
        <v>2.6999999999999993</v>
      </c>
      <c r="D51" s="41">
        <f t="shared" si="1"/>
        <v>137.55337066288476</v>
      </c>
      <c r="E51" s="42">
        <f>VLOOKUP(B51,'3.2学科单双上线'!$A$664:$B$724,2,FALSE)</f>
        <v>10.8</v>
      </c>
      <c r="F51" s="41">
        <f t="shared" si="2"/>
        <v>73.715924443250557</v>
      </c>
      <c r="G51" s="63">
        <f t="shared" si="3"/>
        <v>211.2692951061353</v>
      </c>
    </row>
    <row r="52" spans="1:7">
      <c r="A52" s="40">
        <v>50</v>
      </c>
      <c r="B52" s="62" t="s">
        <v>1363</v>
      </c>
      <c r="C52" s="42">
        <f>VLOOKUP(B52,'3.1总分上线'!$A$669:$B$729,2,FALSE)</f>
        <v>7.5</v>
      </c>
      <c r="D52" s="41">
        <f t="shared" si="1"/>
        <v>382.09269628579108</v>
      </c>
      <c r="E52" s="42">
        <f>VLOOKUP(B52,'3.2学科单双上线'!$A$664:$B$724,2,FALSE)</f>
        <v>46.8</v>
      </c>
      <c r="F52" s="41">
        <f t="shared" si="2"/>
        <v>319.43567258741905</v>
      </c>
      <c r="G52" s="63">
        <f t="shared" si="3"/>
        <v>701.52836887321018</v>
      </c>
    </row>
    <row r="53" spans="1:7">
      <c r="A53" s="40">
        <v>51</v>
      </c>
      <c r="B53" s="62" t="s">
        <v>1320</v>
      </c>
      <c r="C53" s="42">
        <f>VLOOKUP(B53,'3.1总分上线'!$A$669:$B$729,2,FALSE)</f>
        <v>200.79000000000013</v>
      </c>
      <c r="D53" s="41">
        <f t="shared" si="1"/>
        <v>10229.385664963205</v>
      </c>
      <c r="E53" s="42">
        <f>VLOOKUP(B53,'3.2学科单双上线'!$A$664:$B$724,2,FALSE)</f>
        <v>765.00000000000011</v>
      </c>
      <c r="F53" s="41">
        <f t="shared" si="2"/>
        <v>5221.5446480635819</v>
      </c>
      <c r="G53" s="63">
        <f t="shared" si="3"/>
        <v>15450.930313026787</v>
      </c>
    </row>
    <row r="54" spans="1:7">
      <c r="A54" s="40">
        <v>52</v>
      </c>
      <c r="B54" s="62" t="s">
        <v>1344</v>
      </c>
      <c r="C54" s="42">
        <f>VLOOKUP(B54,'3.1总分上线'!$A$669:$B$729,2,FALSE)</f>
        <v>259.68000000000006</v>
      </c>
      <c r="D54" s="41">
        <f t="shared" si="1"/>
        <v>13229.577516199233</v>
      </c>
      <c r="E54" s="42">
        <f>VLOOKUP(B54,'3.2学科单双上线'!$A$664:$B$724,2,FALSE)</f>
        <v>934.2</v>
      </c>
      <c r="F54" s="41">
        <f t="shared" si="2"/>
        <v>6376.4274643411736</v>
      </c>
      <c r="G54" s="63">
        <f t="shared" si="3"/>
        <v>19606.004980540405</v>
      </c>
    </row>
    <row r="55" spans="1:7">
      <c r="A55" s="40">
        <v>53</v>
      </c>
      <c r="B55" s="62" t="s">
        <v>1327</v>
      </c>
      <c r="C55" s="42">
        <f>VLOOKUP(B55,'3.1总分上线'!$A$669:$B$729,2,FALSE)</f>
        <v>181.47000000000011</v>
      </c>
      <c r="D55" s="41">
        <f t="shared" si="1"/>
        <v>9245.1148793310076</v>
      </c>
      <c r="E55" s="42">
        <f>VLOOKUP(B55,'3.2学科单双上线'!$A$664:$B$724,2,FALSE)</f>
        <v>702.1</v>
      </c>
      <c r="F55" s="41">
        <f t="shared" si="2"/>
        <v>4792.2176436672426</v>
      </c>
      <c r="G55" s="63">
        <f t="shared" si="3"/>
        <v>14037.332522998251</v>
      </c>
    </row>
    <row r="56" spans="1:7">
      <c r="A56" s="40">
        <v>54</v>
      </c>
      <c r="B56" s="62" t="s">
        <v>1325</v>
      </c>
      <c r="C56" s="42">
        <f>VLOOKUP(B56,'3.1总分上线'!$A$669:$B$729,2,FALSE)</f>
        <v>250.35000000000014</v>
      </c>
      <c r="D56" s="41">
        <f t="shared" si="1"/>
        <v>12754.254202019714</v>
      </c>
      <c r="E56" s="42">
        <f>VLOOKUP(B56,'3.2学科单双上线'!$A$664:$B$724,2,FALSE)</f>
        <v>1355.3999999999996</v>
      </c>
      <c r="F56" s="41">
        <f t="shared" si="2"/>
        <v>9251.3485176279428</v>
      </c>
      <c r="G56" s="63">
        <f t="shared" si="3"/>
        <v>22005.602719647657</v>
      </c>
    </row>
    <row r="57" spans="1:7">
      <c r="A57" s="40">
        <v>55</v>
      </c>
      <c r="B57" s="62" t="s">
        <v>1333</v>
      </c>
      <c r="C57" s="42">
        <f>VLOOKUP(B57,'3.1总分上线'!$A$669:$B$729,2,FALSE)</f>
        <v>211.59000000000006</v>
      </c>
      <c r="D57" s="41">
        <f t="shared" si="1"/>
        <v>10779.599147614743</v>
      </c>
      <c r="E57" s="42">
        <f>VLOOKUP(B57,'3.2学科单双上线'!$A$664:$B$724,2,FALSE)</f>
        <v>1029.6000000000001</v>
      </c>
      <c r="F57" s="41">
        <f t="shared" si="2"/>
        <v>7027.5847969232209</v>
      </c>
      <c r="G57" s="63">
        <f t="shared" si="3"/>
        <v>17807.183944537963</v>
      </c>
    </row>
    <row r="58" spans="1:7">
      <c r="A58" s="40">
        <v>56</v>
      </c>
      <c r="B58" s="62" t="s">
        <v>1338</v>
      </c>
      <c r="C58" s="42">
        <f>VLOOKUP(B58,'3.1总分上线'!$A$669:$B$729,2,FALSE)</f>
        <v>108.90000000000008</v>
      </c>
      <c r="D58" s="41">
        <f t="shared" si="1"/>
        <v>5547.9859500696903</v>
      </c>
      <c r="E58" s="42">
        <f>VLOOKUP(B58,'3.2学科单双上线'!$A$664:$B$724,2,FALSE)</f>
        <v>828.9</v>
      </c>
      <c r="F58" s="41">
        <f t="shared" si="2"/>
        <v>5657.6972010194795</v>
      </c>
      <c r="G58" s="63">
        <f t="shared" si="3"/>
        <v>11205.68315108917</v>
      </c>
    </row>
    <row r="59" spans="1:7">
      <c r="A59" s="40">
        <v>57</v>
      </c>
      <c r="B59" s="62" t="s">
        <v>73</v>
      </c>
      <c r="C59" s="42">
        <f>VLOOKUP(B59,'3.1总分上线'!$A$669:$B$729,2,FALSE)</f>
        <v>209.22000000000003</v>
      </c>
      <c r="D59" s="41">
        <f t="shared" si="1"/>
        <v>10658.857855588429</v>
      </c>
      <c r="E59" s="42">
        <f>VLOOKUP(B59,'3.2学科单双上线'!$A$664:$B$724,2,FALSE)</f>
        <v>1173.5999999999999</v>
      </c>
      <c r="F59" s="41">
        <f t="shared" si="2"/>
        <v>8010.4637894998932</v>
      </c>
      <c r="G59" s="63">
        <f t="shared" si="3"/>
        <v>18669.321645088323</v>
      </c>
    </row>
    <row r="60" spans="1:7">
      <c r="A60" s="40">
        <v>58</v>
      </c>
      <c r="B60" s="62" t="s">
        <v>1356</v>
      </c>
      <c r="C60" s="42">
        <f>VLOOKUP(B60,'3.1总分上线'!$A$669:$B$729,2,FALSE)</f>
        <v>200.49000000000004</v>
      </c>
      <c r="D60" s="41">
        <f t="shared" si="1"/>
        <v>10214.101957111769</v>
      </c>
      <c r="E60" s="42">
        <f>VLOOKUP(B60,'3.2学科单双上线'!$A$664:$B$724,2,FALSE)</f>
        <v>898.19999999999959</v>
      </c>
      <c r="F60" s="41">
        <f t="shared" si="2"/>
        <v>6130.7077161970019</v>
      </c>
      <c r="G60" s="63">
        <f t="shared" si="3"/>
        <v>16344.80967330877</v>
      </c>
    </row>
    <row r="61" spans="1:7">
      <c r="A61" s="40">
        <v>59</v>
      </c>
      <c r="B61" s="62" t="s">
        <v>1360</v>
      </c>
      <c r="C61" s="42">
        <f>VLOOKUP(B61,'3.1总分上线'!$A$669:$B$729,2,FALSE)</f>
        <v>0.50999999999999934</v>
      </c>
      <c r="D61" s="41">
        <f t="shared" si="1"/>
        <v>25.98230334743376</v>
      </c>
      <c r="E61" s="42">
        <f>VLOOKUP(B61,'3.2学科单双上线'!$A$664:$B$724,2,FALSE)</f>
        <v>43.2</v>
      </c>
      <c r="F61" s="41">
        <f t="shared" si="2"/>
        <v>294.86369777300223</v>
      </c>
      <c r="G61" s="63">
        <f t="shared" si="3"/>
        <v>320.84600112043597</v>
      </c>
    </row>
    <row r="62" spans="1:7">
      <c r="A62" s="40">
        <v>60</v>
      </c>
      <c r="B62" s="62" t="s">
        <v>1326</v>
      </c>
      <c r="C62" s="42">
        <f>VLOOKUP(B62,'3.1总分上线'!$A$669:$B$729,2,FALSE)</f>
        <v>170.28000000000003</v>
      </c>
      <c r="D62" s="41">
        <f t="shared" si="1"/>
        <v>8675.0325764726022</v>
      </c>
      <c r="E62" s="42">
        <f>VLOOKUP(B62,'3.2学科单双上线'!$A$664:$B$724,2,FALSE)</f>
        <v>1020.5999999999998</v>
      </c>
      <c r="F62" s="41">
        <f t="shared" si="2"/>
        <v>6966.1548598871759</v>
      </c>
      <c r="G62" s="63">
        <f t="shared" si="3"/>
        <v>15641.187436359778</v>
      </c>
    </row>
    <row r="63" spans="1:7">
      <c r="G63" s="63">
        <f>SUM(G3:G62)</f>
        <v>527847.65485988732</v>
      </c>
    </row>
  </sheetData>
  <sheetProtection formatCells="0" formatColumns="0" formatRows="0" insertColumns="0" insertRows="0" insertHyperlinks="0" deleteColumns="0" deleteRows="0" sort="0" autoFilter="0" pivotTables="0"/>
  <autoFilter ref="A2:G2" xr:uid="{00000000-0001-0000-0100-000000000000}">
    <sortState xmlns:xlrd2="http://schemas.microsoft.com/office/spreadsheetml/2017/richdata2" ref="A3:G61">
      <sortCondition ref="A2"/>
    </sortState>
  </autoFilter>
  <mergeCells count="2">
    <mergeCell ref="C1:D1"/>
    <mergeCell ref="E1:F1"/>
  </mergeCells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CS730"/>
  <sheetViews>
    <sheetView tabSelected="1" zoomScale="115" zoomScaleNormal="115" workbookViewId="0">
      <pane xSplit="20" ySplit="4" topLeftCell="U680" activePane="bottomRight" state="frozen"/>
      <selection pane="topRight" activeCell="U1" sqref="U1"/>
      <selection pane="bottomLeft" activeCell="A5" sqref="A5"/>
      <selection pane="bottomRight" activeCell="X693" sqref="X693"/>
    </sheetView>
  </sheetViews>
  <sheetFormatPr defaultColWidth="9" defaultRowHeight="13.5"/>
  <cols>
    <col min="1" max="1" width="12.625" style="1" customWidth="1"/>
    <col min="2" max="2" width="22.875" style="1" bestFit="1" customWidth="1"/>
    <col min="3" max="3" width="5.125" style="1" customWidth="1"/>
    <col min="4" max="4" width="6.25" style="1" customWidth="1"/>
    <col min="5" max="5" width="14.125" customWidth="1"/>
    <col min="6" max="6" width="5.375" hidden="1" customWidth="1"/>
    <col min="7" max="7" width="5.25" style="1" hidden="1" customWidth="1"/>
    <col min="8" max="10" width="5.25" hidden="1" customWidth="1"/>
    <col min="11" max="12" width="5.375" hidden="1" customWidth="1"/>
    <col min="13" max="14" width="5.25" hidden="1" customWidth="1"/>
    <col min="15" max="15" width="7" hidden="1" customWidth="1"/>
    <col min="16" max="16" width="7.625" hidden="1" customWidth="1"/>
    <col min="17" max="17" width="7.25" hidden="1" customWidth="1"/>
    <col min="18" max="18" width="7.375" hidden="1" customWidth="1"/>
    <col min="19" max="19" width="8.75" hidden="1" customWidth="1"/>
    <col min="20" max="20" width="5.75" customWidth="1"/>
    <col min="21" max="21" width="11.75" style="1" bestFit="1" customWidth="1"/>
    <col min="22" max="22" width="13.125" style="1" bestFit="1" customWidth="1"/>
    <col min="23" max="23" width="11.75" style="1" bestFit="1" customWidth="1"/>
    <col min="24" max="24" width="13.125" style="1" bestFit="1" customWidth="1"/>
    <col min="25" max="25" width="11.75" style="1" bestFit="1" customWidth="1"/>
    <col min="26" max="26" width="13.125" style="1" bestFit="1" customWidth="1"/>
    <col min="27" max="27" width="11.75" style="1" bestFit="1" customWidth="1"/>
    <col min="28" max="28" width="13.875" style="1" bestFit="1" customWidth="1"/>
    <col min="29" max="29" width="11.75" style="1" bestFit="1" customWidth="1"/>
    <col min="30" max="30" width="13.125" style="1" bestFit="1" customWidth="1"/>
    <col min="31" max="31" width="11.75" style="1" bestFit="1" customWidth="1"/>
    <col min="32" max="32" width="13.125" style="1" bestFit="1" customWidth="1"/>
    <col min="33" max="33" width="11.75" bestFit="1" customWidth="1"/>
    <col min="34" max="34" width="13.125" style="1" bestFit="1" customWidth="1"/>
    <col min="35" max="35" width="11.75" style="1" bestFit="1" customWidth="1"/>
    <col min="36" max="36" width="13.125" style="1" bestFit="1" customWidth="1"/>
    <col min="37" max="37" width="11.75" style="1" bestFit="1" customWidth="1"/>
    <col min="38" max="38" width="13.125" style="1" bestFit="1" customWidth="1"/>
    <col min="39" max="39" width="11.75" style="1" bestFit="1" customWidth="1"/>
    <col min="40" max="40" width="13.125" style="1" bestFit="1" customWidth="1"/>
    <col min="41" max="41" width="11.75" style="1" bestFit="1" customWidth="1"/>
    <col min="42" max="42" width="13.125" style="1" bestFit="1" customWidth="1"/>
    <col min="43" max="43" width="11.75" style="1" bestFit="1" customWidth="1"/>
    <col min="44" max="44" width="13.125" style="1" bestFit="1" customWidth="1"/>
    <col min="45" max="45" width="11.75" style="1" bestFit="1" customWidth="1"/>
    <col min="46" max="46" width="13.125" bestFit="1" customWidth="1"/>
    <col min="47" max="47" width="11.75" style="1" bestFit="1" customWidth="1"/>
    <col min="48" max="48" width="13.125" style="1" bestFit="1" customWidth="1"/>
    <col min="49" max="49" width="11.75" style="1" bestFit="1" customWidth="1"/>
    <col min="50" max="50" width="13.125" style="1" bestFit="1" customWidth="1"/>
    <col min="51" max="51" width="11.75" style="1" bestFit="1" customWidth="1"/>
    <col min="52" max="52" width="13.125" style="1" bestFit="1" customWidth="1"/>
    <col min="53" max="53" width="11.75" style="1" bestFit="1" customWidth="1"/>
    <col min="54" max="54" width="13.125" style="1" bestFit="1" customWidth="1"/>
    <col min="55" max="55" width="11.75" style="1" bestFit="1" customWidth="1"/>
    <col min="56" max="56" width="13.125" style="1" bestFit="1" customWidth="1"/>
    <col min="57" max="57" width="11.75" style="1" bestFit="1" customWidth="1"/>
    <col min="58" max="58" width="13.125" style="1" bestFit="1" customWidth="1"/>
    <col min="59" max="59" width="11.75" bestFit="1" customWidth="1"/>
    <col min="60" max="60" width="13.125" style="1" bestFit="1" customWidth="1"/>
    <col min="61" max="61" width="11.75" style="1" bestFit="1" customWidth="1"/>
    <col min="62" max="62" width="13.125" style="1" bestFit="1" customWidth="1"/>
    <col min="63" max="63" width="11.75" style="1" bestFit="1" customWidth="1"/>
    <col min="64" max="64" width="13.125" style="1" bestFit="1" customWidth="1"/>
    <col min="65" max="65" width="11.75" style="1" bestFit="1" customWidth="1"/>
    <col min="66" max="66" width="13.125" style="1" bestFit="1" customWidth="1"/>
    <col min="67" max="67" width="11.75" style="1" bestFit="1" customWidth="1"/>
    <col min="68" max="68" width="13.125" style="1" bestFit="1" customWidth="1"/>
    <col min="69" max="69" width="11.75" style="1" bestFit="1" customWidth="1"/>
    <col min="70" max="70" width="13.125" style="1" bestFit="1" customWidth="1"/>
    <col min="71" max="71" width="11.75" style="1" bestFit="1" customWidth="1"/>
    <col min="72" max="72" width="13.125" bestFit="1" customWidth="1"/>
    <col min="73" max="73" width="11.75" style="1" bestFit="1" customWidth="1"/>
    <col min="74" max="74" width="13.125" style="1" bestFit="1" customWidth="1"/>
    <col min="75" max="75" width="11.75" style="1" bestFit="1" customWidth="1"/>
    <col min="76" max="76" width="13.125" style="1" bestFit="1" customWidth="1"/>
    <col min="77" max="77" width="9.75" style="1" bestFit="1" customWidth="1"/>
    <col min="78" max="78" width="13.125" style="1" bestFit="1" customWidth="1"/>
    <col min="79" max="79" width="11.75" style="1" bestFit="1" customWidth="1"/>
    <col min="80" max="80" width="13.125" style="1" bestFit="1" customWidth="1"/>
    <col min="81" max="81" width="11.75" style="1" bestFit="1" customWidth="1"/>
    <col min="82" max="82" width="13.125" style="1" bestFit="1" customWidth="1"/>
    <col min="83" max="83" width="11.75" style="1" bestFit="1" customWidth="1"/>
    <col min="84" max="84" width="13.125" style="1" bestFit="1" customWidth="1"/>
    <col min="85" max="85" width="11.75" bestFit="1" customWidth="1"/>
    <col min="86" max="86" width="13.125" style="1" bestFit="1" customWidth="1"/>
    <col min="87" max="87" width="14.125" style="1" bestFit="1" customWidth="1"/>
    <col min="88" max="88" width="13.125" style="1" bestFit="1" customWidth="1"/>
    <col min="89" max="89" width="11.75" style="1" bestFit="1" customWidth="1"/>
    <col min="90" max="90" width="13.125" style="1" bestFit="1" customWidth="1"/>
    <col min="91" max="91" width="11.75" style="1" bestFit="1" customWidth="1"/>
    <col min="92" max="92" width="13.125" style="1" bestFit="1" customWidth="1"/>
    <col min="93" max="93" width="13.75" style="1" bestFit="1" customWidth="1"/>
    <col min="94" max="94" width="13.25" style="1" bestFit="1" customWidth="1"/>
    <col min="95" max="95" width="13.75" style="1" bestFit="1" customWidth="1"/>
    <col min="96" max="96" width="11.75" style="1" bestFit="1" customWidth="1"/>
    <col min="97" max="97" width="13.125" style="1" bestFit="1" customWidth="1"/>
  </cols>
  <sheetData>
    <row r="1" spans="1:97" ht="14.25" customHeight="1">
      <c r="A1" s="3"/>
      <c r="B1" s="3"/>
      <c r="C1" s="3"/>
      <c r="D1" s="3"/>
      <c r="E1" s="3"/>
      <c r="F1" s="3"/>
      <c r="G1" s="3"/>
      <c r="H1" s="81" t="s">
        <v>23</v>
      </c>
      <c r="I1" s="82"/>
      <c r="J1" s="82"/>
      <c r="K1" s="82"/>
      <c r="L1" s="82"/>
      <c r="M1" s="82"/>
      <c r="N1" s="83"/>
      <c r="O1" s="95" t="s">
        <v>24</v>
      </c>
      <c r="P1" s="96"/>
      <c r="Q1" s="96"/>
      <c r="R1" s="96"/>
      <c r="S1" s="97"/>
      <c r="T1" s="98" t="s">
        <v>212</v>
      </c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9"/>
      <c r="AG1" s="87" t="s">
        <v>213</v>
      </c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 t="s">
        <v>214</v>
      </c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 t="s">
        <v>215</v>
      </c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 t="s">
        <v>1318</v>
      </c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9"/>
      <c r="CG1" s="90" t="s">
        <v>1319</v>
      </c>
      <c r="CH1" s="90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91"/>
    </row>
    <row r="2" spans="1:97" ht="50.25" customHeight="1" thickBot="1">
      <c r="A2" s="3"/>
      <c r="B2" s="3"/>
      <c r="C2" s="3"/>
      <c r="D2" s="3"/>
      <c r="E2" s="3"/>
      <c r="F2" s="3"/>
      <c r="G2" s="3"/>
      <c r="H2" s="84"/>
      <c r="I2" s="85"/>
      <c r="J2" s="85"/>
      <c r="K2" s="85"/>
      <c r="L2" s="85"/>
      <c r="M2" s="85"/>
      <c r="N2" s="86"/>
      <c r="O2" s="92" t="s">
        <v>25</v>
      </c>
      <c r="P2" s="93"/>
      <c r="Q2" s="93"/>
      <c r="R2" s="93"/>
      <c r="S2" s="94"/>
      <c r="T2" s="19" t="s">
        <v>26</v>
      </c>
      <c r="U2" s="80" t="s">
        <v>1</v>
      </c>
      <c r="V2" s="80"/>
      <c r="W2" s="80" t="s">
        <v>2</v>
      </c>
      <c r="X2" s="80"/>
      <c r="Y2" s="80" t="s">
        <v>3</v>
      </c>
      <c r="Z2" s="80"/>
      <c r="AA2" s="80" t="s">
        <v>4</v>
      </c>
      <c r="AB2" s="80"/>
      <c r="AC2" s="80" t="s">
        <v>5</v>
      </c>
      <c r="AD2" s="80"/>
      <c r="AE2" s="80" t="s">
        <v>6</v>
      </c>
      <c r="AF2" s="80"/>
      <c r="AG2" s="20" t="s">
        <v>26</v>
      </c>
      <c r="AH2" s="80" t="s">
        <v>1</v>
      </c>
      <c r="AI2" s="80"/>
      <c r="AJ2" s="80" t="s">
        <v>2</v>
      </c>
      <c r="AK2" s="80"/>
      <c r="AL2" s="80" t="s">
        <v>3</v>
      </c>
      <c r="AM2" s="80"/>
      <c r="AN2" s="80" t="s">
        <v>4</v>
      </c>
      <c r="AO2" s="80"/>
      <c r="AP2" s="80" t="s">
        <v>5</v>
      </c>
      <c r="AQ2" s="80"/>
      <c r="AR2" s="80" t="s">
        <v>6</v>
      </c>
      <c r="AS2" s="80"/>
      <c r="AT2" s="20" t="s">
        <v>26</v>
      </c>
      <c r="AU2" s="80" t="s">
        <v>1</v>
      </c>
      <c r="AV2" s="80"/>
      <c r="AW2" s="80" t="s">
        <v>2</v>
      </c>
      <c r="AX2" s="80"/>
      <c r="AY2" s="80" t="s">
        <v>3</v>
      </c>
      <c r="AZ2" s="80"/>
      <c r="BA2" s="80" t="s">
        <v>4</v>
      </c>
      <c r="BB2" s="80"/>
      <c r="BC2" s="80" t="s">
        <v>5</v>
      </c>
      <c r="BD2" s="80"/>
      <c r="BE2" s="80" t="s">
        <v>6</v>
      </c>
      <c r="BF2" s="80"/>
      <c r="BG2" s="20" t="s">
        <v>26</v>
      </c>
      <c r="BH2" s="80" t="s">
        <v>1</v>
      </c>
      <c r="BI2" s="80"/>
      <c r="BJ2" s="80" t="s">
        <v>2</v>
      </c>
      <c r="BK2" s="80"/>
      <c r="BL2" s="80" t="s">
        <v>3</v>
      </c>
      <c r="BM2" s="80"/>
      <c r="BN2" s="80" t="s">
        <v>4</v>
      </c>
      <c r="BO2" s="80"/>
      <c r="BP2" s="80" t="s">
        <v>5</v>
      </c>
      <c r="BQ2" s="80"/>
      <c r="BR2" s="80" t="s">
        <v>6</v>
      </c>
      <c r="BS2" s="80"/>
      <c r="BT2" s="20" t="s">
        <v>26</v>
      </c>
      <c r="BU2" s="80" t="s">
        <v>1</v>
      </c>
      <c r="BV2" s="80"/>
      <c r="BW2" s="80" t="s">
        <v>2</v>
      </c>
      <c r="BX2" s="80"/>
      <c r="BY2" s="80" t="s">
        <v>3</v>
      </c>
      <c r="BZ2" s="80"/>
      <c r="CA2" s="80" t="s">
        <v>4</v>
      </c>
      <c r="CB2" s="80"/>
      <c r="CC2" s="80" t="s">
        <v>5</v>
      </c>
      <c r="CD2" s="80"/>
      <c r="CE2" s="80" t="s">
        <v>6</v>
      </c>
      <c r="CF2" s="80"/>
      <c r="CG2" s="32" t="s">
        <v>26</v>
      </c>
      <c r="CH2" s="80" t="s">
        <v>1</v>
      </c>
      <c r="CI2" s="80"/>
      <c r="CJ2" s="80" t="s">
        <v>2</v>
      </c>
      <c r="CK2" s="80"/>
      <c r="CL2" s="80" t="s">
        <v>3</v>
      </c>
      <c r="CM2" s="80"/>
      <c r="CN2" s="80" t="s">
        <v>4</v>
      </c>
      <c r="CO2" s="80"/>
      <c r="CP2" s="80" t="s">
        <v>5</v>
      </c>
      <c r="CQ2" s="80"/>
      <c r="CR2" s="80" t="s">
        <v>6</v>
      </c>
      <c r="CS2" s="80"/>
    </row>
    <row r="3" spans="1:97" ht="29.25" customHeight="1" thickBot="1">
      <c r="A3" s="3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  <c r="AG3" s="3">
        <v>32</v>
      </c>
      <c r="AH3" s="3">
        <v>33</v>
      </c>
      <c r="AI3" s="3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I3" s="3">
        <v>60</v>
      </c>
      <c r="BJ3" s="3">
        <v>61</v>
      </c>
      <c r="BK3" s="3">
        <v>62</v>
      </c>
      <c r="BL3" s="3">
        <v>63</v>
      </c>
      <c r="BM3" s="3">
        <v>64</v>
      </c>
      <c r="BN3" s="3">
        <v>65</v>
      </c>
      <c r="BO3" s="3">
        <v>66</v>
      </c>
      <c r="BP3" s="3">
        <v>67</v>
      </c>
      <c r="BQ3" s="3">
        <v>68</v>
      </c>
      <c r="BR3" s="3">
        <v>69</v>
      </c>
      <c r="BS3" s="3">
        <v>70</v>
      </c>
      <c r="BT3" s="3">
        <v>71</v>
      </c>
      <c r="BU3" s="3">
        <v>72</v>
      </c>
      <c r="BV3" s="3">
        <v>73</v>
      </c>
      <c r="BW3" s="3">
        <v>74</v>
      </c>
      <c r="BX3" s="3">
        <v>75</v>
      </c>
      <c r="BY3" s="3">
        <v>76</v>
      </c>
      <c r="BZ3" s="3">
        <v>77</v>
      </c>
      <c r="CA3" s="3">
        <v>78</v>
      </c>
      <c r="CB3" s="3">
        <v>79</v>
      </c>
      <c r="CC3" s="3">
        <v>80</v>
      </c>
      <c r="CD3" s="3">
        <v>81</v>
      </c>
      <c r="CE3" s="3">
        <v>82</v>
      </c>
      <c r="CF3" s="3">
        <v>83</v>
      </c>
      <c r="CG3" s="3">
        <v>84</v>
      </c>
      <c r="CH3" s="3">
        <v>85</v>
      </c>
      <c r="CI3" s="3">
        <v>86</v>
      </c>
      <c r="CJ3" s="3">
        <v>87</v>
      </c>
      <c r="CK3" s="3">
        <v>88</v>
      </c>
      <c r="CL3" s="3">
        <v>89</v>
      </c>
      <c r="CM3" s="3">
        <v>90</v>
      </c>
      <c r="CN3" s="3">
        <v>91</v>
      </c>
      <c r="CO3" s="3">
        <v>92</v>
      </c>
      <c r="CP3" s="3">
        <v>93</v>
      </c>
      <c r="CQ3" s="3">
        <v>94</v>
      </c>
      <c r="CR3" s="3">
        <v>95</v>
      </c>
      <c r="CS3" s="3">
        <v>96</v>
      </c>
    </row>
    <row r="4" spans="1:97" s="1" customFormat="1" ht="36.6" customHeight="1" thickBot="1">
      <c r="A4" s="4" t="s">
        <v>15</v>
      </c>
      <c r="B4" s="4" t="s">
        <v>30</v>
      </c>
      <c r="C4" s="4" t="s">
        <v>31</v>
      </c>
      <c r="D4" s="4" t="s">
        <v>32</v>
      </c>
      <c r="E4" s="4" t="s">
        <v>33</v>
      </c>
      <c r="F4" s="5" t="s">
        <v>34</v>
      </c>
      <c r="G4" s="6" t="s">
        <v>35</v>
      </c>
      <c r="H4" s="14" t="s">
        <v>1</v>
      </c>
      <c r="I4" s="15" t="s">
        <v>2</v>
      </c>
      <c r="J4" s="15" t="s">
        <v>3</v>
      </c>
      <c r="K4" s="21" t="s">
        <v>4</v>
      </c>
      <c r="L4" s="21" t="s">
        <v>5</v>
      </c>
      <c r="M4" s="21" t="s">
        <v>6</v>
      </c>
      <c r="N4" s="36" t="s">
        <v>0</v>
      </c>
      <c r="O4" s="14" t="s">
        <v>36</v>
      </c>
      <c r="P4" s="15" t="s">
        <v>37</v>
      </c>
      <c r="Q4" s="15" t="s">
        <v>38</v>
      </c>
      <c r="R4" s="15" t="s">
        <v>39</v>
      </c>
      <c r="S4" s="38" t="s">
        <v>40</v>
      </c>
      <c r="T4" s="19" t="s">
        <v>26</v>
      </c>
      <c r="U4" s="11" t="s">
        <v>41</v>
      </c>
      <c r="V4" s="20" t="s">
        <v>16</v>
      </c>
      <c r="W4" s="11" t="s">
        <v>41</v>
      </c>
      <c r="X4" s="20" t="s">
        <v>16</v>
      </c>
      <c r="Y4" s="11" t="s">
        <v>41</v>
      </c>
      <c r="Z4" s="20" t="s">
        <v>16</v>
      </c>
      <c r="AA4" s="11" t="s">
        <v>41</v>
      </c>
      <c r="AB4" s="20" t="s">
        <v>16</v>
      </c>
      <c r="AC4" s="11" t="s">
        <v>41</v>
      </c>
      <c r="AD4" s="20" t="s">
        <v>16</v>
      </c>
      <c r="AE4" s="11" t="s">
        <v>41</v>
      </c>
      <c r="AF4" s="20" t="s">
        <v>16</v>
      </c>
      <c r="AG4" s="20" t="s">
        <v>26</v>
      </c>
      <c r="AH4" s="11" t="s">
        <v>41</v>
      </c>
      <c r="AI4" s="20" t="s">
        <v>16</v>
      </c>
      <c r="AJ4" s="11" t="s">
        <v>41</v>
      </c>
      <c r="AK4" s="20" t="s">
        <v>16</v>
      </c>
      <c r="AL4" s="11" t="s">
        <v>41</v>
      </c>
      <c r="AM4" s="20" t="s">
        <v>16</v>
      </c>
      <c r="AN4" s="11" t="s">
        <v>41</v>
      </c>
      <c r="AO4" s="20" t="s">
        <v>16</v>
      </c>
      <c r="AP4" s="11" t="s">
        <v>41</v>
      </c>
      <c r="AQ4" s="20" t="s">
        <v>16</v>
      </c>
      <c r="AR4" s="11" t="s">
        <v>41</v>
      </c>
      <c r="AS4" s="20" t="s">
        <v>16</v>
      </c>
      <c r="AT4" s="20" t="s">
        <v>26</v>
      </c>
      <c r="AU4" s="11" t="s">
        <v>41</v>
      </c>
      <c r="AV4" s="20" t="s">
        <v>16</v>
      </c>
      <c r="AW4" s="11" t="s">
        <v>41</v>
      </c>
      <c r="AX4" s="20" t="s">
        <v>16</v>
      </c>
      <c r="AY4" s="11" t="s">
        <v>41</v>
      </c>
      <c r="AZ4" s="20" t="s">
        <v>16</v>
      </c>
      <c r="BA4" s="11" t="s">
        <v>41</v>
      </c>
      <c r="BB4" s="20" t="s">
        <v>16</v>
      </c>
      <c r="BC4" s="11" t="s">
        <v>41</v>
      </c>
      <c r="BD4" s="20" t="s">
        <v>16</v>
      </c>
      <c r="BE4" s="11" t="s">
        <v>41</v>
      </c>
      <c r="BF4" s="20" t="s">
        <v>16</v>
      </c>
      <c r="BG4" s="20" t="s">
        <v>26</v>
      </c>
      <c r="BH4" s="11" t="s">
        <v>41</v>
      </c>
      <c r="BI4" s="20" t="s">
        <v>16</v>
      </c>
      <c r="BJ4" s="11" t="s">
        <v>41</v>
      </c>
      <c r="BK4" s="20" t="s">
        <v>16</v>
      </c>
      <c r="BL4" s="11" t="s">
        <v>41</v>
      </c>
      <c r="BM4" s="20" t="s">
        <v>16</v>
      </c>
      <c r="BN4" s="11" t="s">
        <v>41</v>
      </c>
      <c r="BO4" s="20" t="s">
        <v>16</v>
      </c>
      <c r="BP4" s="11" t="s">
        <v>41</v>
      </c>
      <c r="BQ4" s="20" t="s">
        <v>16</v>
      </c>
      <c r="BR4" s="11" t="s">
        <v>41</v>
      </c>
      <c r="BS4" s="20" t="s">
        <v>16</v>
      </c>
      <c r="BT4" s="20" t="s">
        <v>26</v>
      </c>
      <c r="BU4" s="11" t="s">
        <v>41</v>
      </c>
      <c r="BV4" s="20" t="s">
        <v>16</v>
      </c>
      <c r="BW4" s="11" t="s">
        <v>41</v>
      </c>
      <c r="BX4" s="20" t="s">
        <v>16</v>
      </c>
      <c r="BY4" s="11" t="s">
        <v>41</v>
      </c>
      <c r="BZ4" s="20" t="s">
        <v>16</v>
      </c>
      <c r="CA4" s="11" t="s">
        <v>41</v>
      </c>
      <c r="CB4" s="20" t="s">
        <v>16</v>
      </c>
      <c r="CC4" s="11" t="s">
        <v>41</v>
      </c>
      <c r="CD4" s="20" t="s">
        <v>16</v>
      </c>
      <c r="CE4" s="11" t="s">
        <v>41</v>
      </c>
      <c r="CF4" s="20" t="s">
        <v>16</v>
      </c>
      <c r="CG4" s="32" t="s">
        <v>26</v>
      </c>
      <c r="CH4" s="11" t="s">
        <v>41</v>
      </c>
      <c r="CI4" s="20" t="s">
        <v>16</v>
      </c>
      <c r="CJ4" s="11" t="s">
        <v>41</v>
      </c>
      <c r="CK4" s="20" t="s">
        <v>16</v>
      </c>
      <c r="CL4" s="11" t="s">
        <v>41</v>
      </c>
      <c r="CM4" s="20" t="s">
        <v>16</v>
      </c>
      <c r="CN4" s="11" t="s">
        <v>41</v>
      </c>
      <c r="CO4" s="20" t="s">
        <v>16</v>
      </c>
      <c r="CP4" s="11" t="s">
        <v>41</v>
      </c>
      <c r="CQ4" s="20" t="s">
        <v>16</v>
      </c>
      <c r="CR4" s="11" t="s">
        <v>41</v>
      </c>
      <c r="CS4" s="28" t="s">
        <v>16</v>
      </c>
    </row>
    <row r="5" spans="1:97" s="44" customFormat="1" ht="15.75">
      <c r="A5" s="42" t="s">
        <v>172</v>
      </c>
      <c r="B5" s="40" t="s">
        <v>101</v>
      </c>
      <c r="C5" s="42" t="s">
        <v>42</v>
      </c>
      <c r="D5" s="42" t="s">
        <v>244</v>
      </c>
      <c r="E5" s="35"/>
      <c r="F5" s="42">
        <v>1</v>
      </c>
      <c r="G5" s="34">
        <v>0</v>
      </c>
      <c r="H5" s="34">
        <v>115</v>
      </c>
      <c r="I5" s="34">
        <v>85</v>
      </c>
      <c r="J5" s="34">
        <v>72</v>
      </c>
      <c r="K5" s="37">
        <v>67</v>
      </c>
      <c r="L5" s="34">
        <v>73.5</v>
      </c>
      <c r="M5" s="34">
        <v>50</v>
      </c>
      <c r="N5" s="34">
        <v>463</v>
      </c>
      <c r="O5" s="34" t="str">
        <f>IF(D5="理科",IF(N5&gt;=分数线!$C$2,"本科",""),IF(D5="文科",IF(N5&gt;=分数线!$C$3,"本科","")))</f>
        <v>本科</v>
      </c>
      <c r="P5" s="34">
        <f>IF(F5&gt;0,IF(O5="本科",(2-F5)*36,-(F5)*36),IF(O5="本科",2*36,0))</f>
        <v>36</v>
      </c>
      <c r="Q5" s="34" t="str">
        <f>IF(D5="理科",IF(N5&gt;=分数线!$C$6,"重本",""),IF(D5="文科",IF(N5&gt;=分数线!$C$7,"重本","")))</f>
        <v/>
      </c>
      <c r="R5" s="34">
        <f>IF(G5&gt;0,IF(Q5="重本",G5*72,-(G5)*72),IF(Q5="重本",2*72,0))</f>
        <v>0</v>
      </c>
      <c r="S5" s="34">
        <f>P5+R5</f>
        <v>36</v>
      </c>
      <c r="T5" s="34" t="s">
        <v>232</v>
      </c>
      <c r="U5" s="58" t="s">
        <v>232</v>
      </c>
      <c r="V5" s="56" t="str">
        <f>IF($C5="应届",($S5*0.1)/6,IF($C5="往届","","NULL"))</f>
        <v/>
      </c>
      <c r="W5" s="58" t="s">
        <v>232</v>
      </c>
      <c r="X5" s="56" t="str">
        <f>IF($C5="应届",($S5*0.1)/6,IF($C5="往届","","NULL"))</f>
        <v/>
      </c>
      <c r="Y5" s="58" t="s">
        <v>232</v>
      </c>
      <c r="Z5" s="56" t="str">
        <f>IF($C5="应届",($S5*0.1)/6,IF($C5="往届","","NULL"))</f>
        <v/>
      </c>
      <c r="AA5" s="58" t="s">
        <v>232</v>
      </c>
      <c r="AB5" s="56" t="str">
        <f>IF($C5="应届",($S5*0.1)/6,IF($C5="往届","","NULL"))</f>
        <v/>
      </c>
      <c r="AC5" s="58" t="s">
        <v>232</v>
      </c>
      <c r="AD5" s="56" t="str">
        <f>IF($C5="应届",($S5*0.1)/6,IF($C5="往届","","NULL"))</f>
        <v/>
      </c>
      <c r="AE5" s="58" t="s">
        <v>232</v>
      </c>
      <c r="AF5" s="56" t="str">
        <f>IF($C5="应届",($S5*0.1)/6,IF($C5="往届","","NULL"))</f>
        <v/>
      </c>
      <c r="AG5" s="34" t="s">
        <v>232</v>
      </c>
      <c r="AH5" s="56" t="s">
        <v>232</v>
      </c>
      <c r="AI5" s="56" t="str">
        <f>IF($C5="应届",($S5*0.1)/6,IF($C5="往届","","NULL"))</f>
        <v/>
      </c>
      <c r="AJ5" s="58" t="s">
        <v>232</v>
      </c>
      <c r="AK5" s="56" t="str">
        <f>IF($C5="应届",($S5*0.1)/6,IF($C5="往届","","NULL"))</f>
        <v/>
      </c>
      <c r="AL5" s="56" t="s">
        <v>232</v>
      </c>
      <c r="AM5" s="56" t="str">
        <f>IF($C5="应届",($S5*0.1)/6,IF($C5="往届","","NULL"))</f>
        <v/>
      </c>
      <c r="AN5" s="56" t="s">
        <v>232</v>
      </c>
      <c r="AO5" s="56" t="str">
        <f>IF($C5="应届",($S5*0.1)/6,IF($C5="往届","","NULL"))</f>
        <v/>
      </c>
      <c r="AP5" s="56" t="s">
        <v>232</v>
      </c>
      <c r="AQ5" s="56" t="str">
        <f>IF($C5="应届",($S5*0.1)/6,IF($C5="往届","","NULL"))</f>
        <v/>
      </c>
      <c r="AR5" s="56" t="s">
        <v>232</v>
      </c>
      <c r="AS5" s="56" t="str">
        <f>IF($C5="应届",($S5*0.1)/6,IF($C5="往届","","NULL"))</f>
        <v/>
      </c>
      <c r="AT5" s="34" t="s">
        <v>232</v>
      </c>
      <c r="AU5" s="56" t="s">
        <v>232</v>
      </c>
      <c r="AV5" s="56" t="str">
        <f>IF($C5="应届",($S5*0.15)/6,IF($C5="往届","","NULL"))</f>
        <v/>
      </c>
      <c r="AW5" s="56" t="s">
        <v>232</v>
      </c>
      <c r="AX5" s="56" t="str">
        <f>IF($C5="应届",($S5*0.15)/6,IF($C5="往届","","NULL"))</f>
        <v/>
      </c>
      <c r="AY5" s="56" t="s">
        <v>232</v>
      </c>
      <c r="AZ5" s="56" t="str">
        <f>IF($C5="应届",($S5*0.15)/6,IF($C5="往届","","NULL"))</f>
        <v/>
      </c>
      <c r="BA5" s="56" t="s">
        <v>232</v>
      </c>
      <c r="BB5" s="56" t="str">
        <f>IF($C5="应届",($S5*0.15)/6,IF($C5="往届","","NULL"))</f>
        <v/>
      </c>
      <c r="BC5" s="56" t="s">
        <v>232</v>
      </c>
      <c r="BD5" s="56" t="str">
        <f>IF($C5="应届",($S5*0.15)/6,IF($C5="往届","","NULL"))</f>
        <v/>
      </c>
      <c r="BE5" s="56" t="s">
        <v>232</v>
      </c>
      <c r="BF5" s="56" t="str">
        <f>IF($C5="应届",($S5*0.15)/6,IF($C5="往届","","NULL"))</f>
        <v/>
      </c>
      <c r="BG5" s="34" t="s">
        <v>232</v>
      </c>
      <c r="BH5" s="56" t="s">
        <v>232</v>
      </c>
      <c r="BI5" s="56" t="str">
        <f>IF($C5="应届",($S5*0.15)/6,IF($C5="往届","","NULL"))</f>
        <v/>
      </c>
      <c r="BJ5" s="56" t="s">
        <v>232</v>
      </c>
      <c r="BK5" s="56" t="str">
        <f>IF($C5="应届",($S5*0.15)/6,IF($C5="往届","","NULL"))</f>
        <v/>
      </c>
      <c r="BL5" s="56" t="s">
        <v>232</v>
      </c>
      <c r="BM5" s="56" t="str">
        <f>IF($C5="应届",($S5*0.15)/6,IF($C5="往届","","NULL"))</f>
        <v/>
      </c>
      <c r="BN5" s="56" t="s">
        <v>232</v>
      </c>
      <c r="BO5" s="56" t="str">
        <f>IF($C5="应届",($S5*0.15)/6,IF($C5="往届","","NULL"))</f>
        <v/>
      </c>
      <c r="BP5" s="56" t="s">
        <v>232</v>
      </c>
      <c r="BQ5" s="56" t="str">
        <f>IF($C5="应届",($S5*0.15)/6,IF($C5="往届","","NULL"))</f>
        <v/>
      </c>
      <c r="BR5" s="56" t="s">
        <v>232</v>
      </c>
      <c r="BS5" s="56" t="str">
        <f>IF($C5="应届",($S5*0.15)/6,IF($C5="往届","","NULL"))</f>
        <v/>
      </c>
      <c r="BT5" s="34">
        <v>1</v>
      </c>
      <c r="BU5" s="56" t="s">
        <v>1320</v>
      </c>
      <c r="BV5" s="56">
        <f>IF($C5="应届",($S5*0.25)/6,IF($C5="往届",($S5*0.5)/6,"NULL"))</f>
        <v>3</v>
      </c>
      <c r="BW5" s="56" t="s">
        <v>1327</v>
      </c>
      <c r="BX5" s="56">
        <f>IF($C5="应届",($S5*0.25)/6,IF($C5="往届",($S5*0.5)/6,"NULL"))</f>
        <v>3</v>
      </c>
      <c r="BY5" s="56" t="s">
        <v>1332</v>
      </c>
      <c r="BZ5" s="56">
        <f>IF($C5="应届",($S5*0.25)/6,IF($C5="往届",($S5*0.5)/6,"NULL"))</f>
        <v>3</v>
      </c>
      <c r="CA5" s="56" t="s">
        <v>1336</v>
      </c>
      <c r="CB5" s="56">
        <f>IF($C5="应届",($S5*0.25)/6,IF($C5="往届",($S5*0.5)/6,"NULL"))</f>
        <v>3</v>
      </c>
      <c r="CC5" s="56" t="s">
        <v>1341</v>
      </c>
      <c r="CD5" s="56">
        <f>IF($C5="应届",($S5*0.25)/6,IF($C5="往届",($S5*0.5)/6,"NULL"))</f>
        <v>3</v>
      </c>
      <c r="CE5" s="56" t="s">
        <v>1346</v>
      </c>
      <c r="CF5" s="56">
        <f>IF($C5="应届",($S5*0.25)/6,IF($C5="往届",($S5*0.5)/6,"NULL"))</f>
        <v>3</v>
      </c>
      <c r="CG5" s="34">
        <v>1</v>
      </c>
      <c r="CH5" s="56" t="s">
        <v>1320</v>
      </c>
      <c r="CI5" s="56">
        <f>IF($C5="应届",($S5*0.25)/6,IF($C5="往届",($S5*0.5)/6,"NULL"))</f>
        <v>3</v>
      </c>
      <c r="CJ5" s="56" t="s">
        <v>1327</v>
      </c>
      <c r="CK5" s="56">
        <f>IF($C5="应届",($S5*0.25)/6,IF($C5="往届",($S5*0.5)/6,"NULL"))</f>
        <v>3</v>
      </c>
      <c r="CL5" s="56" t="s">
        <v>1332</v>
      </c>
      <c r="CM5" s="56">
        <f>IF($C5="应届",($S5*0.25)/6,IF($C5="往届",($S5*0.5)/6,"NULL"))</f>
        <v>3</v>
      </c>
      <c r="CN5" s="56" t="s">
        <v>1336</v>
      </c>
      <c r="CO5" s="56">
        <f>IF($C5="应届",($S5*0.25)/6,IF($C5="往届",($S5*0.5)/6,"NULL"))</f>
        <v>3</v>
      </c>
      <c r="CP5" s="56" t="s">
        <v>1341</v>
      </c>
      <c r="CQ5" s="56">
        <f>IF($C5="应届",($S5*0.25)/6,IF($C5="往届",($S5*0.5)/6,"NULL"))</f>
        <v>3</v>
      </c>
      <c r="CR5" s="56" t="s">
        <v>1346</v>
      </c>
      <c r="CS5" s="56">
        <f>IF($C5="应届",($S5*0.25)/6,IF($C5="往届",($S5*0.5)/6,"NULL"))</f>
        <v>3</v>
      </c>
    </row>
    <row r="6" spans="1:97" s="44" customFormat="1" ht="15.75">
      <c r="A6" s="42" t="s">
        <v>174</v>
      </c>
      <c r="B6" s="40" t="s">
        <v>103</v>
      </c>
      <c r="C6" s="42" t="s">
        <v>42</v>
      </c>
      <c r="D6" s="42" t="s">
        <v>244</v>
      </c>
      <c r="E6" s="35"/>
      <c r="F6" s="42">
        <v>1</v>
      </c>
      <c r="G6" s="34">
        <v>0</v>
      </c>
      <c r="H6" s="34">
        <v>99</v>
      </c>
      <c r="I6" s="34">
        <v>107</v>
      </c>
      <c r="J6" s="34">
        <v>67</v>
      </c>
      <c r="K6" s="37">
        <v>64</v>
      </c>
      <c r="L6" s="34">
        <v>57.5</v>
      </c>
      <c r="M6" s="34">
        <v>64</v>
      </c>
      <c r="N6" s="34">
        <v>459</v>
      </c>
      <c r="O6" s="34" t="str">
        <f>IF(D6="理科",IF(N6&gt;=分数线!$C$2,"本科",""),IF(D6="文科",IF(N6&gt;=分数线!$C$3,"本科","")))</f>
        <v>本科</v>
      </c>
      <c r="P6" s="34">
        <f t="shared" ref="P6:P66" si="0">IF(F6&gt;0,IF(O6="本科",(2-F6)*36,-(F6)*36),IF(O6="本科",2*36,0))</f>
        <v>36</v>
      </c>
      <c r="Q6" s="34" t="str">
        <f>IF(D6="理科",IF(N6&gt;=分数线!$C$6,"重本",""),IF(D6="文科",IF(N6&gt;=分数线!$C$7,"重本","")))</f>
        <v/>
      </c>
      <c r="R6" s="34">
        <f t="shared" ref="R6:R86" si="1">IF(G6&gt;0,IF(Q6="重本",G6*72,-(G6)*72),IF(Q6="重本",2*72,0))</f>
        <v>0</v>
      </c>
      <c r="S6" s="34">
        <f t="shared" ref="S6:S86" si="2">P6+R6</f>
        <v>36</v>
      </c>
      <c r="T6" s="34" t="s">
        <v>232</v>
      </c>
      <c r="U6" s="58" t="s">
        <v>232</v>
      </c>
      <c r="V6" s="56" t="str">
        <f t="shared" ref="V6:AB86" si="3">IF($C6="应届",($S6*0.1)/6,IF($C6="往届","","NULL"))</f>
        <v/>
      </c>
      <c r="W6" s="58" t="s">
        <v>232</v>
      </c>
      <c r="X6" s="56" t="str">
        <f t="shared" si="3"/>
        <v/>
      </c>
      <c r="Y6" s="58" t="s">
        <v>232</v>
      </c>
      <c r="Z6" s="56" t="str">
        <f t="shared" si="3"/>
        <v/>
      </c>
      <c r="AA6" s="58" t="s">
        <v>232</v>
      </c>
      <c r="AB6" s="56" t="str">
        <f t="shared" si="3"/>
        <v/>
      </c>
      <c r="AC6" s="58" t="s">
        <v>232</v>
      </c>
      <c r="AD6" s="56" t="str">
        <f t="shared" ref="AD6:AD86" si="4">IF($C6="应届",($S6*0.1)/6,IF($C6="往届","","NULL"))</f>
        <v/>
      </c>
      <c r="AE6" s="58" t="s">
        <v>232</v>
      </c>
      <c r="AF6" s="56" t="str">
        <f t="shared" ref="AF6:AF86" si="5">IF($C6="应届",($S6*0.1)/6,IF($C6="往届","","NULL"))</f>
        <v/>
      </c>
      <c r="AG6" s="34" t="s">
        <v>232</v>
      </c>
      <c r="AH6" s="56" t="s">
        <v>232</v>
      </c>
      <c r="AI6" s="56" t="str">
        <f t="shared" ref="AI6:AI86" si="6">IF($C6="应届",($S6*0.1)/6,IF($C6="往届","","NULL"))</f>
        <v/>
      </c>
      <c r="AJ6" s="58" t="s">
        <v>232</v>
      </c>
      <c r="AK6" s="56" t="str">
        <f t="shared" ref="AK6:AK86" si="7">IF($C6="应届",($S6*0.1)/6,IF($C6="往届","","NULL"))</f>
        <v/>
      </c>
      <c r="AL6" s="56" t="s">
        <v>232</v>
      </c>
      <c r="AM6" s="56" t="str">
        <f t="shared" ref="AM6:AM86" si="8">IF($C6="应届",($S6*0.1)/6,IF($C6="往届","","NULL"))</f>
        <v/>
      </c>
      <c r="AN6" s="56" t="s">
        <v>232</v>
      </c>
      <c r="AO6" s="56" t="str">
        <f t="shared" ref="AO6:AO86" si="9">IF($C6="应届",($S6*0.1)/6,IF($C6="往届","","NULL"))</f>
        <v/>
      </c>
      <c r="AP6" s="56" t="s">
        <v>232</v>
      </c>
      <c r="AQ6" s="56" t="str">
        <f t="shared" ref="AQ6:AQ86" si="10">IF($C6="应届",($S6*0.1)/6,IF($C6="往届","","NULL"))</f>
        <v/>
      </c>
      <c r="AR6" s="56" t="s">
        <v>232</v>
      </c>
      <c r="AS6" s="56" t="str">
        <f t="shared" ref="AS6:AS86" si="11">IF($C6="应届",($S6*0.1)/6,IF($C6="往届","","NULL"))</f>
        <v/>
      </c>
      <c r="AT6" s="34" t="s">
        <v>232</v>
      </c>
      <c r="AU6" s="56" t="s">
        <v>232</v>
      </c>
      <c r="AV6" s="56" t="str">
        <f t="shared" ref="AV6:BB86" si="12">IF($C6="应届",($S6*0.15)/6,IF($C6="往届","","NULL"))</f>
        <v/>
      </c>
      <c r="AW6" s="56" t="s">
        <v>232</v>
      </c>
      <c r="AX6" s="56" t="str">
        <f t="shared" si="12"/>
        <v/>
      </c>
      <c r="AY6" s="56" t="s">
        <v>232</v>
      </c>
      <c r="AZ6" s="56" t="str">
        <f t="shared" si="12"/>
        <v/>
      </c>
      <c r="BA6" s="56" t="s">
        <v>232</v>
      </c>
      <c r="BB6" s="56" t="str">
        <f t="shared" si="12"/>
        <v/>
      </c>
      <c r="BC6" s="56" t="s">
        <v>232</v>
      </c>
      <c r="BD6" s="56" t="str">
        <f t="shared" ref="BD6:BD86" si="13">IF($C6="应届",($S6*0.15)/6,IF($C6="往届","","NULL"))</f>
        <v/>
      </c>
      <c r="BE6" s="56" t="s">
        <v>232</v>
      </c>
      <c r="BF6" s="56" t="str">
        <f t="shared" ref="BF6:BF86" si="14">IF($C6="应届",($S6*0.15)/6,IF($C6="往届","","NULL"))</f>
        <v/>
      </c>
      <c r="BG6" s="34" t="s">
        <v>232</v>
      </c>
      <c r="BH6" s="56" t="s">
        <v>232</v>
      </c>
      <c r="BI6" s="56" t="str">
        <f t="shared" ref="BI6:BI86" si="15">IF($C6="应届",($S6*0.15)/6,IF($C6="往届","","NULL"))</f>
        <v/>
      </c>
      <c r="BJ6" s="56" t="s">
        <v>232</v>
      </c>
      <c r="BK6" s="56" t="str">
        <f t="shared" ref="BK6:BK86" si="16">IF($C6="应届",($S6*0.15)/6,IF($C6="往届","","NULL"))</f>
        <v/>
      </c>
      <c r="BL6" s="56" t="s">
        <v>232</v>
      </c>
      <c r="BM6" s="56" t="str">
        <f t="shared" ref="BM6:BM86" si="17">IF($C6="应届",($S6*0.15)/6,IF($C6="往届","","NULL"))</f>
        <v/>
      </c>
      <c r="BN6" s="56" t="s">
        <v>232</v>
      </c>
      <c r="BO6" s="56" t="str">
        <f t="shared" ref="BO6:BO86" si="18">IF($C6="应届",($S6*0.15)/6,IF($C6="往届","","NULL"))</f>
        <v/>
      </c>
      <c r="BP6" s="56" t="s">
        <v>232</v>
      </c>
      <c r="BQ6" s="56" t="str">
        <f t="shared" ref="BQ6:BQ86" si="19">IF($C6="应届",($S6*0.15)/6,IF($C6="往届","","NULL"))</f>
        <v/>
      </c>
      <c r="BR6" s="56" t="s">
        <v>232</v>
      </c>
      <c r="BS6" s="56" t="str">
        <f t="shared" ref="BS6:BS86" si="20">IF($C6="应届",($S6*0.15)/6,IF($C6="往届","","NULL"))</f>
        <v/>
      </c>
      <c r="BT6" s="34">
        <v>1</v>
      </c>
      <c r="BU6" s="56" t="s">
        <v>1320</v>
      </c>
      <c r="BV6" s="56">
        <f t="shared" ref="BV6:CB86" si="21">IF($C6="应届",($S6*0.25)/6,IF($C6="往届",($S6*0.5)/6,"NULL"))</f>
        <v>3</v>
      </c>
      <c r="BW6" s="56" t="s">
        <v>1327</v>
      </c>
      <c r="BX6" s="56">
        <f t="shared" si="21"/>
        <v>3</v>
      </c>
      <c r="BY6" s="56" t="s">
        <v>1332</v>
      </c>
      <c r="BZ6" s="56">
        <f t="shared" si="21"/>
        <v>3</v>
      </c>
      <c r="CA6" s="56" t="s">
        <v>1336</v>
      </c>
      <c r="CB6" s="56">
        <f t="shared" si="21"/>
        <v>3</v>
      </c>
      <c r="CC6" s="56" t="s">
        <v>1341</v>
      </c>
      <c r="CD6" s="56">
        <f t="shared" ref="CD6:CD86" si="22">IF($C6="应届",($S6*0.25)/6,IF($C6="往届",($S6*0.5)/6,"NULL"))</f>
        <v>3</v>
      </c>
      <c r="CE6" s="56" t="s">
        <v>1346</v>
      </c>
      <c r="CF6" s="56">
        <f t="shared" ref="CF6:CF86" si="23">IF($C6="应届",($S6*0.25)/6,IF($C6="往届",($S6*0.5)/6,"NULL"))</f>
        <v>3</v>
      </c>
      <c r="CG6" s="34">
        <v>1</v>
      </c>
      <c r="CH6" s="56" t="s">
        <v>1320</v>
      </c>
      <c r="CI6" s="56">
        <f t="shared" ref="CI6:CI86" si="24">IF($C6="应届",($S6*0.25)/6,IF($C6="往届",($S6*0.5)/6,"NULL"))</f>
        <v>3</v>
      </c>
      <c r="CJ6" s="56" t="s">
        <v>1327</v>
      </c>
      <c r="CK6" s="56">
        <f t="shared" ref="CK6:CK86" si="25">IF($C6="应届",($S6*0.25)/6,IF($C6="往届",($S6*0.5)/6,"NULL"))</f>
        <v>3</v>
      </c>
      <c r="CL6" s="56" t="s">
        <v>1332</v>
      </c>
      <c r="CM6" s="56">
        <f t="shared" ref="CM6:CM86" si="26">IF($C6="应届",($S6*0.25)/6,IF($C6="往届",($S6*0.5)/6,"NULL"))</f>
        <v>3</v>
      </c>
      <c r="CN6" s="56" t="s">
        <v>1336</v>
      </c>
      <c r="CO6" s="56">
        <f t="shared" ref="CO6:CO86" si="27">IF($C6="应届",($S6*0.25)/6,IF($C6="往届",($S6*0.5)/6,"NULL"))</f>
        <v>3</v>
      </c>
      <c r="CP6" s="56" t="s">
        <v>1341</v>
      </c>
      <c r="CQ6" s="56">
        <f t="shared" ref="CQ6:CQ86" si="28">IF($C6="应届",($S6*0.25)/6,IF($C6="往届",($S6*0.5)/6,"NULL"))</f>
        <v>3</v>
      </c>
      <c r="CR6" s="56" t="s">
        <v>1346</v>
      </c>
      <c r="CS6" s="56">
        <f t="shared" ref="CS6:CS86" si="29">IF($C6="应届",($S6*0.25)/6,IF($C6="往届",($S6*0.5)/6,"NULL"))</f>
        <v>3</v>
      </c>
    </row>
    <row r="7" spans="1:97" s="44" customFormat="1" ht="15.75">
      <c r="A7" s="42" t="s">
        <v>43</v>
      </c>
      <c r="B7" s="40" t="s">
        <v>76</v>
      </c>
      <c r="C7" s="42" t="s">
        <v>42</v>
      </c>
      <c r="D7" s="42" t="s">
        <v>244</v>
      </c>
      <c r="E7" s="66"/>
      <c r="F7" s="42">
        <v>1</v>
      </c>
      <c r="G7" s="34">
        <v>0</v>
      </c>
      <c r="H7" s="34">
        <v>105</v>
      </c>
      <c r="I7" s="34">
        <v>87</v>
      </c>
      <c r="J7" s="34">
        <v>114</v>
      </c>
      <c r="K7" s="37">
        <v>67</v>
      </c>
      <c r="L7" s="34">
        <v>65</v>
      </c>
      <c r="M7" s="34">
        <v>49</v>
      </c>
      <c r="N7" s="34">
        <v>487</v>
      </c>
      <c r="O7" s="34" t="str">
        <f>IF(D7="理科",IF(N7&gt;=分数线!$C$2,"本科",""),IF(D7="文科",IF(N7&gt;=分数线!$C$3,"本科","")))</f>
        <v>本科</v>
      </c>
      <c r="P7" s="34">
        <f t="shared" si="0"/>
        <v>36</v>
      </c>
      <c r="Q7" s="34" t="str">
        <f>IF(D7="理科",IF(N7&gt;=分数线!$C$6,"重本",""),IF(D7="文科",IF(N7&gt;=分数线!$C$7,"重本","")))</f>
        <v/>
      </c>
      <c r="R7" s="34">
        <f t="shared" si="1"/>
        <v>0</v>
      </c>
      <c r="S7" s="34">
        <f t="shared" si="2"/>
        <v>36</v>
      </c>
      <c r="T7" s="34" t="s">
        <v>232</v>
      </c>
      <c r="U7" s="58" t="s">
        <v>232</v>
      </c>
      <c r="V7" s="56" t="str">
        <f t="shared" si="3"/>
        <v/>
      </c>
      <c r="W7" s="58" t="s">
        <v>232</v>
      </c>
      <c r="X7" s="56" t="str">
        <f t="shared" si="3"/>
        <v/>
      </c>
      <c r="Y7" s="58" t="s">
        <v>232</v>
      </c>
      <c r="Z7" s="56" t="str">
        <f t="shared" si="3"/>
        <v/>
      </c>
      <c r="AA7" s="58" t="s">
        <v>232</v>
      </c>
      <c r="AB7" s="56" t="str">
        <f t="shared" si="3"/>
        <v/>
      </c>
      <c r="AC7" s="58" t="s">
        <v>232</v>
      </c>
      <c r="AD7" s="56" t="str">
        <f t="shared" si="4"/>
        <v/>
      </c>
      <c r="AE7" s="58" t="s">
        <v>232</v>
      </c>
      <c r="AF7" s="56" t="str">
        <f t="shared" si="5"/>
        <v/>
      </c>
      <c r="AG7" s="34" t="s">
        <v>232</v>
      </c>
      <c r="AH7" s="56" t="s">
        <v>232</v>
      </c>
      <c r="AI7" s="56" t="str">
        <f t="shared" si="6"/>
        <v/>
      </c>
      <c r="AJ7" s="58" t="s">
        <v>232</v>
      </c>
      <c r="AK7" s="56" t="str">
        <f t="shared" si="7"/>
        <v/>
      </c>
      <c r="AL7" s="56" t="s">
        <v>232</v>
      </c>
      <c r="AM7" s="56" t="str">
        <f t="shared" si="8"/>
        <v/>
      </c>
      <c r="AN7" s="56" t="s">
        <v>232</v>
      </c>
      <c r="AO7" s="56" t="str">
        <f t="shared" si="9"/>
        <v/>
      </c>
      <c r="AP7" s="56" t="s">
        <v>232</v>
      </c>
      <c r="AQ7" s="56" t="str">
        <f t="shared" si="10"/>
        <v/>
      </c>
      <c r="AR7" s="56" t="s">
        <v>232</v>
      </c>
      <c r="AS7" s="56" t="str">
        <f t="shared" si="11"/>
        <v/>
      </c>
      <c r="AT7" s="34" t="s">
        <v>232</v>
      </c>
      <c r="AU7" s="56" t="s">
        <v>232</v>
      </c>
      <c r="AV7" s="56" t="str">
        <f t="shared" si="12"/>
        <v/>
      </c>
      <c r="AW7" s="56" t="s">
        <v>232</v>
      </c>
      <c r="AX7" s="56" t="str">
        <f t="shared" si="12"/>
        <v/>
      </c>
      <c r="AY7" s="56" t="s">
        <v>232</v>
      </c>
      <c r="AZ7" s="56" t="str">
        <f t="shared" si="12"/>
        <v/>
      </c>
      <c r="BA7" s="56" t="s">
        <v>232</v>
      </c>
      <c r="BB7" s="56" t="str">
        <f t="shared" si="12"/>
        <v/>
      </c>
      <c r="BC7" s="56" t="s">
        <v>232</v>
      </c>
      <c r="BD7" s="56" t="str">
        <f t="shared" si="13"/>
        <v/>
      </c>
      <c r="BE7" s="56" t="s">
        <v>232</v>
      </c>
      <c r="BF7" s="56" t="str">
        <f t="shared" si="14"/>
        <v/>
      </c>
      <c r="BG7" s="34" t="s">
        <v>232</v>
      </c>
      <c r="BH7" s="56" t="s">
        <v>232</v>
      </c>
      <c r="BI7" s="56" t="str">
        <f t="shared" si="15"/>
        <v/>
      </c>
      <c r="BJ7" s="56" t="s">
        <v>232</v>
      </c>
      <c r="BK7" s="56" t="str">
        <f t="shared" si="16"/>
        <v/>
      </c>
      <c r="BL7" s="56" t="s">
        <v>232</v>
      </c>
      <c r="BM7" s="56" t="str">
        <f t="shared" si="17"/>
        <v/>
      </c>
      <c r="BN7" s="56" t="s">
        <v>232</v>
      </c>
      <c r="BO7" s="56" t="str">
        <f t="shared" si="18"/>
        <v/>
      </c>
      <c r="BP7" s="56" t="s">
        <v>232</v>
      </c>
      <c r="BQ7" s="56" t="str">
        <f t="shared" si="19"/>
        <v/>
      </c>
      <c r="BR7" s="56" t="s">
        <v>232</v>
      </c>
      <c r="BS7" s="56" t="str">
        <f t="shared" si="20"/>
        <v/>
      </c>
      <c r="BT7" s="34">
        <v>1</v>
      </c>
      <c r="BU7" s="56" t="s">
        <v>1320</v>
      </c>
      <c r="BV7" s="56">
        <f t="shared" si="21"/>
        <v>3</v>
      </c>
      <c r="BW7" s="56" t="s">
        <v>1327</v>
      </c>
      <c r="BX7" s="56">
        <f t="shared" si="21"/>
        <v>3</v>
      </c>
      <c r="BY7" s="56" t="s">
        <v>1332</v>
      </c>
      <c r="BZ7" s="56">
        <f t="shared" si="21"/>
        <v>3</v>
      </c>
      <c r="CA7" s="56" t="s">
        <v>1336</v>
      </c>
      <c r="CB7" s="56">
        <f t="shared" si="21"/>
        <v>3</v>
      </c>
      <c r="CC7" s="56" t="s">
        <v>1341</v>
      </c>
      <c r="CD7" s="56">
        <f t="shared" si="22"/>
        <v>3</v>
      </c>
      <c r="CE7" s="56" t="s">
        <v>1346</v>
      </c>
      <c r="CF7" s="56">
        <f t="shared" si="23"/>
        <v>3</v>
      </c>
      <c r="CG7" s="34">
        <v>1</v>
      </c>
      <c r="CH7" s="56" t="s">
        <v>1320</v>
      </c>
      <c r="CI7" s="56">
        <f t="shared" si="24"/>
        <v>3</v>
      </c>
      <c r="CJ7" s="56" t="s">
        <v>1327</v>
      </c>
      <c r="CK7" s="56">
        <f t="shared" si="25"/>
        <v>3</v>
      </c>
      <c r="CL7" s="56" t="s">
        <v>1332</v>
      </c>
      <c r="CM7" s="56">
        <f t="shared" si="26"/>
        <v>3</v>
      </c>
      <c r="CN7" s="56" t="s">
        <v>1336</v>
      </c>
      <c r="CO7" s="56">
        <f t="shared" si="27"/>
        <v>3</v>
      </c>
      <c r="CP7" s="56" t="s">
        <v>1341</v>
      </c>
      <c r="CQ7" s="56">
        <f t="shared" si="28"/>
        <v>3</v>
      </c>
      <c r="CR7" s="56" t="s">
        <v>1346</v>
      </c>
      <c r="CS7" s="56">
        <f t="shared" si="29"/>
        <v>3</v>
      </c>
    </row>
    <row r="8" spans="1:97" s="44" customFormat="1" ht="15.75">
      <c r="A8" s="42" t="s">
        <v>167</v>
      </c>
      <c r="B8" s="40" t="s">
        <v>94</v>
      </c>
      <c r="C8" s="42" t="s">
        <v>42</v>
      </c>
      <c r="D8" s="42" t="s">
        <v>244</v>
      </c>
      <c r="E8" s="35"/>
      <c r="F8" s="42">
        <v>1</v>
      </c>
      <c r="G8" s="34">
        <v>0</v>
      </c>
      <c r="H8" s="34">
        <v>105</v>
      </c>
      <c r="I8" s="34">
        <v>98</v>
      </c>
      <c r="J8" s="34">
        <v>96</v>
      </c>
      <c r="K8" s="37">
        <v>66</v>
      </c>
      <c r="L8" s="34">
        <v>65.5</v>
      </c>
      <c r="M8" s="34">
        <v>42</v>
      </c>
      <c r="N8" s="34">
        <v>473</v>
      </c>
      <c r="O8" s="34" t="str">
        <f>IF(D8="理科",IF(N8&gt;=分数线!$C$2,"本科",""),IF(D8="文科",IF(N8&gt;=分数线!$C$3,"本科","")))</f>
        <v>本科</v>
      </c>
      <c r="P8" s="34">
        <f t="shared" si="0"/>
        <v>36</v>
      </c>
      <c r="Q8" s="34" t="str">
        <f>IF(D8="理科",IF(N8&gt;=分数线!$C$6,"重本",""),IF(D8="文科",IF(N8&gt;=分数线!$C$7,"重本","")))</f>
        <v/>
      </c>
      <c r="R8" s="34">
        <f t="shared" si="1"/>
        <v>0</v>
      </c>
      <c r="S8" s="34">
        <f t="shared" si="2"/>
        <v>36</v>
      </c>
      <c r="T8" s="34" t="s">
        <v>232</v>
      </c>
      <c r="U8" s="58" t="s">
        <v>232</v>
      </c>
      <c r="V8" s="56" t="str">
        <f t="shared" si="3"/>
        <v/>
      </c>
      <c r="W8" s="58" t="s">
        <v>232</v>
      </c>
      <c r="X8" s="56" t="str">
        <f t="shared" si="3"/>
        <v/>
      </c>
      <c r="Y8" s="58" t="s">
        <v>232</v>
      </c>
      <c r="Z8" s="56" t="str">
        <f t="shared" si="3"/>
        <v/>
      </c>
      <c r="AA8" s="58" t="s">
        <v>232</v>
      </c>
      <c r="AB8" s="56" t="str">
        <f t="shared" si="3"/>
        <v/>
      </c>
      <c r="AC8" s="58" t="s">
        <v>232</v>
      </c>
      <c r="AD8" s="56" t="str">
        <f t="shared" si="4"/>
        <v/>
      </c>
      <c r="AE8" s="58" t="s">
        <v>232</v>
      </c>
      <c r="AF8" s="56" t="str">
        <f t="shared" si="5"/>
        <v/>
      </c>
      <c r="AG8" s="34" t="s">
        <v>232</v>
      </c>
      <c r="AH8" s="56" t="s">
        <v>232</v>
      </c>
      <c r="AI8" s="56" t="str">
        <f t="shared" si="6"/>
        <v/>
      </c>
      <c r="AJ8" s="58" t="s">
        <v>232</v>
      </c>
      <c r="AK8" s="56" t="str">
        <f t="shared" si="7"/>
        <v/>
      </c>
      <c r="AL8" s="56" t="s">
        <v>232</v>
      </c>
      <c r="AM8" s="56" t="str">
        <f t="shared" si="8"/>
        <v/>
      </c>
      <c r="AN8" s="56" t="s">
        <v>232</v>
      </c>
      <c r="AO8" s="56" t="str">
        <f t="shared" si="9"/>
        <v/>
      </c>
      <c r="AP8" s="56" t="s">
        <v>232</v>
      </c>
      <c r="AQ8" s="56" t="str">
        <f t="shared" si="10"/>
        <v/>
      </c>
      <c r="AR8" s="56" t="s">
        <v>232</v>
      </c>
      <c r="AS8" s="56" t="str">
        <f t="shared" si="11"/>
        <v/>
      </c>
      <c r="AT8" s="34" t="s">
        <v>232</v>
      </c>
      <c r="AU8" s="56" t="s">
        <v>232</v>
      </c>
      <c r="AV8" s="56" t="str">
        <f t="shared" si="12"/>
        <v/>
      </c>
      <c r="AW8" s="56" t="s">
        <v>232</v>
      </c>
      <c r="AX8" s="56" t="str">
        <f t="shared" si="12"/>
        <v/>
      </c>
      <c r="AY8" s="56" t="s">
        <v>232</v>
      </c>
      <c r="AZ8" s="56" t="str">
        <f t="shared" si="12"/>
        <v/>
      </c>
      <c r="BA8" s="56" t="s">
        <v>232</v>
      </c>
      <c r="BB8" s="56" t="str">
        <f t="shared" si="12"/>
        <v/>
      </c>
      <c r="BC8" s="56" t="s">
        <v>232</v>
      </c>
      <c r="BD8" s="56" t="str">
        <f t="shared" si="13"/>
        <v/>
      </c>
      <c r="BE8" s="56" t="s">
        <v>232</v>
      </c>
      <c r="BF8" s="56" t="str">
        <f t="shared" si="14"/>
        <v/>
      </c>
      <c r="BG8" s="34" t="s">
        <v>232</v>
      </c>
      <c r="BH8" s="56" t="s">
        <v>232</v>
      </c>
      <c r="BI8" s="56" t="str">
        <f t="shared" si="15"/>
        <v/>
      </c>
      <c r="BJ8" s="56" t="s">
        <v>232</v>
      </c>
      <c r="BK8" s="56" t="str">
        <f t="shared" si="16"/>
        <v/>
      </c>
      <c r="BL8" s="56" t="s">
        <v>232</v>
      </c>
      <c r="BM8" s="56" t="str">
        <f t="shared" si="17"/>
        <v/>
      </c>
      <c r="BN8" s="56" t="s">
        <v>232</v>
      </c>
      <c r="BO8" s="56" t="str">
        <f t="shared" si="18"/>
        <v/>
      </c>
      <c r="BP8" s="56" t="s">
        <v>232</v>
      </c>
      <c r="BQ8" s="56" t="str">
        <f t="shared" si="19"/>
        <v/>
      </c>
      <c r="BR8" s="56" t="s">
        <v>232</v>
      </c>
      <c r="BS8" s="56" t="str">
        <f t="shared" si="20"/>
        <v/>
      </c>
      <c r="BT8" s="34">
        <v>1</v>
      </c>
      <c r="BU8" s="56" t="s">
        <v>1320</v>
      </c>
      <c r="BV8" s="56">
        <f t="shared" si="21"/>
        <v>3</v>
      </c>
      <c r="BW8" s="56" t="s">
        <v>1327</v>
      </c>
      <c r="BX8" s="56">
        <f t="shared" si="21"/>
        <v>3</v>
      </c>
      <c r="BY8" s="56" t="s">
        <v>1332</v>
      </c>
      <c r="BZ8" s="56">
        <f t="shared" si="21"/>
        <v>3</v>
      </c>
      <c r="CA8" s="56" t="s">
        <v>1336</v>
      </c>
      <c r="CB8" s="56">
        <f t="shared" si="21"/>
        <v>3</v>
      </c>
      <c r="CC8" s="56" t="s">
        <v>1341</v>
      </c>
      <c r="CD8" s="56">
        <f t="shared" si="22"/>
        <v>3</v>
      </c>
      <c r="CE8" s="56" t="s">
        <v>1346</v>
      </c>
      <c r="CF8" s="56">
        <f t="shared" si="23"/>
        <v>3</v>
      </c>
      <c r="CG8" s="34">
        <v>1</v>
      </c>
      <c r="CH8" s="56" t="s">
        <v>1320</v>
      </c>
      <c r="CI8" s="56">
        <f t="shared" si="24"/>
        <v>3</v>
      </c>
      <c r="CJ8" s="56" t="s">
        <v>1327</v>
      </c>
      <c r="CK8" s="56">
        <f t="shared" si="25"/>
        <v>3</v>
      </c>
      <c r="CL8" s="56" t="s">
        <v>1332</v>
      </c>
      <c r="CM8" s="56">
        <f t="shared" si="26"/>
        <v>3</v>
      </c>
      <c r="CN8" s="56" t="s">
        <v>1336</v>
      </c>
      <c r="CO8" s="56">
        <f t="shared" si="27"/>
        <v>3</v>
      </c>
      <c r="CP8" s="56" t="s">
        <v>1341</v>
      </c>
      <c r="CQ8" s="56">
        <f t="shared" si="28"/>
        <v>3</v>
      </c>
      <c r="CR8" s="56" t="s">
        <v>1346</v>
      </c>
      <c r="CS8" s="56">
        <f t="shared" si="29"/>
        <v>3</v>
      </c>
    </row>
    <row r="9" spans="1:97" s="44" customFormat="1" ht="15.75">
      <c r="A9" s="42" t="s">
        <v>159</v>
      </c>
      <c r="B9" s="40" t="s">
        <v>88</v>
      </c>
      <c r="C9" s="42" t="s">
        <v>42</v>
      </c>
      <c r="D9" s="42" t="s">
        <v>244</v>
      </c>
      <c r="E9" s="67"/>
      <c r="F9" s="42">
        <v>1</v>
      </c>
      <c r="G9" s="34">
        <v>0</v>
      </c>
      <c r="H9" s="34">
        <v>94</v>
      </c>
      <c r="I9" s="34">
        <v>98</v>
      </c>
      <c r="J9" s="34">
        <v>94</v>
      </c>
      <c r="K9" s="37">
        <v>60.5</v>
      </c>
      <c r="L9" s="34">
        <v>57</v>
      </c>
      <c r="M9" s="34">
        <v>41</v>
      </c>
      <c r="N9" s="34">
        <v>445</v>
      </c>
      <c r="O9" s="34" t="str">
        <f>IF(D9="理科",IF(N9&gt;=分数线!$C$2,"本科",""),IF(D9="文科",IF(N9&gt;=分数线!$C$3,"本科","")))</f>
        <v/>
      </c>
      <c r="P9" s="34">
        <f t="shared" si="0"/>
        <v>-36</v>
      </c>
      <c r="Q9" s="34" t="str">
        <f>IF(D9="理科",IF(N9&gt;=分数线!$C$6,"重本",""),IF(D9="文科",IF(N9&gt;=分数线!$C$7,"重本","")))</f>
        <v/>
      </c>
      <c r="R9" s="34">
        <f t="shared" si="1"/>
        <v>0</v>
      </c>
      <c r="S9" s="34">
        <f t="shared" si="2"/>
        <v>-36</v>
      </c>
      <c r="T9" s="34" t="s">
        <v>232</v>
      </c>
      <c r="U9" s="58" t="s">
        <v>232</v>
      </c>
      <c r="V9" s="56" t="str">
        <f t="shared" si="3"/>
        <v/>
      </c>
      <c r="W9" s="58" t="s">
        <v>232</v>
      </c>
      <c r="X9" s="56" t="str">
        <f t="shared" si="3"/>
        <v/>
      </c>
      <c r="Y9" s="58" t="s">
        <v>232</v>
      </c>
      <c r="Z9" s="56" t="str">
        <f t="shared" si="3"/>
        <v/>
      </c>
      <c r="AA9" s="58" t="s">
        <v>232</v>
      </c>
      <c r="AB9" s="56" t="str">
        <f t="shared" si="3"/>
        <v/>
      </c>
      <c r="AC9" s="58" t="s">
        <v>232</v>
      </c>
      <c r="AD9" s="56" t="str">
        <f t="shared" si="4"/>
        <v/>
      </c>
      <c r="AE9" s="58" t="s">
        <v>232</v>
      </c>
      <c r="AF9" s="56" t="str">
        <f t="shared" si="5"/>
        <v/>
      </c>
      <c r="AG9" s="34" t="s">
        <v>232</v>
      </c>
      <c r="AH9" s="57" t="s">
        <v>232</v>
      </c>
      <c r="AI9" s="56" t="str">
        <f t="shared" si="6"/>
        <v/>
      </c>
      <c r="AJ9" s="57" t="s">
        <v>232</v>
      </c>
      <c r="AK9" s="56" t="str">
        <f t="shared" si="7"/>
        <v/>
      </c>
      <c r="AL9" s="56" t="s">
        <v>232</v>
      </c>
      <c r="AM9" s="56" t="str">
        <f t="shared" si="8"/>
        <v/>
      </c>
      <c r="AN9" s="56" t="s">
        <v>232</v>
      </c>
      <c r="AO9" s="56" t="str">
        <f t="shared" si="9"/>
        <v/>
      </c>
      <c r="AP9" s="56" t="s">
        <v>232</v>
      </c>
      <c r="AQ9" s="56" t="str">
        <f t="shared" si="10"/>
        <v/>
      </c>
      <c r="AR9" s="56" t="s">
        <v>232</v>
      </c>
      <c r="AS9" s="56" t="str">
        <f t="shared" si="11"/>
        <v/>
      </c>
      <c r="AT9" s="34" t="s">
        <v>232</v>
      </c>
      <c r="AU9" s="56" t="s">
        <v>232</v>
      </c>
      <c r="AV9" s="56" t="str">
        <f t="shared" si="12"/>
        <v/>
      </c>
      <c r="AW9" s="56" t="s">
        <v>232</v>
      </c>
      <c r="AX9" s="56" t="str">
        <f t="shared" si="12"/>
        <v/>
      </c>
      <c r="AY9" s="56" t="s">
        <v>232</v>
      </c>
      <c r="AZ9" s="56" t="str">
        <f t="shared" si="12"/>
        <v/>
      </c>
      <c r="BA9" s="56" t="s">
        <v>232</v>
      </c>
      <c r="BB9" s="56" t="str">
        <f t="shared" si="12"/>
        <v/>
      </c>
      <c r="BC9" s="56" t="s">
        <v>232</v>
      </c>
      <c r="BD9" s="56" t="str">
        <f t="shared" si="13"/>
        <v/>
      </c>
      <c r="BE9" s="56" t="s">
        <v>232</v>
      </c>
      <c r="BF9" s="56" t="str">
        <f t="shared" si="14"/>
        <v/>
      </c>
      <c r="BG9" s="34" t="s">
        <v>232</v>
      </c>
      <c r="BH9" s="56" t="s">
        <v>232</v>
      </c>
      <c r="BI9" s="56" t="str">
        <f t="shared" si="15"/>
        <v/>
      </c>
      <c r="BJ9" s="56" t="s">
        <v>232</v>
      </c>
      <c r="BK9" s="56" t="str">
        <f t="shared" si="16"/>
        <v/>
      </c>
      <c r="BL9" s="56" t="s">
        <v>232</v>
      </c>
      <c r="BM9" s="56" t="str">
        <f t="shared" si="17"/>
        <v/>
      </c>
      <c r="BN9" s="56" t="s">
        <v>232</v>
      </c>
      <c r="BO9" s="56" t="str">
        <f t="shared" si="18"/>
        <v/>
      </c>
      <c r="BP9" s="56" t="s">
        <v>232</v>
      </c>
      <c r="BQ9" s="56" t="str">
        <f t="shared" si="19"/>
        <v/>
      </c>
      <c r="BR9" s="56" t="s">
        <v>232</v>
      </c>
      <c r="BS9" s="56" t="str">
        <f t="shared" si="20"/>
        <v/>
      </c>
      <c r="BT9" s="34">
        <v>1</v>
      </c>
      <c r="BU9" s="56" t="s">
        <v>1320</v>
      </c>
      <c r="BV9" s="56">
        <f t="shared" si="21"/>
        <v>-3</v>
      </c>
      <c r="BW9" s="56" t="s">
        <v>1327</v>
      </c>
      <c r="BX9" s="56">
        <f t="shared" si="21"/>
        <v>-3</v>
      </c>
      <c r="BY9" s="56" t="s">
        <v>1332</v>
      </c>
      <c r="BZ9" s="56">
        <f t="shared" si="21"/>
        <v>-3</v>
      </c>
      <c r="CA9" s="56" t="s">
        <v>1336</v>
      </c>
      <c r="CB9" s="56">
        <f t="shared" si="21"/>
        <v>-3</v>
      </c>
      <c r="CC9" s="56" t="s">
        <v>1341</v>
      </c>
      <c r="CD9" s="56">
        <f t="shared" si="22"/>
        <v>-3</v>
      </c>
      <c r="CE9" s="56" t="s">
        <v>1346</v>
      </c>
      <c r="CF9" s="56">
        <f t="shared" si="23"/>
        <v>-3</v>
      </c>
      <c r="CG9" s="34">
        <v>1</v>
      </c>
      <c r="CH9" s="56" t="s">
        <v>1320</v>
      </c>
      <c r="CI9" s="56">
        <f t="shared" si="24"/>
        <v>-3</v>
      </c>
      <c r="CJ9" s="56" t="s">
        <v>1327</v>
      </c>
      <c r="CK9" s="56">
        <f t="shared" si="25"/>
        <v>-3</v>
      </c>
      <c r="CL9" s="56" t="s">
        <v>1332</v>
      </c>
      <c r="CM9" s="56">
        <f t="shared" si="26"/>
        <v>-3</v>
      </c>
      <c r="CN9" s="56" t="s">
        <v>1336</v>
      </c>
      <c r="CO9" s="56">
        <f t="shared" si="27"/>
        <v>-3</v>
      </c>
      <c r="CP9" s="56" t="s">
        <v>1341</v>
      </c>
      <c r="CQ9" s="56">
        <f t="shared" si="28"/>
        <v>-3</v>
      </c>
      <c r="CR9" s="56" t="s">
        <v>1346</v>
      </c>
      <c r="CS9" s="56">
        <f t="shared" si="29"/>
        <v>-3</v>
      </c>
    </row>
    <row r="10" spans="1:97" s="44" customFormat="1" ht="15.75">
      <c r="A10" s="42" t="s">
        <v>145</v>
      </c>
      <c r="B10" s="40" t="s">
        <v>78</v>
      </c>
      <c r="C10" s="42" t="s">
        <v>42</v>
      </c>
      <c r="D10" s="42" t="s">
        <v>244</v>
      </c>
      <c r="E10" s="35"/>
      <c r="F10" s="42">
        <v>1</v>
      </c>
      <c r="G10" s="34">
        <v>0</v>
      </c>
      <c r="H10" s="34">
        <v>97</v>
      </c>
      <c r="I10" s="34">
        <v>102</v>
      </c>
      <c r="J10" s="34">
        <v>84</v>
      </c>
      <c r="K10" s="37">
        <v>68</v>
      </c>
      <c r="L10" s="34">
        <v>54.5</v>
      </c>
      <c r="M10" s="34">
        <v>58</v>
      </c>
      <c r="N10" s="34">
        <v>464</v>
      </c>
      <c r="O10" s="34" t="str">
        <f>IF(D10="理科",IF(N10&gt;=分数线!$C$2,"本科",""),IF(D10="文科",IF(N10&gt;=分数线!$C$3,"本科","")))</f>
        <v>本科</v>
      </c>
      <c r="P10" s="34">
        <f t="shared" si="0"/>
        <v>36</v>
      </c>
      <c r="Q10" s="34" t="str">
        <f>IF(D10="理科",IF(N10&gt;=分数线!$C$6,"重本",""),IF(D10="文科",IF(N10&gt;=分数线!$C$7,"重本","")))</f>
        <v/>
      </c>
      <c r="R10" s="34">
        <f t="shared" si="1"/>
        <v>0</v>
      </c>
      <c r="S10" s="34">
        <f t="shared" si="2"/>
        <v>36</v>
      </c>
      <c r="T10" s="34" t="s">
        <v>232</v>
      </c>
      <c r="U10" s="58" t="s">
        <v>232</v>
      </c>
      <c r="V10" s="56" t="str">
        <f t="shared" si="3"/>
        <v/>
      </c>
      <c r="W10" s="58" t="s">
        <v>232</v>
      </c>
      <c r="X10" s="56" t="str">
        <f t="shared" si="3"/>
        <v/>
      </c>
      <c r="Y10" s="58" t="s">
        <v>232</v>
      </c>
      <c r="Z10" s="56" t="str">
        <f t="shared" si="3"/>
        <v/>
      </c>
      <c r="AA10" s="58" t="s">
        <v>232</v>
      </c>
      <c r="AB10" s="56" t="str">
        <f t="shared" si="3"/>
        <v/>
      </c>
      <c r="AC10" s="58" t="s">
        <v>232</v>
      </c>
      <c r="AD10" s="56" t="str">
        <f t="shared" si="4"/>
        <v/>
      </c>
      <c r="AE10" s="58" t="s">
        <v>232</v>
      </c>
      <c r="AF10" s="56" t="str">
        <f t="shared" si="5"/>
        <v/>
      </c>
      <c r="AG10" s="34" t="s">
        <v>232</v>
      </c>
      <c r="AH10" s="56" t="s">
        <v>232</v>
      </c>
      <c r="AI10" s="56" t="str">
        <f t="shared" si="6"/>
        <v/>
      </c>
      <c r="AJ10" s="58" t="s">
        <v>232</v>
      </c>
      <c r="AK10" s="56" t="str">
        <f t="shared" si="7"/>
        <v/>
      </c>
      <c r="AL10" s="56" t="s">
        <v>232</v>
      </c>
      <c r="AM10" s="56" t="str">
        <f t="shared" si="8"/>
        <v/>
      </c>
      <c r="AN10" s="56" t="s">
        <v>232</v>
      </c>
      <c r="AO10" s="56" t="str">
        <f t="shared" si="9"/>
        <v/>
      </c>
      <c r="AP10" s="56" t="s">
        <v>232</v>
      </c>
      <c r="AQ10" s="56" t="str">
        <f t="shared" si="10"/>
        <v/>
      </c>
      <c r="AR10" s="56" t="s">
        <v>232</v>
      </c>
      <c r="AS10" s="56" t="str">
        <f t="shared" si="11"/>
        <v/>
      </c>
      <c r="AT10" s="34" t="s">
        <v>232</v>
      </c>
      <c r="AU10" s="56" t="s">
        <v>232</v>
      </c>
      <c r="AV10" s="56" t="str">
        <f t="shared" si="12"/>
        <v/>
      </c>
      <c r="AW10" s="56" t="s">
        <v>232</v>
      </c>
      <c r="AX10" s="56" t="str">
        <f t="shared" si="12"/>
        <v/>
      </c>
      <c r="AY10" s="56" t="s">
        <v>232</v>
      </c>
      <c r="AZ10" s="56" t="str">
        <f t="shared" si="12"/>
        <v/>
      </c>
      <c r="BA10" s="56" t="s">
        <v>232</v>
      </c>
      <c r="BB10" s="56" t="str">
        <f t="shared" si="12"/>
        <v/>
      </c>
      <c r="BC10" s="56" t="s">
        <v>232</v>
      </c>
      <c r="BD10" s="56" t="str">
        <f t="shared" si="13"/>
        <v/>
      </c>
      <c r="BE10" s="56" t="s">
        <v>232</v>
      </c>
      <c r="BF10" s="56" t="str">
        <f t="shared" si="14"/>
        <v/>
      </c>
      <c r="BG10" s="34" t="s">
        <v>232</v>
      </c>
      <c r="BH10" s="56" t="s">
        <v>232</v>
      </c>
      <c r="BI10" s="56" t="str">
        <f t="shared" si="15"/>
        <v/>
      </c>
      <c r="BJ10" s="56" t="s">
        <v>232</v>
      </c>
      <c r="BK10" s="56" t="str">
        <f t="shared" si="16"/>
        <v/>
      </c>
      <c r="BL10" s="56" t="s">
        <v>232</v>
      </c>
      <c r="BM10" s="56" t="str">
        <f t="shared" si="17"/>
        <v/>
      </c>
      <c r="BN10" s="56" t="s">
        <v>232</v>
      </c>
      <c r="BO10" s="56" t="str">
        <f t="shared" si="18"/>
        <v/>
      </c>
      <c r="BP10" s="56" t="s">
        <v>232</v>
      </c>
      <c r="BQ10" s="56" t="str">
        <f t="shared" si="19"/>
        <v/>
      </c>
      <c r="BR10" s="56" t="s">
        <v>232</v>
      </c>
      <c r="BS10" s="56" t="str">
        <f t="shared" si="20"/>
        <v/>
      </c>
      <c r="BT10" s="34">
        <v>1</v>
      </c>
      <c r="BU10" s="56" t="s">
        <v>1320</v>
      </c>
      <c r="BV10" s="56">
        <f t="shared" si="21"/>
        <v>3</v>
      </c>
      <c r="BW10" s="56" t="s">
        <v>1327</v>
      </c>
      <c r="BX10" s="56">
        <f t="shared" si="21"/>
        <v>3</v>
      </c>
      <c r="BY10" s="56" t="s">
        <v>1332</v>
      </c>
      <c r="BZ10" s="56">
        <f t="shared" si="21"/>
        <v>3</v>
      </c>
      <c r="CA10" s="56" t="s">
        <v>1336</v>
      </c>
      <c r="CB10" s="56">
        <f t="shared" si="21"/>
        <v>3</v>
      </c>
      <c r="CC10" s="56" t="s">
        <v>1341</v>
      </c>
      <c r="CD10" s="56">
        <f t="shared" si="22"/>
        <v>3</v>
      </c>
      <c r="CE10" s="56" t="s">
        <v>1346</v>
      </c>
      <c r="CF10" s="56">
        <f t="shared" si="23"/>
        <v>3</v>
      </c>
      <c r="CG10" s="34">
        <v>1</v>
      </c>
      <c r="CH10" s="56" t="s">
        <v>1320</v>
      </c>
      <c r="CI10" s="56">
        <f t="shared" si="24"/>
        <v>3</v>
      </c>
      <c r="CJ10" s="56" t="s">
        <v>1327</v>
      </c>
      <c r="CK10" s="56">
        <f t="shared" si="25"/>
        <v>3</v>
      </c>
      <c r="CL10" s="56" t="s">
        <v>1332</v>
      </c>
      <c r="CM10" s="56">
        <f t="shared" si="26"/>
        <v>3</v>
      </c>
      <c r="CN10" s="56" t="s">
        <v>1336</v>
      </c>
      <c r="CO10" s="56">
        <f t="shared" si="27"/>
        <v>3</v>
      </c>
      <c r="CP10" s="56" t="s">
        <v>1341</v>
      </c>
      <c r="CQ10" s="56">
        <f t="shared" si="28"/>
        <v>3</v>
      </c>
      <c r="CR10" s="56" t="s">
        <v>1346</v>
      </c>
      <c r="CS10" s="56">
        <f t="shared" si="29"/>
        <v>3</v>
      </c>
    </row>
    <row r="11" spans="1:97" s="44" customFormat="1" ht="15.75">
      <c r="A11" s="42" t="s">
        <v>168</v>
      </c>
      <c r="B11" s="40" t="s">
        <v>97</v>
      </c>
      <c r="C11" s="42" t="s">
        <v>42</v>
      </c>
      <c r="D11" s="42" t="s">
        <v>244</v>
      </c>
      <c r="E11" s="35"/>
      <c r="F11" s="42">
        <v>0</v>
      </c>
      <c r="G11" s="34">
        <v>0</v>
      </c>
      <c r="H11" s="34">
        <v>111</v>
      </c>
      <c r="I11" s="34">
        <v>69</v>
      </c>
      <c r="J11" s="34">
        <v>105</v>
      </c>
      <c r="K11" s="37">
        <v>63</v>
      </c>
      <c r="L11" s="34">
        <v>57</v>
      </c>
      <c r="M11" s="34">
        <v>33</v>
      </c>
      <c r="N11" s="34">
        <v>438</v>
      </c>
      <c r="O11" s="34" t="str">
        <f>IF(D11="理科",IF(N11&gt;=分数线!$C$2,"本科",""),IF(D11="文科",IF(N11&gt;=分数线!$C$3,"本科","")))</f>
        <v/>
      </c>
      <c r="P11" s="34">
        <f t="shared" si="0"/>
        <v>0</v>
      </c>
      <c r="Q11" s="34" t="str">
        <f>IF(D11="理科",IF(N11&gt;=分数线!$C$6,"重本",""),IF(D11="文科",IF(N11&gt;=分数线!$C$7,"重本","")))</f>
        <v/>
      </c>
      <c r="R11" s="34">
        <f t="shared" si="1"/>
        <v>0</v>
      </c>
      <c r="S11" s="34">
        <f t="shared" si="2"/>
        <v>0</v>
      </c>
      <c r="T11" s="34" t="s">
        <v>232</v>
      </c>
      <c r="U11" s="58" t="s">
        <v>232</v>
      </c>
      <c r="V11" s="56" t="str">
        <f t="shared" si="3"/>
        <v/>
      </c>
      <c r="W11" s="58" t="s">
        <v>232</v>
      </c>
      <c r="X11" s="56" t="str">
        <f t="shared" si="3"/>
        <v/>
      </c>
      <c r="Y11" s="58" t="s">
        <v>232</v>
      </c>
      <c r="Z11" s="56" t="str">
        <f t="shared" si="3"/>
        <v/>
      </c>
      <c r="AA11" s="58" t="s">
        <v>232</v>
      </c>
      <c r="AB11" s="56" t="str">
        <f t="shared" si="3"/>
        <v/>
      </c>
      <c r="AC11" s="58" t="s">
        <v>232</v>
      </c>
      <c r="AD11" s="56" t="str">
        <f t="shared" si="4"/>
        <v/>
      </c>
      <c r="AE11" s="58" t="s">
        <v>232</v>
      </c>
      <c r="AF11" s="56" t="str">
        <f t="shared" si="5"/>
        <v/>
      </c>
      <c r="AG11" s="34" t="s">
        <v>232</v>
      </c>
      <c r="AH11" s="56" t="s">
        <v>232</v>
      </c>
      <c r="AI11" s="56" t="str">
        <f t="shared" si="6"/>
        <v/>
      </c>
      <c r="AJ11" s="58" t="s">
        <v>232</v>
      </c>
      <c r="AK11" s="56" t="str">
        <f t="shared" si="7"/>
        <v/>
      </c>
      <c r="AL11" s="56" t="s">
        <v>232</v>
      </c>
      <c r="AM11" s="56" t="str">
        <f t="shared" si="8"/>
        <v/>
      </c>
      <c r="AN11" s="56" t="s">
        <v>232</v>
      </c>
      <c r="AO11" s="56" t="str">
        <f t="shared" si="9"/>
        <v/>
      </c>
      <c r="AP11" s="56" t="s">
        <v>232</v>
      </c>
      <c r="AQ11" s="56" t="str">
        <f t="shared" si="10"/>
        <v/>
      </c>
      <c r="AR11" s="56" t="s">
        <v>232</v>
      </c>
      <c r="AS11" s="56" t="str">
        <f t="shared" si="11"/>
        <v/>
      </c>
      <c r="AT11" s="34" t="s">
        <v>232</v>
      </c>
      <c r="AU11" s="56" t="s">
        <v>232</v>
      </c>
      <c r="AV11" s="56" t="str">
        <f t="shared" si="12"/>
        <v/>
      </c>
      <c r="AW11" s="56" t="s">
        <v>232</v>
      </c>
      <c r="AX11" s="56" t="str">
        <f t="shared" si="12"/>
        <v/>
      </c>
      <c r="AY11" s="56" t="s">
        <v>232</v>
      </c>
      <c r="AZ11" s="56" t="str">
        <f t="shared" si="12"/>
        <v/>
      </c>
      <c r="BA11" s="56" t="s">
        <v>232</v>
      </c>
      <c r="BB11" s="56" t="str">
        <f t="shared" si="12"/>
        <v/>
      </c>
      <c r="BC11" s="56" t="s">
        <v>232</v>
      </c>
      <c r="BD11" s="56" t="str">
        <f t="shared" si="13"/>
        <v/>
      </c>
      <c r="BE11" s="56" t="s">
        <v>232</v>
      </c>
      <c r="BF11" s="56" t="str">
        <f t="shared" si="14"/>
        <v/>
      </c>
      <c r="BG11" s="34" t="s">
        <v>232</v>
      </c>
      <c r="BH11" s="56" t="s">
        <v>232</v>
      </c>
      <c r="BI11" s="56" t="str">
        <f t="shared" si="15"/>
        <v/>
      </c>
      <c r="BJ11" s="56" t="s">
        <v>232</v>
      </c>
      <c r="BK11" s="56" t="str">
        <f t="shared" si="16"/>
        <v/>
      </c>
      <c r="BL11" s="56" t="s">
        <v>232</v>
      </c>
      <c r="BM11" s="56" t="str">
        <f t="shared" si="17"/>
        <v/>
      </c>
      <c r="BN11" s="56" t="s">
        <v>232</v>
      </c>
      <c r="BO11" s="56" t="str">
        <f t="shared" si="18"/>
        <v/>
      </c>
      <c r="BP11" s="56" t="s">
        <v>232</v>
      </c>
      <c r="BQ11" s="56" t="str">
        <f t="shared" si="19"/>
        <v/>
      </c>
      <c r="BR11" s="56" t="s">
        <v>232</v>
      </c>
      <c r="BS11" s="56" t="str">
        <f t="shared" si="20"/>
        <v/>
      </c>
      <c r="BT11" s="34">
        <v>1</v>
      </c>
      <c r="BU11" s="56" t="s">
        <v>1320</v>
      </c>
      <c r="BV11" s="56">
        <f t="shared" si="21"/>
        <v>0</v>
      </c>
      <c r="BW11" s="56" t="s">
        <v>1327</v>
      </c>
      <c r="BX11" s="56">
        <f t="shared" si="21"/>
        <v>0</v>
      </c>
      <c r="BY11" s="56" t="s">
        <v>1332</v>
      </c>
      <c r="BZ11" s="56">
        <f t="shared" si="21"/>
        <v>0</v>
      </c>
      <c r="CA11" s="56" t="s">
        <v>1336</v>
      </c>
      <c r="CB11" s="56">
        <f t="shared" si="21"/>
        <v>0</v>
      </c>
      <c r="CC11" s="56" t="s">
        <v>1341</v>
      </c>
      <c r="CD11" s="56">
        <f t="shared" si="22"/>
        <v>0</v>
      </c>
      <c r="CE11" s="56" t="s">
        <v>1346</v>
      </c>
      <c r="CF11" s="56">
        <f t="shared" si="23"/>
        <v>0</v>
      </c>
      <c r="CG11" s="34">
        <v>1</v>
      </c>
      <c r="CH11" s="56" t="s">
        <v>1320</v>
      </c>
      <c r="CI11" s="56">
        <f t="shared" si="24"/>
        <v>0</v>
      </c>
      <c r="CJ11" s="56" t="s">
        <v>1327</v>
      </c>
      <c r="CK11" s="56">
        <f t="shared" si="25"/>
        <v>0</v>
      </c>
      <c r="CL11" s="56" t="s">
        <v>1332</v>
      </c>
      <c r="CM11" s="56">
        <f t="shared" si="26"/>
        <v>0</v>
      </c>
      <c r="CN11" s="56" t="s">
        <v>1336</v>
      </c>
      <c r="CO11" s="56">
        <f t="shared" si="27"/>
        <v>0</v>
      </c>
      <c r="CP11" s="56" t="s">
        <v>1341</v>
      </c>
      <c r="CQ11" s="56">
        <f t="shared" si="28"/>
        <v>0</v>
      </c>
      <c r="CR11" s="56" t="s">
        <v>1346</v>
      </c>
      <c r="CS11" s="56">
        <f t="shared" si="29"/>
        <v>0</v>
      </c>
    </row>
    <row r="12" spans="1:97" s="44" customFormat="1" ht="15.75">
      <c r="A12" s="42" t="s">
        <v>166</v>
      </c>
      <c r="B12" s="40" t="s">
        <v>93</v>
      </c>
      <c r="C12" s="42" t="s">
        <v>42</v>
      </c>
      <c r="D12" s="42" t="s">
        <v>244</v>
      </c>
      <c r="E12" s="35"/>
      <c r="F12" s="42">
        <v>1</v>
      </c>
      <c r="G12" s="34">
        <v>0</v>
      </c>
      <c r="H12" s="34">
        <v>100</v>
      </c>
      <c r="I12" s="34">
        <v>101</v>
      </c>
      <c r="J12" s="34">
        <v>88</v>
      </c>
      <c r="K12" s="37">
        <v>64.5</v>
      </c>
      <c r="L12" s="34">
        <v>71</v>
      </c>
      <c r="M12" s="34">
        <v>62</v>
      </c>
      <c r="N12" s="34">
        <v>487</v>
      </c>
      <c r="O12" s="34" t="str">
        <f>IF(D12="理科",IF(N12&gt;=分数线!$C$2,"本科",""),IF(D12="文科",IF(N12&gt;=分数线!$C$3,"本科","")))</f>
        <v>本科</v>
      </c>
      <c r="P12" s="34">
        <f t="shared" si="0"/>
        <v>36</v>
      </c>
      <c r="Q12" s="34" t="str">
        <f>IF(D12="理科",IF(N12&gt;=分数线!$C$6,"重本",""),IF(D12="文科",IF(N12&gt;=分数线!$C$7,"重本","")))</f>
        <v/>
      </c>
      <c r="R12" s="34">
        <f t="shared" si="1"/>
        <v>0</v>
      </c>
      <c r="S12" s="34">
        <f t="shared" si="2"/>
        <v>36</v>
      </c>
      <c r="T12" s="34" t="s">
        <v>232</v>
      </c>
      <c r="U12" s="58" t="s">
        <v>232</v>
      </c>
      <c r="V12" s="56" t="str">
        <f t="shared" si="3"/>
        <v/>
      </c>
      <c r="W12" s="58" t="s">
        <v>232</v>
      </c>
      <c r="X12" s="56" t="str">
        <f t="shared" si="3"/>
        <v/>
      </c>
      <c r="Y12" s="58" t="s">
        <v>232</v>
      </c>
      <c r="Z12" s="56" t="str">
        <f t="shared" si="3"/>
        <v/>
      </c>
      <c r="AA12" s="58" t="s">
        <v>232</v>
      </c>
      <c r="AB12" s="56" t="str">
        <f t="shared" si="3"/>
        <v/>
      </c>
      <c r="AC12" s="58" t="s">
        <v>232</v>
      </c>
      <c r="AD12" s="56" t="str">
        <f t="shared" si="4"/>
        <v/>
      </c>
      <c r="AE12" s="58" t="s">
        <v>232</v>
      </c>
      <c r="AF12" s="56" t="str">
        <f t="shared" si="5"/>
        <v/>
      </c>
      <c r="AG12" s="34" t="s">
        <v>232</v>
      </c>
      <c r="AH12" s="56" t="s">
        <v>232</v>
      </c>
      <c r="AI12" s="56" t="str">
        <f t="shared" si="6"/>
        <v/>
      </c>
      <c r="AJ12" s="58" t="s">
        <v>232</v>
      </c>
      <c r="AK12" s="56" t="str">
        <f t="shared" si="7"/>
        <v/>
      </c>
      <c r="AL12" s="56" t="s">
        <v>232</v>
      </c>
      <c r="AM12" s="56" t="str">
        <f t="shared" si="8"/>
        <v/>
      </c>
      <c r="AN12" s="56" t="s">
        <v>232</v>
      </c>
      <c r="AO12" s="56" t="str">
        <f t="shared" si="9"/>
        <v/>
      </c>
      <c r="AP12" s="56" t="s">
        <v>232</v>
      </c>
      <c r="AQ12" s="56" t="str">
        <f t="shared" si="10"/>
        <v/>
      </c>
      <c r="AR12" s="56" t="s">
        <v>232</v>
      </c>
      <c r="AS12" s="56" t="str">
        <f t="shared" si="11"/>
        <v/>
      </c>
      <c r="AT12" s="34" t="s">
        <v>232</v>
      </c>
      <c r="AU12" s="56" t="s">
        <v>232</v>
      </c>
      <c r="AV12" s="56" t="str">
        <f t="shared" si="12"/>
        <v/>
      </c>
      <c r="AW12" s="56" t="s">
        <v>232</v>
      </c>
      <c r="AX12" s="56" t="str">
        <f t="shared" si="12"/>
        <v/>
      </c>
      <c r="AY12" s="56" t="s">
        <v>232</v>
      </c>
      <c r="AZ12" s="56" t="str">
        <f t="shared" si="12"/>
        <v/>
      </c>
      <c r="BA12" s="56" t="s">
        <v>232</v>
      </c>
      <c r="BB12" s="56" t="str">
        <f t="shared" si="12"/>
        <v/>
      </c>
      <c r="BC12" s="56" t="s">
        <v>232</v>
      </c>
      <c r="BD12" s="56" t="str">
        <f t="shared" si="13"/>
        <v/>
      </c>
      <c r="BE12" s="56" t="s">
        <v>232</v>
      </c>
      <c r="BF12" s="56" t="str">
        <f t="shared" si="14"/>
        <v/>
      </c>
      <c r="BG12" s="34" t="s">
        <v>232</v>
      </c>
      <c r="BH12" s="56" t="s">
        <v>232</v>
      </c>
      <c r="BI12" s="56" t="str">
        <f t="shared" si="15"/>
        <v/>
      </c>
      <c r="BJ12" s="56" t="s">
        <v>232</v>
      </c>
      <c r="BK12" s="56" t="str">
        <f t="shared" si="16"/>
        <v/>
      </c>
      <c r="BL12" s="56" t="s">
        <v>232</v>
      </c>
      <c r="BM12" s="56" t="str">
        <f t="shared" si="17"/>
        <v/>
      </c>
      <c r="BN12" s="56" t="s">
        <v>232</v>
      </c>
      <c r="BO12" s="56" t="str">
        <f t="shared" si="18"/>
        <v/>
      </c>
      <c r="BP12" s="56" t="s">
        <v>232</v>
      </c>
      <c r="BQ12" s="56" t="str">
        <f t="shared" si="19"/>
        <v/>
      </c>
      <c r="BR12" s="56" t="s">
        <v>232</v>
      </c>
      <c r="BS12" s="56" t="str">
        <f t="shared" si="20"/>
        <v/>
      </c>
      <c r="BT12" s="34">
        <v>2</v>
      </c>
      <c r="BU12" s="56" t="s">
        <v>1321</v>
      </c>
      <c r="BV12" s="56">
        <f t="shared" si="21"/>
        <v>3</v>
      </c>
      <c r="BW12" s="56" t="s">
        <v>1328</v>
      </c>
      <c r="BX12" s="56">
        <f t="shared" si="21"/>
        <v>3</v>
      </c>
      <c r="BY12" s="56" t="s">
        <v>1333</v>
      </c>
      <c r="BZ12" s="56">
        <f t="shared" si="21"/>
        <v>3</v>
      </c>
      <c r="CA12" s="56" t="s">
        <v>21</v>
      </c>
      <c r="CB12" s="56">
        <f t="shared" si="21"/>
        <v>3</v>
      </c>
      <c r="CC12" s="56" t="s">
        <v>1338</v>
      </c>
      <c r="CD12" s="56">
        <f t="shared" si="22"/>
        <v>3</v>
      </c>
      <c r="CE12" s="56" t="s">
        <v>1347</v>
      </c>
      <c r="CF12" s="56">
        <f t="shared" si="23"/>
        <v>3</v>
      </c>
      <c r="CG12" s="34">
        <v>2</v>
      </c>
      <c r="CH12" s="56" t="s">
        <v>1321</v>
      </c>
      <c r="CI12" s="56">
        <f t="shared" si="24"/>
        <v>3</v>
      </c>
      <c r="CJ12" s="56" t="s">
        <v>1328</v>
      </c>
      <c r="CK12" s="56">
        <f t="shared" si="25"/>
        <v>3</v>
      </c>
      <c r="CL12" s="56" t="s">
        <v>1333</v>
      </c>
      <c r="CM12" s="56">
        <f t="shared" si="26"/>
        <v>3</v>
      </c>
      <c r="CN12" s="56" t="s">
        <v>1337</v>
      </c>
      <c r="CO12" s="56">
        <f t="shared" si="27"/>
        <v>3</v>
      </c>
      <c r="CP12" s="56" t="s">
        <v>1338</v>
      </c>
      <c r="CQ12" s="56">
        <f t="shared" si="28"/>
        <v>3</v>
      </c>
      <c r="CR12" s="56" t="s">
        <v>1347</v>
      </c>
      <c r="CS12" s="56">
        <f t="shared" si="29"/>
        <v>3</v>
      </c>
    </row>
    <row r="13" spans="1:97" s="44" customFormat="1" ht="15.75">
      <c r="A13" s="42" t="s">
        <v>48</v>
      </c>
      <c r="B13" s="40" t="s">
        <v>95</v>
      </c>
      <c r="C13" s="42" t="s">
        <v>42</v>
      </c>
      <c r="D13" s="42" t="s">
        <v>244</v>
      </c>
      <c r="E13" s="35"/>
      <c r="F13" s="42">
        <v>1</v>
      </c>
      <c r="G13" s="34">
        <v>0</v>
      </c>
      <c r="H13" s="34">
        <v>100</v>
      </c>
      <c r="I13" s="34">
        <v>106</v>
      </c>
      <c r="J13" s="34">
        <v>94</v>
      </c>
      <c r="K13" s="37">
        <v>61.5</v>
      </c>
      <c r="L13" s="34">
        <v>64.5</v>
      </c>
      <c r="M13" s="34">
        <v>50</v>
      </c>
      <c r="N13" s="34">
        <v>476</v>
      </c>
      <c r="O13" s="34" t="str">
        <f>IF(D13="理科",IF(N13&gt;=分数线!$C$2,"本科",""),IF(D13="文科",IF(N13&gt;=分数线!$C$3,"本科","")))</f>
        <v>本科</v>
      </c>
      <c r="P13" s="34">
        <f t="shared" si="0"/>
        <v>36</v>
      </c>
      <c r="Q13" s="34" t="str">
        <f>IF(D13="理科",IF(N13&gt;=分数线!$C$6,"重本",""),IF(D13="文科",IF(N13&gt;=分数线!$C$7,"重本","")))</f>
        <v/>
      </c>
      <c r="R13" s="34">
        <f t="shared" si="1"/>
        <v>0</v>
      </c>
      <c r="S13" s="34">
        <f t="shared" si="2"/>
        <v>36</v>
      </c>
      <c r="T13" s="34" t="s">
        <v>232</v>
      </c>
      <c r="U13" s="58" t="s">
        <v>232</v>
      </c>
      <c r="V13" s="56" t="str">
        <f t="shared" si="3"/>
        <v/>
      </c>
      <c r="W13" s="58" t="s">
        <v>232</v>
      </c>
      <c r="X13" s="56" t="str">
        <f t="shared" si="3"/>
        <v/>
      </c>
      <c r="Y13" s="58" t="s">
        <v>232</v>
      </c>
      <c r="Z13" s="56" t="str">
        <f t="shared" si="3"/>
        <v/>
      </c>
      <c r="AA13" s="58" t="s">
        <v>232</v>
      </c>
      <c r="AB13" s="56" t="str">
        <f t="shared" si="3"/>
        <v/>
      </c>
      <c r="AC13" s="58" t="s">
        <v>232</v>
      </c>
      <c r="AD13" s="56" t="str">
        <f t="shared" si="4"/>
        <v/>
      </c>
      <c r="AE13" s="58" t="s">
        <v>232</v>
      </c>
      <c r="AF13" s="56" t="str">
        <f t="shared" si="5"/>
        <v/>
      </c>
      <c r="AG13" s="34" t="s">
        <v>232</v>
      </c>
      <c r="AH13" s="56" t="s">
        <v>232</v>
      </c>
      <c r="AI13" s="56" t="str">
        <f t="shared" si="6"/>
        <v/>
      </c>
      <c r="AJ13" s="58" t="s">
        <v>232</v>
      </c>
      <c r="AK13" s="56" t="str">
        <f t="shared" si="7"/>
        <v/>
      </c>
      <c r="AL13" s="56" t="s">
        <v>232</v>
      </c>
      <c r="AM13" s="56" t="str">
        <f t="shared" si="8"/>
        <v/>
      </c>
      <c r="AN13" s="56" t="s">
        <v>232</v>
      </c>
      <c r="AO13" s="56" t="str">
        <f t="shared" si="9"/>
        <v/>
      </c>
      <c r="AP13" s="56" t="s">
        <v>232</v>
      </c>
      <c r="AQ13" s="56" t="str">
        <f t="shared" si="10"/>
        <v/>
      </c>
      <c r="AR13" s="56" t="s">
        <v>232</v>
      </c>
      <c r="AS13" s="56" t="str">
        <f t="shared" si="11"/>
        <v/>
      </c>
      <c r="AT13" s="34" t="s">
        <v>232</v>
      </c>
      <c r="AU13" s="56" t="s">
        <v>232</v>
      </c>
      <c r="AV13" s="56" t="str">
        <f t="shared" si="12"/>
        <v/>
      </c>
      <c r="AW13" s="56" t="s">
        <v>232</v>
      </c>
      <c r="AX13" s="56" t="str">
        <f t="shared" si="12"/>
        <v/>
      </c>
      <c r="AY13" s="56" t="s">
        <v>232</v>
      </c>
      <c r="AZ13" s="56" t="str">
        <f t="shared" si="12"/>
        <v/>
      </c>
      <c r="BA13" s="56" t="s">
        <v>232</v>
      </c>
      <c r="BB13" s="56" t="str">
        <f t="shared" si="12"/>
        <v/>
      </c>
      <c r="BC13" s="56" t="s">
        <v>232</v>
      </c>
      <c r="BD13" s="56" t="str">
        <f t="shared" si="13"/>
        <v/>
      </c>
      <c r="BE13" s="56" t="s">
        <v>232</v>
      </c>
      <c r="BF13" s="56" t="str">
        <f t="shared" si="14"/>
        <v/>
      </c>
      <c r="BG13" s="34" t="s">
        <v>232</v>
      </c>
      <c r="BH13" s="56" t="s">
        <v>232</v>
      </c>
      <c r="BI13" s="56" t="str">
        <f t="shared" si="15"/>
        <v/>
      </c>
      <c r="BJ13" s="56" t="s">
        <v>232</v>
      </c>
      <c r="BK13" s="56" t="str">
        <f t="shared" si="16"/>
        <v/>
      </c>
      <c r="BL13" s="56" t="s">
        <v>232</v>
      </c>
      <c r="BM13" s="56" t="str">
        <f t="shared" si="17"/>
        <v/>
      </c>
      <c r="BN13" s="56" t="s">
        <v>232</v>
      </c>
      <c r="BO13" s="56" t="str">
        <f t="shared" si="18"/>
        <v/>
      </c>
      <c r="BP13" s="56" t="s">
        <v>232</v>
      </c>
      <c r="BQ13" s="56" t="str">
        <f t="shared" si="19"/>
        <v/>
      </c>
      <c r="BR13" s="56" t="s">
        <v>232</v>
      </c>
      <c r="BS13" s="56" t="str">
        <f t="shared" si="20"/>
        <v/>
      </c>
      <c r="BT13" s="34">
        <v>2</v>
      </c>
      <c r="BU13" s="56" t="s">
        <v>1321</v>
      </c>
      <c r="BV13" s="56">
        <f t="shared" si="21"/>
        <v>3</v>
      </c>
      <c r="BW13" s="56" t="s">
        <v>1328</v>
      </c>
      <c r="BX13" s="56">
        <f t="shared" si="21"/>
        <v>3</v>
      </c>
      <c r="BY13" s="56" t="s">
        <v>1333</v>
      </c>
      <c r="BZ13" s="56">
        <f t="shared" si="21"/>
        <v>3</v>
      </c>
      <c r="CA13" s="56" t="s">
        <v>21</v>
      </c>
      <c r="CB13" s="56">
        <f t="shared" si="21"/>
        <v>3</v>
      </c>
      <c r="CC13" s="56" t="s">
        <v>1338</v>
      </c>
      <c r="CD13" s="56">
        <f t="shared" si="22"/>
        <v>3</v>
      </c>
      <c r="CE13" s="56" t="s">
        <v>1347</v>
      </c>
      <c r="CF13" s="56">
        <f t="shared" si="23"/>
        <v>3</v>
      </c>
      <c r="CG13" s="34">
        <v>2</v>
      </c>
      <c r="CH13" s="56" t="s">
        <v>1321</v>
      </c>
      <c r="CI13" s="56">
        <f t="shared" si="24"/>
        <v>3</v>
      </c>
      <c r="CJ13" s="56" t="s">
        <v>1328</v>
      </c>
      <c r="CK13" s="56">
        <f t="shared" si="25"/>
        <v>3</v>
      </c>
      <c r="CL13" s="56" t="s">
        <v>1333</v>
      </c>
      <c r="CM13" s="56">
        <f t="shared" si="26"/>
        <v>3</v>
      </c>
      <c r="CN13" s="56" t="s">
        <v>1337</v>
      </c>
      <c r="CO13" s="56">
        <f t="shared" si="27"/>
        <v>3</v>
      </c>
      <c r="CP13" s="56" t="s">
        <v>1338</v>
      </c>
      <c r="CQ13" s="56">
        <f t="shared" si="28"/>
        <v>3</v>
      </c>
      <c r="CR13" s="56" t="s">
        <v>1347</v>
      </c>
      <c r="CS13" s="56">
        <f t="shared" si="29"/>
        <v>3</v>
      </c>
    </row>
    <row r="14" spans="1:97" s="44" customFormat="1" ht="15.75">
      <c r="A14" s="42" t="s">
        <v>147</v>
      </c>
      <c r="B14" s="40" t="s">
        <v>79</v>
      </c>
      <c r="C14" s="42" t="s">
        <v>42</v>
      </c>
      <c r="D14" s="42" t="s">
        <v>244</v>
      </c>
      <c r="E14" s="35"/>
      <c r="F14" s="42">
        <v>0</v>
      </c>
      <c r="G14" s="34">
        <v>0</v>
      </c>
      <c r="H14" s="34">
        <v>110</v>
      </c>
      <c r="I14" s="34">
        <v>84</v>
      </c>
      <c r="J14" s="34">
        <v>119</v>
      </c>
      <c r="K14" s="37">
        <v>70.5</v>
      </c>
      <c r="L14" s="34">
        <v>36.5</v>
      </c>
      <c r="M14" s="34">
        <v>33</v>
      </c>
      <c r="N14" s="34">
        <v>453</v>
      </c>
      <c r="O14" s="34" t="str">
        <f>IF(D14="理科",IF(N14&gt;=分数线!$C$2,"本科",""),IF(D14="文科",IF(N14&gt;=分数线!$C$3,"本科","")))</f>
        <v/>
      </c>
      <c r="P14" s="34">
        <f t="shared" si="0"/>
        <v>0</v>
      </c>
      <c r="Q14" s="34" t="str">
        <f>IF(D14="理科",IF(N14&gt;=分数线!$C$6,"重本",""),IF(D14="文科",IF(N14&gt;=分数线!$C$7,"重本","")))</f>
        <v/>
      </c>
      <c r="R14" s="34">
        <f t="shared" si="1"/>
        <v>0</v>
      </c>
      <c r="S14" s="34">
        <f t="shared" si="2"/>
        <v>0</v>
      </c>
      <c r="T14" s="34" t="s">
        <v>232</v>
      </c>
      <c r="U14" s="58" t="s">
        <v>232</v>
      </c>
      <c r="V14" s="56" t="str">
        <f t="shared" si="3"/>
        <v/>
      </c>
      <c r="W14" s="58" t="s">
        <v>232</v>
      </c>
      <c r="X14" s="56" t="str">
        <f t="shared" si="3"/>
        <v/>
      </c>
      <c r="Y14" s="58" t="s">
        <v>232</v>
      </c>
      <c r="Z14" s="56" t="str">
        <f t="shared" si="3"/>
        <v/>
      </c>
      <c r="AA14" s="58" t="s">
        <v>232</v>
      </c>
      <c r="AB14" s="56" t="str">
        <f t="shared" si="3"/>
        <v/>
      </c>
      <c r="AC14" s="58" t="s">
        <v>232</v>
      </c>
      <c r="AD14" s="56" t="str">
        <f t="shared" si="4"/>
        <v/>
      </c>
      <c r="AE14" s="58" t="s">
        <v>232</v>
      </c>
      <c r="AF14" s="56" t="str">
        <f t="shared" si="5"/>
        <v/>
      </c>
      <c r="AG14" s="34" t="s">
        <v>232</v>
      </c>
      <c r="AH14" s="56" t="s">
        <v>232</v>
      </c>
      <c r="AI14" s="56" t="str">
        <f t="shared" si="6"/>
        <v/>
      </c>
      <c r="AJ14" s="58" t="s">
        <v>232</v>
      </c>
      <c r="AK14" s="56" t="str">
        <f t="shared" si="7"/>
        <v/>
      </c>
      <c r="AL14" s="56" t="s">
        <v>232</v>
      </c>
      <c r="AM14" s="56" t="str">
        <f t="shared" si="8"/>
        <v/>
      </c>
      <c r="AN14" s="56" t="s">
        <v>232</v>
      </c>
      <c r="AO14" s="56" t="str">
        <f t="shared" si="9"/>
        <v/>
      </c>
      <c r="AP14" s="56" t="s">
        <v>232</v>
      </c>
      <c r="AQ14" s="56" t="str">
        <f t="shared" si="10"/>
        <v/>
      </c>
      <c r="AR14" s="56" t="s">
        <v>232</v>
      </c>
      <c r="AS14" s="56" t="str">
        <f t="shared" si="11"/>
        <v/>
      </c>
      <c r="AT14" s="34" t="s">
        <v>232</v>
      </c>
      <c r="AU14" s="56" t="s">
        <v>232</v>
      </c>
      <c r="AV14" s="56" t="str">
        <f t="shared" si="12"/>
        <v/>
      </c>
      <c r="AW14" s="56" t="s">
        <v>232</v>
      </c>
      <c r="AX14" s="56" t="str">
        <f t="shared" si="12"/>
        <v/>
      </c>
      <c r="AY14" s="56" t="s">
        <v>232</v>
      </c>
      <c r="AZ14" s="56" t="str">
        <f t="shared" si="12"/>
        <v/>
      </c>
      <c r="BA14" s="56" t="s">
        <v>232</v>
      </c>
      <c r="BB14" s="56" t="str">
        <f t="shared" si="12"/>
        <v/>
      </c>
      <c r="BC14" s="56" t="s">
        <v>232</v>
      </c>
      <c r="BD14" s="56" t="str">
        <f t="shared" si="13"/>
        <v/>
      </c>
      <c r="BE14" s="56" t="s">
        <v>232</v>
      </c>
      <c r="BF14" s="56" t="str">
        <f t="shared" si="14"/>
        <v/>
      </c>
      <c r="BG14" s="34" t="s">
        <v>232</v>
      </c>
      <c r="BH14" s="56" t="s">
        <v>232</v>
      </c>
      <c r="BI14" s="56" t="str">
        <f t="shared" si="15"/>
        <v/>
      </c>
      <c r="BJ14" s="56" t="s">
        <v>232</v>
      </c>
      <c r="BK14" s="56" t="str">
        <f t="shared" si="16"/>
        <v/>
      </c>
      <c r="BL14" s="56" t="s">
        <v>232</v>
      </c>
      <c r="BM14" s="56" t="str">
        <f t="shared" si="17"/>
        <v/>
      </c>
      <c r="BN14" s="56" t="s">
        <v>232</v>
      </c>
      <c r="BO14" s="56" t="str">
        <f t="shared" si="18"/>
        <v/>
      </c>
      <c r="BP14" s="56" t="s">
        <v>232</v>
      </c>
      <c r="BQ14" s="56" t="str">
        <f t="shared" si="19"/>
        <v/>
      </c>
      <c r="BR14" s="56" t="s">
        <v>232</v>
      </c>
      <c r="BS14" s="56" t="str">
        <f t="shared" si="20"/>
        <v/>
      </c>
      <c r="BT14" s="34">
        <v>2</v>
      </c>
      <c r="BU14" s="56" t="s">
        <v>1321</v>
      </c>
      <c r="BV14" s="56">
        <f t="shared" si="21"/>
        <v>0</v>
      </c>
      <c r="BW14" s="56" t="s">
        <v>1328</v>
      </c>
      <c r="BX14" s="56">
        <f t="shared" si="21"/>
        <v>0</v>
      </c>
      <c r="BY14" s="56" t="s">
        <v>1333</v>
      </c>
      <c r="BZ14" s="56">
        <f t="shared" si="21"/>
        <v>0</v>
      </c>
      <c r="CA14" s="56" t="s">
        <v>21</v>
      </c>
      <c r="CB14" s="56">
        <f t="shared" si="21"/>
        <v>0</v>
      </c>
      <c r="CC14" s="56" t="s">
        <v>1338</v>
      </c>
      <c r="CD14" s="56">
        <f t="shared" si="22"/>
        <v>0</v>
      </c>
      <c r="CE14" s="56" t="s">
        <v>1347</v>
      </c>
      <c r="CF14" s="56">
        <f t="shared" si="23"/>
        <v>0</v>
      </c>
      <c r="CG14" s="34">
        <v>2</v>
      </c>
      <c r="CH14" s="56" t="s">
        <v>1321</v>
      </c>
      <c r="CI14" s="56">
        <f t="shared" si="24"/>
        <v>0</v>
      </c>
      <c r="CJ14" s="56" t="s">
        <v>1328</v>
      </c>
      <c r="CK14" s="56">
        <f t="shared" si="25"/>
        <v>0</v>
      </c>
      <c r="CL14" s="56" t="s">
        <v>1333</v>
      </c>
      <c r="CM14" s="56">
        <f t="shared" si="26"/>
        <v>0</v>
      </c>
      <c r="CN14" s="56" t="s">
        <v>1337</v>
      </c>
      <c r="CO14" s="56">
        <f t="shared" si="27"/>
        <v>0</v>
      </c>
      <c r="CP14" s="56" t="s">
        <v>1338</v>
      </c>
      <c r="CQ14" s="56">
        <f t="shared" si="28"/>
        <v>0</v>
      </c>
      <c r="CR14" s="56" t="s">
        <v>1347</v>
      </c>
      <c r="CS14" s="56">
        <f t="shared" si="29"/>
        <v>0</v>
      </c>
    </row>
    <row r="15" spans="1:97" s="44" customFormat="1" ht="15.75">
      <c r="A15" s="42" t="s">
        <v>165</v>
      </c>
      <c r="B15" s="40" t="s">
        <v>92</v>
      </c>
      <c r="C15" s="42" t="s">
        <v>42</v>
      </c>
      <c r="D15" s="42" t="s">
        <v>244</v>
      </c>
      <c r="E15" s="35"/>
      <c r="F15" s="42">
        <v>1</v>
      </c>
      <c r="G15" s="34">
        <v>0</v>
      </c>
      <c r="H15" s="34">
        <v>107</v>
      </c>
      <c r="I15" s="34">
        <v>93</v>
      </c>
      <c r="J15" s="34">
        <v>50</v>
      </c>
      <c r="K15" s="37">
        <v>60.5</v>
      </c>
      <c r="L15" s="34">
        <v>73.5</v>
      </c>
      <c r="M15" s="34">
        <v>49</v>
      </c>
      <c r="N15" s="34">
        <v>433</v>
      </c>
      <c r="O15" s="34" t="str">
        <f>IF(D15="理科",IF(N15&gt;=分数线!$C$2,"本科",""),IF(D15="文科",IF(N15&gt;=分数线!$C$3,"本科","")))</f>
        <v/>
      </c>
      <c r="P15" s="34">
        <f t="shared" si="0"/>
        <v>-36</v>
      </c>
      <c r="Q15" s="34" t="str">
        <f>IF(D15="理科",IF(N15&gt;=分数线!$C$6,"重本",""),IF(D15="文科",IF(N15&gt;=分数线!$C$7,"重本","")))</f>
        <v/>
      </c>
      <c r="R15" s="34">
        <f t="shared" si="1"/>
        <v>0</v>
      </c>
      <c r="S15" s="34">
        <f t="shared" si="2"/>
        <v>-36</v>
      </c>
      <c r="T15" s="34" t="s">
        <v>232</v>
      </c>
      <c r="U15" s="58" t="s">
        <v>232</v>
      </c>
      <c r="V15" s="56" t="str">
        <f t="shared" si="3"/>
        <v/>
      </c>
      <c r="W15" s="58" t="s">
        <v>232</v>
      </c>
      <c r="X15" s="56" t="str">
        <f t="shared" si="3"/>
        <v/>
      </c>
      <c r="Y15" s="58" t="s">
        <v>232</v>
      </c>
      <c r="Z15" s="56" t="str">
        <f t="shared" si="3"/>
        <v/>
      </c>
      <c r="AA15" s="58" t="s">
        <v>232</v>
      </c>
      <c r="AB15" s="56" t="str">
        <f t="shared" si="3"/>
        <v/>
      </c>
      <c r="AC15" s="58" t="s">
        <v>232</v>
      </c>
      <c r="AD15" s="56" t="str">
        <f t="shared" si="4"/>
        <v/>
      </c>
      <c r="AE15" s="58" t="s">
        <v>232</v>
      </c>
      <c r="AF15" s="56" t="str">
        <f t="shared" si="5"/>
        <v/>
      </c>
      <c r="AG15" s="34" t="s">
        <v>232</v>
      </c>
      <c r="AH15" s="56" t="s">
        <v>232</v>
      </c>
      <c r="AI15" s="56" t="str">
        <f t="shared" si="6"/>
        <v/>
      </c>
      <c r="AJ15" s="58" t="s">
        <v>232</v>
      </c>
      <c r="AK15" s="56" t="str">
        <f t="shared" si="7"/>
        <v/>
      </c>
      <c r="AL15" s="56" t="s">
        <v>232</v>
      </c>
      <c r="AM15" s="56" t="str">
        <f t="shared" si="8"/>
        <v/>
      </c>
      <c r="AN15" s="56" t="s">
        <v>232</v>
      </c>
      <c r="AO15" s="56" t="str">
        <f t="shared" si="9"/>
        <v/>
      </c>
      <c r="AP15" s="56" t="s">
        <v>232</v>
      </c>
      <c r="AQ15" s="56" t="str">
        <f t="shared" si="10"/>
        <v/>
      </c>
      <c r="AR15" s="56" t="s">
        <v>232</v>
      </c>
      <c r="AS15" s="56" t="str">
        <f t="shared" si="11"/>
        <v/>
      </c>
      <c r="AT15" s="34" t="s">
        <v>232</v>
      </c>
      <c r="AU15" s="56" t="s">
        <v>232</v>
      </c>
      <c r="AV15" s="56" t="str">
        <f t="shared" si="12"/>
        <v/>
      </c>
      <c r="AW15" s="56" t="s">
        <v>232</v>
      </c>
      <c r="AX15" s="56" t="str">
        <f t="shared" si="12"/>
        <v/>
      </c>
      <c r="AY15" s="56" t="s">
        <v>232</v>
      </c>
      <c r="AZ15" s="56" t="str">
        <f t="shared" si="12"/>
        <v/>
      </c>
      <c r="BA15" s="56" t="s">
        <v>232</v>
      </c>
      <c r="BB15" s="56" t="str">
        <f t="shared" si="12"/>
        <v/>
      </c>
      <c r="BC15" s="56" t="s">
        <v>232</v>
      </c>
      <c r="BD15" s="56" t="str">
        <f t="shared" si="13"/>
        <v/>
      </c>
      <c r="BE15" s="56" t="s">
        <v>232</v>
      </c>
      <c r="BF15" s="56" t="str">
        <f t="shared" si="14"/>
        <v/>
      </c>
      <c r="BG15" s="34" t="s">
        <v>232</v>
      </c>
      <c r="BH15" s="56" t="s">
        <v>232</v>
      </c>
      <c r="BI15" s="56" t="str">
        <f t="shared" si="15"/>
        <v/>
      </c>
      <c r="BJ15" s="56" t="s">
        <v>232</v>
      </c>
      <c r="BK15" s="56" t="str">
        <f t="shared" si="16"/>
        <v/>
      </c>
      <c r="BL15" s="56" t="s">
        <v>232</v>
      </c>
      <c r="BM15" s="56" t="str">
        <f t="shared" si="17"/>
        <v/>
      </c>
      <c r="BN15" s="56" t="s">
        <v>232</v>
      </c>
      <c r="BO15" s="56" t="str">
        <f t="shared" si="18"/>
        <v/>
      </c>
      <c r="BP15" s="56" t="s">
        <v>232</v>
      </c>
      <c r="BQ15" s="56" t="str">
        <f t="shared" si="19"/>
        <v/>
      </c>
      <c r="BR15" s="56" t="s">
        <v>232</v>
      </c>
      <c r="BS15" s="56" t="str">
        <f t="shared" si="20"/>
        <v/>
      </c>
      <c r="BT15" s="34">
        <v>2</v>
      </c>
      <c r="BU15" s="56" t="s">
        <v>1321</v>
      </c>
      <c r="BV15" s="56">
        <f t="shared" si="21"/>
        <v>-3</v>
      </c>
      <c r="BW15" s="56" t="s">
        <v>1328</v>
      </c>
      <c r="BX15" s="56">
        <f t="shared" si="21"/>
        <v>-3</v>
      </c>
      <c r="BY15" s="56" t="s">
        <v>1333</v>
      </c>
      <c r="BZ15" s="56">
        <f t="shared" si="21"/>
        <v>-3</v>
      </c>
      <c r="CA15" s="56" t="s">
        <v>21</v>
      </c>
      <c r="CB15" s="56">
        <f t="shared" si="21"/>
        <v>-3</v>
      </c>
      <c r="CC15" s="56" t="s">
        <v>1338</v>
      </c>
      <c r="CD15" s="56">
        <f t="shared" si="22"/>
        <v>-3</v>
      </c>
      <c r="CE15" s="56" t="s">
        <v>1347</v>
      </c>
      <c r="CF15" s="56">
        <f t="shared" si="23"/>
        <v>-3</v>
      </c>
      <c r="CG15" s="34">
        <v>2</v>
      </c>
      <c r="CH15" s="56" t="s">
        <v>1321</v>
      </c>
      <c r="CI15" s="56">
        <f t="shared" si="24"/>
        <v>-3</v>
      </c>
      <c r="CJ15" s="56" t="s">
        <v>1328</v>
      </c>
      <c r="CK15" s="56">
        <f t="shared" si="25"/>
        <v>-3</v>
      </c>
      <c r="CL15" s="56" t="s">
        <v>1333</v>
      </c>
      <c r="CM15" s="56">
        <f t="shared" si="26"/>
        <v>-3</v>
      </c>
      <c r="CN15" s="56" t="s">
        <v>1337</v>
      </c>
      <c r="CO15" s="56">
        <f t="shared" si="27"/>
        <v>-3</v>
      </c>
      <c r="CP15" s="56" t="s">
        <v>1338</v>
      </c>
      <c r="CQ15" s="56">
        <f t="shared" si="28"/>
        <v>-3</v>
      </c>
      <c r="CR15" s="56" t="s">
        <v>1347</v>
      </c>
      <c r="CS15" s="56">
        <f t="shared" si="29"/>
        <v>-3</v>
      </c>
    </row>
    <row r="16" spans="1:97" s="44" customFormat="1" ht="15.75">
      <c r="A16" s="42" t="s">
        <v>173</v>
      </c>
      <c r="B16" s="40" t="s">
        <v>102</v>
      </c>
      <c r="C16" s="42" t="s">
        <v>42</v>
      </c>
      <c r="D16" s="42" t="s">
        <v>244</v>
      </c>
      <c r="E16" s="35"/>
      <c r="F16" s="42">
        <v>1</v>
      </c>
      <c r="G16" s="34">
        <v>0</v>
      </c>
      <c r="H16" s="34">
        <v>107</v>
      </c>
      <c r="I16" s="34">
        <v>64</v>
      </c>
      <c r="J16" s="34">
        <v>90</v>
      </c>
      <c r="K16" s="37">
        <v>71</v>
      </c>
      <c r="L16" s="34">
        <v>61.5</v>
      </c>
      <c r="M16" s="34">
        <v>49</v>
      </c>
      <c r="N16" s="34">
        <v>443</v>
      </c>
      <c r="O16" s="34" t="str">
        <f>IF(D16="理科",IF(N16&gt;=分数线!$C$2,"本科",""),IF(D16="文科",IF(N16&gt;=分数线!$C$3,"本科","")))</f>
        <v/>
      </c>
      <c r="P16" s="34">
        <f t="shared" si="0"/>
        <v>-36</v>
      </c>
      <c r="Q16" s="34" t="str">
        <f>IF(D16="理科",IF(N16&gt;=分数线!$C$6,"重本",""),IF(D16="文科",IF(N16&gt;=分数线!$C$7,"重本","")))</f>
        <v/>
      </c>
      <c r="R16" s="34">
        <f t="shared" si="1"/>
        <v>0</v>
      </c>
      <c r="S16" s="34">
        <f t="shared" si="2"/>
        <v>-36</v>
      </c>
      <c r="T16" s="34" t="s">
        <v>232</v>
      </c>
      <c r="U16" s="58" t="s">
        <v>232</v>
      </c>
      <c r="V16" s="56" t="str">
        <f t="shared" si="3"/>
        <v/>
      </c>
      <c r="W16" s="58" t="s">
        <v>232</v>
      </c>
      <c r="X16" s="56" t="str">
        <f t="shared" si="3"/>
        <v/>
      </c>
      <c r="Y16" s="58" t="s">
        <v>232</v>
      </c>
      <c r="Z16" s="56" t="str">
        <f t="shared" si="3"/>
        <v/>
      </c>
      <c r="AA16" s="58" t="s">
        <v>232</v>
      </c>
      <c r="AB16" s="56" t="str">
        <f t="shared" si="3"/>
        <v/>
      </c>
      <c r="AC16" s="58" t="s">
        <v>232</v>
      </c>
      <c r="AD16" s="56" t="str">
        <f t="shared" si="4"/>
        <v/>
      </c>
      <c r="AE16" s="58" t="s">
        <v>232</v>
      </c>
      <c r="AF16" s="56" t="str">
        <f t="shared" si="5"/>
        <v/>
      </c>
      <c r="AG16" s="34" t="s">
        <v>232</v>
      </c>
      <c r="AH16" s="56" t="s">
        <v>232</v>
      </c>
      <c r="AI16" s="56" t="str">
        <f t="shared" si="6"/>
        <v/>
      </c>
      <c r="AJ16" s="58" t="s">
        <v>232</v>
      </c>
      <c r="AK16" s="56" t="str">
        <f t="shared" si="7"/>
        <v/>
      </c>
      <c r="AL16" s="56" t="s">
        <v>232</v>
      </c>
      <c r="AM16" s="56" t="str">
        <f t="shared" si="8"/>
        <v/>
      </c>
      <c r="AN16" s="56" t="s">
        <v>232</v>
      </c>
      <c r="AO16" s="56" t="str">
        <f t="shared" si="9"/>
        <v/>
      </c>
      <c r="AP16" s="56" t="s">
        <v>232</v>
      </c>
      <c r="AQ16" s="56" t="str">
        <f t="shared" si="10"/>
        <v/>
      </c>
      <c r="AR16" s="56" t="s">
        <v>232</v>
      </c>
      <c r="AS16" s="56" t="str">
        <f t="shared" si="11"/>
        <v/>
      </c>
      <c r="AT16" s="34" t="s">
        <v>232</v>
      </c>
      <c r="AU16" s="56" t="s">
        <v>232</v>
      </c>
      <c r="AV16" s="56" t="str">
        <f t="shared" si="12"/>
        <v/>
      </c>
      <c r="AW16" s="56" t="s">
        <v>232</v>
      </c>
      <c r="AX16" s="56" t="str">
        <f t="shared" si="12"/>
        <v/>
      </c>
      <c r="AY16" s="56" t="s">
        <v>232</v>
      </c>
      <c r="AZ16" s="56" t="str">
        <f t="shared" si="12"/>
        <v/>
      </c>
      <c r="BA16" s="56" t="s">
        <v>232</v>
      </c>
      <c r="BB16" s="56" t="str">
        <f t="shared" si="12"/>
        <v/>
      </c>
      <c r="BC16" s="56" t="s">
        <v>232</v>
      </c>
      <c r="BD16" s="56" t="str">
        <f t="shared" si="13"/>
        <v/>
      </c>
      <c r="BE16" s="56" t="s">
        <v>232</v>
      </c>
      <c r="BF16" s="56" t="str">
        <f t="shared" si="14"/>
        <v/>
      </c>
      <c r="BG16" s="34" t="s">
        <v>232</v>
      </c>
      <c r="BH16" s="56" t="s">
        <v>232</v>
      </c>
      <c r="BI16" s="56" t="str">
        <f t="shared" si="15"/>
        <v/>
      </c>
      <c r="BJ16" s="56" t="s">
        <v>232</v>
      </c>
      <c r="BK16" s="56" t="str">
        <f t="shared" si="16"/>
        <v/>
      </c>
      <c r="BL16" s="56" t="s">
        <v>232</v>
      </c>
      <c r="BM16" s="56" t="str">
        <f t="shared" si="17"/>
        <v/>
      </c>
      <c r="BN16" s="56" t="s">
        <v>232</v>
      </c>
      <c r="BO16" s="56" t="str">
        <f t="shared" si="18"/>
        <v/>
      </c>
      <c r="BP16" s="56" t="s">
        <v>232</v>
      </c>
      <c r="BQ16" s="56" t="str">
        <f t="shared" si="19"/>
        <v/>
      </c>
      <c r="BR16" s="56" t="s">
        <v>232</v>
      </c>
      <c r="BS16" s="56" t="str">
        <f t="shared" si="20"/>
        <v/>
      </c>
      <c r="BT16" s="34">
        <v>2</v>
      </c>
      <c r="BU16" s="56" t="s">
        <v>1321</v>
      </c>
      <c r="BV16" s="56">
        <f t="shared" si="21"/>
        <v>-3</v>
      </c>
      <c r="BW16" s="56" t="s">
        <v>1328</v>
      </c>
      <c r="BX16" s="56">
        <f t="shared" si="21"/>
        <v>-3</v>
      </c>
      <c r="BY16" s="56" t="s">
        <v>1333</v>
      </c>
      <c r="BZ16" s="56">
        <f t="shared" si="21"/>
        <v>-3</v>
      </c>
      <c r="CA16" s="56" t="s">
        <v>21</v>
      </c>
      <c r="CB16" s="56">
        <f t="shared" si="21"/>
        <v>-3</v>
      </c>
      <c r="CC16" s="56" t="s">
        <v>1338</v>
      </c>
      <c r="CD16" s="56">
        <f t="shared" si="22"/>
        <v>-3</v>
      </c>
      <c r="CE16" s="56" t="s">
        <v>1347</v>
      </c>
      <c r="CF16" s="56">
        <f t="shared" si="23"/>
        <v>-3</v>
      </c>
      <c r="CG16" s="34">
        <v>2</v>
      </c>
      <c r="CH16" s="56" t="s">
        <v>1321</v>
      </c>
      <c r="CI16" s="56">
        <f t="shared" si="24"/>
        <v>-3</v>
      </c>
      <c r="CJ16" s="56" t="s">
        <v>1328</v>
      </c>
      <c r="CK16" s="56">
        <f t="shared" si="25"/>
        <v>-3</v>
      </c>
      <c r="CL16" s="56" t="s">
        <v>1333</v>
      </c>
      <c r="CM16" s="56">
        <f t="shared" si="26"/>
        <v>-3</v>
      </c>
      <c r="CN16" s="56" t="s">
        <v>1337</v>
      </c>
      <c r="CO16" s="56">
        <f t="shared" si="27"/>
        <v>-3</v>
      </c>
      <c r="CP16" s="56" t="s">
        <v>1338</v>
      </c>
      <c r="CQ16" s="56">
        <f t="shared" si="28"/>
        <v>-3</v>
      </c>
      <c r="CR16" s="56" t="s">
        <v>1347</v>
      </c>
      <c r="CS16" s="56">
        <f t="shared" si="29"/>
        <v>-3</v>
      </c>
    </row>
    <row r="17" spans="1:97" s="44" customFormat="1" ht="15.75">
      <c r="A17" s="42" t="s">
        <v>144</v>
      </c>
      <c r="B17" s="40" t="s">
        <v>77</v>
      </c>
      <c r="C17" s="42" t="s">
        <v>42</v>
      </c>
      <c r="D17" s="42" t="s">
        <v>244</v>
      </c>
      <c r="E17" s="35"/>
      <c r="F17" s="42">
        <v>1</v>
      </c>
      <c r="G17" s="34">
        <v>0</v>
      </c>
      <c r="H17" s="34">
        <v>103</v>
      </c>
      <c r="I17" s="34">
        <v>78</v>
      </c>
      <c r="J17" s="34">
        <v>100</v>
      </c>
      <c r="K17" s="37">
        <v>57</v>
      </c>
      <c r="L17" s="34">
        <v>61</v>
      </c>
      <c r="M17" s="34">
        <v>36</v>
      </c>
      <c r="N17" s="34">
        <v>436</v>
      </c>
      <c r="O17" s="34" t="str">
        <f>IF(D17="理科",IF(N17&gt;=分数线!$C$2,"本科",""),IF(D17="文科",IF(N17&gt;=分数线!$C$3,"本科","")))</f>
        <v/>
      </c>
      <c r="P17" s="34">
        <f t="shared" si="0"/>
        <v>-36</v>
      </c>
      <c r="Q17" s="34" t="str">
        <f>IF(D17="理科",IF(N17&gt;=分数线!$C$6,"重本",""),IF(D17="文科",IF(N17&gt;=分数线!$C$7,"重本","")))</f>
        <v/>
      </c>
      <c r="R17" s="34">
        <f t="shared" si="1"/>
        <v>0</v>
      </c>
      <c r="S17" s="34">
        <f t="shared" si="2"/>
        <v>-36</v>
      </c>
      <c r="T17" s="34" t="s">
        <v>232</v>
      </c>
      <c r="U17" s="58" t="s">
        <v>232</v>
      </c>
      <c r="V17" s="56" t="str">
        <f t="shared" si="3"/>
        <v/>
      </c>
      <c r="W17" s="58" t="s">
        <v>232</v>
      </c>
      <c r="X17" s="56" t="str">
        <f t="shared" si="3"/>
        <v/>
      </c>
      <c r="Y17" s="58" t="s">
        <v>232</v>
      </c>
      <c r="Z17" s="56" t="str">
        <f t="shared" si="3"/>
        <v/>
      </c>
      <c r="AA17" s="58" t="s">
        <v>232</v>
      </c>
      <c r="AB17" s="56" t="str">
        <f t="shared" si="3"/>
        <v/>
      </c>
      <c r="AC17" s="58" t="s">
        <v>232</v>
      </c>
      <c r="AD17" s="56" t="str">
        <f t="shared" si="4"/>
        <v/>
      </c>
      <c r="AE17" s="58" t="s">
        <v>232</v>
      </c>
      <c r="AF17" s="56" t="str">
        <f t="shared" si="5"/>
        <v/>
      </c>
      <c r="AG17" s="34" t="s">
        <v>232</v>
      </c>
      <c r="AH17" s="56" t="s">
        <v>232</v>
      </c>
      <c r="AI17" s="56" t="str">
        <f t="shared" si="6"/>
        <v/>
      </c>
      <c r="AJ17" s="58" t="s">
        <v>232</v>
      </c>
      <c r="AK17" s="56" t="str">
        <f t="shared" si="7"/>
        <v/>
      </c>
      <c r="AL17" s="56" t="s">
        <v>232</v>
      </c>
      <c r="AM17" s="56" t="str">
        <f t="shared" si="8"/>
        <v/>
      </c>
      <c r="AN17" s="56" t="s">
        <v>232</v>
      </c>
      <c r="AO17" s="56" t="str">
        <f t="shared" si="9"/>
        <v/>
      </c>
      <c r="AP17" s="56" t="s">
        <v>232</v>
      </c>
      <c r="AQ17" s="56" t="str">
        <f t="shared" si="10"/>
        <v/>
      </c>
      <c r="AR17" s="56" t="s">
        <v>232</v>
      </c>
      <c r="AS17" s="56" t="str">
        <f t="shared" si="11"/>
        <v/>
      </c>
      <c r="AT17" s="34" t="s">
        <v>232</v>
      </c>
      <c r="AU17" s="56" t="s">
        <v>232</v>
      </c>
      <c r="AV17" s="56" t="str">
        <f t="shared" si="12"/>
        <v/>
      </c>
      <c r="AW17" s="56" t="s">
        <v>232</v>
      </c>
      <c r="AX17" s="56" t="str">
        <f t="shared" si="12"/>
        <v/>
      </c>
      <c r="AY17" s="56" t="s">
        <v>232</v>
      </c>
      <c r="AZ17" s="56" t="str">
        <f t="shared" si="12"/>
        <v/>
      </c>
      <c r="BA17" s="56" t="s">
        <v>232</v>
      </c>
      <c r="BB17" s="56" t="str">
        <f t="shared" si="12"/>
        <v/>
      </c>
      <c r="BC17" s="56" t="s">
        <v>232</v>
      </c>
      <c r="BD17" s="56" t="str">
        <f t="shared" si="13"/>
        <v/>
      </c>
      <c r="BE17" s="56" t="s">
        <v>232</v>
      </c>
      <c r="BF17" s="56" t="str">
        <f t="shared" si="14"/>
        <v/>
      </c>
      <c r="BG17" s="34" t="s">
        <v>232</v>
      </c>
      <c r="BH17" s="56" t="s">
        <v>232</v>
      </c>
      <c r="BI17" s="56" t="str">
        <f t="shared" si="15"/>
        <v/>
      </c>
      <c r="BJ17" s="56" t="s">
        <v>232</v>
      </c>
      <c r="BK17" s="56" t="str">
        <f t="shared" si="16"/>
        <v/>
      </c>
      <c r="BL17" s="56" t="s">
        <v>232</v>
      </c>
      <c r="BM17" s="56" t="str">
        <f t="shared" si="17"/>
        <v/>
      </c>
      <c r="BN17" s="56" t="s">
        <v>232</v>
      </c>
      <c r="BO17" s="56" t="str">
        <f t="shared" si="18"/>
        <v/>
      </c>
      <c r="BP17" s="56" t="s">
        <v>232</v>
      </c>
      <c r="BQ17" s="56" t="str">
        <f t="shared" si="19"/>
        <v/>
      </c>
      <c r="BR17" s="56" t="s">
        <v>232</v>
      </c>
      <c r="BS17" s="56" t="str">
        <f t="shared" si="20"/>
        <v/>
      </c>
      <c r="BT17" s="34">
        <v>2</v>
      </c>
      <c r="BU17" s="56" t="s">
        <v>1321</v>
      </c>
      <c r="BV17" s="56">
        <f t="shared" si="21"/>
        <v>-3</v>
      </c>
      <c r="BW17" s="56" t="s">
        <v>1328</v>
      </c>
      <c r="BX17" s="56">
        <f t="shared" si="21"/>
        <v>-3</v>
      </c>
      <c r="BY17" s="56" t="s">
        <v>1333</v>
      </c>
      <c r="BZ17" s="56">
        <f t="shared" si="21"/>
        <v>-3</v>
      </c>
      <c r="CA17" s="56" t="s">
        <v>21</v>
      </c>
      <c r="CB17" s="56">
        <f t="shared" si="21"/>
        <v>-3</v>
      </c>
      <c r="CC17" s="56" t="s">
        <v>1338</v>
      </c>
      <c r="CD17" s="56">
        <f t="shared" si="22"/>
        <v>-3</v>
      </c>
      <c r="CE17" s="56" t="s">
        <v>1347</v>
      </c>
      <c r="CF17" s="56">
        <f t="shared" si="23"/>
        <v>-3</v>
      </c>
      <c r="CG17" s="34">
        <v>2</v>
      </c>
      <c r="CH17" s="56" t="s">
        <v>1321</v>
      </c>
      <c r="CI17" s="56">
        <f t="shared" si="24"/>
        <v>-3</v>
      </c>
      <c r="CJ17" s="56" t="s">
        <v>1328</v>
      </c>
      <c r="CK17" s="56">
        <f t="shared" si="25"/>
        <v>-3</v>
      </c>
      <c r="CL17" s="56" t="s">
        <v>1333</v>
      </c>
      <c r="CM17" s="56">
        <f t="shared" si="26"/>
        <v>-3</v>
      </c>
      <c r="CN17" s="56" t="s">
        <v>1337</v>
      </c>
      <c r="CO17" s="56">
        <f t="shared" si="27"/>
        <v>-3</v>
      </c>
      <c r="CP17" s="56" t="s">
        <v>1338</v>
      </c>
      <c r="CQ17" s="56">
        <f t="shared" si="28"/>
        <v>-3</v>
      </c>
      <c r="CR17" s="56" t="s">
        <v>1347</v>
      </c>
      <c r="CS17" s="56">
        <f t="shared" si="29"/>
        <v>-3</v>
      </c>
    </row>
    <row r="18" spans="1:97" s="44" customFormat="1" ht="15.75">
      <c r="A18" s="42" t="s">
        <v>57</v>
      </c>
      <c r="B18" s="40" t="s">
        <v>96</v>
      </c>
      <c r="C18" s="42" t="s">
        <v>42</v>
      </c>
      <c r="D18" s="42" t="s">
        <v>244</v>
      </c>
      <c r="E18" s="35"/>
      <c r="F18" s="42">
        <v>1</v>
      </c>
      <c r="G18" s="34">
        <v>0</v>
      </c>
      <c r="H18" s="34">
        <v>107</v>
      </c>
      <c r="I18" s="34">
        <v>89</v>
      </c>
      <c r="J18" s="34">
        <v>68</v>
      </c>
      <c r="K18" s="37">
        <v>70</v>
      </c>
      <c r="L18" s="34">
        <v>60.5</v>
      </c>
      <c r="M18" s="34">
        <v>58</v>
      </c>
      <c r="N18" s="34">
        <v>453</v>
      </c>
      <c r="O18" s="34" t="str">
        <f>IF(D18="理科",IF(N18&gt;=分数线!$C$2,"本科",""),IF(D18="文科",IF(N18&gt;=分数线!$C$3,"本科","")))</f>
        <v/>
      </c>
      <c r="P18" s="34">
        <f t="shared" si="0"/>
        <v>-36</v>
      </c>
      <c r="Q18" s="34" t="str">
        <f>IF(D18="理科",IF(N18&gt;=分数线!$C$6,"重本",""),IF(D18="文科",IF(N18&gt;=分数线!$C$7,"重本","")))</f>
        <v/>
      </c>
      <c r="R18" s="34">
        <f t="shared" si="1"/>
        <v>0</v>
      </c>
      <c r="S18" s="34">
        <f t="shared" si="2"/>
        <v>-36</v>
      </c>
      <c r="T18" s="34" t="s">
        <v>232</v>
      </c>
      <c r="U18" s="58" t="s">
        <v>232</v>
      </c>
      <c r="V18" s="56" t="str">
        <f t="shared" si="3"/>
        <v/>
      </c>
      <c r="W18" s="58" t="s">
        <v>232</v>
      </c>
      <c r="X18" s="56" t="str">
        <f t="shared" si="3"/>
        <v/>
      </c>
      <c r="Y18" s="58" t="s">
        <v>232</v>
      </c>
      <c r="Z18" s="56" t="str">
        <f t="shared" si="3"/>
        <v/>
      </c>
      <c r="AA18" s="58" t="s">
        <v>232</v>
      </c>
      <c r="AB18" s="56" t="str">
        <f t="shared" si="3"/>
        <v/>
      </c>
      <c r="AC18" s="58" t="s">
        <v>232</v>
      </c>
      <c r="AD18" s="56" t="str">
        <f t="shared" si="4"/>
        <v/>
      </c>
      <c r="AE18" s="58" t="s">
        <v>232</v>
      </c>
      <c r="AF18" s="56" t="str">
        <f t="shared" si="5"/>
        <v/>
      </c>
      <c r="AG18" s="34" t="s">
        <v>232</v>
      </c>
      <c r="AH18" s="56" t="s">
        <v>232</v>
      </c>
      <c r="AI18" s="56" t="str">
        <f t="shared" si="6"/>
        <v/>
      </c>
      <c r="AJ18" s="58" t="s">
        <v>232</v>
      </c>
      <c r="AK18" s="56" t="str">
        <f t="shared" si="7"/>
        <v/>
      </c>
      <c r="AL18" s="56" t="s">
        <v>232</v>
      </c>
      <c r="AM18" s="56" t="str">
        <f t="shared" si="8"/>
        <v/>
      </c>
      <c r="AN18" s="56" t="s">
        <v>232</v>
      </c>
      <c r="AO18" s="56" t="str">
        <f t="shared" si="9"/>
        <v/>
      </c>
      <c r="AP18" s="56" t="s">
        <v>232</v>
      </c>
      <c r="AQ18" s="56" t="str">
        <f t="shared" si="10"/>
        <v/>
      </c>
      <c r="AR18" s="56" t="s">
        <v>232</v>
      </c>
      <c r="AS18" s="56" t="str">
        <f t="shared" si="11"/>
        <v/>
      </c>
      <c r="AT18" s="34" t="s">
        <v>232</v>
      </c>
      <c r="AU18" s="56" t="s">
        <v>232</v>
      </c>
      <c r="AV18" s="56" t="str">
        <f t="shared" si="12"/>
        <v/>
      </c>
      <c r="AW18" s="56" t="s">
        <v>232</v>
      </c>
      <c r="AX18" s="56" t="str">
        <f t="shared" si="12"/>
        <v/>
      </c>
      <c r="AY18" s="56" t="s">
        <v>232</v>
      </c>
      <c r="AZ18" s="56" t="str">
        <f t="shared" si="12"/>
        <v/>
      </c>
      <c r="BA18" s="56" t="s">
        <v>232</v>
      </c>
      <c r="BB18" s="56" t="str">
        <f t="shared" si="12"/>
        <v/>
      </c>
      <c r="BC18" s="56" t="s">
        <v>232</v>
      </c>
      <c r="BD18" s="56" t="str">
        <f t="shared" si="13"/>
        <v/>
      </c>
      <c r="BE18" s="56" t="s">
        <v>232</v>
      </c>
      <c r="BF18" s="56" t="str">
        <f t="shared" si="14"/>
        <v/>
      </c>
      <c r="BG18" s="34" t="s">
        <v>232</v>
      </c>
      <c r="BH18" s="56" t="s">
        <v>232</v>
      </c>
      <c r="BI18" s="56" t="str">
        <f t="shared" si="15"/>
        <v/>
      </c>
      <c r="BJ18" s="56" t="s">
        <v>232</v>
      </c>
      <c r="BK18" s="56" t="str">
        <f t="shared" si="16"/>
        <v/>
      </c>
      <c r="BL18" s="56" t="s">
        <v>232</v>
      </c>
      <c r="BM18" s="56" t="str">
        <f t="shared" si="17"/>
        <v/>
      </c>
      <c r="BN18" s="56" t="s">
        <v>232</v>
      </c>
      <c r="BO18" s="56" t="str">
        <f t="shared" si="18"/>
        <v/>
      </c>
      <c r="BP18" s="56" t="s">
        <v>232</v>
      </c>
      <c r="BQ18" s="56" t="str">
        <f t="shared" si="19"/>
        <v/>
      </c>
      <c r="BR18" s="56" t="s">
        <v>232</v>
      </c>
      <c r="BS18" s="56" t="str">
        <f t="shared" si="20"/>
        <v/>
      </c>
      <c r="BT18" s="34">
        <v>2</v>
      </c>
      <c r="BU18" s="56" t="s">
        <v>1321</v>
      </c>
      <c r="BV18" s="56">
        <f t="shared" si="21"/>
        <v>-3</v>
      </c>
      <c r="BW18" s="56" t="s">
        <v>1328</v>
      </c>
      <c r="BX18" s="56">
        <f t="shared" si="21"/>
        <v>-3</v>
      </c>
      <c r="BY18" s="56" t="s">
        <v>1333</v>
      </c>
      <c r="BZ18" s="56">
        <f t="shared" si="21"/>
        <v>-3</v>
      </c>
      <c r="CA18" s="56" t="s">
        <v>21</v>
      </c>
      <c r="CB18" s="56">
        <f t="shared" si="21"/>
        <v>-3</v>
      </c>
      <c r="CC18" s="56" t="s">
        <v>1338</v>
      </c>
      <c r="CD18" s="56">
        <f t="shared" si="22"/>
        <v>-3</v>
      </c>
      <c r="CE18" s="56" t="s">
        <v>1347</v>
      </c>
      <c r="CF18" s="56">
        <f t="shared" si="23"/>
        <v>-3</v>
      </c>
      <c r="CG18" s="34">
        <v>2</v>
      </c>
      <c r="CH18" s="56" t="s">
        <v>1321</v>
      </c>
      <c r="CI18" s="56">
        <f t="shared" si="24"/>
        <v>-3</v>
      </c>
      <c r="CJ18" s="56" t="s">
        <v>1328</v>
      </c>
      <c r="CK18" s="56">
        <f t="shared" si="25"/>
        <v>-3</v>
      </c>
      <c r="CL18" s="56" t="s">
        <v>1333</v>
      </c>
      <c r="CM18" s="56">
        <f t="shared" si="26"/>
        <v>-3</v>
      </c>
      <c r="CN18" s="56" t="s">
        <v>1337</v>
      </c>
      <c r="CO18" s="56">
        <f t="shared" si="27"/>
        <v>-3</v>
      </c>
      <c r="CP18" s="56" t="s">
        <v>1338</v>
      </c>
      <c r="CQ18" s="56">
        <f t="shared" si="28"/>
        <v>-3</v>
      </c>
      <c r="CR18" s="56" t="s">
        <v>1347</v>
      </c>
      <c r="CS18" s="56">
        <f t="shared" si="29"/>
        <v>-3</v>
      </c>
    </row>
    <row r="19" spans="1:97" s="44" customFormat="1" ht="15.75">
      <c r="A19" s="42" t="s">
        <v>154</v>
      </c>
      <c r="B19" s="40" t="s">
        <v>84</v>
      </c>
      <c r="C19" s="42" t="s">
        <v>42</v>
      </c>
      <c r="D19" s="42" t="s">
        <v>244</v>
      </c>
      <c r="E19" s="35"/>
      <c r="F19" s="42">
        <v>0</v>
      </c>
      <c r="G19" s="34">
        <v>0</v>
      </c>
      <c r="H19" s="34">
        <v>101</v>
      </c>
      <c r="I19" s="34">
        <v>73</v>
      </c>
      <c r="J19" s="34">
        <v>67</v>
      </c>
      <c r="K19" s="37">
        <v>64</v>
      </c>
      <c r="L19" s="34">
        <v>66</v>
      </c>
      <c r="M19" s="34">
        <v>54</v>
      </c>
      <c r="N19" s="34">
        <v>425</v>
      </c>
      <c r="O19" s="34" t="str">
        <f>IF(D19="理科",IF(N19&gt;=分数线!$C$2,"本科",""),IF(D19="文科",IF(N19&gt;=分数线!$C$3,"本科","")))</f>
        <v/>
      </c>
      <c r="P19" s="34">
        <f t="shared" si="0"/>
        <v>0</v>
      </c>
      <c r="Q19" s="34" t="str">
        <f>IF(D19="理科",IF(N19&gt;=分数线!$C$6,"重本",""),IF(D19="文科",IF(N19&gt;=分数线!$C$7,"重本","")))</f>
        <v/>
      </c>
      <c r="R19" s="34">
        <f t="shared" si="1"/>
        <v>0</v>
      </c>
      <c r="S19" s="34">
        <f t="shared" si="2"/>
        <v>0</v>
      </c>
      <c r="T19" s="34" t="s">
        <v>232</v>
      </c>
      <c r="U19" s="58" t="s">
        <v>232</v>
      </c>
      <c r="V19" s="56" t="str">
        <f t="shared" si="3"/>
        <v/>
      </c>
      <c r="W19" s="58" t="s">
        <v>232</v>
      </c>
      <c r="X19" s="56" t="str">
        <f t="shared" si="3"/>
        <v/>
      </c>
      <c r="Y19" s="58" t="s">
        <v>232</v>
      </c>
      <c r="Z19" s="56" t="str">
        <f t="shared" si="3"/>
        <v/>
      </c>
      <c r="AA19" s="58" t="s">
        <v>232</v>
      </c>
      <c r="AB19" s="56" t="str">
        <f t="shared" si="3"/>
        <v/>
      </c>
      <c r="AC19" s="58" t="s">
        <v>232</v>
      </c>
      <c r="AD19" s="56" t="str">
        <f t="shared" si="4"/>
        <v/>
      </c>
      <c r="AE19" s="58" t="s">
        <v>232</v>
      </c>
      <c r="AF19" s="56" t="str">
        <f t="shared" si="5"/>
        <v/>
      </c>
      <c r="AG19" s="34" t="s">
        <v>232</v>
      </c>
      <c r="AH19" s="56" t="s">
        <v>232</v>
      </c>
      <c r="AI19" s="56" t="str">
        <f t="shared" si="6"/>
        <v/>
      </c>
      <c r="AJ19" s="58" t="s">
        <v>232</v>
      </c>
      <c r="AK19" s="56" t="str">
        <f t="shared" si="7"/>
        <v/>
      </c>
      <c r="AL19" s="56" t="s">
        <v>232</v>
      </c>
      <c r="AM19" s="56" t="str">
        <f t="shared" si="8"/>
        <v/>
      </c>
      <c r="AN19" s="56" t="s">
        <v>232</v>
      </c>
      <c r="AO19" s="56" t="str">
        <f t="shared" si="9"/>
        <v/>
      </c>
      <c r="AP19" s="56" t="s">
        <v>232</v>
      </c>
      <c r="AQ19" s="56" t="str">
        <f t="shared" si="10"/>
        <v/>
      </c>
      <c r="AR19" s="56" t="s">
        <v>232</v>
      </c>
      <c r="AS19" s="56" t="str">
        <f t="shared" si="11"/>
        <v/>
      </c>
      <c r="AT19" s="34" t="s">
        <v>232</v>
      </c>
      <c r="AU19" s="56" t="s">
        <v>232</v>
      </c>
      <c r="AV19" s="56" t="str">
        <f t="shared" si="12"/>
        <v/>
      </c>
      <c r="AW19" s="56" t="s">
        <v>232</v>
      </c>
      <c r="AX19" s="56" t="str">
        <f t="shared" si="12"/>
        <v/>
      </c>
      <c r="AY19" s="56" t="s">
        <v>232</v>
      </c>
      <c r="AZ19" s="56" t="str">
        <f t="shared" si="12"/>
        <v/>
      </c>
      <c r="BA19" s="56" t="s">
        <v>232</v>
      </c>
      <c r="BB19" s="56" t="str">
        <f t="shared" si="12"/>
        <v/>
      </c>
      <c r="BC19" s="56" t="s">
        <v>232</v>
      </c>
      <c r="BD19" s="56" t="str">
        <f t="shared" si="13"/>
        <v/>
      </c>
      <c r="BE19" s="56" t="s">
        <v>232</v>
      </c>
      <c r="BF19" s="56" t="str">
        <f t="shared" si="14"/>
        <v/>
      </c>
      <c r="BG19" s="34" t="s">
        <v>232</v>
      </c>
      <c r="BH19" s="56" t="s">
        <v>232</v>
      </c>
      <c r="BI19" s="56" t="str">
        <f t="shared" si="15"/>
        <v/>
      </c>
      <c r="BJ19" s="56" t="s">
        <v>232</v>
      </c>
      <c r="BK19" s="56" t="str">
        <f t="shared" si="16"/>
        <v/>
      </c>
      <c r="BL19" s="56" t="s">
        <v>232</v>
      </c>
      <c r="BM19" s="56" t="str">
        <f t="shared" si="17"/>
        <v/>
      </c>
      <c r="BN19" s="56" t="s">
        <v>232</v>
      </c>
      <c r="BO19" s="56" t="str">
        <f t="shared" si="18"/>
        <v/>
      </c>
      <c r="BP19" s="56" t="s">
        <v>232</v>
      </c>
      <c r="BQ19" s="56" t="str">
        <f t="shared" si="19"/>
        <v/>
      </c>
      <c r="BR19" s="56" t="s">
        <v>232</v>
      </c>
      <c r="BS19" s="56" t="str">
        <f t="shared" si="20"/>
        <v/>
      </c>
      <c r="BT19" s="34">
        <v>3</v>
      </c>
      <c r="BU19" s="56" t="s">
        <v>1322</v>
      </c>
      <c r="BV19" s="56">
        <f t="shared" si="21"/>
        <v>0</v>
      </c>
      <c r="BW19" s="56" t="s">
        <v>1327</v>
      </c>
      <c r="BX19" s="56">
        <f t="shared" si="21"/>
        <v>0</v>
      </c>
      <c r="BY19" s="56" t="s">
        <v>71</v>
      </c>
      <c r="BZ19" s="56">
        <f t="shared" si="21"/>
        <v>0</v>
      </c>
      <c r="CA19" s="56" t="s">
        <v>1336</v>
      </c>
      <c r="CB19" s="56">
        <f t="shared" si="21"/>
        <v>0</v>
      </c>
      <c r="CC19" s="56" t="s">
        <v>1338</v>
      </c>
      <c r="CD19" s="56">
        <f t="shared" si="22"/>
        <v>0</v>
      </c>
      <c r="CE19" s="56" t="s">
        <v>1347</v>
      </c>
      <c r="CF19" s="56">
        <f t="shared" si="23"/>
        <v>0</v>
      </c>
      <c r="CG19" s="34">
        <v>3</v>
      </c>
      <c r="CH19" s="56" t="s">
        <v>1322</v>
      </c>
      <c r="CI19" s="56">
        <f t="shared" si="24"/>
        <v>0</v>
      </c>
      <c r="CJ19" s="56" t="s">
        <v>1327</v>
      </c>
      <c r="CK19" s="56">
        <f t="shared" si="25"/>
        <v>0</v>
      </c>
      <c r="CL19" s="56" t="s">
        <v>71</v>
      </c>
      <c r="CM19" s="56">
        <f t="shared" si="26"/>
        <v>0</v>
      </c>
      <c r="CN19" s="56" t="s">
        <v>1338</v>
      </c>
      <c r="CO19" s="56">
        <f t="shared" si="27"/>
        <v>0</v>
      </c>
      <c r="CP19" s="56" t="s">
        <v>1336</v>
      </c>
      <c r="CQ19" s="56">
        <f t="shared" si="28"/>
        <v>0</v>
      </c>
      <c r="CR19" s="56" t="s">
        <v>1347</v>
      </c>
      <c r="CS19" s="56">
        <f t="shared" si="29"/>
        <v>0</v>
      </c>
    </row>
    <row r="20" spans="1:97" s="44" customFormat="1" ht="15.75">
      <c r="A20" s="42" t="s">
        <v>148</v>
      </c>
      <c r="B20" s="40" t="s">
        <v>80</v>
      </c>
      <c r="C20" s="42" t="s">
        <v>42</v>
      </c>
      <c r="D20" s="42" t="s">
        <v>244</v>
      </c>
      <c r="E20" s="35"/>
      <c r="F20" s="42">
        <v>0</v>
      </c>
      <c r="G20" s="34">
        <v>0</v>
      </c>
      <c r="H20" s="34">
        <v>106</v>
      </c>
      <c r="I20" s="34">
        <v>69</v>
      </c>
      <c r="J20" s="34">
        <v>86</v>
      </c>
      <c r="K20" s="37">
        <v>65.5</v>
      </c>
      <c r="L20" s="34">
        <v>64</v>
      </c>
      <c r="M20" s="34">
        <v>37</v>
      </c>
      <c r="N20" s="34">
        <v>428</v>
      </c>
      <c r="O20" s="34" t="str">
        <f>IF(D20="理科",IF(N20&gt;=分数线!$C$2,"本科",""),IF(D20="文科",IF(N20&gt;=分数线!$C$3,"本科","")))</f>
        <v/>
      </c>
      <c r="P20" s="34">
        <f t="shared" si="0"/>
        <v>0</v>
      </c>
      <c r="Q20" s="34" t="str">
        <f>IF(D20="理科",IF(N20&gt;=分数线!$C$6,"重本",""),IF(D20="文科",IF(N20&gt;=分数线!$C$7,"重本","")))</f>
        <v/>
      </c>
      <c r="R20" s="34">
        <f t="shared" si="1"/>
        <v>0</v>
      </c>
      <c r="S20" s="34">
        <f t="shared" si="2"/>
        <v>0</v>
      </c>
      <c r="T20" s="34" t="s">
        <v>232</v>
      </c>
      <c r="U20" s="58" t="s">
        <v>232</v>
      </c>
      <c r="V20" s="56" t="str">
        <f t="shared" si="3"/>
        <v/>
      </c>
      <c r="W20" s="58" t="s">
        <v>232</v>
      </c>
      <c r="X20" s="56" t="str">
        <f t="shared" si="3"/>
        <v/>
      </c>
      <c r="Y20" s="58" t="s">
        <v>232</v>
      </c>
      <c r="Z20" s="56" t="str">
        <f t="shared" si="3"/>
        <v/>
      </c>
      <c r="AA20" s="58" t="s">
        <v>232</v>
      </c>
      <c r="AB20" s="56" t="str">
        <f t="shared" si="3"/>
        <v/>
      </c>
      <c r="AC20" s="58" t="s">
        <v>232</v>
      </c>
      <c r="AD20" s="56" t="str">
        <f t="shared" si="4"/>
        <v/>
      </c>
      <c r="AE20" s="58" t="s">
        <v>232</v>
      </c>
      <c r="AF20" s="56" t="str">
        <f t="shared" si="5"/>
        <v/>
      </c>
      <c r="AG20" s="34" t="s">
        <v>232</v>
      </c>
      <c r="AH20" s="56" t="s">
        <v>232</v>
      </c>
      <c r="AI20" s="56" t="str">
        <f t="shared" si="6"/>
        <v/>
      </c>
      <c r="AJ20" s="58" t="s">
        <v>232</v>
      </c>
      <c r="AK20" s="56" t="str">
        <f t="shared" si="7"/>
        <v/>
      </c>
      <c r="AL20" s="56" t="s">
        <v>232</v>
      </c>
      <c r="AM20" s="56" t="str">
        <f t="shared" si="8"/>
        <v/>
      </c>
      <c r="AN20" s="56" t="s">
        <v>232</v>
      </c>
      <c r="AO20" s="56" t="str">
        <f t="shared" si="9"/>
        <v/>
      </c>
      <c r="AP20" s="56" t="s">
        <v>232</v>
      </c>
      <c r="AQ20" s="56" t="str">
        <f t="shared" si="10"/>
        <v/>
      </c>
      <c r="AR20" s="56" t="s">
        <v>232</v>
      </c>
      <c r="AS20" s="56" t="str">
        <f t="shared" si="11"/>
        <v/>
      </c>
      <c r="AT20" s="34" t="s">
        <v>232</v>
      </c>
      <c r="AU20" s="56" t="s">
        <v>232</v>
      </c>
      <c r="AV20" s="56" t="str">
        <f t="shared" si="12"/>
        <v/>
      </c>
      <c r="AW20" s="56" t="s">
        <v>232</v>
      </c>
      <c r="AX20" s="56" t="str">
        <f t="shared" si="12"/>
        <v/>
      </c>
      <c r="AY20" s="56" t="s">
        <v>232</v>
      </c>
      <c r="AZ20" s="56" t="str">
        <f t="shared" si="12"/>
        <v/>
      </c>
      <c r="BA20" s="56" t="s">
        <v>232</v>
      </c>
      <c r="BB20" s="56" t="str">
        <f t="shared" si="12"/>
        <v/>
      </c>
      <c r="BC20" s="56" t="s">
        <v>232</v>
      </c>
      <c r="BD20" s="56" t="str">
        <f t="shared" si="13"/>
        <v/>
      </c>
      <c r="BE20" s="56" t="s">
        <v>232</v>
      </c>
      <c r="BF20" s="56" t="str">
        <f t="shared" si="14"/>
        <v/>
      </c>
      <c r="BG20" s="34" t="s">
        <v>232</v>
      </c>
      <c r="BH20" s="56" t="s">
        <v>232</v>
      </c>
      <c r="BI20" s="56" t="str">
        <f t="shared" si="15"/>
        <v/>
      </c>
      <c r="BJ20" s="56" t="s">
        <v>232</v>
      </c>
      <c r="BK20" s="56" t="str">
        <f t="shared" si="16"/>
        <v/>
      </c>
      <c r="BL20" s="56" t="s">
        <v>232</v>
      </c>
      <c r="BM20" s="56" t="str">
        <f t="shared" si="17"/>
        <v/>
      </c>
      <c r="BN20" s="56" t="s">
        <v>232</v>
      </c>
      <c r="BO20" s="56" t="str">
        <f t="shared" si="18"/>
        <v/>
      </c>
      <c r="BP20" s="56" t="s">
        <v>232</v>
      </c>
      <c r="BQ20" s="56" t="str">
        <f t="shared" si="19"/>
        <v/>
      </c>
      <c r="BR20" s="56" t="s">
        <v>232</v>
      </c>
      <c r="BS20" s="56" t="str">
        <f t="shared" si="20"/>
        <v/>
      </c>
      <c r="BT20" s="34">
        <v>3</v>
      </c>
      <c r="BU20" s="56" t="s">
        <v>1322</v>
      </c>
      <c r="BV20" s="56">
        <f t="shared" si="21"/>
        <v>0</v>
      </c>
      <c r="BW20" s="56" t="s">
        <v>1327</v>
      </c>
      <c r="BX20" s="56">
        <f t="shared" si="21"/>
        <v>0</v>
      </c>
      <c r="BY20" s="56" t="s">
        <v>71</v>
      </c>
      <c r="BZ20" s="56">
        <f t="shared" si="21"/>
        <v>0</v>
      </c>
      <c r="CA20" s="56" t="s">
        <v>1336</v>
      </c>
      <c r="CB20" s="56">
        <f t="shared" si="21"/>
        <v>0</v>
      </c>
      <c r="CC20" s="56" t="s">
        <v>1338</v>
      </c>
      <c r="CD20" s="56">
        <f t="shared" si="22"/>
        <v>0</v>
      </c>
      <c r="CE20" s="56" t="s">
        <v>1347</v>
      </c>
      <c r="CF20" s="56">
        <f t="shared" si="23"/>
        <v>0</v>
      </c>
      <c r="CG20" s="34">
        <v>3</v>
      </c>
      <c r="CH20" s="56" t="s">
        <v>1322</v>
      </c>
      <c r="CI20" s="56">
        <f t="shared" si="24"/>
        <v>0</v>
      </c>
      <c r="CJ20" s="56" t="s">
        <v>1327</v>
      </c>
      <c r="CK20" s="56">
        <f t="shared" si="25"/>
        <v>0</v>
      </c>
      <c r="CL20" s="56" t="s">
        <v>71</v>
      </c>
      <c r="CM20" s="56">
        <f t="shared" si="26"/>
        <v>0</v>
      </c>
      <c r="CN20" s="56" t="s">
        <v>1338</v>
      </c>
      <c r="CO20" s="56">
        <f t="shared" si="27"/>
        <v>0</v>
      </c>
      <c r="CP20" s="56" t="s">
        <v>1336</v>
      </c>
      <c r="CQ20" s="56">
        <f t="shared" si="28"/>
        <v>0</v>
      </c>
      <c r="CR20" s="56" t="s">
        <v>1347</v>
      </c>
      <c r="CS20" s="56">
        <f t="shared" si="29"/>
        <v>0</v>
      </c>
    </row>
    <row r="21" spans="1:97" s="44" customFormat="1" ht="15.75">
      <c r="A21" s="42" t="s">
        <v>175</v>
      </c>
      <c r="B21" s="40" t="s">
        <v>104</v>
      </c>
      <c r="C21" s="42" t="s">
        <v>42</v>
      </c>
      <c r="D21" s="42" t="s">
        <v>244</v>
      </c>
      <c r="E21" s="35"/>
      <c r="F21" s="42">
        <v>0</v>
      </c>
      <c r="G21" s="34">
        <v>0</v>
      </c>
      <c r="H21" s="34">
        <v>113</v>
      </c>
      <c r="I21" s="34">
        <v>94</v>
      </c>
      <c r="J21" s="34">
        <v>90</v>
      </c>
      <c r="K21" s="37">
        <v>65.5</v>
      </c>
      <c r="L21" s="34">
        <v>70</v>
      </c>
      <c r="M21" s="34">
        <v>44</v>
      </c>
      <c r="N21" s="34">
        <v>477</v>
      </c>
      <c r="O21" s="34" t="str">
        <f>IF(D21="理科",IF(N21&gt;=分数线!$C$2,"本科",""),IF(D21="文科",IF(N21&gt;=分数线!$C$3,"本科","")))</f>
        <v>本科</v>
      </c>
      <c r="P21" s="34">
        <f t="shared" si="0"/>
        <v>72</v>
      </c>
      <c r="Q21" s="34" t="str">
        <f>IF(D21="理科",IF(N21&gt;=分数线!$C$6,"重本",""),IF(D21="文科",IF(N21&gt;=分数线!$C$7,"重本","")))</f>
        <v/>
      </c>
      <c r="R21" s="34">
        <f t="shared" si="1"/>
        <v>0</v>
      </c>
      <c r="S21" s="34">
        <f t="shared" si="2"/>
        <v>72</v>
      </c>
      <c r="T21" s="34" t="s">
        <v>232</v>
      </c>
      <c r="U21" s="58" t="s">
        <v>232</v>
      </c>
      <c r="V21" s="56" t="str">
        <f t="shared" si="3"/>
        <v/>
      </c>
      <c r="W21" s="58" t="s">
        <v>232</v>
      </c>
      <c r="X21" s="56" t="str">
        <f t="shared" si="3"/>
        <v/>
      </c>
      <c r="Y21" s="58" t="s">
        <v>232</v>
      </c>
      <c r="Z21" s="56" t="str">
        <f t="shared" si="3"/>
        <v/>
      </c>
      <c r="AA21" s="58" t="s">
        <v>232</v>
      </c>
      <c r="AB21" s="56" t="str">
        <f t="shared" si="3"/>
        <v/>
      </c>
      <c r="AC21" s="58" t="s">
        <v>232</v>
      </c>
      <c r="AD21" s="56" t="str">
        <f t="shared" si="4"/>
        <v/>
      </c>
      <c r="AE21" s="58" t="s">
        <v>232</v>
      </c>
      <c r="AF21" s="56" t="str">
        <f t="shared" si="5"/>
        <v/>
      </c>
      <c r="AG21" s="34" t="s">
        <v>232</v>
      </c>
      <c r="AH21" s="56" t="s">
        <v>232</v>
      </c>
      <c r="AI21" s="56" t="str">
        <f t="shared" si="6"/>
        <v/>
      </c>
      <c r="AJ21" s="58" t="s">
        <v>232</v>
      </c>
      <c r="AK21" s="56" t="str">
        <f t="shared" si="7"/>
        <v/>
      </c>
      <c r="AL21" s="56" t="s">
        <v>232</v>
      </c>
      <c r="AM21" s="56" t="str">
        <f t="shared" si="8"/>
        <v/>
      </c>
      <c r="AN21" s="56" t="s">
        <v>232</v>
      </c>
      <c r="AO21" s="56" t="str">
        <f t="shared" si="9"/>
        <v/>
      </c>
      <c r="AP21" s="56" t="s">
        <v>232</v>
      </c>
      <c r="AQ21" s="56" t="str">
        <f t="shared" si="10"/>
        <v/>
      </c>
      <c r="AR21" s="56" t="s">
        <v>232</v>
      </c>
      <c r="AS21" s="56" t="str">
        <f t="shared" si="11"/>
        <v/>
      </c>
      <c r="AT21" s="34" t="s">
        <v>232</v>
      </c>
      <c r="AU21" s="56" t="s">
        <v>232</v>
      </c>
      <c r="AV21" s="56" t="str">
        <f t="shared" si="12"/>
        <v/>
      </c>
      <c r="AW21" s="56" t="s">
        <v>232</v>
      </c>
      <c r="AX21" s="56" t="str">
        <f t="shared" si="12"/>
        <v/>
      </c>
      <c r="AY21" s="56" t="s">
        <v>232</v>
      </c>
      <c r="AZ21" s="56" t="str">
        <f t="shared" si="12"/>
        <v/>
      </c>
      <c r="BA21" s="56" t="s">
        <v>232</v>
      </c>
      <c r="BB21" s="56" t="str">
        <f t="shared" si="12"/>
        <v/>
      </c>
      <c r="BC21" s="56" t="s">
        <v>232</v>
      </c>
      <c r="BD21" s="56" t="str">
        <f t="shared" si="13"/>
        <v/>
      </c>
      <c r="BE21" s="56" t="s">
        <v>232</v>
      </c>
      <c r="BF21" s="56" t="str">
        <f t="shared" si="14"/>
        <v/>
      </c>
      <c r="BG21" s="34" t="s">
        <v>232</v>
      </c>
      <c r="BH21" s="56" t="s">
        <v>232</v>
      </c>
      <c r="BI21" s="56" t="str">
        <f t="shared" si="15"/>
        <v/>
      </c>
      <c r="BJ21" s="56" t="s">
        <v>232</v>
      </c>
      <c r="BK21" s="56" t="str">
        <f t="shared" si="16"/>
        <v/>
      </c>
      <c r="BL21" s="56" t="s">
        <v>232</v>
      </c>
      <c r="BM21" s="56" t="str">
        <f t="shared" si="17"/>
        <v/>
      </c>
      <c r="BN21" s="56" t="s">
        <v>232</v>
      </c>
      <c r="BO21" s="56" t="str">
        <f t="shared" si="18"/>
        <v/>
      </c>
      <c r="BP21" s="56" t="s">
        <v>232</v>
      </c>
      <c r="BQ21" s="56" t="str">
        <f t="shared" si="19"/>
        <v/>
      </c>
      <c r="BR21" s="56" t="s">
        <v>232</v>
      </c>
      <c r="BS21" s="56" t="str">
        <f t="shared" si="20"/>
        <v/>
      </c>
      <c r="BT21" s="34">
        <v>3</v>
      </c>
      <c r="BU21" s="56" t="s">
        <v>1322</v>
      </c>
      <c r="BV21" s="56">
        <f t="shared" si="21"/>
        <v>6</v>
      </c>
      <c r="BW21" s="56" t="s">
        <v>1327</v>
      </c>
      <c r="BX21" s="56">
        <f t="shared" si="21"/>
        <v>6</v>
      </c>
      <c r="BY21" s="56" t="s">
        <v>71</v>
      </c>
      <c r="BZ21" s="56">
        <f t="shared" si="21"/>
        <v>6</v>
      </c>
      <c r="CA21" s="56" t="s">
        <v>1336</v>
      </c>
      <c r="CB21" s="56">
        <f t="shared" si="21"/>
        <v>6</v>
      </c>
      <c r="CC21" s="56" t="s">
        <v>1338</v>
      </c>
      <c r="CD21" s="56">
        <f t="shared" si="22"/>
        <v>6</v>
      </c>
      <c r="CE21" s="56" t="s">
        <v>1347</v>
      </c>
      <c r="CF21" s="56">
        <f t="shared" si="23"/>
        <v>6</v>
      </c>
      <c r="CG21" s="34">
        <v>3</v>
      </c>
      <c r="CH21" s="56" t="s">
        <v>1322</v>
      </c>
      <c r="CI21" s="56">
        <f t="shared" si="24"/>
        <v>6</v>
      </c>
      <c r="CJ21" s="56" t="s">
        <v>1327</v>
      </c>
      <c r="CK21" s="56">
        <f t="shared" si="25"/>
        <v>6</v>
      </c>
      <c r="CL21" s="56" t="s">
        <v>71</v>
      </c>
      <c r="CM21" s="56">
        <f t="shared" si="26"/>
        <v>6</v>
      </c>
      <c r="CN21" s="56" t="s">
        <v>1338</v>
      </c>
      <c r="CO21" s="56">
        <f t="shared" si="27"/>
        <v>6</v>
      </c>
      <c r="CP21" s="56" t="s">
        <v>1336</v>
      </c>
      <c r="CQ21" s="56">
        <f t="shared" si="28"/>
        <v>6</v>
      </c>
      <c r="CR21" s="56" t="s">
        <v>1347</v>
      </c>
      <c r="CS21" s="56">
        <f t="shared" si="29"/>
        <v>6</v>
      </c>
    </row>
    <row r="22" spans="1:97" s="44" customFormat="1" ht="15.75">
      <c r="A22" s="42" t="s">
        <v>46</v>
      </c>
      <c r="B22" s="40" t="s">
        <v>98</v>
      </c>
      <c r="C22" s="42" t="s">
        <v>42</v>
      </c>
      <c r="D22" s="42" t="s">
        <v>244</v>
      </c>
      <c r="E22" s="35"/>
      <c r="F22" s="42">
        <v>0</v>
      </c>
      <c r="G22" s="34">
        <v>0</v>
      </c>
      <c r="H22" s="34">
        <v>105</v>
      </c>
      <c r="I22" s="34">
        <v>62</v>
      </c>
      <c r="J22" s="34">
        <v>90</v>
      </c>
      <c r="K22" s="37">
        <v>67.5</v>
      </c>
      <c r="L22" s="34">
        <v>59.5</v>
      </c>
      <c r="M22" s="34">
        <v>57</v>
      </c>
      <c r="N22" s="34">
        <v>441</v>
      </c>
      <c r="O22" s="34" t="str">
        <f>IF(D22="理科",IF(N22&gt;=分数线!$C$2,"本科",""),IF(D22="文科",IF(N22&gt;=分数线!$C$3,"本科","")))</f>
        <v/>
      </c>
      <c r="P22" s="34">
        <f t="shared" si="0"/>
        <v>0</v>
      </c>
      <c r="Q22" s="34" t="str">
        <f>IF(D22="理科",IF(N22&gt;=分数线!$C$6,"重本",""),IF(D22="文科",IF(N22&gt;=分数线!$C$7,"重本","")))</f>
        <v/>
      </c>
      <c r="R22" s="34">
        <f t="shared" si="1"/>
        <v>0</v>
      </c>
      <c r="S22" s="34">
        <f t="shared" si="2"/>
        <v>0</v>
      </c>
      <c r="T22" s="34" t="s">
        <v>232</v>
      </c>
      <c r="U22" s="58" t="s">
        <v>232</v>
      </c>
      <c r="V22" s="56" t="str">
        <f t="shared" si="3"/>
        <v/>
      </c>
      <c r="W22" s="58" t="s">
        <v>232</v>
      </c>
      <c r="X22" s="56" t="str">
        <f t="shared" si="3"/>
        <v/>
      </c>
      <c r="Y22" s="58" t="s">
        <v>232</v>
      </c>
      <c r="Z22" s="56" t="str">
        <f t="shared" si="3"/>
        <v/>
      </c>
      <c r="AA22" s="58" t="s">
        <v>232</v>
      </c>
      <c r="AB22" s="56" t="str">
        <f t="shared" si="3"/>
        <v/>
      </c>
      <c r="AC22" s="58" t="s">
        <v>232</v>
      </c>
      <c r="AD22" s="56" t="str">
        <f t="shared" si="4"/>
        <v/>
      </c>
      <c r="AE22" s="58" t="s">
        <v>232</v>
      </c>
      <c r="AF22" s="56" t="str">
        <f t="shared" si="5"/>
        <v/>
      </c>
      <c r="AG22" s="34" t="s">
        <v>232</v>
      </c>
      <c r="AH22" s="56" t="s">
        <v>232</v>
      </c>
      <c r="AI22" s="56" t="str">
        <f t="shared" si="6"/>
        <v/>
      </c>
      <c r="AJ22" s="58" t="s">
        <v>232</v>
      </c>
      <c r="AK22" s="56" t="str">
        <f t="shared" si="7"/>
        <v/>
      </c>
      <c r="AL22" s="56" t="s">
        <v>232</v>
      </c>
      <c r="AM22" s="56" t="str">
        <f t="shared" si="8"/>
        <v/>
      </c>
      <c r="AN22" s="56" t="s">
        <v>232</v>
      </c>
      <c r="AO22" s="56" t="str">
        <f t="shared" si="9"/>
        <v/>
      </c>
      <c r="AP22" s="56" t="s">
        <v>232</v>
      </c>
      <c r="AQ22" s="56" t="str">
        <f t="shared" si="10"/>
        <v/>
      </c>
      <c r="AR22" s="56" t="s">
        <v>232</v>
      </c>
      <c r="AS22" s="56" t="str">
        <f t="shared" si="11"/>
        <v/>
      </c>
      <c r="AT22" s="34" t="s">
        <v>232</v>
      </c>
      <c r="AU22" s="56" t="s">
        <v>232</v>
      </c>
      <c r="AV22" s="56" t="str">
        <f t="shared" si="12"/>
        <v/>
      </c>
      <c r="AW22" s="56" t="s">
        <v>232</v>
      </c>
      <c r="AX22" s="56" t="str">
        <f t="shared" si="12"/>
        <v/>
      </c>
      <c r="AY22" s="56" t="s">
        <v>232</v>
      </c>
      <c r="AZ22" s="56" t="str">
        <f t="shared" si="12"/>
        <v/>
      </c>
      <c r="BA22" s="56" t="s">
        <v>232</v>
      </c>
      <c r="BB22" s="56" t="str">
        <f t="shared" si="12"/>
        <v/>
      </c>
      <c r="BC22" s="56" t="s">
        <v>232</v>
      </c>
      <c r="BD22" s="56" t="str">
        <f t="shared" si="13"/>
        <v/>
      </c>
      <c r="BE22" s="56" t="s">
        <v>232</v>
      </c>
      <c r="BF22" s="56" t="str">
        <f t="shared" si="14"/>
        <v/>
      </c>
      <c r="BG22" s="34" t="s">
        <v>232</v>
      </c>
      <c r="BH22" s="56" t="s">
        <v>232</v>
      </c>
      <c r="BI22" s="56" t="str">
        <f t="shared" si="15"/>
        <v/>
      </c>
      <c r="BJ22" s="56" t="s">
        <v>232</v>
      </c>
      <c r="BK22" s="56" t="str">
        <f t="shared" si="16"/>
        <v/>
      </c>
      <c r="BL22" s="56" t="s">
        <v>232</v>
      </c>
      <c r="BM22" s="56" t="str">
        <f t="shared" si="17"/>
        <v/>
      </c>
      <c r="BN22" s="56" t="s">
        <v>232</v>
      </c>
      <c r="BO22" s="56" t="str">
        <f t="shared" si="18"/>
        <v/>
      </c>
      <c r="BP22" s="56" t="s">
        <v>232</v>
      </c>
      <c r="BQ22" s="56" t="str">
        <f t="shared" si="19"/>
        <v/>
      </c>
      <c r="BR22" s="56" t="s">
        <v>232</v>
      </c>
      <c r="BS22" s="56" t="str">
        <f t="shared" si="20"/>
        <v/>
      </c>
      <c r="BT22" s="34">
        <v>3</v>
      </c>
      <c r="BU22" s="56" t="s">
        <v>1322</v>
      </c>
      <c r="BV22" s="56">
        <f t="shared" si="21"/>
        <v>0</v>
      </c>
      <c r="BW22" s="56" t="s">
        <v>1327</v>
      </c>
      <c r="BX22" s="56">
        <f t="shared" si="21"/>
        <v>0</v>
      </c>
      <c r="BY22" s="56" t="s">
        <v>71</v>
      </c>
      <c r="BZ22" s="56">
        <f t="shared" si="21"/>
        <v>0</v>
      </c>
      <c r="CA22" s="56" t="s">
        <v>1336</v>
      </c>
      <c r="CB22" s="56">
        <f t="shared" si="21"/>
        <v>0</v>
      </c>
      <c r="CC22" s="56" t="s">
        <v>1338</v>
      </c>
      <c r="CD22" s="56">
        <f t="shared" si="22"/>
        <v>0</v>
      </c>
      <c r="CE22" s="56" t="s">
        <v>1347</v>
      </c>
      <c r="CF22" s="56">
        <f t="shared" si="23"/>
        <v>0</v>
      </c>
      <c r="CG22" s="34">
        <v>3</v>
      </c>
      <c r="CH22" s="56" t="s">
        <v>1322</v>
      </c>
      <c r="CI22" s="56">
        <f t="shared" si="24"/>
        <v>0</v>
      </c>
      <c r="CJ22" s="56" t="s">
        <v>1327</v>
      </c>
      <c r="CK22" s="56">
        <f t="shared" si="25"/>
        <v>0</v>
      </c>
      <c r="CL22" s="56" t="s">
        <v>71</v>
      </c>
      <c r="CM22" s="56">
        <f t="shared" si="26"/>
        <v>0</v>
      </c>
      <c r="CN22" s="56" t="s">
        <v>1338</v>
      </c>
      <c r="CO22" s="56">
        <f t="shared" si="27"/>
        <v>0</v>
      </c>
      <c r="CP22" s="56" t="s">
        <v>1336</v>
      </c>
      <c r="CQ22" s="56">
        <f t="shared" si="28"/>
        <v>0</v>
      </c>
      <c r="CR22" s="56" t="s">
        <v>1347</v>
      </c>
      <c r="CS22" s="56">
        <f t="shared" si="29"/>
        <v>0</v>
      </c>
    </row>
    <row r="23" spans="1:97" s="44" customFormat="1" ht="15.75">
      <c r="A23" s="42" t="s">
        <v>161</v>
      </c>
      <c r="B23" s="40" t="s">
        <v>89</v>
      </c>
      <c r="C23" s="42" t="s">
        <v>42</v>
      </c>
      <c r="D23" s="42" t="s">
        <v>244</v>
      </c>
      <c r="E23" s="35"/>
      <c r="F23" s="42">
        <v>0</v>
      </c>
      <c r="G23" s="34">
        <v>0</v>
      </c>
      <c r="H23" s="34">
        <v>93</v>
      </c>
      <c r="I23" s="34">
        <v>90</v>
      </c>
      <c r="J23" s="34">
        <v>55</v>
      </c>
      <c r="K23" s="37">
        <v>61</v>
      </c>
      <c r="L23" s="34">
        <v>48.5</v>
      </c>
      <c r="M23" s="34">
        <v>37</v>
      </c>
      <c r="N23" s="34">
        <v>385</v>
      </c>
      <c r="O23" s="34" t="str">
        <f>IF(D23="理科",IF(N23&gt;=分数线!$C$2,"本科",""),IF(D23="文科",IF(N23&gt;=分数线!$C$3,"本科","")))</f>
        <v/>
      </c>
      <c r="P23" s="34">
        <f t="shared" si="0"/>
        <v>0</v>
      </c>
      <c r="Q23" s="34" t="str">
        <f>IF(D23="理科",IF(N23&gt;=分数线!$C$6,"重本",""),IF(D23="文科",IF(N23&gt;=分数线!$C$7,"重本","")))</f>
        <v/>
      </c>
      <c r="R23" s="34">
        <f t="shared" si="1"/>
        <v>0</v>
      </c>
      <c r="S23" s="34">
        <f t="shared" si="2"/>
        <v>0</v>
      </c>
      <c r="T23" s="34" t="s">
        <v>232</v>
      </c>
      <c r="U23" s="58" t="s">
        <v>232</v>
      </c>
      <c r="V23" s="56" t="str">
        <f t="shared" si="3"/>
        <v/>
      </c>
      <c r="W23" s="58" t="s">
        <v>232</v>
      </c>
      <c r="X23" s="56" t="str">
        <f t="shared" si="3"/>
        <v/>
      </c>
      <c r="Y23" s="58" t="s">
        <v>232</v>
      </c>
      <c r="Z23" s="56" t="str">
        <f t="shared" si="3"/>
        <v/>
      </c>
      <c r="AA23" s="58" t="s">
        <v>232</v>
      </c>
      <c r="AB23" s="56" t="str">
        <f t="shared" si="3"/>
        <v/>
      </c>
      <c r="AC23" s="58" t="s">
        <v>232</v>
      </c>
      <c r="AD23" s="56" t="str">
        <f t="shared" si="4"/>
        <v/>
      </c>
      <c r="AE23" s="58" t="s">
        <v>232</v>
      </c>
      <c r="AF23" s="56" t="str">
        <f t="shared" si="5"/>
        <v/>
      </c>
      <c r="AG23" s="34" t="s">
        <v>232</v>
      </c>
      <c r="AH23" s="56" t="s">
        <v>232</v>
      </c>
      <c r="AI23" s="56" t="str">
        <f t="shared" si="6"/>
        <v/>
      </c>
      <c r="AJ23" s="58" t="s">
        <v>232</v>
      </c>
      <c r="AK23" s="56" t="str">
        <f t="shared" si="7"/>
        <v/>
      </c>
      <c r="AL23" s="56" t="s">
        <v>232</v>
      </c>
      <c r="AM23" s="56" t="str">
        <f t="shared" si="8"/>
        <v/>
      </c>
      <c r="AN23" s="56" t="s">
        <v>232</v>
      </c>
      <c r="AO23" s="56" t="str">
        <f t="shared" si="9"/>
        <v/>
      </c>
      <c r="AP23" s="56" t="s">
        <v>232</v>
      </c>
      <c r="AQ23" s="56" t="str">
        <f t="shared" si="10"/>
        <v/>
      </c>
      <c r="AR23" s="56" t="s">
        <v>232</v>
      </c>
      <c r="AS23" s="56" t="str">
        <f t="shared" si="11"/>
        <v/>
      </c>
      <c r="AT23" s="34" t="s">
        <v>232</v>
      </c>
      <c r="AU23" s="56" t="s">
        <v>232</v>
      </c>
      <c r="AV23" s="56" t="str">
        <f t="shared" si="12"/>
        <v/>
      </c>
      <c r="AW23" s="56" t="s">
        <v>232</v>
      </c>
      <c r="AX23" s="56" t="str">
        <f t="shared" si="12"/>
        <v/>
      </c>
      <c r="AY23" s="56" t="s">
        <v>232</v>
      </c>
      <c r="AZ23" s="56" t="str">
        <f t="shared" si="12"/>
        <v/>
      </c>
      <c r="BA23" s="56" t="s">
        <v>232</v>
      </c>
      <c r="BB23" s="56" t="str">
        <f t="shared" si="12"/>
        <v/>
      </c>
      <c r="BC23" s="56" t="s">
        <v>232</v>
      </c>
      <c r="BD23" s="56" t="str">
        <f t="shared" si="13"/>
        <v/>
      </c>
      <c r="BE23" s="56" t="s">
        <v>232</v>
      </c>
      <c r="BF23" s="56" t="str">
        <f t="shared" si="14"/>
        <v/>
      </c>
      <c r="BG23" s="34" t="s">
        <v>232</v>
      </c>
      <c r="BH23" s="56" t="s">
        <v>232</v>
      </c>
      <c r="BI23" s="56" t="str">
        <f t="shared" si="15"/>
        <v/>
      </c>
      <c r="BJ23" s="56" t="s">
        <v>232</v>
      </c>
      <c r="BK23" s="56" t="str">
        <f t="shared" si="16"/>
        <v/>
      </c>
      <c r="BL23" s="56" t="s">
        <v>232</v>
      </c>
      <c r="BM23" s="56" t="str">
        <f t="shared" si="17"/>
        <v/>
      </c>
      <c r="BN23" s="56" t="s">
        <v>232</v>
      </c>
      <c r="BO23" s="56" t="str">
        <f t="shared" si="18"/>
        <v/>
      </c>
      <c r="BP23" s="56" t="s">
        <v>232</v>
      </c>
      <c r="BQ23" s="56" t="str">
        <f t="shared" si="19"/>
        <v/>
      </c>
      <c r="BR23" s="56" t="s">
        <v>232</v>
      </c>
      <c r="BS23" s="56" t="str">
        <f t="shared" si="20"/>
        <v/>
      </c>
      <c r="BT23" s="34" t="e">
        <v>#N/A</v>
      </c>
      <c r="BU23" s="56" t="e">
        <v>#N/A</v>
      </c>
      <c r="BV23" s="56">
        <f t="shared" si="21"/>
        <v>0</v>
      </c>
      <c r="BW23" s="56" t="e">
        <v>#N/A</v>
      </c>
      <c r="BX23" s="56">
        <f t="shared" si="21"/>
        <v>0</v>
      </c>
      <c r="BY23" s="56" t="s">
        <v>71</v>
      </c>
      <c r="BZ23" s="56">
        <f t="shared" si="21"/>
        <v>0</v>
      </c>
      <c r="CA23" s="56" t="e">
        <v>#N/A</v>
      </c>
      <c r="CB23" s="56">
        <f t="shared" si="21"/>
        <v>0</v>
      </c>
      <c r="CC23" s="56" t="e">
        <v>#N/A</v>
      </c>
      <c r="CD23" s="56">
        <f t="shared" si="22"/>
        <v>0</v>
      </c>
      <c r="CE23" s="56" t="e">
        <v>#N/A</v>
      </c>
      <c r="CF23" s="56">
        <f t="shared" si="23"/>
        <v>0</v>
      </c>
      <c r="CG23" s="34">
        <v>3</v>
      </c>
      <c r="CH23" s="56" t="s">
        <v>1322</v>
      </c>
      <c r="CI23" s="56">
        <f t="shared" si="24"/>
        <v>0</v>
      </c>
      <c r="CJ23" s="56" t="s">
        <v>1327</v>
      </c>
      <c r="CK23" s="56">
        <f t="shared" si="25"/>
        <v>0</v>
      </c>
      <c r="CL23" s="56" t="s">
        <v>71</v>
      </c>
      <c r="CM23" s="56">
        <f t="shared" si="26"/>
        <v>0</v>
      </c>
      <c r="CN23" s="56" t="s">
        <v>1338</v>
      </c>
      <c r="CO23" s="56">
        <f t="shared" si="27"/>
        <v>0</v>
      </c>
      <c r="CP23" s="56" t="s">
        <v>1336</v>
      </c>
      <c r="CQ23" s="56">
        <f t="shared" si="28"/>
        <v>0</v>
      </c>
      <c r="CR23" s="56" t="s">
        <v>1347</v>
      </c>
      <c r="CS23" s="56">
        <f t="shared" si="29"/>
        <v>0</v>
      </c>
    </row>
    <row r="24" spans="1:97" s="44" customFormat="1" ht="15.75">
      <c r="A24" s="42" t="s">
        <v>234</v>
      </c>
      <c r="B24" s="40" t="s">
        <v>239</v>
      </c>
      <c r="C24" s="42" t="s">
        <v>42</v>
      </c>
      <c r="D24" s="42" t="s">
        <v>244</v>
      </c>
      <c r="E24" s="35"/>
      <c r="F24" s="42">
        <v>0</v>
      </c>
      <c r="G24" s="34">
        <v>0</v>
      </c>
      <c r="H24" s="34">
        <v>80</v>
      </c>
      <c r="I24" s="34">
        <v>12</v>
      </c>
      <c r="J24" s="34">
        <v>23</v>
      </c>
      <c r="K24" s="37">
        <v>40</v>
      </c>
      <c r="L24" s="34">
        <v>44.5</v>
      </c>
      <c r="M24" s="34">
        <v>37</v>
      </c>
      <c r="N24" s="34">
        <v>237</v>
      </c>
      <c r="O24" s="34" t="str">
        <f>IF(D24="理科",IF(N24&gt;=分数线!$C$2,"本科",""),IF(D24="文科",IF(N24&gt;=分数线!$C$3,"本科","")))</f>
        <v/>
      </c>
      <c r="P24" s="34">
        <f t="shared" si="0"/>
        <v>0</v>
      </c>
      <c r="Q24" s="34" t="str">
        <f>IF(D24="理科",IF(N24&gt;=分数线!$C$6,"重本",""),IF(D24="文科",IF(N24&gt;=分数线!$C$7,"重本","")))</f>
        <v/>
      </c>
      <c r="R24" s="34">
        <f t="shared" si="1"/>
        <v>0</v>
      </c>
      <c r="S24" s="34">
        <f t="shared" si="2"/>
        <v>0</v>
      </c>
      <c r="T24" s="34" t="s">
        <v>232</v>
      </c>
      <c r="U24" s="58" t="s">
        <v>232</v>
      </c>
      <c r="V24" s="56" t="str">
        <f t="shared" si="3"/>
        <v/>
      </c>
      <c r="W24" s="58" t="s">
        <v>232</v>
      </c>
      <c r="X24" s="56" t="str">
        <f t="shared" si="3"/>
        <v/>
      </c>
      <c r="Y24" s="58" t="s">
        <v>232</v>
      </c>
      <c r="Z24" s="56" t="str">
        <f t="shared" si="3"/>
        <v/>
      </c>
      <c r="AA24" s="58" t="s">
        <v>232</v>
      </c>
      <c r="AB24" s="56" t="str">
        <f t="shared" si="3"/>
        <v/>
      </c>
      <c r="AC24" s="58" t="s">
        <v>232</v>
      </c>
      <c r="AD24" s="56" t="str">
        <f t="shared" si="4"/>
        <v/>
      </c>
      <c r="AE24" s="58" t="s">
        <v>232</v>
      </c>
      <c r="AF24" s="56" t="str">
        <f t="shared" si="5"/>
        <v/>
      </c>
      <c r="AG24" s="34" t="s">
        <v>232</v>
      </c>
      <c r="AH24" s="56" t="s">
        <v>232</v>
      </c>
      <c r="AI24" s="56" t="str">
        <f t="shared" si="6"/>
        <v/>
      </c>
      <c r="AJ24" s="58" t="s">
        <v>232</v>
      </c>
      <c r="AK24" s="56" t="str">
        <f t="shared" si="7"/>
        <v/>
      </c>
      <c r="AL24" s="56" t="s">
        <v>232</v>
      </c>
      <c r="AM24" s="56" t="str">
        <f t="shared" si="8"/>
        <v/>
      </c>
      <c r="AN24" s="56" t="s">
        <v>232</v>
      </c>
      <c r="AO24" s="56" t="str">
        <f t="shared" si="9"/>
        <v/>
      </c>
      <c r="AP24" s="56" t="s">
        <v>232</v>
      </c>
      <c r="AQ24" s="56" t="str">
        <f t="shared" si="10"/>
        <v/>
      </c>
      <c r="AR24" s="56" t="s">
        <v>232</v>
      </c>
      <c r="AS24" s="56" t="str">
        <f t="shared" si="11"/>
        <v/>
      </c>
      <c r="AT24" s="34" t="s">
        <v>232</v>
      </c>
      <c r="AU24" s="56" t="s">
        <v>232</v>
      </c>
      <c r="AV24" s="56" t="str">
        <f t="shared" si="12"/>
        <v/>
      </c>
      <c r="AW24" s="56" t="s">
        <v>232</v>
      </c>
      <c r="AX24" s="56" t="str">
        <f t="shared" si="12"/>
        <v/>
      </c>
      <c r="AY24" s="56" t="s">
        <v>232</v>
      </c>
      <c r="AZ24" s="56" t="str">
        <f t="shared" si="12"/>
        <v/>
      </c>
      <c r="BA24" s="56" t="s">
        <v>232</v>
      </c>
      <c r="BB24" s="56" t="str">
        <f t="shared" si="12"/>
        <v/>
      </c>
      <c r="BC24" s="56" t="s">
        <v>232</v>
      </c>
      <c r="BD24" s="56" t="str">
        <f t="shared" si="13"/>
        <v/>
      </c>
      <c r="BE24" s="56" t="s">
        <v>232</v>
      </c>
      <c r="BF24" s="56" t="str">
        <f t="shared" si="14"/>
        <v/>
      </c>
      <c r="BG24" s="34" t="s">
        <v>232</v>
      </c>
      <c r="BH24" s="56" t="s">
        <v>232</v>
      </c>
      <c r="BI24" s="56" t="str">
        <f t="shared" si="15"/>
        <v/>
      </c>
      <c r="BJ24" s="56" t="s">
        <v>232</v>
      </c>
      <c r="BK24" s="56" t="str">
        <f t="shared" si="16"/>
        <v/>
      </c>
      <c r="BL24" s="56" t="s">
        <v>232</v>
      </c>
      <c r="BM24" s="56" t="str">
        <f t="shared" si="17"/>
        <v/>
      </c>
      <c r="BN24" s="56" t="s">
        <v>232</v>
      </c>
      <c r="BO24" s="56" t="str">
        <f t="shared" si="18"/>
        <v/>
      </c>
      <c r="BP24" s="56" t="s">
        <v>232</v>
      </c>
      <c r="BQ24" s="56" t="str">
        <f t="shared" si="19"/>
        <v/>
      </c>
      <c r="BR24" s="56" t="s">
        <v>232</v>
      </c>
      <c r="BS24" s="56" t="str">
        <f t="shared" si="20"/>
        <v/>
      </c>
      <c r="BT24" s="34" t="e">
        <v>#N/A</v>
      </c>
      <c r="BU24" s="56" t="e">
        <v>#N/A</v>
      </c>
      <c r="BV24" s="56">
        <f t="shared" si="21"/>
        <v>0</v>
      </c>
      <c r="BW24" s="56" t="e">
        <v>#N/A</v>
      </c>
      <c r="BX24" s="56">
        <f t="shared" si="21"/>
        <v>0</v>
      </c>
      <c r="BY24" s="56" t="s">
        <v>71</v>
      </c>
      <c r="BZ24" s="56">
        <f t="shared" si="21"/>
        <v>0</v>
      </c>
      <c r="CA24" s="56" t="e">
        <v>#N/A</v>
      </c>
      <c r="CB24" s="56">
        <f t="shared" si="21"/>
        <v>0</v>
      </c>
      <c r="CC24" s="56" t="e">
        <v>#N/A</v>
      </c>
      <c r="CD24" s="56">
        <f t="shared" si="22"/>
        <v>0</v>
      </c>
      <c r="CE24" s="56" t="e">
        <v>#N/A</v>
      </c>
      <c r="CF24" s="56">
        <f t="shared" si="23"/>
        <v>0</v>
      </c>
      <c r="CG24" s="34">
        <v>3</v>
      </c>
      <c r="CH24" s="56" t="s">
        <v>1322</v>
      </c>
      <c r="CI24" s="56">
        <f t="shared" si="24"/>
        <v>0</v>
      </c>
      <c r="CJ24" s="56" t="s">
        <v>1327</v>
      </c>
      <c r="CK24" s="56">
        <f t="shared" si="25"/>
        <v>0</v>
      </c>
      <c r="CL24" s="56" t="s">
        <v>71</v>
      </c>
      <c r="CM24" s="56">
        <f t="shared" si="26"/>
        <v>0</v>
      </c>
      <c r="CN24" s="56" t="s">
        <v>1338</v>
      </c>
      <c r="CO24" s="56">
        <f t="shared" si="27"/>
        <v>0</v>
      </c>
      <c r="CP24" s="56" t="s">
        <v>1336</v>
      </c>
      <c r="CQ24" s="56">
        <f t="shared" si="28"/>
        <v>0</v>
      </c>
      <c r="CR24" s="56" t="s">
        <v>1347</v>
      </c>
      <c r="CS24" s="56">
        <f t="shared" si="29"/>
        <v>0</v>
      </c>
    </row>
    <row r="25" spans="1:97" s="44" customFormat="1" ht="15" customHeight="1">
      <c r="A25" s="42" t="s">
        <v>177</v>
      </c>
      <c r="B25" s="40" t="s">
        <v>105</v>
      </c>
      <c r="C25" s="42" t="s">
        <v>42</v>
      </c>
      <c r="D25" s="42" t="s">
        <v>244</v>
      </c>
      <c r="E25" s="35"/>
      <c r="F25" s="42">
        <v>0</v>
      </c>
      <c r="G25" s="34">
        <v>0</v>
      </c>
      <c r="H25" s="34">
        <v>97</v>
      </c>
      <c r="I25" s="34">
        <v>71</v>
      </c>
      <c r="J25" s="34">
        <v>31</v>
      </c>
      <c r="K25" s="37">
        <v>64</v>
      </c>
      <c r="L25" s="34">
        <v>47.5</v>
      </c>
      <c r="M25" s="34">
        <v>38</v>
      </c>
      <c r="N25" s="34">
        <v>349</v>
      </c>
      <c r="O25" s="34" t="str">
        <f>IF(D25="理科",IF(N25&gt;=分数线!$C$2,"本科",""),IF(D25="文科",IF(N25&gt;=分数线!$C$3,"本科","")))</f>
        <v/>
      </c>
      <c r="P25" s="34">
        <f t="shared" si="0"/>
        <v>0</v>
      </c>
      <c r="Q25" s="34" t="str">
        <f>IF(D25="理科",IF(N25&gt;=分数线!$C$6,"重本",""),IF(D25="文科",IF(N25&gt;=分数线!$C$7,"重本","")))</f>
        <v/>
      </c>
      <c r="R25" s="34">
        <f t="shared" si="1"/>
        <v>0</v>
      </c>
      <c r="S25" s="34">
        <f t="shared" si="2"/>
        <v>0</v>
      </c>
      <c r="T25" s="34" t="s">
        <v>232</v>
      </c>
      <c r="U25" s="58" t="s">
        <v>232</v>
      </c>
      <c r="V25" s="56" t="str">
        <f t="shared" si="3"/>
        <v/>
      </c>
      <c r="W25" s="58" t="s">
        <v>232</v>
      </c>
      <c r="X25" s="56" t="str">
        <f t="shared" si="3"/>
        <v/>
      </c>
      <c r="Y25" s="58" t="s">
        <v>232</v>
      </c>
      <c r="Z25" s="56" t="str">
        <f t="shared" si="3"/>
        <v/>
      </c>
      <c r="AA25" s="58" t="s">
        <v>232</v>
      </c>
      <c r="AB25" s="56" t="str">
        <f t="shared" si="3"/>
        <v/>
      </c>
      <c r="AC25" s="58" t="s">
        <v>232</v>
      </c>
      <c r="AD25" s="56" t="str">
        <f t="shared" si="4"/>
        <v/>
      </c>
      <c r="AE25" s="58" t="s">
        <v>232</v>
      </c>
      <c r="AF25" s="56" t="str">
        <f t="shared" si="5"/>
        <v/>
      </c>
      <c r="AG25" s="34" t="s">
        <v>232</v>
      </c>
      <c r="AH25" s="56" t="s">
        <v>232</v>
      </c>
      <c r="AI25" s="56" t="str">
        <f t="shared" si="6"/>
        <v/>
      </c>
      <c r="AJ25" s="58" t="s">
        <v>232</v>
      </c>
      <c r="AK25" s="56" t="str">
        <f t="shared" si="7"/>
        <v/>
      </c>
      <c r="AL25" s="56" t="s">
        <v>232</v>
      </c>
      <c r="AM25" s="56" t="str">
        <f t="shared" si="8"/>
        <v/>
      </c>
      <c r="AN25" s="56" t="s">
        <v>232</v>
      </c>
      <c r="AO25" s="56" t="str">
        <f t="shared" si="9"/>
        <v/>
      </c>
      <c r="AP25" s="56" t="s">
        <v>232</v>
      </c>
      <c r="AQ25" s="56" t="str">
        <f t="shared" si="10"/>
        <v/>
      </c>
      <c r="AR25" s="56" t="s">
        <v>232</v>
      </c>
      <c r="AS25" s="56" t="str">
        <f t="shared" si="11"/>
        <v/>
      </c>
      <c r="AT25" s="34" t="s">
        <v>232</v>
      </c>
      <c r="AU25" s="56" t="s">
        <v>232</v>
      </c>
      <c r="AV25" s="56" t="str">
        <f t="shared" si="12"/>
        <v/>
      </c>
      <c r="AW25" s="56" t="s">
        <v>232</v>
      </c>
      <c r="AX25" s="56" t="str">
        <f t="shared" si="12"/>
        <v/>
      </c>
      <c r="AY25" s="56" t="s">
        <v>232</v>
      </c>
      <c r="AZ25" s="56" t="str">
        <f t="shared" si="12"/>
        <v/>
      </c>
      <c r="BA25" s="56" t="s">
        <v>232</v>
      </c>
      <c r="BB25" s="56" t="str">
        <f t="shared" si="12"/>
        <v/>
      </c>
      <c r="BC25" s="56" t="s">
        <v>232</v>
      </c>
      <c r="BD25" s="56" t="str">
        <f t="shared" si="13"/>
        <v/>
      </c>
      <c r="BE25" s="56" t="s">
        <v>232</v>
      </c>
      <c r="BF25" s="56" t="str">
        <f t="shared" si="14"/>
        <v/>
      </c>
      <c r="BG25" s="34" t="s">
        <v>232</v>
      </c>
      <c r="BH25" s="56" t="s">
        <v>232</v>
      </c>
      <c r="BI25" s="56" t="str">
        <f t="shared" si="15"/>
        <v/>
      </c>
      <c r="BJ25" s="56" t="s">
        <v>232</v>
      </c>
      <c r="BK25" s="56" t="str">
        <f t="shared" si="16"/>
        <v/>
      </c>
      <c r="BL25" s="56" t="s">
        <v>232</v>
      </c>
      <c r="BM25" s="56" t="str">
        <f t="shared" si="17"/>
        <v/>
      </c>
      <c r="BN25" s="56" t="s">
        <v>232</v>
      </c>
      <c r="BO25" s="56" t="str">
        <f t="shared" si="18"/>
        <v/>
      </c>
      <c r="BP25" s="56" t="s">
        <v>232</v>
      </c>
      <c r="BQ25" s="56" t="str">
        <f t="shared" si="19"/>
        <v/>
      </c>
      <c r="BR25" s="56" t="s">
        <v>232</v>
      </c>
      <c r="BS25" s="56" t="str">
        <f t="shared" si="20"/>
        <v/>
      </c>
      <c r="BT25" s="34">
        <v>4</v>
      </c>
      <c r="BU25" s="56" t="s">
        <v>1322</v>
      </c>
      <c r="BV25" s="56">
        <f t="shared" si="21"/>
        <v>0</v>
      </c>
      <c r="BW25" s="56" t="s">
        <v>1329</v>
      </c>
      <c r="BX25" s="56">
        <f t="shared" si="21"/>
        <v>0</v>
      </c>
      <c r="BY25" s="56" t="s">
        <v>71</v>
      </c>
      <c r="BZ25" s="56">
        <f t="shared" si="21"/>
        <v>0</v>
      </c>
      <c r="CA25" s="56" t="s">
        <v>1336</v>
      </c>
      <c r="CB25" s="56">
        <f t="shared" si="21"/>
        <v>0</v>
      </c>
      <c r="CC25" s="56" t="s">
        <v>1341</v>
      </c>
      <c r="CD25" s="56">
        <f t="shared" si="22"/>
        <v>0</v>
      </c>
      <c r="CE25" s="56" t="s">
        <v>1347</v>
      </c>
      <c r="CF25" s="56">
        <f t="shared" si="23"/>
        <v>0</v>
      </c>
      <c r="CG25" s="34">
        <v>4</v>
      </c>
      <c r="CH25" s="56" t="s">
        <v>1322</v>
      </c>
      <c r="CI25" s="56">
        <f t="shared" si="24"/>
        <v>0</v>
      </c>
      <c r="CJ25" s="56" t="s">
        <v>1329</v>
      </c>
      <c r="CK25" s="56">
        <f t="shared" si="25"/>
        <v>0</v>
      </c>
      <c r="CL25" s="56" t="s">
        <v>71</v>
      </c>
      <c r="CM25" s="56">
        <f t="shared" si="26"/>
        <v>0</v>
      </c>
      <c r="CN25" s="56" t="s">
        <v>1336</v>
      </c>
      <c r="CO25" s="56">
        <f t="shared" si="27"/>
        <v>0</v>
      </c>
      <c r="CP25" s="56" t="s">
        <v>1341</v>
      </c>
      <c r="CQ25" s="56">
        <f t="shared" si="28"/>
        <v>0</v>
      </c>
      <c r="CR25" s="56" t="s">
        <v>1347</v>
      </c>
      <c r="CS25" s="56">
        <f t="shared" si="29"/>
        <v>0</v>
      </c>
    </row>
    <row r="26" spans="1:97" s="44" customFormat="1" ht="15.75">
      <c r="A26" s="42" t="s">
        <v>170</v>
      </c>
      <c r="B26" s="40" t="s">
        <v>100</v>
      </c>
      <c r="C26" s="42" t="s">
        <v>42</v>
      </c>
      <c r="D26" s="42" t="s">
        <v>244</v>
      </c>
      <c r="E26" s="35"/>
      <c r="F26" s="42">
        <v>0</v>
      </c>
      <c r="G26" s="34">
        <v>0</v>
      </c>
      <c r="H26" s="34">
        <v>104</v>
      </c>
      <c r="I26" s="34">
        <v>102</v>
      </c>
      <c r="J26" s="34">
        <v>63</v>
      </c>
      <c r="K26" s="37">
        <v>63.5</v>
      </c>
      <c r="L26" s="34">
        <v>71.5</v>
      </c>
      <c r="M26" s="34">
        <v>61</v>
      </c>
      <c r="N26" s="34">
        <v>465</v>
      </c>
      <c r="O26" s="34" t="str">
        <f>IF(D26="理科",IF(N26&gt;=分数线!$C$2,"本科",""),IF(D26="文科",IF(N26&gt;=分数线!$C$3,"本科","")))</f>
        <v>本科</v>
      </c>
      <c r="P26" s="34">
        <f t="shared" si="0"/>
        <v>72</v>
      </c>
      <c r="Q26" s="34" t="str">
        <f>IF(D26="理科",IF(N26&gt;=分数线!$C$6,"重本",""),IF(D26="文科",IF(N26&gt;=分数线!$C$7,"重本","")))</f>
        <v/>
      </c>
      <c r="R26" s="34">
        <f t="shared" si="1"/>
        <v>0</v>
      </c>
      <c r="S26" s="34">
        <f t="shared" si="2"/>
        <v>72</v>
      </c>
      <c r="T26" s="34" t="s">
        <v>232</v>
      </c>
      <c r="U26" s="58" t="s">
        <v>232</v>
      </c>
      <c r="V26" s="56" t="str">
        <f t="shared" si="3"/>
        <v/>
      </c>
      <c r="W26" s="58" t="s">
        <v>232</v>
      </c>
      <c r="X26" s="56" t="str">
        <f t="shared" si="3"/>
        <v/>
      </c>
      <c r="Y26" s="58" t="s">
        <v>232</v>
      </c>
      <c r="Z26" s="56" t="str">
        <f t="shared" si="3"/>
        <v/>
      </c>
      <c r="AA26" s="58" t="s">
        <v>232</v>
      </c>
      <c r="AB26" s="56" t="str">
        <f t="shared" si="3"/>
        <v/>
      </c>
      <c r="AC26" s="58" t="s">
        <v>232</v>
      </c>
      <c r="AD26" s="56" t="str">
        <f t="shared" si="4"/>
        <v/>
      </c>
      <c r="AE26" s="58" t="s">
        <v>232</v>
      </c>
      <c r="AF26" s="56" t="str">
        <f t="shared" si="5"/>
        <v/>
      </c>
      <c r="AG26" s="34" t="s">
        <v>232</v>
      </c>
      <c r="AH26" s="56" t="s">
        <v>232</v>
      </c>
      <c r="AI26" s="56" t="str">
        <f t="shared" si="6"/>
        <v/>
      </c>
      <c r="AJ26" s="58" t="s">
        <v>232</v>
      </c>
      <c r="AK26" s="56" t="str">
        <f t="shared" si="7"/>
        <v/>
      </c>
      <c r="AL26" s="56" t="s">
        <v>232</v>
      </c>
      <c r="AM26" s="56" t="str">
        <f t="shared" si="8"/>
        <v/>
      </c>
      <c r="AN26" s="56" t="s">
        <v>232</v>
      </c>
      <c r="AO26" s="56" t="str">
        <f t="shared" si="9"/>
        <v/>
      </c>
      <c r="AP26" s="56" t="s">
        <v>232</v>
      </c>
      <c r="AQ26" s="56" t="str">
        <f t="shared" si="10"/>
        <v/>
      </c>
      <c r="AR26" s="56" t="s">
        <v>232</v>
      </c>
      <c r="AS26" s="56" t="str">
        <f t="shared" si="11"/>
        <v/>
      </c>
      <c r="AT26" s="34" t="s">
        <v>232</v>
      </c>
      <c r="AU26" s="56" t="s">
        <v>232</v>
      </c>
      <c r="AV26" s="56" t="str">
        <f t="shared" si="12"/>
        <v/>
      </c>
      <c r="AW26" s="56" t="s">
        <v>232</v>
      </c>
      <c r="AX26" s="56" t="str">
        <f t="shared" si="12"/>
        <v/>
      </c>
      <c r="AY26" s="56" t="s">
        <v>232</v>
      </c>
      <c r="AZ26" s="56" t="str">
        <f t="shared" si="12"/>
        <v/>
      </c>
      <c r="BA26" s="56" t="s">
        <v>232</v>
      </c>
      <c r="BB26" s="56" t="str">
        <f t="shared" si="12"/>
        <v/>
      </c>
      <c r="BC26" s="56" t="s">
        <v>232</v>
      </c>
      <c r="BD26" s="56" t="str">
        <f t="shared" si="13"/>
        <v/>
      </c>
      <c r="BE26" s="56" t="s">
        <v>232</v>
      </c>
      <c r="BF26" s="56" t="str">
        <f t="shared" si="14"/>
        <v/>
      </c>
      <c r="BG26" s="34" t="s">
        <v>232</v>
      </c>
      <c r="BH26" s="56" t="s">
        <v>232</v>
      </c>
      <c r="BI26" s="56" t="str">
        <f t="shared" si="15"/>
        <v/>
      </c>
      <c r="BJ26" s="56" t="s">
        <v>232</v>
      </c>
      <c r="BK26" s="56" t="str">
        <f t="shared" si="16"/>
        <v/>
      </c>
      <c r="BL26" s="56" t="s">
        <v>232</v>
      </c>
      <c r="BM26" s="56" t="str">
        <f t="shared" si="17"/>
        <v/>
      </c>
      <c r="BN26" s="56" t="s">
        <v>232</v>
      </c>
      <c r="BO26" s="56" t="str">
        <f t="shared" si="18"/>
        <v/>
      </c>
      <c r="BP26" s="56" t="s">
        <v>232</v>
      </c>
      <c r="BQ26" s="56" t="str">
        <f t="shared" si="19"/>
        <v/>
      </c>
      <c r="BR26" s="56" t="s">
        <v>232</v>
      </c>
      <c r="BS26" s="56" t="str">
        <f t="shared" si="20"/>
        <v/>
      </c>
      <c r="BT26" s="34">
        <v>4</v>
      </c>
      <c r="BU26" s="56" t="s">
        <v>1322</v>
      </c>
      <c r="BV26" s="56">
        <f t="shared" si="21"/>
        <v>6</v>
      </c>
      <c r="BW26" s="56" t="s">
        <v>1329</v>
      </c>
      <c r="BX26" s="56">
        <f t="shared" si="21"/>
        <v>6</v>
      </c>
      <c r="BY26" s="56" t="s">
        <v>71</v>
      </c>
      <c r="BZ26" s="56">
        <f t="shared" si="21"/>
        <v>6</v>
      </c>
      <c r="CA26" s="56" t="s">
        <v>1336</v>
      </c>
      <c r="CB26" s="56">
        <f t="shared" si="21"/>
        <v>6</v>
      </c>
      <c r="CC26" s="56" t="s">
        <v>1341</v>
      </c>
      <c r="CD26" s="56">
        <f t="shared" si="22"/>
        <v>6</v>
      </c>
      <c r="CE26" s="56" t="s">
        <v>1347</v>
      </c>
      <c r="CF26" s="56">
        <f t="shared" si="23"/>
        <v>6</v>
      </c>
      <c r="CG26" s="34">
        <v>4</v>
      </c>
      <c r="CH26" s="56" t="s">
        <v>1322</v>
      </c>
      <c r="CI26" s="56">
        <f t="shared" si="24"/>
        <v>6</v>
      </c>
      <c r="CJ26" s="56" t="s">
        <v>1329</v>
      </c>
      <c r="CK26" s="56">
        <f t="shared" si="25"/>
        <v>6</v>
      </c>
      <c r="CL26" s="56" t="s">
        <v>71</v>
      </c>
      <c r="CM26" s="56">
        <f t="shared" si="26"/>
        <v>6</v>
      </c>
      <c r="CN26" s="56" t="s">
        <v>1336</v>
      </c>
      <c r="CO26" s="56">
        <f t="shared" si="27"/>
        <v>6</v>
      </c>
      <c r="CP26" s="56" t="s">
        <v>1341</v>
      </c>
      <c r="CQ26" s="56">
        <f t="shared" si="28"/>
        <v>6</v>
      </c>
      <c r="CR26" s="56" t="s">
        <v>1347</v>
      </c>
      <c r="CS26" s="56">
        <f t="shared" si="29"/>
        <v>6</v>
      </c>
    </row>
    <row r="27" spans="1:97" s="44" customFormat="1" ht="15.75">
      <c r="A27" s="42" t="s">
        <v>151</v>
      </c>
      <c r="B27" s="40" t="s">
        <v>83</v>
      </c>
      <c r="C27" s="42" t="s">
        <v>42</v>
      </c>
      <c r="D27" s="42" t="s">
        <v>244</v>
      </c>
      <c r="E27" s="35"/>
      <c r="F27" s="42">
        <v>0</v>
      </c>
      <c r="G27" s="34">
        <v>0</v>
      </c>
      <c r="H27" s="34">
        <v>88</v>
      </c>
      <c r="I27" s="34">
        <v>87</v>
      </c>
      <c r="J27" s="34">
        <v>36</v>
      </c>
      <c r="K27" s="37">
        <v>51.5</v>
      </c>
      <c r="L27" s="34">
        <v>57</v>
      </c>
      <c r="M27" s="34">
        <v>55</v>
      </c>
      <c r="N27" s="34">
        <v>375</v>
      </c>
      <c r="O27" s="34" t="str">
        <f>IF(D27="理科",IF(N27&gt;=分数线!$C$2,"本科",""),IF(D27="文科",IF(N27&gt;=分数线!$C$3,"本科","")))</f>
        <v/>
      </c>
      <c r="P27" s="34">
        <f t="shared" si="0"/>
        <v>0</v>
      </c>
      <c r="Q27" s="34" t="str">
        <f>IF(D27="理科",IF(N27&gt;=分数线!$C$6,"重本",""),IF(D27="文科",IF(N27&gt;=分数线!$C$7,"重本","")))</f>
        <v/>
      </c>
      <c r="R27" s="34">
        <f t="shared" si="1"/>
        <v>0</v>
      </c>
      <c r="S27" s="34">
        <f t="shared" si="2"/>
        <v>0</v>
      </c>
      <c r="T27" s="34" t="s">
        <v>232</v>
      </c>
      <c r="U27" s="58" t="s">
        <v>232</v>
      </c>
      <c r="V27" s="56" t="str">
        <f t="shared" si="3"/>
        <v/>
      </c>
      <c r="W27" s="58" t="s">
        <v>232</v>
      </c>
      <c r="X27" s="56" t="str">
        <f t="shared" si="3"/>
        <v/>
      </c>
      <c r="Y27" s="58" t="s">
        <v>232</v>
      </c>
      <c r="Z27" s="56" t="str">
        <f t="shared" si="3"/>
        <v/>
      </c>
      <c r="AA27" s="58" t="s">
        <v>232</v>
      </c>
      <c r="AB27" s="56" t="str">
        <f t="shared" si="3"/>
        <v/>
      </c>
      <c r="AC27" s="58" t="s">
        <v>232</v>
      </c>
      <c r="AD27" s="56" t="str">
        <f t="shared" si="4"/>
        <v/>
      </c>
      <c r="AE27" s="58" t="s">
        <v>232</v>
      </c>
      <c r="AF27" s="56" t="str">
        <f t="shared" si="5"/>
        <v/>
      </c>
      <c r="AG27" s="34" t="s">
        <v>232</v>
      </c>
      <c r="AH27" s="56" t="s">
        <v>232</v>
      </c>
      <c r="AI27" s="56" t="str">
        <f t="shared" si="6"/>
        <v/>
      </c>
      <c r="AJ27" s="58" t="s">
        <v>232</v>
      </c>
      <c r="AK27" s="56" t="str">
        <f t="shared" si="7"/>
        <v/>
      </c>
      <c r="AL27" s="56" t="s">
        <v>232</v>
      </c>
      <c r="AM27" s="56" t="str">
        <f t="shared" si="8"/>
        <v/>
      </c>
      <c r="AN27" s="56" t="s">
        <v>232</v>
      </c>
      <c r="AO27" s="56" t="str">
        <f t="shared" si="9"/>
        <v/>
      </c>
      <c r="AP27" s="56" t="s">
        <v>232</v>
      </c>
      <c r="AQ27" s="56" t="str">
        <f t="shared" si="10"/>
        <v/>
      </c>
      <c r="AR27" s="56" t="s">
        <v>232</v>
      </c>
      <c r="AS27" s="56" t="str">
        <f t="shared" si="11"/>
        <v/>
      </c>
      <c r="AT27" s="34" t="s">
        <v>232</v>
      </c>
      <c r="AU27" s="56" t="s">
        <v>232</v>
      </c>
      <c r="AV27" s="56" t="str">
        <f t="shared" si="12"/>
        <v/>
      </c>
      <c r="AW27" s="56" t="s">
        <v>232</v>
      </c>
      <c r="AX27" s="56" t="str">
        <f t="shared" si="12"/>
        <v/>
      </c>
      <c r="AY27" s="56" t="s">
        <v>232</v>
      </c>
      <c r="AZ27" s="56" t="str">
        <f t="shared" si="12"/>
        <v/>
      </c>
      <c r="BA27" s="56" t="s">
        <v>232</v>
      </c>
      <c r="BB27" s="56" t="str">
        <f t="shared" si="12"/>
        <v/>
      </c>
      <c r="BC27" s="56" t="s">
        <v>232</v>
      </c>
      <c r="BD27" s="56" t="str">
        <f t="shared" si="13"/>
        <v/>
      </c>
      <c r="BE27" s="56" t="s">
        <v>232</v>
      </c>
      <c r="BF27" s="56" t="str">
        <f t="shared" si="14"/>
        <v/>
      </c>
      <c r="BG27" s="34" t="s">
        <v>232</v>
      </c>
      <c r="BH27" s="56" t="s">
        <v>232</v>
      </c>
      <c r="BI27" s="56" t="str">
        <f t="shared" si="15"/>
        <v/>
      </c>
      <c r="BJ27" s="56" t="s">
        <v>232</v>
      </c>
      <c r="BK27" s="56" t="str">
        <f t="shared" si="16"/>
        <v/>
      </c>
      <c r="BL27" s="56" t="s">
        <v>232</v>
      </c>
      <c r="BM27" s="56" t="str">
        <f t="shared" si="17"/>
        <v/>
      </c>
      <c r="BN27" s="56" t="s">
        <v>232</v>
      </c>
      <c r="BO27" s="56" t="str">
        <f t="shared" si="18"/>
        <v/>
      </c>
      <c r="BP27" s="56" t="s">
        <v>232</v>
      </c>
      <c r="BQ27" s="56" t="str">
        <f t="shared" si="19"/>
        <v/>
      </c>
      <c r="BR27" s="56" t="s">
        <v>232</v>
      </c>
      <c r="BS27" s="56" t="str">
        <f t="shared" si="20"/>
        <v/>
      </c>
      <c r="BT27" s="34" t="e">
        <v>#N/A</v>
      </c>
      <c r="BU27" s="56" t="e">
        <v>#N/A</v>
      </c>
      <c r="BV27" s="56">
        <f t="shared" si="21"/>
        <v>0</v>
      </c>
      <c r="BW27" s="56" t="e">
        <v>#N/A</v>
      </c>
      <c r="BX27" s="56">
        <f t="shared" si="21"/>
        <v>0</v>
      </c>
      <c r="BY27" s="56" t="s">
        <v>71</v>
      </c>
      <c r="BZ27" s="56">
        <f t="shared" si="21"/>
        <v>0</v>
      </c>
      <c r="CA27" s="56" t="e">
        <v>#N/A</v>
      </c>
      <c r="CB27" s="56">
        <f t="shared" si="21"/>
        <v>0</v>
      </c>
      <c r="CC27" s="56" t="e">
        <v>#N/A</v>
      </c>
      <c r="CD27" s="56">
        <f t="shared" si="22"/>
        <v>0</v>
      </c>
      <c r="CE27" s="56" t="e">
        <v>#N/A</v>
      </c>
      <c r="CF27" s="56">
        <f t="shared" si="23"/>
        <v>0</v>
      </c>
      <c r="CG27" s="34">
        <v>4</v>
      </c>
      <c r="CH27" s="56" t="s">
        <v>1322</v>
      </c>
      <c r="CI27" s="56">
        <f t="shared" si="24"/>
        <v>0</v>
      </c>
      <c r="CJ27" s="56" t="s">
        <v>1329</v>
      </c>
      <c r="CK27" s="56">
        <f t="shared" si="25"/>
        <v>0</v>
      </c>
      <c r="CL27" s="56" t="s">
        <v>71</v>
      </c>
      <c r="CM27" s="56">
        <f t="shared" si="26"/>
        <v>0</v>
      </c>
      <c r="CN27" s="56" t="s">
        <v>1336</v>
      </c>
      <c r="CO27" s="56">
        <f t="shared" si="27"/>
        <v>0</v>
      </c>
      <c r="CP27" s="56" t="s">
        <v>1341</v>
      </c>
      <c r="CQ27" s="56">
        <f t="shared" si="28"/>
        <v>0</v>
      </c>
      <c r="CR27" s="56" t="s">
        <v>1347</v>
      </c>
      <c r="CS27" s="56">
        <f t="shared" si="29"/>
        <v>0</v>
      </c>
    </row>
    <row r="28" spans="1:97" s="44" customFormat="1" ht="15.75">
      <c r="A28" s="42" t="s">
        <v>156</v>
      </c>
      <c r="B28" s="40" t="s">
        <v>85</v>
      </c>
      <c r="C28" s="42" t="s">
        <v>42</v>
      </c>
      <c r="D28" s="42" t="s">
        <v>244</v>
      </c>
      <c r="E28" s="35"/>
      <c r="F28" s="42">
        <v>0</v>
      </c>
      <c r="G28" s="34">
        <v>0</v>
      </c>
      <c r="H28" s="34">
        <v>110</v>
      </c>
      <c r="I28" s="34">
        <v>88</v>
      </c>
      <c r="J28" s="34">
        <v>88</v>
      </c>
      <c r="K28" s="37">
        <v>66.5</v>
      </c>
      <c r="L28" s="34">
        <v>65</v>
      </c>
      <c r="M28" s="34">
        <v>36</v>
      </c>
      <c r="N28" s="34">
        <v>454</v>
      </c>
      <c r="O28" s="34" t="str">
        <f>IF(D28="理科",IF(N28&gt;=分数线!$C$2,"本科",""),IF(D28="文科",IF(N28&gt;=分数线!$C$3,"本科","")))</f>
        <v/>
      </c>
      <c r="P28" s="34">
        <f t="shared" si="0"/>
        <v>0</v>
      </c>
      <c r="Q28" s="34" t="str">
        <f>IF(D28="理科",IF(N28&gt;=分数线!$C$6,"重本",""),IF(D28="文科",IF(N28&gt;=分数线!$C$7,"重本","")))</f>
        <v/>
      </c>
      <c r="R28" s="34">
        <f t="shared" si="1"/>
        <v>0</v>
      </c>
      <c r="S28" s="34">
        <f t="shared" si="2"/>
        <v>0</v>
      </c>
      <c r="T28" s="34" t="s">
        <v>232</v>
      </c>
      <c r="U28" s="58" t="s">
        <v>232</v>
      </c>
      <c r="V28" s="56" t="str">
        <f t="shared" si="3"/>
        <v/>
      </c>
      <c r="W28" s="58" t="s">
        <v>232</v>
      </c>
      <c r="X28" s="56" t="str">
        <f t="shared" si="3"/>
        <v/>
      </c>
      <c r="Y28" s="58" t="s">
        <v>232</v>
      </c>
      <c r="Z28" s="56" t="str">
        <f t="shared" si="3"/>
        <v/>
      </c>
      <c r="AA28" s="58" t="s">
        <v>232</v>
      </c>
      <c r="AB28" s="56" t="str">
        <f t="shared" si="3"/>
        <v/>
      </c>
      <c r="AC28" s="58" t="s">
        <v>232</v>
      </c>
      <c r="AD28" s="56" t="str">
        <f t="shared" si="4"/>
        <v/>
      </c>
      <c r="AE28" s="58" t="s">
        <v>232</v>
      </c>
      <c r="AF28" s="56" t="str">
        <f t="shared" si="5"/>
        <v/>
      </c>
      <c r="AG28" s="34" t="s">
        <v>232</v>
      </c>
      <c r="AH28" s="56" t="s">
        <v>232</v>
      </c>
      <c r="AI28" s="56" t="str">
        <f t="shared" si="6"/>
        <v/>
      </c>
      <c r="AJ28" s="58" t="s">
        <v>232</v>
      </c>
      <c r="AK28" s="56" t="str">
        <f t="shared" si="7"/>
        <v/>
      </c>
      <c r="AL28" s="56" t="s">
        <v>232</v>
      </c>
      <c r="AM28" s="56" t="str">
        <f t="shared" si="8"/>
        <v/>
      </c>
      <c r="AN28" s="56" t="s">
        <v>232</v>
      </c>
      <c r="AO28" s="56" t="str">
        <f t="shared" si="9"/>
        <v/>
      </c>
      <c r="AP28" s="56" t="s">
        <v>232</v>
      </c>
      <c r="AQ28" s="56" t="str">
        <f t="shared" si="10"/>
        <v/>
      </c>
      <c r="AR28" s="56" t="s">
        <v>232</v>
      </c>
      <c r="AS28" s="56" t="str">
        <f t="shared" si="11"/>
        <v/>
      </c>
      <c r="AT28" s="34" t="s">
        <v>232</v>
      </c>
      <c r="AU28" s="56" t="s">
        <v>232</v>
      </c>
      <c r="AV28" s="56" t="str">
        <f t="shared" si="12"/>
        <v/>
      </c>
      <c r="AW28" s="56" t="s">
        <v>232</v>
      </c>
      <c r="AX28" s="56" t="str">
        <f t="shared" si="12"/>
        <v/>
      </c>
      <c r="AY28" s="56" t="s">
        <v>232</v>
      </c>
      <c r="AZ28" s="56" t="str">
        <f t="shared" si="12"/>
        <v/>
      </c>
      <c r="BA28" s="56" t="s">
        <v>232</v>
      </c>
      <c r="BB28" s="56" t="str">
        <f t="shared" si="12"/>
        <v/>
      </c>
      <c r="BC28" s="56" t="s">
        <v>232</v>
      </c>
      <c r="BD28" s="56" t="str">
        <f t="shared" si="13"/>
        <v/>
      </c>
      <c r="BE28" s="56" t="s">
        <v>232</v>
      </c>
      <c r="BF28" s="56" t="str">
        <f t="shared" si="14"/>
        <v/>
      </c>
      <c r="BG28" s="34" t="s">
        <v>232</v>
      </c>
      <c r="BH28" s="56" t="s">
        <v>232</v>
      </c>
      <c r="BI28" s="56" t="str">
        <f t="shared" si="15"/>
        <v/>
      </c>
      <c r="BJ28" s="56" t="s">
        <v>232</v>
      </c>
      <c r="BK28" s="56" t="str">
        <f t="shared" si="16"/>
        <v/>
      </c>
      <c r="BL28" s="56" t="s">
        <v>232</v>
      </c>
      <c r="BM28" s="56" t="str">
        <f t="shared" si="17"/>
        <v/>
      </c>
      <c r="BN28" s="56" t="s">
        <v>232</v>
      </c>
      <c r="BO28" s="56" t="str">
        <f t="shared" si="18"/>
        <v/>
      </c>
      <c r="BP28" s="56" t="s">
        <v>232</v>
      </c>
      <c r="BQ28" s="56" t="str">
        <f t="shared" si="19"/>
        <v/>
      </c>
      <c r="BR28" s="56" t="s">
        <v>232</v>
      </c>
      <c r="BS28" s="56" t="str">
        <f t="shared" si="20"/>
        <v/>
      </c>
      <c r="BT28" s="34">
        <v>4</v>
      </c>
      <c r="BU28" s="56" t="s">
        <v>1322</v>
      </c>
      <c r="BV28" s="56">
        <f t="shared" si="21"/>
        <v>0</v>
      </c>
      <c r="BW28" s="56" t="s">
        <v>1329</v>
      </c>
      <c r="BX28" s="56">
        <f t="shared" si="21"/>
        <v>0</v>
      </c>
      <c r="BY28" s="56" t="s">
        <v>71</v>
      </c>
      <c r="BZ28" s="56">
        <f t="shared" si="21"/>
        <v>0</v>
      </c>
      <c r="CA28" s="56" t="s">
        <v>1336</v>
      </c>
      <c r="CB28" s="56">
        <f t="shared" si="21"/>
        <v>0</v>
      </c>
      <c r="CC28" s="56" t="s">
        <v>1341</v>
      </c>
      <c r="CD28" s="56">
        <f t="shared" si="22"/>
        <v>0</v>
      </c>
      <c r="CE28" s="56" t="s">
        <v>1347</v>
      </c>
      <c r="CF28" s="56">
        <f t="shared" si="23"/>
        <v>0</v>
      </c>
      <c r="CG28" s="34">
        <v>4</v>
      </c>
      <c r="CH28" s="56" t="s">
        <v>1322</v>
      </c>
      <c r="CI28" s="56">
        <f t="shared" si="24"/>
        <v>0</v>
      </c>
      <c r="CJ28" s="56" t="s">
        <v>1329</v>
      </c>
      <c r="CK28" s="56">
        <f t="shared" si="25"/>
        <v>0</v>
      </c>
      <c r="CL28" s="56" t="s">
        <v>71</v>
      </c>
      <c r="CM28" s="56">
        <f t="shared" si="26"/>
        <v>0</v>
      </c>
      <c r="CN28" s="56" t="s">
        <v>1336</v>
      </c>
      <c r="CO28" s="56">
        <f t="shared" si="27"/>
        <v>0</v>
      </c>
      <c r="CP28" s="56" t="s">
        <v>1341</v>
      </c>
      <c r="CQ28" s="56">
        <f t="shared" si="28"/>
        <v>0</v>
      </c>
      <c r="CR28" s="56" t="s">
        <v>1347</v>
      </c>
      <c r="CS28" s="56">
        <f t="shared" si="29"/>
        <v>0</v>
      </c>
    </row>
    <row r="29" spans="1:97" s="44" customFormat="1" ht="15.75">
      <c r="A29" s="42" t="s">
        <v>157</v>
      </c>
      <c r="B29" s="40" t="s">
        <v>86</v>
      </c>
      <c r="C29" s="42" t="s">
        <v>42</v>
      </c>
      <c r="D29" s="42" t="s">
        <v>244</v>
      </c>
      <c r="E29" s="35"/>
      <c r="F29" s="42">
        <v>0</v>
      </c>
      <c r="G29" s="34">
        <v>0</v>
      </c>
      <c r="H29" s="34">
        <v>97</v>
      </c>
      <c r="I29" s="34">
        <v>33</v>
      </c>
      <c r="J29" s="34">
        <v>42</v>
      </c>
      <c r="K29" s="37">
        <v>53</v>
      </c>
      <c r="L29" s="34">
        <v>52.5</v>
      </c>
      <c r="M29" s="34">
        <v>60</v>
      </c>
      <c r="N29" s="34">
        <v>338</v>
      </c>
      <c r="O29" s="34" t="str">
        <f>IF(D29="理科",IF(N29&gt;=分数线!$C$2,"本科",""),IF(D29="文科",IF(N29&gt;=分数线!$C$3,"本科","")))</f>
        <v/>
      </c>
      <c r="P29" s="34">
        <f t="shared" si="0"/>
        <v>0</v>
      </c>
      <c r="Q29" s="34" t="str">
        <f>IF(D29="理科",IF(N29&gt;=分数线!$C$6,"重本",""),IF(D29="文科",IF(N29&gt;=分数线!$C$7,"重本","")))</f>
        <v/>
      </c>
      <c r="R29" s="34">
        <f t="shared" si="1"/>
        <v>0</v>
      </c>
      <c r="S29" s="34">
        <f t="shared" si="2"/>
        <v>0</v>
      </c>
      <c r="T29" s="34" t="s">
        <v>232</v>
      </c>
      <c r="U29" s="58" t="s">
        <v>232</v>
      </c>
      <c r="V29" s="56" t="str">
        <f t="shared" si="3"/>
        <v/>
      </c>
      <c r="W29" s="58" t="s">
        <v>232</v>
      </c>
      <c r="X29" s="56" t="str">
        <f t="shared" si="3"/>
        <v/>
      </c>
      <c r="Y29" s="58" t="s">
        <v>232</v>
      </c>
      <c r="Z29" s="56" t="str">
        <f t="shared" si="3"/>
        <v/>
      </c>
      <c r="AA29" s="58" t="s">
        <v>232</v>
      </c>
      <c r="AB29" s="56" t="str">
        <f t="shared" si="3"/>
        <v/>
      </c>
      <c r="AC29" s="58" t="s">
        <v>232</v>
      </c>
      <c r="AD29" s="56" t="str">
        <f t="shared" si="4"/>
        <v/>
      </c>
      <c r="AE29" s="58" t="s">
        <v>232</v>
      </c>
      <c r="AF29" s="56" t="str">
        <f t="shared" si="5"/>
        <v/>
      </c>
      <c r="AG29" s="34" t="s">
        <v>232</v>
      </c>
      <c r="AH29" s="56" t="s">
        <v>232</v>
      </c>
      <c r="AI29" s="56" t="str">
        <f t="shared" si="6"/>
        <v/>
      </c>
      <c r="AJ29" s="58" t="s">
        <v>232</v>
      </c>
      <c r="AK29" s="56" t="str">
        <f t="shared" si="7"/>
        <v/>
      </c>
      <c r="AL29" s="56" t="s">
        <v>232</v>
      </c>
      <c r="AM29" s="56" t="str">
        <f t="shared" si="8"/>
        <v/>
      </c>
      <c r="AN29" s="56" t="s">
        <v>232</v>
      </c>
      <c r="AO29" s="56" t="str">
        <f t="shared" si="9"/>
        <v/>
      </c>
      <c r="AP29" s="56" t="s">
        <v>232</v>
      </c>
      <c r="AQ29" s="56" t="str">
        <f t="shared" si="10"/>
        <v/>
      </c>
      <c r="AR29" s="56" t="s">
        <v>232</v>
      </c>
      <c r="AS29" s="56" t="str">
        <f t="shared" si="11"/>
        <v/>
      </c>
      <c r="AT29" s="34" t="s">
        <v>232</v>
      </c>
      <c r="AU29" s="56" t="s">
        <v>232</v>
      </c>
      <c r="AV29" s="56" t="str">
        <f t="shared" si="12"/>
        <v/>
      </c>
      <c r="AW29" s="56" t="s">
        <v>232</v>
      </c>
      <c r="AX29" s="56" t="str">
        <f t="shared" si="12"/>
        <v/>
      </c>
      <c r="AY29" s="56" t="s">
        <v>232</v>
      </c>
      <c r="AZ29" s="56" t="str">
        <f t="shared" si="12"/>
        <v/>
      </c>
      <c r="BA29" s="56" t="s">
        <v>232</v>
      </c>
      <c r="BB29" s="56" t="str">
        <f t="shared" si="12"/>
        <v/>
      </c>
      <c r="BC29" s="56" t="s">
        <v>232</v>
      </c>
      <c r="BD29" s="56" t="str">
        <f t="shared" si="13"/>
        <v/>
      </c>
      <c r="BE29" s="56" t="s">
        <v>232</v>
      </c>
      <c r="BF29" s="56" t="str">
        <f t="shared" si="14"/>
        <v/>
      </c>
      <c r="BG29" s="34" t="s">
        <v>232</v>
      </c>
      <c r="BH29" s="56" t="s">
        <v>232</v>
      </c>
      <c r="BI29" s="56" t="str">
        <f t="shared" si="15"/>
        <v/>
      </c>
      <c r="BJ29" s="56" t="s">
        <v>232</v>
      </c>
      <c r="BK29" s="56" t="str">
        <f t="shared" si="16"/>
        <v/>
      </c>
      <c r="BL29" s="56" t="s">
        <v>232</v>
      </c>
      <c r="BM29" s="56" t="str">
        <f t="shared" si="17"/>
        <v/>
      </c>
      <c r="BN29" s="56" t="s">
        <v>232</v>
      </c>
      <c r="BO29" s="56" t="str">
        <f t="shared" si="18"/>
        <v/>
      </c>
      <c r="BP29" s="56" t="s">
        <v>232</v>
      </c>
      <c r="BQ29" s="56" t="str">
        <f t="shared" si="19"/>
        <v/>
      </c>
      <c r="BR29" s="56" t="s">
        <v>232</v>
      </c>
      <c r="BS29" s="56" t="str">
        <f t="shared" si="20"/>
        <v/>
      </c>
      <c r="BT29" s="34" t="e">
        <v>#N/A</v>
      </c>
      <c r="BU29" s="56" t="e">
        <v>#N/A</v>
      </c>
      <c r="BV29" s="56">
        <f t="shared" si="21"/>
        <v>0</v>
      </c>
      <c r="BW29" s="56" t="e">
        <v>#N/A</v>
      </c>
      <c r="BX29" s="56">
        <f t="shared" si="21"/>
        <v>0</v>
      </c>
      <c r="BY29" s="56" t="s">
        <v>71</v>
      </c>
      <c r="BZ29" s="56">
        <f t="shared" si="21"/>
        <v>0</v>
      </c>
      <c r="CA29" s="56" t="e">
        <v>#N/A</v>
      </c>
      <c r="CB29" s="56">
        <f t="shared" si="21"/>
        <v>0</v>
      </c>
      <c r="CC29" s="56" t="e">
        <v>#N/A</v>
      </c>
      <c r="CD29" s="56">
        <f t="shared" si="22"/>
        <v>0</v>
      </c>
      <c r="CE29" s="56" t="e">
        <v>#N/A</v>
      </c>
      <c r="CF29" s="56">
        <f t="shared" si="23"/>
        <v>0</v>
      </c>
      <c r="CG29" s="34">
        <v>4</v>
      </c>
      <c r="CH29" s="56" t="s">
        <v>1322</v>
      </c>
      <c r="CI29" s="56">
        <f t="shared" si="24"/>
        <v>0</v>
      </c>
      <c r="CJ29" s="56" t="s">
        <v>1329</v>
      </c>
      <c r="CK29" s="56">
        <f t="shared" si="25"/>
        <v>0</v>
      </c>
      <c r="CL29" s="56" t="s">
        <v>71</v>
      </c>
      <c r="CM29" s="56">
        <f t="shared" si="26"/>
        <v>0</v>
      </c>
      <c r="CN29" s="56" t="s">
        <v>1336</v>
      </c>
      <c r="CO29" s="56">
        <f t="shared" si="27"/>
        <v>0</v>
      </c>
      <c r="CP29" s="56" t="s">
        <v>1341</v>
      </c>
      <c r="CQ29" s="56">
        <f t="shared" si="28"/>
        <v>0</v>
      </c>
      <c r="CR29" s="56" t="s">
        <v>1347</v>
      </c>
      <c r="CS29" s="56">
        <f t="shared" si="29"/>
        <v>0</v>
      </c>
    </row>
    <row r="30" spans="1:97" s="44" customFormat="1" ht="15.75">
      <c r="A30" s="42" t="s">
        <v>164</v>
      </c>
      <c r="B30" s="40" t="s">
        <v>91</v>
      </c>
      <c r="C30" s="42" t="s">
        <v>42</v>
      </c>
      <c r="D30" s="42" t="s">
        <v>244</v>
      </c>
      <c r="E30" s="35"/>
      <c r="F30" s="42">
        <v>0</v>
      </c>
      <c r="G30" s="34">
        <v>0</v>
      </c>
      <c r="H30" s="34">
        <v>89</v>
      </c>
      <c r="I30" s="34">
        <v>47</v>
      </c>
      <c r="J30" s="34">
        <v>56</v>
      </c>
      <c r="K30" s="37">
        <v>48.5</v>
      </c>
      <c r="L30" s="34">
        <v>63.5</v>
      </c>
      <c r="M30" s="34">
        <v>30</v>
      </c>
      <c r="N30" s="34">
        <v>334</v>
      </c>
      <c r="O30" s="34" t="str">
        <f>IF(D30="理科",IF(N30&gt;=分数线!$C$2,"本科",""),IF(D30="文科",IF(N30&gt;=分数线!$C$3,"本科","")))</f>
        <v/>
      </c>
      <c r="P30" s="34">
        <f t="shared" si="0"/>
        <v>0</v>
      </c>
      <c r="Q30" s="34" t="str">
        <f>IF(D30="理科",IF(N30&gt;=分数线!$C$6,"重本",""),IF(D30="文科",IF(N30&gt;=分数线!$C$7,"重本","")))</f>
        <v/>
      </c>
      <c r="R30" s="34">
        <f t="shared" si="1"/>
        <v>0</v>
      </c>
      <c r="S30" s="34">
        <f t="shared" si="2"/>
        <v>0</v>
      </c>
      <c r="T30" s="34" t="s">
        <v>232</v>
      </c>
      <c r="U30" s="58" t="s">
        <v>232</v>
      </c>
      <c r="V30" s="56" t="str">
        <f t="shared" si="3"/>
        <v/>
      </c>
      <c r="W30" s="58" t="s">
        <v>232</v>
      </c>
      <c r="X30" s="56" t="str">
        <f t="shared" si="3"/>
        <v/>
      </c>
      <c r="Y30" s="58" t="s">
        <v>232</v>
      </c>
      <c r="Z30" s="56" t="str">
        <f t="shared" si="3"/>
        <v/>
      </c>
      <c r="AA30" s="58" t="s">
        <v>232</v>
      </c>
      <c r="AB30" s="56" t="str">
        <f t="shared" si="3"/>
        <v/>
      </c>
      <c r="AC30" s="58" t="s">
        <v>232</v>
      </c>
      <c r="AD30" s="56" t="str">
        <f t="shared" si="4"/>
        <v/>
      </c>
      <c r="AE30" s="58" t="s">
        <v>232</v>
      </c>
      <c r="AF30" s="56" t="str">
        <f t="shared" si="5"/>
        <v/>
      </c>
      <c r="AG30" s="34" t="s">
        <v>232</v>
      </c>
      <c r="AH30" s="56" t="s">
        <v>232</v>
      </c>
      <c r="AI30" s="56" t="str">
        <f t="shared" si="6"/>
        <v/>
      </c>
      <c r="AJ30" s="58" t="s">
        <v>232</v>
      </c>
      <c r="AK30" s="56" t="str">
        <f t="shared" si="7"/>
        <v/>
      </c>
      <c r="AL30" s="56" t="s">
        <v>232</v>
      </c>
      <c r="AM30" s="56" t="str">
        <f t="shared" si="8"/>
        <v/>
      </c>
      <c r="AN30" s="56" t="s">
        <v>232</v>
      </c>
      <c r="AO30" s="56" t="str">
        <f t="shared" si="9"/>
        <v/>
      </c>
      <c r="AP30" s="56" t="s">
        <v>232</v>
      </c>
      <c r="AQ30" s="56" t="str">
        <f t="shared" si="10"/>
        <v/>
      </c>
      <c r="AR30" s="56" t="s">
        <v>232</v>
      </c>
      <c r="AS30" s="56" t="str">
        <f t="shared" si="11"/>
        <v/>
      </c>
      <c r="AT30" s="34" t="s">
        <v>232</v>
      </c>
      <c r="AU30" s="56" t="s">
        <v>232</v>
      </c>
      <c r="AV30" s="56" t="str">
        <f t="shared" si="12"/>
        <v/>
      </c>
      <c r="AW30" s="56" t="s">
        <v>232</v>
      </c>
      <c r="AX30" s="56" t="str">
        <f t="shared" si="12"/>
        <v/>
      </c>
      <c r="AY30" s="56" t="s">
        <v>232</v>
      </c>
      <c r="AZ30" s="56" t="str">
        <f t="shared" si="12"/>
        <v/>
      </c>
      <c r="BA30" s="56" t="s">
        <v>232</v>
      </c>
      <c r="BB30" s="56" t="str">
        <f t="shared" si="12"/>
        <v/>
      </c>
      <c r="BC30" s="56" t="s">
        <v>232</v>
      </c>
      <c r="BD30" s="56" t="str">
        <f t="shared" si="13"/>
        <v/>
      </c>
      <c r="BE30" s="56" t="s">
        <v>232</v>
      </c>
      <c r="BF30" s="56" t="str">
        <f t="shared" si="14"/>
        <v/>
      </c>
      <c r="BG30" s="34" t="s">
        <v>232</v>
      </c>
      <c r="BH30" s="56" t="s">
        <v>232</v>
      </c>
      <c r="BI30" s="56" t="str">
        <f t="shared" si="15"/>
        <v/>
      </c>
      <c r="BJ30" s="56" t="s">
        <v>232</v>
      </c>
      <c r="BK30" s="56" t="str">
        <f t="shared" si="16"/>
        <v/>
      </c>
      <c r="BL30" s="56" t="s">
        <v>232</v>
      </c>
      <c r="BM30" s="56" t="str">
        <f t="shared" si="17"/>
        <v/>
      </c>
      <c r="BN30" s="56" t="s">
        <v>232</v>
      </c>
      <c r="BO30" s="56" t="str">
        <f t="shared" si="18"/>
        <v/>
      </c>
      <c r="BP30" s="56" t="s">
        <v>232</v>
      </c>
      <c r="BQ30" s="56" t="str">
        <f t="shared" si="19"/>
        <v/>
      </c>
      <c r="BR30" s="56" t="s">
        <v>232</v>
      </c>
      <c r="BS30" s="56" t="str">
        <f t="shared" si="20"/>
        <v/>
      </c>
      <c r="BT30" s="34" t="e">
        <v>#N/A</v>
      </c>
      <c r="BU30" s="56" t="e">
        <v>#N/A</v>
      </c>
      <c r="BV30" s="56">
        <f t="shared" si="21"/>
        <v>0</v>
      </c>
      <c r="BW30" s="56" t="e">
        <v>#N/A</v>
      </c>
      <c r="BX30" s="56">
        <f t="shared" si="21"/>
        <v>0</v>
      </c>
      <c r="BY30" s="56" t="s">
        <v>71</v>
      </c>
      <c r="BZ30" s="56">
        <f t="shared" si="21"/>
        <v>0</v>
      </c>
      <c r="CA30" s="56" t="e">
        <v>#N/A</v>
      </c>
      <c r="CB30" s="56">
        <f t="shared" si="21"/>
        <v>0</v>
      </c>
      <c r="CC30" s="56" t="e">
        <v>#N/A</v>
      </c>
      <c r="CD30" s="56">
        <f t="shared" si="22"/>
        <v>0</v>
      </c>
      <c r="CE30" s="56" t="e">
        <v>#N/A</v>
      </c>
      <c r="CF30" s="56">
        <f t="shared" si="23"/>
        <v>0</v>
      </c>
      <c r="CG30" s="34">
        <v>4</v>
      </c>
      <c r="CH30" s="56" t="s">
        <v>1322</v>
      </c>
      <c r="CI30" s="56">
        <f t="shared" si="24"/>
        <v>0</v>
      </c>
      <c r="CJ30" s="56" t="s">
        <v>1329</v>
      </c>
      <c r="CK30" s="56">
        <f t="shared" si="25"/>
        <v>0</v>
      </c>
      <c r="CL30" s="56" t="s">
        <v>71</v>
      </c>
      <c r="CM30" s="56">
        <f t="shared" si="26"/>
        <v>0</v>
      </c>
      <c r="CN30" s="56" t="s">
        <v>1336</v>
      </c>
      <c r="CO30" s="56">
        <f t="shared" si="27"/>
        <v>0</v>
      </c>
      <c r="CP30" s="56" t="s">
        <v>1341</v>
      </c>
      <c r="CQ30" s="56">
        <f t="shared" si="28"/>
        <v>0</v>
      </c>
      <c r="CR30" s="56" t="s">
        <v>1347</v>
      </c>
      <c r="CS30" s="56">
        <f t="shared" si="29"/>
        <v>0</v>
      </c>
    </row>
    <row r="31" spans="1:97" s="44" customFormat="1" ht="15.75">
      <c r="A31" s="42" t="s">
        <v>158</v>
      </c>
      <c r="B31" s="40" t="s">
        <v>87</v>
      </c>
      <c r="C31" s="42" t="s">
        <v>42</v>
      </c>
      <c r="D31" s="42" t="s">
        <v>244</v>
      </c>
      <c r="E31" s="35"/>
      <c r="F31" s="42">
        <v>0</v>
      </c>
      <c r="G31" s="34">
        <v>0</v>
      </c>
      <c r="H31" s="34">
        <v>100</v>
      </c>
      <c r="I31" s="34">
        <v>52</v>
      </c>
      <c r="J31" s="34">
        <v>65</v>
      </c>
      <c r="K31" s="37">
        <v>61.5</v>
      </c>
      <c r="L31" s="34">
        <v>47</v>
      </c>
      <c r="M31" s="34">
        <v>40</v>
      </c>
      <c r="N31" s="34">
        <v>366</v>
      </c>
      <c r="O31" s="34" t="str">
        <f>IF(D31="理科",IF(N31&gt;=分数线!$C$2,"本科",""),IF(D31="文科",IF(N31&gt;=分数线!$C$3,"本科","")))</f>
        <v/>
      </c>
      <c r="P31" s="34">
        <f t="shared" si="0"/>
        <v>0</v>
      </c>
      <c r="Q31" s="34" t="str">
        <f>IF(D31="理科",IF(N31&gt;=分数线!$C$6,"重本",""),IF(D31="文科",IF(N31&gt;=分数线!$C$7,"重本","")))</f>
        <v/>
      </c>
      <c r="R31" s="34">
        <f t="shared" si="1"/>
        <v>0</v>
      </c>
      <c r="S31" s="34">
        <f t="shared" si="2"/>
        <v>0</v>
      </c>
      <c r="T31" s="34" t="s">
        <v>232</v>
      </c>
      <c r="U31" s="58" t="s">
        <v>232</v>
      </c>
      <c r="V31" s="56" t="str">
        <f t="shared" si="3"/>
        <v/>
      </c>
      <c r="W31" s="58" t="s">
        <v>232</v>
      </c>
      <c r="X31" s="56" t="str">
        <f t="shared" si="3"/>
        <v/>
      </c>
      <c r="Y31" s="58" t="s">
        <v>232</v>
      </c>
      <c r="Z31" s="56" t="str">
        <f t="shared" si="3"/>
        <v/>
      </c>
      <c r="AA31" s="58" t="s">
        <v>232</v>
      </c>
      <c r="AB31" s="56" t="str">
        <f t="shared" si="3"/>
        <v/>
      </c>
      <c r="AC31" s="58" t="s">
        <v>232</v>
      </c>
      <c r="AD31" s="56" t="str">
        <f t="shared" si="4"/>
        <v/>
      </c>
      <c r="AE31" s="58" t="s">
        <v>232</v>
      </c>
      <c r="AF31" s="56" t="str">
        <f t="shared" si="5"/>
        <v/>
      </c>
      <c r="AG31" s="34" t="s">
        <v>232</v>
      </c>
      <c r="AH31" s="56" t="s">
        <v>232</v>
      </c>
      <c r="AI31" s="56" t="str">
        <f t="shared" si="6"/>
        <v/>
      </c>
      <c r="AJ31" s="58" t="s">
        <v>232</v>
      </c>
      <c r="AK31" s="56" t="str">
        <f t="shared" si="7"/>
        <v/>
      </c>
      <c r="AL31" s="56" t="s">
        <v>232</v>
      </c>
      <c r="AM31" s="56" t="str">
        <f t="shared" si="8"/>
        <v/>
      </c>
      <c r="AN31" s="56" t="s">
        <v>232</v>
      </c>
      <c r="AO31" s="56" t="str">
        <f t="shared" si="9"/>
        <v/>
      </c>
      <c r="AP31" s="56" t="s">
        <v>232</v>
      </c>
      <c r="AQ31" s="56" t="str">
        <f t="shared" si="10"/>
        <v/>
      </c>
      <c r="AR31" s="56" t="s">
        <v>232</v>
      </c>
      <c r="AS31" s="56" t="str">
        <f t="shared" si="11"/>
        <v/>
      </c>
      <c r="AT31" s="34" t="s">
        <v>232</v>
      </c>
      <c r="AU31" s="56" t="s">
        <v>232</v>
      </c>
      <c r="AV31" s="56" t="str">
        <f t="shared" si="12"/>
        <v/>
      </c>
      <c r="AW31" s="56" t="s">
        <v>232</v>
      </c>
      <c r="AX31" s="56" t="str">
        <f t="shared" si="12"/>
        <v/>
      </c>
      <c r="AY31" s="56" t="s">
        <v>232</v>
      </c>
      <c r="AZ31" s="56" t="str">
        <f t="shared" si="12"/>
        <v/>
      </c>
      <c r="BA31" s="56" t="s">
        <v>232</v>
      </c>
      <c r="BB31" s="56" t="str">
        <f t="shared" si="12"/>
        <v/>
      </c>
      <c r="BC31" s="56" t="s">
        <v>232</v>
      </c>
      <c r="BD31" s="56" t="str">
        <f t="shared" si="13"/>
        <v/>
      </c>
      <c r="BE31" s="56" t="s">
        <v>232</v>
      </c>
      <c r="BF31" s="56" t="str">
        <f t="shared" si="14"/>
        <v/>
      </c>
      <c r="BG31" s="34" t="s">
        <v>232</v>
      </c>
      <c r="BH31" s="56" t="s">
        <v>232</v>
      </c>
      <c r="BI31" s="56" t="str">
        <f t="shared" si="15"/>
        <v/>
      </c>
      <c r="BJ31" s="56" t="s">
        <v>232</v>
      </c>
      <c r="BK31" s="56" t="str">
        <f t="shared" si="16"/>
        <v/>
      </c>
      <c r="BL31" s="56" t="s">
        <v>232</v>
      </c>
      <c r="BM31" s="56" t="str">
        <f t="shared" si="17"/>
        <v/>
      </c>
      <c r="BN31" s="56" t="s">
        <v>232</v>
      </c>
      <c r="BO31" s="56" t="str">
        <f t="shared" si="18"/>
        <v/>
      </c>
      <c r="BP31" s="56" t="s">
        <v>232</v>
      </c>
      <c r="BQ31" s="56" t="str">
        <f t="shared" si="19"/>
        <v/>
      </c>
      <c r="BR31" s="56" t="s">
        <v>232</v>
      </c>
      <c r="BS31" s="56" t="str">
        <f t="shared" si="20"/>
        <v/>
      </c>
      <c r="BT31" s="34">
        <v>4</v>
      </c>
      <c r="BU31" s="56" t="s">
        <v>1322</v>
      </c>
      <c r="BV31" s="56">
        <f t="shared" si="21"/>
        <v>0</v>
      </c>
      <c r="BW31" s="56" t="s">
        <v>1329</v>
      </c>
      <c r="BX31" s="56">
        <f t="shared" si="21"/>
        <v>0</v>
      </c>
      <c r="BY31" s="56" t="s">
        <v>71</v>
      </c>
      <c r="BZ31" s="56">
        <f t="shared" si="21"/>
        <v>0</v>
      </c>
      <c r="CA31" s="56" t="s">
        <v>1336</v>
      </c>
      <c r="CB31" s="56">
        <f t="shared" si="21"/>
        <v>0</v>
      </c>
      <c r="CC31" s="56" t="s">
        <v>1341</v>
      </c>
      <c r="CD31" s="56">
        <f t="shared" si="22"/>
        <v>0</v>
      </c>
      <c r="CE31" s="56" t="s">
        <v>1347</v>
      </c>
      <c r="CF31" s="56">
        <f t="shared" si="23"/>
        <v>0</v>
      </c>
      <c r="CG31" s="34">
        <v>4</v>
      </c>
      <c r="CH31" s="56" t="s">
        <v>1322</v>
      </c>
      <c r="CI31" s="56">
        <f t="shared" si="24"/>
        <v>0</v>
      </c>
      <c r="CJ31" s="56" t="s">
        <v>1329</v>
      </c>
      <c r="CK31" s="56">
        <f t="shared" si="25"/>
        <v>0</v>
      </c>
      <c r="CL31" s="56" t="s">
        <v>71</v>
      </c>
      <c r="CM31" s="56">
        <f t="shared" si="26"/>
        <v>0</v>
      </c>
      <c r="CN31" s="56" t="s">
        <v>1336</v>
      </c>
      <c r="CO31" s="56">
        <f t="shared" si="27"/>
        <v>0</v>
      </c>
      <c r="CP31" s="56" t="s">
        <v>1341</v>
      </c>
      <c r="CQ31" s="56">
        <f t="shared" si="28"/>
        <v>0</v>
      </c>
      <c r="CR31" s="56" t="s">
        <v>1347</v>
      </c>
      <c r="CS31" s="56">
        <f t="shared" si="29"/>
        <v>0</v>
      </c>
    </row>
    <row r="32" spans="1:97" s="44" customFormat="1" ht="15.75">
      <c r="A32" s="42" t="s">
        <v>162</v>
      </c>
      <c r="B32" s="40" t="s">
        <v>90</v>
      </c>
      <c r="C32" s="42" t="s">
        <v>42</v>
      </c>
      <c r="D32" s="42" t="s">
        <v>244</v>
      </c>
      <c r="E32" s="35"/>
      <c r="F32" s="42">
        <v>0</v>
      </c>
      <c r="G32" s="34">
        <v>0</v>
      </c>
      <c r="H32" s="34">
        <v>86</v>
      </c>
      <c r="I32" s="34">
        <v>46</v>
      </c>
      <c r="J32" s="34">
        <v>48</v>
      </c>
      <c r="K32" s="37">
        <v>59.5</v>
      </c>
      <c r="L32" s="34">
        <v>68.5</v>
      </c>
      <c r="M32" s="34">
        <v>43</v>
      </c>
      <c r="N32" s="34">
        <v>351</v>
      </c>
      <c r="O32" s="34" t="str">
        <f>IF(D32="理科",IF(N32&gt;=分数线!$C$2,"本科",""),IF(D32="文科",IF(N32&gt;=分数线!$C$3,"本科","")))</f>
        <v/>
      </c>
      <c r="P32" s="34">
        <f t="shared" si="0"/>
        <v>0</v>
      </c>
      <c r="Q32" s="34" t="str">
        <f>IF(D32="理科",IF(N32&gt;=分数线!$C$6,"重本",""),IF(D32="文科",IF(N32&gt;=分数线!$C$7,"重本","")))</f>
        <v/>
      </c>
      <c r="R32" s="34">
        <f t="shared" si="1"/>
        <v>0</v>
      </c>
      <c r="S32" s="34">
        <f t="shared" si="2"/>
        <v>0</v>
      </c>
      <c r="T32" s="34" t="s">
        <v>232</v>
      </c>
      <c r="U32" s="58" t="s">
        <v>232</v>
      </c>
      <c r="V32" s="56" t="str">
        <f t="shared" si="3"/>
        <v/>
      </c>
      <c r="W32" s="58" t="s">
        <v>232</v>
      </c>
      <c r="X32" s="56" t="str">
        <f t="shared" si="3"/>
        <v/>
      </c>
      <c r="Y32" s="58" t="s">
        <v>232</v>
      </c>
      <c r="Z32" s="56" t="str">
        <f t="shared" si="3"/>
        <v/>
      </c>
      <c r="AA32" s="58" t="s">
        <v>232</v>
      </c>
      <c r="AB32" s="56" t="str">
        <f t="shared" si="3"/>
        <v/>
      </c>
      <c r="AC32" s="58" t="s">
        <v>232</v>
      </c>
      <c r="AD32" s="56" t="str">
        <f t="shared" si="4"/>
        <v/>
      </c>
      <c r="AE32" s="58" t="s">
        <v>232</v>
      </c>
      <c r="AF32" s="56" t="str">
        <f t="shared" si="5"/>
        <v/>
      </c>
      <c r="AG32" s="34" t="s">
        <v>232</v>
      </c>
      <c r="AH32" s="56" t="s">
        <v>232</v>
      </c>
      <c r="AI32" s="56" t="str">
        <f t="shared" si="6"/>
        <v/>
      </c>
      <c r="AJ32" s="58" t="s">
        <v>232</v>
      </c>
      <c r="AK32" s="56" t="str">
        <f t="shared" si="7"/>
        <v/>
      </c>
      <c r="AL32" s="56" t="s">
        <v>232</v>
      </c>
      <c r="AM32" s="56" t="str">
        <f t="shared" si="8"/>
        <v/>
      </c>
      <c r="AN32" s="56" t="s">
        <v>232</v>
      </c>
      <c r="AO32" s="56" t="str">
        <f t="shared" si="9"/>
        <v/>
      </c>
      <c r="AP32" s="56" t="s">
        <v>232</v>
      </c>
      <c r="AQ32" s="56" t="str">
        <f t="shared" si="10"/>
        <v/>
      </c>
      <c r="AR32" s="56" t="s">
        <v>232</v>
      </c>
      <c r="AS32" s="56" t="str">
        <f t="shared" si="11"/>
        <v/>
      </c>
      <c r="AT32" s="34" t="s">
        <v>232</v>
      </c>
      <c r="AU32" s="56" t="s">
        <v>232</v>
      </c>
      <c r="AV32" s="56" t="str">
        <f t="shared" si="12"/>
        <v/>
      </c>
      <c r="AW32" s="56" t="s">
        <v>232</v>
      </c>
      <c r="AX32" s="56" t="str">
        <f t="shared" si="12"/>
        <v/>
      </c>
      <c r="AY32" s="56" t="s">
        <v>232</v>
      </c>
      <c r="AZ32" s="56" t="str">
        <f t="shared" si="12"/>
        <v/>
      </c>
      <c r="BA32" s="56" t="s">
        <v>232</v>
      </c>
      <c r="BB32" s="56" t="str">
        <f t="shared" si="12"/>
        <v/>
      </c>
      <c r="BC32" s="56" t="s">
        <v>232</v>
      </c>
      <c r="BD32" s="56" t="str">
        <f t="shared" si="13"/>
        <v/>
      </c>
      <c r="BE32" s="56" t="s">
        <v>232</v>
      </c>
      <c r="BF32" s="56" t="str">
        <f t="shared" si="14"/>
        <v/>
      </c>
      <c r="BG32" s="34" t="s">
        <v>232</v>
      </c>
      <c r="BH32" s="56" t="s">
        <v>232</v>
      </c>
      <c r="BI32" s="56" t="str">
        <f t="shared" si="15"/>
        <v/>
      </c>
      <c r="BJ32" s="56" t="s">
        <v>232</v>
      </c>
      <c r="BK32" s="56" t="str">
        <f t="shared" si="16"/>
        <v/>
      </c>
      <c r="BL32" s="56" t="s">
        <v>232</v>
      </c>
      <c r="BM32" s="56" t="str">
        <f t="shared" si="17"/>
        <v/>
      </c>
      <c r="BN32" s="56" t="s">
        <v>232</v>
      </c>
      <c r="BO32" s="56" t="str">
        <f t="shared" si="18"/>
        <v/>
      </c>
      <c r="BP32" s="56" t="s">
        <v>232</v>
      </c>
      <c r="BQ32" s="56" t="str">
        <f t="shared" si="19"/>
        <v/>
      </c>
      <c r="BR32" s="56" t="s">
        <v>232</v>
      </c>
      <c r="BS32" s="56" t="str">
        <f t="shared" si="20"/>
        <v/>
      </c>
      <c r="BT32" s="34">
        <v>5</v>
      </c>
      <c r="BU32" s="56" t="s">
        <v>1320</v>
      </c>
      <c r="BV32" s="56">
        <f t="shared" si="21"/>
        <v>0</v>
      </c>
      <c r="BW32" s="56" t="s">
        <v>1329</v>
      </c>
      <c r="BX32" s="56">
        <f t="shared" si="21"/>
        <v>0</v>
      </c>
      <c r="BY32" s="56" t="s">
        <v>70</v>
      </c>
      <c r="BZ32" s="56">
        <f t="shared" si="21"/>
        <v>0</v>
      </c>
      <c r="CA32" s="56" t="s">
        <v>21</v>
      </c>
      <c r="CB32" s="56">
        <f t="shared" si="21"/>
        <v>0</v>
      </c>
      <c r="CC32" s="56" t="s">
        <v>1338</v>
      </c>
      <c r="CD32" s="56">
        <f t="shared" si="22"/>
        <v>0</v>
      </c>
      <c r="CE32" s="56" t="s">
        <v>1346</v>
      </c>
      <c r="CF32" s="56">
        <f t="shared" si="23"/>
        <v>0</v>
      </c>
      <c r="CG32" s="34">
        <v>5</v>
      </c>
      <c r="CH32" s="56" t="s">
        <v>1320</v>
      </c>
      <c r="CI32" s="56">
        <f t="shared" si="24"/>
        <v>0</v>
      </c>
      <c r="CJ32" s="56" t="s">
        <v>1329</v>
      </c>
      <c r="CK32" s="56">
        <f t="shared" si="25"/>
        <v>0</v>
      </c>
      <c r="CL32" s="56" t="s">
        <v>70</v>
      </c>
      <c r="CM32" s="56">
        <f t="shared" si="26"/>
        <v>0</v>
      </c>
      <c r="CN32" s="56" t="s">
        <v>1337</v>
      </c>
      <c r="CO32" s="56">
        <f t="shared" si="27"/>
        <v>0</v>
      </c>
      <c r="CP32" s="56" t="s">
        <v>1338</v>
      </c>
      <c r="CQ32" s="56">
        <f t="shared" si="28"/>
        <v>0</v>
      </c>
      <c r="CR32" s="56" t="s">
        <v>1346</v>
      </c>
      <c r="CS32" s="56">
        <f t="shared" si="29"/>
        <v>0</v>
      </c>
    </row>
    <row r="33" spans="1:97" s="44" customFormat="1" ht="15.75">
      <c r="A33" s="42" t="s">
        <v>149</v>
      </c>
      <c r="B33" s="40" t="s">
        <v>82</v>
      </c>
      <c r="C33" s="42" t="s">
        <v>42</v>
      </c>
      <c r="D33" s="42" t="s">
        <v>244</v>
      </c>
      <c r="E33" s="66"/>
      <c r="F33" s="42">
        <v>0</v>
      </c>
      <c r="G33" s="34">
        <v>0</v>
      </c>
      <c r="H33" s="34">
        <v>118</v>
      </c>
      <c r="I33" s="34">
        <v>79</v>
      </c>
      <c r="J33" s="34">
        <v>75</v>
      </c>
      <c r="K33" s="37">
        <v>69</v>
      </c>
      <c r="L33" s="34">
        <v>64</v>
      </c>
      <c r="M33" s="34">
        <v>38</v>
      </c>
      <c r="N33" s="34">
        <v>443</v>
      </c>
      <c r="O33" s="34" t="str">
        <f>IF(D33="理科",IF(N33&gt;=分数线!$C$2,"本科",""),IF(D33="文科",IF(N33&gt;=分数线!$C$3,"本科","")))</f>
        <v/>
      </c>
      <c r="P33" s="34">
        <f t="shared" si="0"/>
        <v>0</v>
      </c>
      <c r="Q33" s="34" t="str">
        <f>IF(D33="理科",IF(N33&gt;=分数线!$C$6,"重本",""),IF(D33="文科",IF(N33&gt;=分数线!$C$7,"重本","")))</f>
        <v/>
      </c>
      <c r="R33" s="34">
        <f t="shared" si="1"/>
        <v>0</v>
      </c>
      <c r="S33" s="34">
        <f t="shared" si="2"/>
        <v>0</v>
      </c>
      <c r="T33" s="34" t="s">
        <v>232</v>
      </c>
      <c r="U33" s="58" t="s">
        <v>232</v>
      </c>
      <c r="V33" s="56" t="str">
        <f t="shared" si="3"/>
        <v/>
      </c>
      <c r="W33" s="58" t="s">
        <v>232</v>
      </c>
      <c r="X33" s="56" t="str">
        <f t="shared" si="3"/>
        <v/>
      </c>
      <c r="Y33" s="58" t="s">
        <v>232</v>
      </c>
      <c r="Z33" s="56" t="str">
        <f t="shared" si="3"/>
        <v/>
      </c>
      <c r="AA33" s="58" t="s">
        <v>232</v>
      </c>
      <c r="AB33" s="56" t="str">
        <f t="shared" si="3"/>
        <v/>
      </c>
      <c r="AC33" s="58" t="s">
        <v>232</v>
      </c>
      <c r="AD33" s="56" t="str">
        <f t="shared" si="4"/>
        <v/>
      </c>
      <c r="AE33" s="58" t="s">
        <v>232</v>
      </c>
      <c r="AF33" s="56" t="str">
        <f t="shared" si="5"/>
        <v/>
      </c>
      <c r="AG33" s="34" t="s">
        <v>232</v>
      </c>
      <c r="AH33" s="56" t="s">
        <v>232</v>
      </c>
      <c r="AI33" s="56" t="str">
        <f t="shared" si="6"/>
        <v/>
      </c>
      <c r="AJ33" s="58" t="s">
        <v>232</v>
      </c>
      <c r="AK33" s="56" t="str">
        <f t="shared" si="7"/>
        <v/>
      </c>
      <c r="AL33" s="56" t="s">
        <v>232</v>
      </c>
      <c r="AM33" s="56" t="str">
        <f t="shared" si="8"/>
        <v/>
      </c>
      <c r="AN33" s="56" t="s">
        <v>232</v>
      </c>
      <c r="AO33" s="56" t="str">
        <f t="shared" si="9"/>
        <v/>
      </c>
      <c r="AP33" s="56" t="s">
        <v>232</v>
      </c>
      <c r="AQ33" s="56" t="str">
        <f t="shared" si="10"/>
        <v/>
      </c>
      <c r="AR33" s="56" t="s">
        <v>232</v>
      </c>
      <c r="AS33" s="56" t="str">
        <f t="shared" si="11"/>
        <v/>
      </c>
      <c r="AT33" s="34" t="s">
        <v>232</v>
      </c>
      <c r="AU33" s="56" t="s">
        <v>232</v>
      </c>
      <c r="AV33" s="56" t="str">
        <f t="shared" si="12"/>
        <v/>
      </c>
      <c r="AW33" s="56" t="s">
        <v>232</v>
      </c>
      <c r="AX33" s="56" t="str">
        <f t="shared" si="12"/>
        <v/>
      </c>
      <c r="AY33" s="56" t="s">
        <v>232</v>
      </c>
      <c r="AZ33" s="56" t="str">
        <f t="shared" si="12"/>
        <v/>
      </c>
      <c r="BA33" s="56" t="s">
        <v>232</v>
      </c>
      <c r="BB33" s="56" t="str">
        <f t="shared" si="12"/>
        <v/>
      </c>
      <c r="BC33" s="56" t="s">
        <v>232</v>
      </c>
      <c r="BD33" s="56" t="str">
        <f t="shared" si="13"/>
        <v/>
      </c>
      <c r="BE33" s="56" t="s">
        <v>232</v>
      </c>
      <c r="BF33" s="56" t="str">
        <f t="shared" si="14"/>
        <v/>
      </c>
      <c r="BG33" s="34" t="s">
        <v>232</v>
      </c>
      <c r="BH33" s="56" t="s">
        <v>232</v>
      </c>
      <c r="BI33" s="56" t="str">
        <f t="shared" si="15"/>
        <v/>
      </c>
      <c r="BJ33" s="56" t="s">
        <v>232</v>
      </c>
      <c r="BK33" s="56" t="str">
        <f t="shared" si="16"/>
        <v/>
      </c>
      <c r="BL33" s="56" t="s">
        <v>232</v>
      </c>
      <c r="BM33" s="56" t="str">
        <f t="shared" si="17"/>
        <v/>
      </c>
      <c r="BN33" s="56" t="s">
        <v>232</v>
      </c>
      <c r="BO33" s="56" t="str">
        <f t="shared" si="18"/>
        <v/>
      </c>
      <c r="BP33" s="56" t="s">
        <v>232</v>
      </c>
      <c r="BQ33" s="56" t="str">
        <f t="shared" si="19"/>
        <v/>
      </c>
      <c r="BR33" s="56" t="s">
        <v>232</v>
      </c>
      <c r="BS33" s="56" t="str">
        <f t="shared" si="20"/>
        <v/>
      </c>
      <c r="BT33" s="34">
        <v>5</v>
      </c>
      <c r="BU33" s="56" t="s">
        <v>1320</v>
      </c>
      <c r="BV33" s="56">
        <f t="shared" si="21"/>
        <v>0</v>
      </c>
      <c r="BW33" s="56" t="s">
        <v>1329</v>
      </c>
      <c r="BX33" s="56">
        <f t="shared" si="21"/>
        <v>0</v>
      </c>
      <c r="BY33" s="56" t="s">
        <v>70</v>
      </c>
      <c r="BZ33" s="56">
        <f t="shared" si="21"/>
        <v>0</v>
      </c>
      <c r="CA33" s="56" t="s">
        <v>21</v>
      </c>
      <c r="CB33" s="56">
        <f t="shared" si="21"/>
        <v>0</v>
      </c>
      <c r="CC33" s="56" t="s">
        <v>1338</v>
      </c>
      <c r="CD33" s="56">
        <f t="shared" si="22"/>
        <v>0</v>
      </c>
      <c r="CE33" s="56" t="s">
        <v>1346</v>
      </c>
      <c r="CF33" s="56">
        <f t="shared" si="23"/>
        <v>0</v>
      </c>
      <c r="CG33" s="34">
        <v>5</v>
      </c>
      <c r="CH33" s="56" t="s">
        <v>1320</v>
      </c>
      <c r="CI33" s="56">
        <f t="shared" si="24"/>
        <v>0</v>
      </c>
      <c r="CJ33" s="56" t="s">
        <v>1329</v>
      </c>
      <c r="CK33" s="56">
        <f t="shared" si="25"/>
        <v>0</v>
      </c>
      <c r="CL33" s="56" t="s">
        <v>70</v>
      </c>
      <c r="CM33" s="56">
        <f t="shared" si="26"/>
        <v>0</v>
      </c>
      <c r="CN33" s="56" t="s">
        <v>1337</v>
      </c>
      <c r="CO33" s="56">
        <f t="shared" si="27"/>
        <v>0</v>
      </c>
      <c r="CP33" s="56" t="s">
        <v>1338</v>
      </c>
      <c r="CQ33" s="56">
        <f t="shared" si="28"/>
        <v>0</v>
      </c>
      <c r="CR33" s="56" t="s">
        <v>1346</v>
      </c>
      <c r="CS33" s="56">
        <f t="shared" si="29"/>
        <v>0</v>
      </c>
    </row>
    <row r="34" spans="1:97" s="44" customFormat="1" ht="15.75">
      <c r="A34" s="42" t="s">
        <v>60</v>
      </c>
      <c r="B34" s="40" t="s">
        <v>81</v>
      </c>
      <c r="C34" s="42" t="s">
        <v>42</v>
      </c>
      <c r="D34" s="42" t="s">
        <v>244</v>
      </c>
      <c r="E34" s="66"/>
      <c r="F34" s="42">
        <v>0</v>
      </c>
      <c r="G34" s="34">
        <v>0</v>
      </c>
      <c r="H34" s="34">
        <v>101</v>
      </c>
      <c r="I34" s="34">
        <v>99</v>
      </c>
      <c r="J34" s="34">
        <v>87</v>
      </c>
      <c r="K34" s="37">
        <v>65.5</v>
      </c>
      <c r="L34" s="34">
        <v>67</v>
      </c>
      <c r="M34" s="34">
        <v>55</v>
      </c>
      <c r="N34" s="34">
        <v>470</v>
      </c>
      <c r="O34" s="34" t="str">
        <f>IF(D34="理科",IF(N34&gt;=分数线!$C$2,"本科",""),IF(D34="文科",IF(N34&gt;=分数线!$C$3,"本科","")))</f>
        <v>本科</v>
      </c>
      <c r="P34" s="34">
        <f t="shared" si="0"/>
        <v>72</v>
      </c>
      <c r="Q34" s="34" t="str">
        <f>IF(D34="理科",IF(N34&gt;=分数线!$C$6,"重本",""),IF(D34="文科",IF(N34&gt;=分数线!$C$7,"重本","")))</f>
        <v/>
      </c>
      <c r="R34" s="34">
        <f t="shared" si="1"/>
        <v>0</v>
      </c>
      <c r="S34" s="34">
        <f t="shared" si="2"/>
        <v>72</v>
      </c>
      <c r="T34" s="34" t="s">
        <v>232</v>
      </c>
      <c r="U34" s="58" t="s">
        <v>232</v>
      </c>
      <c r="V34" s="56" t="str">
        <f t="shared" si="3"/>
        <v/>
      </c>
      <c r="W34" s="58" t="s">
        <v>232</v>
      </c>
      <c r="X34" s="56" t="str">
        <f t="shared" si="3"/>
        <v/>
      </c>
      <c r="Y34" s="58" t="s">
        <v>232</v>
      </c>
      <c r="Z34" s="56" t="str">
        <f t="shared" si="3"/>
        <v/>
      </c>
      <c r="AA34" s="58" t="s">
        <v>232</v>
      </c>
      <c r="AB34" s="56" t="str">
        <f t="shared" si="3"/>
        <v/>
      </c>
      <c r="AC34" s="58" t="s">
        <v>232</v>
      </c>
      <c r="AD34" s="56" t="str">
        <f t="shared" si="4"/>
        <v/>
      </c>
      <c r="AE34" s="58" t="s">
        <v>232</v>
      </c>
      <c r="AF34" s="56" t="str">
        <f t="shared" si="5"/>
        <v/>
      </c>
      <c r="AG34" s="34" t="s">
        <v>232</v>
      </c>
      <c r="AH34" s="56" t="s">
        <v>232</v>
      </c>
      <c r="AI34" s="56" t="str">
        <f t="shared" si="6"/>
        <v/>
      </c>
      <c r="AJ34" s="58" t="s">
        <v>232</v>
      </c>
      <c r="AK34" s="56" t="str">
        <f t="shared" si="7"/>
        <v/>
      </c>
      <c r="AL34" s="56" t="s">
        <v>232</v>
      </c>
      <c r="AM34" s="56" t="str">
        <f t="shared" si="8"/>
        <v/>
      </c>
      <c r="AN34" s="56" t="s">
        <v>232</v>
      </c>
      <c r="AO34" s="56" t="str">
        <f t="shared" si="9"/>
        <v/>
      </c>
      <c r="AP34" s="56" t="s">
        <v>232</v>
      </c>
      <c r="AQ34" s="56" t="str">
        <f t="shared" si="10"/>
        <v/>
      </c>
      <c r="AR34" s="56" t="s">
        <v>232</v>
      </c>
      <c r="AS34" s="56" t="str">
        <f t="shared" si="11"/>
        <v/>
      </c>
      <c r="AT34" s="34" t="s">
        <v>232</v>
      </c>
      <c r="AU34" s="56" t="s">
        <v>232</v>
      </c>
      <c r="AV34" s="56" t="str">
        <f t="shared" si="12"/>
        <v/>
      </c>
      <c r="AW34" s="56" t="s">
        <v>232</v>
      </c>
      <c r="AX34" s="56" t="str">
        <f t="shared" si="12"/>
        <v/>
      </c>
      <c r="AY34" s="56" t="s">
        <v>232</v>
      </c>
      <c r="AZ34" s="56" t="str">
        <f t="shared" si="12"/>
        <v/>
      </c>
      <c r="BA34" s="56" t="s">
        <v>232</v>
      </c>
      <c r="BB34" s="56" t="str">
        <f t="shared" si="12"/>
        <v/>
      </c>
      <c r="BC34" s="56" t="s">
        <v>232</v>
      </c>
      <c r="BD34" s="56" t="str">
        <f t="shared" si="13"/>
        <v/>
      </c>
      <c r="BE34" s="56" t="s">
        <v>232</v>
      </c>
      <c r="BF34" s="56" t="str">
        <f t="shared" si="14"/>
        <v/>
      </c>
      <c r="BG34" s="34" t="s">
        <v>232</v>
      </c>
      <c r="BH34" s="56" t="s">
        <v>232</v>
      </c>
      <c r="BI34" s="56" t="str">
        <f t="shared" si="15"/>
        <v/>
      </c>
      <c r="BJ34" s="56" t="s">
        <v>232</v>
      </c>
      <c r="BK34" s="56" t="str">
        <f t="shared" si="16"/>
        <v/>
      </c>
      <c r="BL34" s="56" t="s">
        <v>232</v>
      </c>
      <c r="BM34" s="56" t="str">
        <f t="shared" si="17"/>
        <v/>
      </c>
      <c r="BN34" s="56" t="s">
        <v>232</v>
      </c>
      <c r="BO34" s="56" t="str">
        <f t="shared" si="18"/>
        <v/>
      </c>
      <c r="BP34" s="56" t="s">
        <v>232</v>
      </c>
      <c r="BQ34" s="56" t="str">
        <f t="shared" si="19"/>
        <v/>
      </c>
      <c r="BR34" s="56" t="s">
        <v>232</v>
      </c>
      <c r="BS34" s="56" t="str">
        <f t="shared" si="20"/>
        <v/>
      </c>
      <c r="BT34" s="34">
        <v>5</v>
      </c>
      <c r="BU34" s="56" t="s">
        <v>1320</v>
      </c>
      <c r="BV34" s="56">
        <f t="shared" si="21"/>
        <v>6</v>
      </c>
      <c r="BW34" s="56" t="s">
        <v>1329</v>
      </c>
      <c r="BX34" s="56">
        <f t="shared" si="21"/>
        <v>6</v>
      </c>
      <c r="BY34" s="56" t="s">
        <v>70</v>
      </c>
      <c r="BZ34" s="56">
        <f t="shared" si="21"/>
        <v>6</v>
      </c>
      <c r="CA34" s="56" t="s">
        <v>21</v>
      </c>
      <c r="CB34" s="56">
        <f t="shared" si="21"/>
        <v>6</v>
      </c>
      <c r="CC34" s="56" t="s">
        <v>1338</v>
      </c>
      <c r="CD34" s="56">
        <f t="shared" si="22"/>
        <v>6</v>
      </c>
      <c r="CE34" s="56" t="s">
        <v>1346</v>
      </c>
      <c r="CF34" s="56">
        <f t="shared" si="23"/>
        <v>6</v>
      </c>
      <c r="CG34" s="34">
        <v>5</v>
      </c>
      <c r="CH34" s="56" t="s">
        <v>1320</v>
      </c>
      <c r="CI34" s="56">
        <f t="shared" si="24"/>
        <v>6</v>
      </c>
      <c r="CJ34" s="56" t="s">
        <v>1329</v>
      </c>
      <c r="CK34" s="56">
        <f t="shared" si="25"/>
        <v>6</v>
      </c>
      <c r="CL34" s="56" t="s">
        <v>70</v>
      </c>
      <c r="CM34" s="56">
        <f t="shared" si="26"/>
        <v>6</v>
      </c>
      <c r="CN34" s="56" t="s">
        <v>1337</v>
      </c>
      <c r="CO34" s="56">
        <f t="shared" si="27"/>
        <v>6</v>
      </c>
      <c r="CP34" s="56" t="s">
        <v>1338</v>
      </c>
      <c r="CQ34" s="56">
        <f t="shared" si="28"/>
        <v>6</v>
      </c>
      <c r="CR34" s="56" t="s">
        <v>1346</v>
      </c>
      <c r="CS34" s="56">
        <f t="shared" si="29"/>
        <v>6</v>
      </c>
    </row>
    <row r="35" spans="1:97" s="44" customFormat="1" ht="15.75">
      <c r="A35" s="42" t="s">
        <v>235</v>
      </c>
      <c r="B35" s="40" t="s">
        <v>240</v>
      </c>
      <c r="C35" s="42" t="s">
        <v>42</v>
      </c>
      <c r="D35" s="42" t="s">
        <v>244</v>
      </c>
      <c r="E35" s="35"/>
      <c r="F35" s="42">
        <v>0</v>
      </c>
      <c r="G35" s="34">
        <v>0</v>
      </c>
      <c r="H35" s="34">
        <v>113</v>
      </c>
      <c r="I35" s="34">
        <v>75</v>
      </c>
      <c r="J35" s="34">
        <v>98</v>
      </c>
      <c r="K35" s="37">
        <v>68.5</v>
      </c>
      <c r="L35" s="34">
        <v>60</v>
      </c>
      <c r="M35" s="34">
        <v>73</v>
      </c>
      <c r="N35" s="34">
        <v>488</v>
      </c>
      <c r="O35" s="34" t="str">
        <f>IF(D35="理科",IF(N35&gt;=分数线!$C$2,"本科",""),IF(D35="文科",IF(N35&gt;=分数线!$C$3,"本科","")))</f>
        <v>本科</v>
      </c>
      <c r="P35" s="34">
        <f t="shared" si="0"/>
        <v>72</v>
      </c>
      <c r="Q35" s="34" t="str">
        <f>IF(D35="理科",IF(N35&gt;=分数线!$C$6,"重本",""),IF(D35="文科",IF(N35&gt;=分数线!$C$7,"重本","")))</f>
        <v/>
      </c>
      <c r="R35" s="34">
        <f t="shared" si="1"/>
        <v>0</v>
      </c>
      <c r="S35" s="34">
        <f t="shared" si="2"/>
        <v>72</v>
      </c>
      <c r="T35" s="34" t="s">
        <v>232</v>
      </c>
      <c r="U35" s="58" t="s">
        <v>232</v>
      </c>
      <c r="V35" s="56" t="str">
        <f t="shared" si="3"/>
        <v/>
      </c>
      <c r="W35" s="58" t="s">
        <v>232</v>
      </c>
      <c r="X35" s="56" t="str">
        <f t="shared" si="3"/>
        <v/>
      </c>
      <c r="Y35" s="58" t="s">
        <v>232</v>
      </c>
      <c r="Z35" s="56" t="str">
        <f t="shared" si="3"/>
        <v/>
      </c>
      <c r="AA35" s="58" t="s">
        <v>232</v>
      </c>
      <c r="AB35" s="56" t="str">
        <f t="shared" si="3"/>
        <v/>
      </c>
      <c r="AC35" s="58" t="s">
        <v>232</v>
      </c>
      <c r="AD35" s="56" t="str">
        <f t="shared" si="4"/>
        <v/>
      </c>
      <c r="AE35" s="58" t="s">
        <v>232</v>
      </c>
      <c r="AF35" s="56" t="str">
        <f t="shared" si="5"/>
        <v/>
      </c>
      <c r="AG35" s="34" t="s">
        <v>232</v>
      </c>
      <c r="AH35" s="56" t="s">
        <v>232</v>
      </c>
      <c r="AI35" s="56" t="str">
        <f t="shared" si="6"/>
        <v/>
      </c>
      <c r="AJ35" s="58" t="s">
        <v>232</v>
      </c>
      <c r="AK35" s="56" t="str">
        <f t="shared" si="7"/>
        <v/>
      </c>
      <c r="AL35" s="56" t="s">
        <v>232</v>
      </c>
      <c r="AM35" s="56" t="str">
        <f t="shared" si="8"/>
        <v/>
      </c>
      <c r="AN35" s="56" t="s">
        <v>232</v>
      </c>
      <c r="AO35" s="56" t="str">
        <f t="shared" si="9"/>
        <v/>
      </c>
      <c r="AP35" s="56" t="s">
        <v>232</v>
      </c>
      <c r="AQ35" s="56" t="str">
        <f t="shared" si="10"/>
        <v/>
      </c>
      <c r="AR35" s="56" t="s">
        <v>232</v>
      </c>
      <c r="AS35" s="56" t="str">
        <f t="shared" si="11"/>
        <v/>
      </c>
      <c r="AT35" s="34" t="s">
        <v>232</v>
      </c>
      <c r="AU35" s="56" t="s">
        <v>232</v>
      </c>
      <c r="AV35" s="56" t="str">
        <f t="shared" si="12"/>
        <v/>
      </c>
      <c r="AW35" s="56" t="s">
        <v>232</v>
      </c>
      <c r="AX35" s="56" t="str">
        <f t="shared" si="12"/>
        <v/>
      </c>
      <c r="AY35" s="56" t="s">
        <v>232</v>
      </c>
      <c r="AZ35" s="56" t="str">
        <f t="shared" si="12"/>
        <v/>
      </c>
      <c r="BA35" s="56" t="s">
        <v>232</v>
      </c>
      <c r="BB35" s="56" t="str">
        <f t="shared" si="12"/>
        <v/>
      </c>
      <c r="BC35" s="56" t="s">
        <v>232</v>
      </c>
      <c r="BD35" s="56" t="str">
        <f t="shared" si="13"/>
        <v/>
      </c>
      <c r="BE35" s="56" t="s">
        <v>232</v>
      </c>
      <c r="BF35" s="56" t="str">
        <f t="shared" si="14"/>
        <v/>
      </c>
      <c r="BG35" s="34" t="s">
        <v>232</v>
      </c>
      <c r="BH35" s="56" t="s">
        <v>232</v>
      </c>
      <c r="BI35" s="56" t="str">
        <f t="shared" si="15"/>
        <v/>
      </c>
      <c r="BJ35" s="56" t="s">
        <v>232</v>
      </c>
      <c r="BK35" s="56" t="str">
        <f t="shared" si="16"/>
        <v/>
      </c>
      <c r="BL35" s="56" t="s">
        <v>232</v>
      </c>
      <c r="BM35" s="56" t="str">
        <f t="shared" si="17"/>
        <v/>
      </c>
      <c r="BN35" s="56" t="s">
        <v>232</v>
      </c>
      <c r="BO35" s="56" t="str">
        <f t="shared" si="18"/>
        <v/>
      </c>
      <c r="BP35" s="56" t="s">
        <v>232</v>
      </c>
      <c r="BQ35" s="56" t="str">
        <f t="shared" si="19"/>
        <v/>
      </c>
      <c r="BR35" s="56" t="s">
        <v>232</v>
      </c>
      <c r="BS35" s="56" t="str">
        <f t="shared" si="20"/>
        <v/>
      </c>
      <c r="BT35" s="34">
        <v>5</v>
      </c>
      <c r="BU35" s="56" t="s">
        <v>1320</v>
      </c>
      <c r="BV35" s="56">
        <f t="shared" si="21"/>
        <v>6</v>
      </c>
      <c r="BW35" s="56" t="s">
        <v>1329</v>
      </c>
      <c r="BX35" s="56">
        <f t="shared" si="21"/>
        <v>6</v>
      </c>
      <c r="BY35" s="56" t="s">
        <v>70</v>
      </c>
      <c r="BZ35" s="56">
        <f t="shared" si="21"/>
        <v>6</v>
      </c>
      <c r="CA35" s="56" t="s">
        <v>21</v>
      </c>
      <c r="CB35" s="56">
        <f t="shared" si="21"/>
        <v>6</v>
      </c>
      <c r="CC35" s="56" t="s">
        <v>1338</v>
      </c>
      <c r="CD35" s="56">
        <f t="shared" si="22"/>
        <v>6</v>
      </c>
      <c r="CE35" s="56" t="s">
        <v>1346</v>
      </c>
      <c r="CF35" s="56">
        <f t="shared" si="23"/>
        <v>6</v>
      </c>
      <c r="CG35" s="34">
        <v>5</v>
      </c>
      <c r="CH35" s="56" t="s">
        <v>1320</v>
      </c>
      <c r="CI35" s="56">
        <f t="shared" si="24"/>
        <v>6</v>
      </c>
      <c r="CJ35" s="56" t="s">
        <v>1329</v>
      </c>
      <c r="CK35" s="56">
        <f t="shared" si="25"/>
        <v>6</v>
      </c>
      <c r="CL35" s="56" t="s">
        <v>70</v>
      </c>
      <c r="CM35" s="56">
        <f t="shared" si="26"/>
        <v>6</v>
      </c>
      <c r="CN35" s="56" t="s">
        <v>1337</v>
      </c>
      <c r="CO35" s="56">
        <f t="shared" si="27"/>
        <v>6</v>
      </c>
      <c r="CP35" s="56" t="s">
        <v>1338</v>
      </c>
      <c r="CQ35" s="56">
        <f t="shared" si="28"/>
        <v>6</v>
      </c>
      <c r="CR35" s="56" t="s">
        <v>1346</v>
      </c>
      <c r="CS35" s="56">
        <f t="shared" si="29"/>
        <v>6</v>
      </c>
    </row>
    <row r="36" spans="1:97" s="44" customFormat="1" ht="15.75">
      <c r="A36" s="42" t="s">
        <v>169</v>
      </c>
      <c r="B36" s="40" t="s">
        <v>99</v>
      </c>
      <c r="C36" s="42" t="s">
        <v>42</v>
      </c>
      <c r="D36" s="42" t="s">
        <v>244</v>
      </c>
      <c r="E36" s="35"/>
      <c r="F36" s="42">
        <v>0</v>
      </c>
      <c r="G36" s="34">
        <v>0</v>
      </c>
      <c r="H36" s="34">
        <v>103</v>
      </c>
      <c r="I36" s="34">
        <v>67</v>
      </c>
      <c r="J36" s="34">
        <v>72</v>
      </c>
      <c r="K36" s="37">
        <v>70.5</v>
      </c>
      <c r="L36" s="34">
        <v>64.5</v>
      </c>
      <c r="M36" s="34">
        <v>58</v>
      </c>
      <c r="N36" s="34">
        <v>435</v>
      </c>
      <c r="O36" s="34" t="str">
        <f>IF(D36="理科",IF(N36&gt;=分数线!$C$2,"本科",""),IF(D36="文科",IF(N36&gt;=分数线!$C$3,"本科","")))</f>
        <v/>
      </c>
      <c r="P36" s="34">
        <f t="shared" si="0"/>
        <v>0</v>
      </c>
      <c r="Q36" s="34" t="str">
        <f>IF(D36="理科",IF(N36&gt;=分数线!$C$6,"重本",""),IF(D36="文科",IF(N36&gt;=分数线!$C$7,"重本","")))</f>
        <v/>
      </c>
      <c r="R36" s="34">
        <f t="shared" si="1"/>
        <v>0</v>
      </c>
      <c r="S36" s="34">
        <f t="shared" si="2"/>
        <v>0</v>
      </c>
      <c r="T36" s="34" t="s">
        <v>232</v>
      </c>
      <c r="U36" s="58" t="s">
        <v>232</v>
      </c>
      <c r="V36" s="56" t="str">
        <f t="shared" si="3"/>
        <v/>
      </c>
      <c r="W36" s="58" t="s">
        <v>232</v>
      </c>
      <c r="X36" s="56" t="str">
        <f t="shared" si="3"/>
        <v/>
      </c>
      <c r="Y36" s="58" t="s">
        <v>232</v>
      </c>
      <c r="Z36" s="56" t="str">
        <f t="shared" si="3"/>
        <v/>
      </c>
      <c r="AA36" s="58" t="s">
        <v>232</v>
      </c>
      <c r="AB36" s="56" t="str">
        <f t="shared" si="3"/>
        <v/>
      </c>
      <c r="AC36" s="58" t="s">
        <v>232</v>
      </c>
      <c r="AD36" s="56" t="str">
        <f t="shared" si="4"/>
        <v/>
      </c>
      <c r="AE36" s="58" t="s">
        <v>232</v>
      </c>
      <c r="AF36" s="56" t="str">
        <f t="shared" si="5"/>
        <v/>
      </c>
      <c r="AG36" s="34" t="s">
        <v>232</v>
      </c>
      <c r="AH36" s="56" t="s">
        <v>232</v>
      </c>
      <c r="AI36" s="56" t="str">
        <f t="shared" si="6"/>
        <v/>
      </c>
      <c r="AJ36" s="58" t="s">
        <v>232</v>
      </c>
      <c r="AK36" s="56" t="str">
        <f t="shared" si="7"/>
        <v/>
      </c>
      <c r="AL36" s="56" t="s">
        <v>232</v>
      </c>
      <c r="AM36" s="56" t="str">
        <f t="shared" si="8"/>
        <v/>
      </c>
      <c r="AN36" s="56" t="s">
        <v>232</v>
      </c>
      <c r="AO36" s="56" t="str">
        <f t="shared" si="9"/>
        <v/>
      </c>
      <c r="AP36" s="56" t="s">
        <v>232</v>
      </c>
      <c r="AQ36" s="56" t="str">
        <f t="shared" si="10"/>
        <v/>
      </c>
      <c r="AR36" s="56" t="s">
        <v>232</v>
      </c>
      <c r="AS36" s="56" t="str">
        <f t="shared" si="11"/>
        <v/>
      </c>
      <c r="AT36" s="34" t="s">
        <v>232</v>
      </c>
      <c r="AU36" s="56" t="s">
        <v>232</v>
      </c>
      <c r="AV36" s="56" t="str">
        <f t="shared" si="12"/>
        <v/>
      </c>
      <c r="AW36" s="56" t="s">
        <v>232</v>
      </c>
      <c r="AX36" s="56" t="str">
        <f t="shared" si="12"/>
        <v/>
      </c>
      <c r="AY36" s="56" t="s">
        <v>232</v>
      </c>
      <c r="AZ36" s="56" t="str">
        <f t="shared" si="12"/>
        <v/>
      </c>
      <c r="BA36" s="56" t="s">
        <v>232</v>
      </c>
      <c r="BB36" s="56" t="str">
        <f t="shared" si="12"/>
        <v/>
      </c>
      <c r="BC36" s="56" t="s">
        <v>232</v>
      </c>
      <c r="BD36" s="56" t="str">
        <f t="shared" si="13"/>
        <v/>
      </c>
      <c r="BE36" s="56" t="s">
        <v>232</v>
      </c>
      <c r="BF36" s="56" t="str">
        <f t="shared" si="14"/>
        <v/>
      </c>
      <c r="BG36" s="34" t="s">
        <v>232</v>
      </c>
      <c r="BH36" s="56" t="s">
        <v>232</v>
      </c>
      <c r="BI36" s="56" t="str">
        <f t="shared" si="15"/>
        <v/>
      </c>
      <c r="BJ36" s="56" t="s">
        <v>232</v>
      </c>
      <c r="BK36" s="56" t="str">
        <f t="shared" si="16"/>
        <v/>
      </c>
      <c r="BL36" s="56" t="s">
        <v>232</v>
      </c>
      <c r="BM36" s="56" t="str">
        <f t="shared" si="17"/>
        <v/>
      </c>
      <c r="BN36" s="56" t="s">
        <v>232</v>
      </c>
      <c r="BO36" s="56" t="str">
        <f t="shared" si="18"/>
        <v/>
      </c>
      <c r="BP36" s="56" t="s">
        <v>232</v>
      </c>
      <c r="BQ36" s="56" t="str">
        <f t="shared" si="19"/>
        <v/>
      </c>
      <c r="BR36" s="56" t="s">
        <v>232</v>
      </c>
      <c r="BS36" s="56" t="str">
        <f t="shared" si="20"/>
        <v/>
      </c>
      <c r="BT36" s="34">
        <v>5</v>
      </c>
      <c r="BU36" s="56" t="s">
        <v>1320</v>
      </c>
      <c r="BV36" s="56">
        <f t="shared" si="21"/>
        <v>0</v>
      </c>
      <c r="BW36" s="56" t="s">
        <v>1329</v>
      </c>
      <c r="BX36" s="56">
        <f t="shared" si="21"/>
        <v>0</v>
      </c>
      <c r="BY36" s="56" t="s">
        <v>70</v>
      </c>
      <c r="BZ36" s="56">
        <f t="shared" si="21"/>
        <v>0</v>
      </c>
      <c r="CA36" s="56" t="s">
        <v>21</v>
      </c>
      <c r="CB36" s="56">
        <f t="shared" si="21"/>
        <v>0</v>
      </c>
      <c r="CC36" s="56" t="s">
        <v>1338</v>
      </c>
      <c r="CD36" s="56">
        <f t="shared" si="22"/>
        <v>0</v>
      </c>
      <c r="CE36" s="56" t="s">
        <v>1346</v>
      </c>
      <c r="CF36" s="56">
        <f t="shared" si="23"/>
        <v>0</v>
      </c>
      <c r="CG36" s="34">
        <v>5</v>
      </c>
      <c r="CH36" s="56" t="s">
        <v>1320</v>
      </c>
      <c r="CI36" s="56">
        <f t="shared" si="24"/>
        <v>0</v>
      </c>
      <c r="CJ36" s="56" t="s">
        <v>1329</v>
      </c>
      <c r="CK36" s="56">
        <f t="shared" si="25"/>
        <v>0</v>
      </c>
      <c r="CL36" s="56" t="s">
        <v>70</v>
      </c>
      <c r="CM36" s="56">
        <f t="shared" si="26"/>
        <v>0</v>
      </c>
      <c r="CN36" s="56" t="s">
        <v>1337</v>
      </c>
      <c r="CO36" s="56">
        <f t="shared" si="27"/>
        <v>0</v>
      </c>
      <c r="CP36" s="56" t="s">
        <v>1338</v>
      </c>
      <c r="CQ36" s="56">
        <f t="shared" si="28"/>
        <v>0</v>
      </c>
      <c r="CR36" s="56" t="s">
        <v>1346</v>
      </c>
      <c r="CS36" s="56">
        <f t="shared" si="29"/>
        <v>0</v>
      </c>
    </row>
    <row r="37" spans="1:97" s="44" customFormat="1" ht="15.75">
      <c r="A37" s="42" t="s">
        <v>59</v>
      </c>
      <c r="B37" s="40" t="s">
        <v>123</v>
      </c>
      <c r="C37" s="42" t="s">
        <v>42</v>
      </c>
      <c r="D37" s="42" t="s">
        <v>244</v>
      </c>
      <c r="E37" s="35"/>
      <c r="F37" s="42">
        <v>0</v>
      </c>
      <c r="G37" s="34">
        <v>0</v>
      </c>
      <c r="H37" s="34">
        <v>97</v>
      </c>
      <c r="I37" s="34">
        <v>65</v>
      </c>
      <c r="J37" s="34">
        <v>75</v>
      </c>
      <c r="K37" s="37">
        <v>58.5</v>
      </c>
      <c r="L37" s="34">
        <v>34.5</v>
      </c>
      <c r="M37" s="34">
        <v>33</v>
      </c>
      <c r="N37" s="34">
        <v>363</v>
      </c>
      <c r="O37" s="34" t="str">
        <f>IF(D37="理科",IF(N37&gt;=分数线!$C$2,"本科",""),IF(D37="文科",IF(N37&gt;=分数线!$C$3,"本科","")))</f>
        <v/>
      </c>
      <c r="P37" s="34">
        <f t="shared" si="0"/>
        <v>0</v>
      </c>
      <c r="Q37" s="34" t="str">
        <f>IF(D37="理科",IF(N37&gt;=分数线!$C$6,"重本",""),IF(D37="文科",IF(N37&gt;=分数线!$C$7,"重本","")))</f>
        <v/>
      </c>
      <c r="R37" s="34">
        <f t="shared" si="1"/>
        <v>0</v>
      </c>
      <c r="S37" s="34">
        <f t="shared" si="2"/>
        <v>0</v>
      </c>
      <c r="T37" s="34" t="s">
        <v>232</v>
      </c>
      <c r="U37" s="58" t="s">
        <v>232</v>
      </c>
      <c r="V37" s="56" t="str">
        <f t="shared" si="3"/>
        <v/>
      </c>
      <c r="W37" s="58" t="s">
        <v>232</v>
      </c>
      <c r="X37" s="56" t="str">
        <f t="shared" si="3"/>
        <v/>
      </c>
      <c r="Y37" s="58" t="s">
        <v>232</v>
      </c>
      <c r="Z37" s="56" t="str">
        <f t="shared" si="3"/>
        <v/>
      </c>
      <c r="AA37" s="58" t="s">
        <v>232</v>
      </c>
      <c r="AB37" s="56" t="str">
        <f t="shared" si="3"/>
        <v/>
      </c>
      <c r="AC37" s="58" t="s">
        <v>232</v>
      </c>
      <c r="AD37" s="56" t="str">
        <f t="shared" si="4"/>
        <v/>
      </c>
      <c r="AE37" s="58" t="s">
        <v>232</v>
      </c>
      <c r="AF37" s="56" t="str">
        <f t="shared" si="5"/>
        <v/>
      </c>
      <c r="AG37" s="34" t="s">
        <v>232</v>
      </c>
      <c r="AH37" s="56" t="s">
        <v>232</v>
      </c>
      <c r="AI37" s="56" t="str">
        <f t="shared" si="6"/>
        <v/>
      </c>
      <c r="AJ37" s="58" t="s">
        <v>232</v>
      </c>
      <c r="AK37" s="56" t="str">
        <f t="shared" si="7"/>
        <v/>
      </c>
      <c r="AL37" s="56" t="s">
        <v>232</v>
      </c>
      <c r="AM37" s="56" t="str">
        <f t="shared" si="8"/>
        <v/>
      </c>
      <c r="AN37" s="56" t="s">
        <v>232</v>
      </c>
      <c r="AO37" s="56" t="str">
        <f t="shared" si="9"/>
        <v/>
      </c>
      <c r="AP37" s="56" t="s">
        <v>232</v>
      </c>
      <c r="AQ37" s="56" t="str">
        <f t="shared" si="10"/>
        <v/>
      </c>
      <c r="AR37" s="56" t="s">
        <v>232</v>
      </c>
      <c r="AS37" s="56" t="str">
        <f t="shared" si="11"/>
        <v/>
      </c>
      <c r="AT37" s="34" t="s">
        <v>232</v>
      </c>
      <c r="AU37" s="56" t="s">
        <v>232</v>
      </c>
      <c r="AV37" s="56" t="str">
        <f t="shared" si="12"/>
        <v/>
      </c>
      <c r="AW37" s="56" t="s">
        <v>232</v>
      </c>
      <c r="AX37" s="56" t="str">
        <f t="shared" si="12"/>
        <v/>
      </c>
      <c r="AY37" s="56" t="s">
        <v>232</v>
      </c>
      <c r="AZ37" s="56" t="str">
        <f t="shared" si="12"/>
        <v/>
      </c>
      <c r="BA37" s="56" t="s">
        <v>232</v>
      </c>
      <c r="BB37" s="56" t="str">
        <f t="shared" si="12"/>
        <v/>
      </c>
      <c r="BC37" s="56" t="s">
        <v>232</v>
      </c>
      <c r="BD37" s="56" t="str">
        <f t="shared" si="13"/>
        <v/>
      </c>
      <c r="BE37" s="56" t="s">
        <v>232</v>
      </c>
      <c r="BF37" s="56" t="str">
        <f t="shared" si="14"/>
        <v/>
      </c>
      <c r="BG37" s="34" t="s">
        <v>232</v>
      </c>
      <c r="BH37" s="56" t="s">
        <v>232</v>
      </c>
      <c r="BI37" s="56" t="str">
        <f t="shared" si="15"/>
        <v/>
      </c>
      <c r="BJ37" s="56" t="s">
        <v>232</v>
      </c>
      <c r="BK37" s="56" t="str">
        <f t="shared" si="16"/>
        <v/>
      </c>
      <c r="BL37" s="56" t="s">
        <v>232</v>
      </c>
      <c r="BM37" s="56" t="str">
        <f t="shared" si="17"/>
        <v/>
      </c>
      <c r="BN37" s="56" t="s">
        <v>232</v>
      </c>
      <c r="BO37" s="56" t="str">
        <f t="shared" si="18"/>
        <v/>
      </c>
      <c r="BP37" s="56" t="s">
        <v>232</v>
      </c>
      <c r="BQ37" s="56" t="str">
        <f t="shared" si="19"/>
        <v/>
      </c>
      <c r="BR37" s="56" t="s">
        <v>232</v>
      </c>
      <c r="BS37" s="56" t="str">
        <f t="shared" si="20"/>
        <v/>
      </c>
      <c r="BT37" s="34">
        <v>5</v>
      </c>
      <c r="BU37" s="56" t="s">
        <v>1320</v>
      </c>
      <c r="BV37" s="56">
        <f t="shared" si="21"/>
        <v>0</v>
      </c>
      <c r="BW37" s="56" t="s">
        <v>1329</v>
      </c>
      <c r="BX37" s="56">
        <f t="shared" si="21"/>
        <v>0</v>
      </c>
      <c r="BY37" s="56" t="s">
        <v>70</v>
      </c>
      <c r="BZ37" s="56">
        <f t="shared" si="21"/>
        <v>0</v>
      </c>
      <c r="CA37" s="56" t="s">
        <v>21</v>
      </c>
      <c r="CB37" s="56">
        <f t="shared" si="21"/>
        <v>0</v>
      </c>
      <c r="CC37" s="56" t="s">
        <v>1338</v>
      </c>
      <c r="CD37" s="56">
        <f t="shared" si="22"/>
        <v>0</v>
      </c>
      <c r="CE37" s="56" t="s">
        <v>1346</v>
      </c>
      <c r="CF37" s="56">
        <f t="shared" si="23"/>
        <v>0</v>
      </c>
      <c r="CG37" s="34">
        <v>5</v>
      </c>
      <c r="CH37" s="56" t="s">
        <v>1320</v>
      </c>
      <c r="CI37" s="56">
        <f t="shared" si="24"/>
        <v>0</v>
      </c>
      <c r="CJ37" s="56" t="s">
        <v>1329</v>
      </c>
      <c r="CK37" s="56">
        <f t="shared" si="25"/>
        <v>0</v>
      </c>
      <c r="CL37" s="56" t="s">
        <v>70</v>
      </c>
      <c r="CM37" s="56">
        <f t="shared" si="26"/>
        <v>0</v>
      </c>
      <c r="CN37" s="56" t="s">
        <v>1337</v>
      </c>
      <c r="CO37" s="56">
        <f t="shared" si="27"/>
        <v>0</v>
      </c>
      <c r="CP37" s="56" t="s">
        <v>1338</v>
      </c>
      <c r="CQ37" s="56">
        <f t="shared" si="28"/>
        <v>0</v>
      </c>
      <c r="CR37" s="56" t="s">
        <v>1346</v>
      </c>
      <c r="CS37" s="56">
        <f t="shared" si="29"/>
        <v>0</v>
      </c>
    </row>
    <row r="38" spans="1:97" s="44" customFormat="1" ht="15.75">
      <c r="A38" s="42" t="s">
        <v>47</v>
      </c>
      <c r="B38" s="40" t="s">
        <v>130</v>
      </c>
      <c r="C38" s="42" t="s">
        <v>42</v>
      </c>
      <c r="D38" s="42" t="s">
        <v>245</v>
      </c>
      <c r="E38" s="35"/>
      <c r="F38" s="42">
        <v>1</v>
      </c>
      <c r="G38" s="34">
        <v>0</v>
      </c>
      <c r="H38" s="34">
        <v>100</v>
      </c>
      <c r="I38" s="34">
        <v>71</v>
      </c>
      <c r="J38" s="34">
        <v>72</v>
      </c>
      <c r="K38" s="37">
        <v>47</v>
      </c>
      <c r="L38" s="34">
        <v>47</v>
      </c>
      <c r="M38" s="34">
        <v>54</v>
      </c>
      <c r="N38" s="34">
        <v>391</v>
      </c>
      <c r="O38" s="34" t="str">
        <f>IF(D38="理科",IF(N38&gt;=分数线!$C$2,"本科",""),IF(D38="文科",IF(N38&gt;=分数线!$C$3,"本科","")))</f>
        <v/>
      </c>
      <c r="P38" s="34">
        <f t="shared" si="0"/>
        <v>-36</v>
      </c>
      <c r="Q38" s="34" t="str">
        <f>IF(D38="理科",IF(N38&gt;=分数线!$C$6,"重本",""),IF(D38="文科",IF(N38&gt;=分数线!$C$7,"重本","")))</f>
        <v/>
      </c>
      <c r="R38" s="34">
        <f t="shared" si="1"/>
        <v>0</v>
      </c>
      <c r="S38" s="34">
        <f t="shared" si="2"/>
        <v>-36</v>
      </c>
      <c r="T38" s="34" t="s">
        <v>232</v>
      </c>
      <c r="U38" s="58" t="s">
        <v>232</v>
      </c>
      <c r="V38" s="56" t="str">
        <f t="shared" si="3"/>
        <v/>
      </c>
      <c r="W38" s="58" t="s">
        <v>232</v>
      </c>
      <c r="X38" s="56" t="str">
        <f t="shared" si="3"/>
        <v/>
      </c>
      <c r="Y38" s="58" t="s">
        <v>232</v>
      </c>
      <c r="Z38" s="56" t="str">
        <f t="shared" si="3"/>
        <v/>
      </c>
      <c r="AA38" s="58" t="s">
        <v>232</v>
      </c>
      <c r="AB38" s="56" t="str">
        <f t="shared" si="3"/>
        <v/>
      </c>
      <c r="AC38" s="58" t="s">
        <v>232</v>
      </c>
      <c r="AD38" s="56" t="str">
        <f t="shared" si="4"/>
        <v/>
      </c>
      <c r="AE38" s="58" t="s">
        <v>232</v>
      </c>
      <c r="AF38" s="56" t="str">
        <f t="shared" si="5"/>
        <v/>
      </c>
      <c r="AG38" s="34" t="s">
        <v>232</v>
      </c>
      <c r="AH38" s="56" t="s">
        <v>232</v>
      </c>
      <c r="AI38" s="56" t="str">
        <f t="shared" si="6"/>
        <v/>
      </c>
      <c r="AJ38" s="58" t="s">
        <v>232</v>
      </c>
      <c r="AK38" s="56" t="str">
        <f t="shared" si="7"/>
        <v/>
      </c>
      <c r="AL38" s="56" t="s">
        <v>232</v>
      </c>
      <c r="AM38" s="56" t="str">
        <f t="shared" si="8"/>
        <v/>
      </c>
      <c r="AN38" s="56" t="s">
        <v>232</v>
      </c>
      <c r="AO38" s="56" t="str">
        <f t="shared" si="9"/>
        <v/>
      </c>
      <c r="AP38" s="56" t="s">
        <v>232</v>
      </c>
      <c r="AQ38" s="56" t="str">
        <f t="shared" si="10"/>
        <v/>
      </c>
      <c r="AR38" s="56" t="s">
        <v>232</v>
      </c>
      <c r="AS38" s="56" t="str">
        <f t="shared" si="11"/>
        <v/>
      </c>
      <c r="AT38" s="34" t="s">
        <v>232</v>
      </c>
      <c r="AU38" s="56" t="s">
        <v>232</v>
      </c>
      <c r="AV38" s="56" t="str">
        <f t="shared" si="12"/>
        <v/>
      </c>
      <c r="AW38" s="56" t="s">
        <v>232</v>
      </c>
      <c r="AX38" s="56" t="str">
        <f t="shared" si="12"/>
        <v/>
      </c>
      <c r="AY38" s="56" t="s">
        <v>232</v>
      </c>
      <c r="AZ38" s="56" t="str">
        <f t="shared" si="12"/>
        <v/>
      </c>
      <c r="BA38" s="56" t="s">
        <v>232</v>
      </c>
      <c r="BB38" s="56" t="str">
        <f t="shared" si="12"/>
        <v/>
      </c>
      <c r="BC38" s="56" t="s">
        <v>232</v>
      </c>
      <c r="BD38" s="56" t="str">
        <f t="shared" si="13"/>
        <v/>
      </c>
      <c r="BE38" s="56" t="s">
        <v>232</v>
      </c>
      <c r="BF38" s="56" t="str">
        <f t="shared" si="14"/>
        <v/>
      </c>
      <c r="BG38" s="34" t="s">
        <v>232</v>
      </c>
      <c r="BH38" s="56" t="s">
        <v>232</v>
      </c>
      <c r="BI38" s="56" t="str">
        <f t="shared" si="15"/>
        <v/>
      </c>
      <c r="BJ38" s="56" t="s">
        <v>232</v>
      </c>
      <c r="BK38" s="56" t="str">
        <f t="shared" si="16"/>
        <v/>
      </c>
      <c r="BL38" s="56" t="s">
        <v>232</v>
      </c>
      <c r="BM38" s="56" t="str">
        <f t="shared" si="17"/>
        <v/>
      </c>
      <c r="BN38" s="56" t="s">
        <v>232</v>
      </c>
      <c r="BO38" s="56" t="str">
        <f t="shared" si="18"/>
        <v/>
      </c>
      <c r="BP38" s="56" t="s">
        <v>232</v>
      </c>
      <c r="BQ38" s="56" t="str">
        <f t="shared" si="19"/>
        <v/>
      </c>
      <c r="BR38" s="56" t="s">
        <v>232</v>
      </c>
      <c r="BS38" s="56" t="str">
        <f t="shared" si="20"/>
        <v/>
      </c>
      <c r="BT38" s="34">
        <v>6</v>
      </c>
      <c r="BU38" s="56" t="s">
        <v>1321</v>
      </c>
      <c r="BV38" s="56">
        <f t="shared" si="21"/>
        <v>-3</v>
      </c>
      <c r="BW38" s="56" t="s">
        <v>1328</v>
      </c>
      <c r="BX38" s="56">
        <f t="shared" si="21"/>
        <v>-3</v>
      </c>
      <c r="BY38" s="56" t="s">
        <v>70</v>
      </c>
      <c r="BZ38" s="56">
        <f t="shared" si="21"/>
        <v>-3</v>
      </c>
      <c r="CA38" s="56" t="s">
        <v>1339</v>
      </c>
      <c r="CB38" s="56">
        <f t="shared" si="21"/>
        <v>-3</v>
      </c>
      <c r="CC38" s="56" t="s">
        <v>1345</v>
      </c>
      <c r="CD38" s="56">
        <f t="shared" si="22"/>
        <v>-3</v>
      </c>
      <c r="CE38" s="56" t="s">
        <v>1342</v>
      </c>
      <c r="CF38" s="56">
        <f t="shared" si="23"/>
        <v>-3</v>
      </c>
      <c r="CG38" s="34">
        <v>6</v>
      </c>
      <c r="CH38" s="56" t="s">
        <v>1321</v>
      </c>
      <c r="CI38" s="56">
        <f t="shared" si="24"/>
        <v>-3</v>
      </c>
      <c r="CJ38" s="56" t="s">
        <v>1328</v>
      </c>
      <c r="CK38" s="56">
        <f t="shared" si="25"/>
        <v>-3</v>
      </c>
      <c r="CL38" s="56" t="s">
        <v>70</v>
      </c>
      <c r="CM38" s="56">
        <f t="shared" si="26"/>
        <v>-3</v>
      </c>
      <c r="CN38" s="56" t="s">
        <v>1339</v>
      </c>
      <c r="CO38" s="56">
        <f t="shared" si="27"/>
        <v>-3</v>
      </c>
      <c r="CP38" s="56" t="s">
        <v>1342</v>
      </c>
      <c r="CQ38" s="56">
        <f t="shared" si="28"/>
        <v>-3</v>
      </c>
      <c r="CR38" s="56" t="s">
        <v>1342</v>
      </c>
      <c r="CS38" s="56">
        <f t="shared" si="29"/>
        <v>-3</v>
      </c>
    </row>
    <row r="39" spans="1:97" s="44" customFormat="1" ht="15.75">
      <c r="A39" s="42" t="s">
        <v>188</v>
      </c>
      <c r="B39" s="40" t="s">
        <v>114</v>
      </c>
      <c r="C39" s="42" t="s">
        <v>42</v>
      </c>
      <c r="D39" s="42" t="s">
        <v>245</v>
      </c>
      <c r="E39" s="35"/>
      <c r="F39" s="42">
        <v>0</v>
      </c>
      <c r="G39" s="34">
        <v>0</v>
      </c>
      <c r="H39" s="34">
        <v>87</v>
      </c>
      <c r="I39" s="34">
        <v>83</v>
      </c>
      <c r="J39" s="34">
        <v>29</v>
      </c>
      <c r="K39" s="37">
        <v>48</v>
      </c>
      <c r="L39" s="34">
        <v>48.5</v>
      </c>
      <c r="M39" s="34">
        <v>37</v>
      </c>
      <c r="N39" s="34">
        <v>343</v>
      </c>
      <c r="O39" s="34" t="str">
        <f>IF(D39="理科",IF(N39&gt;=分数线!$C$2,"本科",""),IF(D39="文科",IF(N39&gt;=分数线!$C$3,"本科","")))</f>
        <v/>
      </c>
      <c r="P39" s="34">
        <f t="shared" si="0"/>
        <v>0</v>
      </c>
      <c r="Q39" s="34" t="str">
        <f>IF(D39="理科",IF(N39&gt;=分数线!$C$6,"重本",""),IF(D39="文科",IF(N39&gt;=分数线!$C$7,"重本","")))</f>
        <v/>
      </c>
      <c r="R39" s="34">
        <f t="shared" si="1"/>
        <v>0</v>
      </c>
      <c r="S39" s="34">
        <f t="shared" si="2"/>
        <v>0</v>
      </c>
      <c r="T39" s="34" t="s">
        <v>232</v>
      </c>
      <c r="U39" s="58" t="s">
        <v>232</v>
      </c>
      <c r="V39" s="56" t="str">
        <f t="shared" si="3"/>
        <v/>
      </c>
      <c r="W39" s="58" t="s">
        <v>232</v>
      </c>
      <c r="X39" s="56" t="str">
        <f t="shared" si="3"/>
        <v/>
      </c>
      <c r="Y39" s="58" t="s">
        <v>232</v>
      </c>
      <c r="Z39" s="56" t="str">
        <f t="shared" si="3"/>
        <v/>
      </c>
      <c r="AA39" s="58" t="s">
        <v>232</v>
      </c>
      <c r="AB39" s="56" t="str">
        <f t="shared" si="3"/>
        <v/>
      </c>
      <c r="AC39" s="58" t="s">
        <v>232</v>
      </c>
      <c r="AD39" s="56" t="str">
        <f t="shared" si="4"/>
        <v/>
      </c>
      <c r="AE39" s="58" t="s">
        <v>232</v>
      </c>
      <c r="AF39" s="56" t="str">
        <f t="shared" si="5"/>
        <v/>
      </c>
      <c r="AG39" s="34" t="s">
        <v>232</v>
      </c>
      <c r="AH39" s="56" t="s">
        <v>232</v>
      </c>
      <c r="AI39" s="56" t="str">
        <f t="shared" si="6"/>
        <v/>
      </c>
      <c r="AJ39" s="58" t="s">
        <v>232</v>
      </c>
      <c r="AK39" s="56" t="str">
        <f t="shared" si="7"/>
        <v/>
      </c>
      <c r="AL39" s="56" t="s">
        <v>232</v>
      </c>
      <c r="AM39" s="56" t="str">
        <f t="shared" si="8"/>
        <v/>
      </c>
      <c r="AN39" s="56" t="s">
        <v>232</v>
      </c>
      <c r="AO39" s="56" t="str">
        <f t="shared" si="9"/>
        <v/>
      </c>
      <c r="AP39" s="56" t="s">
        <v>232</v>
      </c>
      <c r="AQ39" s="56" t="str">
        <f t="shared" si="10"/>
        <v/>
      </c>
      <c r="AR39" s="56" t="s">
        <v>232</v>
      </c>
      <c r="AS39" s="56" t="str">
        <f t="shared" si="11"/>
        <v/>
      </c>
      <c r="AT39" s="34" t="s">
        <v>232</v>
      </c>
      <c r="AU39" s="56" t="s">
        <v>232</v>
      </c>
      <c r="AV39" s="56" t="str">
        <f t="shared" si="12"/>
        <v/>
      </c>
      <c r="AW39" s="56" t="s">
        <v>232</v>
      </c>
      <c r="AX39" s="56" t="str">
        <f t="shared" si="12"/>
        <v/>
      </c>
      <c r="AY39" s="56" t="s">
        <v>232</v>
      </c>
      <c r="AZ39" s="56" t="str">
        <f t="shared" si="12"/>
        <v/>
      </c>
      <c r="BA39" s="56" t="s">
        <v>232</v>
      </c>
      <c r="BB39" s="56" t="str">
        <f t="shared" si="12"/>
        <v/>
      </c>
      <c r="BC39" s="56" t="s">
        <v>232</v>
      </c>
      <c r="BD39" s="56" t="str">
        <f t="shared" si="13"/>
        <v/>
      </c>
      <c r="BE39" s="56" t="s">
        <v>232</v>
      </c>
      <c r="BF39" s="56" t="str">
        <f t="shared" si="14"/>
        <v/>
      </c>
      <c r="BG39" s="34" t="s">
        <v>232</v>
      </c>
      <c r="BH39" s="56" t="s">
        <v>232</v>
      </c>
      <c r="BI39" s="56" t="str">
        <f t="shared" si="15"/>
        <v/>
      </c>
      <c r="BJ39" s="56" t="s">
        <v>232</v>
      </c>
      <c r="BK39" s="56" t="str">
        <f t="shared" si="16"/>
        <v/>
      </c>
      <c r="BL39" s="56" t="s">
        <v>232</v>
      </c>
      <c r="BM39" s="56" t="str">
        <f t="shared" si="17"/>
        <v/>
      </c>
      <c r="BN39" s="56" t="s">
        <v>232</v>
      </c>
      <c r="BO39" s="56" t="str">
        <f t="shared" si="18"/>
        <v/>
      </c>
      <c r="BP39" s="56" t="s">
        <v>232</v>
      </c>
      <c r="BQ39" s="56" t="str">
        <f t="shared" si="19"/>
        <v/>
      </c>
      <c r="BR39" s="56" t="s">
        <v>232</v>
      </c>
      <c r="BS39" s="56" t="str">
        <f t="shared" si="20"/>
        <v/>
      </c>
      <c r="BT39" s="34">
        <v>6</v>
      </c>
      <c r="BU39" s="56" t="s">
        <v>1321</v>
      </c>
      <c r="BV39" s="56">
        <f t="shared" si="21"/>
        <v>0</v>
      </c>
      <c r="BW39" s="56" t="s">
        <v>1328</v>
      </c>
      <c r="BX39" s="56">
        <f t="shared" si="21"/>
        <v>0</v>
      </c>
      <c r="BY39" s="56" t="s">
        <v>70</v>
      </c>
      <c r="BZ39" s="56">
        <f t="shared" si="21"/>
        <v>0</v>
      </c>
      <c r="CA39" s="56" t="s">
        <v>1339</v>
      </c>
      <c r="CB39" s="56">
        <f t="shared" si="21"/>
        <v>0</v>
      </c>
      <c r="CC39" s="56" t="s">
        <v>1345</v>
      </c>
      <c r="CD39" s="56">
        <f t="shared" si="22"/>
        <v>0</v>
      </c>
      <c r="CE39" s="56" t="s">
        <v>1342</v>
      </c>
      <c r="CF39" s="56">
        <f t="shared" si="23"/>
        <v>0</v>
      </c>
      <c r="CG39" s="34">
        <v>6</v>
      </c>
      <c r="CH39" s="56" t="s">
        <v>1321</v>
      </c>
      <c r="CI39" s="56">
        <f t="shared" si="24"/>
        <v>0</v>
      </c>
      <c r="CJ39" s="56" t="s">
        <v>1328</v>
      </c>
      <c r="CK39" s="56">
        <f t="shared" si="25"/>
        <v>0</v>
      </c>
      <c r="CL39" s="56" t="s">
        <v>70</v>
      </c>
      <c r="CM39" s="56">
        <f t="shared" si="26"/>
        <v>0</v>
      </c>
      <c r="CN39" s="56" t="s">
        <v>1339</v>
      </c>
      <c r="CO39" s="56">
        <f t="shared" si="27"/>
        <v>0</v>
      </c>
      <c r="CP39" s="56" t="s">
        <v>1342</v>
      </c>
      <c r="CQ39" s="56">
        <f t="shared" si="28"/>
        <v>0</v>
      </c>
      <c r="CR39" s="56" t="s">
        <v>1342</v>
      </c>
      <c r="CS39" s="56">
        <f t="shared" si="29"/>
        <v>0</v>
      </c>
    </row>
    <row r="40" spans="1:97" s="44" customFormat="1" ht="15.75">
      <c r="A40" s="42" t="s">
        <v>68</v>
      </c>
      <c r="B40" s="40" t="s">
        <v>113</v>
      </c>
      <c r="C40" s="42" t="s">
        <v>42</v>
      </c>
      <c r="D40" s="42" t="s">
        <v>245</v>
      </c>
      <c r="E40" s="68"/>
      <c r="F40" s="42">
        <v>0</v>
      </c>
      <c r="G40" s="34">
        <v>0</v>
      </c>
      <c r="H40" s="34">
        <v>93</v>
      </c>
      <c r="I40" s="34">
        <v>56</v>
      </c>
      <c r="J40" s="34">
        <v>66</v>
      </c>
      <c r="K40" s="37">
        <v>24.5</v>
      </c>
      <c r="L40" s="34">
        <v>38</v>
      </c>
      <c r="M40" s="34">
        <v>47.5</v>
      </c>
      <c r="N40" s="34">
        <v>325</v>
      </c>
      <c r="O40" s="34" t="str">
        <f>IF(D40="理科",IF(N40&gt;=分数线!$C$2,"本科",""),IF(D40="文科",IF(N40&gt;=分数线!$C$3,"本科","")))</f>
        <v/>
      </c>
      <c r="P40" s="34">
        <f t="shared" si="0"/>
        <v>0</v>
      </c>
      <c r="Q40" s="34" t="str">
        <f>IF(D40="理科",IF(N40&gt;=分数线!$C$6,"重本",""),IF(D40="文科",IF(N40&gt;=分数线!$C$7,"重本","")))</f>
        <v/>
      </c>
      <c r="R40" s="34">
        <f t="shared" si="1"/>
        <v>0</v>
      </c>
      <c r="S40" s="34">
        <f t="shared" si="2"/>
        <v>0</v>
      </c>
      <c r="T40" s="34" t="s">
        <v>232</v>
      </c>
      <c r="U40" s="58" t="s">
        <v>232</v>
      </c>
      <c r="V40" s="56" t="str">
        <f t="shared" si="3"/>
        <v/>
      </c>
      <c r="W40" s="58" t="s">
        <v>232</v>
      </c>
      <c r="X40" s="56" t="str">
        <f t="shared" si="3"/>
        <v/>
      </c>
      <c r="Y40" s="58" t="s">
        <v>232</v>
      </c>
      <c r="Z40" s="56" t="str">
        <f t="shared" si="3"/>
        <v/>
      </c>
      <c r="AA40" s="58" t="s">
        <v>232</v>
      </c>
      <c r="AB40" s="56" t="str">
        <f t="shared" si="3"/>
        <v/>
      </c>
      <c r="AC40" s="58" t="s">
        <v>232</v>
      </c>
      <c r="AD40" s="56" t="str">
        <f t="shared" si="4"/>
        <v/>
      </c>
      <c r="AE40" s="58" t="s">
        <v>232</v>
      </c>
      <c r="AF40" s="56" t="str">
        <f t="shared" si="5"/>
        <v/>
      </c>
      <c r="AG40" s="34" t="s">
        <v>232</v>
      </c>
      <c r="AH40" s="56" t="s">
        <v>232</v>
      </c>
      <c r="AI40" s="56" t="str">
        <f t="shared" si="6"/>
        <v/>
      </c>
      <c r="AJ40" s="58" t="s">
        <v>232</v>
      </c>
      <c r="AK40" s="56" t="str">
        <f t="shared" si="7"/>
        <v/>
      </c>
      <c r="AL40" s="56" t="s">
        <v>232</v>
      </c>
      <c r="AM40" s="56" t="str">
        <f t="shared" si="8"/>
        <v/>
      </c>
      <c r="AN40" s="56" t="s">
        <v>232</v>
      </c>
      <c r="AO40" s="56" t="str">
        <f t="shared" si="9"/>
        <v/>
      </c>
      <c r="AP40" s="56" t="s">
        <v>232</v>
      </c>
      <c r="AQ40" s="56" t="str">
        <f t="shared" si="10"/>
        <v/>
      </c>
      <c r="AR40" s="56" t="s">
        <v>232</v>
      </c>
      <c r="AS40" s="56" t="str">
        <f t="shared" si="11"/>
        <v/>
      </c>
      <c r="AT40" s="34" t="s">
        <v>232</v>
      </c>
      <c r="AU40" s="56" t="s">
        <v>232</v>
      </c>
      <c r="AV40" s="56" t="str">
        <f t="shared" si="12"/>
        <v/>
      </c>
      <c r="AW40" s="56" t="s">
        <v>232</v>
      </c>
      <c r="AX40" s="56" t="str">
        <f t="shared" si="12"/>
        <v/>
      </c>
      <c r="AY40" s="56" t="s">
        <v>232</v>
      </c>
      <c r="AZ40" s="56" t="str">
        <f t="shared" si="12"/>
        <v/>
      </c>
      <c r="BA40" s="56" t="s">
        <v>232</v>
      </c>
      <c r="BB40" s="56" t="str">
        <f t="shared" si="12"/>
        <v/>
      </c>
      <c r="BC40" s="56" t="s">
        <v>232</v>
      </c>
      <c r="BD40" s="56" t="str">
        <f t="shared" si="13"/>
        <v/>
      </c>
      <c r="BE40" s="56" t="s">
        <v>232</v>
      </c>
      <c r="BF40" s="56" t="str">
        <f t="shared" si="14"/>
        <v/>
      </c>
      <c r="BG40" s="34" t="s">
        <v>232</v>
      </c>
      <c r="BH40" s="56" t="s">
        <v>232</v>
      </c>
      <c r="BI40" s="56" t="str">
        <f t="shared" si="15"/>
        <v/>
      </c>
      <c r="BJ40" s="56" t="s">
        <v>232</v>
      </c>
      <c r="BK40" s="56" t="str">
        <f t="shared" si="16"/>
        <v/>
      </c>
      <c r="BL40" s="56" t="s">
        <v>232</v>
      </c>
      <c r="BM40" s="56" t="str">
        <f t="shared" si="17"/>
        <v/>
      </c>
      <c r="BN40" s="56" t="s">
        <v>232</v>
      </c>
      <c r="BO40" s="56" t="str">
        <f t="shared" si="18"/>
        <v/>
      </c>
      <c r="BP40" s="56" t="s">
        <v>232</v>
      </c>
      <c r="BQ40" s="56" t="str">
        <f t="shared" si="19"/>
        <v/>
      </c>
      <c r="BR40" s="56" t="s">
        <v>232</v>
      </c>
      <c r="BS40" s="56" t="str">
        <f t="shared" si="20"/>
        <v/>
      </c>
      <c r="BT40" s="34">
        <v>6</v>
      </c>
      <c r="BU40" s="56" t="s">
        <v>1321</v>
      </c>
      <c r="BV40" s="56">
        <f t="shared" si="21"/>
        <v>0</v>
      </c>
      <c r="BW40" s="56" t="s">
        <v>1328</v>
      </c>
      <c r="BX40" s="56">
        <f t="shared" si="21"/>
        <v>0</v>
      </c>
      <c r="BY40" s="56" t="s">
        <v>70</v>
      </c>
      <c r="BZ40" s="56">
        <f t="shared" si="21"/>
        <v>0</v>
      </c>
      <c r="CA40" s="56" t="s">
        <v>1339</v>
      </c>
      <c r="CB40" s="56">
        <f t="shared" si="21"/>
        <v>0</v>
      </c>
      <c r="CC40" s="56" t="s">
        <v>1345</v>
      </c>
      <c r="CD40" s="56">
        <f t="shared" si="22"/>
        <v>0</v>
      </c>
      <c r="CE40" s="56" t="s">
        <v>1342</v>
      </c>
      <c r="CF40" s="56">
        <f t="shared" si="23"/>
        <v>0</v>
      </c>
      <c r="CG40" s="34">
        <v>6</v>
      </c>
      <c r="CH40" s="56" t="s">
        <v>1321</v>
      </c>
      <c r="CI40" s="56">
        <f t="shared" si="24"/>
        <v>0</v>
      </c>
      <c r="CJ40" s="56" t="s">
        <v>1328</v>
      </c>
      <c r="CK40" s="56">
        <f t="shared" si="25"/>
        <v>0</v>
      </c>
      <c r="CL40" s="56" t="s">
        <v>70</v>
      </c>
      <c r="CM40" s="56">
        <f t="shared" si="26"/>
        <v>0</v>
      </c>
      <c r="CN40" s="56" t="s">
        <v>1339</v>
      </c>
      <c r="CO40" s="56">
        <f t="shared" si="27"/>
        <v>0</v>
      </c>
      <c r="CP40" s="56" t="s">
        <v>1342</v>
      </c>
      <c r="CQ40" s="56">
        <f t="shared" si="28"/>
        <v>0</v>
      </c>
      <c r="CR40" s="56" t="s">
        <v>1342</v>
      </c>
      <c r="CS40" s="56">
        <f t="shared" si="29"/>
        <v>0</v>
      </c>
    </row>
    <row r="41" spans="1:97" s="44" customFormat="1" ht="15.75">
      <c r="A41" s="42" t="s">
        <v>48</v>
      </c>
      <c r="B41" s="40" t="s">
        <v>117</v>
      </c>
      <c r="C41" s="42" t="s">
        <v>42</v>
      </c>
      <c r="D41" s="42" t="s">
        <v>245</v>
      </c>
      <c r="E41" s="68"/>
      <c r="F41" s="42">
        <v>0</v>
      </c>
      <c r="G41" s="34">
        <v>0</v>
      </c>
      <c r="H41" s="34">
        <v>93</v>
      </c>
      <c r="I41" s="34">
        <v>65</v>
      </c>
      <c r="J41" s="34">
        <v>69</v>
      </c>
      <c r="K41" s="37">
        <v>20.5</v>
      </c>
      <c r="L41" s="34">
        <v>42</v>
      </c>
      <c r="M41" s="34">
        <v>42.5</v>
      </c>
      <c r="N41" s="34">
        <v>332</v>
      </c>
      <c r="O41" s="34" t="str">
        <f>IF(D41="理科",IF(N41&gt;=分数线!$C$2,"本科",""),IF(D41="文科",IF(N41&gt;=分数线!$C$3,"本科","")))</f>
        <v/>
      </c>
      <c r="P41" s="34">
        <f t="shared" si="0"/>
        <v>0</v>
      </c>
      <c r="Q41" s="34" t="str">
        <f>IF(D41="理科",IF(N41&gt;=分数线!$C$6,"重本",""),IF(D41="文科",IF(N41&gt;=分数线!$C$7,"重本","")))</f>
        <v/>
      </c>
      <c r="R41" s="34">
        <f t="shared" si="1"/>
        <v>0</v>
      </c>
      <c r="S41" s="34">
        <f t="shared" si="2"/>
        <v>0</v>
      </c>
      <c r="T41" s="34" t="s">
        <v>232</v>
      </c>
      <c r="U41" s="58" t="s">
        <v>232</v>
      </c>
      <c r="V41" s="56" t="str">
        <f t="shared" si="3"/>
        <v/>
      </c>
      <c r="W41" s="58" t="s">
        <v>232</v>
      </c>
      <c r="X41" s="56" t="str">
        <f t="shared" si="3"/>
        <v/>
      </c>
      <c r="Y41" s="58" t="s">
        <v>232</v>
      </c>
      <c r="Z41" s="56" t="str">
        <f t="shared" si="3"/>
        <v/>
      </c>
      <c r="AA41" s="58" t="s">
        <v>232</v>
      </c>
      <c r="AB41" s="56" t="str">
        <f t="shared" si="3"/>
        <v/>
      </c>
      <c r="AC41" s="58" t="s">
        <v>232</v>
      </c>
      <c r="AD41" s="56" t="str">
        <f t="shared" si="4"/>
        <v/>
      </c>
      <c r="AE41" s="58" t="s">
        <v>232</v>
      </c>
      <c r="AF41" s="56" t="str">
        <f t="shared" si="5"/>
        <v/>
      </c>
      <c r="AG41" s="34" t="s">
        <v>232</v>
      </c>
      <c r="AH41" s="56" t="s">
        <v>232</v>
      </c>
      <c r="AI41" s="56" t="str">
        <f t="shared" si="6"/>
        <v/>
      </c>
      <c r="AJ41" s="58" t="s">
        <v>232</v>
      </c>
      <c r="AK41" s="56" t="str">
        <f t="shared" si="7"/>
        <v/>
      </c>
      <c r="AL41" s="56" t="s">
        <v>232</v>
      </c>
      <c r="AM41" s="56" t="str">
        <f t="shared" si="8"/>
        <v/>
      </c>
      <c r="AN41" s="56" t="s">
        <v>232</v>
      </c>
      <c r="AO41" s="56" t="str">
        <f t="shared" si="9"/>
        <v/>
      </c>
      <c r="AP41" s="56" t="s">
        <v>232</v>
      </c>
      <c r="AQ41" s="56" t="str">
        <f t="shared" si="10"/>
        <v/>
      </c>
      <c r="AR41" s="56" t="s">
        <v>232</v>
      </c>
      <c r="AS41" s="56" t="str">
        <f t="shared" si="11"/>
        <v/>
      </c>
      <c r="AT41" s="34" t="s">
        <v>232</v>
      </c>
      <c r="AU41" s="56" t="s">
        <v>232</v>
      </c>
      <c r="AV41" s="56" t="str">
        <f t="shared" si="12"/>
        <v/>
      </c>
      <c r="AW41" s="56" t="s">
        <v>232</v>
      </c>
      <c r="AX41" s="56" t="str">
        <f t="shared" si="12"/>
        <v/>
      </c>
      <c r="AY41" s="56" t="s">
        <v>232</v>
      </c>
      <c r="AZ41" s="56" t="str">
        <f t="shared" si="12"/>
        <v/>
      </c>
      <c r="BA41" s="56" t="s">
        <v>232</v>
      </c>
      <c r="BB41" s="56" t="str">
        <f t="shared" si="12"/>
        <v/>
      </c>
      <c r="BC41" s="56" t="s">
        <v>232</v>
      </c>
      <c r="BD41" s="56" t="str">
        <f t="shared" si="13"/>
        <v/>
      </c>
      <c r="BE41" s="56" t="s">
        <v>232</v>
      </c>
      <c r="BF41" s="56" t="str">
        <f t="shared" si="14"/>
        <v/>
      </c>
      <c r="BG41" s="34" t="s">
        <v>232</v>
      </c>
      <c r="BH41" s="56" t="s">
        <v>232</v>
      </c>
      <c r="BI41" s="56" t="str">
        <f t="shared" si="15"/>
        <v/>
      </c>
      <c r="BJ41" s="56" t="s">
        <v>232</v>
      </c>
      <c r="BK41" s="56" t="str">
        <f t="shared" si="16"/>
        <v/>
      </c>
      <c r="BL41" s="56" t="s">
        <v>232</v>
      </c>
      <c r="BM41" s="56" t="str">
        <f t="shared" si="17"/>
        <v/>
      </c>
      <c r="BN41" s="56" t="s">
        <v>232</v>
      </c>
      <c r="BO41" s="56" t="str">
        <f t="shared" si="18"/>
        <v/>
      </c>
      <c r="BP41" s="56" t="s">
        <v>232</v>
      </c>
      <c r="BQ41" s="56" t="str">
        <f t="shared" si="19"/>
        <v/>
      </c>
      <c r="BR41" s="56" t="s">
        <v>232</v>
      </c>
      <c r="BS41" s="56" t="str">
        <f t="shared" si="20"/>
        <v/>
      </c>
      <c r="BT41" s="34">
        <v>6</v>
      </c>
      <c r="BU41" s="56" t="s">
        <v>1321</v>
      </c>
      <c r="BV41" s="56">
        <f t="shared" si="21"/>
        <v>0</v>
      </c>
      <c r="BW41" s="56" t="s">
        <v>1328</v>
      </c>
      <c r="BX41" s="56">
        <f t="shared" si="21"/>
        <v>0</v>
      </c>
      <c r="BY41" s="56" t="s">
        <v>70</v>
      </c>
      <c r="BZ41" s="56">
        <f t="shared" si="21"/>
        <v>0</v>
      </c>
      <c r="CA41" s="56" t="s">
        <v>1339</v>
      </c>
      <c r="CB41" s="56">
        <f t="shared" si="21"/>
        <v>0</v>
      </c>
      <c r="CC41" s="56" t="s">
        <v>1345</v>
      </c>
      <c r="CD41" s="56">
        <f t="shared" si="22"/>
        <v>0</v>
      </c>
      <c r="CE41" s="56" t="s">
        <v>1342</v>
      </c>
      <c r="CF41" s="56">
        <f t="shared" si="23"/>
        <v>0</v>
      </c>
      <c r="CG41" s="34">
        <v>6</v>
      </c>
      <c r="CH41" s="56" t="s">
        <v>1321</v>
      </c>
      <c r="CI41" s="56">
        <f t="shared" si="24"/>
        <v>0</v>
      </c>
      <c r="CJ41" s="56" t="s">
        <v>1328</v>
      </c>
      <c r="CK41" s="56">
        <f t="shared" si="25"/>
        <v>0</v>
      </c>
      <c r="CL41" s="56" t="s">
        <v>70</v>
      </c>
      <c r="CM41" s="56">
        <f t="shared" si="26"/>
        <v>0</v>
      </c>
      <c r="CN41" s="56" t="s">
        <v>1339</v>
      </c>
      <c r="CO41" s="56">
        <f t="shared" si="27"/>
        <v>0</v>
      </c>
      <c r="CP41" s="56" t="s">
        <v>1342</v>
      </c>
      <c r="CQ41" s="56">
        <f t="shared" si="28"/>
        <v>0</v>
      </c>
      <c r="CR41" s="56" t="s">
        <v>1342</v>
      </c>
      <c r="CS41" s="56">
        <f t="shared" si="29"/>
        <v>0</v>
      </c>
    </row>
    <row r="42" spans="1:97" s="44" customFormat="1" ht="15.75">
      <c r="A42" s="42" t="s">
        <v>190</v>
      </c>
      <c r="B42" s="40" t="s">
        <v>118</v>
      </c>
      <c r="C42" s="42" t="s">
        <v>42</v>
      </c>
      <c r="D42" s="42" t="s">
        <v>245</v>
      </c>
      <c r="E42" s="68"/>
      <c r="F42" s="42">
        <v>0</v>
      </c>
      <c r="G42" s="69">
        <v>0</v>
      </c>
      <c r="H42" s="34">
        <v>100</v>
      </c>
      <c r="I42" s="34">
        <v>62</v>
      </c>
      <c r="J42" s="34">
        <v>87</v>
      </c>
      <c r="K42" s="37">
        <v>47.5</v>
      </c>
      <c r="L42" s="34">
        <v>45.5</v>
      </c>
      <c r="M42" s="34">
        <v>71.5</v>
      </c>
      <c r="N42" s="34">
        <v>414</v>
      </c>
      <c r="O42" s="34" t="str">
        <f>IF(D42="理科",IF(N42&gt;=分数线!$C$2,"本科",""),IF(D42="文科",IF(N42&gt;=分数线!$C$3,"本科","")))</f>
        <v/>
      </c>
      <c r="P42" s="34">
        <f t="shared" si="0"/>
        <v>0</v>
      </c>
      <c r="Q42" s="34" t="str">
        <f>IF(D42="理科",IF(N42&gt;=分数线!$C$6,"重本",""),IF(D42="文科",IF(N42&gt;=分数线!$C$7,"重本","")))</f>
        <v/>
      </c>
      <c r="R42" s="34">
        <f t="shared" si="1"/>
        <v>0</v>
      </c>
      <c r="S42" s="34">
        <f t="shared" si="2"/>
        <v>0</v>
      </c>
      <c r="T42" s="34" t="s">
        <v>232</v>
      </c>
      <c r="U42" s="58" t="s">
        <v>232</v>
      </c>
      <c r="V42" s="56" t="str">
        <f t="shared" si="3"/>
        <v/>
      </c>
      <c r="W42" s="58" t="s">
        <v>232</v>
      </c>
      <c r="X42" s="56" t="str">
        <f t="shared" si="3"/>
        <v/>
      </c>
      <c r="Y42" s="58" t="s">
        <v>232</v>
      </c>
      <c r="Z42" s="56" t="str">
        <f t="shared" si="3"/>
        <v/>
      </c>
      <c r="AA42" s="58" t="s">
        <v>232</v>
      </c>
      <c r="AB42" s="56" t="str">
        <f t="shared" si="3"/>
        <v/>
      </c>
      <c r="AC42" s="58" t="s">
        <v>232</v>
      </c>
      <c r="AD42" s="56" t="str">
        <f t="shared" si="4"/>
        <v/>
      </c>
      <c r="AE42" s="58" t="s">
        <v>232</v>
      </c>
      <c r="AF42" s="56" t="str">
        <f t="shared" si="5"/>
        <v/>
      </c>
      <c r="AG42" s="34" t="s">
        <v>232</v>
      </c>
      <c r="AH42" s="56" t="s">
        <v>232</v>
      </c>
      <c r="AI42" s="56" t="str">
        <f t="shared" si="6"/>
        <v/>
      </c>
      <c r="AJ42" s="58" t="s">
        <v>232</v>
      </c>
      <c r="AK42" s="56" t="str">
        <f t="shared" si="7"/>
        <v/>
      </c>
      <c r="AL42" s="56" t="s">
        <v>232</v>
      </c>
      <c r="AM42" s="56" t="str">
        <f t="shared" si="8"/>
        <v/>
      </c>
      <c r="AN42" s="56" t="s">
        <v>232</v>
      </c>
      <c r="AO42" s="56" t="str">
        <f t="shared" si="9"/>
        <v/>
      </c>
      <c r="AP42" s="56" t="s">
        <v>232</v>
      </c>
      <c r="AQ42" s="56" t="str">
        <f t="shared" si="10"/>
        <v/>
      </c>
      <c r="AR42" s="56" t="s">
        <v>232</v>
      </c>
      <c r="AS42" s="56" t="str">
        <f t="shared" si="11"/>
        <v/>
      </c>
      <c r="AT42" s="34" t="s">
        <v>232</v>
      </c>
      <c r="AU42" s="56" t="s">
        <v>232</v>
      </c>
      <c r="AV42" s="56" t="str">
        <f t="shared" si="12"/>
        <v/>
      </c>
      <c r="AW42" s="56" t="s">
        <v>232</v>
      </c>
      <c r="AX42" s="56" t="str">
        <f t="shared" si="12"/>
        <v/>
      </c>
      <c r="AY42" s="56" t="s">
        <v>232</v>
      </c>
      <c r="AZ42" s="56" t="str">
        <f t="shared" si="12"/>
        <v/>
      </c>
      <c r="BA42" s="56" t="s">
        <v>232</v>
      </c>
      <c r="BB42" s="56" t="str">
        <f t="shared" si="12"/>
        <v/>
      </c>
      <c r="BC42" s="56" t="s">
        <v>232</v>
      </c>
      <c r="BD42" s="56" t="str">
        <f t="shared" si="13"/>
        <v/>
      </c>
      <c r="BE42" s="56" t="s">
        <v>232</v>
      </c>
      <c r="BF42" s="56" t="str">
        <f t="shared" si="14"/>
        <v/>
      </c>
      <c r="BG42" s="34" t="s">
        <v>232</v>
      </c>
      <c r="BH42" s="56" t="s">
        <v>232</v>
      </c>
      <c r="BI42" s="56" t="str">
        <f t="shared" si="15"/>
        <v/>
      </c>
      <c r="BJ42" s="56" t="s">
        <v>232</v>
      </c>
      <c r="BK42" s="56" t="str">
        <f t="shared" si="16"/>
        <v/>
      </c>
      <c r="BL42" s="56" t="s">
        <v>232</v>
      </c>
      <c r="BM42" s="56" t="str">
        <f t="shared" si="17"/>
        <v/>
      </c>
      <c r="BN42" s="56" t="s">
        <v>232</v>
      </c>
      <c r="BO42" s="56" t="str">
        <f t="shared" si="18"/>
        <v/>
      </c>
      <c r="BP42" s="56" t="s">
        <v>232</v>
      </c>
      <c r="BQ42" s="56" t="str">
        <f t="shared" si="19"/>
        <v/>
      </c>
      <c r="BR42" s="56" t="s">
        <v>232</v>
      </c>
      <c r="BS42" s="56" t="str">
        <f t="shared" si="20"/>
        <v/>
      </c>
      <c r="BT42" s="34">
        <v>6</v>
      </c>
      <c r="BU42" s="56" t="s">
        <v>1321</v>
      </c>
      <c r="BV42" s="56">
        <f t="shared" si="21"/>
        <v>0</v>
      </c>
      <c r="BW42" s="56" t="s">
        <v>1328</v>
      </c>
      <c r="BX42" s="56">
        <f t="shared" si="21"/>
        <v>0</v>
      </c>
      <c r="BY42" s="56" t="s">
        <v>70</v>
      </c>
      <c r="BZ42" s="56">
        <f t="shared" si="21"/>
        <v>0</v>
      </c>
      <c r="CA42" s="56" t="s">
        <v>1339</v>
      </c>
      <c r="CB42" s="56">
        <f t="shared" si="21"/>
        <v>0</v>
      </c>
      <c r="CC42" s="56" t="s">
        <v>1345</v>
      </c>
      <c r="CD42" s="56">
        <f t="shared" si="22"/>
        <v>0</v>
      </c>
      <c r="CE42" s="56" t="s">
        <v>1342</v>
      </c>
      <c r="CF42" s="56">
        <f t="shared" si="23"/>
        <v>0</v>
      </c>
      <c r="CG42" s="34">
        <v>6</v>
      </c>
      <c r="CH42" s="56" t="s">
        <v>1321</v>
      </c>
      <c r="CI42" s="56">
        <f t="shared" si="24"/>
        <v>0</v>
      </c>
      <c r="CJ42" s="56" t="s">
        <v>1328</v>
      </c>
      <c r="CK42" s="56">
        <f t="shared" si="25"/>
        <v>0</v>
      </c>
      <c r="CL42" s="56" t="s">
        <v>70</v>
      </c>
      <c r="CM42" s="56">
        <f t="shared" si="26"/>
        <v>0</v>
      </c>
      <c r="CN42" s="56" t="s">
        <v>1339</v>
      </c>
      <c r="CO42" s="56">
        <f t="shared" si="27"/>
        <v>0</v>
      </c>
      <c r="CP42" s="56" t="s">
        <v>1342</v>
      </c>
      <c r="CQ42" s="56">
        <f t="shared" si="28"/>
        <v>0</v>
      </c>
      <c r="CR42" s="56" t="s">
        <v>1342</v>
      </c>
      <c r="CS42" s="56">
        <f t="shared" si="29"/>
        <v>0</v>
      </c>
    </row>
    <row r="43" spans="1:97" s="44" customFormat="1" ht="15.75">
      <c r="A43" s="42" t="s">
        <v>187</v>
      </c>
      <c r="B43" s="40" t="s">
        <v>112</v>
      </c>
      <c r="C43" s="42" t="s">
        <v>42</v>
      </c>
      <c r="D43" s="42" t="s">
        <v>245</v>
      </c>
      <c r="E43" s="68"/>
      <c r="F43" s="42">
        <v>0</v>
      </c>
      <c r="G43" s="70">
        <v>0</v>
      </c>
      <c r="H43" s="70">
        <v>87</v>
      </c>
      <c r="I43" s="70">
        <v>68</v>
      </c>
      <c r="J43" s="70">
        <v>62</v>
      </c>
      <c r="K43" s="70">
        <v>35.5</v>
      </c>
      <c r="L43" s="70">
        <v>40</v>
      </c>
      <c r="M43" s="70">
        <v>52.5</v>
      </c>
      <c r="N43" s="70">
        <v>345</v>
      </c>
      <c r="O43" s="34" t="str">
        <f>IF(D43="理科",IF(N43&gt;=分数线!$C$2,"本科",""),IF(D43="文科",IF(N43&gt;=分数线!$C$3,"本科","")))</f>
        <v/>
      </c>
      <c r="P43" s="34">
        <f t="shared" si="0"/>
        <v>0</v>
      </c>
      <c r="Q43" s="34" t="str">
        <f>IF(D43="理科",IF(N43&gt;=分数线!$C$6,"重本",""),IF(D43="文科",IF(N43&gt;=分数线!$C$7,"重本","")))</f>
        <v/>
      </c>
      <c r="R43" s="34">
        <f t="shared" si="1"/>
        <v>0</v>
      </c>
      <c r="S43" s="34">
        <f t="shared" si="2"/>
        <v>0</v>
      </c>
      <c r="T43" s="34" t="s">
        <v>232</v>
      </c>
      <c r="U43" s="58" t="s">
        <v>232</v>
      </c>
      <c r="V43" s="56" t="str">
        <f t="shared" si="3"/>
        <v/>
      </c>
      <c r="W43" s="58" t="s">
        <v>232</v>
      </c>
      <c r="X43" s="56" t="str">
        <f t="shared" si="3"/>
        <v/>
      </c>
      <c r="Y43" s="58" t="s">
        <v>232</v>
      </c>
      <c r="Z43" s="56" t="str">
        <f t="shared" si="3"/>
        <v/>
      </c>
      <c r="AA43" s="58" t="s">
        <v>232</v>
      </c>
      <c r="AB43" s="56" t="str">
        <f t="shared" si="3"/>
        <v/>
      </c>
      <c r="AC43" s="58" t="s">
        <v>232</v>
      </c>
      <c r="AD43" s="56" t="str">
        <f t="shared" si="4"/>
        <v/>
      </c>
      <c r="AE43" s="58" t="s">
        <v>232</v>
      </c>
      <c r="AF43" s="56" t="str">
        <f t="shared" si="5"/>
        <v/>
      </c>
      <c r="AG43" s="34" t="s">
        <v>232</v>
      </c>
      <c r="AH43" s="56" t="s">
        <v>232</v>
      </c>
      <c r="AI43" s="56" t="str">
        <f t="shared" si="6"/>
        <v/>
      </c>
      <c r="AJ43" s="58" t="s">
        <v>232</v>
      </c>
      <c r="AK43" s="56" t="str">
        <f t="shared" si="7"/>
        <v/>
      </c>
      <c r="AL43" s="56" t="s">
        <v>232</v>
      </c>
      <c r="AM43" s="56" t="str">
        <f t="shared" si="8"/>
        <v/>
      </c>
      <c r="AN43" s="56" t="s">
        <v>232</v>
      </c>
      <c r="AO43" s="56" t="str">
        <f t="shared" si="9"/>
        <v/>
      </c>
      <c r="AP43" s="56" t="s">
        <v>232</v>
      </c>
      <c r="AQ43" s="56" t="str">
        <f t="shared" si="10"/>
        <v/>
      </c>
      <c r="AR43" s="56" t="s">
        <v>232</v>
      </c>
      <c r="AS43" s="56" t="str">
        <f t="shared" si="11"/>
        <v/>
      </c>
      <c r="AT43" s="34" t="s">
        <v>232</v>
      </c>
      <c r="AU43" s="56" t="s">
        <v>232</v>
      </c>
      <c r="AV43" s="56" t="str">
        <f t="shared" si="12"/>
        <v/>
      </c>
      <c r="AW43" s="56" t="s">
        <v>232</v>
      </c>
      <c r="AX43" s="56" t="str">
        <f t="shared" si="12"/>
        <v/>
      </c>
      <c r="AY43" s="56" t="s">
        <v>232</v>
      </c>
      <c r="AZ43" s="56" t="str">
        <f t="shared" si="12"/>
        <v/>
      </c>
      <c r="BA43" s="56" t="s">
        <v>232</v>
      </c>
      <c r="BB43" s="56" t="str">
        <f t="shared" si="12"/>
        <v/>
      </c>
      <c r="BC43" s="56" t="s">
        <v>232</v>
      </c>
      <c r="BD43" s="56" t="str">
        <f t="shared" si="13"/>
        <v/>
      </c>
      <c r="BE43" s="56" t="s">
        <v>232</v>
      </c>
      <c r="BF43" s="56" t="str">
        <f t="shared" si="14"/>
        <v/>
      </c>
      <c r="BG43" s="34" t="s">
        <v>232</v>
      </c>
      <c r="BH43" s="56" t="s">
        <v>232</v>
      </c>
      <c r="BI43" s="56" t="str">
        <f t="shared" si="15"/>
        <v/>
      </c>
      <c r="BJ43" s="56" t="s">
        <v>232</v>
      </c>
      <c r="BK43" s="56" t="str">
        <f t="shared" si="16"/>
        <v/>
      </c>
      <c r="BL43" s="56" t="s">
        <v>232</v>
      </c>
      <c r="BM43" s="56" t="str">
        <f t="shared" si="17"/>
        <v/>
      </c>
      <c r="BN43" s="56" t="s">
        <v>232</v>
      </c>
      <c r="BO43" s="56" t="str">
        <f t="shared" si="18"/>
        <v/>
      </c>
      <c r="BP43" s="56" t="s">
        <v>232</v>
      </c>
      <c r="BQ43" s="56" t="str">
        <f t="shared" si="19"/>
        <v/>
      </c>
      <c r="BR43" s="56" t="s">
        <v>232</v>
      </c>
      <c r="BS43" s="56" t="str">
        <f t="shared" si="20"/>
        <v/>
      </c>
      <c r="BT43" s="34">
        <v>6</v>
      </c>
      <c r="BU43" s="56" t="s">
        <v>1321</v>
      </c>
      <c r="BV43" s="56">
        <f t="shared" si="21"/>
        <v>0</v>
      </c>
      <c r="BW43" s="56" t="s">
        <v>1328</v>
      </c>
      <c r="BX43" s="56">
        <f t="shared" si="21"/>
        <v>0</v>
      </c>
      <c r="BY43" s="56" t="s">
        <v>70</v>
      </c>
      <c r="BZ43" s="56">
        <f t="shared" si="21"/>
        <v>0</v>
      </c>
      <c r="CA43" s="56" t="s">
        <v>1339</v>
      </c>
      <c r="CB43" s="56">
        <f t="shared" si="21"/>
        <v>0</v>
      </c>
      <c r="CC43" s="56" t="s">
        <v>1345</v>
      </c>
      <c r="CD43" s="56">
        <f t="shared" si="22"/>
        <v>0</v>
      </c>
      <c r="CE43" s="56" t="s">
        <v>1342</v>
      </c>
      <c r="CF43" s="56">
        <f t="shared" si="23"/>
        <v>0</v>
      </c>
      <c r="CG43" s="34">
        <v>6</v>
      </c>
      <c r="CH43" s="56" t="s">
        <v>1321</v>
      </c>
      <c r="CI43" s="56">
        <f t="shared" si="24"/>
        <v>0</v>
      </c>
      <c r="CJ43" s="56" t="s">
        <v>1328</v>
      </c>
      <c r="CK43" s="56">
        <f t="shared" si="25"/>
        <v>0</v>
      </c>
      <c r="CL43" s="56" t="s">
        <v>70</v>
      </c>
      <c r="CM43" s="56">
        <f t="shared" si="26"/>
        <v>0</v>
      </c>
      <c r="CN43" s="56" t="s">
        <v>1339</v>
      </c>
      <c r="CO43" s="56">
        <f t="shared" si="27"/>
        <v>0</v>
      </c>
      <c r="CP43" s="56" t="s">
        <v>1342</v>
      </c>
      <c r="CQ43" s="56">
        <f t="shared" si="28"/>
        <v>0</v>
      </c>
      <c r="CR43" s="56" t="s">
        <v>1342</v>
      </c>
      <c r="CS43" s="56">
        <f t="shared" si="29"/>
        <v>0</v>
      </c>
    </row>
    <row r="44" spans="1:97" s="44" customFormat="1" ht="15.75">
      <c r="A44" s="42" t="s">
        <v>194</v>
      </c>
      <c r="B44" s="40" t="s">
        <v>121</v>
      </c>
      <c r="C44" s="42" t="s">
        <v>42</v>
      </c>
      <c r="D44" s="42" t="s">
        <v>245</v>
      </c>
      <c r="E44" s="68"/>
      <c r="F44" s="42">
        <v>0</v>
      </c>
      <c r="G44" s="70">
        <v>0</v>
      </c>
      <c r="H44" s="70">
        <v>103</v>
      </c>
      <c r="I44" s="70">
        <v>75</v>
      </c>
      <c r="J44" s="70">
        <v>68</v>
      </c>
      <c r="K44" s="70">
        <v>54</v>
      </c>
      <c r="L44" s="70">
        <v>64</v>
      </c>
      <c r="M44" s="70">
        <v>70.5</v>
      </c>
      <c r="N44" s="70">
        <v>435</v>
      </c>
      <c r="O44" s="34" t="str">
        <f>IF(D44="理科",IF(N44&gt;=分数线!$C$2,"本科",""),IF(D44="文科",IF(N44&gt;=分数线!$C$3,"本科","")))</f>
        <v>本科</v>
      </c>
      <c r="P44" s="34">
        <f t="shared" si="0"/>
        <v>72</v>
      </c>
      <c r="Q44" s="34" t="str">
        <f>IF(D44="理科",IF(N44&gt;=分数线!$C$6,"重本",""),IF(D44="文科",IF(N44&gt;=分数线!$C$7,"重本","")))</f>
        <v/>
      </c>
      <c r="R44" s="34">
        <f t="shared" si="1"/>
        <v>0</v>
      </c>
      <c r="S44" s="34">
        <f t="shared" si="2"/>
        <v>72</v>
      </c>
      <c r="T44" s="34" t="s">
        <v>232</v>
      </c>
      <c r="U44" s="58" t="s">
        <v>232</v>
      </c>
      <c r="V44" s="56" t="str">
        <f t="shared" si="3"/>
        <v/>
      </c>
      <c r="W44" s="58" t="s">
        <v>232</v>
      </c>
      <c r="X44" s="56" t="str">
        <f t="shared" si="3"/>
        <v/>
      </c>
      <c r="Y44" s="58" t="s">
        <v>232</v>
      </c>
      <c r="Z44" s="56" t="str">
        <f t="shared" si="3"/>
        <v/>
      </c>
      <c r="AA44" s="58" t="s">
        <v>232</v>
      </c>
      <c r="AB44" s="56" t="str">
        <f t="shared" si="3"/>
        <v/>
      </c>
      <c r="AC44" s="58" t="s">
        <v>232</v>
      </c>
      <c r="AD44" s="56" t="str">
        <f t="shared" si="4"/>
        <v/>
      </c>
      <c r="AE44" s="58" t="s">
        <v>232</v>
      </c>
      <c r="AF44" s="56" t="str">
        <f t="shared" si="5"/>
        <v/>
      </c>
      <c r="AG44" s="34" t="s">
        <v>232</v>
      </c>
      <c r="AH44" s="56" t="s">
        <v>232</v>
      </c>
      <c r="AI44" s="56" t="str">
        <f t="shared" si="6"/>
        <v/>
      </c>
      <c r="AJ44" s="58" t="s">
        <v>232</v>
      </c>
      <c r="AK44" s="56" t="str">
        <f t="shared" si="7"/>
        <v/>
      </c>
      <c r="AL44" s="56" t="s">
        <v>232</v>
      </c>
      <c r="AM44" s="56" t="str">
        <f t="shared" si="8"/>
        <v/>
      </c>
      <c r="AN44" s="56" t="s">
        <v>232</v>
      </c>
      <c r="AO44" s="56" t="str">
        <f t="shared" si="9"/>
        <v/>
      </c>
      <c r="AP44" s="56" t="s">
        <v>232</v>
      </c>
      <c r="AQ44" s="56" t="str">
        <f t="shared" si="10"/>
        <v/>
      </c>
      <c r="AR44" s="56" t="s">
        <v>232</v>
      </c>
      <c r="AS44" s="56" t="str">
        <f t="shared" si="11"/>
        <v/>
      </c>
      <c r="AT44" s="34" t="s">
        <v>232</v>
      </c>
      <c r="AU44" s="56" t="s">
        <v>232</v>
      </c>
      <c r="AV44" s="56" t="str">
        <f t="shared" si="12"/>
        <v/>
      </c>
      <c r="AW44" s="56" t="s">
        <v>232</v>
      </c>
      <c r="AX44" s="56" t="str">
        <f t="shared" si="12"/>
        <v/>
      </c>
      <c r="AY44" s="56" t="s">
        <v>232</v>
      </c>
      <c r="AZ44" s="56" t="str">
        <f t="shared" si="12"/>
        <v/>
      </c>
      <c r="BA44" s="56" t="s">
        <v>232</v>
      </c>
      <c r="BB44" s="56" t="str">
        <f t="shared" si="12"/>
        <v/>
      </c>
      <c r="BC44" s="56" t="s">
        <v>232</v>
      </c>
      <c r="BD44" s="56" t="str">
        <f t="shared" si="13"/>
        <v/>
      </c>
      <c r="BE44" s="56" t="s">
        <v>232</v>
      </c>
      <c r="BF44" s="56" t="str">
        <f t="shared" si="14"/>
        <v/>
      </c>
      <c r="BG44" s="34" t="s">
        <v>232</v>
      </c>
      <c r="BH44" s="56" t="s">
        <v>232</v>
      </c>
      <c r="BI44" s="56" t="str">
        <f t="shared" si="15"/>
        <v/>
      </c>
      <c r="BJ44" s="56" t="s">
        <v>232</v>
      </c>
      <c r="BK44" s="56" t="str">
        <f t="shared" si="16"/>
        <v/>
      </c>
      <c r="BL44" s="56" t="s">
        <v>232</v>
      </c>
      <c r="BM44" s="56" t="str">
        <f t="shared" si="17"/>
        <v/>
      </c>
      <c r="BN44" s="56" t="s">
        <v>232</v>
      </c>
      <c r="BO44" s="56" t="str">
        <f t="shared" si="18"/>
        <v/>
      </c>
      <c r="BP44" s="56" t="s">
        <v>232</v>
      </c>
      <c r="BQ44" s="56" t="str">
        <f t="shared" si="19"/>
        <v/>
      </c>
      <c r="BR44" s="56" t="s">
        <v>232</v>
      </c>
      <c r="BS44" s="56" t="str">
        <f t="shared" si="20"/>
        <v/>
      </c>
      <c r="BT44" s="34">
        <v>7</v>
      </c>
      <c r="BU44" s="56" t="s">
        <v>1323</v>
      </c>
      <c r="BV44" s="56">
        <f t="shared" si="21"/>
        <v>6</v>
      </c>
      <c r="BW44" s="56" t="s">
        <v>19</v>
      </c>
      <c r="BX44" s="56">
        <f t="shared" si="21"/>
        <v>6</v>
      </c>
      <c r="BY44" s="56" t="s">
        <v>1332</v>
      </c>
      <c r="BZ44" s="56">
        <f t="shared" si="21"/>
        <v>6</v>
      </c>
      <c r="CA44" s="56" t="s">
        <v>1340</v>
      </c>
      <c r="CB44" s="56">
        <f t="shared" si="21"/>
        <v>6</v>
      </c>
      <c r="CC44" s="56" t="s">
        <v>1343</v>
      </c>
      <c r="CD44" s="56">
        <f t="shared" si="22"/>
        <v>6</v>
      </c>
      <c r="CE44" s="56" t="s">
        <v>1342</v>
      </c>
      <c r="CF44" s="56">
        <f t="shared" si="23"/>
        <v>6</v>
      </c>
      <c r="CG44" s="34">
        <v>7</v>
      </c>
      <c r="CH44" s="56" t="s">
        <v>1323</v>
      </c>
      <c r="CI44" s="56">
        <f t="shared" si="24"/>
        <v>6</v>
      </c>
      <c r="CJ44" s="56" t="s">
        <v>19</v>
      </c>
      <c r="CK44" s="56">
        <f t="shared" si="25"/>
        <v>6</v>
      </c>
      <c r="CL44" s="56" t="s">
        <v>1332</v>
      </c>
      <c r="CM44" s="56">
        <f t="shared" si="26"/>
        <v>6</v>
      </c>
      <c r="CN44" s="56" t="s">
        <v>1340</v>
      </c>
      <c r="CO44" s="56">
        <f t="shared" si="27"/>
        <v>6</v>
      </c>
      <c r="CP44" s="56" t="s">
        <v>1343</v>
      </c>
      <c r="CQ44" s="56">
        <f t="shared" si="28"/>
        <v>6</v>
      </c>
      <c r="CR44" s="56" t="s">
        <v>1342</v>
      </c>
      <c r="CS44" s="56">
        <f t="shared" si="29"/>
        <v>6</v>
      </c>
    </row>
    <row r="45" spans="1:97" s="44" customFormat="1" ht="15.75">
      <c r="A45" s="42" t="s">
        <v>189</v>
      </c>
      <c r="B45" s="40" t="s">
        <v>115</v>
      </c>
      <c r="C45" s="42" t="s">
        <v>42</v>
      </c>
      <c r="D45" s="42" t="s">
        <v>245</v>
      </c>
      <c r="E45" s="68"/>
      <c r="F45" s="42">
        <v>0</v>
      </c>
      <c r="G45" s="70">
        <v>0</v>
      </c>
      <c r="H45" s="70">
        <v>98</v>
      </c>
      <c r="I45" s="70">
        <v>61</v>
      </c>
      <c r="J45" s="70">
        <v>72</v>
      </c>
      <c r="K45" s="70">
        <v>23</v>
      </c>
      <c r="L45" s="70">
        <v>46.5</v>
      </c>
      <c r="M45" s="70">
        <v>45</v>
      </c>
      <c r="N45" s="70">
        <v>346</v>
      </c>
      <c r="O45" s="34" t="str">
        <f>IF(D45="理科",IF(N45&gt;=分数线!$C$2,"本科",""),IF(D45="文科",IF(N45&gt;=分数线!$C$3,"本科","")))</f>
        <v/>
      </c>
      <c r="P45" s="34">
        <f t="shared" si="0"/>
        <v>0</v>
      </c>
      <c r="Q45" s="34" t="str">
        <f>IF(D45="理科",IF(N45&gt;=分数线!$C$6,"重本",""),IF(D45="文科",IF(N45&gt;=分数线!$C$7,"重本","")))</f>
        <v/>
      </c>
      <c r="R45" s="34">
        <f t="shared" si="1"/>
        <v>0</v>
      </c>
      <c r="S45" s="34">
        <f t="shared" si="2"/>
        <v>0</v>
      </c>
      <c r="T45" s="34" t="s">
        <v>232</v>
      </c>
      <c r="U45" s="58" t="s">
        <v>232</v>
      </c>
      <c r="V45" s="56" t="str">
        <f t="shared" si="3"/>
        <v/>
      </c>
      <c r="W45" s="58" t="s">
        <v>232</v>
      </c>
      <c r="X45" s="56" t="str">
        <f t="shared" si="3"/>
        <v/>
      </c>
      <c r="Y45" s="58" t="s">
        <v>232</v>
      </c>
      <c r="Z45" s="56" t="str">
        <f t="shared" si="3"/>
        <v/>
      </c>
      <c r="AA45" s="58" t="s">
        <v>232</v>
      </c>
      <c r="AB45" s="56" t="str">
        <f t="shared" si="3"/>
        <v/>
      </c>
      <c r="AC45" s="58" t="s">
        <v>232</v>
      </c>
      <c r="AD45" s="56" t="str">
        <f t="shared" si="4"/>
        <v/>
      </c>
      <c r="AE45" s="58" t="s">
        <v>232</v>
      </c>
      <c r="AF45" s="56" t="str">
        <f t="shared" si="5"/>
        <v/>
      </c>
      <c r="AG45" s="34" t="s">
        <v>232</v>
      </c>
      <c r="AH45" s="56" t="s">
        <v>232</v>
      </c>
      <c r="AI45" s="56" t="str">
        <f t="shared" si="6"/>
        <v/>
      </c>
      <c r="AJ45" s="58" t="s">
        <v>232</v>
      </c>
      <c r="AK45" s="56" t="str">
        <f t="shared" si="7"/>
        <v/>
      </c>
      <c r="AL45" s="56" t="s">
        <v>232</v>
      </c>
      <c r="AM45" s="56" t="str">
        <f t="shared" si="8"/>
        <v/>
      </c>
      <c r="AN45" s="56" t="s">
        <v>232</v>
      </c>
      <c r="AO45" s="56" t="str">
        <f t="shared" si="9"/>
        <v/>
      </c>
      <c r="AP45" s="56" t="s">
        <v>232</v>
      </c>
      <c r="AQ45" s="56" t="str">
        <f t="shared" si="10"/>
        <v/>
      </c>
      <c r="AR45" s="56" t="s">
        <v>232</v>
      </c>
      <c r="AS45" s="56" t="str">
        <f t="shared" si="11"/>
        <v/>
      </c>
      <c r="AT45" s="34" t="s">
        <v>232</v>
      </c>
      <c r="AU45" s="56" t="s">
        <v>232</v>
      </c>
      <c r="AV45" s="56" t="str">
        <f t="shared" si="12"/>
        <v/>
      </c>
      <c r="AW45" s="56" t="s">
        <v>232</v>
      </c>
      <c r="AX45" s="56" t="str">
        <f t="shared" si="12"/>
        <v/>
      </c>
      <c r="AY45" s="56" t="s">
        <v>232</v>
      </c>
      <c r="AZ45" s="56" t="str">
        <f t="shared" si="12"/>
        <v/>
      </c>
      <c r="BA45" s="56" t="s">
        <v>232</v>
      </c>
      <c r="BB45" s="56" t="str">
        <f t="shared" si="12"/>
        <v/>
      </c>
      <c r="BC45" s="56" t="s">
        <v>232</v>
      </c>
      <c r="BD45" s="56" t="str">
        <f t="shared" si="13"/>
        <v/>
      </c>
      <c r="BE45" s="56" t="s">
        <v>232</v>
      </c>
      <c r="BF45" s="56" t="str">
        <f t="shared" si="14"/>
        <v/>
      </c>
      <c r="BG45" s="34" t="s">
        <v>232</v>
      </c>
      <c r="BH45" s="56" t="s">
        <v>232</v>
      </c>
      <c r="BI45" s="56" t="str">
        <f t="shared" si="15"/>
        <v/>
      </c>
      <c r="BJ45" s="56" t="s">
        <v>232</v>
      </c>
      <c r="BK45" s="56" t="str">
        <f t="shared" si="16"/>
        <v/>
      </c>
      <c r="BL45" s="56" t="s">
        <v>232</v>
      </c>
      <c r="BM45" s="56" t="str">
        <f t="shared" si="17"/>
        <v/>
      </c>
      <c r="BN45" s="56" t="s">
        <v>232</v>
      </c>
      <c r="BO45" s="56" t="str">
        <f t="shared" si="18"/>
        <v/>
      </c>
      <c r="BP45" s="56" t="s">
        <v>232</v>
      </c>
      <c r="BQ45" s="56" t="str">
        <f t="shared" si="19"/>
        <v/>
      </c>
      <c r="BR45" s="56" t="s">
        <v>232</v>
      </c>
      <c r="BS45" s="56" t="str">
        <f t="shared" si="20"/>
        <v/>
      </c>
      <c r="BT45" s="34">
        <v>7</v>
      </c>
      <c r="BU45" s="56" t="s">
        <v>1323</v>
      </c>
      <c r="BV45" s="56">
        <f t="shared" si="21"/>
        <v>0</v>
      </c>
      <c r="BW45" s="56" t="s">
        <v>19</v>
      </c>
      <c r="BX45" s="56">
        <f t="shared" si="21"/>
        <v>0</v>
      </c>
      <c r="BY45" s="56" t="s">
        <v>1332</v>
      </c>
      <c r="BZ45" s="56">
        <f t="shared" si="21"/>
        <v>0</v>
      </c>
      <c r="CA45" s="56" t="s">
        <v>1340</v>
      </c>
      <c r="CB45" s="56">
        <f t="shared" si="21"/>
        <v>0</v>
      </c>
      <c r="CC45" s="56" t="s">
        <v>1343</v>
      </c>
      <c r="CD45" s="56">
        <f t="shared" si="22"/>
        <v>0</v>
      </c>
      <c r="CE45" s="56" t="s">
        <v>1342</v>
      </c>
      <c r="CF45" s="56">
        <f t="shared" si="23"/>
        <v>0</v>
      </c>
      <c r="CG45" s="34">
        <v>7</v>
      </c>
      <c r="CH45" s="56" t="s">
        <v>1323</v>
      </c>
      <c r="CI45" s="56">
        <f t="shared" si="24"/>
        <v>0</v>
      </c>
      <c r="CJ45" s="56" t="s">
        <v>19</v>
      </c>
      <c r="CK45" s="56">
        <f t="shared" si="25"/>
        <v>0</v>
      </c>
      <c r="CL45" s="56" t="s">
        <v>1332</v>
      </c>
      <c r="CM45" s="56">
        <f t="shared" si="26"/>
        <v>0</v>
      </c>
      <c r="CN45" s="56" t="s">
        <v>1340</v>
      </c>
      <c r="CO45" s="56">
        <f t="shared" si="27"/>
        <v>0</v>
      </c>
      <c r="CP45" s="56" t="s">
        <v>1343</v>
      </c>
      <c r="CQ45" s="56">
        <f t="shared" si="28"/>
        <v>0</v>
      </c>
      <c r="CR45" s="56" t="s">
        <v>1342</v>
      </c>
      <c r="CS45" s="56">
        <f t="shared" si="29"/>
        <v>0</v>
      </c>
    </row>
    <row r="46" spans="1:97" s="44" customFormat="1" ht="15.75">
      <c r="A46" s="42" t="s">
        <v>186</v>
      </c>
      <c r="B46" s="40" t="s">
        <v>111</v>
      </c>
      <c r="C46" s="42" t="s">
        <v>42</v>
      </c>
      <c r="D46" s="42" t="s">
        <v>245</v>
      </c>
      <c r="E46" s="35"/>
      <c r="F46" s="42">
        <v>0</v>
      </c>
      <c r="G46" s="34">
        <v>0</v>
      </c>
      <c r="H46" s="70">
        <v>107</v>
      </c>
      <c r="I46" s="70">
        <v>81</v>
      </c>
      <c r="J46" s="70">
        <v>74</v>
      </c>
      <c r="K46" s="70">
        <v>44.5</v>
      </c>
      <c r="L46" s="70">
        <v>73.5</v>
      </c>
      <c r="M46" s="70">
        <v>71</v>
      </c>
      <c r="N46" s="70">
        <v>451</v>
      </c>
      <c r="O46" s="34" t="str">
        <f>IF(D46="理科",IF(N46&gt;=分数线!$C$2,"本科",""),IF(D46="文科",IF(N46&gt;=分数线!$C$3,"本科","")))</f>
        <v>本科</v>
      </c>
      <c r="P46" s="34">
        <f t="shared" si="0"/>
        <v>72</v>
      </c>
      <c r="Q46" s="34" t="str">
        <f>IF(D46="理科",IF(N46&gt;=分数线!$C$6,"重本",""),IF(D46="文科",IF(N46&gt;=分数线!$C$7,"重本","")))</f>
        <v/>
      </c>
      <c r="R46" s="34">
        <f t="shared" si="1"/>
        <v>0</v>
      </c>
      <c r="S46" s="34">
        <f t="shared" si="2"/>
        <v>72</v>
      </c>
      <c r="T46" s="34" t="s">
        <v>232</v>
      </c>
      <c r="U46" s="56" t="s">
        <v>232</v>
      </c>
      <c r="V46" s="56" t="str">
        <f t="shared" si="3"/>
        <v/>
      </c>
      <c r="W46" s="56" t="s">
        <v>232</v>
      </c>
      <c r="X46" s="56" t="str">
        <f t="shared" si="3"/>
        <v/>
      </c>
      <c r="Y46" s="56" t="s">
        <v>232</v>
      </c>
      <c r="Z46" s="56" t="str">
        <f t="shared" si="3"/>
        <v/>
      </c>
      <c r="AA46" s="56" t="s">
        <v>232</v>
      </c>
      <c r="AB46" s="56" t="str">
        <f t="shared" si="3"/>
        <v/>
      </c>
      <c r="AC46" s="56" t="s">
        <v>232</v>
      </c>
      <c r="AD46" s="56" t="str">
        <f t="shared" si="4"/>
        <v/>
      </c>
      <c r="AE46" s="56" t="s">
        <v>232</v>
      </c>
      <c r="AF46" s="56" t="str">
        <f t="shared" si="5"/>
        <v/>
      </c>
      <c r="AG46" s="56" t="s">
        <v>232</v>
      </c>
      <c r="AH46" s="56" t="s">
        <v>232</v>
      </c>
      <c r="AI46" s="56" t="str">
        <f t="shared" si="6"/>
        <v/>
      </c>
      <c r="AJ46" s="56" t="s">
        <v>232</v>
      </c>
      <c r="AK46" s="56" t="str">
        <f t="shared" si="7"/>
        <v/>
      </c>
      <c r="AL46" s="56" t="s">
        <v>232</v>
      </c>
      <c r="AM46" s="56" t="str">
        <f t="shared" si="8"/>
        <v/>
      </c>
      <c r="AN46" s="56" t="s">
        <v>232</v>
      </c>
      <c r="AO46" s="56" t="str">
        <f t="shared" si="9"/>
        <v/>
      </c>
      <c r="AP46" s="56" t="s">
        <v>232</v>
      </c>
      <c r="AQ46" s="56" t="str">
        <f t="shared" si="10"/>
        <v/>
      </c>
      <c r="AR46" s="56" t="s">
        <v>232</v>
      </c>
      <c r="AS46" s="56" t="str">
        <f t="shared" si="11"/>
        <v/>
      </c>
      <c r="AT46" s="34" t="s">
        <v>232</v>
      </c>
      <c r="AU46" s="56" t="s">
        <v>232</v>
      </c>
      <c r="AV46" s="56" t="str">
        <f t="shared" si="12"/>
        <v/>
      </c>
      <c r="AW46" s="56" t="s">
        <v>232</v>
      </c>
      <c r="AX46" s="56" t="str">
        <f t="shared" si="12"/>
        <v/>
      </c>
      <c r="AY46" s="56" t="s">
        <v>232</v>
      </c>
      <c r="AZ46" s="56" t="str">
        <f t="shared" si="12"/>
        <v/>
      </c>
      <c r="BA46" s="56" t="s">
        <v>232</v>
      </c>
      <c r="BB46" s="56" t="str">
        <f t="shared" si="12"/>
        <v/>
      </c>
      <c r="BC46" s="56" t="s">
        <v>232</v>
      </c>
      <c r="BD46" s="56" t="str">
        <f t="shared" si="13"/>
        <v/>
      </c>
      <c r="BE46" s="56" t="s">
        <v>232</v>
      </c>
      <c r="BF46" s="56" t="str">
        <f t="shared" si="14"/>
        <v/>
      </c>
      <c r="BG46" s="34" t="s">
        <v>232</v>
      </c>
      <c r="BH46" s="56" t="s">
        <v>232</v>
      </c>
      <c r="BI46" s="56" t="str">
        <f t="shared" si="15"/>
        <v/>
      </c>
      <c r="BJ46" s="56" t="s">
        <v>232</v>
      </c>
      <c r="BK46" s="56" t="str">
        <f t="shared" si="16"/>
        <v/>
      </c>
      <c r="BL46" s="56" t="s">
        <v>232</v>
      </c>
      <c r="BM46" s="56" t="str">
        <f t="shared" si="17"/>
        <v/>
      </c>
      <c r="BN46" s="56" t="s">
        <v>232</v>
      </c>
      <c r="BO46" s="56" t="str">
        <f t="shared" si="18"/>
        <v/>
      </c>
      <c r="BP46" s="56" t="s">
        <v>232</v>
      </c>
      <c r="BQ46" s="56" t="str">
        <f t="shared" si="19"/>
        <v/>
      </c>
      <c r="BR46" s="56" t="s">
        <v>232</v>
      </c>
      <c r="BS46" s="56" t="str">
        <f t="shared" si="20"/>
        <v/>
      </c>
      <c r="BT46" s="34">
        <v>7</v>
      </c>
      <c r="BU46" s="56" t="s">
        <v>1323</v>
      </c>
      <c r="BV46" s="56">
        <f t="shared" si="21"/>
        <v>6</v>
      </c>
      <c r="BW46" s="56" t="s">
        <v>19</v>
      </c>
      <c r="BX46" s="56">
        <f t="shared" si="21"/>
        <v>6</v>
      </c>
      <c r="BY46" s="56" t="s">
        <v>1332</v>
      </c>
      <c r="BZ46" s="56">
        <f t="shared" si="21"/>
        <v>6</v>
      </c>
      <c r="CA46" s="56" t="s">
        <v>1340</v>
      </c>
      <c r="CB46" s="56">
        <f t="shared" si="21"/>
        <v>6</v>
      </c>
      <c r="CC46" s="56" t="s">
        <v>1343</v>
      </c>
      <c r="CD46" s="56">
        <f t="shared" si="22"/>
        <v>6</v>
      </c>
      <c r="CE46" s="56" t="s">
        <v>1342</v>
      </c>
      <c r="CF46" s="56">
        <f t="shared" si="23"/>
        <v>6</v>
      </c>
      <c r="CG46" s="34">
        <v>7</v>
      </c>
      <c r="CH46" s="56" t="s">
        <v>1323</v>
      </c>
      <c r="CI46" s="56">
        <f t="shared" si="24"/>
        <v>6</v>
      </c>
      <c r="CJ46" s="56" t="s">
        <v>19</v>
      </c>
      <c r="CK46" s="56">
        <f t="shared" si="25"/>
        <v>6</v>
      </c>
      <c r="CL46" s="56" t="s">
        <v>1332</v>
      </c>
      <c r="CM46" s="56">
        <f t="shared" si="26"/>
        <v>6</v>
      </c>
      <c r="CN46" s="56" t="s">
        <v>1340</v>
      </c>
      <c r="CO46" s="56">
        <f t="shared" si="27"/>
        <v>6</v>
      </c>
      <c r="CP46" s="56" t="s">
        <v>1343</v>
      </c>
      <c r="CQ46" s="56">
        <f t="shared" si="28"/>
        <v>6</v>
      </c>
      <c r="CR46" s="56" t="s">
        <v>1342</v>
      </c>
      <c r="CS46" s="56">
        <f t="shared" si="29"/>
        <v>6</v>
      </c>
    </row>
    <row r="47" spans="1:97" s="44" customFormat="1" ht="15.75">
      <c r="A47" s="42" t="s">
        <v>193</v>
      </c>
      <c r="B47" s="40" t="s">
        <v>120</v>
      </c>
      <c r="C47" s="42" t="s">
        <v>42</v>
      </c>
      <c r="D47" s="42" t="s">
        <v>245</v>
      </c>
      <c r="E47" s="35"/>
      <c r="F47" s="42">
        <v>0</v>
      </c>
      <c r="G47" s="34">
        <v>0</v>
      </c>
      <c r="H47" s="70">
        <v>110</v>
      </c>
      <c r="I47" s="70">
        <v>70</v>
      </c>
      <c r="J47" s="70">
        <v>74</v>
      </c>
      <c r="K47" s="70">
        <v>21</v>
      </c>
      <c r="L47" s="70">
        <v>43</v>
      </c>
      <c r="M47" s="70">
        <v>64</v>
      </c>
      <c r="N47" s="70">
        <v>382</v>
      </c>
      <c r="O47" s="34" t="str">
        <f>IF(D47="理科",IF(N47&gt;=分数线!$C$2,"本科",""),IF(D47="文科",IF(N47&gt;=分数线!$C$3,"本科","")))</f>
        <v/>
      </c>
      <c r="P47" s="34">
        <f t="shared" si="0"/>
        <v>0</v>
      </c>
      <c r="Q47" s="34" t="str">
        <f>IF(D47="理科",IF(N47&gt;=分数线!$C$6,"重本",""),IF(D47="文科",IF(N47&gt;=分数线!$C$7,"重本","")))</f>
        <v/>
      </c>
      <c r="R47" s="34">
        <f t="shared" si="1"/>
        <v>0</v>
      </c>
      <c r="S47" s="34">
        <f t="shared" si="2"/>
        <v>0</v>
      </c>
      <c r="T47" s="34" t="s">
        <v>232</v>
      </c>
      <c r="U47" s="56" t="s">
        <v>232</v>
      </c>
      <c r="V47" s="56" t="str">
        <f t="shared" si="3"/>
        <v/>
      </c>
      <c r="W47" s="56" t="s">
        <v>232</v>
      </c>
      <c r="X47" s="56" t="str">
        <f t="shared" si="3"/>
        <v/>
      </c>
      <c r="Y47" s="56" t="s">
        <v>232</v>
      </c>
      <c r="Z47" s="56" t="str">
        <f t="shared" si="3"/>
        <v/>
      </c>
      <c r="AA47" s="56" t="s">
        <v>232</v>
      </c>
      <c r="AB47" s="56" t="str">
        <f t="shared" si="3"/>
        <v/>
      </c>
      <c r="AC47" s="56" t="s">
        <v>232</v>
      </c>
      <c r="AD47" s="56" t="str">
        <f t="shared" si="4"/>
        <v/>
      </c>
      <c r="AE47" s="56" t="s">
        <v>232</v>
      </c>
      <c r="AF47" s="56" t="str">
        <f t="shared" si="5"/>
        <v/>
      </c>
      <c r="AG47" s="56" t="s">
        <v>232</v>
      </c>
      <c r="AH47" s="56" t="s">
        <v>232</v>
      </c>
      <c r="AI47" s="56" t="str">
        <f t="shared" si="6"/>
        <v/>
      </c>
      <c r="AJ47" s="56" t="s">
        <v>232</v>
      </c>
      <c r="AK47" s="56" t="str">
        <f t="shared" si="7"/>
        <v/>
      </c>
      <c r="AL47" s="56" t="s">
        <v>232</v>
      </c>
      <c r="AM47" s="56" t="str">
        <f t="shared" si="8"/>
        <v/>
      </c>
      <c r="AN47" s="56" t="s">
        <v>232</v>
      </c>
      <c r="AO47" s="56" t="str">
        <f t="shared" si="9"/>
        <v/>
      </c>
      <c r="AP47" s="56" t="s">
        <v>232</v>
      </c>
      <c r="AQ47" s="56" t="str">
        <f t="shared" si="10"/>
        <v/>
      </c>
      <c r="AR47" s="56" t="s">
        <v>232</v>
      </c>
      <c r="AS47" s="56" t="str">
        <f t="shared" si="11"/>
        <v/>
      </c>
      <c r="AT47" s="56" t="s">
        <v>232</v>
      </c>
      <c r="AU47" s="56" t="s">
        <v>232</v>
      </c>
      <c r="AV47" s="56" t="str">
        <f t="shared" si="12"/>
        <v/>
      </c>
      <c r="AW47" s="56" t="s">
        <v>232</v>
      </c>
      <c r="AX47" s="56" t="str">
        <f t="shared" si="12"/>
        <v/>
      </c>
      <c r="AY47" s="56" t="s">
        <v>232</v>
      </c>
      <c r="AZ47" s="56" t="str">
        <f t="shared" si="12"/>
        <v/>
      </c>
      <c r="BA47" s="56" t="s">
        <v>232</v>
      </c>
      <c r="BB47" s="56" t="str">
        <f t="shared" si="12"/>
        <v/>
      </c>
      <c r="BC47" s="56" t="s">
        <v>232</v>
      </c>
      <c r="BD47" s="56" t="str">
        <f t="shared" si="13"/>
        <v/>
      </c>
      <c r="BE47" s="56" t="s">
        <v>232</v>
      </c>
      <c r="BF47" s="56" t="str">
        <f t="shared" si="14"/>
        <v/>
      </c>
      <c r="BG47" s="56" t="s">
        <v>232</v>
      </c>
      <c r="BH47" s="56" t="s">
        <v>232</v>
      </c>
      <c r="BI47" s="56" t="str">
        <f t="shared" si="15"/>
        <v/>
      </c>
      <c r="BJ47" s="56" t="s">
        <v>232</v>
      </c>
      <c r="BK47" s="56" t="str">
        <f t="shared" si="16"/>
        <v/>
      </c>
      <c r="BL47" s="56" t="s">
        <v>232</v>
      </c>
      <c r="BM47" s="56" t="str">
        <f t="shared" si="17"/>
        <v/>
      </c>
      <c r="BN47" s="56" t="s">
        <v>232</v>
      </c>
      <c r="BO47" s="56" t="str">
        <f t="shared" si="18"/>
        <v/>
      </c>
      <c r="BP47" s="56" t="s">
        <v>232</v>
      </c>
      <c r="BQ47" s="56" t="str">
        <f t="shared" si="19"/>
        <v/>
      </c>
      <c r="BR47" s="56" t="s">
        <v>232</v>
      </c>
      <c r="BS47" s="56" t="str">
        <f t="shared" si="20"/>
        <v/>
      </c>
      <c r="BT47" s="34">
        <v>7</v>
      </c>
      <c r="BU47" s="56" t="s">
        <v>1323</v>
      </c>
      <c r="BV47" s="56">
        <f t="shared" si="21"/>
        <v>0</v>
      </c>
      <c r="BW47" s="56" t="s">
        <v>19</v>
      </c>
      <c r="BX47" s="56">
        <f t="shared" si="21"/>
        <v>0</v>
      </c>
      <c r="BY47" s="56" t="s">
        <v>1332</v>
      </c>
      <c r="BZ47" s="56">
        <f t="shared" si="21"/>
        <v>0</v>
      </c>
      <c r="CA47" s="56" t="s">
        <v>1340</v>
      </c>
      <c r="CB47" s="56">
        <f t="shared" si="21"/>
        <v>0</v>
      </c>
      <c r="CC47" s="56" t="s">
        <v>1343</v>
      </c>
      <c r="CD47" s="56">
        <f t="shared" si="22"/>
        <v>0</v>
      </c>
      <c r="CE47" s="56" t="s">
        <v>1342</v>
      </c>
      <c r="CF47" s="56">
        <f t="shared" si="23"/>
        <v>0</v>
      </c>
      <c r="CG47" s="34">
        <v>7</v>
      </c>
      <c r="CH47" s="56" t="s">
        <v>1323</v>
      </c>
      <c r="CI47" s="56">
        <f t="shared" si="24"/>
        <v>0</v>
      </c>
      <c r="CJ47" s="56" t="s">
        <v>19</v>
      </c>
      <c r="CK47" s="56">
        <f t="shared" si="25"/>
        <v>0</v>
      </c>
      <c r="CL47" s="56" t="s">
        <v>1332</v>
      </c>
      <c r="CM47" s="56">
        <f t="shared" si="26"/>
        <v>0</v>
      </c>
      <c r="CN47" s="56" t="s">
        <v>1340</v>
      </c>
      <c r="CO47" s="56">
        <f t="shared" si="27"/>
        <v>0</v>
      </c>
      <c r="CP47" s="56" t="s">
        <v>1343</v>
      </c>
      <c r="CQ47" s="56">
        <f t="shared" si="28"/>
        <v>0</v>
      </c>
      <c r="CR47" s="56" t="s">
        <v>1342</v>
      </c>
      <c r="CS47" s="56">
        <f t="shared" si="29"/>
        <v>0</v>
      </c>
    </row>
    <row r="48" spans="1:97" s="44" customFormat="1" ht="15.75">
      <c r="A48" s="42" t="s">
        <v>236</v>
      </c>
      <c r="B48" s="40" t="s">
        <v>241</v>
      </c>
      <c r="C48" s="42" t="s">
        <v>42</v>
      </c>
      <c r="D48" s="42" t="s">
        <v>245</v>
      </c>
      <c r="E48" s="35"/>
      <c r="F48" s="42">
        <v>0</v>
      </c>
      <c r="G48" s="34">
        <v>0</v>
      </c>
      <c r="H48" s="34">
        <v>111</v>
      </c>
      <c r="I48" s="34">
        <v>51</v>
      </c>
      <c r="J48" s="34">
        <v>114</v>
      </c>
      <c r="K48" s="37">
        <v>22</v>
      </c>
      <c r="L48" s="34">
        <v>58</v>
      </c>
      <c r="M48" s="34">
        <v>51</v>
      </c>
      <c r="N48" s="34">
        <v>407</v>
      </c>
      <c r="O48" s="34" t="str">
        <f>IF(D48="理科",IF(N48&gt;=分数线!$C$2,"本科",""),IF(D48="文科",IF(N48&gt;=分数线!$C$3,"本科","")))</f>
        <v/>
      </c>
      <c r="P48" s="34">
        <f t="shared" si="0"/>
        <v>0</v>
      </c>
      <c r="Q48" s="34" t="str">
        <f>IF(D48="理科",IF(N48&gt;=分数线!$C$6,"重本",""),IF(D48="文科",IF(N48&gt;=分数线!$C$7,"重本","")))</f>
        <v/>
      </c>
      <c r="R48" s="34">
        <f t="shared" si="1"/>
        <v>0</v>
      </c>
      <c r="S48" s="34">
        <f t="shared" si="2"/>
        <v>0</v>
      </c>
      <c r="T48" s="34" t="s">
        <v>232</v>
      </c>
      <c r="U48" s="56" t="s">
        <v>232</v>
      </c>
      <c r="V48" s="56" t="str">
        <f t="shared" si="3"/>
        <v/>
      </c>
      <c r="W48" s="56" t="s">
        <v>232</v>
      </c>
      <c r="X48" s="56" t="str">
        <f t="shared" si="3"/>
        <v/>
      </c>
      <c r="Y48" s="56" t="s">
        <v>232</v>
      </c>
      <c r="Z48" s="56" t="str">
        <f t="shared" si="3"/>
        <v/>
      </c>
      <c r="AA48" s="56" t="s">
        <v>232</v>
      </c>
      <c r="AB48" s="56" t="str">
        <f t="shared" si="3"/>
        <v/>
      </c>
      <c r="AC48" s="56" t="s">
        <v>232</v>
      </c>
      <c r="AD48" s="56" t="str">
        <f t="shared" si="4"/>
        <v/>
      </c>
      <c r="AE48" s="56" t="s">
        <v>232</v>
      </c>
      <c r="AF48" s="56" t="str">
        <f t="shared" si="5"/>
        <v/>
      </c>
      <c r="AG48" s="56" t="s">
        <v>232</v>
      </c>
      <c r="AH48" s="56" t="s">
        <v>232</v>
      </c>
      <c r="AI48" s="56" t="str">
        <f t="shared" si="6"/>
        <v/>
      </c>
      <c r="AJ48" s="56" t="s">
        <v>232</v>
      </c>
      <c r="AK48" s="56" t="str">
        <f t="shared" si="7"/>
        <v/>
      </c>
      <c r="AL48" s="56" t="s">
        <v>232</v>
      </c>
      <c r="AM48" s="56" t="str">
        <f t="shared" si="8"/>
        <v/>
      </c>
      <c r="AN48" s="56" t="s">
        <v>232</v>
      </c>
      <c r="AO48" s="56" t="str">
        <f t="shared" si="9"/>
        <v/>
      </c>
      <c r="AP48" s="56" t="s">
        <v>232</v>
      </c>
      <c r="AQ48" s="56" t="str">
        <f t="shared" si="10"/>
        <v/>
      </c>
      <c r="AR48" s="56" t="s">
        <v>232</v>
      </c>
      <c r="AS48" s="56" t="str">
        <f t="shared" si="11"/>
        <v/>
      </c>
      <c r="AT48" s="56" t="s">
        <v>232</v>
      </c>
      <c r="AU48" s="56" t="s">
        <v>232</v>
      </c>
      <c r="AV48" s="56" t="str">
        <f t="shared" si="12"/>
        <v/>
      </c>
      <c r="AW48" s="56" t="s">
        <v>232</v>
      </c>
      <c r="AX48" s="56" t="str">
        <f t="shared" si="12"/>
        <v/>
      </c>
      <c r="AY48" s="56" t="s">
        <v>232</v>
      </c>
      <c r="AZ48" s="56" t="str">
        <f t="shared" si="12"/>
        <v/>
      </c>
      <c r="BA48" s="56" t="s">
        <v>232</v>
      </c>
      <c r="BB48" s="56" t="str">
        <f t="shared" si="12"/>
        <v/>
      </c>
      <c r="BC48" s="56" t="s">
        <v>232</v>
      </c>
      <c r="BD48" s="56" t="str">
        <f t="shared" si="13"/>
        <v/>
      </c>
      <c r="BE48" s="56" t="s">
        <v>232</v>
      </c>
      <c r="BF48" s="56" t="str">
        <f t="shared" si="14"/>
        <v/>
      </c>
      <c r="BG48" s="56" t="s">
        <v>232</v>
      </c>
      <c r="BH48" s="56" t="s">
        <v>232</v>
      </c>
      <c r="BI48" s="56" t="str">
        <f t="shared" si="15"/>
        <v/>
      </c>
      <c r="BJ48" s="56" t="s">
        <v>232</v>
      </c>
      <c r="BK48" s="56" t="str">
        <f t="shared" si="16"/>
        <v/>
      </c>
      <c r="BL48" s="56" t="s">
        <v>232</v>
      </c>
      <c r="BM48" s="56" t="str">
        <f t="shared" si="17"/>
        <v/>
      </c>
      <c r="BN48" s="56" t="s">
        <v>232</v>
      </c>
      <c r="BO48" s="56" t="str">
        <f t="shared" si="18"/>
        <v/>
      </c>
      <c r="BP48" s="56" t="s">
        <v>232</v>
      </c>
      <c r="BQ48" s="56" t="str">
        <f t="shared" si="19"/>
        <v/>
      </c>
      <c r="BR48" s="56" t="s">
        <v>232</v>
      </c>
      <c r="BS48" s="56" t="str">
        <f t="shared" si="20"/>
        <v/>
      </c>
      <c r="BT48" s="34">
        <v>7</v>
      </c>
      <c r="BU48" s="56" t="s">
        <v>1323</v>
      </c>
      <c r="BV48" s="56">
        <f t="shared" si="21"/>
        <v>0</v>
      </c>
      <c r="BW48" s="56" t="s">
        <v>19</v>
      </c>
      <c r="BX48" s="56">
        <f t="shared" si="21"/>
        <v>0</v>
      </c>
      <c r="BY48" s="56" t="s">
        <v>1332</v>
      </c>
      <c r="BZ48" s="56">
        <f t="shared" si="21"/>
        <v>0</v>
      </c>
      <c r="CA48" s="56" t="s">
        <v>1340</v>
      </c>
      <c r="CB48" s="56">
        <f t="shared" si="21"/>
        <v>0</v>
      </c>
      <c r="CC48" s="56" t="s">
        <v>1343</v>
      </c>
      <c r="CD48" s="56">
        <f t="shared" si="22"/>
        <v>0</v>
      </c>
      <c r="CE48" s="56" t="s">
        <v>1342</v>
      </c>
      <c r="CF48" s="56">
        <f t="shared" si="23"/>
        <v>0</v>
      </c>
      <c r="CG48" s="34">
        <v>7</v>
      </c>
      <c r="CH48" s="56" t="s">
        <v>1323</v>
      </c>
      <c r="CI48" s="56">
        <f t="shared" si="24"/>
        <v>0</v>
      </c>
      <c r="CJ48" s="56" t="s">
        <v>19</v>
      </c>
      <c r="CK48" s="56">
        <f t="shared" si="25"/>
        <v>0</v>
      </c>
      <c r="CL48" s="56" t="s">
        <v>1332</v>
      </c>
      <c r="CM48" s="56">
        <f t="shared" si="26"/>
        <v>0</v>
      </c>
      <c r="CN48" s="56" t="s">
        <v>1340</v>
      </c>
      <c r="CO48" s="56">
        <f t="shared" si="27"/>
        <v>0</v>
      </c>
      <c r="CP48" s="56" t="s">
        <v>1343</v>
      </c>
      <c r="CQ48" s="56">
        <f t="shared" si="28"/>
        <v>0</v>
      </c>
      <c r="CR48" s="56" t="s">
        <v>1342</v>
      </c>
      <c r="CS48" s="56">
        <f t="shared" si="29"/>
        <v>0</v>
      </c>
    </row>
    <row r="49" spans="1:97" s="44" customFormat="1" ht="15.75">
      <c r="A49" s="42" t="s">
        <v>150</v>
      </c>
      <c r="B49" s="40" t="s">
        <v>122</v>
      </c>
      <c r="C49" s="42" t="s">
        <v>42</v>
      </c>
      <c r="D49" s="42" t="s">
        <v>245</v>
      </c>
      <c r="E49" s="35"/>
      <c r="F49" s="42">
        <v>0</v>
      </c>
      <c r="G49" s="34">
        <v>0</v>
      </c>
      <c r="H49" s="34">
        <v>86</v>
      </c>
      <c r="I49" s="34">
        <v>52</v>
      </c>
      <c r="J49" s="34">
        <v>60</v>
      </c>
      <c r="K49" s="37">
        <v>21.5</v>
      </c>
      <c r="L49" s="34">
        <v>52</v>
      </c>
      <c r="M49" s="34">
        <v>43.5</v>
      </c>
      <c r="N49" s="34">
        <v>315</v>
      </c>
      <c r="O49" s="34" t="str">
        <f>IF(D49="理科",IF(N49&gt;=分数线!$C$2,"本科",""),IF(D49="文科",IF(N49&gt;=分数线!$C$3,"本科","")))</f>
        <v/>
      </c>
      <c r="P49" s="34">
        <f t="shared" si="0"/>
        <v>0</v>
      </c>
      <c r="Q49" s="34" t="str">
        <f>IF(D49="理科",IF(N49&gt;=分数线!$C$6,"重本",""),IF(D49="文科",IF(N49&gt;=分数线!$C$7,"重本","")))</f>
        <v/>
      </c>
      <c r="R49" s="34">
        <f t="shared" si="1"/>
        <v>0</v>
      </c>
      <c r="S49" s="34">
        <f t="shared" si="2"/>
        <v>0</v>
      </c>
      <c r="T49" s="34" t="s">
        <v>232</v>
      </c>
      <c r="U49" s="56" t="s">
        <v>232</v>
      </c>
      <c r="V49" s="56" t="str">
        <f t="shared" si="3"/>
        <v/>
      </c>
      <c r="W49" s="56" t="s">
        <v>232</v>
      </c>
      <c r="X49" s="56" t="str">
        <f t="shared" si="3"/>
        <v/>
      </c>
      <c r="Y49" s="56" t="s">
        <v>232</v>
      </c>
      <c r="Z49" s="56" t="str">
        <f t="shared" si="3"/>
        <v/>
      </c>
      <c r="AA49" s="56" t="s">
        <v>232</v>
      </c>
      <c r="AB49" s="56" t="str">
        <f t="shared" si="3"/>
        <v/>
      </c>
      <c r="AC49" s="56" t="s">
        <v>232</v>
      </c>
      <c r="AD49" s="56" t="str">
        <f t="shared" si="4"/>
        <v/>
      </c>
      <c r="AE49" s="56" t="s">
        <v>232</v>
      </c>
      <c r="AF49" s="56" t="str">
        <f t="shared" si="5"/>
        <v/>
      </c>
      <c r="AG49" s="56" t="s">
        <v>232</v>
      </c>
      <c r="AH49" s="56" t="s">
        <v>232</v>
      </c>
      <c r="AI49" s="56" t="str">
        <f t="shared" si="6"/>
        <v/>
      </c>
      <c r="AJ49" s="56" t="s">
        <v>232</v>
      </c>
      <c r="AK49" s="56" t="str">
        <f t="shared" si="7"/>
        <v/>
      </c>
      <c r="AL49" s="56" t="s">
        <v>232</v>
      </c>
      <c r="AM49" s="56" t="str">
        <f t="shared" si="8"/>
        <v/>
      </c>
      <c r="AN49" s="56" t="s">
        <v>232</v>
      </c>
      <c r="AO49" s="56" t="str">
        <f t="shared" si="9"/>
        <v/>
      </c>
      <c r="AP49" s="56" t="s">
        <v>232</v>
      </c>
      <c r="AQ49" s="56" t="str">
        <f t="shared" si="10"/>
        <v/>
      </c>
      <c r="AR49" s="56" t="s">
        <v>232</v>
      </c>
      <c r="AS49" s="56" t="str">
        <f t="shared" si="11"/>
        <v/>
      </c>
      <c r="AT49" s="56" t="s">
        <v>232</v>
      </c>
      <c r="AU49" s="56" t="s">
        <v>232</v>
      </c>
      <c r="AV49" s="56" t="str">
        <f t="shared" si="12"/>
        <v/>
      </c>
      <c r="AW49" s="56" t="s">
        <v>232</v>
      </c>
      <c r="AX49" s="56" t="str">
        <f t="shared" si="12"/>
        <v/>
      </c>
      <c r="AY49" s="56" t="s">
        <v>232</v>
      </c>
      <c r="AZ49" s="56" t="str">
        <f t="shared" si="12"/>
        <v/>
      </c>
      <c r="BA49" s="56" t="s">
        <v>232</v>
      </c>
      <c r="BB49" s="56" t="str">
        <f t="shared" si="12"/>
        <v/>
      </c>
      <c r="BC49" s="56" t="s">
        <v>232</v>
      </c>
      <c r="BD49" s="56" t="str">
        <f t="shared" si="13"/>
        <v/>
      </c>
      <c r="BE49" s="56" t="s">
        <v>232</v>
      </c>
      <c r="BF49" s="56" t="str">
        <f t="shared" si="14"/>
        <v/>
      </c>
      <c r="BG49" s="56" t="s">
        <v>232</v>
      </c>
      <c r="BH49" s="56" t="s">
        <v>232</v>
      </c>
      <c r="BI49" s="56" t="str">
        <f t="shared" si="15"/>
        <v/>
      </c>
      <c r="BJ49" s="56" t="s">
        <v>232</v>
      </c>
      <c r="BK49" s="56" t="str">
        <f t="shared" si="16"/>
        <v/>
      </c>
      <c r="BL49" s="56" t="s">
        <v>232</v>
      </c>
      <c r="BM49" s="56" t="str">
        <f t="shared" si="17"/>
        <v/>
      </c>
      <c r="BN49" s="56" t="s">
        <v>232</v>
      </c>
      <c r="BO49" s="56" t="str">
        <f t="shared" si="18"/>
        <v/>
      </c>
      <c r="BP49" s="56" t="s">
        <v>232</v>
      </c>
      <c r="BQ49" s="56" t="str">
        <f t="shared" si="19"/>
        <v/>
      </c>
      <c r="BR49" s="56" t="s">
        <v>232</v>
      </c>
      <c r="BS49" s="56" t="str">
        <f t="shared" si="20"/>
        <v/>
      </c>
      <c r="BT49" s="34">
        <v>7</v>
      </c>
      <c r="BU49" s="56" t="s">
        <v>1323</v>
      </c>
      <c r="BV49" s="56">
        <f t="shared" si="21"/>
        <v>0</v>
      </c>
      <c r="BW49" s="56" t="s">
        <v>19</v>
      </c>
      <c r="BX49" s="56">
        <f t="shared" si="21"/>
        <v>0</v>
      </c>
      <c r="BY49" s="56" t="s">
        <v>1332</v>
      </c>
      <c r="BZ49" s="56">
        <f t="shared" si="21"/>
        <v>0</v>
      </c>
      <c r="CA49" s="56" t="s">
        <v>1340</v>
      </c>
      <c r="CB49" s="56">
        <f t="shared" si="21"/>
        <v>0</v>
      </c>
      <c r="CC49" s="56" t="s">
        <v>1343</v>
      </c>
      <c r="CD49" s="56">
        <f t="shared" si="22"/>
        <v>0</v>
      </c>
      <c r="CE49" s="56" t="s">
        <v>1342</v>
      </c>
      <c r="CF49" s="56">
        <f t="shared" si="23"/>
        <v>0</v>
      </c>
      <c r="CG49" s="34">
        <v>7</v>
      </c>
      <c r="CH49" s="56" t="s">
        <v>1323</v>
      </c>
      <c r="CI49" s="56">
        <f t="shared" si="24"/>
        <v>0</v>
      </c>
      <c r="CJ49" s="56" t="s">
        <v>19</v>
      </c>
      <c r="CK49" s="56">
        <f t="shared" si="25"/>
        <v>0</v>
      </c>
      <c r="CL49" s="56" t="s">
        <v>1332</v>
      </c>
      <c r="CM49" s="56">
        <f t="shared" si="26"/>
        <v>0</v>
      </c>
      <c r="CN49" s="56" t="s">
        <v>1340</v>
      </c>
      <c r="CO49" s="56">
        <f t="shared" si="27"/>
        <v>0</v>
      </c>
      <c r="CP49" s="56" t="s">
        <v>1343</v>
      </c>
      <c r="CQ49" s="56">
        <f t="shared" si="28"/>
        <v>0</v>
      </c>
      <c r="CR49" s="56" t="s">
        <v>1342</v>
      </c>
      <c r="CS49" s="56">
        <f t="shared" si="29"/>
        <v>0</v>
      </c>
    </row>
    <row r="50" spans="1:97" s="44" customFormat="1" ht="15.75">
      <c r="A50" s="42" t="s">
        <v>203</v>
      </c>
      <c r="B50" s="40" t="s">
        <v>132</v>
      </c>
      <c r="C50" s="42" t="s">
        <v>42</v>
      </c>
      <c r="D50" s="42" t="s">
        <v>245</v>
      </c>
      <c r="E50" s="35"/>
      <c r="F50" s="42">
        <v>0</v>
      </c>
      <c r="G50" s="34">
        <v>0</v>
      </c>
      <c r="H50" s="34">
        <v>94</v>
      </c>
      <c r="I50" s="34">
        <v>52</v>
      </c>
      <c r="J50" s="34">
        <v>73</v>
      </c>
      <c r="K50" s="37">
        <v>43</v>
      </c>
      <c r="L50" s="34">
        <v>63</v>
      </c>
      <c r="M50" s="34">
        <v>68.5</v>
      </c>
      <c r="N50" s="34">
        <v>394</v>
      </c>
      <c r="O50" s="34" t="str">
        <f>IF(D50="理科",IF(N50&gt;=分数线!$C$2,"本科",""),IF(D50="文科",IF(N50&gt;=分数线!$C$3,"本科","")))</f>
        <v/>
      </c>
      <c r="P50" s="34">
        <f t="shared" si="0"/>
        <v>0</v>
      </c>
      <c r="Q50" s="34" t="str">
        <f>IF(D50="理科",IF(N50&gt;=分数线!$C$6,"重本",""),IF(D50="文科",IF(N50&gt;=分数线!$C$7,"重本","")))</f>
        <v/>
      </c>
      <c r="R50" s="34">
        <f t="shared" si="1"/>
        <v>0</v>
      </c>
      <c r="S50" s="34">
        <f t="shared" si="2"/>
        <v>0</v>
      </c>
      <c r="T50" s="34" t="s">
        <v>232</v>
      </c>
      <c r="U50" s="56" t="s">
        <v>232</v>
      </c>
      <c r="V50" s="56" t="str">
        <f t="shared" si="3"/>
        <v/>
      </c>
      <c r="W50" s="56" t="s">
        <v>232</v>
      </c>
      <c r="X50" s="56" t="str">
        <f t="shared" si="3"/>
        <v/>
      </c>
      <c r="Y50" s="56" t="s">
        <v>232</v>
      </c>
      <c r="Z50" s="56" t="str">
        <f t="shared" si="3"/>
        <v/>
      </c>
      <c r="AA50" s="56" t="s">
        <v>232</v>
      </c>
      <c r="AB50" s="56" t="str">
        <f t="shared" si="3"/>
        <v/>
      </c>
      <c r="AC50" s="56" t="s">
        <v>232</v>
      </c>
      <c r="AD50" s="56" t="str">
        <f t="shared" si="4"/>
        <v/>
      </c>
      <c r="AE50" s="56" t="s">
        <v>232</v>
      </c>
      <c r="AF50" s="56" t="str">
        <f t="shared" si="5"/>
        <v/>
      </c>
      <c r="AG50" s="56" t="s">
        <v>232</v>
      </c>
      <c r="AH50" s="56" t="s">
        <v>232</v>
      </c>
      <c r="AI50" s="56" t="str">
        <f t="shared" si="6"/>
        <v/>
      </c>
      <c r="AJ50" s="56" t="s">
        <v>232</v>
      </c>
      <c r="AK50" s="56" t="str">
        <f t="shared" si="7"/>
        <v/>
      </c>
      <c r="AL50" s="56" t="s">
        <v>232</v>
      </c>
      <c r="AM50" s="56" t="str">
        <f t="shared" si="8"/>
        <v/>
      </c>
      <c r="AN50" s="56" t="s">
        <v>232</v>
      </c>
      <c r="AO50" s="56" t="str">
        <f t="shared" si="9"/>
        <v/>
      </c>
      <c r="AP50" s="56" t="s">
        <v>232</v>
      </c>
      <c r="AQ50" s="56" t="str">
        <f t="shared" si="10"/>
        <v/>
      </c>
      <c r="AR50" s="56" t="s">
        <v>232</v>
      </c>
      <c r="AS50" s="56" t="str">
        <f t="shared" si="11"/>
        <v/>
      </c>
      <c r="AT50" s="56" t="s">
        <v>232</v>
      </c>
      <c r="AU50" s="56" t="s">
        <v>232</v>
      </c>
      <c r="AV50" s="56" t="str">
        <f t="shared" si="12"/>
        <v/>
      </c>
      <c r="AW50" s="56" t="s">
        <v>232</v>
      </c>
      <c r="AX50" s="56" t="str">
        <f t="shared" si="12"/>
        <v/>
      </c>
      <c r="AY50" s="56" t="s">
        <v>232</v>
      </c>
      <c r="AZ50" s="56" t="str">
        <f t="shared" si="12"/>
        <v/>
      </c>
      <c r="BA50" s="56" t="s">
        <v>232</v>
      </c>
      <c r="BB50" s="56" t="str">
        <f t="shared" si="12"/>
        <v/>
      </c>
      <c r="BC50" s="56" t="s">
        <v>232</v>
      </c>
      <c r="BD50" s="56" t="str">
        <f t="shared" si="13"/>
        <v/>
      </c>
      <c r="BE50" s="56" t="s">
        <v>232</v>
      </c>
      <c r="BF50" s="56" t="str">
        <f t="shared" si="14"/>
        <v/>
      </c>
      <c r="BG50" s="56" t="s">
        <v>232</v>
      </c>
      <c r="BH50" s="56" t="s">
        <v>232</v>
      </c>
      <c r="BI50" s="56" t="str">
        <f t="shared" si="15"/>
        <v/>
      </c>
      <c r="BJ50" s="56" t="s">
        <v>232</v>
      </c>
      <c r="BK50" s="56" t="str">
        <f t="shared" si="16"/>
        <v/>
      </c>
      <c r="BL50" s="56" t="s">
        <v>232</v>
      </c>
      <c r="BM50" s="56" t="str">
        <f t="shared" si="17"/>
        <v/>
      </c>
      <c r="BN50" s="56" t="s">
        <v>232</v>
      </c>
      <c r="BO50" s="56" t="str">
        <f t="shared" si="18"/>
        <v/>
      </c>
      <c r="BP50" s="56" t="s">
        <v>232</v>
      </c>
      <c r="BQ50" s="56" t="str">
        <f t="shared" si="19"/>
        <v/>
      </c>
      <c r="BR50" s="56" t="s">
        <v>232</v>
      </c>
      <c r="BS50" s="56" t="str">
        <f t="shared" si="20"/>
        <v/>
      </c>
      <c r="BT50" s="34">
        <v>8</v>
      </c>
      <c r="BU50" s="56" t="s">
        <v>1324</v>
      </c>
      <c r="BV50" s="56">
        <f t="shared" si="21"/>
        <v>0</v>
      </c>
      <c r="BW50" s="56" t="s">
        <v>1330</v>
      </c>
      <c r="BX50" s="56">
        <f t="shared" si="21"/>
        <v>0</v>
      </c>
      <c r="BY50" s="56" t="s">
        <v>1334</v>
      </c>
      <c r="BZ50" s="56">
        <f t="shared" si="21"/>
        <v>0</v>
      </c>
      <c r="CA50" s="56" t="s">
        <v>1340</v>
      </c>
      <c r="CB50" s="56">
        <f t="shared" si="21"/>
        <v>0</v>
      </c>
      <c r="CC50" s="56" t="s">
        <v>1344</v>
      </c>
      <c r="CD50" s="56">
        <f t="shared" si="22"/>
        <v>0</v>
      </c>
      <c r="CE50" s="56" t="s">
        <v>1342</v>
      </c>
      <c r="CF50" s="56">
        <f t="shared" si="23"/>
        <v>0</v>
      </c>
      <c r="CG50" s="34">
        <v>8</v>
      </c>
      <c r="CH50" s="56" t="s">
        <v>1324</v>
      </c>
      <c r="CI50" s="56">
        <f t="shared" si="24"/>
        <v>0</v>
      </c>
      <c r="CJ50" s="56" t="s">
        <v>1330</v>
      </c>
      <c r="CK50" s="56">
        <f t="shared" si="25"/>
        <v>0</v>
      </c>
      <c r="CL50" s="56" t="s">
        <v>1334</v>
      </c>
      <c r="CM50" s="56">
        <f t="shared" si="26"/>
        <v>0</v>
      </c>
      <c r="CN50" s="56" t="s">
        <v>1340</v>
      </c>
      <c r="CO50" s="56">
        <f t="shared" si="27"/>
        <v>0</v>
      </c>
      <c r="CP50" s="56" t="s">
        <v>1344</v>
      </c>
      <c r="CQ50" s="56">
        <f t="shared" si="28"/>
        <v>0</v>
      </c>
      <c r="CR50" s="56" t="s">
        <v>1342</v>
      </c>
      <c r="CS50" s="56">
        <f t="shared" si="29"/>
        <v>0</v>
      </c>
    </row>
    <row r="51" spans="1:97" s="44" customFormat="1" ht="15.75">
      <c r="A51" s="42" t="s">
        <v>198</v>
      </c>
      <c r="B51" s="40" t="s">
        <v>125</v>
      </c>
      <c r="C51" s="42" t="s">
        <v>42</v>
      </c>
      <c r="D51" s="42" t="s">
        <v>245</v>
      </c>
      <c r="E51" s="35"/>
      <c r="F51" s="42">
        <v>0</v>
      </c>
      <c r="G51" s="34">
        <v>0</v>
      </c>
      <c r="H51" s="34">
        <v>94</v>
      </c>
      <c r="I51" s="34">
        <v>86</v>
      </c>
      <c r="J51" s="34">
        <v>76</v>
      </c>
      <c r="K51" s="37">
        <v>78.5</v>
      </c>
      <c r="L51" s="34">
        <v>45</v>
      </c>
      <c r="M51" s="34">
        <v>74.5</v>
      </c>
      <c r="N51" s="34">
        <v>454</v>
      </c>
      <c r="O51" s="34"/>
      <c r="P51" s="34">
        <f t="shared" si="0"/>
        <v>0</v>
      </c>
      <c r="Q51" s="34"/>
      <c r="R51" s="34"/>
      <c r="S51" s="34"/>
      <c r="T51" s="34" t="s">
        <v>232</v>
      </c>
      <c r="U51" s="56" t="s">
        <v>232</v>
      </c>
      <c r="V51" s="56"/>
      <c r="W51" s="56" t="s">
        <v>232</v>
      </c>
      <c r="X51" s="56"/>
      <c r="Y51" s="56" t="s">
        <v>232</v>
      </c>
      <c r="Z51" s="56"/>
      <c r="AA51" s="56" t="s">
        <v>232</v>
      </c>
      <c r="AB51" s="56"/>
      <c r="AC51" s="56" t="s">
        <v>232</v>
      </c>
      <c r="AD51" s="56"/>
      <c r="AE51" s="56" t="s">
        <v>232</v>
      </c>
      <c r="AF51" s="56"/>
      <c r="AG51" s="56" t="s">
        <v>232</v>
      </c>
      <c r="AH51" s="56" t="s">
        <v>232</v>
      </c>
      <c r="AI51" s="56"/>
      <c r="AJ51" s="56" t="s">
        <v>232</v>
      </c>
      <c r="AK51" s="56"/>
      <c r="AL51" s="56" t="s">
        <v>232</v>
      </c>
      <c r="AM51" s="56"/>
      <c r="AN51" s="56" t="s">
        <v>232</v>
      </c>
      <c r="AO51" s="56"/>
      <c r="AP51" s="56" t="s">
        <v>232</v>
      </c>
      <c r="AQ51" s="56"/>
      <c r="AR51" s="56" t="s">
        <v>232</v>
      </c>
      <c r="AS51" s="56"/>
      <c r="AT51" s="56" t="s">
        <v>232</v>
      </c>
      <c r="AU51" s="56" t="s">
        <v>232</v>
      </c>
      <c r="AV51" s="56"/>
      <c r="AW51" s="56" t="s">
        <v>232</v>
      </c>
      <c r="AX51" s="56"/>
      <c r="AY51" s="56" t="s">
        <v>232</v>
      </c>
      <c r="AZ51" s="56"/>
      <c r="BA51" s="56" t="s">
        <v>232</v>
      </c>
      <c r="BB51" s="56"/>
      <c r="BC51" s="56" t="s">
        <v>232</v>
      </c>
      <c r="BD51" s="56"/>
      <c r="BE51" s="56" t="s">
        <v>232</v>
      </c>
      <c r="BF51" s="56"/>
      <c r="BG51" s="56" t="s">
        <v>232</v>
      </c>
      <c r="BH51" s="56" t="s">
        <v>232</v>
      </c>
      <c r="BI51" s="56"/>
      <c r="BJ51" s="56" t="s">
        <v>232</v>
      </c>
      <c r="BK51" s="56"/>
      <c r="BL51" s="56" t="s">
        <v>232</v>
      </c>
      <c r="BM51" s="56"/>
      <c r="BN51" s="56" t="s">
        <v>232</v>
      </c>
      <c r="BO51" s="56"/>
      <c r="BP51" s="56" t="s">
        <v>232</v>
      </c>
      <c r="BQ51" s="56"/>
      <c r="BR51" s="56" t="s">
        <v>232</v>
      </c>
      <c r="BS51" s="56"/>
      <c r="BT51" s="34">
        <v>8</v>
      </c>
      <c r="BU51" s="56" t="s">
        <v>1324</v>
      </c>
      <c r="BV51" s="56"/>
      <c r="BW51" s="56" t="s">
        <v>1330</v>
      </c>
      <c r="BX51" s="56"/>
      <c r="BY51" s="56" t="s">
        <v>1334</v>
      </c>
      <c r="BZ51" s="56"/>
      <c r="CA51" s="56" t="s">
        <v>1340</v>
      </c>
      <c r="CB51" s="56"/>
      <c r="CC51" s="56" t="s">
        <v>1344</v>
      </c>
      <c r="CD51" s="56"/>
      <c r="CE51" s="56" t="s">
        <v>1342</v>
      </c>
      <c r="CF51" s="56"/>
      <c r="CG51" s="34">
        <v>8</v>
      </c>
      <c r="CH51" s="56" t="s">
        <v>1324</v>
      </c>
      <c r="CI51" s="56"/>
      <c r="CJ51" s="56" t="s">
        <v>1330</v>
      </c>
      <c r="CK51" s="56"/>
      <c r="CL51" s="56" t="s">
        <v>1334</v>
      </c>
      <c r="CM51" s="56"/>
      <c r="CN51" s="56" t="s">
        <v>1340</v>
      </c>
      <c r="CO51" s="56"/>
      <c r="CP51" s="56" t="s">
        <v>1344</v>
      </c>
      <c r="CQ51" s="56"/>
      <c r="CR51" s="56" t="s">
        <v>1342</v>
      </c>
      <c r="CS51" s="56"/>
    </row>
    <row r="52" spans="1:97" s="44" customFormat="1" ht="15.75">
      <c r="A52" s="42" t="s">
        <v>237</v>
      </c>
      <c r="B52" s="40" t="s">
        <v>242</v>
      </c>
      <c r="C52" s="42" t="s">
        <v>42</v>
      </c>
      <c r="D52" s="42" t="s">
        <v>245</v>
      </c>
      <c r="E52" s="35"/>
      <c r="F52" s="42">
        <v>0</v>
      </c>
      <c r="G52" s="34">
        <v>0</v>
      </c>
      <c r="H52" s="34">
        <v>105</v>
      </c>
      <c r="I52" s="34">
        <v>72</v>
      </c>
      <c r="J52" s="34">
        <v>50</v>
      </c>
      <c r="K52" s="37">
        <v>42</v>
      </c>
      <c r="L52" s="34">
        <v>44</v>
      </c>
      <c r="M52" s="34">
        <v>65</v>
      </c>
      <c r="N52" s="34">
        <v>378</v>
      </c>
      <c r="O52" s="34"/>
      <c r="P52" s="34">
        <f t="shared" si="0"/>
        <v>0</v>
      </c>
      <c r="Q52" s="34"/>
      <c r="R52" s="34"/>
      <c r="S52" s="34"/>
      <c r="T52" s="34" t="s">
        <v>232</v>
      </c>
      <c r="U52" s="56" t="s">
        <v>232</v>
      </c>
      <c r="V52" s="56"/>
      <c r="W52" s="56" t="s">
        <v>232</v>
      </c>
      <c r="X52" s="56"/>
      <c r="Y52" s="56" t="s">
        <v>232</v>
      </c>
      <c r="Z52" s="56"/>
      <c r="AA52" s="56" t="s">
        <v>232</v>
      </c>
      <c r="AB52" s="56"/>
      <c r="AC52" s="56" t="s">
        <v>232</v>
      </c>
      <c r="AD52" s="56"/>
      <c r="AE52" s="56" t="s">
        <v>232</v>
      </c>
      <c r="AF52" s="56"/>
      <c r="AG52" s="56" t="s">
        <v>232</v>
      </c>
      <c r="AH52" s="56" t="s">
        <v>232</v>
      </c>
      <c r="AI52" s="56"/>
      <c r="AJ52" s="56" t="s">
        <v>232</v>
      </c>
      <c r="AK52" s="56"/>
      <c r="AL52" s="56" t="s">
        <v>232</v>
      </c>
      <c r="AM52" s="56"/>
      <c r="AN52" s="56" t="s">
        <v>232</v>
      </c>
      <c r="AO52" s="56"/>
      <c r="AP52" s="56" t="s">
        <v>232</v>
      </c>
      <c r="AQ52" s="56"/>
      <c r="AR52" s="56" t="s">
        <v>232</v>
      </c>
      <c r="AS52" s="56"/>
      <c r="AT52" s="56" t="s">
        <v>232</v>
      </c>
      <c r="AU52" s="56" t="s">
        <v>232</v>
      </c>
      <c r="AV52" s="56"/>
      <c r="AW52" s="56" t="s">
        <v>232</v>
      </c>
      <c r="AX52" s="56"/>
      <c r="AY52" s="56" t="s">
        <v>232</v>
      </c>
      <c r="AZ52" s="56"/>
      <c r="BA52" s="56" t="s">
        <v>232</v>
      </c>
      <c r="BB52" s="56"/>
      <c r="BC52" s="56" t="s">
        <v>232</v>
      </c>
      <c r="BD52" s="56"/>
      <c r="BE52" s="56" t="s">
        <v>232</v>
      </c>
      <c r="BF52" s="56"/>
      <c r="BG52" s="56" t="s">
        <v>232</v>
      </c>
      <c r="BH52" s="56" t="s">
        <v>232</v>
      </c>
      <c r="BI52" s="56"/>
      <c r="BJ52" s="56" t="s">
        <v>232</v>
      </c>
      <c r="BK52" s="56"/>
      <c r="BL52" s="56" t="s">
        <v>232</v>
      </c>
      <c r="BM52" s="56"/>
      <c r="BN52" s="56" t="s">
        <v>232</v>
      </c>
      <c r="BO52" s="56"/>
      <c r="BP52" s="56" t="s">
        <v>232</v>
      </c>
      <c r="BQ52" s="56"/>
      <c r="BR52" s="56" t="s">
        <v>232</v>
      </c>
      <c r="BS52" s="56"/>
      <c r="BT52" s="34">
        <v>9</v>
      </c>
      <c r="BU52" s="56" t="s">
        <v>1325</v>
      </c>
      <c r="BV52" s="56"/>
      <c r="BW52" s="56" t="s">
        <v>1331</v>
      </c>
      <c r="BX52" s="56"/>
      <c r="BY52" s="56" t="s">
        <v>1334</v>
      </c>
      <c r="BZ52" s="56"/>
      <c r="CA52" s="56" t="s">
        <v>1339</v>
      </c>
      <c r="CB52" s="56"/>
      <c r="CC52" s="56" t="s">
        <v>1343</v>
      </c>
      <c r="CD52" s="56"/>
      <c r="CE52" s="56" t="s">
        <v>1348</v>
      </c>
      <c r="CF52" s="56"/>
      <c r="CG52" s="34">
        <v>9</v>
      </c>
      <c r="CH52" s="56" t="s">
        <v>1325</v>
      </c>
      <c r="CI52" s="56"/>
      <c r="CJ52" s="56" t="s">
        <v>1331</v>
      </c>
      <c r="CK52" s="56"/>
      <c r="CL52" s="56" t="s">
        <v>1334</v>
      </c>
      <c r="CM52" s="56"/>
      <c r="CN52" s="56" t="s">
        <v>1339</v>
      </c>
      <c r="CO52" s="56"/>
      <c r="CP52" s="56" t="s">
        <v>1343</v>
      </c>
      <c r="CQ52" s="56"/>
      <c r="CR52" s="56" t="s">
        <v>1348</v>
      </c>
      <c r="CS52" s="56"/>
    </row>
    <row r="53" spans="1:97" s="44" customFormat="1" ht="15.75">
      <c r="A53" s="42" t="s">
        <v>51</v>
      </c>
      <c r="B53" s="40" t="s">
        <v>52</v>
      </c>
      <c r="C53" s="42" t="s">
        <v>42</v>
      </c>
      <c r="D53" s="42" t="s">
        <v>245</v>
      </c>
      <c r="E53" s="35"/>
      <c r="F53" s="42">
        <v>0</v>
      </c>
      <c r="G53" s="34">
        <v>0</v>
      </c>
      <c r="H53" s="34">
        <v>88</v>
      </c>
      <c r="I53" s="34">
        <v>60</v>
      </c>
      <c r="J53" s="34">
        <v>61</v>
      </c>
      <c r="K53" s="37">
        <v>31</v>
      </c>
      <c r="L53" s="34">
        <v>34</v>
      </c>
      <c r="M53" s="34">
        <v>49</v>
      </c>
      <c r="N53" s="34">
        <v>323</v>
      </c>
      <c r="O53" s="34"/>
      <c r="P53" s="34">
        <f t="shared" si="0"/>
        <v>0</v>
      </c>
      <c r="Q53" s="34"/>
      <c r="R53" s="34"/>
      <c r="S53" s="34"/>
      <c r="T53" s="34" t="s">
        <v>232</v>
      </c>
      <c r="U53" s="56" t="s">
        <v>232</v>
      </c>
      <c r="V53" s="56"/>
      <c r="W53" s="56" t="s">
        <v>232</v>
      </c>
      <c r="X53" s="56"/>
      <c r="Y53" s="56" t="s">
        <v>232</v>
      </c>
      <c r="Z53" s="56"/>
      <c r="AA53" s="56" t="s">
        <v>232</v>
      </c>
      <c r="AB53" s="56"/>
      <c r="AC53" s="56" t="s">
        <v>232</v>
      </c>
      <c r="AD53" s="56"/>
      <c r="AE53" s="56" t="s">
        <v>232</v>
      </c>
      <c r="AF53" s="56"/>
      <c r="AG53" s="56" t="s">
        <v>232</v>
      </c>
      <c r="AH53" s="56" t="s">
        <v>232</v>
      </c>
      <c r="AI53" s="56"/>
      <c r="AJ53" s="56" t="s">
        <v>232</v>
      </c>
      <c r="AK53" s="56"/>
      <c r="AL53" s="56" t="s">
        <v>232</v>
      </c>
      <c r="AM53" s="56"/>
      <c r="AN53" s="56" t="s">
        <v>232</v>
      </c>
      <c r="AO53" s="56"/>
      <c r="AP53" s="56" t="s">
        <v>232</v>
      </c>
      <c r="AQ53" s="56"/>
      <c r="AR53" s="56" t="s">
        <v>232</v>
      </c>
      <c r="AS53" s="56"/>
      <c r="AT53" s="56" t="s">
        <v>232</v>
      </c>
      <c r="AU53" s="56" t="s">
        <v>232</v>
      </c>
      <c r="AV53" s="56"/>
      <c r="AW53" s="56" t="s">
        <v>232</v>
      </c>
      <c r="AX53" s="56"/>
      <c r="AY53" s="56" t="s">
        <v>232</v>
      </c>
      <c r="AZ53" s="56"/>
      <c r="BA53" s="56" t="s">
        <v>232</v>
      </c>
      <c r="BB53" s="56"/>
      <c r="BC53" s="56" t="s">
        <v>232</v>
      </c>
      <c r="BD53" s="56"/>
      <c r="BE53" s="56" t="s">
        <v>232</v>
      </c>
      <c r="BF53" s="56"/>
      <c r="BG53" s="56" t="s">
        <v>232</v>
      </c>
      <c r="BH53" s="56" t="s">
        <v>232</v>
      </c>
      <c r="BI53" s="56"/>
      <c r="BJ53" s="56" t="s">
        <v>232</v>
      </c>
      <c r="BK53" s="56"/>
      <c r="BL53" s="56" t="s">
        <v>232</v>
      </c>
      <c r="BM53" s="56"/>
      <c r="BN53" s="56" t="s">
        <v>232</v>
      </c>
      <c r="BO53" s="56"/>
      <c r="BP53" s="56" t="s">
        <v>232</v>
      </c>
      <c r="BQ53" s="56"/>
      <c r="BR53" s="56" t="s">
        <v>232</v>
      </c>
      <c r="BS53" s="56"/>
      <c r="BT53" s="34" t="e">
        <v>#N/A</v>
      </c>
      <c r="BU53" s="56" t="e">
        <v>#N/A</v>
      </c>
      <c r="BV53" s="56"/>
      <c r="BW53" s="56" t="e">
        <v>#N/A</v>
      </c>
      <c r="BX53" s="56"/>
      <c r="BY53" s="56" t="s">
        <v>1334</v>
      </c>
      <c r="BZ53" s="56"/>
      <c r="CA53" s="56" t="e">
        <v>#N/A</v>
      </c>
      <c r="CB53" s="56"/>
      <c r="CC53" s="56" t="e">
        <v>#N/A</v>
      </c>
      <c r="CD53" s="56"/>
      <c r="CE53" s="56" t="e">
        <v>#N/A</v>
      </c>
      <c r="CF53" s="56"/>
      <c r="CG53" s="34">
        <v>9</v>
      </c>
      <c r="CH53" s="56" t="s">
        <v>1325</v>
      </c>
      <c r="CI53" s="56"/>
      <c r="CJ53" s="56" t="s">
        <v>1331</v>
      </c>
      <c r="CK53" s="56"/>
      <c r="CL53" s="56" t="s">
        <v>1334</v>
      </c>
      <c r="CM53" s="56"/>
      <c r="CN53" s="56" t="s">
        <v>1339</v>
      </c>
      <c r="CO53" s="56"/>
      <c r="CP53" s="56" t="s">
        <v>1343</v>
      </c>
      <c r="CQ53" s="56"/>
      <c r="CR53" s="56" t="s">
        <v>1348</v>
      </c>
      <c r="CS53" s="56"/>
    </row>
    <row r="54" spans="1:97" s="44" customFormat="1" ht="15.75">
      <c r="A54" s="42" t="s">
        <v>192</v>
      </c>
      <c r="B54" s="40" t="s">
        <v>119</v>
      </c>
      <c r="C54" s="42" t="s">
        <v>42</v>
      </c>
      <c r="D54" s="42" t="s">
        <v>245</v>
      </c>
      <c r="E54" s="35"/>
      <c r="F54" s="42">
        <v>1</v>
      </c>
      <c r="G54" s="34">
        <v>0</v>
      </c>
      <c r="H54" s="34">
        <v>101</v>
      </c>
      <c r="I54" s="34">
        <v>82</v>
      </c>
      <c r="J54" s="34">
        <v>53</v>
      </c>
      <c r="K54" s="37">
        <v>62</v>
      </c>
      <c r="L54" s="34">
        <v>62</v>
      </c>
      <c r="M54" s="34">
        <v>69.5</v>
      </c>
      <c r="N54" s="34">
        <v>430</v>
      </c>
      <c r="O54" s="34"/>
      <c r="P54" s="34">
        <f t="shared" si="0"/>
        <v>-36</v>
      </c>
      <c r="Q54" s="34"/>
      <c r="R54" s="34"/>
      <c r="S54" s="34"/>
      <c r="T54" s="34" t="s">
        <v>232</v>
      </c>
      <c r="U54" s="56" t="s">
        <v>232</v>
      </c>
      <c r="V54" s="56"/>
      <c r="W54" s="56" t="s">
        <v>232</v>
      </c>
      <c r="X54" s="56"/>
      <c r="Y54" s="56" t="s">
        <v>232</v>
      </c>
      <c r="Z54" s="56"/>
      <c r="AA54" s="56" t="s">
        <v>232</v>
      </c>
      <c r="AB54" s="56"/>
      <c r="AC54" s="56" t="s">
        <v>232</v>
      </c>
      <c r="AD54" s="56"/>
      <c r="AE54" s="56" t="s">
        <v>232</v>
      </c>
      <c r="AF54" s="56"/>
      <c r="AG54" s="56" t="s">
        <v>232</v>
      </c>
      <c r="AH54" s="56" t="s">
        <v>232</v>
      </c>
      <c r="AI54" s="56"/>
      <c r="AJ54" s="56" t="s">
        <v>232</v>
      </c>
      <c r="AK54" s="56"/>
      <c r="AL54" s="56" t="s">
        <v>232</v>
      </c>
      <c r="AM54" s="56"/>
      <c r="AN54" s="56" t="s">
        <v>232</v>
      </c>
      <c r="AO54" s="56"/>
      <c r="AP54" s="56" t="s">
        <v>232</v>
      </c>
      <c r="AQ54" s="56"/>
      <c r="AR54" s="56" t="s">
        <v>232</v>
      </c>
      <c r="AS54" s="56"/>
      <c r="AT54" s="56" t="s">
        <v>232</v>
      </c>
      <c r="AU54" s="56" t="s">
        <v>232</v>
      </c>
      <c r="AV54" s="56"/>
      <c r="AW54" s="56" t="s">
        <v>232</v>
      </c>
      <c r="AX54" s="56"/>
      <c r="AY54" s="56" t="s">
        <v>232</v>
      </c>
      <c r="AZ54" s="56"/>
      <c r="BA54" s="56" t="s">
        <v>232</v>
      </c>
      <c r="BB54" s="56"/>
      <c r="BC54" s="56" t="s">
        <v>232</v>
      </c>
      <c r="BD54" s="56"/>
      <c r="BE54" s="56" t="s">
        <v>232</v>
      </c>
      <c r="BF54" s="56"/>
      <c r="BG54" s="56" t="s">
        <v>232</v>
      </c>
      <c r="BH54" s="56" t="s">
        <v>232</v>
      </c>
      <c r="BI54" s="56"/>
      <c r="BJ54" s="56" t="s">
        <v>232</v>
      </c>
      <c r="BK54" s="56"/>
      <c r="BL54" s="56" t="s">
        <v>232</v>
      </c>
      <c r="BM54" s="56"/>
      <c r="BN54" s="56" t="s">
        <v>232</v>
      </c>
      <c r="BO54" s="56"/>
      <c r="BP54" s="56" t="s">
        <v>232</v>
      </c>
      <c r="BQ54" s="56"/>
      <c r="BR54" s="56" t="s">
        <v>232</v>
      </c>
      <c r="BS54" s="56"/>
      <c r="BT54" s="34">
        <v>10</v>
      </c>
      <c r="BU54" s="56" t="s">
        <v>1324</v>
      </c>
      <c r="BV54" s="56"/>
      <c r="BW54" s="56" t="s">
        <v>19</v>
      </c>
      <c r="BX54" s="56"/>
      <c r="BY54" s="56" t="s">
        <v>1333</v>
      </c>
      <c r="BZ54" s="56"/>
      <c r="CA54" s="56" t="s">
        <v>20</v>
      </c>
      <c r="CB54" s="56"/>
      <c r="CC54" s="56" t="s">
        <v>1345</v>
      </c>
      <c r="CD54" s="56"/>
      <c r="CE54" s="56" t="s">
        <v>1349</v>
      </c>
      <c r="CF54" s="56"/>
      <c r="CG54" s="34">
        <v>10</v>
      </c>
      <c r="CH54" s="56" t="s">
        <v>1324</v>
      </c>
      <c r="CI54" s="56"/>
      <c r="CJ54" s="56" t="s">
        <v>19</v>
      </c>
      <c r="CK54" s="56"/>
      <c r="CL54" s="56" t="s">
        <v>1333</v>
      </c>
      <c r="CM54" s="56"/>
      <c r="CN54" s="56" t="s">
        <v>20</v>
      </c>
      <c r="CO54" s="56"/>
      <c r="CP54" s="56" t="s">
        <v>1345</v>
      </c>
      <c r="CQ54" s="56"/>
      <c r="CR54" s="56" t="s">
        <v>1349</v>
      </c>
      <c r="CS54" s="56"/>
    </row>
    <row r="55" spans="1:97" s="44" customFormat="1" ht="15.75">
      <c r="A55" s="42" t="s">
        <v>206</v>
      </c>
      <c r="B55" s="40" t="s">
        <v>134</v>
      </c>
      <c r="C55" s="42" t="s">
        <v>42</v>
      </c>
      <c r="D55" s="42" t="s">
        <v>245</v>
      </c>
      <c r="E55" s="35"/>
      <c r="F55" s="42">
        <v>1</v>
      </c>
      <c r="G55" s="34">
        <v>0</v>
      </c>
      <c r="H55" s="34">
        <v>113</v>
      </c>
      <c r="I55" s="34">
        <v>78</v>
      </c>
      <c r="J55" s="34">
        <v>111</v>
      </c>
      <c r="K55" s="37">
        <v>51.5</v>
      </c>
      <c r="L55" s="34">
        <v>68</v>
      </c>
      <c r="M55" s="34">
        <v>72</v>
      </c>
      <c r="N55" s="34">
        <v>494</v>
      </c>
      <c r="O55" s="34"/>
      <c r="P55" s="34">
        <f t="shared" si="0"/>
        <v>-36</v>
      </c>
      <c r="Q55" s="34"/>
      <c r="R55" s="34"/>
      <c r="S55" s="34"/>
      <c r="T55" s="34" t="s">
        <v>232</v>
      </c>
      <c r="U55" s="56" t="s">
        <v>232</v>
      </c>
      <c r="V55" s="56"/>
      <c r="W55" s="56" t="s">
        <v>232</v>
      </c>
      <c r="X55" s="56"/>
      <c r="Y55" s="56" t="s">
        <v>232</v>
      </c>
      <c r="Z55" s="56"/>
      <c r="AA55" s="56" t="s">
        <v>232</v>
      </c>
      <c r="AB55" s="56"/>
      <c r="AC55" s="56" t="s">
        <v>232</v>
      </c>
      <c r="AD55" s="56"/>
      <c r="AE55" s="56" t="s">
        <v>232</v>
      </c>
      <c r="AF55" s="56"/>
      <c r="AG55" s="56" t="s">
        <v>232</v>
      </c>
      <c r="AH55" s="56" t="s">
        <v>232</v>
      </c>
      <c r="AI55" s="56"/>
      <c r="AJ55" s="56" t="s">
        <v>232</v>
      </c>
      <c r="AK55" s="56"/>
      <c r="AL55" s="56" t="s">
        <v>232</v>
      </c>
      <c r="AM55" s="56"/>
      <c r="AN55" s="56" t="s">
        <v>232</v>
      </c>
      <c r="AO55" s="56"/>
      <c r="AP55" s="56" t="s">
        <v>232</v>
      </c>
      <c r="AQ55" s="56"/>
      <c r="AR55" s="56" t="s">
        <v>232</v>
      </c>
      <c r="AS55" s="56"/>
      <c r="AT55" s="56" t="s">
        <v>232</v>
      </c>
      <c r="AU55" s="56" t="s">
        <v>232</v>
      </c>
      <c r="AV55" s="56"/>
      <c r="AW55" s="56" t="s">
        <v>232</v>
      </c>
      <c r="AX55" s="56"/>
      <c r="AY55" s="56" t="s">
        <v>232</v>
      </c>
      <c r="AZ55" s="56"/>
      <c r="BA55" s="56" t="s">
        <v>232</v>
      </c>
      <c r="BB55" s="56"/>
      <c r="BC55" s="56" t="s">
        <v>232</v>
      </c>
      <c r="BD55" s="56"/>
      <c r="BE55" s="56" t="s">
        <v>232</v>
      </c>
      <c r="BF55" s="56"/>
      <c r="BG55" s="56" t="s">
        <v>232</v>
      </c>
      <c r="BH55" s="56" t="s">
        <v>232</v>
      </c>
      <c r="BI55" s="56"/>
      <c r="BJ55" s="56" t="s">
        <v>232</v>
      </c>
      <c r="BK55" s="56"/>
      <c r="BL55" s="56" t="s">
        <v>232</v>
      </c>
      <c r="BM55" s="56"/>
      <c r="BN55" s="56" t="s">
        <v>232</v>
      </c>
      <c r="BO55" s="56"/>
      <c r="BP55" s="56" t="s">
        <v>232</v>
      </c>
      <c r="BQ55" s="56"/>
      <c r="BR55" s="56" t="s">
        <v>232</v>
      </c>
      <c r="BS55" s="56"/>
      <c r="BT55" s="34" t="e">
        <v>#N/A</v>
      </c>
      <c r="BU55" s="56" t="e">
        <v>#N/A</v>
      </c>
      <c r="BV55" s="56"/>
      <c r="BW55" s="56" t="e">
        <v>#N/A</v>
      </c>
      <c r="BX55" s="56"/>
      <c r="BY55" s="56" t="s">
        <v>1333</v>
      </c>
      <c r="BZ55" s="56"/>
      <c r="CA55" s="56" t="e">
        <v>#N/A</v>
      </c>
      <c r="CB55" s="56"/>
      <c r="CC55" s="56" t="e">
        <v>#N/A</v>
      </c>
      <c r="CD55" s="56"/>
      <c r="CE55" s="56" t="e">
        <v>#N/A</v>
      </c>
      <c r="CF55" s="56"/>
      <c r="CG55" s="34">
        <v>10</v>
      </c>
      <c r="CH55" s="56" t="s">
        <v>1324</v>
      </c>
      <c r="CI55" s="56"/>
      <c r="CJ55" s="56" t="s">
        <v>19</v>
      </c>
      <c r="CK55" s="56"/>
      <c r="CL55" s="56" t="s">
        <v>1333</v>
      </c>
      <c r="CM55" s="56"/>
      <c r="CN55" s="56" t="s">
        <v>20</v>
      </c>
      <c r="CO55" s="56"/>
      <c r="CP55" s="56" t="s">
        <v>1345</v>
      </c>
      <c r="CQ55" s="56"/>
      <c r="CR55" s="56" t="s">
        <v>1349</v>
      </c>
      <c r="CS55" s="56"/>
    </row>
    <row r="56" spans="1:97" s="44" customFormat="1" ht="15.75">
      <c r="A56" s="42" t="s">
        <v>201</v>
      </c>
      <c r="B56" s="40" t="s">
        <v>128</v>
      </c>
      <c r="C56" s="42" t="s">
        <v>42</v>
      </c>
      <c r="D56" s="42" t="s">
        <v>245</v>
      </c>
      <c r="E56" s="35"/>
      <c r="F56" s="42">
        <v>1</v>
      </c>
      <c r="G56" s="34">
        <v>0</v>
      </c>
      <c r="H56" s="34">
        <v>112</v>
      </c>
      <c r="I56" s="34">
        <v>69</v>
      </c>
      <c r="J56" s="34">
        <v>84</v>
      </c>
      <c r="K56" s="37">
        <v>59</v>
      </c>
      <c r="L56" s="34">
        <v>58</v>
      </c>
      <c r="M56" s="34">
        <v>75.5</v>
      </c>
      <c r="N56" s="34">
        <v>458</v>
      </c>
      <c r="O56" s="34"/>
      <c r="P56" s="34">
        <f t="shared" si="0"/>
        <v>-36</v>
      </c>
      <c r="Q56" s="34"/>
      <c r="R56" s="34"/>
      <c r="S56" s="34"/>
      <c r="T56" s="34" t="s">
        <v>232</v>
      </c>
      <c r="U56" s="56" t="s">
        <v>232</v>
      </c>
      <c r="V56" s="56"/>
      <c r="W56" s="56" t="s">
        <v>232</v>
      </c>
      <c r="X56" s="56"/>
      <c r="Y56" s="56" t="s">
        <v>232</v>
      </c>
      <c r="Z56" s="56"/>
      <c r="AA56" s="56" t="s">
        <v>232</v>
      </c>
      <c r="AB56" s="56"/>
      <c r="AC56" s="56" t="s">
        <v>232</v>
      </c>
      <c r="AD56" s="56"/>
      <c r="AE56" s="56" t="s">
        <v>232</v>
      </c>
      <c r="AF56" s="56"/>
      <c r="AG56" s="56" t="s">
        <v>232</v>
      </c>
      <c r="AH56" s="56" t="s">
        <v>232</v>
      </c>
      <c r="AI56" s="56"/>
      <c r="AJ56" s="56" t="s">
        <v>232</v>
      </c>
      <c r="AK56" s="56"/>
      <c r="AL56" s="56" t="s">
        <v>232</v>
      </c>
      <c r="AM56" s="56"/>
      <c r="AN56" s="56" t="s">
        <v>232</v>
      </c>
      <c r="AO56" s="56"/>
      <c r="AP56" s="56" t="s">
        <v>232</v>
      </c>
      <c r="AQ56" s="56"/>
      <c r="AR56" s="56" t="s">
        <v>232</v>
      </c>
      <c r="AS56" s="56"/>
      <c r="AT56" s="56" t="s">
        <v>232</v>
      </c>
      <c r="AU56" s="56" t="s">
        <v>232</v>
      </c>
      <c r="AV56" s="56"/>
      <c r="AW56" s="56" t="s">
        <v>232</v>
      </c>
      <c r="AX56" s="56"/>
      <c r="AY56" s="56" t="s">
        <v>232</v>
      </c>
      <c r="AZ56" s="56"/>
      <c r="BA56" s="56" t="s">
        <v>232</v>
      </c>
      <c r="BB56" s="56"/>
      <c r="BC56" s="56" t="s">
        <v>232</v>
      </c>
      <c r="BD56" s="56"/>
      <c r="BE56" s="56" t="s">
        <v>232</v>
      </c>
      <c r="BF56" s="56"/>
      <c r="BG56" s="56" t="s">
        <v>232</v>
      </c>
      <c r="BH56" s="56" t="s">
        <v>232</v>
      </c>
      <c r="BI56" s="56"/>
      <c r="BJ56" s="56" t="s">
        <v>232</v>
      </c>
      <c r="BK56" s="56"/>
      <c r="BL56" s="56" t="s">
        <v>232</v>
      </c>
      <c r="BM56" s="56"/>
      <c r="BN56" s="56" t="s">
        <v>232</v>
      </c>
      <c r="BO56" s="56"/>
      <c r="BP56" s="56" t="s">
        <v>232</v>
      </c>
      <c r="BQ56" s="56"/>
      <c r="BR56" s="56" t="s">
        <v>232</v>
      </c>
      <c r="BS56" s="56"/>
      <c r="BT56" s="34">
        <v>10</v>
      </c>
      <c r="BU56" s="56" t="s">
        <v>1324</v>
      </c>
      <c r="BV56" s="56"/>
      <c r="BW56" s="56" t="s">
        <v>19</v>
      </c>
      <c r="BX56" s="56"/>
      <c r="BY56" s="56" t="s">
        <v>1333</v>
      </c>
      <c r="BZ56" s="56"/>
      <c r="CA56" s="56" t="s">
        <v>20</v>
      </c>
      <c r="CB56" s="56"/>
      <c r="CC56" s="56" t="s">
        <v>1345</v>
      </c>
      <c r="CD56" s="56"/>
      <c r="CE56" s="56" t="s">
        <v>1349</v>
      </c>
      <c r="CF56" s="56"/>
      <c r="CG56" s="34">
        <v>10</v>
      </c>
      <c r="CH56" s="56" t="s">
        <v>1324</v>
      </c>
      <c r="CI56" s="56"/>
      <c r="CJ56" s="56" t="s">
        <v>19</v>
      </c>
      <c r="CK56" s="56"/>
      <c r="CL56" s="56" t="s">
        <v>1333</v>
      </c>
      <c r="CM56" s="56"/>
      <c r="CN56" s="56" t="s">
        <v>20</v>
      </c>
      <c r="CO56" s="56"/>
      <c r="CP56" s="56" t="s">
        <v>1345</v>
      </c>
      <c r="CQ56" s="56"/>
      <c r="CR56" s="56" t="s">
        <v>1349</v>
      </c>
      <c r="CS56" s="56"/>
    </row>
    <row r="57" spans="1:97" s="44" customFormat="1" ht="15.75">
      <c r="A57" s="42" t="s">
        <v>182</v>
      </c>
      <c r="B57" s="40" t="s">
        <v>107</v>
      </c>
      <c r="C57" s="42" t="s">
        <v>42</v>
      </c>
      <c r="D57" s="42" t="s">
        <v>245</v>
      </c>
      <c r="E57" s="35"/>
      <c r="F57" s="42">
        <v>1</v>
      </c>
      <c r="G57" s="34">
        <v>0</v>
      </c>
      <c r="H57" s="34">
        <v>95</v>
      </c>
      <c r="I57" s="34">
        <v>67</v>
      </c>
      <c r="J57" s="34">
        <v>66</v>
      </c>
      <c r="K57" s="37">
        <v>43.5</v>
      </c>
      <c r="L57" s="34">
        <v>61</v>
      </c>
      <c r="M57" s="34">
        <v>70</v>
      </c>
      <c r="N57" s="34">
        <v>403</v>
      </c>
      <c r="O57" s="34"/>
      <c r="P57" s="34">
        <f t="shared" si="0"/>
        <v>-36</v>
      </c>
      <c r="Q57" s="34"/>
      <c r="R57" s="34"/>
      <c r="S57" s="34"/>
      <c r="T57" s="34" t="s">
        <v>232</v>
      </c>
      <c r="U57" s="56" t="s">
        <v>232</v>
      </c>
      <c r="V57" s="56"/>
      <c r="W57" s="56" t="s">
        <v>232</v>
      </c>
      <c r="X57" s="56"/>
      <c r="Y57" s="56" t="s">
        <v>232</v>
      </c>
      <c r="Z57" s="56"/>
      <c r="AA57" s="56" t="s">
        <v>232</v>
      </c>
      <c r="AB57" s="56"/>
      <c r="AC57" s="56" t="s">
        <v>232</v>
      </c>
      <c r="AD57" s="56"/>
      <c r="AE57" s="56" t="s">
        <v>232</v>
      </c>
      <c r="AF57" s="56"/>
      <c r="AG57" s="56" t="s">
        <v>232</v>
      </c>
      <c r="AH57" s="56" t="s">
        <v>232</v>
      </c>
      <c r="AI57" s="56"/>
      <c r="AJ57" s="56" t="s">
        <v>232</v>
      </c>
      <c r="AK57" s="56"/>
      <c r="AL57" s="56" t="s">
        <v>232</v>
      </c>
      <c r="AM57" s="56"/>
      <c r="AN57" s="56" t="s">
        <v>232</v>
      </c>
      <c r="AO57" s="56"/>
      <c r="AP57" s="56" t="s">
        <v>232</v>
      </c>
      <c r="AQ57" s="56"/>
      <c r="AR57" s="56" t="s">
        <v>232</v>
      </c>
      <c r="AS57" s="56"/>
      <c r="AT57" s="56" t="s">
        <v>232</v>
      </c>
      <c r="AU57" s="56" t="s">
        <v>232</v>
      </c>
      <c r="AV57" s="56"/>
      <c r="AW57" s="56" t="s">
        <v>232</v>
      </c>
      <c r="AX57" s="56"/>
      <c r="AY57" s="56" t="s">
        <v>232</v>
      </c>
      <c r="AZ57" s="56"/>
      <c r="BA57" s="56" t="s">
        <v>232</v>
      </c>
      <c r="BB57" s="56"/>
      <c r="BC57" s="56" t="s">
        <v>232</v>
      </c>
      <c r="BD57" s="56"/>
      <c r="BE57" s="56" t="s">
        <v>232</v>
      </c>
      <c r="BF57" s="56"/>
      <c r="BG57" s="56" t="s">
        <v>232</v>
      </c>
      <c r="BH57" s="56" t="s">
        <v>232</v>
      </c>
      <c r="BI57" s="56"/>
      <c r="BJ57" s="56" t="s">
        <v>232</v>
      </c>
      <c r="BK57" s="56"/>
      <c r="BL57" s="56" t="s">
        <v>232</v>
      </c>
      <c r="BM57" s="56"/>
      <c r="BN57" s="56" t="s">
        <v>232</v>
      </c>
      <c r="BO57" s="56"/>
      <c r="BP57" s="56" t="s">
        <v>232</v>
      </c>
      <c r="BQ57" s="56"/>
      <c r="BR57" s="56" t="s">
        <v>232</v>
      </c>
      <c r="BS57" s="56"/>
      <c r="BT57" s="34">
        <v>7</v>
      </c>
      <c r="BU57" s="56" t="s">
        <v>1323</v>
      </c>
      <c r="BV57" s="56"/>
      <c r="BW57" s="56" t="s">
        <v>19</v>
      </c>
      <c r="BX57" s="56"/>
      <c r="BY57" s="56" t="s">
        <v>1332</v>
      </c>
      <c r="BZ57" s="56"/>
      <c r="CA57" s="56" t="s">
        <v>1340</v>
      </c>
      <c r="CB57" s="56"/>
      <c r="CC57" s="56" t="s">
        <v>1343</v>
      </c>
      <c r="CD57" s="56"/>
      <c r="CE57" s="56" t="s">
        <v>1342</v>
      </c>
      <c r="CF57" s="56"/>
      <c r="CG57" s="34">
        <v>7</v>
      </c>
      <c r="CH57" s="56" t="s">
        <v>1323</v>
      </c>
      <c r="CI57" s="56"/>
      <c r="CJ57" s="56" t="s">
        <v>19</v>
      </c>
      <c r="CK57" s="56"/>
      <c r="CL57" s="56" t="s">
        <v>1332</v>
      </c>
      <c r="CM57" s="56"/>
      <c r="CN57" s="56" t="s">
        <v>1340</v>
      </c>
      <c r="CO57" s="56"/>
      <c r="CP57" s="56" t="s">
        <v>1343</v>
      </c>
      <c r="CQ57" s="56"/>
      <c r="CR57" s="56" t="s">
        <v>1342</v>
      </c>
      <c r="CS57" s="56"/>
    </row>
    <row r="58" spans="1:97" s="44" customFormat="1" ht="15.75">
      <c r="A58" s="42" t="s">
        <v>238</v>
      </c>
      <c r="B58" s="40" t="s">
        <v>243</v>
      </c>
      <c r="C58" s="42" t="s">
        <v>42</v>
      </c>
      <c r="D58" s="42" t="s">
        <v>245</v>
      </c>
      <c r="E58" s="35"/>
      <c r="F58" s="42">
        <v>1</v>
      </c>
      <c r="G58" s="34">
        <v>0</v>
      </c>
      <c r="H58" s="34">
        <v>106</v>
      </c>
      <c r="I58" s="34">
        <v>77</v>
      </c>
      <c r="J58" s="34">
        <v>55</v>
      </c>
      <c r="K58" s="37">
        <v>62</v>
      </c>
      <c r="L58" s="34">
        <v>70.5</v>
      </c>
      <c r="M58" s="34">
        <v>77.5</v>
      </c>
      <c r="N58" s="34">
        <v>448</v>
      </c>
      <c r="O58" s="34"/>
      <c r="P58" s="34">
        <f t="shared" si="0"/>
        <v>-36</v>
      </c>
      <c r="Q58" s="34"/>
      <c r="R58" s="34"/>
      <c r="S58" s="34"/>
      <c r="T58" s="34" t="s">
        <v>232</v>
      </c>
      <c r="U58" s="56" t="s">
        <v>232</v>
      </c>
      <c r="V58" s="56"/>
      <c r="W58" s="56" t="s">
        <v>232</v>
      </c>
      <c r="X58" s="56"/>
      <c r="Y58" s="56" t="s">
        <v>232</v>
      </c>
      <c r="Z58" s="56"/>
      <c r="AA58" s="56" t="s">
        <v>232</v>
      </c>
      <c r="AB58" s="56"/>
      <c r="AC58" s="56" t="s">
        <v>232</v>
      </c>
      <c r="AD58" s="56"/>
      <c r="AE58" s="56" t="s">
        <v>232</v>
      </c>
      <c r="AF58" s="56"/>
      <c r="AG58" s="56" t="s">
        <v>232</v>
      </c>
      <c r="AH58" s="56" t="s">
        <v>232</v>
      </c>
      <c r="AI58" s="56"/>
      <c r="AJ58" s="56" t="s">
        <v>232</v>
      </c>
      <c r="AK58" s="56"/>
      <c r="AL58" s="56" t="s">
        <v>232</v>
      </c>
      <c r="AM58" s="56"/>
      <c r="AN58" s="56" t="s">
        <v>232</v>
      </c>
      <c r="AO58" s="56"/>
      <c r="AP58" s="56" t="s">
        <v>232</v>
      </c>
      <c r="AQ58" s="56"/>
      <c r="AR58" s="56" t="s">
        <v>232</v>
      </c>
      <c r="AS58" s="56"/>
      <c r="AT58" s="56" t="s">
        <v>232</v>
      </c>
      <c r="AU58" s="56" t="s">
        <v>232</v>
      </c>
      <c r="AV58" s="56"/>
      <c r="AW58" s="56" t="s">
        <v>232</v>
      </c>
      <c r="AX58" s="56"/>
      <c r="AY58" s="56" t="s">
        <v>232</v>
      </c>
      <c r="AZ58" s="56"/>
      <c r="BA58" s="56" t="s">
        <v>232</v>
      </c>
      <c r="BB58" s="56"/>
      <c r="BC58" s="56" t="s">
        <v>232</v>
      </c>
      <c r="BD58" s="56"/>
      <c r="BE58" s="56" t="s">
        <v>232</v>
      </c>
      <c r="BF58" s="56"/>
      <c r="BG58" s="56" t="s">
        <v>232</v>
      </c>
      <c r="BH58" s="56" t="s">
        <v>232</v>
      </c>
      <c r="BI58" s="56"/>
      <c r="BJ58" s="56" t="s">
        <v>232</v>
      </c>
      <c r="BK58" s="56"/>
      <c r="BL58" s="56" t="s">
        <v>232</v>
      </c>
      <c r="BM58" s="56"/>
      <c r="BN58" s="56" t="s">
        <v>232</v>
      </c>
      <c r="BO58" s="56"/>
      <c r="BP58" s="56" t="s">
        <v>232</v>
      </c>
      <c r="BQ58" s="56"/>
      <c r="BR58" s="56" t="s">
        <v>232</v>
      </c>
      <c r="BS58" s="56"/>
      <c r="BT58" s="34">
        <v>10</v>
      </c>
      <c r="BU58" s="56" t="s">
        <v>1324</v>
      </c>
      <c r="BV58" s="56"/>
      <c r="BW58" s="56" t="s">
        <v>19</v>
      </c>
      <c r="BX58" s="56"/>
      <c r="BY58" s="56" t="s">
        <v>1333</v>
      </c>
      <c r="BZ58" s="56"/>
      <c r="CA58" s="56" t="s">
        <v>20</v>
      </c>
      <c r="CB58" s="56"/>
      <c r="CC58" s="56" t="s">
        <v>1345</v>
      </c>
      <c r="CD58" s="56"/>
      <c r="CE58" s="56" t="s">
        <v>1349</v>
      </c>
      <c r="CF58" s="56"/>
      <c r="CG58" s="34">
        <v>10</v>
      </c>
      <c r="CH58" s="56" t="s">
        <v>1324</v>
      </c>
      <c r="CI58" s="56"/>
      <c r="CJ58" s="56" t="s">
        <v>19</v>
      </c>
      <c r="CK58" s="56"/>
      <c r="CL58" s="56" t="s">
        <v>1333</v>
      </c>
      <c r="CM58" s="56"/>
      <c r="CN58" s="56" t="s">
        <v>20</v>
      </c>
      <c r="CO58" s="56"/>
      <c r="CP58" s="56" t="s">
        <v>1345</v>
      </c>
      <c r="CQ58" s="56"/>
      <c r="CR58" s="56" t="s">
        <v>1349</v>
      </c>
      <c r="CS58" s="56"/>
    </row>
    <row r="59" spans="1:97" s="44" customFormat="1" ht="15.75">
      <c r="A59" s="42" t="s">
        <v>183</v>
      </c>
      <c r="B59" s="40" t="s">
        <v>108</v>
      </c>
      <c r="C59" s="42" t="s">
        <v>42</v>
      </c>
      <c r="D59" s="42" t="s">
        <v>245</v>
      </c>
      <c r="E59" s="35"/>
      <c r="F59" s="42">
        <v>1</v>
      </c>
      <c r="G59" s="34">
        <v>0</v>
      </c>
      <c r="H59" s="34">
        <v>109</v>
      </c>
      <c r="I59" s="34">
        <v>69</v>
      </c>
      <c r="J59" s="34">
        <v>99</v>
      </c>
      <c r="K59" s="37">
        <v>35</v>
      </c>
      <c r="L59" s="34">
        <v>45</v>
      </c>
      <c r="M59" s="34">
        <v>44.5</v>
      </c>
      <c r="N59" s="34">
        <v>402</v>
      </c>
      <c r="O59" s="34"/>
      <c r="P59" s="34">
        <f t="shared" si="0"/>
        <v>-36</v>
      </c>
      <c r="Q59" s="34"/>
      <c r="R59" s="34"/>
      <c r="S59" s="34"/>
      <c r="T59" s="34" t="s">
        <v>232</v>
      </c>
      <c r="U59" s="56" t="s">
        <v>232</v>
      </c>
      <c r="V59" s="56"/>
      <c r="W59" s="56" t="s">
        <v>232</v>
      </c>
      <c r="X59" s="56"/>
      <c r="Y59" s="56" t="s">
        <v>232</v>
      </c>
      <c r="Z59" s="56"/>
      <c r="AA59" s="56" t="s">
        <v>232</v>
      </c>
      <c r="AB59" s="56"/>
      <c r="AC59" s="56" t="s">
        <v>232</v>
      </c>
      <c r="AD59" s="56"/>
      <c r="AE59" s="56" t="s">
        <v>232</v>
      </c>
      <c r="AF59" s="56"/>
      <c r="AG59" s="56" t="s">
        <v>232</v>
      </c>
      <c r="AH59" s="56" t="s">
        <v>232</v>
      </c>
      <c r="AI59" s="56"/>
      <c r="AJ59" s="56" t="s">
        <v>232</v>
      </c>
      <c r="AK59" s="56"/>
      <c r="AL59" s="56" t="s">
        <v>232</v>
      </c>
      <c r="AM59" s="56"/>
      <c r="AN59" s="56" t="s">
        <v>232</v>
      </c>
      <c r="AO59" s="56"/>
      <c r="AP59" s="56" t="s">
        <v>232</v>
      </c>
      <c r="AQ59" s="56"/>
      <c r="AR59" s="56" t="s">
        <v>232</v>
      </c>
      <c r="AS59" s="56"/>
      <c r="AT59" s="56" t="s">
        <v>232</v>
      </c>
      <c r="AU59" s="56" t="s">
        <v>232</v>
      </c>
      <c r="AV59" s="56"/>
      <c r="AW59" s="56" t="s">
        <v>232</v>
      </c>
      <c r="AX59" s="56"/>
      <c r="AY59" s="56" t="s">
        <v>232</v>
      </c>
      <c r="AZ59" s="56"/>
      <c r="BA59" s="56" t="s">
        <v>232</v>
      </c>
      <c r="BB59" s="56"/>
      <c r="BC59" s="56" t="s">
        <v>232</v>
      </c>
      <c r="BD59" s="56"/>
      <c r="BE59" s="56" t="s">
        <v>232</v>
      </c>
      <c r="BF59" s="56"/>
      <c r="BG59" s="56" t="s">
        <v>232</v>
      </c>
      <c r="BH59" s="56" t="s">
        <v>232</v>
      </c>
      <c r="BI59" s="56"/>
      <c r="BJ59" s="56" t="s">
        <v>232</v>
      </c>
      <c r="BK59" s="56"/>
      <c r="BL59" s="56" t="s">
        <v>232</v>
      </c>
      <c r="BM59" s="56"/>
      <c r="BN59" s="56" t="s">
        <v>232</v>
      </c>
      <c r="BO59" s="56"/>
      <c r="BP59" s="56" t="s">
        <v>232</v>
      </c>
      <c r="BQ59" s="56"/>
      <c r="BR59" s="56" t="s">
        <v>232</v>
      </c>
      <c r="BS59" s="56"/>
      <c r="BT59" s="34">
        <v>10</v>
      </c>
      <c r="BU59" s="56" t="s">
        <v>1324</v>
      </c>
      <c r="BV59" s="56"/>
      <c r="BW59" s="56" t="s">
        <v>19</v>
      </c>
      <c r="BX59" s="56"/>
      <c r="BY59" s="56" t="s">
        <v>1333</v>
      </c>
      <c r="BZ59" s="56"/>
      <c r="CA59" s="56" t="s">
        <v>20</v>
      </c>
      <c r="CB59" s="56"/>
      <c r="CC59" s="56" t="s">
        <v>1345</v>
      </c>
      <c r="CD59" s="56"/>
      <c r="CE59" s="56" t="s">
        <v>1349</v>
      </c>
      <c r="CF59" s="56"/>
      <c r="CG59" s="34">
        <v>10</v>
      </c>
      <c r="CH59" s="56" t="s">
        <v>1324</v>
      </c>
      <c r="CI59" s="56"/>
      <c r="CJ59" s="56" t="s">
        <v>19</v>
      </c>
      <c r="CK59" s="56"/>
      <c r="CL59" s="56" t="s">
        <v>1333</v>
      </c>
      <c r="CM59" s="56"/>
      <c r="CN59" s="56" t="s">
        <v>20</v>
      </c>
      <c r="CO59" s="56"/>
      <c r="CP59" s="56" t="s">
        <v>1345</v>
      </c>
      <c r="CQ59" s="56"/>
      <c r="CR59" s="56" t="s">
        <v>1349</v>
      </c>
      <c r="CS59" s="56"/>
    </row>
    <row r="60" spans="1:97" s="44" customFormat="1" ht="15.75">
      <c r="A60" s="42" t="s">
        <v>207</v>
      </c>
      <c r="B60" s="40" t="s">
        <v>135</v>
      </c>
      <c r="C60" s="42" t="s">
        <v>42</v>
      </c>
      <c r="D60" s="42" t="s">
        <v>245</v>
      </c>
      <c r="E60" s="35"/>
      <c r="F60" s="42">
        <v>1</v>
      </c>
      <c r="G60" s="34">
        <v>0</v>
      </c>
      <c r="H60" s="34">
        <v>110</v>
      </c>
      <c r="I60" s="34">
        <v>94</v>
      </c>
      <c r="J60" s="34">
        <v>95</v>
      </c>
      <c r="K60" s="37">
        <v>66.5</v>
      </c>
      <c r="L60" s="34">
        <v>57.5</v>
      </c>
      <c r="M60" s="34">
        <v>72.5</v>
      </c>
      <c r="N60" s="34">
        <v>496</v>
      </c>
      <c r="O60" s="34"/>
      <c r="P60" s="34">
        <f t="shared" si="0"/>
        <v>-36</v>
      </c>
      <c r="Q60" s="34"/>
      <c r="R60" s="34"/>
      <c r="S60" s="34"/>
      <c r="T60" s="34" t="s">
        <v>232</v>
      </c>
      <c r="U60" s="56" t="s">
        <v>232</v>
      </c>
      <c r="V60" s="56"/>
      <c r="W60" s="56" t="s">
        <v>232</v>
      </c>
      <c r="X60" s="56"/>
      <c r="Y60" s="56" t="s">
        <v>232</v>
      </c>
      <c r="Z60" s="56"/>
      <c r="AA60" s="56" t="s">
        <v>232</v>
      </c>
      <c r="AB60" s="56"/>
      <c r="AC60" s="56" t="s">
        <v>232</v>
      </c>
      <c r="AD60" s="56"/>
      <c r="AE60" s="56" t="s">
        <v>232</v>
      </c>
      <c r="AF60" s="56"/>
      <c r="AG60" s="56" t="s">
        <v>232</v>
      </c>
      <c r="AH60" s="56" t="s">
        <v>232</v>
      </c>
      <c r="AI60" s="56"/>
      <c r="AJ60" s="56" t="s">
        <v>232</v>
      </c>
      <c r="AK60" s="56"/>
      <c r="AL60" s="56" t="s">
        <v>232</v>
      </c>
      <c r="AM60" s="56"/>
      <c r="AN60" s="56" t="s">
        <v>232</v>
      </c>
      <c r="AO60" s="56"/>
      <c r="AP60" s="56" t="s">
        <v>232</v>
      </c>
      <c r="AQ60" s="56"/>
      <c r="AR60" s="56" t="s">
        <v>232</v>
      </c>
      <c r="AS60" s="56"/>
      <c r="AT60" s="56" t="s">
        <v>232</v>
      </c>
      <c r="AU60" s="56" t="s">
        <v>232</v>
      </c>
      <c r="AV60" s="56"/>
      <c r="AW60" s="56" t="s">
        <v>232</v>
      </c>
      <c r="AX60" s="56"/>
      <c r="AY60" s="56" t="s">
        <v>232</v>
      </c>
      <c r="AZ60" s="56"/>
      <c r="BA60" s="56" t="s">
        <v>232</v>
      </c>
      <c r="BB60" s="56"/>
      <c r="BC60" s="56" t="s">
        <v>232</v>
      </c>
      <c r="BD60" s="56"/>
      <c r="BE60" s="56" t="s">
        <v>232</v>
      </c>
      <c r="BF60" s="56"/>
      <c r="BG60" s="56" t="s">
        <v>232</v>
      </c>
      <c r="BH60" s="56" t="s">
        <v>232</v>
      </c>
      <c r="BI60" s="56"/>
      <c r="BJ60" s="56" t="s">
        <v>232</v>
      </c>
      <c r="BK60" s="56"/>
      <c r="BL60" s="56" t="s">
        <v>232</v>
      </c>
      <c r="BM60" s="56"/>
      <c r="BN60" s="56" t="s">
        <v>232</v>
      </c>
      <c r="BO60" s="56"/>
      <c r="BP60" s="56" t="s">
        <v>232</v>
      </c>
      <c r="BQ60" s="56"/>
      <c r="BR60" s="56" t="s">
        <v>232</v>
      </c>
      <c r="BS60" s="56"/>
      <c r="BT60" s="34">
        <v>11</v>
      </c>
      <c r="BU60" s="56" t="s">
        <v>1325</v>
      </c>
      <c r="BV60" s="56"/>
      <c r="BW60" s="56" t="s">
        <v>1330</v>
      </c>
      <c r="BX60" s="56"/>
      <c r="BY60" s="56" t="s">
        <v>1335</v>
      </c>
      <c r="BZ60" s="56"/>
      <c r="CA60" s="56" t="s">
        <v>20</v>
      </c>
      <c r="CB60" s="56"/>
      <c r="CC60" s="56" t="s">
        <v>1344</v>
      </c>
      <c r="CD60" s="56"/>
      <c r="CE60" s="56" t="s">
        <v>1349</v>
      </c>
      <c r="CF60" s="56"/>
      <c r="CG60" s="34">
        <v>11</v>
      </c>
      <c r="CH60" s="56" t="s">
        <v>1325</v>
      </c>
      <c r="CI60" s="56"/>
      <c r="CJ60" s="56" t="s">
        <v>1330</v>
      </c>
      <c r="CK60" s="56"/>
      <c r="CL60" s="56" t="s">
        <v>1335</v>
      </c>
      <c r="CM60" s="56"/>
      <c r="CN60" s="56" t="s">
        <v>20</v>
      </c>
      <c r="CO60" s="56"/>
      <c r="CP60" s="56" t="s">
        <v>1344</v>
      </c>
      <c r="CQ60" s="56"/>
      <c r="CR60" s="56" t="s">
        <v>1349</v>
      </c>
      <c r="CS60" s="56"/>
    </row>
    <row r="61" spans="1:97" s="44" customFormat="1" ht="15.75">
      <c r="A61" s="42" t="s">
        <v>200</v>
      </c>
      <c r="B61" s="40" t="s">
        <v>127</v>
      </c>
      <c r="C61" s="42" t="s">
        <v>42</v>
      </c>
      <c r="D61" s="42" t="s">
        <v>245</v>
      </c>
      <c r="E61" s="35"/>
      <c r="F61" s="42">
        <v>1</v>
      </c>
      <c r="G61" s="34">
        <v>0</v>
      </c>
      <c r="H61" s="34">
        <v>104</v>
      </c>
      <c r="I61" s="34">
        <v>72</v>
      </c>
      <c r="J61" s="34">
        <v>128</v>
      </c>
      <c r="K61" s="37">
        <v>42.5</v>
      </c>
      <c r="L61" s="34">
        <v>63.5</v>
      </c>
      <c r="M61" s="34">
        <v>74.5</v>
      </c>
      <c r="N61" s="34">
        <v>485</v>
      </c>
      <c r="O61" s="34"/>
      <c r="P61" s="34">
        <f t="shared" si="0"/>
        <v>-36</v>
      </c>
      <c r="Q61" s="34"/>
      <c r="R61" s="34"/>
      <c r="S61" s="34"/>
      <c r="T61" s="34" t="s">
        <v>232</v>
      </c>
      <c r="U61" s="56" t="s">
        <v>232</v>
      </c>
      <c r="V61" s="56"/>
      <c r="W61" s="56" t="s">
        <v>232</v>
      </c>
      <c r="X61" s="56"/>
      <c r="Y61" s="56" t="s">
        <v>232</v>
      </c>
      <c r="Z61" s="56"/>
      <c r="AA61" s="56" t="s">
        <v>232</v>
      </c>
      <c r="AB61" s="56"/>
      <c r="AC61" s="56" t="s">
        <v>232</v>
      </c>
      <c r="AD61" s="56"/>
      <c r="AE61" s="56" t="s">
        <v>232</v>
      </c>
      <c r="AF61" s="56"/>
      <c r="AG61" s="56" t="s">
        <v>232</v>
      </c>
      <c r="AH61" s="56" t="s">
        <v>232</v>
      </c>
      <c r="AI61" s="56"/>
      <c r="AJ61" s="56" t="s">
        <v>232</v>
      </c>
      <c r="AK61" s="56"/>
      <c r="AL61" s="56" t="s">
        <v>232</v>
      </c>
      <c r="AM61" s="56"/>
      <c r="AN61" s="56" t="s">
        <v>232</v>
      </c>
      <c r="AO61" s="56"/>
      <c r="AP61" s="56" t="s">
        <v>232</v>
      </c>
      <c r="AQ61" s="56"/>
      <c r="AR61" s="56" t="s">
        <v>232</v>
      </c>
      <c r="AS61" s="56"/>
      <c r="AT61" s="56" t="s">
        <v>232</v>
      </c>
      <c r="AU61" s="56" t="s">
        <v>232</v>
      </c>
      <c r="AV61" s="56"/>
      <c r="AW61" s="56" t="s">
        <v>232</v>
      </c>
      <c r="AX61" s="56"/>
      <c r="AY61" s="56" t="s">
        <v>232</v>
      </c>
      <c r="AZ61" s="56"/>
      <c r="BA61" s="56" t="s">
        <v>232</v>
      </c>
      <c r="BB61" s="56"/>
      <c r="BC61" s="56" t="s">
        <v>232</v>
      </c>
      <c r="BD61" s="56"/>
      <c r="BE61" s="56" t="s">
        <v>232</v>
      </c>
      <c r="BF61" s="56"/>
      <c r="BG61" s="56" t="s">
        <v>232</v>
      </c>
      <c r="BH61" s="56" t="s">
        <v>232</v>
      </c>
      <c r="BI61" s="56"/>
      <c r="BJ61" s="56" t="s">
        <v>232</v>
      </c>
      <c r="BK61" s="56"/>
      <c r="BL61" s="56" t="s">
        <v>232</v>
      </c>
      <c r="BM61" s="56"/>
      <c r="BN61" s="56" t="s">
        <v>232</v>
      </c>
      <c r="BO61" s="56"/>
      <c r="BP61" s="56" t="s">
        <v>232</v>
      </c>
      <c r="BQ61" s="56"/>
      <c r="BR61" s="56" t="s">
        <v>232</v>
      </c>
      <c r="BS61" s="56"/>
      <c r="BT61" s="34">
        <v>11</v>
      </c>
      <c r="BU61" s="56" t="s">
        <v>1325</v>
      </c>
      <c r="BV61" s="56"/>
      <c r="BW61" s="56" t="s">
        <v>1330</v>
      </c>
      <c r="BX61" s="56"/>
      <c r="BY61" s="56" t="s">
        <v>1335</v>
      </c>
      <c r="BZ61" s="56"/>
      <c r="CA61" s="56" t="s">
        <v>20</v>
      </c>
      <c r="CB61" s="56"/>
      <c r="CC61" s="56" t="s">
        <v>1344</v>
      </c>
      <c r="CD61" s="56"/>
      <c r="CE61" s="56" t="s">
        <v>1349</v>
      </c>
      <c r="CF61" s="56"/>
      <c r="CG61" s="34">
        <v>11</v>
      </c>
      <c r="CH61" s="56" t="s">
        <v>1325</v>
      </c>
      <c r="CI61" s="56"/>
      <c r="CJ61" s="56" t="s">
        <v>1330</v>
      </c>
      <c r="CK61" s="56"/>
      <c r="CL61" s="56" t="s">
        <v>1335</v>
      </c>
      <c r="CM61" s="56"/>
      <c r="CN61" s="56" t="s">
        <v>20</v>
      </c>
      <c r="CO61" s="56"/>
      <c r="CP61" s="56" t="s">
        <v>1344</v>
      </c>
      <c r="CQ61" s="56"/>
      <c r="CR61" s="56" t="s">
        <v>1349</v>
      </c>
      <c r="CS61" s="56"/>
    </row>
    <row r="62" spans="1:97" s="44" customFormat="1" ht="15.75">
      <c r="A62" s="42" t="s">
        <v>155</v>
      </c>
      <c r="B62" s="40" t="s">
        <v>129</v>
      </c>
      <c r="C62" s="42" t="s">
        <v>42</v>
      </c>
      <c r="D62" s="42" t="s">
        <v>245</v>
      </c>
      <c r="E62" s="35"/>
      <c r="F62" s="42">
        <v>1</v>
      </c>
      <c r="G62" s="34">
        <v>0</v>
      </c>
      <c r="H62" s="34">
        <v>101</v>
      </c>
      <c r="I62" s="34">
        <v>64</v>
      </c>
      <c r="J62" s="34">
        <v>100</v>
      </c>
      <c r="K62" s="37">
        <v>51.5</v>
      </c>
      <c r="L62" s="34">
        <v>54</v>
      </c>
      <c r="M62" s="34">
        <v>61</v>
      </c>
      <c r="N62" s="34">
        <v>432</v>
      </c>
      <c r="O62" s="34"/>
      <c r="P62" s="34">
        <f t="shared" si="0"/>
        <v>-36</v>
      </c>
      <c r="Q62" s="34"/>
      <c r="R62" s="34"/>
      <c r="S62" s="34"/>
      <c r="T62" s="34" t="s">
        <v>232</v>
      </c>
      <c r="U62" s="56" t="s">
        <v>232</v>
      </c>
      <c r="V62" s="56"/>
      <c r="W62" s="56" t="s">
        <v>232</v>
      </c>
      <c r="X62" s="56"/>
      <c r="Y62" s="56" t="s">
        <v>232</v>
      </c>
      <c r="Z62" s="56"/>
      <c r="AA62" s="56" t="s">
        <v>232</v>
      </c>
      <c r="AB62" s="56"/>
      <c r="AC62" s="56" t="s">
        <v>232</v>
      </c>
      <c r="AD62" s="56"/>
      <c r="AE62" s="56" t="s">
        <v>232</v>
      </c>
      <c r="AF62" s="56"/>
      <c r="AG62" s="56" t="s">
        <v>232</v>
      </c>
      <c r="AH62" s="56" t="s">
        <v>232</v>
      </c>
      <c r="AI62" s="56"/>
      <c r="AJ62" s="56" t="s">
        <v>232</v>
      </c>
      <c r="AK62" s="56"/>
      <c r="AL62" s="56" t="s">
        <v>232</v>
      </c>
      <c r="AM62" s="56"/>
      <c r="AN62" s="56" t="s">
        <v>232</v>
      </c>
      <c r="AO62" s="56"/>
      <c r="AP62" s="56" t="s">
        <v>232</v>
      </c>
      <c r="AQ62" s="56"/>
      <c r="AR62" s="56" t="s">
        <v>232</v>
      </c>
      <c r="AS62" s="56"/>
      <c r="AT62" s="56" t="s">
        <v>232</v>
      </c>
      <c r="AU62" s="56" t="s">
        <v>232</v>
      </c>
      <c r="AV62" s="56"/>
      <c r="AW62" s="56" t="s">
        <v>232</v>
      </c>
      <c r="AX62" s="56"/>
      <c r="AY62" s="56" t="s">
        <v>232</v>
      </c>
      <c r="AZ62" s="56"/>
      <c r="BA62" s="56" t="s">
        <v>232</v>
      </c>
      <c r="BB62" s="56"/>
      <c r="BC62" s="56" t="s">
        <v>232</v>
      </c>
      <c r="BD62" s="56"/>
      <c r="BE62" s="56" t="s">
        <v>232</v>
      </c>
      <c r="BF62" s="56"/>
      <c r="BG62" s="56" t="s">
        <v>232</v>
      </c>
      <c r="BH62" s="56" t="s">
        <v>232</v>
      </c>
      <c r="BI62" s="56"/>
      <c r="BJ62" s="56" t="s">
        <v>232</v>
      </c>
      <c r="BK62" s="56"/>
      <c r="BL62" s="56" t="s">
        <v>232</v>
      </c>
      <c r="BM62" s="56"/>
      <c r="BN62" s="56" t="s">
        <v>232</v>
      </c>
      <c r="BO62" s="56"/>
      <c r="BP62" s="56" t="s">
        <v>232</v>
      </c>
      <c r="BQ62" s="56"/>
      <c r="BR62" s="56" t="s">
        <v>232</v>
      </c>
      <c r="BS62" s="56"/>
      <c r="BT62" s="34">
        <v>11</v>
      </c>
      <c r="BU62" s="56" t="s">
        <v>1325</v>
      </c>
      <c r="BV62" s="56"/>
      <c r="BW62" s="56" t="s">
        <v>1330</v>
      </c>
      <c r="BX62" s="56"/>
      <c r="BY62" s="56" t="s">
        <v>1335</v>
      </c>
      <c r="BZ62" s="56"/>
      <c r="CA62" s="56" t="s">
        <v>20</v>
      </c>
      <c r="CB62" s="56"/>
      <c r="CC62" s="56" t="s">
        <v>1344</v>
      </c>
      <c r="CD62" s="56"/>
      <c r="CE62" s="56" t="s">
        <v>1349</v>
      </c>
      <c r="CF62" s="56"/>
      <c r="CG62" s="34">
        <v>11</v>
      </c>
      <c r="CH62" s="56" t="s">
        <v>1325</v>
      </c>
      <c r="CI62" s="56"/>
      <c r="CJ62" s="56" t="s">
        <v>1330</v>
      </c>
      <c r="CK62" s="56"/>
      <c r="CL62" s="56" t="s">
        <v>1335</v>
      </c>
      <c r="CM62" s="56"/>
      <c r="CN62" s="56" t="s">
        <v>20</v>
      </c>
      <c r="CO62" s="56"/>
      <c r="CP62" s="56" t="s">
        <v>1344</v>
      </c>
      <c r="CQ62" s="56"/>
      <c r="CR62" s="56" t="s">
        <v>1349</v>
      </c>
      <c r="CS62" s="56"/>
    </row>
    <row r="63" spans="1:97" s="44" customFormat="1" ht="15.75">
      <c r="A63" s="42" t="s">
        <v>199</v>
      </c>
      <c r="B63" s="40" t="s">
        <v>126</v>
      </c>
      <c r="C63" s="42" t="s">
        <v>42</v>
      </c>
      <c r="D63" s="42" t="s">
        <v>245</v>
      </c>
      <c r="E63" s="35"/>
      <c r="F63" s="42">
        <v>1</v>
      </c>
      <c r="G63" s="34">
        <v>0</v>
      </c>
      <c r="H63" s="34">
        <v>97</v>
      </c>
      <c r="I63" s="34">
        <v>88</v>
      </c>
      <c r="J63" s="34">
        <v>88</v>
      </c>
      <c r="K63" s="37">
        <v>63</v>
      </c>
      <c r="L63" s="34">
        <v>68</v>
      </c>
      <c r="M63" s="34">
        <v>74</v>
      </c>
      <c r="N63" s="34">
        <v>478</v>
      </c>
      <c r="O63" s="34"/>
      <c r="P63" s="34">
        <f t="shared" si="0"/>
        <v>-36</v>
      </c>
      <c r="Q63" s="34"/>
      <c r="R63" s="34"/>
      <c r="S63" s="34"/>
      <c r="T63" s="34" t="s">
        <v>232</v>
      </c>
      <c r="U63" s="56" t="s">
        <v>232</v>
      </c>
      <c r="V63" s="56"/>
      <c r="W63" s="56" t="s">
        <v>232</v>
      </c>
      <c r="X63" s="56"/>
      <c r="Y63" s="56" t="s">
        <v>232</v>
      </c>
      <c r="Z63" s="56"/>
      <c r="AA63" s="56" t="s">
        <v>232</v>
      </c>
      <c r="AB63" s="56"/>
      <c r="AC63" s="56" t="s">
        <v>232</v>
      </c>
      <c r="AD63" s="56"/>
      <c r="AE63" s="56" t="s">
        <v>232</v>
      </c>
      <c r="AF63" s="56"/>
      <c r="AG63" s="56" t="s">
        <v>232</v>
      </c>
      <c r="AH63" s="56" t="s">
        <v>232</v>
      </c>
      <c r="AI63" s="56"/>
      <c r="AJ63" s="56" t="s">
        <v>232</v>
      </c>
      <c r="AK63" s="56"/>
      <c r="AL63" s="56" t="s">
        <v>232</v>
      </c>
      <c r="AM63" s="56"/>
      <c r="AN63" s="56" t="s">
        <v>232</v>
      </c>
      <c r="AO63" s="56"/>
      <c r="AP63" s="56" t="s">
        <v>232</v>
      </c>
      <c r="AQ63" s="56"/>
      <c r="AR63" s="56" t="s">
        <v>232</v>
      </c>
      <c r="AS63" s="56"/>
      <c r="AT63" s="56" t="s">
        <v>232</v>
      </c>
      <c r="AU63" s="56" t="s">
        <v>232</v>
      </c>
      <c r="AV63" s="56"/>
      <c r="AW63" s="56" t="s">
        <v>232</v>
      </c>
      <c r="AX63" s="56"/>
      <c r="AY63" s="56" t="s">
        <v>232</v>
      </c>
      <c r="AZ63" s="56"/>
      <c r="BA63" s="56" t="s">
        <v>232</v>
      </c>
      <c r="BB63" s="56"/>
      <c r="BC63" s="56" t="s">
        <v>232</v>
      </c>
      <c r="BD63" s="56"/>
      <c r="BE63" s="56" t="s">
        <v>232</v>
      </c>
      <c r="BF63" s="56"/>
      <c r="BG63" s="56" t="s">
        <v>232</v>
      </c>
      <c r="BH63" s="56" t="s">
        <v>232</v>
      </c>
      <c r="BI63" s="56"/>
      <c r="BJ63" s="56" t="s">
        <v>232</v>
      </c>
      <c r="BK63" s="56"/>
      <c r="BL63" s="56" t="s">
        <v>232</v>
      </c>
      <c r="BM63" s="56"/>
      <c r="BN63" s="56" t="s">
        <v>232</v>
      </c>
      <c r="BO63" s="56"/>
      <c r="BP63" s="56" t="s">
        <v>232</v>
      </c>
      <c r="BQ63" s="56"/>
      <c r="BR63" s="56" t="s">
        <v>232</v>
      </c>
      <c r="BS63" s="56"/>
      <c r="BT63" s="34">
        <v>11</v>
      </c>
      <c r="BU63" s="56" t="s">
        <v>1325</v>
      </c>
      <c r="BV63" s="56"/>
      <c r="BW63" s="56" t="s">
        <v>1330</v>
      </c>
      <c r="BX63" s="56"/>
      <c r="BY63" s="56" t="s">
        <v>1335</v>
      </c>
      <c r="BZ63" s="56"/>
      <c r="CA63" s="56" t="s">
        <v>20</v>
      </c>
      <c r="CB63" s="56"/>
      <c r="CC63" s="56" t="s">
        <v>1344</v>
      </c>
      <c r="CD63" s="56"/>
      <c r="CE63" s="56" t="s">
        <v>1349</v>
      </c>
      <c r="CF63" s="56"/>
      <c r="CG63" s="34">
        <v>11</v>
      </c>
      <c r="CH63" s="56" t="s">
        <v>1325</v>
      </c>
      <c r="CI63" s="56"/>
      <c r="CJ63" s="56" t="s">
        <v>1330</v>
      </c>
      <c r="CK63" s="56"/>
      <c r="CL63" s="56" t="s">
        <v>1335</v>
      </c>
      <c r="CM63" s="56"/>
      <c r="CN63" s="56" t="s">
        <v>20</v>
      </c>
      <c r="CO63" s="56"/>
      <c r="CP63" s="56" t="s">
        <v>1344</v>
      </c>
      <c r="CQ63" s="56"/>
      <c r="CR63" s="56" t="s">
        <v>1349</v>
      </c>
      <c r="CS63" s="56"/>
    </row>
    <row r="64" spans="1:97" s="44" customFormat="1" ht="15.75">
      <c r="A64" s="42" t="s">
        <v>202</v>
      </c>
      <c r="B64" s="40" t="s">
        <v>131</v>
      </c>
      <c r="C64" s="42" t="s">
        <v>42</v>
      </c>
      <c r="D64" s="42" t="s">
        <v>245</v>
      </c>
      <c r="E64" s="35"/>
      <c r="F64" s="42">
        <v>1</v>
      </c>
      <c r="G64" s="34">
        <v>0</v>
      </c>
      <c r="H64" s="34">
        <v>95</v>
      </c>
      <c r="I64" s="34">
        <v>101</v>
      </c>
      <c r="J64" s="34">
        <v>84</v>
      </c>
      <c r="K64" s="37">
        <v>61.5</v>
      </c>
      <c r="L64" s="34">
        <v>46</v>
      </c>
      <c r="M64" s="34">
        <v>59</v>
      </c>
      <c r="N64" s="34">
        <v>447</v>
      </c>
      <c r="O64" s="34"/>
      <c r="P64" s="34">
        <f t="shared" si="0"/>
        <v>-36</v>
      </c>
      <c r="Q64" s="34"/>
      <c r="R64" s="34"/>
      <c r="S64" s="34"/>
      <c r="T64" s="34" t="s">
        <v>232</v>
      </c>
      <c r="U64" s="56" t="s">
        <v>232</v>
      </c>
      <c r="V64" s="56"/>
      <c r="W64" s="56" t="s">
        <v>232</v>
      </c>
      <c r="X64" s="56"/>
      <c r="Y64" s="56" t="s">
        <v>232</v>
      </c>
      <c r="Z64" s="56"/>
      <c r="AA64" s="56" t="s">
        <v>232</v>
      </c>
      <c r="AB64" s="56"/>
      <c r="AC64" s="56" t="s">
        <v>232</v>
      </c>
      <c r="AD64" s="56"/>
      <c r="AE64" s="56" t="s">
        <v>232</v>
      </c>
      <c r="AF64" s="56"/>
      <c r="AG64" s="56" t="s">
        <v>232</v>
      </c>
      <c r="AH64" s="56" t="s">
        <v>232</v>
      </c>
      <c r="AI64" s="56"/>
      <c r="AJ64" s="56" t="s">
        <v>232</v>
      </c>
      <c r="AK64" s="56"/>
      <c r="AL64" s="56" t="s">
        <v>232</v>
      </c>
      <c r="AM64" s="56"/>
      <c r="AN64" s="56" t="s">
        <v>232</v>
      </c>
      <c r="AO64" s="56"/>
      <c r="AP64" s="56" t="s">
        <v>232</v>
      </c>
      <c r="AQ64" s="56"/>
      <c r="AR64" s="56" t="s">
        <v>232</v>
      </c>
      <c r="AS64" s="56"/>
      <c r="AT64" s="56" t="s">
        <v>232</v>
      </c>
      <c r="AU64" s="56" t="s">
        <v>232</v>
      </c>
      <c r="AV64" s="56"/>
      <c r="AW64" s="56" t="s">
        <v>232</v>
      </c>
      <c r="AX64" s="56"/>
      <c r="AY64" s="56" t="s">
        <v>232</v>
      </c>
      <c r="AZ64" s="56"/>
      <c r="BA64" s="56" t="s">
        <v>232</v>
      </c>
      <c r="BB64" s="56"/>
      <c r="BC64" s="56" t="s">
        <v>232</v>
      </c>
      <c r="BD64" s="56"/>
      <c r="BE64" s="56" t="s">
        <v>232</v>
      </c>
      <c r="BF64" s="56"/>
      <c r="BG64" s="56" t="s">
        <v>232</v>
      </c>
      <c r="BH64" s="56" t="s">
        <v>232</v>
      </c>
      <c r="BI64" s="56"/>
      <c r="BJ64" s="56" t="s">
        <v>232</v>
      </c>
      <c r="BK64" s="56"/>
      <c r="BL64" s="56" t="s">
        <v>232</v>
      </c>
      <c r="BM64" s="56"/>
      <c r="BN64" s="56" t="s">
        <v>232</v>
      </c>
      <c r="BO64" s="56"/>
      <c r="BP64" s="56" t="s">
        <v>232</v>
      </c>
      <c r="BQ64" s="56"/>
      <c r="BR64" s="56" t="s">
        <v>232</v>
      </c>
      <c r="BS64" s="56"/>
      <c r="BT64" s="34">
        <v>11</v>
      </c>
      <c r="BU64" s="56" t="s">
        <v>1325</v>
      </c>
      <c r="BV64" s="56"/>
      <c r="BW64" s="56" t="s">
        <v>1330</v>
      </c>
      <c r="BX64" s="56"/>
      <c r="BY64" s="56" t="s">
        <v>1335</v>
      </c>
      <c r="BZ64" s="56"/>
      <c r="CA64" s="56" t="s">
        <v>20</v>
      </c>
      <c r="CB64" s="56"/>
      <c r="CC64" s="56" t="s">
        <v>1344</v>
      </c>
      <c r="CD64" s="56"/>
      <c r="CE64" s="56" t="s">
        <v>1349</v>
      </c>
      <c r="CF64" s="56"/>
      <c r="CG64" s="34">
        <v>11</v>
      </c>
      <c r="CH64" s="56" t="s">
        <v>1325</v>
      </c>
      <c r="CI64" s="56"/>
      <c r="CJ64" s="56" t="s">
        <v>1330</v>
      </c>
      <c r="CK64" s="56"/>
      <c r="CL64" s="56" t="s">
        <v>1335</v>
      </c>
      <c r="CM64" s="56"/>
      <c r="CN64" s="56" t="s">
        <v>20</v>
      </c>
      <c r="CO64" s="56"/>
      <c r="CP64" s="56" t="s">
        <v>1344</v>
      </c>
      <c r="CQ64" s="56"/>
      <c r="CR64" s="56" t="s">
        <v>1349</v>
      </c>
      <c r="CS64" s="56"/>
    </row>
    <row r="65" spans="1:97" s="44" customFormat="1" ht="15.75">
      <c r="A65" s="42" t="s">
        <v>208</v>
      </c>
      <c r="B65" s="40" t="s">
        <v>136</v>
      </c>
      <c r="C65" s="42" t="s">
        <v>42</v>
      </c>
      <c r="D65" s="42" t="s">
        <v>245</v>
      </c>
      <c r="E65" s="35"/>
      <c r="F65" s="42">
        <v>1</v>
      </c>
      <c r="G65" s="34">
        <v>0</v>
      </c>
      <c r="H65" s="34">
        <v>105</v>
      </c>
      <c r="I65" s="34">
        <v>83</v>
      </c>
      <c r="J65" s="34">
        <v>94</v>
      </c>
      <c r="K65" s="37">
        <v>48</v>
      </c>
      <c r="L65" s="34">
        <v>60.5</v>
      </c>
      <c r="M65" s="34">
        <v>67.5</v>
      </c>
      <c r="N65" s="34">
        <v>458</v>
      </c>
      <c r="O65" s="34"/>
      <c r="P65" s="34">
        <f t="shared" si="0"/>
        <v>-36</v>
      </c>
      <c r="Q65" s="34"/>
      <c r="R65" s="34"/>
      <c r="S65" s="34"/>
      <c r="T65" s="34" t="s">
        <v>232</v>
      </c>
      <c r="U65" s="56" t="s">
        <v>232</v>
      </c>
      <c r="V65" s="56"/>
      <c r="W65" s="56" t="s">
        <v>232</v>
      </c>
      <c r="X65" s="56"/>
      <c r="Y65" s="56" t="s">
        <v>232</v>
      </c>
      <c r="Z65" s="56"/>
      <c r="AA65" s="56" t="s">
        <v>232</v>
      </c>
      <c r="AB65" s="56"/>
      <c r="AC65" s="56" t="s">
        <v>232</v>
      </c>
      <c r="AD65" s="56"/>
      <c r="AE65" s="56" t="s">
        <v>232</v>
      </c>
      <c r="AF65" s="56"/>
      <c r="AG65" s="56" t="s">
        <v>232</v>
      </c>
      <c r="AH65" s="56" t="s">
        <v>232</v>
      </c>
      <c r="AI65" s="56"/>
      <c r="AJ65" s="56" t="s">
        <v>232</v>
      </c>
      <c r="AK65" s="56"/>
      <c r="AL65" s="56" t="s">
        <v>232</v>
      </c>
      <c r="AM65" s="56"/>
      <c r="AN65" s="56" t="s">
        <v>232</v>
      </c>
      <c r="AO65" s="56"/>
      <c r="AP65" s="56" t="s">
        <v>232</v>
      </c>
      <c r="AQ65" s="56"/>
      <c r="AR65" s="56" t="s">
        <v>232</v>
      </c>
      <c r="AS65" s="56"/>
      <c r="AT65" s="56" t="s">
        <v>232</v>
      </c>
      <c r="AU65" s="56" t="s">
        <v>232</v>
      </c>
      <c r="AV65" s="56"/>
      <c r="AW65" s="56" t="s">
        <v>232</v>
      </c>
      <c r="AX65" s="56"/>
      <c r="AY65" s="56" t="s">
        <v>232</v>
      </c>
      <c r="AZ65" s="56"/>
      <c r="BA65" s="56" t="s">
        <v>232</v>
      </c>
      <c r="BB65" s="56"/>
      <c r="BC65" s="56" t="s">
        <v>232</v>
      </c>
      <c r="BD65" s="56"/>
      <c r="BE65" s="56" t="s">
        <v>232</v>
      </c>
      <c r="BF65" s="56"/>
      <c r="BG65" s="56" t="s">
        <v>232</v>
      </c>
      <c r="BH65" s="56" t="s">
        <v>232</v>
      </c>
      <c r="BI65" s="56"/>
      <c r="BJ65" s="56" t="s">
        <v>232</v>
      </c>
      <c r="BK65" s="56"/>
      <c r="BL65" s="56" t="s">
        <v>232</v>
      </c>
      <c r="BM65" s="56"/>
      <c r="BN65" s="56" t="s">
        <v>232</v>
      </c>
      <c r="BO65" s="56"/>
      <c r="BP65" s="56" t="s">
        <v>232</v>
      </c>
      <c r="BQ65" s="56"/>
      <c r="BR65" s="56" t="s">
        <v>232</v>
      </c>
      <c r="BS65" s="56"/>
      <c r="BT65" s="34">
        <v>12</v>
      </c>
      <c r="BU65" s="56" t="s">
        <v>1326</v>
      </c>
      <c r="BV65" s="56"/>
      <c r="BW65" s="56" t="s">
        <v>1331</v>
      </c>
      <c r="BX65" s="56"/>
      <c r="BY65" s="56" t="s">
        <v>1335</v>
      </c>
      <c r="BZ65" s="56"/>
      <c r="CA65" s="56" t="s">
        <v>1340</v>
      </c>
      <c r="CB65" s="56"/>
      <c r="CC65" s="56" t="s">
        <v>73</v>
      </c>
      <c r="CD65" s="56"/>
      <c r="CE65" s="56" t="s">
        <v>1348</v>
      </c>
      <c r="CF65" s="56"/>
      <c r="CG65" s="34">
        <v>12</v>
      </c>
      <c r="CH65" s="56" t="s">
        <v>1326</v>
      </c>
      <c r="CI65" s="56"/>
      <c r="CJ65" s="56" t="s">
        <v>1331</v>
      </c>
      <c r="CK65" s="56"/>
      <c r="CL65" s="56" t="s">
        <v>1335</v>
      </c>
      <c r="CM65" s="56"/>
      <c r="CN65" s="56" t="s">
        <v>1340</v>
      </c>
      <c r="CO65" s="56"/>
      <c r="CP65" s="56" t="s">
        <v>73</v>
      </c>
      <c r="CQ65" s="56"/>
      <c r="CR65" s="56" t="s">
        <v>1348</v>
      </c>
      <c r="CS65" s="56"/>
    </row>
    <row r="66" spans="1:97" s="44" customFormat="1" ht="15.75">
      <c r="A66" s="42" t="s">
        <v>209</v>
      </c>
      <c r="B66" s="40" t="s">
        <v>137</v>
      </c>
      <c r="C66" s="42" t="s">
        <v>42</v>
      </c>
      <c r="D66" s="42" t="s">
        <v>245</v>
      </c>
      <c r="E66" s="35"/>
      <c r="F66" s="42">
        <v>1</v>
      </c>
      <c r="G66" s="34">
        <v>0</v>
      </c>
      <c r="H66" s="34">
        <v>108</v>
      </c>
      <c r="I66" s="34">
        <v>69</v>
      </c>
      <c r="J66" s="34">
        <v>91</v>
      </c>
      <c r="K66" s="37">
        <v>33.5</v>
      </c>
      <c r="L66" s="34">
        <v>53.5</v>
      </c>
      <c r="M66" s="34">
        <v>58.5</v>
      </c>
      <c r="N66" s="34">
        <v>414</v>
      </c>
      <c r="O66" s="34"/>
      <c r="P66" s="34">
        <f t="shared" si="0"/>
        <v>-36</v>
      </c>
      <c r="Q66" s="34"/>
      <c r="R66" s="34"/>
      <c r="S66" s="34"/>
      <c r="T66" s="34" t="s">
        <v>232</v>
      </c>
      <c r="U66" s="56" t="s">
        <v>232</v>
      </c>
      <c r="V66" s="56"/>
      <c r="W66" s="56" t="s">
        <v>232</v>
      </c>
      <c r="X66" s="56"/>
      <c r="Y66" s="56" t="s">
        <v>232</v>
      </c>
      <c r="Z66" s="56"/>
      <c r="AA66" s="56" t="s">
        <v>232</v>
      </c>
      <c r="AB66" s="56"/>
      <c r="AC66" s="56" t="s">
        <v>232</v>
      </c>
      <c r="AD66" s="56"/>
      <c r="AE66" s="56" t="s">
        <v>232</v>
      </c>
      <c r="AF66" s="56"/>
      <c r="AG66" s="56" t="s">
        <v>232</v>
      </c>
      <c r="AH66" s="56" t="s">
        <v>232</v>
      </c>
      <c r="AI66" s="56"/>
      <c r="AJ66" s="56" t="s">
        <v>232</v>
      </c>
      <c r="AK66" s="56"/>
      <c r="AL66" s="56" t="s">
        <v>232</v>
      </c>
      <c r="AM66" s="56"/>
      <c r="AN66" s="56" t="s">
        <v>232</v>
      </c>
      <c r="AO66" s="56"/>
      <c r="AP66" s="56" t="s">
        <v>232</v>
      </c>
      <c r="AQ66" s="56"/>
      <c r="AR66" s="56" t="s">
        <v>232</v>
      </c>
      <c r="AS66" s="56"/>
      <c r="AT66" s="56" t="s">
        <v>232</v>
      </c>
      <c r="AU66" s="56" t="s">
        <v>232</v>
      </c>
      <c r="AV66" s="56"/>
      <c r="AW66" s="56" t="s">
        <v>232</v>
      </c>
      <c r="AX66" s="56"/>
      <c r="AY66" s="56" t="s">
        <v>232</v>
      </c>
      <c r="AZ66" s="56"/>
      <c r="BA66" s="56" t="s">
        <v>232</v>
      </c>
      <c r="BB66" s="56"/>
      <c r="BC66" s="56" t="s">
        <v>232</v>
      </c>
      <c r="BD66" s="56"/>
      <c r="BE66" s="56" t="s">
        <v>232</v>
      </c>
      <c r="BF66" s="56"/>
      <c r="BG66" s="56" t="s">
        <v>232</v>
      </c>
      <c r="BH66" s="56" t="s">
        <v>232</v>
      </c>
      <c r="BI66" s="56"/>
      <c r="BJ66" s="56" t="s">
        <v>232</v>
      </c>
      <c r="BK66" s="56"/>
      <c r="BL66" s="56" t="s">
        <v>232</v>
      </c>
      <c r="BM66" s="56"/>
      <c r="BN66" s="56" t="s">
        <v>232</v>
      </c>
      <c r="BO66" s="56"/>
      <c r="BP66" s="56" t="s">
        <v>232</v>
      </c>
      <c r="BQ66" s="56"/>
      <c r="BR66" s="56" t="s">
        <v>232</v>
      </c>
      <c r="BS66" s="56"/>
      <c r="BT66" s="34">
        <v>12</v>
      </c>
      <c r="BU66" s="56" t="s">
        <v>1326</v>
      </c>
      <c r="BV66" s="56"/>
      <c r="BW66" s="56" t="s">
        <v>1331</v>
      </c>
      <c r="BX66" s="56"/>
      <c r="BY66" s="56" t="s">
        <v>1335</v>
      </c>
      <c r="BZ66" s="56"/>
      <c r="CA66" s="56" t="s">
        <v>1340</v>
      </c>
      <c r="CB66" s="56"/>
      <c r="CC66" s="56" t="s">
        <v>73</v>
      </c>
      <c r="CD66" s="56"/>
      <c r="CE66" s="56" t="s">
        <v>1348</v>
      </c>
      <c r="CF66" s="56"/>
      <c r="CG66" s="34">
        <v>12</v>
      </c>
      <c r="CH66" s="56" t="s">
        <v>1326</v>
      </c>
      <c r="CI66" s="56"/>
      <c r="CJ66" s="56" t="s">
        <v>1331</v>
      </c>
      <c r="CK66" s="56"/>
      <c r="CL66" s="56" t="s">
        <v>1335</v>
      </c>
      <c r="CM66" s="56"/>
      <c r="CN66" s="56" t="s">
        <v>1340</v>
      </c>
      <c r="CO66" s="56"/>
      <c r="CP66" s="56" t="s">
        <v>73</v>
      </c>
      <c r="CQ66" s="56"/>
      <c r="CR66" s="56" t="s">
        <v>1348</v>
      </c>
      <c r="CS66" s="56"/>
    </row>
    <row r="67" spans="1:97" s="44" customFormat="1" ht="15.75">
      <c r="A67" s="42" t="s">
        <v>205</v>
      </c>
      <c r="B67" s="40" t="s">
        <v>133</v>
      </c>
      <c r="C67" s="42" t="s">
        <v>42</v>
      </c>
      <c r="D67" s="42" t="s">
        <v>245</v>
      </c>
      <c r="E67" s="35"/>
      <c r="F67" s="42">
        <v>1</v>
      </c>
      <c r="G67" s="34">
        <v>0</v>
      </c>
      <c r="H67" s="34">
        <v>116</v>
      </c>
      <c r="I67" s="34">
        <v>98</v>
      </c>
      <c r="J67" s="34">
        <v>125</v>
      </c>
      <c r="K67" s="37">
        <v>82</v>
      </c>
      <c r="L67" s="34">
        <v>72</v>
      </c>
      <c r="M67" s="34">
        <v>82.5</v>
      </c>
      <c r="N67" s="34">
        <v>576</v>
      </c>
      <c r="O67" s="34"/>
      <c r="P67" s="34">
        <f t="shared" ref="P67:P130" si="30">IF(F67&gt;0,IF(O67="本科",(2-F67)*36,-(F67)*36),IF(O67="本科",2*36,0))</f>
        <v>-36</v>
      </c>
      <c r="Q67" s="34"/>
      <c r="R67" s="34"/>
      <c r="S67" s="34"/>
      <c r="T67" s="34" t="s">
        <v>232</v>
      </c>
      <c r="U67" s="56" t="s">
        <v>232</v>
      </c>
      <c r="V67" s="56"/>
      <c r="W67" s="56" t="s">
        <v>232</v>
      </c>
      <c r="X67" s="56"/>
      <c r="Y67" s="56" t="s">
        <v>232</v>
      </c>
      <c r="Z67" s="56"/>
      <c r="AA67" s="56" t="s">
        <v>232</v>
      </c>
      <c r="AB67" s="56"/>
      <c r="AC67" s="56" t="s">
        <v>232</v>
      </c>
      <c r="AD67" s="56"/>
      <c r="AE67" s="56" t="s">
        <v>232</v>
      </c>
      <c r="AF67" s="56"/>
      <c r="AG67" s="56" t="s">
        <v>232</v>
      </c>
      <c r="AH67" s="56" t="s">
        <v>232</v>
      </c>
      <c r="AI67" s="56"/>
      <c r="AJ67" s="56" t="s">
        <v>232</v>
      </c>
      <c r="AK67" s="56"/>
      <c r="AL67" s="56" t="s">
        <v>232</v>
      </c>
      <c r="AM67" s="56"/>
      <c r="AN67" s="56" t="s">
        <v>232</v>
      </c>
      <c r="AO67" s="56"/>
      <c r="AP67" s="56" t="s">
        <v>232</v>
      </c>
      <c r="AQ67" s="56"/>
      <c r="AR67" s="56" t="s">
        <v>232</v>
      </c>
      <c r="AS67" s="56"/>
      <c r="AT67" s="56" t="s">
        <v>232</v>
      </c>
      <c r="AU67" s="56" t="s">
        <v>232</v>
      </c>
      <c r="AV67" s="56"/>
      <c r="AW67" s="56" t="s">
        <v>232</v>
      </c>
      <c r="AX67" s="56"/>
      <c r="AY67" s="56" t="s">
        <v>232</v>
      </c>
      <c r="AZ67" s="56"/>
      <c r="BA67" s="56" t="s">
        <v>232</v>
      </c>
      <c r="BB67" s="56"/>
      <c r="BC67" s="56" t="s">
        <v>232</v>
      </c>
      <c r="BD67" s="56"/>
      <c r="BE67" s="56" t="s">
        <v>232</v>
      </c>
      <c r="BF67" s="56"/>
      <c r="BG67" s="56" t="s">
        <v>232</v>
      </c>
      <c r="BH67" s="56" t="s">
        <v>232</v>
      </c>
      <c r="BI67" s="56"/>
      <c r="BJ67" s="56" t="s">
        <v>232</v>
      </c>
      <c r="BK67" s="56"/>
      <c r="BL67" s="56" t="s">
        <v>232</v>
      </c>
      <c r="BM67" s="56"/>
      <c r="BN67" s="56" t="s">
        <v>232</v>
      </c>
      <c r="BO67" s="56"/>
      <c r="BP67" s="56" t="s">
        <v>232</v>
      </c>
      <c r="BQ67" s="56"/>
      <c r="BR67" s="56" t="s">
        <v>232</v>
      </c>
      <c r="BS67" s="56"/>
      <c r="BT67" s="34">
        <v>12</v>
      </c>
      <c r="BU67" s="56" t="s">
        <v>1326</v>
      </c>
      <c r="BV67" s="56"/>
      <c r="BW67" s="56" t="s">
        <v>1331</v>
      </c>
      <c r="BX67" s="56"/>
      <c r="BY67" s="56" t="s">
        <v>1335</v>
      </c>
      <c r="BZ67" s="56"/>
      <c r="CA67" s="56" t="s">
        <v>1340</v>
      </c>
      <c r="CB67" s="56"/>
      <c r="CC67" s="56" t="s">
        <v>73</v>
      </c>
      <c r="CD67" s="56"/>
      <c r="CE67" s="56" t="s">
        <v>1348</v>
      </c>
      <c r="CF67" s="56"/>
      <c r="CG67" s="34">
        <v>12</v>
      </c>
      <c r="CH67" s="56" t="s">
        <v>1326</v>
      </c>
      <c r="CI67" s="56"/>
      <c r="CJ67" s="56" t="s">
        <v>1331</v>
      </c>
      <c r="CK67" s="56"/>
      <c r="CL67" s="56" t="s">
        <v>1335</v>
      </c>
      <c r="CM67" s="56"/>
      <c r="CN67" s="56" t="s">
        <v>1340</v>
      </c>
      <c r="CO67" s="56"/>
      <c r="CP67" s="56" t="s">
        <v>73</v>
      </c>
      <c r="CQ67" s="56"/>
      <c r="CR67" s="56" t="s">
        <v>1348</v>
      </c>
      <c r="CS67" s="56"/>
    </row>
    <row r="68" spans="1:97" s="44" customFormat="1" ht="15.75">
      <c r="A68" s="42" t="s">
        <v>181</v>
      </c>
      <c r="B68" s="40" t="s">
        <v>106</v>
      </c>
      <c r="C68" s="42" t="s">
        <v>42</v>
      </c>
      <c r="D68" s="42" t="s">
        <v>245</v>
      </c>
      <c r="E68" s="35"/>
      <c r="F68" s="42">
        <v>1</v>
      </c>
      <c r="G68" s="34">
        <v>0</v>
      </c>
      <c r="H68" s="34">
        <v>102</v>
      </c>
      <c r="I68" s="34">
        <v>77</v>
      </c>
      <c r="J68" s="34">
        <v>59</v>
      </c>
      <c r="K68" s="37">
        <v>68</v>
      </c>
      <c r="L68" s="34">
        <v>74.5</v>
      </c>
      <c r="M68" s="34">
        <v>73</v>
      </c>
      <c r="N68" s="34">
        <v>454</v>
      </c>
      <c r="O68" s="34"/>
      <c r="P68" s="34">
        <f t="shared" si="30"/>
        <v>-36</v>
      </c>
      <c r="Q68" s="34"/>
      <c r="R68" s="34"/>
      <c r="S68" s="34"/>
      <c r="T68" s="34" t="s">
        <v>232</v>
      </c>
      <c r="U68" s="56" t="s">
        <v>232</v>
      </c>
      <c r="V68" s="56"/>
      <c r="W68" s="56" t="s">
        <v>232</v>
      </c>
      <c r="X68" s="56"/>
      <c r="Y68" s="56" t="s">
        <v>232</v>
      </c>
      <c r="Z68" s="56"/>
      <c r="AA68" s="56" t="s">
        <v>232</v>
      </c>
      <c r="AB68" s="56"/>
      <c r="AC68" s="56" t="s">
        <v>232</v>
      </c>
      <c r="AD68" s="56"/>
      <c r="AE68" s="56" t="s">
        <v>232</v>
      </c>
      <c r="AF68" s="56"/>
      <c r="AG68" s="56" t="s">
        <v>232</v>
      </c>
      <c r="AH68" s="56" t="s">
        <v>232</v>
      </c>
      <c r="AI68" s="56"/>
      <c r="AJ68" s="56" t="s">
        <v>232</v>
      </c>
      <c r="AK68" s="56"/>
      <c r="AL68" s="56" t="s">
        <v>232</v>
      </c>
      <c r="AM68" s="56"/>
      <c r="AN68" s="56" t="s">
        <v>232</v>
      </c>
      <c r="AO68" s="56"/>
      <c r="AP68" s="56" t="s">
        <v>232</v>
      </c>
      <c r="AQ68" s="56"/>
      <c r="AR68" s="56" t="s">
        <v>232</v>
      </c>
      <c r="AS68" s="56"/>
      <c r="AT68" s="56" t="s">
        <v>232</v>
      </c>
      <c r="AU68" s="56" t="s">
        <v>232</v>
      </c>
      <c r="AV68" s="56"/>
      <c r="AW68" s="56" t="s">
        <v>232</v>
      </c>
      <c r="AX68" s="56"/>
      <c r="AY68" s="56" t="s">
        <v>232</v>
      </c>
      <c r="AZ68" s="56"/>
      <c r="BA68" s="56" t="s">
        <v>232</v>
      </c>
      <c r="BB68" s="56"/>
      <c r="BC68" s="56" t="s">
        <v>232</v>
      </c>
      <c r="BD68" s="56"/>
      <c r="BE68" s="56" t="s">
        <v>232</v>
      </c>
      <c r="BF68" s="56"/>
      <c r="BG68" s="56" t="s">
        <v>232</v>
      </c>
      <c r="BH68" s="56" t="s">
        <v>232</v>
      </c>
      <c r="BI68" s="56"/>
      <c r="BJ68" s="56" t="s">
        <v>232</v>
      </c>
      <c r="BK68" s="56"/>
      <c r="BL68" s="56" t="s">
        <v>232</v>
      </c>
      <c r="BM68" s="56"/>
      <c r="BN68" s="56" t="s">
        <v>232</v>
      </c>
      <c r="BO68" s="56"/>
      <c r="BP68" s="56" t="s">
        <v>232</v>
      </c>
      <c r="BQ68" s="56"/>
      <c r="BR68" s="56" t="s">
        <v>232</v>
      </c>
      <c r="BS68" s="56"/>
      <c r="BT68" s="34">
        <v>12</v>
      </c>
      <c r="BU68" s="56" t="s">
        <v>1326</v>
      </c>
      <c r="BV68" s="56"/>
      <c r="BW68" s="56" t="s">
        <v>1331</v>
      </c>
      <c r="BX68" s="56"/>
      <c r="BY68" s="56" t="s">
        <v>1335</v>
      </c>
      <c r="BZ68" s="56"/>
      <c r="CA68" s="56" t="s">
        <v>1340</v>
      </c>
      <c r="CB68" s="56"/>
      <c r="CC68" s="56" t="s">
        <v>73</v>
      </c>
      <c r="CD68" s="56"/>
      <c r="CE68" s="56" t="s">
        <v>1348</v>
      </c>
      <c r="CF68" s="56"/>
      <c r="CG68" s="34">
        <v>12</v>
      </c>
      <c r="CH68" s="56" t="s">
        <v>1326</v>
      </c>
      <c r="CI68" s="56"/>
      <c r="CJ68" s="56" t="s">
        <v>1331</v>
      </c>
      <c r="CK68" s="56"/>
      <c r="CL68" s="56" t="s">
        <v>1335</v>
      </c>
      <c r="CM68" s="56"/>
      <c r="CN68" s="56" t="s">
        <v>1340</v>
      </c>
      <c r="CO68" s="56"/>
      <c r="CP68" s="56" t="s">
        <v>73</v>
      </c>
      <c r="CQ68" s="56"/>
      <c r="CR68" s="56" t="s">
        <v>1348</v>
      </c>
      <c r="CS68" s="56"/>
    </row>
    <row r="69" spans="1:97" s="44" customFormat="1" ht="15.75">
      <c r="A69" s="42" t="s">
        <v>184</v>
      </c>
      <c r="B69" s="40" t="s">
        <v>109</v>
      </c>
      <c r="C69" s="42" t="s">
        <v>42</v>
      </c>
      <c r="D69" s="42" t="s">
        <v>245</v>
      </c>
      <c r="E69" s="35"/>
      <c r="F69" s="42">
        <v>1</v>
      </c>
      <c r="G69" s="34">
        <v>0</v>
      </c>
      <c r="H69" s="34">
        <v>105</v>
      </c>
      <c r="I69" s="34">
        <v>75</v>
      </c>
      <c r="J69" s="34">
        <v>45</v>
      </c>
      <c r="K69" s="37">
        <v>56</v>
      </c>
      <c r="L69" s="34">
        <v>80</v>
      </c>
      <c r="M69" s="34">
        <v>77.5</v>
      </c>
      <c r="N69" s="34">
        <v>439</v>
      </c>
      <c r="O69" s="34"/>
      <c r="P69" s="34">
        <f t="shared" si="30"/>
        <v>-36</v>
      </c>
      <c r="Q69" s="34"/>
      <c r="R69" s="34"/>
      <c r="S69" s="34"/>
      <c r="T69" s="34" t="s">
        <v>232</v>
      </c>
      <c r="U69" s="56" t="s">
        <v>232</v>
      </c>
      <c r="V69" s="56"/>
      <c r="W69" s="56" t="s">
        <v>232</v>
      </c>
      <c r="X69" s="56"/>
      <c r="Y69" s="56" t="s">
        <v>232</v>
      </c>
      <c r="Z69" s="56"/>
      <c r="AA69" s="56" t="s">
        <v>232</v>
      </c>
      <c r="AB69" s="56"/>
      <c r="AC69" s="56" t="s">
        <v>232</v>
      </c>
      <c r="AD69" s="56"/>
      <c r="AE69" s="56" t="s">
        <v>232</v>
      </c>
      <c r="AF69" s="56"/>
      <c r="AG69" s="56" t="s">
        <v>232</v>
      </c>
      <c r="AH69" s="56" t="s">
        <v>232</v>
      </c>
      <c r="AI69" s="56"/>
      <c r="AJ69" s="56" t="s">
        <v>232</v>
      </c>
      <c r="AK69" s="56"/>
      <c r="AL69" s="56" t="s">
        <v>232</v>
      </c>
      <c r="AM69" s="56"/>
      <c r="AN69" s="56" t="s">
        <v>232</v>
      </c>
      <c r="AO69" s="56"/>
      <c r="AP69" s="56" t="s">
        <v>232</v>
      </c>
      <c r="AQ69" s="56"/>
      <c r="AR69" s="56" t="s">
        <v>232</v>
      </c>
      <c r="AS69" s="56"/>
      <c r="AT69" s="56" t="s">
        <v>232</v>
      </c>
      <c r="AU69" s="56" t="s">
        <v>232</v>
      </c>
      <c r="AV69" s="56"/>
      <c r="AW69" s="56" t="s">
        <v>232</v>
      </c>
      <c r="AX69" s="56"/>
      <c r="AY69" s="56" t="s">
        <v>232</v>
      </c>
      <c r="AZ69" s="56"/>
      <c r="BA69" s="56" t="s">
        <v>232</v>
      </c>
      <c r="BB69" s="56"/>
      <c r="BC69" s="56" t="s">
        <v>232</v>
      </c>
      <c r="BD69" s="56"/>
      <c r="BE69" s="56" t="s">
        <v>232</v>
      </c>
      <c r="BF69" s="56"/>
      <c r="BG69" s="56" t="s">
        <v>232</v>
      </c>
      <c r="BH69" s="56" t="s">
        <v>232</v>
      </c>
      <c r="BI69" s="56"/>
      <c r="BJ69" s="56" t="s">
        <v>232</v>
      </c>
      <c r="BK69" s="56"/>
      <c r="BL69" s="56" t="s">
        <v>232</v>
      </c>
      <c r="BM69" s="56"/>
      <c r="BN69" s="56" t="s">
        <v>232</v>
      </c>
      <c r="BO69" s="56"/>
      <c r="BP69" s="56" t="s">
        <v>232</v>
      </c>
      <c r="BQ69" s="56"/>
      <c r="BR69" s="56" t="s">
        <v>232</v>
      </c>
      <c r="BS69" s="56"/>
      <c r="BT69" s="34">
        <v>12</v>
      </c>
      <c r="BU69" s="56" t="s">
        <v>1326</v>
      </c>
      <c r="BV69" s="56"/>
      <c r="BW69" s="56" t="s">
        <v>1331</v>
      </c>
      <c r="BX69" s="56"/>
      <c r="BY69" s="56" t="s">
        <v>1335</v>
      </c>
      <c r="BZ69" s="56"/>
      <c r="CA69" s="56" t="s">
        <v>1340</v>
      </c>
      <c r="CB69" s="56"/>
      <c r="CC69" s="56" t="s">
        <v>73</v>
      </c>
      <c r="CD69" s="56"/>
      <c r="CE69" s="56" t="s">
        <v>1348</v>
      </c>
      <c r="CF69" s="56"/>
      <c r="CG69" s="34">
        <v>12</v>
      </c>
      <c r="CH69" s="56" t="s">
        <v>1326</v>
      </c>
      <c r="CI69" s="56"/>
      <c r="CJ69" s="56" t="s">
        <v>1331</v>
      </c>
      <c r="CK69" s="56"/>
      <c r="CL69" s="56" t="s">
        <v>1335</v>
      </c>
      <c r="CM69" s="56"/>
      <c r="CN69" s="56" t="s">
        <v>1340</v>
      </c>
      <c r="CO69" s="56"/>
      <c r="CP69" s="56" t="s">
        <v>73</v>
      </c>
      <c r="CQ69" s="56"/>
      <c r="CR69" s="56" t="s">
        <v>1348</v>
      </c>
      <c r="CS69" s="56"/>
    </row>
    <row r="70" spans="1:97" s="44" customFormat="1" ht="15.75">
      <c r="A70" s="42" t="s">
        <v>185</v>
      </c>
      <c r="B70" s="40" t="s">
        <v>110</v>
      </c>
      <c r="C70" s="42" t="s">
        <v>42</v>
      </c>
      <c r="D70" s="42" t="s">
        <v>245</v>
      </c>
      <c r="E70" s="35"/>
      <c r="F70" s="42">
        <v>1</v>
      </c>
      <c r="G70" s="34">
        <v>0</v>
      </c>
      <c r="H70" s="34">
        <v>100</v>
      </c>
      <c r="I70" s="34">
        <v>82</v>
      </c>
      <c r="J70" s="34">
        <v>86</v>
      </c>
      <c r="K70" s="37">
        <v>36</v>
      </c>
      <c r="L70" s="34">
        <v>49</v>
      </c>
      <c r="M70" s="34">
        <v>50.5</v>
      </c>
      <c r="N70" s="34">
        <v>408</v>
      </c>
      <c r="O70" s="34"/>
      <c r="P70" s="34">
        <f t="shared" si="30"/>
        <v>-36</v>
      </c>
      <c r="Q70" s="34"/>
      <c r="R70" s="34"/>
      <c r="S70" s="34"/>
      <c r="T70" s="34" t="s">
        <v>232</v>
      </c>
      <c r="U70" s="56" t="s">
        <v>232</v>
      </c>
      <c r="V70" s="56"/>
      <c r="W70" s="56" t="s">
        <v>232</v>
      </c>
      <c r="X70" s="56"/>
      <c r="Y70" s="56" t="s">
        <v>232</v>
      </c>
      <c r="Z70" s="56"/>
      <c r="AA70" s="56" t="s">
        <v>232</v>
      </c>
      <c r="AB70" s="56"/>
      <c r="AC70" s="56" t="s">
        <v>232</v>
      </c>
      <c r="AD70" s="56"/>
      <c r="AE70" s="56" t="s">
        <v>232</v>
      </c>
      <c r="AF70" s="56"/>
      <c r="AG70" s="56" t="s">
        <v>232</v>
      </c>
      <c r="AH70" s="56" t="s">
        <v>232</v>
      </c>
      <c r="AI70" s="56"/>
      <c r="AJ70" s="56" t="s">
        <v>232</v>
      </c>
      <c r="AK70" s="56"/>
      <c r="AL70" s="56" t="s">
        <v>232</v>
      </c>
      <c r="AM70" s="56"/>
      <c r="AN70" s="56" t="s">
        <v>232</v>
      </c>
      <c r="AO70" s="56"/>
      <c r="AP70" s="56" t="s">
        <v>232</v>
      </c>
      <c r="AQ70" s="56"/>
      <c r="AR70" s="56" t="s">
        <v>232</v>
      </c>
      <c r="AS70" s="56"/>
      <c r="AT70" s="56" t="s">
        <v>232</v>
      </c>
      <c r="AU70" s="56" t="s">
        <v>232</v>
      </c>
      <c r="AV70" s="56"/>
      <c r="AW70" s="56" t="s">
        <v>232</v>
      </c>
      <c r="AX70" s="56"/>
      <c r="AY70" s="56" t="s">
        <v>232</v>
      </c>
      <c r="AZ70" s="56"/>
      <c r="BA70" s="56" t="s">
        <v>232</v>
      </c>
      <c r="BB70" s="56"/>
      <c r="BC70" s="56" t="s">
        <v>232</v>
      </c>
      <c r="BD70" s="56"/>
      <c r="BE70" s="56" t="s">
        <v>232</v>
      </c>
      <c r="BF70" s="56"/>
      <c r="BG70" s="56" t="s">
        <v>232</v>
      </c>
      <c r="BH70" s="56" t="s">
        <v>232</v>
      </c>
      <c r="BI70" s="56"/>
      <c r="BJ70" s="56" t="s">
        <v>232</v>
      </c>
      <c r="BK70" s="56"/>
      <c r="BL70" s="56" t="s">
        <v>232</v>
      </c>
      <c r="BM70" s="56"/>
      <c r="BN70" s="56" t="s">
        <v>232</v>
      </c>
      <c r="BO70" s="56"/>
      <c r="BP70" s="56" t="s">
        <v>232</v>
      </c>
      <c r="BQ70" s="56"/>
      <c r="BR70" s="56" t="s">
        <v>232</v>
      </c>
      <c r="BS70" s="56"/>
      <c r="BT70" s="34">
        <v>12</v>
      </c>
      <c r="BU70" s="56" t="s">
        <v>1326</v>
      </c>
      <c r="BV70" s="56"/>
      <c r="BW70" s="56" t="s">
        <v>1331</v>
      </c>
      <c r="BX70" s="56"/>
      <c r="BY70" s="56" t="s">
        <v>1335</v>
      </c>
      <c r="BZ70" s="56"/>
      <c r="CA70" s="56" t="s">
        <v>1340</v>
      </c>
      <c r="CB70" s="56"/>
      <c r="CC70" s="56" t="s">
        <v>73</v>
      </c>
      <c r="CD70" s="56"/>
      <c r="CE70" s="56" t="s">
        <v>1348</v>
      </c>
      <c r="CF70" s="56"/>
      <c r="CG70" s="34">
        <v>12</v>
      </c>
      <c r="CH70" s="56" t="s">
        <v>1326</v>
      </c>
      <c r="CI70" s="56"/>
      <c r="CJ70" s="56" t="s">
        <v>1331</v>
      </c>
      <c r="CK70" s="56"/>
      <c r="CL70" s="56" t="s">
        <v>1335</v>
      </c>
      <c r="CM70" s="56"/>
      <c r="CN70" s="56" t="s">
        <v>1340</v>
      </c>
      <c r="CO70" s="56"/>
      <c r="CP70" s="56" t="s">
        <v>73</v>
      </c>
      <c r="CQ70" s="56"/>
      <c r="CR70" s="56" t="s">
        <v>1348</v>
      </c>
      <c r="CS70" s="56"/>
    </row>
    <row r="71" spans="1:97" s="52" customFormat="1" ht="15.75">
      <c r="A71" s="49" t="s">
        <v>817</v>
      </c>
      <c r="B71" s="50" t="s">
        <v>246</v>
      </c>
      <c r="C71" s="49" t="s">
        <v>44</v>
      </c>
      <c r="D71" s="49" t="s">
        <v>8</v>
      </c>
      <c r="E71" s="71"/>
      <c r="F71" s="49">
        <v>1</v>
      </c>
      <c r="G71" s="51">
        <v>1</v>
      </c>
      <c r="H71" s="51">
        <v>119</v>
      </c>
      <c r="I71" s="51">
        <v>112</v>
      </c>
      <c r="J71" s="51">
        <v>130</v>
      </c>
      <c r="K71" s="72">
        <v>70</v>
      </c>
      <c r="L71" s="51">
        <v>88</v>
      </c>
      <c r="M71" s="51">
        <v>79</v>
      </c>
      <c r="N71" s="51">
        <v>598</v>
      </c>
      <c r="O71" s="51" t="str">
        <f>IF(D71="理科",IF(N71&gt;=分数线!$C$2,"本科",""),IF(D71="文科",IF(N71&gt;=分数线!$C$3,"本科","")))</f>
        <v>本科</v>
      </c>
      <c r="P71" s="34">
        <f t="shared" si="30"/>
        <v>36</v>
      </c>
      <c r="Q71" s="51" t="str">
        <f>IF(D71="理科",IF(N71&gt;=分数线!$C$6,"重本",""),IF(D71="文科",IF(N71&gt;=分数线!$C$7,"重本","")))</f>
        <v>重本</v>
      </c>
      <c r="R71" s="51">
        <f t="shared" si="1"/>
        <v>72</v>
      </c>
      <c r="S71" s="51">
        <f t="shared" si="2"/>
        <v>108</v>
      </c>
      <c r="T71" s="51">
        <v>12</v>
      </c>
      <c r="U71" s="51" t="s">
        <v>1362</v>
      </c>
      <c r="V71" s="51">
        <f t="shared" si="3"/>
        <v>1.8</v>
      </c>
      <c r="W71" s="51" t="s">
        <v>1331</v>
      </c>
      <c r="X71" s="51">
        <f t="shared" si="3"/>
        <v>1.8</v>
      </c>
      <c r="Y71" s="51" t="s">
        <v>1335</v>
      </c>
      <c r="Z71" s="51">
        <f t="shared" si="3"/>
        <v>1.8</v>
      </c>
      <c r="AA71" s="51" t="s">
        <v>1340</v>
      </c>
      <c r="AB71" s="51">
        <f t="shared" si="3"/>
        <v>1.8</v>
      </c>
      <c r="AC71" s="51" t="s">
        <v>73</v>
      </c>
      <c r="AD71" s="51">
        <f t="shared" si="4"/>
        <v>1.8</v>
      </c>
      <c r="AE71" s="51" t="s">
        <v>1348</v>
      </c>
      <c r="AF71" s="51">
        <f t="shared" si="5"/>
        <v>1.8</v>
      </c>
      <c r="AG71" s="51">
        <v>12</v>
      </c>
      <c r="AH71" s="51" t="s">
        <v>1362</v>
      </c>
      <c r="AI71" s="51">
        <f t="shared" si="6"/>
        <v>1.8</v>
      </c>
      <c r="AJ71" s="51" t="s">
        <v>1331</v>
      </c>
      <c r="AK71" s="51">
        <f t="shared" si="7"/>
        <v>1.8</v>
      </c>
      <c r="AL71" s="51" t="s">
        <v>1335</v>
      </c>
      <c r="AM71" s="51">
        <f t="shared" si="8"/>
        <v>1.8</v>
      </c>
      <c r="AN71" s="51" t="s">
        <v>1340</v>
      </c>
      <c r="AO71" s="51">
        <f t="shared" si="9"/>
        <v>1.8</v>
      </c>
      <c r="AP71" s="51" t="s">
        <v>73</v>
      </c>
      <c r="AQ71" s="51">
        <f t="shared" si="10"/>
        <v>1.8</v>
      </c>
      <c r="AR71" s="51" t="s">
        <v>1348</v>
      </c>
      <c r="AS71" s="51">
        <f t="shared" si="11"/>
        <v>1.8</v>
      </c>
      <c r="AT71" s="51">
        <v>12</v>
      </c>
      <c r="AU71" s="51" t="s">
        <v>1326</v>
      </c>
      <c r="AV71" s="51">
        <f t="shared" si="12"/>
        <v>2.6999999999999997</v>
      </c>
      <c r="AW71" s="51" t="s">
        <v>1331</v>
      </c>
      <c r="AX71" s="51">
        <f t="shared" si="12"/>
        <v>2.6999999999999997</v>
      </c>
      <c r="AY71" s="51" t="s">
        <v>1335</v>
      </c>
      <c r="AZ71" s="51">
        <f t="shared" si="12"/>
        <v>2.6999999999999997</v>
      </c>
      <c r="BA71" s="51" t="s">
        <v>1340</v>
      </c>
      <c r="BB71" s="51">
        <f t="shared" si="12"/>
        <v>2.6999999999999997</v>
      </c>
      <c r="BC71" s="51" t="s">
        <v>73</v>
      </c>
      <c r="BD71" s="51">
        <f t="shared" si="13"/>
        <v>2.6999999999999997</v>
      </c>
      <c r="BE71" s="51" t="s">
        <v>1348</v>
      </c>
      <c r="BF71" s="51">
        <f t="shared" si="14"/>
        <v>2.6999999999999997</v>
      </c>
      <c r="BG71" s="51">
        <v>12</v>
      </c>
      <c r="BH71" s="51" t="s">
        <v>1326</v>
      </c>
      <c r="BI71" s="51">
        <f t="shared" si="15"/>
        <v>2.6999999999999997</v>
      </c>
      <c r="BJ71" s="51" t="s">
        <v>1331</v>
      </c>
      <c r="BK71" s="51">
        <f t="shared" si="16"/>
        <v>2.6999999999999997</v>
      </c>
      <c r="BL71" s="51" t="s">
        <v>1335</v>
      </c>
      <c r="BM71" s="51">
        <f t="shared" si="17"/>
        <v>2.6999999999999997</v>
      </c>
      <c r="BN71" s="51" t="s">
        <v>1340</v>
      </c>
      <c r="BO71" s="51">
        <f t="shared" si="18"/>
        <v>2.6999999999999997</v>
      </c>
      <c r="BP71" s="51" t="s">
        <v>73</v>
      </c>
      <c r="BQ71" s="51">
        <f t="shared" si="19"/>
        <v>2.6999999999999997</v>
      </c>
      <c r="BR71" s="51" t="s">
        <v>1348</v>
      </c>
      <c r="BS71" s="51">
        <f t="shared" si="20"/>
        <v>2.6999999999999997</v>
      </c>
      <c r="BT71" s="51">
        <v>12</v>
      </c>
      <c r="BU71" s="51" t="s">
        <v>1326</v>
      </c>
      <c r="BV71" s="51">
        <f t="shared" si="21"/>
        <v>4.5</v>
      </c>
      <c r="BW71" s="51" t="s">
        <v>1331</v>
      </c>
      <c r="BX71" s="51">
        <f t="shared" si="21"/>
        <v>4.5</v>
      </c>
      <c r="BY71" s="51" t="s">
        <v>1335</v>
      </c>
      <c r="BZ71" s="51">
        <f t="shared" si="21"/>
        <v>4.5</v>
      </c>
      <c r="CA71" s="51" t="s">
        <v>1340</v>
      </c>
      <c r="CB71" s="51">
        <f t="shared" si="21"/>
        <v>4.5</v>
      </c>
      <c r="CC71" s="51" t="s">
        <v>73</v>
      </c>
      <c r="CD71" s="51">
        <f t="shared" si="22"/>
        <v>4.5</v>
      </c>
      <c r="CE71" s="51" t="s">
        <v>1348</v>
      </c>
      <c r="CF71" s="51">
        <f t="shared" si="23"/>
        <v>4.5</v>
      </c>
      <c r="CG71" s="51">
        <v>12</v>
      </c>
      <c r="CH71" s="51" t="s">
        <v>1326</v>
      </c>
      <c r="CI71" s="51">
        <f t="shared" si="24"/>
        <v>4.5</v>
      </c>
      <c r="CJ71" s="51" t="s">
        <v>1331</v>
      </c>
      <c r="CK71" s="51">
        <f t="shared" si="25"/>
        <v>4.5</v>
      </c>
      <c r="CL71" s="51" t="s">
        <v>1335</v>
      </c>
      <c r="CM71" s="51">
        <f t="shared" si="26"/>
        <v>4.5</v>
      </c>
      <c r="CN71" s="51" t="s">
        <v>1340</v>
      </c>
      <c r="CO71" s="51">
        <f t="shared" si="27"/>
        <v>4.5</v>
      </c>
      <c r="CP71" s="51" t="s">
        <v>73</v>
      </c>
      <c r="CQ71" s="51">
        <f t="shared" si="28"/>
        <v>4.5</v>
      </c>
      <c r="CR71" s="51" t="s">
        <v>1348</v>
      </c>
      <c r="CS71" s="51">
        <f t="shared" si="29"/>
        <v>4.5</v>
      </c>
    </row>
    <row r="72" spans="1:97" s="44" customFormat="1" ht="15.75">
      <c r="A72" s="42" t="s">
        <v>818</v>
      </c>
      <c r="B72" s="40" t="s">
        <v>247</v>
      </c>
      <c r="C72" s="42" t="s">
        <v>44</v>
      </c>
      <c r="D72" s="42" t="s">
        <v>8</v>
      </c>
      <c r="E72" s="35"/>
      <c r="F72" s="42">
        <v>1</v>
      </c>
      <c r="G72" s="34">
        <v>1</v>
      </c>
      <c r="H72" s="34">
        <v>115</v>
      </c>
      <c r="I72" s="34">
        <v>90</v>
      </c>
      <c r="J72" s="34">
        <v>130</v>
      </c>
      <c r="K72" s="73">
        <v>69</v>
      </c>
      <c r="L72" s="34">
        <v>80</v>
      </c>
      <c r="M72" s="34">
        <v>77.5</v>
      </c>
      <c r="N72" s="34">
        <v>564</v>
      </c>
      <c r="O72" s="34" t="str">
        <f>IF(D72="理科",IF(N72&gt;=分数线!$C$2,"本科",""),IF(D72="文科",IF(N72&gt;=分数线!$C$3,"本科","")))</f>
        <v>本科</v>
      </c>
      <c r="P72" s="34">
        <f t="shared" si="30"/>
        <v>36</v>
      </c>
      <c r="Q72" s="34" t="str">
        <f>IF(D72="理科",IF(N72&gt;=分数线!$C$6,"重本",""),IF(D72="文科",IF(N72&gt;=分数线!$C$7,"重本","")))</f>
        <v>重本</v>
      </c>
      <c r="R72" s="34">
        <f t="shared" si="1"/>
        <v>72</v>
      </c>
      <c r="S72" s="34">
        <f t="shared" si="2"/>
        <v>108</v>
      </c>
      <c r="T72" s="34">
        <v>11</v>
      </c>
      <c r="U72" s="34" t="s">
        <v>1325</v>
      </c>
      <c r="V72" s="34">
        <f t="shared" si="3"/>
        <v>1.8</v>
      </c>
      <c r="W72" s="34" t="s">
        <v>1330</v>
      </c>
      <c r="X72" s="34">
        <f t="shared" si="3"/>
        <v>1.8</v>
      </c>
      <c r="Y72" s="34" t="s">
        <v>1335</v>
      </c>
      <c r="Z72" s="34">
        <f t="shared" si="3"/>
        <v>1.8</v>
      </c>
      <c r="AA72" s="34" t="s">
        <v>1356</v>
      </c>
      <c r="AB72" s="34">
        <f t="shared" si="3"/>
        <v>1.8</v>
      </c>
      <c r="AC72" s="34" t="s">
        <v>1344</v>
      </c>
      <c r="AD72" s="34">
        <f t="shared" si="4"/>
        <v>1.8</v>
      </c>
      <c r="AE72" s="34" t="s">
        <v>18</v>
      </c>
      <c r="AF72" s="34">
        <f t="shared" si="5"/>
        <v>1.8</v>
      </c>
      <c r="AG72" s="34" t="s">
        <v>217</v>
      </c>
      <c r="AH72" s="34" t="s">
        <v>1325</v>
      </c>
      <c r="AI72" s="34">
        <f t="shared" si="6"/>
        <v>1.8</v>
      </c>
      <c r="AJ72" s="34" t="s">
        <v>1330</v>
      </c>
      <c r="AK72" s="34">
        <f t="shared" si="7"/>
        <v>1.8</v>
      </c>
      <c r="AL72" s="34" t="s">
        <v>1335</v>
      </c>
      <c r="AM72" s="34">
        <f t="shared" si="8"/>
        <v>1.8</v>
      </c>
      <c r="AN72" s="34" t="s">
        <v>1356</v>
      </c>
      <c r="AO72" s="34">
        <f t="shared" si="9"/>
        <v>1.8</v>
      </c>
      <c r="AP72" s="34" t="s">
        <v>1344</v>
      </c>
      <c r="AQ72" s="34">
        <f t="shared" si="10"/>
        <v>1.8</v>
      </c>
      <c r="AR72" s="34" t="s">
        <v>18</v>
      </c>
      <c r="AS72" s="34">
        <f t="shared" si="11"/>
        <v>1.8</v>
      </c>
      <c r="AT72" s="34" t="s">
        <v>217</v>
      </c>
      <c r="AU72" s="34" t="s">
        <v>1325</v>
      </c>
      <c r="AV72" s="34">
        <f t="shared" si="12"/>
        <v>2.6999999999999997</v>
      </c>
      <c r="AW72" s="34" t="s">
        <v>1330</v>
      </c>
      <c r="AX72" s="34">
        <f t="shared" si="12"/>
        <v>2.6999999999999997</v>
      </c>
      <c r="AY72" s="34" t="s">
        <v>1335</v>
      </c>
      <c r="AZ72" s="34">
        <f t="shared" si="12"/>
        <v>2.6999999999999997</v>
      </c>
      <c r="BA72" s="34" t="s">
        <v>1356</v>
      </c>
      <c r="BB72" s="34">
        <f t="shared" si="12"/>
        <v>2.6999999999999997</v>
      </c>
      <c r="BC72" s="34" t="s">
        <v>1344</v>
      </c>
      <c r="BD72" s="34">
        <f t="shared" si="13"/>
        <v>2.6999999999999997</v>
      </c>
      <c r="BE72" s="34" t="s">
        <v>1342</v>
      </c>
      <c r="BF72" s="34">
        <f t="shared" si="14"/>
        <v>2.6999999999999997</v>
      </c>
      <c r="BG72" s="34">
        <v>11</v>
      </c>
      <c r="BH72" s="34" t="s">
        <v>1325</v>
      </c>
      <c r="BI72" s="34">
        <f t="shared" si="15"/>
        <v>2.6999999999999997</v>
      </c>
      <c r="BJ72" s="34" t="s">
        <v>1330</v>
      </c>
      <c r="BK72" s="34">
        <f t="shared" si="16"/>
        <v>2.6999999999999997</v>
      </c>
      <c r="BL72" s="34" t="s">
        <v>1335</v>
      </c>
      <c r="BM72" s="34">
        <f t="shared" si="17"/>
        <v>2.6999999999999997</v>
      </c>
      <c r="BN72" s="34" t="s">
        <v>1356</v>
      </c>
      <c r="BO72" s="34">
        <f t="shared" si="18"/>
        <v>2.6999999999999997</v>
      </c>
      <c r="BP72" s="34" t="s">
        <v>1344</v>
      </c>
      <c r="BQ72" s="34">
        <f t="shared" si="19"/>
        <v>2.6999999999999997</v>
      </c>
      <c r="BR72" s="34" t="s">
        <v>1349</v>
      </c>
      <c r="BS72" s="34">
        <f t="shared" si="20"/>
        <v>2.6999999999999997</v>
      </c>
      <c r="BT72" s="34">
        <v>11</v>
      </c>
      <c r="BU72" s="34" t="s">
        <v>1325</v>
      </c>
      <c r="BV72" s="34">
        <f t="shared" si="21"/>
        <v>4.5</v>
      </c>
      <c r="BW72" s="34" t="s">
        <v>1330</v>
      </c>
      <c r="BX72" s="34">
        <f t="shared" si="21"/>
        <v>4.5</v>
      </c>
      <c r="BY72" s="34" t="s">
        <v>1335</v>
      </c>
      <c r="BZ72" s="34">
        <f t="shared" si="21"/>
        <v>4.5</v>
      </c>
      <c r="CA72" s="34" t="s">
        <v>20</v>
      </c>
      <c r="CB72" s="34">
        <f t="shared" si="21"/>
        <v>4.5</v>
      </c>
      <c r="CC72" s="34" t="s">
        <v>1344</v>
      </c>
      <c r="CD72" s="34">
        <f t="shared" si="22"/>
        <v>4.5</v>
      </c>
      <c r="CE72" s="34" t="s">
        <v>1349</v>
      </c>
      <c r="CF72" s="34">
        <f t="shared" si="23"/>
        <v>4.5</v>
      </c>
      <c r="CG72" s="34">
        <v>11</v>
      </c>
      <c r="CH72" s="34" t="s">
        <v>1325</v>
      </c>
      <c r="CI72" s="34">
        <f t="shared" si="24"/>
        <v>4.5</v>
      </c>
      <c r="CJ72" s="34" t="s">
        <v>1330</v>
      </c>
      <c r="CK72" s="34">
        <f t="shared" si="25"/>
        <v>4.5</v>
      </c>
      <c r="CL72" s="34" t="s">
        <v>1335</v>
      </c>
      <c r="CM72" s="34">
        <f t="shared" si="26"/>
        <v>4.5</v>
      </c>
      <c r="CN72" s="34" t="s">
        <v>20</v>
      </c>
      <c r="CO72" s="34">
        <f t="shared" si="27"/>
        <v>4.5</v>
      </c>
      <c r="CP72" s="34" t="s">
        <v>1344</v>
      </c>
      <c r="CQ72" s="34">
        <f t="shared" si="28"/>
        <v>4.5</v>
      </c>
      <c r="CR72" s="34" t="s">
        <v>1349</v>
      </c>
      <c r="CS72" s="34">
        <f t="shared" si="29"/>
        <v>4.5</v>
      </c>
    </row>
    <row r="73" spans="1:97" s="44" customFormat="1" ht="15.75">
      <c r="A73" s="42" t="s">
        <v>54</v>
      </c>
      <c r="B73" s="40" t="s">
        <v>248</v>
      </c>
      <c r="C73" s="42" t="s">
        <v>44</v>
      </c>
      <c r="D73" s="42" t="s">
        <v>8</v>
      </c>
      <c r="E73" s="35"/>
      <c r="F73" s="42">
        <v>1</v>
      </c>
      <c r="G73" s="34">
        <v>0</v>
      </c>
      <c r="H73" s="34">
        <v>113</v>
      </c>
      <c r="I73" s="34">
        <v>97</v>
      </c>
      <c r="J73" s="34">
        <v>118</v>
      </c>
      <c r="K73" s="73">
        <v>69</v>
      </c>
      <c r="L73" s="34">
        <v>77</v>
      </c>
      <c r="M73" s="34">
        <v>82.5</v>
      </c>
      <c r="N73" s="34">
        <v>557</v>
      </c>
      <c r="O73" s="34" t="str">
        <f>IF(D73="理科",IF(N73&gt;=分数线!$C$2,"本科",""),IF(D73="文科",IF(N73&gt;=分数线!$C$3,"本科","")))</f>
        <v>本科</v>
      </c>
      <c r="P73" s="34">
        <f t="shared" si="30"/>
        <v>36</v>
      </c>
      <c r="Q73" s="34" t="str">
        <f>IF(D73="理科",IF(N73&gt;=分数线!$C$6,"重本",""),IF(D73="文科",IF(N73&gt;=分数线!$C$7,"重本","")))</f>
        <v>重本</v>
      </c>
      <c r="R73" s="34">
        <f t="shared" si="1"/>
        <v>144</v>
      </c>
      <c r="S73" s="34">
        <f t="shared" si="2"/>
        <v>180</v>
      </c>
      <c r="T73" s="34">
        <v>12</v>
      </c>
      <c r="U73" s="34" t="s">
        <v>1362</v>
      </c>
      <c r="V73" s="34">
        <f t="shared" si="3"/>
        <v>3</v>
      </c>
      <c r="W73" s="34" t="s">
        <v>1331</v>
      </c>
      <c r="X73" s="34">
        <f t="shared" si="3"/>
        <v>3</v>
      </c>
      <c r="Y73" s="34" t="s">
        <v>1335</v>
      </c>
      <c r="Z73" s="34">
        <f t="shared" si="3"/>
        <v>3</v>
      </c>
      <c r="AA73" s="34" t="s">
        <v>1340</v>
      </c>
      <c r="AB73" s="34">
        <f t="shared" si="3"/>
        <v>3</v>
      </c>
      <c r="AC73" s="34" t="s">
        <v>73</v>
      </c>
      <c r="AD73" s="34">
        <f t="shared" si="4"/>
        <v>3</v>
      </c>
      <c r="AE73" s="34" t="s">
        <v>1348</v>
      </c>
      <c r="AF73" s="34">
        <f t="shared" si="5"/>
        <v>3</v>
      </c>
      <c r="AG73" s="34" t="s">
        <v>1359</v>
      </c>
      <c r="AH73" s="34" t="s">
        <v>1362</v>
      </c>
      <c r="AI73" s="34">
        <f t="shared" si="6"/>
        <v>3</v>
      </c>
      <c r="AJ73" s="34" t="s">
        <v>1331</v>
      </c>
      <c r="AK73" s="34">
        <f t="shared" si="7"/>
        <v>3</v>
      </c>
      <c r="AL73" s="34" t="s">
        <v>1335</v>
      </c>
      <c r="AM73" s="34">
        <f t="shared" si="8"/>
        <v>3</v>
      </c>
      <c r="AN73" s="34" t="s">
        <v>1340</v>
      </c>
      <c r="AO73" s="34">
        <f t="shared" si="9"/>
        <v>3</v>
      </c>
      <c r="AP73" s="34" t="s">
        <v>73</v>
      </c>
      <c r="AQ73" s="34">
        <f t="shared" si="10"/>
        <v>3</v>
      </c>
      <c r="AR73" s="34" t="s">
        <v>1348</v>
      </c>
      <c r="AS73" s="34">
        <f t="shared" si="11"/>
        <v>3</v>
      </c>
      <c r="AT73" s="34" t="s">
        <v>1359</v>
      </c>
      <c r="AU73" s="34" t="s">
        <v>1326</v>
      </c>
      <c r="AV73" s="34">
        <f t="shared" si="12"/>
        <v>4.5</v>
      </c>
      <c r="AW73" s="34" t="s">
        <v>1331</v>
      </c>
      <c r="AX73" s="34">
        <f t="shared" si="12"/>
        <v>4.5</v>
      </c>
      <c r="AY73" s="34" t="s">
        <v>1335</v>
      </c>
      <c r="AZ73" s="34">
        <f t="shared" si="12"/>
        <v>4.5</v>
      </c>
      <c r="BA73" s="34" t="s">
        <v>1340</v>
      </c>
      <c r="BB73" s="34">
        <f t="shared" si="12"/>
        <v>4.5</v>
      </c>
      <c r="BC73" s="34" t="s">
        <v>73</v>
      </c>
      <c r="BD73" s="34">
        <f t="shared" si="13"/>
        <v>4.5</v>
      </c>
      <c r="BE73" s="34" t="s">
        <v>1348</v>
      </c>
      <c r="BF73" s="34">
        <f t="shared" si="14"/>
        <v>4.5</v>
      </c>
      <c r="BG73" s="34">
        <v>12</v>
      </c>
      <c r="BH73" s="34" t="s">
        <v>1326</v>
      </c>
      <c r="BI73" s="34">
        <f t="shared" si="15"/>
        <v>4.5</v>
      </c>
      <c r="BJ73" s="34" t="s">
        <v>1331</v>
      </c>
      <c r="BK73" s="34">
        <f t="shared" si="16"/>
        <v>4.5</v>
      </c>
      <c r="BL73" s="34" t="s">
        <v>1335</v>
      </c>
      <c r="BM73" s="34">
        <f t="shared" si="17"/>
        <v>4.5</v>
      </c>
      <c r="BN73" s="34" t="s">
        <v>1340</v>
      </c>
      <c r="BO73" s="34">
        <f t="shared" si="18"/>
        <v>4.5</v>
      </c>
      <c r="BP73" s="34" t="s">
        <v>73</v>
      </c>
      <c r="BQ73" s="34">
        <f t="shared" si="19"/>
        <v>4.5</v>
      </c>
      <c r="BR73" s="34" t="s">
        <v>1348</v>
      </c>
      <c r="BS73" s="34">
        <f t="shared" si="20"/>
        <v>4.5</v>
      </c>
      <c r="BT73" s="34">
        <v>12</v>
      </c>
      <c r="BU73" s="34" t="s">
        <v>1326</v>
      </c>
      <c r="BV73" s="34">
        <f t="shared" si="21"/>
        <v>7.5</v>
      </c>
      <c r="BW73" s="34" t="s">
        <v>1331</v>
      </c>
      <c r="BX73" s="34">
        <f t="shared" si="21"/>
        <v>7.5</v>
      </c>
      <c r="BY73" s="34" t="s">
        <v>1335</v>
      </c>
      <c r="BZ73" s="34">
        <f t="shared" si="21"/>
        <v>7.5</v>
      </c>
      <c r="CA73" s="34" t="s">
        <v>1340</v>
      </c>
      <c r="CB73" s="34">
        <f t="shared" si="21"/>
        <v>7.5</v>
      </c>
      <c r="CC73" s="34" t="s">
        <v>73</v>
      </c>
      <c r="CD73" s="34">
        <f t="shared" si="22"/>
        <v>7.5</v>
      </c>
      <c r="CE73" s="34" t="s">
        <v>1348</v>
      </c>
      <c r="CF73" s="34">
        <f t="shared" si="23"/>
        <v>7.5</v>
      </c>
      <c r="CG73" s="34">
        <v>12</v>
      </c>
      <c r="CH73" s="34" t="s">
        <v>1326</v>
      </c>
      <c r="CI73" s="34">
        <f t="shared" si="24"/>
        <v>7.5</v>
      </c>
      <c r="CJ73" s="34" t="s">
        <v>1331</v>
      </c>
      <c r="CK73" s="34">
        <f t="shared" si="25"/>
        <v>7.5</v>
      </c>
      <c r="CL73" s="34" t="s">
        <v>1335</v>
      </c>
      <c r="CM73" s="34">
        <f t="shared" si="26"/>
        <v>7.5</v>
      </c>
      <c r="CN73" s="34" t="s">
        <v>1340</v>
      </c>
      <c r="CO73" s="34">
        <f t="shared" si="27"/>
        <v>7.5</v>
      </c>
      <c r="CP73" s="34" t="s">
        <v>73</v>
      </c>
      <c r="CQ73" s="34">
        <f t="shared" si="28"/>
        <v>7.5</v>
      </c>
      <c r="CR73" s="34" t="s">
        <v>1348</v>
      </c>
      <c r="CS73" s="34">
        <f t="shared" si="29"/>
        <v>7.5</v>
      </c>
    </row>
    <row r="74" spans="1:97" s="44" customFormat="1" ht="15.75">
      <c r="A74" s="42" t="s">
        <v>819</v>
      </c>
      <c r="B74" s="40" t="s">
        <v>249</v>
      </c>
      <c r="C74" s="42" t="s">
        <v>44</v>
      </c>
      <c r="D74" s="42" t="s">
        <v>8</v>
      </c>
      <c r="E74" s="35"/>
      <c r="F74" s="42">
        <v>1</v>
      </c>
      <c r="G74" s="34">
        <v>0</v>
      </c>
      <c r="H74" s="34">
        <v>107</v>
      </c>
      <c r="I74" s="34">
        <v>114</v>
      </c>
      <c r="J74" s="34">
        <v>106</v>
      </c>
      <c r="K74" s="73">
        <v>74.5</v>
      </c>
      <c r="L74" s="34">
        <v>73</v>
      </c>
      <c r="M74" s="34">
        <v>72.5</v>
      </c>
      <c r="N74" s="34">
        <v>547</v>
      </c>
      <c r="O74" s="34" t="str">
        <f>IF(D74="理科",IF(N74&gt;=分数线!$C$2,"本科",""),IF(D74="文科",IF(N74&gt;=分数线!$C$3,"本科","")))</f>
        <v>本科</v>
      </c>
      <c r="P74" s="34">
        <f t="shared" si="30"/>
        <v>36</v>
      </c>
      <c r="Q74" s="34" t="str">
        <f>IF(D74="理科",IF(N74&gt;=分数线!$C$6,"重本",""),IF(D74="文科",IF(N74&gt;=分数线!$C$7,"重本","")))</f>
        <v>重本</v>
      </c>
      <c r="R74" s="34">
        <f t="shared" si="1"/>
        <v>144</v>
      </c>
      <c r="S74" s="34">
        <f t="shared" si="2"/>
        <v>180</v>
      </c>
      <c r="T74" s="34">
        <v>11</v>
      </c>
      <c r="U74" s="34" t="s">
        <v>1325</v>
      </c>
      <c r="V74" s="34">
        <f t="shared" si="3"/>
        <v>3</v>
      </c>
      <c r="W74" s="34" t="s">
        <v>1330</v>
      </c>
      <c r="X74" s="34">
        <f t="shared" si="3"/>
        <v>3</v>
      </c>
      <c r="Y74" s="34" t="s">
        <v>1335</v>
      </c>
      <c r="Z74" s="34">
        <f t="shared" si="3"/>
        <v>3</v>
      </c>
      <c r="AA74" s="34" t="s">
        <v>1356</v>
      </c>
      <c r="AB74" s="34">
        <f t="shared" si="3"/>
        <v>3</v>
      </c>
      <c r="AC74" s="34" t="s">
        <v>1344</v>
      </c>
      <c r="AD74" s="34">
        <f t="shared" si="4"/>
        <v>3</v>
      </c>
      <c r="AE74" s="34" t="s">
        <v>18</v>
      </c>
      <c r="AF74" s="34">
        <f t="shared" si="5"/>
        <v>3</v>
      </c>
      <c r="AG74" s="34" t="s">
        <v>217</v>
      </c>
      <c r="AH74" s="34" t="s">
        <v>1325</v>
      </c>
      <c r="AI74" s="34">
        <f t="shared" si="6"/>
        <v>3</v>
      </c>
      <c r="AJ74" s="34" t="s">
        <v>1330</v>
      </c>
      <c r="AK74" s="34">
        <f t="shared" si="7"/>
        <v>3</v>
      </c>
      <c r="AL74" s="34" t="s">
        <v>1335</v>
      </c>
      <c r="AM74" s="34">
        <f t="shared" si="8"/>
        <v>3</v>
      </c>
      <c r="AN74" s="34" t="s">
        <v>1356</v>
      </c>
      <c r="AO74" s="34">
        <f t="shared" si="9"/>
        <v>3</v>
      </c>
      <c r="AP74" s="34" t="s">
        <v>1344</v>
      </c>
      <c r="AQ74" s="34">
        <f t="shared" si="10"/>
        <v>3</v>
      </c>
      <c r="AR74" s="34" t="s">
        <v>18</v>
      </c>
      <c r="AS74" s="34">
        <f t="shared" si="11"/>
        <v>3</v>
      </c>
      <c r="AT74" s="34" t="s">
        <v>217</v>
      </c>
      <c r="AU74" s="34" t="s">
        <v>1325</v>
      </c>
      <c r="AV74" s="34">
        <f t="shared" si="12"/>
        <v>4.5</v>
      </c>
      <c r="AW74" s="34" t="s">
        <v>1330</v>
      </c>
      <c r="AX74" s="34">
        <f t="shared" si="12"/>
        <v>4.5</v>
      </c>
      <c r="AY74" s="34" t="s">
        <v>1335</v>
      </c>
      <c r="AZ74" s="34">
        <f t="shared" si="12"/>
        <v>4.5</v>
      </c>
      <c r="BA74" s="34" t="s">
        <v>1356</v>
      </c>
      <c r="BB74" s="34">
        <f t="shared" si="12"/>
        <v>4.5</v>
      </c>
      <c r="BC74" s="34" t="s">
        <v>1344</v>
      </c>
      <c r="BD74" s="34">
        <f t="shared" si="13"/>
        <v>4.5</v>
      </c>
      <c r="BE74" s="34" t="s">
        <v>1342</v>
      </c>
      <c r="BF74" s="34">
        <f t="shared" si="14"/>
        <v>4.5</v>
      </c>
      <c r="BG74" s="34">
        <v>11</v>
      </c>
      <c r="BH74" s="34" t="s">
        <v>1325</v>
      </c>
      <c r="BI74" s="34">
        <f t="shared" si="15"/>
        <v>4.5</v>
      </c>
      <c r="BJ74" s="34" t="s">
        <v>1330</v>
      </c>
      <c r="BK74" s="34">
        <f t="shared" si="16"/>
        <v>4.5</v>
      </c>
      <c r="BL74" s="34" t="s">
        <v>1335</v>
      </c>
      <c r="BM74" s="34">
        <f t="shared" si="17"/>
        <v>4.5</v>
      </c>
      <c r="BN74" s="34" t="s">
        <v>1356</v>
      </c>
      <c r="BO74" s="34">
        <f t="shared" si="18"/>
        <v>4.5</v>
      </c>
      <c r="BP74" s="34" t="s">
        <v>1344</v>
      </c>
      <c r="BQ74" s="34">
        <f t="shared" si="19"/>
        <v>4.5</v>
      </c>
      <c r="BR74" s="34" t="s">
        <v>1349</v>
      </c>
      <c r="BS74" s="34">
        <f t="shared" si="20"/>
        <v>4.5</v>
      </c>
      <c r="BT74" s="34">
        <v>11</v>
      </c>
      <c r="BU74" s="34" t="s">
        <v>1325</v>
      </c>
      <c r="BV74" s="34">
        <f t="shared" si="21"/>
        <v>7.5</v>
      </c>
      <c r="BW74" s="34" t="s">
        <v>1330</v>
      </c>
      <c r="BX74" s="34">
        <f t="shared" si="21"/>
        <v>7.5</v>
      </c>
      <c r="BY74" s="34" t="s">
        <v>1335</v>
      </c>
      <c r="BZ74" s="34">
        <f t="shared" si="21"/>
        <v>7.5</v>
      </c>
      <c r="CA74" s="34" t="s">
        <v>20</v>
      </c>
      <c r="CB74" s="34">
        <f t="shared" si="21"/>
        <v>7.5</v>
      </c>
      <c r="CC74" s="34" t="s">
        <v>1344</v>
      </c>
      <c r="CD74" s="34">
        <f t="shared" si="22"/>
        <v>7.5</v>
      </c>
      <c r="CE74" s="34" t="s">
        <v>1349</v>
      </c>
      <c r="CF74" s="34">
        <f t="shared" si="23"/>
        <v>7.5</v>
      </c>
      <c r="CG74" s="34">
        <v>11</v>
      </c>
      <c r="CH74" s="34" t="s">
        <v>1325</v>
      </c>
      <c r="CI74" s="34">
        <f t="shared" si="24"/>
        <v>7.5</v>
      </c>
      <c r="CJ74" s="34" t="s">
        <v>1330</v>
      </c>
      <c r="CK74" s="34">
        <f t="shared" si="25"/>
        <v>7.5</v>
      </c>
      <c r="CL74" s="34" t="s">
        <v>1335</v>
      </c>
      <c r="CM74" s="34">
        <f t="shared" si="26"/>
        <v>7.5</v>
      </c>
      <c r="CN74" s="34" t="s">
        <v>20</v>
      </c>
      <c r="CO74" s="34">
        <f t="shared" si="27"/>
        <v>7.5</v>
      </c>
      <c r="CP74" s="34" t="s">
        <v>1344</v>
      </c>
      <c r="CQ74" s="34">
        <f t="shared" si="28"/>
        <v>7.5</v>
      </c>
      <c r="CR74" s="34" t="s">
        <v>1349</v>
      </c>
      <c r="CS74" s="34">
        <f t="shared" si="29"/>
        <v>7.5</v>
      </c>
    </row>
    <row r="75" spans="1:97" s="44" customFormat="1" ht="15.95" customHeight="1">
      <c r="A75" s="42" t="s">
        <v>820</v>
      </c>
      <c r="B75" s="40" t="s">
        <v>250</v>
      </c>
      <c r="C75" s="42" t="s">
        <v>44</v>
      </c>
      <c r="D75" s="42" t="s">
        <v>8</v>
      </c>
      <c r="E75" s="35"/>
      <c r="F75" s="42">
        <v>1</v>
      </c>
      <c r="G75" s="34">
        <v>1</v>
      </c>
      <c r="H75" s="34">
        <v>106</v>
      </c>
      <c r="I75" s="34">
        <v>103</v>
      </c>
      <c r="J75" s="34">
        <v>105</v>
      </c>
      <c r="K75" s="73">
        <v>74.5</v>
      </c>
      <c r="L75" s="34">
        <v>81.5</v>
      </c>
      <c r="M75" s="34">
        <v>76</v>
      </c>
      <c r="N75" s="34">
        <v>546</v>
      </c>
      <c r="O75" s="34" t="str">
        <f>IF(D75="理科",IF(N75&gt;=分数线!$C$2,"本科",""),IF(D75="文科",IF(N75&gt;=分数线!$C$3,"本科","")))</f>
        <v>本科</v>
      </c>
      <c r="P75" s="34">
        <f t="shared" si="30"/>
        <v>36</v>
      </c>
      <c r="Q75" s="34" t="str">
        <f>IF(D75="理科",IF(N75&gt;=分数线!$C$6,"重本",""),IF(D75="文科",IF(N75&gt;=分数线!$C$7,"重本","")))</f>
        <v>重本</v>
      </c>
      <c r="R75" s="34">
        <f t="shared" si="1"/>
        <v>72</v>
      </c>
      <c r="S75" s="34">
        <f t="shared" si="2"/>
        <v>108</v>
      </c>
      <c r="T75" s="34">
        <v>12</v>
      </c>
      <c r="U75" s="34" t="s">
        <v>1362</v>
      </c>
      <c r="V75" s="34">
        <f t="shared" si="3"/>
        <v>1.8</v>
      </c>
      <c r="W75" s="34" t="s">
        <v>1331</v>
      </c>
      <c r="X75" s="34">
        <f t="shared" si="3"/>
        <v>1.8</v>
      </c>
      <c r="Y75" s="34" t="s">
        <v>1365</v>
      </c>
      <c r="Z75" s="34">
        <f t="shared" si="3"/>
        <v>1.8</v>
      </c>
      <c r="AA75" s="34" t="s">
        <v>1340</v>
      </c>
      <c r="AB75" s="34">
        <f t="shared" si="3"/>
        <v>1.8</v>
      </c>
      <c r="AC75" s="34" t="s">
        <v>73</v>
      </c>
      <c r="AD75" s="34">
        <f t="shared" si="4"/>
        <v>1.8</v>
      </c>
      <c r="AE75" s="34" t="s">
        <v>1348</v>
      </c>
      <c r="AF75" s="34">
        <f t="shared" si="5"/>
        <v>1.8</v>
      </c>
      <c r="AG75" s="34" t="s">
        <v>1359</v>
      </c>
      <c r="AH75" s="34" t="s">
        <v>1362</v>
      </c>
      <c r="AI75" s="34">
        <f t="shared" si="6"/>
        <v>1.8</v>
      </c>
      <c r="AJ75" s="34" t="s">
        <v>1331</v>
      </c>
      <c r="AK75" s="34">
        <f t="shared" si="7"/>
        <v>1.8</v>
      </c>
      <c r="AL75" s="34" t="s">
        <v>1365</v>
      </c>
      <c r="AM75" s="34">
        <f t="shared" si="8"/>
        <v>1.8</v>
      </c>
      <c r="AN75" s="34" t="s">
        <v>1340</v>
      </c>
      <c r="AO75" s="34">
        <f t="shared" si="9"/>
        <v>1.8</v>
      </c>
      <c r="AP75" s="34" t="s">
        <v>73</v>
      </c>
      <c r="AQ75" s="34">
        <f t="shared" si="10"/>
        <v>1.8</v>
      </c>
      <c r="AR75" s="34" t="s">
        <v>1348</v>
      </c>
      <c r="AS75" s="34">
        <f t="shared" si="11"/>
        <v>1.8</v>
      </c>
      <c r="AT75" s="34" t="s">
        <v>1359</v>
      </c>
      <c r="AU75" s="34" t="s">
        <v>1326</v>
      </c>
      <c r="AV75" s="34">
        <f t="shared" si="12"/>
        <v>2.6999999999999997</v>
      </c>
      <c r="AW75" s="34" t="s">
        <v>1331</v>
      </c>
      <c r="AX75" s="34">
        <f t="shared" si="12"/>
        <v>2.6999999999999997</v>
      </c>
      <c r="AY75" s="34" t="s">
        <v>1335</v>
      </c>
      <c r="AZ75" s="34">
        <f t="shared" si="12"/>
        <v>2.6999999999999997</v>
      </c>
      <c r="BA75" s="34" t="s">
        <v>1340</v>
      </c>
      <c r="BB75" s="34">
        <f t="shared" si="12"/>
        <v>2.6999999999999997</v>
      </c>
      <c r="BC75" s="34" t="s">
        <v>73</v>
      </c>
      <c r="BD75" s="34">
        <f t="shared" si="13"/>
        <v>2.6999999999999997</v>
      </c>
      <c r="BE75" s="34" t="s">
        <v>1348</v>
      </c>
      <c r="BF75" s="34">
        <f t="shared" si="14"/>
        <v>2.6999999999999997</v>
      </c>
      <c r="BG75" s="34">
        <v>12</v>
      </c>
      <c r="BH75" s="34" t="s">
        <v>1326</v>
      </c>
      <c r="BI75" s="34">
        <f t="shared" si="15"/>
        <v>2.6999999999999997</v>
      </c>
      <c r="BJ75" s="34" t="s">
        <v>1331</v>
      </c>
      <c r="BK75" s="34">
        <f t="shared" si="16"/>
        <v>2.6999999999999997</v>
      </c>
      <c r="BL75" s="34" t="s">
        <v>1335</v>
      </c>
      <c r="BM75" s="34">
        <f t="shared" si="17"/>
        <v>2.6999999999999997</v>
      </c>
      <c r="BN75" s="34" t="s">
        <v>1340</v>
      </c>
      <c r="BO75" s="34">
        <f t="shared" si="18"/>
        <v>2.6999999999999997</v>
      </c>
      <c r="BP75" s="34" t="s">
        <v>73</v>
      </c>
      <c r="BQ75" s="34">
        <f t="shared" si="19"/>
        <v>2.6999999999999997</v>
      </c>
      <c r="BR75" s="34" t="s">
        <v>1348</v>
      </c>
      <c r="BS75" s="34">
        <f t="shared" si="20"/>
        <v>2.6999999999999997</v>
      </c>
      <c r="BT75" s="34">
        <v>12</v>
      </c>
      <c r="BU75" s="34" t="s">
        <v>1326</v>
      </c>
      <c r="BV75" s="34">
        <f t="shared" si="21"/>
        <v>4.5</v>
      </c>
      <c r="BW75" s="34" t="s">
        <v>1331</v>
      </c>
      <c r="BX75" s="34">
        <f t="shared" si="21"/>
        <v>4.5</v>
      </c>
      <c r="BY75" s="34" t="s">
        <v>1335</v>
      </c>
      <c r="BZ75" s="34">
        <f t="shared" si="21"/>
        <v>4.5</v>
      </c>
      <c r="CA75" s="34" t="s">
        <v>1340</v>
      </c>
      <c r="CB75" s="34">
        <f t="shared" si="21"/>
        <v>4.5</v>
      </c>
      <c r="CC75" s="34" t="s">
        <v>73</v>
      </c>
      <c r="CD75" s="34">
        <f t="shared" si="22"/>
        <v>4.5</v>
      </c>
      <c r="CE75" s="34" t="s">
        <v>1348</v>
      </c>
      <c r="CF75" s="34">
        <f t="shared" si="23"/>
        <v>4.5</v>
      </c>
      <c r="CG75" s="34">
        <v>12</v>
      </c>
      <c r="CH75" s="34" t="s">
        <v>1326</v>
      </c>
      <c r="CI75" s="34">
        <f t="shared" si="24"/>
        <v>4.5</v>
      </c>
      <c r="CJ75" s="34" t="s">
        <v>1331</v>
      </c>
      <c r="CK75" s="34">
        <f t="shared" si="25"/>
        <v>4.5</v>
      </c>
      <c r="CL75" s="34" t="s">
        <v>1335</v>
      </c>
      <c r="CM75" s="34">
        <f t="shared" si="26"/>
        <v>4.5</v>
      </c>
      <c r="CN75" s="34" t="s">
        <v>1340</v>
      </c>
      <c r="CO75" s="34">
        <f t="shared" si="27"/>
        <v>4.5</v>
      </c>
      <c r="CP75" s="34" t="s">
        <v>73</v>
      </c>
      <c r="CQ75" s="34">
        <f t="shared" si="28"/>
        <v>4.5</v>
      </c>
      <c r="CR75" s="34" t="s">
        <v>1348</v>
      </c>
      <c r="CS75" s="34">
        <f t="shared" si="29"/>
        <v>4.5</v>
      </c>
    </row>
    <row r="76" spans="1:97" s="44" customFormat="1" ht="15.75">
      <c r="A76" s="42" t="s">
        <v>821</v>
      </c>
      <c r="B76" s="40" t="s">
        <v>251</v>
      </c>
      <c r="C76" s="42" t="s">
        <v>44</v>
      </c>
      <c r="D76" s="42" t="s">
        <v>8</v>
      </c>
      <c r="E76" s="35"/>
      <c r="F76" s="42">
        <v>1</v>
      </c>
      <c r="G76" s="34">
        <v>0</v>
      </c>
      <c r="H76" s="34">
        <v>108</v>
      </c>
      <c r="I76" s="34">
        <v>96</v>
      </c>
      <c r="J76" s="34">
        <v>110</v>
      </c>
      <c r="K76" s="73">
        <v>72</v>
      </c>
      <c r="L76" s="34">
        <v>75</v>
      </c>
      <c r="M76" s="34">
        <v>81.5</v>
      </c>
      <c r="N76" s="34">
        <v>543</v>
      </c>
      <c r="O76" s="34" t="str">
        <f>IF(D76="理科",IF(N76&gt;=分数线!$C$2,"本科",""),IF(D76="文科",IF(N76&gt;=分数线!$C$3,"本科","")))</f>
        <v>本科</v>
      </c>
      <c r="P76" s="34">
        <f t="shared" si="30"/>
        <v>36</v>
      </c>
      <c r="Q76" s="34" t="str">
        <f>IF(D76="理科",IF(N76&gt;=分数线!$C$6,"重本",""),IF(D76="文科",IF(N76&gt;=分数线!$C$7,"重本","")))</f>
        <v>重本</v>
      </c>
      <c r="R76" s="34">
        <f t="shared" si="1"/>
        <v>144</v>
      </c>
      <c r="S76" s="34">
        <f t="shared" si="2"/>
        <v>180</v>
      </c>
      <c r="T76" s="34">
        <v>10</v>
      </c>
      <c r="U76" s="34" t="s">
        <v>1324</v>
      </c>
      <c r="V76" s="34">
        <f t="shared" si="3"/>
        <v>3</v>
      </c>
      <c r="W76" s="34" t="s">
        <v>1351</v>
      </c>
      <c r="X76" s="34">
        <f t="shared" si="3"/>
        <v>3</v>
      </c>
      <c r="Y76" s="34" t="s">
        <v>1365</v>
      </c>
      <c r="Z76" s="34">
        <f t="shared" si="3"/>
        <v>3</v>
      </c>
      <c r="AA76" s="34" t="s">
        <v>1356</v>
      </c>
      <c r="AB76" s="34">
        <f t="shared" si="3"/>
        <v>3</v>
      </c>
      <c r="AC76" s="34" t="s">
        <v>1345</v>
      </c>
      <c r="AD76" s="34">
        <f t="shared" si="4"/>
        <v>3</v>
      </c>
      <c r="AE76" s="34" t="s">
        <v>1349</v>
      </c>
      <c r="AF76" s="34">
        <f t="shared" si="5"/>
        <v>3</v>
      </c>
      <c r="AG76" s="34" t="s">
        <v>218</v>
      </c>
      <c r="AH76" s="34" t="s">
        <v>1324</v>
      </c>
      <c r="AI76" s="34">
        <f t="shared" si="6"/>
        <v>3</v>
      </c>
      <c r="AJ76" s="34" t="s">
        <v>1351</v>
      </c>
      <c r="AK76" s="34">
        <f t="shared" si="7"/>
        <v>3</v>
      </c>
      <c r="AL76" s="34" t="s">
        <v>1365</v>
      </c>
      <c r="AM76" s="34">
        <f t="shared" si="8"/>
        <v>3</v>
      </c>
      <c r="AN76" s="34" t="s">
        <v>1356</v>
      </c>
      <c r="AO76" s="34">
        <f t="shared" si="9"/>
        <v>3</v>
      </c>
      <c r="AP76" s="34" t="s">
        <v>1345</v>
      </c>
      <c r="AQ76" s="34">
        <f t="shared" si="10"/>
        <v>3</v>
      </c>
      <c r="AR76" s="34" t="s">
        <v>1349</v>
      </c>
      <c r="AS76" s="34">
        <f t="shared" si="11"/>
        <v>3</v>
      </c>
      <c r="AT76" s="34" t="s">
        <v>218</v>
      </c>
      <c r="AU76" s="34" t="s">
        <v>1324</v>
      </c>
      <c r="AV76" s="34">
        <f t="shared" si="12"/>
        <v>4.5</v>
      </c>
      <c r="AW76" s="34" t="s">
        <v>1351</v>
      </c>
      <c r="AX76" s="34">
        <f t="shared" si="12"/>
        <v>4.5</v>
      </c>
      <c r="AY76" s="34" t="s">
        <v>1333</v>
      </c>
      <c r="AZ76" s="34">
        <f t="shared" si="12"/>
        <v>4.5</v>
      </c>
      <c r="BA76" s="34" t="s">
        <v>1357</v>
      </c>
      <c r="BB76" s="34">
        <f t="shared" si="12"/>
        <v>4.5</v>
      </c>
      <c r="BC76" s="34" t="s">
        <v>1345</v>
      </c>
      <c r="BD76" s="34">
        <f t="shared" si="13"/>
        <v>4.5</v>
      </c>
      <c r="BE76" s="34" t="s">
        <v>1349</v>
      </c>
      <c r="BF76" s="34">
        <f t="shared" si="14"/>
        <v>4.5</v>
      </c>
      <c r="BG76" s="34">
        <v>10</v>
      </c>
      <c r="BH76" s="34" t="s">
        <v>1324</v>
      </c>
      <c r="BI76" s="34">
        <f t="shared" si="15"/>
        <v>4.5</v>
      </c>
      <c r="BJ76" s="34" t="s">
        <v>1351</v>
      </c>
      <c r="BK76" s="34">
        <f t="shared" si="16"/>
        <v>4.5</v>
      </c>
      <c r="BL76" s="34" t="s">
        <v>1333</v>
      </c>
      <c r="BM76" s="34">
        <f t="shared" si="17"/>
        <v>4.5</v>
      </c>
      <c r="BN76" s="34" t="s">
        <v>1356</v>
      </c>
      <c r="BO76" s="34">
        <f t="shared" si="18"/>
        <v>4.5</v>
      </c>
      <c r="BP76" s="34" t="s">
        <v>1345</v>
      </c>
      <c r="BQ76" s="34">
        <f t="shared" si="19"/>
        <v>4.5</v>
      </c>
      <c r="BR76" s="34" t="s">
        <v>1349</v>
      </c>
      <c r="BS76" s="34">
        <f t="shared" si="20"/>
        <v>4.5</v>
      </c>
      <c r="BT76" s="34">
        <v>10</v>
      </c>
      <c r="BU76" s="34" t="s">
        <v>1324</v>
      </c>
      <c r="BV76" s="34">
        <f t="shared" si="21"/>
        <v>7.5</v>
      </c>
      <c r="BW76" s="34" t="s">
        <v>19</v>
      </c>
      <c r="BX76" s="34">
        <f t="shared" si="21"/>
        <v>7.5</v>
      </c>
      <c r="BY76" s="34" t="s">
        <v>1333</v>
      </c>
      <c r="BZ76" s="34">
        <f t="shared" si="21"/>
        <v>7.5</v>
      </c>
      <c r="CA76" s="34" t="s">
        <v>20</v>
      </c>
      <c r="CB76" s="34">
        <f t="shared" si="21"/>
        <v>7.5</v>
      </c>
      <c r="CC76" s="34" t="s">
        <v>1345</v>
      </c>
      <c r="CD76" s="34">
        <f t="shared" si="22"/>
        <v>7.5</v>
      </c>
      <c r="CE76" s="34" t="s">
        <v>1349</v>
      </c>
      <c r="CF76" s="34">
        <f t="shared" si="23"/>
        <v>7.5</v>
      </c>
      <c r="CG76" s="34">
        <v>10</v>
      </c>
      <c r="CH76" s="34" t="s">
        <v>1324</v>
      </c>
      <c r="CI76" s="34">
        <f t="shared" si="24"/>
        <v>7.5</v>
      </c>
      <c r="CJ76" s="34" t="s">
        <v>19</v>
      </c>
      <c r="CK76" s="34">
        <f t="shared" si="25"/>
        <v>7.5</v>
      </c>
      <c r="CL76" s="34" t="s">
        <v>1333</v>
      </c>
      <c r="CM76" s="34">
        <f t="shared" si="26"/>
        <v>7.5</v>
      </c>
      <c r="CN76" s="34" t="s">
        <v>20</v>
      </c>
      <c r="CO76" s="34">
        <f t="shared" si="27"/>
        <v>7.5</v>
      </c>
      <c r="CP76" s="34" t="s">
        <v>1345</v>
      </c>
      <c r="CQ76" s="34">
        <f t="shared" si="28"/>
        <v>7.5</v>
      </c>
      <c r="CR76" s="34" t="s">
        <v>1349</v>
      </c>
      <c r="CS76" s="34">
        <f t="shared" si="29"/>
        <v>7.5</v>
      </c>
    </row>
    <row r="77" spans="1:97" s="44" customFormat="1" ht="15.75">
      <c r="A77" s="42" t="s">
        <v>822</v>
      </c>
      <c r="B77" s="40" t="s">
        <v>252</v>
      </c>
      <c r="C77" s="42" t="s">
        <v>44</v>
      </c>
      <c r="D77" s="42" t="s">
        <v>8</v>
      </c>
      <c r="E77" s="35"/>
      <c r="F77" s="42">
        <v>1</v>
      </c>
      <c r="G77" s="34">
        <v>1</v>
      </c>
      <c r="H77" s="34">
        <v>101</v>
      </c>
      <c r="I77" s="34">
        <v>113</v>
      </c>
      <c r="J77" s="34">
        <v>79</v>
      </c>
      <c r="K77" s="73">
        <v>101</v>
      </c>
      <c r="L77" s="34">
        <v>76.5</v>
      </c>
      <c r="M77" s="34">
        <v>72</v>
      </c>
      <c r="N77" s="34">
        <v>543</v>
      </c>
      <c r="O77" s="34" t="str">
        <f>IF(D77="理科",IF(N77&gt;=分数线!$C$2,"本科",""),IF(D77="文科",IF(N77&gt;=分数线!$C$3,"本科","")))</f>
        <v>本科</v>
      </c>
      <c r="P77" s="34">
        <f t="shared" si="30"/>
        <v>36</v>
      </c>
      <c r="Q77" s="34" t="str">
        <f>IF(D77="理科",IF(N77&gt;=分数线!$C$6,"重本",""),IF(D77="文科",IF(N77&gt;=分数线!$C$7,"重本","")))</f>
        <v>重本</v>
      </c>
      <c r="R77" s="34">
        <f t="shared" si="1"/>
        <v>72</v>
      </c>
      <c r="S77" s="34">
        <f t="shared" si="2"/>
        <v>108</v>
      </c>
      <c r="T77" s="34">
        <v>12</v>
      </c>
      <c r="U77" s="34" t="s">
        <v>1362</v>
      </c>
      <c r="V77" s="34">
        <f t="shared" si="3"/>
        <v>1.8</v>
      </c>
      <c r="W77" s="34" t="s">
        <v>1331</v>
      </c>
      <c r="X77" s="34">
        <f t="shared" si="3"/>
        <v>1.8</v>
      </c>
      <c r="Y77" s="34" t="s">
        <v>1365</v>
      </c>
      <c r="Z77" s="34">
        <f t="shared" si="3"/>
        <v>1.8</v>
      </c>
      <c r="AA77" s="34" t="s">
        <v>1340</v>
      </c>
      <c r="AB77" s="34">
        <f t="shared" si="3"/>
        <v>1.8</v>
      </c>
      <c r="AC77" s="34" t="s">
        <v>73</v>
      </c>
      <c r="AD77" s="34">
        <f t="shared" si="4"/>
        <v>1.8</v>
      </c>
      <c r="AE77" s="34" t="s">
        <v>1348</v>
      </c>
      <c r="AF77" s="34">
        <f t="shared" si="5"/>
        <v>1.8</v>
      </c>
      <c r="AG77" s="34" t="s">
        <v>1359</v>
      </c>
      <c r="AH77" s="34" t="s">
        <v>1362</v>
      </c>
      <c r="AI77" s="34">
        <f t="shared" si="6"/>
        <v>1.8</v>
      </c>
      <c r="AJ77" s="34" t="s">
        <v>1331</v>
      </c>
      <c r="AK77" s="34">
        <f t="shared" si="7"/>
        <v>1.8</v>
      </c>
      <c r="AL77" s="34" t="s">
        <v>1365</v>
      </c>
      <c r="AM77" s="34">
        <f t="shared" si="8"/>
        <v>1.8</v>
      </c>
      <c r="AN77" s="34" t="s">
        <v>1340</v>
      </c>
      <c r="AO77" s="34">
        <f t="shared" si="9"/>
        <v>1.8</v>
      </c>
      <c r="AP77" s="34" t="s">
        <v>73</v>
      </c>
      <c r="AQ77" s="34">
        <f t="shared" si="10"/>
        <v>1.8</v>
      </c>
      <c r="AR77" s="34" t="s">
        <v>1348</v>
      </c>
      <c r="AS77" s="34">
        <f t="shared" si="11"/>
        <v>1.8</v>
      </c>
      <c r="AT77" s="34" t="s">
        <v>1359</v>
      </c>
      <c r="AU77" s="34" t="s">
        <v>1326</v>
      </c>
      <c r="AV77" s="34">
        <f t="shared" si="12"/>
        <v>2.6999999999999997</v>
      </c>
      <c r="AW77" s="34" t="s">
        <v>1331</v>
      </c>
      <c r="AX77" s="34">
        <f t="shared" si="12"/>
        <v>2.6999999999999997</v>
      </c>
      <c r="AY77" s="34" t="s">
        <v>1335</v>
      </c>
      <c r="AZ77" s="34">
        <f t="shared" si="12"/>
        <v>2.6999999999999997</v>
      </c>
      <c r="BA77" s="34" t="s">
        <v>1340</v>
      </c>
      <c r="BB77" s="34">
        <f t="shared" si="12"/>
        <v>2.6999999999999997</v>
      </c>
      <c r="BC77" s="34" t="s">
        <v>73</v>
      </c>
      <c r="BD77" s="34">
        <f t="shared" si="13"/>
        <v>2.6999999999999997</v>
      </c>
      <c r="BE77" s="34" t="s">
        <v>1348</v>
      </c>
      <c r="BF77" s="34">
        <f t="shared" si="14"/>
        <v>2.6999999999999997</v>
      </c>
      <c r="BG77" s="34">
        <v>12</v>
      </c>
      <c r="BH77" s="34" t="s">
        <v>1326</v>
      </c>
      <c r="BI77" s="34">
        <f t="shared" si="15"/>
        <v>2.6999999999999997</v>
      </c>
      <c r="BJ77" s="34" t="s">
        <v>1331</v>
      </c>
      <c r="BK77" s="34">
        <f t="shared" si="16"/>
        <v>2.6999999999999997</v>
      </c>
      <c r="BL77" s="34" t="s">
        <v>1335</v>
      </c>
      <c r="BM77" s="34">
        <f t="shared" si="17"/>
        <v>2.6999999999999997</v>
      </c>
      <c r="BN77" s="34" t="s">
        <v>1340</v>
      </c>
      <c r="BO77" s="34">
        <f t="shared" si="18"/>
        <v>2.6999999999999997</v>
      </c>
      <c r="BP77" s="34" t="s">
        <v>73</v>
      </c>
      <c r="BQ77" s="34">
        <f t="shared" si="19"/>
        <v>2.6999999999999997</v>
      </c>
      <c r="BR77" s="34" t="s">
        <v>1348</v>
      </c>
      <c r="BS77" s="34">
        <f t="shared" si="20"/>
        <v>2.6999999999999997</v>
      </c>
      <c r="BT77" s="34">
        <v>12</v>
      </c>
      <c r="BU77" s="34" t="s">
        <v>1326</v>
      </c>
      <c r="BV77" s="34">
        <f t="shared" si="21"/>
        <v>4.5</v>
      </c>
      <c r="BW77" s="34" t="s">
        <v>1331</v>
      </c>
      <c r="BX77" s="34">
        <f t="shared" si="21"/>
        <v>4.5</v>
      </c>
      <c r="BY77" s="34" t="s">
        <v>1335</v>
      </c>
      <c r="BZ77" s="34">
        <f t="shared" si="21"/>
        <v>4.5</v>
      </c>
      <c r="CA77" s="34" t="s">
        <v>1340</v>
      </c>
      <c r="CB77" s="34">
        <f t="shared" si="21"/>
        <v>4.5</v>
      </c>
      <c r="CC77" s="34" t="s">
        <v>73</v>
      </c>
      <c r="CD77" s="34">
        <f t="shared" si="22"/>
        <v>4.5</v>
      </c>
      <c r="CE77" s="34" t="s">
        <v>1348</v>
      </c>
      <c r="CF77" s="34">
        <f t="shared" si="23"/>
        <v>4.5</v>
      </c>
      <c r="CG77" s="34">
        <v>12</v>
      </c>
      <c r="CH77" s="34" t="s">
        <v>1326</v>
      </c>
      <c r="CI77" s="34">
        <f t="shared" si="24"/>
        <v>4.5</v>
      </c>
      <c r="CJ77" s="34" t="s">
        <v>1331</v>
      </c>
      <c r="CK77" s="34">
        <f t="shared" si="25"/>
        <v>4.5</v>
      </c>
      <c r="CL77" s="34" t="s">
        <v>1335</v>
      </c>
      <c r="CM77" s="34">
        <f t="shared" si="26"/>
        <v>4.5</v>
      </c>
      <c r="CN77" s="34" t="s">
        <v>1340</v>
      </c>
      <c r="CO77" s="34">
        <f t="shared" si="27"/>
        <v>4.5</v>
      </c>
      <c r="CP77" s="34" t="s">
        <v>73</v>
      </c>
      <c r="CQ77" s="34">
        <f t="shared" si="28"/>
        <v>4.5</v>
      </c>
      <c r="CR77" s="34" t="s">
        <v>1348</v>
      </c>
      <c r="CS77" s="34">
        <f t="shared" si="29"/>
        <v>4.5</v>
      </c>
    </row>
    <row r="78" spans="1:97" s="44" customFormat="1" ht="15.75">
      <c r="A78" s="42" t="s">
        <v>823</v>
      </c>
      <c r="B78" s="40" t="s">
        <v>253</v>
      </c>
      <c r="C78" s="42" t="s">
        <v>44</v>
      </c>
      <c r="D78" s="42" t="s">
        <v>8</v>
      </c>
      <c r="E78" s="35"/>
      <c r="F78" s="42">
        <v>1</v>
      </c>
      <c r="G78" s="34">
        <v>0</v>
      </c>
      <c r="H78" s="34">
        <v>110</v>
      </c>
      <c r="I78" s="34">
        <v>93</v>
      </c>
      <c r="J78" s="34">
        <v>116</v>
      </c>
      <c r="K78" s="73">
        <v>77.5</v>
      </c>
      <c r="L78" s="34">
        <v>62</v>
      </c>
      <c r="M78" s="34">
        <v>80</v>
      </c>
      <c r="N78" s="34">
        <v>539</v>
      </c>
      <c r="O78" s="34" t="str">
        <f>IF(D78="理科",IF(N78&gt;=分数线!$C$2,"本科",""),IF(D78="文科",IF(N78&gt;=分数线!$C$3,"本科","")))</f>
        <v>本科</v>
      </c>
      <c r="P78" s="34">
        <f t="shared" si="30"/>
        <v>36</v>
      </c>
      <c r="Q78" s="34" t="str">
        <f>IF(D78="理科",IF(N78&gt;=分数线!$C$6,"重本",""),IF(D78="文科",IF(N78&gt;=分数线!$C$7,"重本","")))</f>
        <v>重本</v>
      </c>
      <c r="R78" s="34">
        <f t="shared" si="1"/>
        <v>144</v>
      </c>
      <c r="S78" s="34">
        <f t="shared" si="2"/>
        <v>180</v>
      </c>
      <c r="T78" s="34">
        <v>10</v>
      </c>
      <c r="U78" s="34" t="s">
        <v>1324</v>
      </c>
      <c r="V78" s="34">
        <f t="shared" si="3"/>
        <v>3</v>
      </c>
      <c r="W78" s="34" t="s">
        <v>1351</v>
      </c>
      <c r="X78" s="34">
        <f t="shared" si="3"/>
        <v>3</v>
      </c>
      <c r="Y78" s="34" t="s">
        <v>1365</v>
      </c>
      <c r="Z78" s="34">
        <f t="shared" si="3"/>
        <v>3</v>
      </c>
      <c r="AA78" s="34" t="s">
        <v>1356</v>
      </c>
      <c r="AB78" s="34">
        <f t="shared" si="3"/>
        <v>3</v>
      </c>
      <c r="AC78" s="34" t="s">
        <v>1345</v>
      </c>
      <c r="AD78" s="34">
        <f t="shared" si="4"/>
        <v>3</v>
      </c>
      <c r="AE78" s="34" t="s">
        <v>1349</v>
      </c>
      <c r="AF78" s="34">
        <f t="shared" si="5"/>
        <v>3</v>
      </c>
      <c r="AG78" s="34" t="s">
        <v>218</v>
      </c>
      <c r="AH78" s="34" t="s">
        <v>1324</v>
      </c>
      <c r="AI78" s="34">
        <f t="shared" si="6"/>
        <v>3</v>
      </c>
      <c r="AJ78" s="34" t="s">
        <v>1351</v>
      </c>
      <c r="AK78" s="34">
        <f t="shared" si="7"/>
        <v>3</v>
      </c>
      <c r="AL78" s="34" t="s">
        <v>1365</v>
      </c>
      <c r="AM78" s="34">
        <f t="shared" si="8"/>
        <v>3</v>
      </c>
      <c r="AN78" s="34" t="s">
        <v>1356</v>
      </c>
      <c r="AO78" s="34">
        <f t="shared" si="9"/>
        <v>3</v>
      </c>
      <c r="AP78" s="34" t="s">
        <v>1345</v>
      </c>
      <c r="AQ78" s="34">
        <f t="shared" si="10"/>
        <v>3</v>
      </c>
      <c r="AR78" s="34" t="s">
        <v>1349</v>
      </c>
      <c r="AS78" s="34">
        <f t="shared" si="11"/>
        <v>3</v>
      </c>
      <c r="AT78" s="34" t="s">
        <v>218</v>
      </c>
      <c r="AU78" s="34" t="s">
        <v>1324</v>
      </c>
      <c r="AV78" s="34">
        <f t="shared" si="12"/>
        <v>4.5</v>
      </c>
      <c r="AW78" s="34" t="s">
        <v>1351</v>
      </c>
      <c r="AX78" s="34">
        <f t="shared" si="12"/>
        <v>4.5</v>
      </c>
      <c r="AY78" s="34" t="s">
        <v>1333</v>
      </c>
      <c r="AZ78" s="34">
        <f t="shared" si="12"/>
        <v>4.5</v>
      </c>
      <c r="BA78" s="34" t="s">
        <v>1357</v>
      </c>
      <c r="BB78" s="34">
        <f t="shared" si="12"/>
        <v>4.5</v>
      </c>
      <c r="BC78" s="34" t="s">
        <v>1345</v>
      </c>
      <c r="BD78" s="34">
        <f t="shared" si="13"/>
        <v>4.5</v>
      </c>
      <c r="BE78" s="34" t="s">
        <v>1349</v>
      </c>
      <c r="BF78" s="34">
        <f t="shared" si="14"/>
        <v>4.5</v>
      </c>
      <c r="BG78" s="34">
        <v>10</v>
      </c>
      <c r="BH78" s="34" t="s">
        <v>1324</v>
      </c>
      <c r="BI78" s="34">
        <f t="shared" si="15"/>
        <v>4.5</v>
      </c>
      <c r="BJ78" s="34" t="s">
        <v>1351</v>
      </c>
      <c r="BK78" s="34">
        <f t="shared" si="16"/>
        <v>4.5</v>
      </c>
      <c r="BL78" s="34" t="s">
        <v>1333</v>
      </c>
      <c r="BM78" s="34">
        <f t="shared" si="17"/>
        <v>4.5</v>
      </c>
      <c r="BN78" s="34" t="s">
        <v>1356</v>
      </c>
      <c r="BO78" s="34">
        <f t="shared" si="18"/>
        <v>4.5</v>
      </c>
      <c r="BP78" s="34" t="s">
        <v>1345</v>
      </c>
      <c r="BQ78" s="34">
        <f t="shared" si="19"/>
        <v>4.5</v>
      </c>
      <c r="BR78" s="34" t="s">
        <v>1349</v>
      </c>
      <c r="BS78" s="34">
        <f t="shared" si="20"/>
        <v>4.5</v>
      </c>
      <c r="BT78" s="34">
        <v>10</v>
      </c>
      <c r="BU78" s="34" t="s">
        <v>1324</v>
      </c>
      <c r="BV78" s="34">
        <f t="shared" si="21"/>
        <v>7.5</v>
      </c>
      <c r="BW78" s="34" t="s">
        <v>19</v>
      </c>
      <c r="BX78" s="34">
        <f t="shared" si="21"/>
        <v>7.5</v>
      </c>
      <c r="BY78" s="34" t="s">
        <v>1333</v>
      </c>
      <c r="BZ78" s="34">
        <f t="shared" si="21"/>
        <v>7.5</v>
      </c>
      <c r="CA78" s="34" t="s">
        <v>20</v>
      </c>
      <c r="CB78" s="34">
        <f t="shared" si="21"/>
        <v>7.5</v>
      </c>
      <c r="CC78" s="34" t="s">
        <v>1345</v>
      </c>
      <c r="CD78" s="34">
        <f t="shared" si="22"/>
        <v>7.5</v>
      </c>
      <c r="CE78" s="34" t="s">
        <v>1349</v>
      </c>
      <c r="CF78" s="34">
        <f t="shared" si="23"/>
        <v>7.5</v>
      </c>
      <c r="CG78" s="34">
        <v>10</v>
      </c>
      <c r="CH78" s="34" t="s">
        <v>1324</v>
      </c>
      <c r="CI78" s="34">
        <f t="shared" si="24"/>
        <v>7.5</v>
      </c>
      <c r="CJ78" s="34" t="s">
        <v>19</v>
      </c>
      <c r="CK78" s="34">
        <f t="shared" si="25"/>
        <v>7.5</v>
      </c>
      <c r="CL78" s="34" t="s">
        <v>1333</v>
      </c>
      <c r="CM78" s="34">
        <f t="shared" si="26"/>
        <v>7.5</v>
      </c>
      <c r="CN78" s="34" t="s">
        <v>20</v>
      </c>
      <c r="CO78" s="34">
        <f t="shared" si="27"/>
        <v>7.5</v>
      </c>
      <c r="CP78" s="34" t="s">
        <v>1345</v>
      </c>
      <c r="CQ78" s="34">
        <f t="shared" si="28"/>
        <v>7.5</v>
      </c>
      <c r="CR78" s="34" t="s">
        <v>1349</v>
      </c>
      <c r="CS78" s="34">
        <f t="shared" si="29"/>
        <v>7.5</v>
      </c>
    </row>
    <row r="79" spans="1:97" s="44" customFormat="1" ht="15.75">
      <c r="A79" s="42" t="s">
        <v>824</v>
      </c>
      <c r="B79" s="40" t="s">
        <v>254</v>
      </c>
      <c r="C79" s="42" t="s">
        <v>44</v>
      </c>
      <c r="D79" s="42" t="s">
        <v>8</v>
      </c>
      <c r="E79" s="35"/>
      <c r="F79" s="42">
        <v>1</v>
      </c>
      <c r="G79" s="34">
        <v>0</v>
      </c>
      <c r="H79" s="34">
        <v>115</v>
      </c>
      <c r="I79" s="34">
        <v>100</v>
      </c>
      <c r="J79" s="34">
        <v>117</v>
      </c>
      <c r="K79" s="73">
        <v>73.5</v>
      </c>
      <c r="L79" s="34">
        <v>65</v>
      </c>
      <c r="M79" s="34">
        <v>66</v>
      </c>
      <c r="N79" s="34">
        <v>537</v>
      </c>
      <c r="O79" s="34" t="str">
        <f>IF(D79="理科",IF(N79&gt;=分数线!$C$2,"本科",""),IF(D79="文科",IF(N79&gt;=分数线!$C$3,"本科","")))</f>
        <v>本科</v>
      </c>
      <c r="P79" s="34">
        <f t="shared" si="30"/>
        <v>36</v>
      </c>
      <c r="Q79" s="34" t="str">
        <f>IF(D79="理科",IF(N79&gt;=分数线!$C$6,"重本",""),IF(D79="文科",IF(N79&gt;=分数线!$C$7,"重本","")))</f>
        <v>重本</v>
      </c>
      <c r="R79" s="34">
        <f t="shared" si="1"/>
        <v>144</v>
      </c>
      <c r="S79" s="34">
        <f t="shared" si="2"/>
        <v>180</v>
      </c>
      <c r="T79" s="34">
        <v>12</v>
      </c>
      <c r="U79" s="34" t="s">
        <v>1362</v>
      </c>
      <c r="V79" s="34">
        <f t="shared" si="3"/>
        <v>3</v>
      </c>
      <c r="W79" s="34" t="s">
        <v>1331</v>
      </c>
      <c r="X79" s="34">
        <f t="shared" si="3"/>
        <v>3</v>
      </c>
      <c r="Y79" s="34" t="s">
        <v>1335</v>
      </c>
      <c r="Z79" s="34">
        <f t="shared" si="3"/>
        <v>3</v>
      </c>
      <c r="AA79" s="34" t="s">
        <v>1340</v>
      </c>
      <c r="AB79" s="34">
        <f t="shared" si="3"/>
        <v>3</v>
      </c>
      <c r="AC79" s="34" t="s">
        <v>73</v>
      </c>
      <c r="AD79" s="34">
        <f t="shared" si="4"/>
        <v>3</v>
      </c>
      <c r="AE79" s="34" t="s">
        <v>1348</v>
      </c>
      <c r="AF79" s="34">
        <f t="shared" si="5"/>
        <v>3</v>
      </c>
      <c r="AG79" s="34" t="s">
        <v>1359</v>
      </c>
      <c r="AH79" s="34" t="s">
        <v>1362</v>
      </c>
      <c r="AI79" s="34">
        <f t="shared" si="6"/>
        <v>3</v>
      </c>
      <c r="AJ79" s="34" t="s">
        <v>1331</v>
      </c>
      <c r="AK79" s="34">
        <f t="shared" si="7"/>
        <v>3</v>
      </c>
      <c r="AL79" s="34" t="s">
        <v>1335</v>
      </c>
      <c r="AM79" s="34">
        <f t="shared" si="8"/>
        <v>3</v>
      </c>
      <c r="AN79" s="34" t="s">
        <v>1340</v>
      </c>
      <c r="AO79" s="34">
        <f t="shared" si="9"/>
        <v>3</v>
      </c>
      <c r="AP79" s="34" t="s">
        <v>73</v>
      </c>
      <c r="AQ79" s="34">
        <f t="shared" si="10"/>
        <v>3</v>
      </c>
      <c r="AR79" s="34" t="s">
        <v>1348</v>
      </c>
      <c r="AS79" s="34">
        <f t="shared" si="11"/>
        <v>3</v>
      </c>
      <c r="AT79" s="34" t="s">
        <v>1359</v>
      </c>
      <c r="AU79" s="34" t="s">
        <v>1326</v>
      </c>
      <c r="AV79" s="34">
        <f t="shared" si="12"/>
        <v>4.5</v>
      </c>
      <c r="AW79" s="34" t="s">
        <v>1331</v>
      </c>
      <c r="AX79" s="34">
        <f t="shared" si="12"/>
        <v>4.5</v>
      </c>
      <c r="AY79" s="34" t="s">
        <v>1335</v>
      </c>
      <c r="AZ79" s="34">
        <f t="shared" si="12"/>
        <v>4.5</v>
      </c>
      <c r="BA79" s="34" t="s">
        <v>1340</v>
      </c>
      <c r="BB79" s="34">
        <f t="shared" si="12"/>
        <v>4.5</v>
      </c>
      <c r="BC79" s="34" t="s">
        <v>73</v>
      </c>
      <c r="BD79" s="34">
        <f t="shared" si="13"/>
        <v>4.5</v>
      </c>
      <c r="BE79" s="34" t="s">
        <v>1348</v>
      </c>
      <c r="BF79" s="34">
        <f t="shared" si="14"/>
        <v>4.5</v>
      </c>
      <c r="BG79" s="34">
        <v>12</v>
      </c>
      <c r="BH79" s="34" t="s">
        <v>1326</v>
      </c>
      <c r="BI79" s="34">
        <f t="shared" si="15"/>
        <v>4.5</v>
      </c>
      <c r="BJ79" s="34" t="s">
        <v>1331</v>
      </c>
      <c r="BK79" s="34">
        <f t="shared" si="16"/>
        <v>4.5</v>
      </c>
      <c r="BL79" s="34" t="s">
        <v>1335</v>
      </c>
      <c r="BM79" s="34">
        <f t="shared" si="17"/>
        <v>4.5</v>
      </c>
      <c r="BN79" s="34" t="s">
        <v>1340</v>
      </c>
      <c r="BO79" s="34">
        <f t="shared" si="18"/>
        <v>4.5</v>
      </c>
      <c r="BP79" s="34" t="s">
        <v>73</v>
      </c>
      <c r="BQ79" s="34">
        <f t="shared" si="19"/>
        <v>4.5</v>
      </c>
      <c r="BR79" s="34" t="s">
        <v>1348</v>
      </c>
      <c r="BS79" s="34">
        <f t="shared" si="20"/>
        <v>4.5</v>
      </c>
      <c r="BT79" s="34">
        <v>12</v>
      </c>
      <c r="BU79" s="34" t="s">
        <v>1326</v>
      </c>
      <c r="BV79" s="34">
        <f t="shared" si="21"/>
        <v>7.5</v>
      </c>
      <c r="BW79" s="34" t="s">
        <v>1331</v>
      </c>
      <c r="BX79" s="34">
        <f t="shared" si="21"/>
        <v>7.5</v>
      </c>
      <c r="BY79" s="34" t="s">
        <v>1335</v>
      </c>
      <c r="BZ79" s="34">
        <f t="shared" si="21"/>
        <v>7.5</v>
      </c>
      <c r="CA79" s="34" t="s">
        <v>1340</v>
      </c>
      <c r="CB79" s="34">
        <f t="shared" si="21"/>
        <v>7.5</v>
      </c>
      <c r="CC79" s="34" t="s">
        <v>73</v>
      </c>
      <c r="CD79" s="34">
        <f t="shared" si="22"/>
        <v>7.5</v>
      </c>
      <c r="CE79" s="34" t="s">
        <v>1348</v>
      </c>
      <c r="CF79" s="34">
        <f t="shared" si="23"/>
        <v>7.5</v>
      </c>
      <c r="CG79" s="34">
        <v>12</v>
      </c>
      <c r="CH79" s="34" t="s">
        <v>1326</v>
      </c>
      <c r="CI79" s="34">
        <f t="shared" si="24"/>
        <v>7.5</v>
      </c>
      <c r="CJ79" s="34" t="s">
        <v>1331</v>
      </c>
      <c r="CK79" s="34">
        <f t="shared" si="25"/>
        <v>7.5</v>
      </c>
      <c r="CL79" s="34" t="s">
        <v>1335</v>
      </c>
      <c r="CM79" s="34">
        <f t="shared" si="26"/>
        <v>7.5</v>
      </c>
      <c r="CN79" s="34" t="s">
        <v>1340</v>
      </c>
      <c r="CO79" s="34">
        <f t="shared" si="27"/>
        <v>7.5</v>
      </c>
      <c r="CP79" s="34" t="s">
        <v>73</v>
      </c>
      <c r="CQ79" s="34">
        <f t="shared" si="28"/>
        <v>7.5</v>
      </c>
      <c r="CR79" s="34" t="s">
        <v>1348</v>
      </c>
      <c r="CS79" s="34">
        <f t="shared" si="29"/>
        <v>7.5</v>
      </c>
    </row>
    <row r="80" spans="1:97" s="44" customFormat="1" ht="15.75">
      <c r="A80" s="42" t="s">
        <v>825</v>
      </c>
      <c r="B80" s="40" t="s">
        <v>255</v>
      </c>
      <c r="C80" s="42" t="s">
        <v>44</v>
      </c>
      <c r="D80" s="42" t="s">
        <v>8</v>
      </c>
      <c r="E80" s="35"/>
      <c r="F80" s="42">
        <v>1</v>
      </c>
      <c r="G80" s="34">
        <v>1</v>
      </c>
      <c r="H80" s="34">
        <v>116</v>
      </c>
      <c r="I80" s="34">
        <v>74</v>
      </c>
      <c r="J80" s="34">
        <v>121</v>
      </c>
      <c r="K80" s="73">
        <v>71</v>
      </c>
      <c r="L80" s="34">
        <v>75</v>
      </c>
      <c r="M80" s="34">
        <v>78</v>
      </c>
      <c r="N80" s="34">
        <v>535</v>
      </c>
      <c r="O80" s="34" t="str">
        <f>IF(D80="理科",IF(N80&gt;=分数线!$C$2,"本科",""),IF(D80="文科",IF(N80&gt;=分数线!$C$3,"本科","")))</f>
        <v>本科</v>
      </c>
      <c r="P80" s="34">
        <f t="shared" si="30"/>
        <v>36</v>
      </c>
      <c r="Q80" s="34" t="str">
        <f>IF(D80="理科",IF(N80&gt;=分数线!$C$6,"重本",""),IF(D80="文科",IF(N80&gt;=分数线!$C$7,"重本","")))</f>
        <v>重本</v>
      </c>
      <c r="R80" s="34">
        <f t="shared" si="1"/>
        <v>72</v>
      </c>
      <c r="S80" s="34">
        <f t="shared" si="2"/>
        <v>108</v>
      </c>
      <c r="T80" s="34">
        <v>10</v>
      </c>
      <c r="U80" s="34" t="s">
        <v>1324</v>
      </c>
      <c r="V80" s="34">
        <f t="shared" si="3"/>
        <v>1.8</v>
      </c>
      <c r="W80" s="34" t="s">
        <v>1351</v>
      </c>
      <c r="X80" s="34">
        <f t="shared" si="3"/>
        <v>1.8</v>
      </c>
      <c r="Y80" s="34" t="s">
        <v>1365</v>
      </c>
      <c r="Z80" s="34">
        <f t="shared" si="3"/>
        <v>1.8</v>
      </c>
      <c r="AA80" s="34" t="s">
        <v>1356</v>
      </c>
      <c r="AB80" s="34">
        <f t="shared" si="3"/>
        <v>1.8</v>
      </c>
      <c r="AC80" s="34" t="s">
        <v>1345</v>
      </c>
      <c r="AD80" s="34">
        <f t="shared" si="4"/>
        <v>1.8</v>
      </c>
      <c r="AE80" s="34" t="s">
        <v>1349</v>
      </c>
      <c r="AF80" s="34">
        <f t="shared" si="5"/>
        <v>1.8</v>
      </c>
      <c r="AG80" s="34" t="s">
        <v>218</v>
      </c>
      <c r="AH80" s="34" t="s">
        <v>1324</v>
      </c>
      <c r="AI80" s="34">
        <f t="shared" si="6"/>
        <v>1.8</v>
      </c>
      <c r="AJ80" s="34" t="s">
        <v>1351</v>
      </c>
      <c r="AK80" s="34">
        <f t="shared" si="7"/>
        <v>1.8</v>
      </c>
      <c r="AL80" s="34" t="s">
        <v>1365</v>
      </c>
      <c r="AM80" s="34">
        <f t="shared" si="8"/>
        <v>1.8</v>
      </c>
      <c r="AN80" s="34" t="s">
        <v>1356</v>
      </c>
      <c r="AO80" s="34">
        <f t="shared" si="9"/>
        <v>1.8</v>
      </c>
      <c r="AP80" s="34" t="s">
        <v>1345</v>
      </c>
      <c r="AQ80" s="34">
        <f t="shared" si="10"/>
        <v>1.8</v>
      </c>
      <c r="AR80" s="34" t="s">
        <v>1349</v>
      </c>
      <c r="AS80" s="34">
        <f t="shared" si="11"/>
        <v>1.8</v>
      </c>
      <c r="AT80" s="34" t="s">
        <v>218</v>
      </c>
      <c r="AU80" s="34" t="s">
        <v>1324</v>
      </c>
      <c r="AV80" s="34">
        <f t="shared" si="12"/>
        <v>2.6999999999999997</v>
      </c>
      <c r="AW80" s="34" t="s">
        <v>1351</v>
      </c>
      <c r="AX80" s="34">
        <f t="shared" si="12"/>
        <v>2.6999999999999997</v>
      </c>
      <c r="AY80" s="34" t="s">
        <v>1333</v>
      </c>
      <c r="AZ80" s="34">
        <f t="shared" si="12"/>
        <v>2.6999999999999997</v>
      </c>
      <c r="BA80" s="34" t="s">
        <v>1357</v>
      </c>
      <c r="BB80" s="34">
        <f t="shared" si="12"/>
        <v>2.6999999999999997</v>
      </c>
      <c r="BC80" s="34" t="s">
        <v>1345</v>
      </c>
      <c r="BD80" s="34">
        <f t="shared" si="13"/>
        <v>2.6999999999999997</v>
      </c>
      <c r="BE80" s="34" t="s">
        <v>1349</v>
      </c>
      <c r="BF80" s="34">
        <f t="shared" si="14"/>
        <v>2.6999999999999997</v>
      </c>
      <c r="BG80" s="34">
        <v>10</v>
      </c>
      <c r="BH80" s="34" t="s">
        <v>1324</v>
      </c>
      <c r="BI80" s="34">
        <f t="shared" si="15"/>
        <v>2.6999999999999997</v>
      </c>
      <c r="BJ80" s="34" t="s">
        <v>1351</v>
      </c>
      <c r="BK80" s="34">
        <f t="shared" si="16"/>
        <v>2.6999999999999997</v>
      </c>
      <c r="BL80" s="34" t="s">
        <v>1333</v>
      </c>
      <c r="BM80" s="34">
        <f t="shared" si="17"/>
        <v>2.6999999999999997</v>
      </c>
      <c r="BN80" s="34" t="s">
        <v>1356</v>
      </c>
      <c r="BO80" s="34">
        <f t="shared" si="18"/>
        <v>2.6999999999999997</v>
      </c>
      <c r="BP80" s="34" t="s">
        <v>1345</v>
      </c>
      <c r="BQ80" s="34">
        <f t="shared" si="19"/>
        <v>2.6999999999999997</v>
      </c>
      <c r="BR80" s="34" t="s">
        <v>1349</v>
      </c>
      <c r="BS80" s="34">
        <f t="shared" si="20"/>
        <v>2.6999999999999997</v>
      </c>
      <c r="BT80" s="34">
        <v>10</v>
      </c>
      <c r="BU80" s="34" t="s">
        <v>1324</v>
      </c>
      <c r="BV80" s="34">
        <f t="shared" si="21"/>
        <v>4.5</v>
      </c>
      <c r="BW80" s="34" t="s">
        <v>19</v>
      </c>
      <c r="BX80" s="34">
        <f t="shared" si="21"/>
        <v>4.5</v>
      </c>
      <c r="BY80" s="34" t="s">
        <v>1333</v>
      </c>
      <c r="BZ80" s="34">
        <f t="shared" si="21"/>
        <v>4.5</v>
      </c>
      <c r="CA80" s="34" t="s">
        <v>20</v>
      </c>
      <c r="CB80" s="34">
        <f t="shared" si="21"/>
        <v>4.5</v>
      </c>
      <c r="CC80" s="34" t="s">
        <v>1345</v>
      </c>
      <c r="CD80" s="34">
        <f t="shared" si="22"/>
        <v>4.5</v>
      </c>
      <c r="CE80" s="34" t="s">
        <v>1349</v>
      </c>
      <c r="CF80" s="34">
        <f t="shared" si="23"/>
        <v>4.5</v>
      </c>
      <c r="CG80" s="34">
        <v>10</v>
      </c>
      <c r="CH80" s="34" t="s">
        <v>1324</v>
      </c>
      <c r="CI80" s="34">
        <f t="shared" si="24"/>
        <v>4.5</v>
      </c>
      <c r="CJ80" s="34" t="s">
        <v>19</v>
      </c>
      <c r="CK80" s="34">
        <f t="shared" si="25"/>
        <v>4.5</v>
      </c>
      <c r="CL80" s="34" t="s">
        <v>1333</v>
      </c>
      <c r="CM80" s="34">
        <f t="shared" si="26"/>
        <v>4.5</v>
      </c>
      <c r="CN80" s="34" t="s">
        <v>20</v>
      </c>
      <c r="CO80" s="34">
        <f t="shared" si="27"/>
        <v>4.5</v>
      </c>
      <c r="CP80" s="34" t="s">
        <v>1345</v>
      </c>
      <c r="CQ80" s="34">
        <f t="shared" si="28"/>
        <v>4.5</v>
      </c>
      <c r="CR80" s="34" t="s">
        <v>1349</v>
      </c>
      <c r="CS80" s="34">
        <f t="shared" si="29"/>
        <v>4.5</v>
      </c>
    </row>
    <row r="81" spans="1:97" s="44" customFormat="1" ht="15.75">
      <c r="A81" s="42" t="s">
        <v>56</v>
      </c>
      <c r="B81" s="40" t="s">
        <v>256</v>
      </c>
      <c r="C81" s="42" t="s">
        <v>44</v>
      </c>
      <c r="D81" s="42" t="s">
        <v>8</v>
      </c>
      <c r="E81" s="35"/>
      <c r="F81" s="42">
        <v>0.8</v>
      </c>
      <c r="G81" s="34">
        <v>0</v>
      </c>
      <c r="H81" s="34">
        <v>104</v>
      </c>
      <c r="I81" s="34">
        <v>117</v>
      </c>
      <c r="J81" s="34">
        <v>86</v>
      </c>
      <c r="K81" s="73">
        <v>79.5</v>
      </c>
      <c r="L81" s="34">
        <v>66</v>
      </c>
      <c r="M81" s="34">
        <v>80.5</v>
      </c>
      <c r="N81" s="34">
        <v>533</v>
      </c>
      <c r="O81" s="34" t="str">
        <f>IF(D81="理科",IF(N81&gt;=分数线!$C$2,"本科",""),IF(D81="文科",IF(N81&gt;=分数线!$C$3,"本科","")))</f>
        <v>本科</v>
      </c>
      <c r="P81" s="34">
        <f t="shared" si="30"/>
        <v>43.199999999999996</v>
      </c>
      <c r="Q81" s="34" t="str">
        <f>IF(D81="理科",IF(N81&gt;=分数线!$C$6,"重本",""),IF(D81="文科",IF(N81&gt;=分数线!$C$7,"重本","")))</f>
        <v>重本</v>
      </c>
      <c r="R81" s="34">
        <f t="shared" si="1"/>
        <v>144</v>
      </c>
      <c r="S81" s="34">
        <f t="shared" si="2"/>
        <v>187.2</v>
      </c>
      <c r="T81" s="34">
        <v>11</v>
      </c>
      <c r="U81" s="34" t="s">
        <v>1325</v>
      </c>
      <c r="V81" s="34">
        <f t="shared" si="3"/>
        <v>3.1199999999999997</v>
      </c>
      <c r="W81" s="34" t="s">
        <v>1330</v>
      </c>
      <c r="X81" s="34">
        <f t="shared" si="3"/>
        <v>3.1199999999999997</v>
      </c>
      <c r="Y81" s="34" t="s">
        <v>1355</v>
      </c>
      <c r="Z81" s="34">
        <f t="shared" si="3"/>
        <v>3.1199999999999997</v>
      </c>
      <c r="AA81" s="34" t="s">
        <v>1356</v>
      </c>
      <c r="AB81" s="34">
        <f t="shared" si="3"/>
        <v>3.1199999999999997</v>
      </c>
      <c r="AC81" s="34" t="s">
        <v>1344</v>
      </c>
      <c r="AD81" s="34">
        <f t="shared" si="4"/>
        <v>3.1199999999999997</v>
      </c>
      <c r="AE81" s="34" t="s">
        <v>18</v>
      </c>
      <c r="AF81" s="34">
        <f t="shared" si="5"/>
        <v>3.1199999999999997</v>
      </c>
      <c r="AG81" s="34" t="s">
        <v>217</v>
      </c>
      <c r="AH81" s="34" t="s">
        <v>1325</v>
      </c>
      <c r="AI81" s="34">
        <f t="shared" si="6"/>
        <v>3.1199999999999997</v>
      </c>
      <c r="AJ81" s="34" t="s">
        <v>1330</v>
      </c>
      <c r="AK81" s="34">
        <f t="shared" si="7"/>
        <v>3.1199999999999997</v>
      </c>
      <c r="AL81" s="34" t="s">
        <v>1355</v>
      </c>
      <c r="AM81" s="34">
        <f t="shared" si="8"/>
        <v>3.1199999999999997</v>
      </c>
      <c r="AN81" s="34" t="s">
        <v>1356</v>
      </c>
      <c r="AO81" s="34">
        <f t="shared" si="9"/>
        <v>3.1199999999999997</v>
      </c>
      <c r="AP81" s="34" t="s">
        <v>1344</v>
      </c>
      <c r="AQ81" s="34">
        <f t="shared" si="10"/>
        <v>3.1199999999999997</v>
      </c>
      <c r="AR81" s="34" t="s">
        <v>18</v>
      </c>
      <c r="AS81" s="34">
        <f t="shared" si="11"/>
        <v>3.1199999999999997</v>
      </c>
      <c r="AT81" s="34" t="s">
        <v>217</v>
      </c>
      <c r="AU81" s="34" t="s">
        <v>1325</v>
      </c>
      <c r="AV81" s="34">
        <f t="shared" si="12"/>
        <v>4.68</v>
      </c>
      <c r="AW81" s="34" t="s">
        <v>1330</v>
      </c>
      <c r="AX81" s="34">
        <f t="shared" si="12"/>
        <v>4.68</v>
      </c>
      <c r="AY81" s="34" t="s">
        <v>1335</v>
      </c>
      <c r="AZ81" s="34">
        <f t="shared" si="12"/>
        <v>4.68</v>
      </c>
      <c r="BA81" s="34" t="s">
        <v>1356</v>
      </c>
      <c r="BB81" s="34">
        <f t="shared" si="12"/>
        <v>4.68</v>
      </c>
      <c r="BC81" s="34" t="s">
        <v>1344</v>
      </c>
      <c r="BD81" s="34">
        <f t="shared" si="13"/>
        <v>4.68</v>
      </c>
      <c r="BE81" s="34" t="s">
        <v>1342</v>
      </c>
      <c r="BF81" s="34">
        <f t="shared" si="14"/>
        <v>4.68</v>
      </c>
      <c r="BG81" s="34">
        <v>11</v>
      </c>
      <c r="BH81" s="34" t="s">
        <v>1325</v>
      </c>
      <c r="BI81" s="34">
        <f t="shared" si="15"/>
        <v>4.68</v>
      </c>
      <c r="BJ81" s="34" t="s">
        <v>1330</v>
      </c>
      <c r="BK81" s="34">
        <f t="shared" si="16"/>
        <v>4.68</v>
      </c>
      <c r="BL81" s="34" t="s">
        <v>1335</v>
      </c>
      <c r="BM81" s="34">
        <f t="shared" si="17"/>
        <v>4.68</v>
      </c>
      <c r="BN81" s="34" t="s">
        <v>1356</v>
      </c>
      <c r="BO81" s="34">
        <f t="shared" si="18"/>
        <v>4.68</v>
      </c>
      <c r="BP81" s="34" t="s">
        <v>1344</v>
      </c>
      <c r="BQ81" s="34">
        <f t="shared" si="19"/>
        <v>4.68</v>
      </c>
      <c r="BR81" s="34" t="s">
        <v>1349</v>
      </c>
      <c r="BS81" s="34">
        <f t="shared" si="20"/>
        <v>4.68</v>
      </c>
      <c r="BT81" s="34">
        <v>11</v>
      </c>
      <c r="BU81" s="34" t="s">
        <v>1325</v>
      </c>
      <c r="BV81" s="34">
        <f t="shared" si="21"/>
        <v>7.8</v>
      </c>
      <c r="BW81" s="34" t="s">
        <v>1330</v>
      </c>
      <c r="BX81" s="34">
        <f t="shared" si="21"/>
        <v>7.8</v>
      </c>
      <c r="BY81" s="34" t="s">
        <v>1335</v>
      </c>
      <c r="BZ81" s="34">
        <f t="shared" si="21"/>
        <v>7.8</v>
      </c>
      <c r="CA81" s="34" t="s">
        <v>20</v>
      </c>
      <c r="CB81" s="34">
        <f t="shared" si="21"/>
        <v>7.8</v>
      </c>
      <c r="CC81" s="34" t="s">
        <v>1344</v>
      </c>
      <c r="CD81" s="34">
        <f t="shared" si="22"/>
        <v>7.8</v>
      </c>
      <c r="CE81" s="34" t="s">
        <v>1349</v>
      </c>
      <c r="CF81" s="34">
        <f t="shared" si="23"/>
        <v>7.8</v>
      </c>
      <c r="CG81" s="34">
        <v>11</v>
      </c>
      <c r="CH81" s="34" t="s">
        <v>1325</v>
      </c>
      <c r="CI81" s="34">
        <f t="shared" si="24"/>
        <v>7.8</v>
      </c>
      <c r="CJ81" s="34" t="s">
        <v>1330</v>
      </c>
      <c r="CK81" s="34">
        <f t="shared" si="25"/>
        <v>7.8</v>
      </c>
      <c r="CL81" s="34" t="s">
        <v>1335</v>
      </c>
      <c r="CM81" s="34">
        <f t="shared" si="26"/>
        <v>7.8</v>
      </c>
      <c r="CN81" s="34" t="s">
        <v>20</v>
      </c>
      <c r="CO81" s="34">
        <f t="shared" si="27"/>
        <v>7.8</v>
      </c>
      <c r="CP81" s="34" t="s">
        <v>1344</v>
      </c>
      <c r="CQ81" s="34">
        <f t="shared" si="28"/>
        <v>7.8</v>
      </c>
      <c r="CR81" s="34" t="s">
        <v>1349</v>
      </c>
      <c r="CS81" s="34">
        <f t="shared" si="29"/>
        <v>7.8</v>
      </c>
    </row>
    <row r="82" spans="1:97" s="44" customFormat="1" ht="15.75">
      <c r="A82" s="42" t="s">
        <v>826</v>
      </c>
      <c r="B82" s="40" t="s">
        <v>257</v>
      </c>
      <c r="C82" s="42" t="s">
        <v>44</v>
      </c>
      <c r="D82" s="42" t="s">
        <v>8</v>
      </c>
      <c r="E82" s="35"/>
      <c r="F82" s="42">
        <v>1</v>
      </c>
      <c r="G82" s="34">
        <v>1</v>
      </c>
      <c r="H82" s="34">
        <v>111</v>
      </c>
      <c r="I82" s="34">
        <v>83</v>
      </c>
      <c r="J82" s="34">
        <v>118</v>
      </c>
      <c r="K82" s="73">
        <v>72</v>
      </c>
      <c r="L82" s="34">
        <v>70</v>
      </c>
      <c r="M82" s="34">
        <v>77.5</v>
      </c>
      <c r="N82" s="34">
        <v>532</v>
      </c>
      <c r="O82" s="34" t="str">
        <f>IF(D82="理科",IF(N82&gt;=分数线!$C$2,"本科",""),IF(D82="文科",IF(N82&gt;=分数线!$C$3,"本科","")))</f>
        <v>本科</v>
      </c>
      <c r="P82" s="34">
        <f t="shared" si="30"/>
        <v>36</v>
      </c>
      <c r="Q82" s="34" t="str">
        <f>IF(D82="理科",IF(N82&gt;=分数线!$C$6,"重本",""),IF(D82="文科",IF(N82&gt;=分数线!$C$7,"重本","")))</f>
        <v>重本</v>
      </c>
      <c r="R82" s="34">
        <f t="shared" si="1"/>
        <v>72</v>
      </c>
      <c r="S82" s="34">
        <f t="shared" si="2"/>
        <v>108</v>
      </c>
      <c r="T82" s="34">
        <v>11</v>
      </c>
      <c r="U82" s="34" t="s">
        <v>1325</v>
      </c>
      <c r="V82" s="34">
        <f t="shared" si="3"/>
        <v>1.8</v>
      </c>
      <c r="W82" s="34" t="s">
        <v>1330</v>
      </c>
      <c r="X82" s="34">
        <f t="shared" si="3"/>
        <v>1.8</v>
      </c>
      <c r="Y82" s="34" t="s">
        <v>1335</v>
      </c>
      <c r="Z82" s="34">
        <f t="shared" si="3"/>
        <v>1.8</v>
      </c>
      <c r="AA82" s="34" t="s">
        <v>1356</v>
      </c>
      <c r="AB82" s="34">
        <f t="shared" si="3"/>
        <v>1.8</v>
      </c>
      <c r="AC82" s="34" t="s">
        <v>1344</v>
      </c>
      <c r="AD82" s="34">
        <f t="shared" si="4"/>
        <v>1.8</v>
      </c>
      <c r="AE82" s="34" t="s">
        <v>18</v>
      </c>
      <c r="AF82" s="34">
        <f t="shared" si="5"/>
        <v>1.8</v>
      </c>
      <c r="AG82" s="34" t="s">
        <v>217</v>
      </c>
      <c r="AH82" s="34" t="s">
        <v>1325</v>
      </c>
      <c r="AI82" s="34">
        <f t="shared" si="6"/>
        <v>1.8</v>
      </c>
      <c r="AJ82" s="34" t="s">
        <v>1330</v>
      </c>
      <c r="AK82" s="34">
        <f t="shared" si="7"/>
        <v>1.8</v>
      </c>
      <c r="AL82" s="34" t="s">
        <v>1335</v>
      </c>
      <c r="AM82" s="34">
        <f t="shared" si="8"/>
        <v>1.8</v>
      </c>
      <c r="AN82" s="34" t="s">
        <v>1356</v>
      </c>
      <c r="AO82" s="34">
        <f t="shared" si="9"/>
        <v>1.8</v>
      </c>
      <c r="AP82" s="34" t="s">
        <v>1344</v>
      </c>
      <c r="AQ82" s="34">
        <f t="shared" si="10"/>
        <v>1.8</v>
      </c>
      <c r="AR82" s="34" t="s">
        <v>18</v>
      </c>
      <c r="AS82" s="34">
        <f t="shared" si="11"/>
        <v>1.8</v>
      </c>
      <c r="AT82" s="34" t="s">
        <v>217</v>
      </c>
      <c r="AU82" s="34" t="s">
        <v>1325</v>
      </c>
      <c r="AV82" s="34">
        <f t="shared" si="12"/>
        <v>2.6999999999999997</v>
      </c>
      <c r="AW82" s="34" t="s">
        <v>1330</v>
      </c>
      <c r="AX82" s="34">
        <f t="shared" si="12"/>
        <v>2.6999999999999997</v>
      </c>
      <c r="AY82" s="34" t="s">
        <v>1335</v>
      </c>
      <c r="AZ82" s="34">
        <f t="shared" si="12"/>
        <v>2.6999999999999997</v>
      </c>
      <c r="BA82" s="34" t="s">
        <v>1356</v>
      </c>
      <c r="BB82" s="34">
        <f t="shared" si="12"/>
        <v>2.6999999999999997</v>
      </c>
      <c r="BC82" s="34" t="s">
        <v>1344</v>
      </c>
      <c r="BD82" s="34">
        <f t="shared" si="13"/>
        <v>2.6999999999999997</v>
      </c>
      <c r="BE82" s="34" t="s">
        <v>1342</v>
      </c>
      <c r="BF82" s="34">
        <f t="shared" si="14"/>
        <v>2.6999999999999997</v>
      </c>
      <c r="BG82" s="34">
        <v>11</v>
      </c>
      <c r="BH82" s="34" t="s">
        <v>1325</v>
      </c>
      <c r="BI82" s="34">
        <f t="shared" si="15"/>
        <v>2.6999999999999997</v>
      </c>
      <c r="BJ82" s="34" t="s">
        <v>1330</v>
      </c>
      <c r="BK82" s="34">
        <f t="shared" si="16"/>
        <v>2.6999999999999997</v>
      </c>
      <c r="BL82" s="34" t="s">
        <v>1335</v>
      </c>
      <c r="BM82" s="34">
        <f t="shared" si="17"/>
        <v>2.6999999999999997</v>
      </c>
      <c r="BN82" s="34" t="s">
        <v>1356</v>
      </c>
      <c r="BO82" s="34">
        <f t="shared" si="18"/>
        <v>2.6999999999999997</v>
      </c>
      <c r="BP82" s="34" t="s">
        <v>1344</v>
      </c>
      <c r="BQ82" s="34">
        <f t="shared" si="19"/>
        <v>2.6999999999999997</v>
      </c>
      <c r="BR82" s="34" t="s">
        <v>1349</v>
      </c>
      <c r="BS82" s="34">
        <f t="shared" si="20"/>
        <v>2.6999999999999997</v>
      </c>
      <c r="BT82" s="34">
        <v>11</v>
      </c>
      <c r="BU82" s="34" t="s">
        <v>1325</v>
      </c>
      <c r="BV82" s="34">
        <f t="shared" si="21"/>
        <v>4.5</v>
      </c>
      <c r="BW82" s="34" t="s">
        <v>1330</v>
      </c>
      <c r="BX82" s="34">
        <f t="shared" si="21"/>
        <v>4.5</v>
      </c>
      <c r="BY82" s="34" t="s">
        <v>1335</v>
      </c>
      <c r="BZ82" s="34">
        <f t="shared" si="21"/>
        <v>4.5</v>
      </c>
      <c r="CA82" s="34" t="s">
        <v>20</v>
      </c>
      <c r="CB82" s="34">
        <f t="shared" si="21"/>
        <v>4.5</v>
      </c>
      <c r="CC82" s="34" t="s">
        <v>1344</v>
      </c>
      <c r="CD82" s="34">
        <f t="shared" si="22"/>
        <v>4.5</v>
      </c>
      <c r="CE82" s="34" t="s">
        <v>1349</v>
      </c>
      <c r="CF82" s="34">
        <f t="shared" si="23"/>
        <v>4.5</v>
      </c>
      <c r="CG82" s="34">
        <v>11</v>
      </c>
      <c r="CH82" s="34" t="s">
        <v>1325</v>
      </c>
      <c r="CI82" s="34">
        <f t="shared" si="24"/>
        <v>4.5</v>
      </c>
      <c r="CJ82" s="34" t="s">
        <v>1330</v>
      </c>
      <c r="CK82" s="34">
        <f t="shared" si="25"/>
        <v>4.5</v>
      </c>
      <c r="CL82" s="34" t="s">
        <v>1335</v>
      </c>
      <c r="CM82" s="34">
        <f t="shared" si="26"/>
        <v>4.5</v>
      </c>
      <c r="CN82" s="34" t="s">
        <v>20</v>
      </c>
      <c r="CO82" s="34">
        <f t="shared" si="27"/>
        <v>4.5</v>
      </c>
      <c r="CP82" s="34" t="s">
        <v>1344</v>
      </c>
      <c r="CQ82" s="34">
        <f t="shared" si="28"/>
        <v>4.5</v>
      </c>
      <c r="CR82" s="34" t="s">
        <v>1349</v>
      </c>
      <c r="CS82" s="34">
        <f t="shared" si="29"/>
        <v>4.5</v>
      </c>
    </row>
    <row r="83" spans="1:97" s="44" customFormat="1" ht="15.75">
      <c r="A83" s="42" t="s">
        <v>827</v>
      </c>
      <c r="B83" s="40" t="s">
        <v>258</v>
      </c>
      <c r="C83" s="42" t="s">
        <v>44</v>
      </c>
      <c r="D83" s="42" t="s">
        <v>8</v>
      </c>
      <c r="E83" s="35"/>
      <c r="F83" s="42">
        <v>1</v>
      </c>
      <c r="G83" s="34">
        <v>1</v>
      </c>
      <c r="H83" s="34">
        <v>113</v>
      </c>
      <c r="I83" s="34">
        <v>90</v>
      </c>
      <c r="J83" s="34">
        <v>121</v>
      </c>
      <c r="K83" s="73">
        <v>64</v>
      </c>
      <c r="L83" s="34">
        <v>64.5</v>
      </c>
      <c r="M83" s="34">
        <v>75</v>
      </c>
      <c r="N83" s="34">
        <v>528</v>
      </c>
      <c r="O83" s="34" t="str">
        <f>IF(D83="理科",IF(N83&gt;=分数线!$C$2,"本科",""),IF(D83="文科",IF(N83&gt;=分数线!$C$3,"本科","")))</f>
        <v>本科</v>
      </c>
      <c r="P83" s="34">
        <f t="shared" si="30"/>
        <v>36</v>
      </c>
      <c r="Q83" s="34" t="str">
        <f>IF(D83="理科",IF(N83&gt;=分数线!$C$6,"重本",""),IF(D83="文科",IF(N83&gt;=分数线!$C$7,"重本","")))</f>
        <v>重本</v>
      </c>
      <c r="R83" s="34">
        <f t="shared" si="1"/>
        <v>72</v>
      </c>
      <c r="S83" s="34">
        <f t="shared" si="2"/>
        <v>108</v>
      </c>
      <c r="T83" s="34">
        <v>11</v>
      </c>
      <c r="U83" s="34" t="s">
        <v>1325</v>
      </c>
      <c r="V83" s="34">
        <f t="shared" si="3"/>
        <v>1.8</v>
      </c>
      <c r="W83" s="34" t="s">
        <v>1330</v>
      </c>
      <c r="X83" s="34">
        <f t="shared" si="3"/>
        <v>1.8</v>
      </c>
      <c r="Y83" s="34" t="s">
        <v>1335</v>
      </c>
      <c r="Z83" s="34">
        <f t="shared" si="3"/>
        <v>1.8</v>
      </c>
      <c r="AA83" s="34" t="s">
        <v>1356</v>
      </c>
      <c r="AB83" s="34">
        <f t="shared" si="3"/>
        <v>1.8</v>
      </c>
      <c r="AC83" s="34" t="s">
        <v>1344</v>
      </c>
      <c r="AD83" s="34">
        <f t="shared" si="4"/>
        <v>1.8</v>
      </c>
      <c r="AE83" s="34" t="s">
        <v>18</v>
      </c>
      <c r="AF83" s="34">
        <f t="shared" si="5"/>
        <v>1.8</v>
      </c>
      <c r="AG83" s="34" t="s">
        <v>217</v>
      </c>
      <c r="AH83" s="34" t="s">
        <v>1325</v>
      </c>
      <c r="AI83" s="34">
        <f t="shared" si="6"/>
        <v>1.8</v>
      </c>
      <c r="AJ83" s="34" t="s">
        <v>1330</v>
      </c>
      <c r="AK83" s="34">
        <f t="shared" si="7"/>
        <v>1.8</v>
      </c>
      <c r="AL83" s="34" t="s">
        <v>1335</v>
      </c>
      <c r="AM83" s="34">
        <f t="shared" si="8"/>
        <v>1.8</v>
      </c>
      <c r="AN83" s="34" t="s">
        <v>1356</v>
      </c>
      <c r="AO83" s="34">
        <f t="shared" si="9"/>
        <v>1.8</v>
      </c>
      <c r="AP83" s="34" t="s">
        <v>1344</v>
      </c>
      <c r="AQ83" s="34">
        <f t="shared" si="10"/>
        <v>1.8</v>
      </c>
      <c r="AR83" s="34" t="s">
        <v>18</v>
      </c>
      <c r="AS83" s="34">
        <f t="shared" si="11"/>
        <v>1.8</v>
      </c>
      <c r="AT83" s="34" t="s">
        <v>217</v>
      </c>
      <c r="AU83" s="34" t="s">
        <v>1325</v>
      </c>
      <c r="AV83" s="34">
        <f t="shared" si="12"/>
        <v>2.6999999999999997</v>
      </c>
      <c r="AW83" s="34" t="s">
        <v>1330</v>
      </c>
      <c r="AX83" s="34">
        <f t="shared" si="12"/>
        <v>2.6999999999999997</v>
      </c>
      <c r="AY83" s="34" t="s">
        <v>1335</v>
      </c>
      <c r="AZ83" s="34">
        <f t="shared" si="12"/>
        <v>2.6999999999999997</v>
      </c>
      <c r="BA83" s="34" t="s">
        <v>1356</v>
      </c>
      <c r="BB83" s="34">
        <f t="shared" si="12"/>
        <v>2.6999999999999997</v>
      </c>
      <c r="BC83" s="34" t="s">
        <v>1344</v>
      </c>
      <c r="BD83" s="34">
        <f t="shared" si="13"/>
        <v>2.6999999999999997</v>
      </c>
      <c r="BE83" s="34" t="s">
        <v>1342</v>
      </c>
      <c r="BF83" s="34">
        <f t="shared" si="14"/>
        <v>2.6999999999999997</v>
      </c>
      <c r="BG83" s="34">
        <v>11</v>
      </c>
      <c r="BH83" s="34" t="s">
        <v>1325</v>
      </c>
      <c r="BI83" s="34">
        <f t="shared" si="15"/>
        <v>2.6999999999999997</v>
      </c>
      <c r="BJ83" s="34" t="s">
        <v>1330</v>
      </c>
      <c r="BK83" s="34">
        <f t="shared" si="16"/>
        <v>2.6999999999999997</v>
      </c>
      <c r="BL83" s="34" t="s">
        <v>1335</v>
      </c>
      <c r="BM83" s="34">
        <f t="shared" si="17"/>
        <v>2.6999999999999997</v>
      </c>
      <c r="BN83" s="34" t="s">
        <v>1356</v>
      </c>
      <c r="BO83" s="34">
        <f t="shared" si="18"/>
        <v>2.6999999999999997</v>
      </c>
      <c r="BP83" s="34" t="s">
        <v>1344</v>
      </c>
      <c r="BQ83" s="34">
        <f t="shared" si="19"/>
        <v>2.6999999999999997</v>
      </c>
      <c r="BR83" s="34" t="s">
        <v>1349</v>
      </c>
      <c r="BS83" s="34">
        <f t="shared" si="20"/>
        <v>2.6999999999999997</v>
      </c>
      <c r="BT83" s="34">
        <v>11</v>
      </c>
      <c r="BU83" s="34" t="s">
        <v>1325</v>
      </c>
      <c r="BV83" s="34">
        <f t="shared" si="21"/>
        <v>4.5</v>
      </c>
      <c r="BW83" s="34" t="s">
        <v>1330</v>
      </c>
      <c r="BX83" s="34">
        <f t="shared" si="21"/>
        <v>4.5</v>
      </c>
      <c r="BY83" s="34" t="s">
        <v>1335</v>
      </c>
      <c r="BZ83" s="34">
        <f t="shared" si="21"/>
        <v>4.5</v>
      </c>
      <c r="CA83" s="34" t="s">
        <v>20</v>
      </c>
      <c r="CB83" s="34">
        <f t="shared" si="21"/>
        <v>4.5</v>
      </c>
      <c r="CC83" s="34" t="s">
        <v>1344</v>
      </c>
      <c r="CD83" s="34">
        <f t="shared" si="22"/>
        <v>4.5</v>
      </c>
      <c r="CE83" s="34" t="s">
        <v>1349</v>
      </c>
      <c r="CF83" s="34">
        <f t="shared" si="23"/>
        <v>4.5</v>
      </c>
      <c r="CG83" s="34">
        <v>11</v>
      </c>
      <c r="CH83" s="34" t="s">
        <v>1325</v>
      </c>
      <c r="CI83" s="34">
        <f t="shared" si="24"/>
        <v>4.5</v>
      </c>
      <c r="CJ83" s="34" t="s">
        <v>1330</v>
      </c>
      <c r="CK83" s="34">
        <f t="shared" si="25"/>
        <v>4.5</v>
      </c>
      <c r="CL83" s="34" t="s">
        <v>1335</v>
      </c>
      <c r="CM83" s="34">
        <f t="shared" si="26"/>
        <v>4.5</v>
      </c>
      <c r="CN83" s="34" t="s">
        <v>20</v>
      </c>
      <c r="CO83" s="34">
        <f t="shared" si="27"/>
        <v>4.5</v>
      </c>
      <c r="CP83" s="34" t="s">
        <v>1344</v>
      </c>
      <c r="CQ83" s="34">
        <f t="shared" si="28"/>
        <v>4.5</v>
      </c>
      <c r="CR83" s="34" t="s">
        <v>1349</v>
      </c>
      <c r="CS83" s="34">
        <f t="shared" si="29"/>
        <v>4.5</v>
      </c>
    </row>
    <row r="84" spans="1:97" s="44" customFormat="1" ht="15.75">
      <c r="A84" s="42" t="s">
        <v>828</v>
      </c>
      <c r="B84" s="40" t="s">
        <v>259</v>
      </c>
      <c r="C84" s="42" t="s">
        <v>44</v>
      </c>
      <c r="D84" s="42" t="s">
        <v>8</v>
      </c>
      <c r="E84" s="35"/>
      <c r="F84" s="42">
        <v>0</v>
      </c>
      <c r="G84" s="34">
        <v>0</v>
      </c>
      <c r="H84" s="34">
        <v>112</v>
      </c>
      <c r="I84" s="34">
        <v>85</v>
      </c>
      <c r="J84" s="34">
        <v>114</v>
      </c>
      <c r="K84" s="73">
        <v>73.5</v>
      </c>
      <c r="L84" s="34">
        <v>66</v>
      </c>
      <c r="M84" s="34">
        <v>75.5</v>
      </c>
      <c r="N84" s="34">
        <v>526</v>
      </c>
      <c r="O84" s="34" t="str">
        <f>IF(D84="理科",IF(N84&gt;=分数线!$C$2,"本科",""),IF(D84="文科",IF(N84&gt;=分数线!$C$3,"本科","")))</f>
        <v>本科</v>
      </c>
      <c r="P84" s="34">
        <f t="shared" si="30"/>
        <v>72</v>
      </c>
      <c r="Q84" s="34" t="str">
        <f>IF(D84="理科",IF(N84&gt;=分数线!$C$6,"重本",""),IF(D84="文科",IF(N84&gt;=分数线!$C$7,"重本","")))</f>
        <v>重本</v>
      </c>
      <c r="R84" s="34">
        <f t="shared" si="1"/>
        <v>144</v>
      </c>
      <c r="S84" s="34">
        <f t="shared" si="2"/>
        <v>216</v>
      </c>
      <c r="T84" s="34"/>
      <c r="U84" s="34" t="e">
        <v>#N/A</v>
      </c>
      <c r="V84" s="34">
        <f t="shared" si="3"/>
        <v>3.6</v>
      </c>
      <c r="W84" s="34" t="e">
        <v>#N/A</v>
      </c>
      <c r="X84" s="34">
        <f t="shared" si="3"/>
        <v>3.6</v>
      </c>
      <c r="Y84" s="34" t="e">
        <v>#N/A</v>
      </c>
      <c r="Z84" s="34">
        <f t="shared" si="3"/>
        <v>3.6</v>
      </c>
      <c r="AA84" s="34" t="s">
        <v>1356</v>
      </c>
      <c r="AB84" s="34">
        <f t="shared" si="3"/>
        <v>3.6</v>
      </c>
      <c r="AC84" s="34" t="s">
        <v>1344</v>
      </c>
      <c r="AD84" s="34">
        <f t="shared" si="4"/>
        <v>3.6</v>
      </c>
      <c r="AE84" s="34" t="s">
        <v>18</v>
      </c>
      <c r="AF84" s="34">
        <f t="shared" si="5"/>
        <v>3.6</v>
      </c>
      <c r="AG84" s="34" t="s">
        <v>217</v>
      </c>
      <c r="AH84" s="34" t="s">
        <v>1325</v>
      </c>
      <c r="AI84" s="34">
        <f t="shared" si="6"/>
        <v>3.6</v>
      </c>
      <c r="AJ84" s="34" t="s">
        <v>1330</v>
      </c>
      <c r="AK84" s="34">
        <f t="shared" si="7"/>
        <v>3.6</v>
      </c>
      <c r="AL84" s="34" t="s">
        <v>1335</v>
      </c>
      <c r="AM84" s="34">
        <f t="shared" si="8"/>
        <v>3.6</v>
      </c>
      <c r="AN84" s="34" t="s">
        <v>1356</v>
      </c>
      <c r="AO84" s="34">
        <f t="shared" si="9"/>
        <v>3.6</v>
      </c>
      <c r="AP84" s="34" t="s">
        <v>1344</v>
      </c>
      <c r="AQ84" s="34">
        <f t="shared" si="10"/>
        <v>3.6</v>
      </c>
      <c r="AR84" s="34" t="s">
        <v>18</v>
      </c>
      <c r="AS84" s="34">
        <f t="shared" si="11"/>
        <v>3.6</v>
      </c>
      <c r="AT84" s="34" t="s">
        <v>217</v>
      </c>
      <c r="AU84" s="34" t="s">
        <v>1325</v>
      </c>
      <c r="AV84" s="34">
        <f t="shared" si="12"/>
        <v>5.3999999999999995</v>
      </c>
      <c r="AW84" s="34" t="s">
        <v>1330</v>
      </c>
      <c r="AX84" s="34">
        <f t="shared" si="12"/>
        <v>5.3999999999999995</v>
      </c>
      <c r="AY84" s="34" t="s">
        <v>1335</v>
      </c>
      <c r="AZ84" s="34">
        <f t="shared" si="12"/>
        <v>5.3999999999999995</v>
      </c>
      <c r="BA84" s="34" t="s">
        <v>1356</v>
      </c>
      <c r="BB84" s="34">
        <f t="shared" si="12"/>
        <v>5.3999999999999995</v>
      </c>
      <c r="BC84" s="34" t="s">
        <v>1344</v>
      </c>
      <c r="BD84" s="34">
        <f t="shared" si="13"/>
        <v>5.3999999999999995</v>
      </c>
      <c r="BE84" s="34" t="s">
        <v>1342</v>
      </c>
      <c r="BF84" s="34">
        <f t="shared" si="14"/>
        <v>5.3999999999999995</v>
      </c>
      <c r="BG84" s="34">
        <v>11</v>
      </c>
      <c r="BH84" s="34" t="s">
        <v>1325</v>
      </c>
      <c r="BI84" s="34">
        <f t="shared" si="15"/>
        <v>5.3999999999999995</v>
      </c>
      <c r="BJ84" s="34" t="s">
        <v>1330</v>
      </c>
      <c r="BK84" s="34">
        <f t="shared" si="16"/>
        <v>5.3999999999999995</v>
      </c>
      <c r="BL84" s="34" t="s">
        <v>1335</v>
      </c>
      <c r="BM84" s="34">
        <f t="shared" si="17"/>
        <v>5.3999999999999995</v>
      </c>
      <c r="BN84" s="34" t="s">
        <v>1356</v>
      </c>
      <c r="BO84" s="34">
        <f t="shared" si="18"/>
        <v>5.3999999999999995</v>
      </c>
      <c r="BP84" s="34" t="s">
        <v>1344</v>
      </c>
      <c r="BQ84" s="34">
        <f t="shared" si="19"/>
        <v>5.3999999999999995</v>
      </c>
      <c r="BR84" s="34" t="s">
        <v>1349</v>
      </c>
      <c r="BS84" s="34">
        <f t="shared" si="20"/>
        <v>5.3999999999999995</v>
      </c>
      <c r="BT84" s="34">
        <v>11</v>
      </c>
      <c r="BU84" s="34" t="s">
        <v>1325</v>
      </c>
      <c r="BV84" s="34">
        <f t="shared" si="21"/>
        <v>9</v>
      </c>
      <c r="BW84" s="34" t="s">
        <v>1330</v>
      </c>
      <c r="BX84" s="34">
        <f t="shared" si="21"/>
        <v>9</v>
      </c>
      <c r="BY84" s="34" t="s">
        <v>1335</v>
      </c>
      <c r="BZ84" s="34">
        <f t="shared" si="21"/>
        <v>9</v>
      </c>
      <c r="CA84" s="34" t="s">
        <v>20</v>
      </c>
      <c r="CB84" s="34">
        <f t="shared" si="21"/>
        <v>9</v>
      </c>
      <c r="CC84" s="34" t="s">
        <v>1344</v>
      </c>
      <c r="CD84" s="34">
        <f t="shared" si="22"/>
        <v>9</v>
      </c>
      <c r="CE84" s="34" t="s">
        <v>1349</v>
      </c>
      <c r="CF84" s="34">
        <f t="shared" si="23"/>
        <v>9</v>
      </c>
      <c r="CG84" s="34">
        <v>11</v>
      </c>
      <c r="CH84" s="34" t="s">
        <v>1325</v>
      </c>
      <c r="CI84" s="34">
        <f t="shared" si="24"/>
        <v>9</v>
      </c>
      <c r="CJ84" s="34" t="s">
        <v>1330</v>
      </c>
      <c r="CK84" s="34">
        <f t="shared" si="25"/>
        <v>9</v>
      </c>
      <c r="CL84" s="34" t="s">
        <v>1335</v>
      </c>
      <c r="CM84" s="34">
        <f t="shared" si="26"/>
        <v>9</v>
      </c>
      <c r="CN84" s="34" t="s">
        <v>20</v>
      </c>
      <c r="CO84" s="34">
        <f t="shared" si="27"/>
        <v>9</v>
      </c>
      <c r="CP84" s="34" t="s">
        <v>1344</v>
      </c>
      <c r="CQ84" s="34">
        <f t="shared" si="28"/>
        <v>9</v>
      </c>
      <c r="CR84" s="34" t="s">
        <v>1349</v>
      </c>
      <c r="CS84" s="34">
        <f t="shared" si="29"/>
        <v>9</v>
      </c>
    </row>
    <row r="85" spans="1:97" s="44" customFormat="1" ht="15.75">
      <c r="A85" s="42" t="s">
        <v>829</v>
      </c>
      <c r="B85" s="40" t="s">
        <v>260</v>
      </c>
      <c r="C85" s="42" t="s">
        <v>44</v>
      </c>
      <c r="D85" s="42" t="s">
        <v>8</v>
      </c>
      <c r="E85" s="35"/>
      <c r="F85" s="42">
        <v>0.8</v>
      </c>
      <c r="G85" s="34">
        <v>0</v>
      </c>
      <c r="H85" s="34">
        <v>105</v>
      </c>
      <c r="I85" s="34">
        <v>112</v>
      </c>
      <c r="J85" s="34">
        <v>103</v>
      </c>
      <c r="K85" s="73">
        <v>60</v>
      </c>
      <c r="L85" s="34">
        <v>73</v>
      </c>
      <c r="M85" s="34">
        <v>73</v>
      </c>
      <c r="N85" s="34">
        <v>526</v>
      </c>
      <c r="O85" s="34" t="str">
        <f>IF(D85="理科",IF(N85&gt;=分数线!$C$2,"本科",""),IF(D85="文科",IF(N85&gt;=分数线!$C$3,"本科","")))</f>
        <v>本科</v>
      </c>
      <c r="P85" s="34">
        <f t="shared" si="30"/>
        <v>43.199999999999996</v>
      </c>
      <c r="Q85" s="34" t="str">
        <f>IF(D85="理科",IF(N85&gt;=分数线!$C$6,"重本",""),IF(D85="文科",IF(N85&gt;=分数线!$C$7,"重本","")))</f>
        <v>重本</v>
      </c>
      <c r="R85" s="34">
        <f t="shared" si="1"/>
        <v>144</v>
      </c>
      <c r="S85" s="34">
        <f t="shared" si="2"/>
        <v>187.2</v>
      </c>
      <c r="T85" s="34">
        <v>12</v>
      </c>
      <c r="U85" s="34" t="s">
        <v>1362</v>
      </c>
      <c r="V85" s="34">
        <f t="shared" si="3"/>
        <v>3.1199999999999997</v>
      </c>
      <c r="W85" s="34" t="s">
        <v>1331</v>
      </c>
      <c r="X85" s="34">
        <f t="shared" si="3"/>
        <v>3.1199999999999997</v>
      </c>
      <c r="Y85" s="34" t="s">
        <v>1355</v>
      </c>
      <c r="Z85" s="34">
        <f t="shared" si="3"/>
        <v>3.1199999999999997</v>
      </c>
      <c r="AA85" s="34" t="s">
        <v>1340</v>
      </c>
      <c r="AB85" s="34">
        <f t="shared" si="3"/>
        <v>3.1199999999999997</v>
      </c>
      <c r="AC85" s="34" t="s">
        <v>73</v>
      </c>
      <c r="AD85" s="34">
        <f t="shared" si="4"/>
        <v>3.1199999999999997</v>
      </c>
      <c r="AE85" s="34" t="s">
        <v>1348</v>
      </c>
      <c r="AF85" s="34">
        <f t="shared" si="5"/>
        <v>3.1199999999999997</v>
      </c>
      <c r="AG85" s="34" t="s">
        <v>1359</v>
      </c>
      <c r="AH85" s="34" t="s">
        <v>1362</v>
      </c>
      <c r="AI85" s="34">
        <f t="shared" si="6"/>
        <v>3.1199999999999997</v>
      </c>
      <c r="AJ85" s="34" t="s">
        <v>1331</v>
      </c>
      <c r="AK85" s="34">
        <f t="shared" si="7"/>
        <v>3.1199999999999997</v>
      </c>
      <c r="AL85" s="34" t="s">
        <v>1355</v>
      </c>
      <c r="AM85" s="34">
        <f t="shared" si="8"/>
        <v>3.1199999999999997</v>
      </c>
      <c r="AN85" s="34" t="s">
        <v>1340</v>
      </c>
      <c r="AO85" s="34">
        <f t="shared" si="9"/>
        <v>3.1199999999999997</v>
      </c>
      <c r="AP85" s="34" t="s">
        <v>73</v>
      </c>
      <c r="AQ85" s="34">
        <f t="shared" si="10"/>
        <v>3.1199999999999997</v>
      </c>
      <c r="AR85" s="34" t="s">
        <v>1348</v>
      </c>
      <c r="AS85" s="34">
        <f t="shared" si="11"/>
        <v>3.1199999999999997</v>
      </c>
      <c r="AT85" s="34" t="s">
        <v>1359</v>
      </c>
      <c r="AU85" s="34" t="s">
        <v>1326</v>
      </c>
      <c r="AV85" s="34">
        <f t="shared" si="12"/>
        <v>4.68</v>
      </c>
      <c r="AW85" s="34" t="s">
        <v>1331</v>
      </c>
      <c r="AX85" s="34">
        <f t="shared" si="12"/>
        <v>4.68</v>
      </c>
      <c r="AY85" s="34" t="s">
        <v>1335</v>
      </c>
      <c r="AZ85" s="34">
        <f t="shared" si="12"/>
        <v>4.68</v>
      </c>
      <c r="BA85" s="34" t="s">
        <v>1340</v>
      </c>
      <c r="BB85" s="34">
        <f t="shared" si="12"/>
        <v>4.68</v>
      </c>
      <c r="BC85" s="34" t="s">
        <v>73</v>
      </c>
      <c r="BD85" s="34">
        <f t="shared" si="13"/>
        <v>4.68</v>
      </c>
      <c r="BE85" s="34" t="s">
        <v>1348</v>
      </c>
      <c r="BF85" s="34">
        <f t="shared" si="14"/>
        <v>4.68</v>
      </c>
      <c r="BG85" s="34">
        <v>12</v>
      </c>
      <c r="BH85" s="34" t="s">
        <v>1326</v>
      </c>
      <c r="BI85" s="34">
        <f t="shared" si="15"/>
        <v>4.68</v>
      </c>
      <c r="BJ85" s="34" t="s">
        <v>1331</v>
      </c>
      <c r="BK85" s="34">
        <f t="shared" si="16"/>
        <v>4.68</v>
      </c>
      <c r="BL85" s="34" t="s">
        <v>1335</v>
      </c>
      <c r="BM85" s="34">
        <f t="shared" si="17"/>
        <v>4.68</v>
      </c>
      <c r="BN85" s="34" t="s">
        <v>1340</v>
      </c>
      <c r="BO85" s="34">
        <f t="shared" si="18"/>
        <v>4.68</v>
      </c>
      <c r="BP85" s="34" t="s">
        <v>73</v>
      </c>
      <c r="BQ85" s="34">
        <f t="shared" si="19"/>
        <v>4.68</v>
      </c>
      <c r="BR85" s="34" t="s">
        <v>1348</v>
      </c>
      <c r="BS85" s="34">
        <f t="shared" si="20"/>
        <v>4.68</v>
      </c>
      <c r="BT85" s="34">
        <v>12</v>
      </c>
      <c r="BU85" s="34" t="s">
        <v>1326</v>
      </c>
      <c r="BV85" s="34">
        <f t="shared" si="21"/>
        <v>7.8</v>
      </c>
      <c r="BW85" s="34" t="s">
        <v>1331</v>
      </c>
      <c r="BX85" s="34">
        <f t="shared" si="21"/>
        <v>7.8</v>
      </c>
      <c r="BY85" s="34" t="s">
        <v>1335</v>
      </c>
      <c r="BZ85" s="34">
        <f t="shared" si="21"/>
        <v>7.8</v>
      </c>
      <c r="CA85" s="34" t="s">
        <v>1340</v>
      </c>
      <c r="CB85" s="34">
        <f t="shared" si="21"/>
        <v>7.8</v>
      </c>
      <c r="CC85" s="34" t="s">
        <v>73</v>
      </c>
      <c r="CD85" s="34">
        <f t="shared" si="22"/>
        <v>7.8</v>
      </c>
      <c r="CE85" s="34" t="s">
        <v>1348</v>
      </c>
      <c r="CF85" s="34">
        <f t="shared" si="23"/>
        <v>7.8</v>
      </c>
      <c r="CG85" s="34">
        <v>12</v>
      </c>
      <c r="CH85" s="34" t="s">
        <v>1326</v>
      </c>
      <c r="CI85" s="34">
        <f t="shared" si="24"/>
        <v>7.8</v>
      </c>
      <c r="CJ85" s="34" t="s">
        <v>1331</v>
      </c>
      <c r="CK85" s="34">
        <f t="shared" si="25"/>
        <v>7.8</v>
      </c>
      <c r="CL85" s="34" t="s">
        <v>1335</v>
      </c>
      <c r="CM85" s="34">
        <f t="shared" si="26"/>
        <v>7.8</v>
      </c>
      <c r="CN85" s="34" t="s">
        <v>1340</v>
      </c>
      <c r="CO85" s="34">
        <f t="shared" si="27"/>
        <v>7.8</v>
      </c>
      <c r="CP85" s="34" t="s">
        <v>73</v>
      </c>
      <c r="CQ85" s="34">
        <f t="shared" si="28"/>
        <v>7.8</v>
      </c>
      <c r="CR85" s="34" t="s">
        <v>1348</v>
      </c>
      <c r="CS85" s="34">
        <f t="shared" si="29"/>
        <v>7.8</v>
      </c>
    </row>
    <row r="86" spans="1:97" s="44" customFormat="1" ht="15.75">
      <c r="A86" s="42" t="s">
        <v>830</v>
      </c>
      <c r="B86" s="40" t="s">
        <v>261</v>
      </c>
      <c r="C86" s="42" t="s">
        <v>44</v>
      </c>
      <c r="D86" s="42" t="s">
        <v>8</v>
      </c>
      <c r="E86" s="35"/>
      <c r="F86" s="42">
        <v>1</v>
      </c>
      <c r="G86" s="34">
        <v>0</v>
      </c>
      <c r="H86" s="34">
        <v>110</v>
      </c>
      <c r="I86" s="34">
        <v>86</v>
      </c>
      <c r="J86" s="34">
        <v>128</v>
      </c>
      <c r="K86" s="73">
        <v>60.5</v>
      </c>
      <c r="L86" s="34">
        <v>66</v>
      </c>
      <c r="M86" s="34">
        <v>72</v>
      </c>
      <c r="N86" s="34">
        <v>523</v>
      </c>
      <c r="O86" s="34" t="str">
        <f>IF(D86="理科",IF(N86&gt;=分数线!$C$2,"本科",""),IF(D86="文科",IF(N86&gt;=分数线!$C$3,"本科","")))</f>
        <v>本科</v>
      </c>
      <c r="P86" s="34">
        <f t="shared" si="30"/>
        <v>36</v>
      </c>
      <c r="Q86" s="34" t="str">
        <f>IF(D86="理科",IF(N86&gt;=分数线!$C$6,"重本",""),IF(D86="文科",IF(N86&gt;=分数线!$C$7,"重本","")))</f>
        <v>重本</v>
      </c>
      <c r="R86" s="34">
        <f t="shared" si="1"/>
        <v>144</v>
      </c>
      <c r="S86" s="34">
        <f t="shared" si="2"/>
        <v>180</v>
      </c>
      <c r="T86" s="34">
        <v>10</v>
      </c>
      <c r="U86" s="34" t="s">
        <v>1324</v>
      </c>
      <c r="V86" s="34">
        <f t="shared" si="3"/>
        <v>3</v>
      </c>
      <c r="W86" s="34" t="s">
        <v>1351</v>
      </c>
      <c r="X86" s="34">
        <f t="shared" si="3"/>
        <v>3</v>
      </c>
      <c r="Y86" s="34" t="s">
        <v>1365</v>
      </c>
      <c r="Z86" s="34">
        <f t="shared" si="3"/>
        <v>3</v>
      </c>
      <c r="AA86" s="34" t="s">
        <v>1356</v>
      </c>
      <c r="AB86" s="34">
        <f t="shared" ref="AB86" si="31">IF($C86="应届",($S86*0.1)/6,IF($C86="往届","","NULL"))</f>
        <v>3</v>
      </c>
      <c r="AC86" s="34" t="s">
        <v>1345</v>
      </c>
      <c r="AD86" s="34">
        <f t="shared" si="4"/>
        <v>3</v>
      </c>
      <c r="AE86" s="34" t="s">
        <v>1349</v>
      </c>
      <c r="AF86" s="34">
        <f t="shared" si="5"/>
        <v>3</v>
      </c>
      <c r="AG86" s="34" t="s">
        <v>218</v>
      </c>
      <c r="AH86" s="34" t="s">
        <v>1324</v>
      </c>
      <c r="AI86" s="34">
        <f t="shared" si="6"/>
        <v>3</v>
      </c>
      <c r="AJ86" s="34" t="s">
        <v>1351</v>
      </c>
      <c r="AK86" s="34">
        <f t="shared" si="7"/>
        <v>3</v>
      </c>
      <c r="AL86" s="34" t="s">
        <v>1365</v>
      </c>
      <c r="AM86" s="34">
        <f t="shared" si="8"/>
        <v>3</v>
      </c>
      <c r="AN86" s="34" t="s">
        <v>1356</v>
      </c>
      <c r="AO86" s="34">
        <f t="shared" si="9"/>
        <v>3</v>
      </c>
      <c r="AP86" s="34" t="s">
        <v>1345</v>
      </c>
      <c r="AQ86" s="34">
        <f t="shared" si="10"/>
        <v>3</v>
      </c>
      <c r="AR86" s="34" t="s">
        <v>1349</v>
      </c>
      <c r="AS86" s="34">
        <f t="shared" si="11"/>
        <v>3</v>
      </c>
      <c r="AT86" s="34" t="s">
        <v>218</v>
      </c>
      <c r="AU86" s="34" t="s">
        <v>1324</v>
      </c>
      <c r="AV86" s="34">
        <f t="shared" si="12"/>
        <v>4.5</v>
      </c>
      <c r="AW86" s="34" t="s">
        <v>1351</v>
      </c>
      <c r="AX86" s="34">
        <f t="shared" si="12"/>
        <v>4.5</v>
      </c>
      <c r="AY86" s="34" t="s">
        <v>1333</v>
      </c>
      <c r="AZ86" s="34">
        <f t="shared" si="12"/>
        <v>4.5</v>
      </c>
      <c r="BA86" s="34" t="s">
        <v>1357</v>
      </c>
      <c r="BB86" s="34">
        <f t="shared" ref="BB86" si="32">IF($C86="应届",($S86*0.15)/6,IF($C86="往届","","NULL"))</f>
        <v>4.5</v>
      </c>
      <c r="BC86" s="34" t="s">
        <v>1345</v>
      </c>
      <c r="BD86" s="34">
        <f t="shared" si="13"/>
        <v>4.5</v>
      </c>
      <c r="BE86" s="34" t="s">
        <v>1349</v>
      </c>
      <c r="BF86" s="34">
        <f t="shared" si="14"/>
        <v>4.5</v>
      </c>
      <c r="BG86" s="34">
        <v>10</v>
      </c>
      <c r="BH86" s="34" t="s">
        <v>1324</v>
      </c>
      <c r="BI86" s="34">
        <f t="shared" si="15"/>
        <v>4.5</v>
      </c>
      <c r="BJ86" s="34" t="s">
        <v>1351</v>
      </c>
      <c r="BK86" s="34">
        <f t="shared" si="16"/>
        <v>4.5</v>
      </c>
      <c r="BL86" s="34" t="s">
        <v>1333</v>
      </c>
      <c r="BM86" s="34">
        <f t="shared" si="17"/>
        <v>4.5</v>
      </c>
      <c r="BN86" s="34" t="s">
        <v>1356</v>
      </c>
      <c r="BO86" s="34">
        <f t="shared" si="18"/>
        <v>4.5</v>
      </c>
      <c r="BP86" s="34" t="s">
        <v>1345</v>
      </c>
      <c r="BQ86" s="34">
        <f t="shared" si="19"/>
        <v>4.5</v>
      </c>
      <c r="BR86" s="34" t="s">
        <v>1349</v>
      </c>
      <c r="BS86" s="34">
        <f t="shared" si="20"/>
        <v>4.5</v>
      </c>
      <c r="BT86" s="34">
        <v>10</v>
      </c>
      <c r="BU86" s="34" t="s">
        <v>1324</v>
      </c>
      <c r="BV86" s="34">
        <f t="shared" si="21"/>
        <v>7.5</v>
      </c>
      <c r="BW86" s="34" t="s">
        <v>19</v>
      </c>
      <c r="BX86" s="34">
        <f t="shared" si="21"/>
        <v>7.5</v>
      </c>
      <c r="BY86" s="34" t="s">
        <v>1333</v>
      </c>
      <c r="BZ86" s="34">
        <f t="shared" si="21"/>
        <v>7.5</v>
      </c>
      <c r="CA86" s="34" t="s">
        <v>20</v>
      </c>
      <c r="CB86" s="34">
        <f t="shared" ref="CB86" si="33">IF($C86="应届",($S86*0.25)/6,IF($C86="往届",($S86*0.5)/6,"NULL"))</f>
        <v>7.5</v>
      </c>
      <c r="CC86" s="34" t="s">
        <v>1345</v>
      </c>
      <c r="CD86" s="34">
        <f t="shared" si="22"/>
        <v>7.5</v>
      </c>
      <c r="CE86" s="34" t="s">
        <v>1349</v>
      </c>
      <c r="CF86" s="34">
        <f t="shared" si="23"/>
        <v>7.5</v>
      </c>
      <c r="CG86" s="34">
        <v>10</v>
      </c>
      <c r="CH86" s="34" t="s">
        <v>1324</v>
      </c>
      <c r="CI86" s="34">
        <f t="shared" si="24"/>
        <v>7.5</v>
      </c>
      <c r="CJ86" s="34" t="s">
        <v>19</v>
      </c>
      <c r="CK86" s="34">
        <f t="shared" si="25"/>
        <v>7.5</v>
      </c>
      <c r="CL86" s="34" t="s">
        <v>1333</v>
      </c>
      <c r="CM86" s="34">
        <f t="shared" si="26"/>
        <v>7.5</v>
      </c>
      <c r="CN86" s="34" t="s">
        <v>20</v>
      </c>
      <c r="CO86" s="34">
        <f t="shared" si="27"/>
        <v>7.5</v>
      </c>
      <c r="CP86" s="34" t="s">
        <v>1345</v>
      </c>
      <c r="CQ86" s="34">
        <f t="shared" si="28"/>
        <v>7.5</v>
      </c>
      <c r="CR86" s="34" t="s">
        <v>1349</v>
      </c>
      <c r="CS86" s="34">
        <f t="shared" si="29"/>
        <v>7.5</v>
      </c>
    </row>
    <row r="87" spans="1:97" s="44" customFormat="1" ht="15.75">
      <c r="A87" s="42" t="s">
        <v>831</v>
      </c>
      <c r="B87" s="40" t="s">
        <v>262</v>
      </c>
      <c r="C87" s="42" t="s">
        <v>44</v>
      </c>
      <c r="D87" s="42" t="s">
        <v>8</v>
      </c>
      <c r="E87" s="35"/>
      <c r="F87" s="42">
        <v>1</v>
      </c>
      <c r="G87" s="34">
        <v>1</v>
      </c>
      <c r="H87" s="34">
        <v>108</v>
      </c>
      <c r="I87" s="34">
        <v>92</v>
      </c>
      <c r="J87" s="34">
        <v>99</v>
      </c>
      <c r="K87" s="73">
        <v>80.5</v>
      </c>
      <c r="L87" s="34">
        <v>65</v>
      </c>
      <c r="M87" s="34">
        <v>75</v>
      </c>
      <c r="N87" s="34">
        <v>520</v>
      </c>
      <c r="O87" s="34" t="str">
        <f>IF(D87="理科",IF(N87&gt;=分数线!$C$2,"本科",""),IF(D87="文科",IF(N87&gt;=分数线!$C$3,"本科","")))</f>
        <v>本科</v>
      </c>
      <c r="P87" s="34">
        <f t="shared" si="30"/>
        <v>36</v>
      </c>
      <c r="Q87" s="34" t="str">
        <f>IF(D87="理科",IF(N87&gt;=分数线!$C$6,"重本",""),IF(D87="文科",IF(N87&gt;=分数线!$C$7,"重本","")))</f>
        <v>重本</v>
      </c>
      <c r="R87" s="34">
        <f t="shared" ref="R87:R150" si="34">IF(G87&gt;0,IF(Q87="重本",G87*72,-(G87)*72),IF(Q87="重本",2*72,0))</f>
        <v>72</v>
      </c>
      <c r="S87" s="34">
        <f t="shared" ref="S87:S150" si="35">P87+R87</f>
        <v>108</v>
      </c>
      <c r="T87" s="34">
        <v>10</v>
      </c>
      <c r="U87" s="34" t="s">
        <v>1324</v>
      </c>
      <c r="V87" s="34">
        <f t="shared" ref="V87:AB150" si="36">IF($C87="应届",($S87*0.1)/6,IF($C87="往届","","NULL"))</f>
        <v>1.8</v>
      </c>
      <c r="W87" s="34" t="s">
        <v>1351</v>
      </c>
      <c r="X87" s="34">
        <f t="shared" si="36"/>
        <v>1.8</v>
      </c>
      <c r="Y87" s="34" t="s">
        <v>1365</v>
      </c>
      <c r="Z87" s="34">
        <f t="shared" si="36"/>
        <v>1.8</v>
      </c>
      <c r="AA87" s="34" t="s">
        <v>1356</v>
      </c>
      <c r="AB87" s="34">
        <f t="shared" si="36"/>
        <v>1.8</v>
      </c>
      <c r="AC87" s="34" t="s">
        <v>1345</v>
      </c>
      <c r="AD87" s="34">
        <f t="shared" ref="AD87:AD150" si="37">IF($C87="应届",($S87*0.1)/6,IF($C87="往届","","NULL"))</f>
        <v>1.8</v>
      </c>
      <c r="AE87" s="34" t="s">
        <v>1349</v>
      </c>
      <c r="AF87" s="34">
        <f t="shared" ref="AF87:AF150" si="38">IF($C87="应届",($S87*0.1)/6,IF($C87="往届","","NULL"))</f>
        <v>1.8</v>
      </c>
      <c r="AG87" s="34" t="s">
        <v>218</v>
      </c>
      <c r="AH87" s="34" t="s">
        <v>1324</v>
      </c>
      <c r="AI87" s="34">
        <f t="shared" ref="AI87:AI150" si="39">IF($C87="应届",($S87*0.1)/6,IF($C87="往届","","NULL"))</f>
        <v>1.8</v>
      </c>
      <c r="AJ87" s="34" t="s">
        <v>1351</v>
      </c>
      <c r="AK87" s="34">
        <f t="shared" ref="AK87:AK150" si="40">IF($C87="应届",($S87*0.1)/6,IF($C87="往届","","NULL"))</f>
        <v>1.8</v>
      </c>
      <c r="AL87" s="34" t="s">
        <v>1365</v>
      </c>
      <c r="AM87" s="34">
        <f t="shared" ref="AM87:AM150" si="41">IF($C87="应届",($S87*0.1)/6,IF($C87="往届","","NULL"))</f>
        <v>1.8</v>
      </c>
      <c r="AN87" s="34" t="s">
        <v>1356</v>
      </c>
      <c r="AO87" s="34">
        <f t="shared" ref="AO87:AO150" si="42">IF($C87="应届",($S87*0.1)/6,IF($C87="往届","","NULL"))</f>
        <v>1.8</v>
      </c>
      <c r="AP87" s="34" t="s">
        <v>1345</v>
      </c>
      <c r="AQ87" s="34">
        <f t="shared" ref="AQ87:AQ150" si="43">IF($C87="应届",($S87*0.1)/6,IF($C87="往届","","NULL"))</f>
        <v>1.8</v>
      </c>
      <c r="AR87" s="34" t="s">
        <v>1349</v>
      </c>
      <c r="AS87" s="34">
        <f t="shared" ref="AS87:AS150" si="44">IF($C87="应届",($S87*0.1)/6,IF($C87="往届","","NULL"))</f>
        <v>1.8</v>
      </c>
      <c r="AT87" s="34" t="s">
        <v>218</v>
      </c>
      <c r="AU87" s="34" t="s">
        <v>1324</v>
      </c>
      <c r="AV87" s="34">
        <f t="shared" ref="AV87:BB150" si="45">IF($C87="应届",($S87*0.15)/6,IF($C87="往届","","NULL"))</f>
        <v>2.6999999999999997</v>
      </c>
      <c r="AW87" s="34" t="s">
        <v>1351</v>
      </c>
      <c r="AX87" s="34">
        <f t="shared" si="45"/>
        <v>2.6999999999999997</v>
      </c>
      <c r="AY87" s="34" t="s">
        <v>1333</v>
      </c>
      <c r="AZ87" s="34">
        <f t="shared" si="45"/>
        <v>2.6999999999999997</v>
      </c>
      <c r="BA87" s="34" t="s">
        <v>1357</v>
      </c>
      <c r="BB87" s="34">
        <f t="shared" si="45"/>
        <v>2.6999999999999997</v>
      </c>
      <c r="BC87" s="34" t="s">
        <v>1345</v>
      </c>
      <c r="BD87" s="34">
        <f t="shared" ref="BD87:BD150" si="46">IF($C87="应届",($S87*0.15)/6,IF($C87="往届","","NULL"))</f>
        <v>2.6999999999999997</v>
      </c>
      <c r="BE87" s="34" t="s">
        <v>1349</v>
      </c>
      <c r="BF87" s="34">
        <f t="shared" ref="BF87:BF150" si="47">IF($C87="应届",($S87*0.15)/6,IF($C87="往届","","NULL"))</f>
        <v>2.6999999999999997</v>
      </c>
      <c r="BG87" s="34">
        <v>10</v>
      </c>
      <c r="BH87" s="34" t="s">
        <v>1324</v>
      </c>
      <c r="BI87" s="34">
        <f t="shared" ref="BI87:BI150" si="48">IF($C87="应届",($S87*0.15)/6,IF($C87="往届","","NULL"))</f>
        <v>2.6999999999999997</v>
      </c>
      <c r="BJ87" s="34" t="s">
        <v>1351</v>
      </c>
      <c r="BK87" s="34">
        <f t="shared" ref="BK87:BK150" si="49">IF($C87="应届",($S87*0.15)/6,IF($C87="往届","","NULL"))</f>
        <v>2.6999999999999997</v>
      </c>
      <c r="BL87" s="34" t="s">
        <v>1333</v>
      </c>
      <c r="BM87" s="34">
        <f t="shared" ref="BM87:BM150" si="50">IF($C87="应届",($S87*0.15)/6,IF($C87="往届","","NULL"))</f>
        <v>2.6999999999999997</v>
      </c>
      <c r="BN87" s="34" t="s">
        <v>1356</v>
      </c>
      <c r="BO87" s="34">
        <f t="shared" ref="BO87:BO150" si="51">IF($C87="应届",($S87*0.15)/6,IF($C87="往届","","NULL"))</f>
        <v>2.6999999999999997</v>
      </c>
      <c r="BP87" s="34" t="s">
        <v>1345</v>
      </c>
      <c r="BQ87" s="34">
        <f t="shared" ref="BQ87:BQ150" si="52">IF($C87="应届",($S87*0.15)/6,IF($C87="往届","","NULL"))</f>
        <v>2.6999999999999997</v>
      </c>
      <c r="BR87" s="34" t="s">
        <v>1349</v>
      </c>
      <c r="BS87" s="34">
        <f t="shared" ref="BS87:BS150" si="53">IF($C87="应届",($S87*0.15)/6,IF($C87="往届","","NULL"))</f>
        <v>2.6999999999999997</v>
      </c>
      <c r="BT87" s="34">
        <v>10</v>
      </c>
      <c r="BU87" s="34" t="s">
        <v>1324</v>
      </c>
      <c r="BV87" s="34">
        <f t="shared" ref="BV87:CB150" si="54">IF($C87="应届",($S87*0.25)/6,IF($C87="往届",($S87*0.5)/6,"NULL"))</f>
        <v>4.5</v>
      </c>
      <c r="BW87" s="34" t="s">
        <v>19</v>
      </c>
      <c r="BX87" s="34">
        <f t="shared" si="54"/>
        <v>4.5</v>
      </c>
      <c r="BY87" s="34" t="s">
        <v>1333</v>
      </c>
      <c r="BZ87" s="34">
        <f t="shared" si="54"/>
        <v>4.5</v>
      </c>
      <c r="CA87" s="34" t="s">
        <v>20</v>
      </c>
      <c r="CB87" s="34">
        <f t="shared" si="54"/>
        <v>4.5</v>
      </c>
      <c r="CC87" s="34" t="s">
        <v>1345</v>
      </c>
      <c r="CD87" s="34">
        <f t="shared" ref="CD87:CD150" si="55">IF($C87="应届",($S87*0.25)/6,IF($C87="往届",($S87*0.5)/6,"NULL"))</f>
        <v>4.5</v>
      </c>
      <c r="CE87" s="34" t="s">
        <v>1349</v>
      </c>
      <c r="CF87" s="34">
        <f t="shared" ref="CF87:CF150" si="56">IF($C87="应届",($S87*0.25)/6,IF($C87="往届",($S87*0.5)/6,"NULL"))</f>
        <v>4.5</v>
      </c>
      <c r="CG87" s="34">
        <v>10</v>
      </c>
      <c r="CH87" s="34" t="s">
        <v>1324</v>
      </c>
      <c r="CI87" s="34">
        <f t="shared" ref="CI87:CI150" si="57">IF($C87="应届",($S87*0.25)/6,IF($C87="往届",($S87*0.5)/6,"NULL"))</f>
        <v>4.5</v>
      </c>
      <c r="CJ87" s="34" t="s">
        <v>19</v>
      </c>
      <c r="CK87" s="34">
        <f t="shared" ref="CK87:CK150" si="58">IF($C87="应届",($S87*0.25)/6,IF($C87="往届",($S87*0.5)/6,"NULL"))</f>
        <v>4.5</v>
      </c>
      <c r="CL87" s="34" t="s">
        <v>1333</v>
      </c>
      <c r="CM87" s="34">
        <f t="shared" ref="CM87:CM150" si="59">IF($C87="应届",($S87*0.25)/6,IF($C87="往届",($S87*0.5)/6,"NULL"))</f>
        <v>4.5</v>
      </c>
      <c r="CN87" s="34" t="s">
        <v>20</v>
      </c>
      <c r="CO87" s="34">
        <f t="shared" ref="CO87:CO150" si="60">IF($C87="应届",($S87*0.25)/6,IF($C87="往届",($S87*0.5)/6,"NULL"))</f>
        <v>4.5</v>
      </c>
      <c r="CP87" s="34" t="s">
        <v>1345</v>
      </c>
      <c r="CQ87" s="34">
        <f t="shared" ref="CQ87:CQ150" si="61">IF($C87="应届",($S87*0.25)/6,IF($C87="往届",($S87*0.5)/6,"NULL"))</f>
        <v>4.5</v>
      </c>
      <c r="CR87" s="34" t="s">
        <v>1349</v>
      </c>
      <c r="CS87" s="34">
        <f t="shared" ref="CS87:CS150" si="62">IF($C87="应届",($S87*0.25)/6,IF($C87="往届",($S87*0.5)/6,"NULL"))</f>
        <v>4.5</v>
      </c>
    </row>
    <row r="88" spans="1:97" s="44" customFormat="1" ht="15.75">
      <c r="A88" s="42" t="s">
        <v>832</v>
      </c>
      <c r="B88" s="40" t="s">
        <v>263</v>
      </c>
      <c r="C88" s="42" t="s">
        <v>44</v>
      </c>
      <c r="D88" s="42" t="s">
        <v>8</v>
      </c>
      <c r="E88" s="35"/>
      <c r="F88" s="42">
        <v>1</v>
      </c>
      <c r="G88" s="34">
        <v>1</v>
      </c>
      <c r="H88" s="34">
        <v>110</v>
      </c>
      <c r="I88" s="34">
        <v>84</v>
      </c>
      <c r="J88" s="34">
        <v>111</v>
      </c>
      <c r="K88" s="73">
        <v>69</v>
      </c>
      <c r="L88" s="34">
        <v>63</v>
      </c>
      <c r="M88" s="34">
        <v>82</v>
      </c>
      <c r="N88" s="34">
        <v>519</v>
      </c>
      <c r="O88" s="34" t="str">
        <f>IF(D88="理科",IF(N88&gt;=分数线!$C$2,"本科",""),IF(D88="文科",IF(N88&gt;=分数线!$C$3,"本科","")))</f>
        <v>本科</v>
      </c>
      <c r="P88" s="34">
        <f t="shared" si="30"/>
        <v>36</v>
      </c>
      <c r="Q88" s="34" t="str">
        <f>IF(D88="理科",IF(N88&gt;=分数线!$C$6,"重本",""),IF(D88="文科",IF(N88&gt;=分数线!$C$7,"重本","")))</f>
        <v/>
      </c>
      <c r="R88" s="34">
        <f t="shared" si="34"/>
        <v>-72</v>
      </c>
      <c r="S88" s="34">
        <f t="shared" si="35"/>
        <v>-36</v>
      </c>
      <c r="T88" s="34">
        <v>10</v>
      </c>
      <c r="U88" s="34" t="s">
        <v>1324</v>
      </c>
      <c r="V88" s="34">
        <f t="shared" si="36"/>
        <v>-0.6</v>
      </c>
      <c r="W88" s="34" t="s">
        <v>1351</v>
      </c>
      <c r="X88" s="34">
        <f t="shared" si="36"/>
        <v>-0.6</v>
      </c>
      <c r="Y88" s="34" t="s">
        <v>1365</v>
      </c>
      <c r="Z88" s="34">
        <f t="shared" si="36"/>
        <v>-0.6</v>
      </c>
      <c r="AA88" s="34" t="s">
        <v>1356</v>
      </c>
      <c r="AB88" s="34">
        <f t="shared" si="36"/>
        <v>-0.6</v>
      </c>
      <c r="AC88" s="34" t="s">
        <v>1345</v>
      </c>
      <c r="AD88" s="34">
        <f t="shared" si="37"/>
        <v>-0.6</v>
      </c>
      <c r="AE88" s="34" t="s">
        <v>1349</v>
      </c>
      <c r="AF88" s="34">
        <f t="shared" si="38"/>
        <v>-0.6</v>
      </c>
      <c r="AG88" s="34" t="s">
        <v>218</v>
      </c>
      <c r="AH88" s="34" t="s">
        <v>1324</v>
      </c>
      <c r="AI88" s="34">
        <f t="shared" si="39"/>
        <v>-0.6</v>
      </c>
      <c r="AJ88" s="34" t="s">
        <v>1351</v>
      </c>
      <c r="AK88" s="34">
        <f t="shared" si="40"/>
        <v>-0.6</v>
      </c>
      <c r="AL88" s="34" t="s">
        <v>1365</v>
      </c>
      <c r="AM88" s="34">
        <f t="shared" si="41"/>
        <v>-0.6</v>
      </c>
      <c r="AN88" s="34" t="s">
        <v>1356</v>
      </c>
      <c r="AO88" s="34">
        <f t="shared" si="42"/>
        <v>-0.6</v>
      </c>
      <c r="AP88" s="34" t="s">
        <v>1345</v>
      </c>
      <c r="AQ88" s="34">
        <f t="shared" si="43"/>
        <v>-0.6</v>
      </c>
      <c r="AR88" s="34" t="s">
        <v>1349</v>
      </c>
      <c r="AS88" s="34">
        <f t="shared" si="44"/>
        <v>-0.6</v>
      </c>
      <c r="AT88" s="34" t="s">
        <v>218</v>
      </c>
      <c r="AU88" s="34" t="s">
        <v>1324</v>
      </c>
      <c r="AV88" s="34">
        <f t="shared" si="45"/>
        <v>-0.89999999999999991</v>
      </c>
      <c r="AW88" s="34" t="s">
        <v>1351</v>
      </c>
      <c r="AX88" s="34">
        <f t="shared" si="45"/>
        <v>-0.89999999999999991</v>
      </c>
      <c r="AY88" s="34" t="s">
        <v>1333</v>
      </c>
      <c r="AZ88" s="34">
        <f t="shared" si="45"/>
        <v>-0.89999999999999991</v>
      </c>
      <c r="BA88" s="34" t="s">
        <v>1357</v>
      </c>
      <c r="BB88" s="34">
        <f t="shared" si="45"/>
        <v>-0.89999999999999991</v>
      </c>
      <c r="BC88" s="34" t="s">
        <v>1345</v>
      </c>
      <c r="BD88" s="34">
        <f t="shared" si="46"/>
        <v>-0.89999999999999991</v>
      </c>
      <c r="BE88" s="34" t="s">
        <v>1349</v>
      </c>
      <c r="BF88" s="34">
        <f t="shared" si="47"/>
        <v>-0.89999999999999991</v>
      </c>
      <c r="BG88" s="34">
        <v>10</v>
      </c>
      <c r="BH88" s="34" t="s">
        <v>1324</v>
      </c>
      <c r="BI88" s="34">
        <f t="shared" si="48"/>
        <v>-0.89999999999999991</v>
      </c>
      <c r="BJ88" s="34" t="s">
        <v>1351</v>
      </c>
      <c r="BK88" s="34">
        <f t="shared" si="49"/>
        <v>-0.89999999999999991</v>
      </c>
      <c r="BL88" s="34" t="s">
        <v>1333</v>
      </c>
      <c r="BM88" s="34">
        <f t="shared" si="50"/>
        <v>-0.89999999999999991</v>
      </c>
      <c r="BN88" s="34" t="s">
        <v>1356</v>
      </c>
      <c r="BO88" s="34">
        <f t="shared" si="51"/>
        <v>-0.89999999999999991</v>
      </c>
      <c r="BP88" s="34" t="s">
        <v>1345</v>
      </c>
      <c r="BQ88" s="34">
        <f t="shared" si="52"/>
        <v>-0.89999999999999991</v>
      </c>
      <c r="BR88" s="34" t="s">
        <v>1349</v>
      </c>
      <c r="BS88" s="34">
        <f t="shared" si="53"/>
        <v>-0.89999999999999991</v>
      </c>
      <c r="BT88" s="34">
        <v>10</v>
      </c>
      <c r="BU88" s="34" t="s">
        <v>1324</v>
      </c>
      <c r="BV88" s="34">
        <f t="shared" si="54"/>
        <v>-1.5</v>
      </c>
      <c r="BW88" s="34" t="s">
        <v>19</v>
      </c>
      <c r="BX88" s="34">
        <f t="shared" si="54"/>
        <v>-1.5</v>
      </c>
      <c r="BY88" s="34" t="s">
        <v>1333</v>
      </c>
      <c r="BZ88" s="34">
        <f t="shared" si="54"/>
        <v>-1.5</v>
      </c>
      <c r="CA88" s="34" t="s">
        <v>20</v>
      </c>
      <c r="CB88" s="34">
        <f t="shared" si="54"/>
        <v>-1.5</v>
      </c>
      <c r="CC88" s="34" t="s">
        <v>1345</v>
      </c>
      <c r="CD88" s="34">
        <f t="shared" si="55"/>
        <v>-1.5</v>
      </c>
      <c r="CE88" s="34" t="s">
        <v>1349</v>
      </c>
      <c r="CF88" s="34">
        <f t="shared" si="56"/>
        <v>-1.5</v>
      </c>
      <c r="CG88" s="34">
        <v>10</v>
      </c>
      <c r="CH88" s="34" t="s">
        <v>1324</v>
      </c>
      <c r="CI88" s="34">
        <f t="shared" si="57"/>
        <v>-1.5</v>
      </c>
      <c r="CJ88" s="34" t="s">
        <v>19</v>
      </c>
      <c r="CK88" s="34">
        <f t="shared" si="58"/>
        <v>-1.5</v>
      </c>
      <c r="CL88" s="34" t="s">
        <v>1333</v>
      </c>
      <c r="CM88" s="34">
        <f t="shared" si="59"/>
        <v>-1.5</v>
      </c>
      <c r="CN88" s="34" t="s">
        <v>20</v>
      </c>
      <c r="CO88" s="34">
        <f t="shared" si="60"/>
        <v>-1.5</v>
      </c>
      <c r="CP88" s="34" t="s">
        <v>1345</v>
      </c>
      <c r="CQ88" s="34">
        <f t="shared" si="61"/>
        <v>-1.5</v>
      </c>
      <c r="CR88" s="34" t="s">
        <v>1349</v>
      </c>
      <c r="CS88" s="34">
        <f t="shared" si="62"/>
        <v>-1.5</v>
      </c>
    </row>
    <row r="89" spans="1:97" s="44" customFormat="1" ht="15.75">
      <c r="A89" s="42" t="s">
        <v>833</v>
      </c>
      <c r="B89" s="40" t="s">
        <v>264</v>
      </c>
      <c r="C89" s="42" t="s">
        <v>44</v>
      </c>
      <c r="D89" s="42" t="s">
        <v>8</v>
      </c>
      <c r="E89" s="35"/>
      <c r="F89" s="42">
        <v>0.6</v>
      </c>
      <c r="G89" s="34">
        <v>0</v>
      </c>
      <c r="H89" s="34">
        <v>107</v>
      </c>
      <c r="I89" s="34">
        <v>90</v>
      </c>
      <c r="J89" s="34">
        <v>122</v>
      </c>
      <c r="K89" s="73">
        <v>60.5</v>
      </c>
      <c r="L89" s="34">
        <v>59.5</v>
      </c>
      <c r="M89" s="34">
        <v>79</v>
      </c>
      <c r="N89" s="34">
        <v>518</v>
      </c>
      <c r="O89" s="34" t="str">
        <f>IF(D89="理科",IF(N89&gt;=分数线!$C$2,"本科",""),IF(D89="文科",IF(N89&gt;=分数线!$C$3,"本科","")))</f>
        <v>本科</v>
      </c>
      <c r="P89" s="34">
        <f t="shared" si="30"/>
        <v>50.4</v>
      </c>
      <c r="Q89" s="34" t="str">
        <f>IF(D89="理科",IF(N89&gt;=分数线!$C$6,"重本",""),IF(D89="文科",IF(N89&gt;=分数线!$C$7,"重本","")))</f>
        <v/>
      </c>
      <c r="R89" s="34">
        <f t="shared" si="34"/>
        <v>0</v>
      </c>
      <c r="S89" s="34">
        <f t="shared" si="35"/>
        <v>50.4</v>
      </c>
      <c r="T89" s="34">
        <v>10</v>
      </c>
      <c r="U89" s="34" t="s">
        <v>1324</v>
      </c>
      <c r="V89" s="34">
        <f t="shared" si="36"/>
        <v>0.84</v>
      </c>
      <c r="W89" s="34" t="s">
        <v>1351</v>
      </c>
      <c r="X89" s="34">
        <f t="shared" si="36"/>
        <v>0.84</v>
      </c>
      <c r="Y89" s="34" t="s">
        <v>1365</v>
      </c>
      <c r="Z89" s="34">
        <f t="shared" si="36"/>
        <v>0.84</v>
      </c>
      <c r="AA89" s="34" t="s">
        <v>1356</v>
      </c>
      <c r="AB89" s="34">
        <f t="shared" si="36"/>
        <v>0.84</v>
      </c>
      <c r="AC89" s="34" t="s">
        <v>1345</v>
      </c>
      <c r="AD89" s="34">
        <f t="shared" si="37"/>
        <v>0.84</v>
      </c>
      <c r="AE89" s="34" t="s">
        <v>1349</v>
      </c>
      <c r="AF89" s="34">
        <f t="shared" si="38"/>
        <v>0.84</v>
      </c>
      <c r="AG89" s="34" t="s">
        <v>218</v>
      </c>
      <c r="AH89" s="34" t="s">
        <v>1324</v>
      </c>
      <c r="AI89" s="34">
        <f t="shared" si="39"/>
        <v>0.84</v>
      </c>
      <c r="AJ89" s="34" t="s">
        <v>1351</v>
      </c>
      <c r="AK89" s="34">
        <f t="shared" si="40"/>
        <v>0.84</v>
      </c>
      <c r="AL89" s="34" t="s">
        <v>1365</v>
      </c>
      <c r="AM89" s="34">
        <f t="shared" si="41"/>
        <v>0.84</v>
      </c>
      <c r="AN89" s="34" t="s">
        <v>1356</v>
      </c>
      <c r="AO89" s="34">
        <f t="shared" si="42"/>
        <v>0.84</v>
      </c>
      <c r="AP89" s="34" t="s">
        <v>1345</v>
      </c>
      <c r="AQ89" s="34">
        <f t="shared" si="43"/>
        <v>0.84</v>
      </c>
      <c r="AR89" s="34" t="s">
        <v>1349</v>
      </c>
      <c r="AS89" s="34">
        <f t="shared" si="44"/>
        <v>0.84</v>
      </c>
      <c r="AT89" s="34" t="s">
        <v>218</v>
      </c>
      <c r="AU89" s="34" t="s">
        <v>1324</v>
      </c>
      <c r="AV89" s="34">
        <f t="shared" si="45"/>
        <v>1.26</v>
      </c>
      <c r="AW89" s="34" t="s">
        <v>1351</v>
      </c>
      <c r="AX89" s="34">
        <f t="shared" si="45"/>
        <v>1.26</v>
      </c>
      <c r="AY89" s="34" t="s">
        <v>1333</v>
      </c>
      <c r="AZ89" s="34">
        <f t="shared" si="45"/>
        <v>1.26</v>
      </c>
      <c r="BA89" s="34" t="s">
        <v>1357</v>
      </c>
      <c r="BB89" s="34">
        <f t="shared" si="45"/>
        <v>1.26</v>
      </c>
      <c r="BC89" s="34" t="s">
        <v>1345</v>
      </c>
      <c r="BD89" s="34">
        <f t="shared" si="46"/>
        <v>1.26</v>
      </c>
      <c r="BE89" s="34" t="s">
        <v>1349</v>
      </c>
      <c r="BF89" s="34">
        <f t="shared" si="47"/>
        <v>1.26</v>
      </c>
      <c r="BG89" s="34">
        <v>10</v>
      </c>
      <c r="BH89" s="34" t="s">
        <v>1324</v>
      </c>
      <c r="BI89" s="34">
        <f t="shared" si="48"/>
        <v>1.26</v>
      </c>
      <c r="BJ89" s="34" t="s">
        <v>1351</v>
      </c>
      <c r="BK89" s="34">
        <f t="shared" si="49"/>
        <v>1.26</v>
      </c>
      <c r="BL89" s="34" t="s">
        <v>1333</v>
      </c>
      <c r="BM89" s="34">
        <f t="shared" si="50"/>
        <v>1.26</v>
      </c>
      <c r="BN89" s="34" t="s">
        <v>1356</v>
      </c>
      <c r="BO89" s="34">
        <f t="shared" si="51"/>
        <v>1.26</v>
      </c>
      <c r="BP89" s="34" t="s">
        <v>1345</v>
      </c>
      <c r="BQ89" s="34">
        <f t="shared" si="52"/>
        <v>1.26</v>
      </c>
      <c r="BR89" s="34" t="s">
        <v>1349</v>
      </c>
      <c r="BS89" s="34">
        <f t="shared" si="53"/>
        <v>1.26</v>
      </c>
      <c r="BT89" s="34">
        <v>10</v>
      </c>
      <c r="BU89" s="34" t="s">
        <v>1324</v>
      </c>
      <c r="BV89" s="34">
        <f t="shared" si="54"/>
        <v>2.1</v>
      </c>
      <c r="BW89" s="34" t="s">
        <v>19</v>
      </c>
      <c r="BX89" s="34">
        <f t="shared" si="54"/>
        <v>2.1</v>
      </c>
      <c r="BY89" s="34" t="s">
        <v>1333</v>
      </c>
      <c r="BZ89" s="34">
        <f t="shared" si="54"/>
        <v>2.1</v>
      </c>
      <c r="CA89" s="34" t="s">
        <v>20</v>
      </c>
      <c r="CB89" s="34">
        <f t="shared" si="54"/>
        <v>2.1</v>
      </c>
      <c r="CC89" s="34" t="s">
        <v>1345</v>
      </c>
      <c r="CD89" s="34">
        <f t="shared" si="55"/>
        <v>2.1</v>
      </c>
      <c r="CE89" s="34" t="s">
        <v>1349</v>
      </c>
      <c r="CF89" s="34">
        <f t="shared" si="56"/>
        <v>2.1</v>
      </c>
      <c r="CG89" s="34">
        <v>10</v>
      </c>
      <c r="CH89" s="34" t="s">
        <v>1324</v>
      </c>
      <c r="CI89" s="34">
        <f t="shared" si="57"/>
        <v>2.1</v>
      </c>
      <c r="CJ89" s="34" t="s">
        <v>19</v>
      </c>
      <c r="CK89" s="34">
        <f t="shared" si="58"/>
        <v>2.1</v>
      </c>
      <c r="CL89" s="34" t="s">
        <v>1333</v>
      </c>
      <c r="CM89" s="34">
        <f t="shared" si="59"/>
        <v>2.1</v>
      </c>
      <c r="CN89" s="34" t="s">
        <v>20</v>
      </c>
      <c r="CO89" s="34">
        <f t="shared" si="60"/>
        <v>2.1</v>
      </c>
      <c r="CP89" s="34" t="s">
        <v>1345</v>
      </c>
      <c r="CQ89" s="34">
        <f t="shared" si="61"/>
        <v>2.1</v>
      </c>
      <c r="CR89" s="34" t="s">
        <v>1349</v>
      </c>
      <c r="CS89" s="34">
        <f t="shared" si="62"/>
        <v>2.1</v>
      </c>
    </row>
    <row r="90" spans="1:97" s="44" customFormat="1" ht="15.75">
      <c r="A90" s="42" t="s">
        <v>834</v>
      </c>
      <c r="B90" s="40" t="s">
        <v>265</v>
      </c>
      <c r="C90" s="42" t="s">
        <v>44</v>
      </c>
      <c r="D90" s="42" t="s">
        <v>8</v>
      </c>
      <c r="E90" s="35"/>
      <c r="F90" s="42">
        <v>1</v>
      </c>
      <c r="G90" s="34">
        <v>1</v>
      </c>
      <c r="H90" s="34">
        <v>105</v>
      </c>
      <c r="I90" s="34">
        <v>73</v>
      </c>
      <c r="J90" s="34">
        <v>117</v>
      </c>
      <c r="K90" s="73">
        <v>59</v>
      </c>
      <c r="L90" s="34">
        <v>73</v>
      </c>
      <c r="M90" s="34">
        <v>83</v>
      </c>
      <c r="N90" s="34">
        <v>510</v>
      </c>
      <c r="O90" s="34" t="str">
        <f>IF(D90="理科",IF(N90&gt;=分数线!$C$2,"本科",""),IF(D90="文科",IF(N90&gt;=分数线!$C$3,"本科","")))</f>
        <v>本科</v>
      </c>
      <c r="P90" s="34">
        <f t="shared" si="30"/>
        <v>36</v>
      </c>
      <c r="Q90" s="34" t="str">
        <f>IF(D90="理科",IF(N90&gt;=分数线!$C$6,"重本",""),IF(D90="文科",IF(N90&gt;=分数线!$C$7,"重本","")))</f>
        <v/>
      </c>
      <c r="R90" s="34">
        <f t="shared" si="34"/>
        <v>-72</v>
      </c>
      <c r="S90" s="34">
        <f t="shared" si="35"/>
        <v>-36</v>
      </c>
      <c r="T90" s="34">
        <v>12</v>
      </c>
      <c r="U90" s="34" t="s">
        <v>1362</v>
      </c>
      <c r="V90" s="34">
        <f t="shared" si="36"/>
        <v>-0.6</v>
      </c>
      <c r="W90" s="34" t="s">
        <v>1331</v>
      </c>
      <c r="X90" s="34">
        <f t="shared" si="36"/>
        <v>-0.6</v>
      </c>
      <c r="Y90" s="34" t="s">
        <v>1365</v>
      </c>
      <c r="Z90" s="34">
        <f t="shared" si="36"/>
        <v>-0.6</v>
      </c>
      <c r="AA90" s="34" t="s">
        <v>1356</v>
      </c>
      <c r="AB90" s="34">
        <f t="shared" si="36"/>
        <v>-0.6</v>
      </c>
      <c r="AC90" s="34" t="s">
        <v>1345</v>
      </c>
      <c r="AD90" s="34">
        <f t="shared" si="37"/>
        <v>-0.6</v>
      </c>
      <c r="AE90" s="34" t="s">
        <v>1349</v>
      </c>
      <c r="AF90" s="34">
        <f t="shared" si="38"/>
        <v>-0.6</v>
      </c>
      <c r="AG90" s="34" t="s">
        <v>218</v>
      </c>
      <c r="AH90" s="34" t="s">
        <v>1324</v>
      </c>
      <c r="AI90" s="34">
        <f t="shared" si="39"/>
        <v>-0.6</v>
      </c>
      <c r="AJ90" s="34" t="s">
        <v>1351</v>
      </c>
      <c r="AK90" s="34">
        <f t="shared" si="40"/>
        <v>-0.6</v>
      </c>
      <c r="AL90" s="34" t="s">
        <v>1365</v>
      </c>
      <c r="AM90" s="34">
        <f t="shared" si="41"/>
        <v>-0.6</v>
      </c>
      <c r="AN90" s="34" t="s">
        <v>1356</v>
      </c>
      <c r="AO90" s="34">
        <f t="shared" si="42"/>
        <v>-0.6</v>
      </c>
      <c r="AP90" s="34" t="s">
        <v>1345</v>
      </c>
      <c r="AQ90" s="34">
        <f t="shared" si="43"/>
        <v>-0.6</v>
      </c>
      <c r="AR90" s="34" t="s">
        <v>1349</v>
      </c>
      <c r="AS90" s="34">
        <f t="shared" si="44"/>
        <v>-0.6</v>
      </c>
      <c r="AT90" s="34" t="s">
        <v>1359</v>
      </c>
      <c r="AU90" s="34" t="s">
        <v>1326</v>
      </c>
      <c r="AV90" s="34">
        <f t="shared" si="45"/>
        <v>-0.89999999999999991</v>
      </c>
      <c r="AW90" s="34" t="s">
        <v>1331</v>
      </c>
      <c r="AX90" s="34">
        <f t="shared" si="45"/>
        <v>-0.89999999999999991</v>
      </c>
      <c r="AY90" s="34" t="s">
        <v>1335</v>
      </c>
      <c r="AZ90" s="34">
        <f t="shared" si="45"/>
        <v>-0.89999999999999991</v>
      </c>
      <c r="BA90" s="34" t="s">
        <v>1340</v>
      </c>
      <c r="BB90" s="34">
        <f t="shared" si="45"/>
        <v>-0.89999999999999991</v>
      </c>
      <c r="BC90" s="34" t="s">
        <v>73</v>
      </c>
      <c r="BD90" s="34">
        <f t="shared" si="46"/>
        <v>-0.89999999999999991</v>
      </c>
      <c r="BE90" s="34" t="s">
        <v>1348</v>
      </c>
      <c r="BF90" s="34">
        <f t="shared" si="47"/>
        <v>-0.89999999999999991</v>
      </c>
      <c r="BG90" s="34">
        <v>12</v>
      </c>
      <c r="BH90" s="34" t="s">
        <v>1326</v>
      </c>
      <c r="BI90" s="34">
        <f t="shared" si="48"/>
        <v>-0.89999999999999991</v>
      </c>
      <c r="BJ90" s="34" t="s">
        <v>1331</v>
      </c>
      <c r="BK90" s="34">
        <f t="shared" si="49"/>
        <v>-0.89999999999999991</v>
      </c>
      <c r="BL90" s="34" t="s">
        <v>1335</v>
      </c>
      <c r="BM90" s="34">
        <f t="shared" si="50"/>
        <v>-0.89999999999999991</v>
      </c>
      <c r="BN90" s="34" t="s">
        <v>1340</v>
      </c>
      <c r="BO90" s="34">
        <f t="shared" si="51"/>
        <v>-0.89999999999999991</v>
      </c>
      <c r="BP90" s="34" t="s">
        <v>73</v>
      </c>
      <c r="BQ90" s="34">
        <f t="shared" si="52"/>
        <v>-0.89999999999999991</v>
      </c>
      <c r="BR90" s="34" t="s">
        <v>1348</v>
      </c>
      <c r="BS90" s="34">
        <f t="shared" si="53"/>
        <v>-0.89999999999999991</v>
      </c>
      <c r="BT90" s="34">
        <v>12</v>
      </c>
      <c r="BU90" s="34" t="s">
        <v>1326</v>
      </c>
      <c r="BV90" s="34">
        <f t="shared" si="54"/>
        <v>-1.5</v>
      </c>
      <c r="BW90" s="34" t="s">
        <v>1331</v>
      </c>
      <c r="BX90" s="34">
        <f t="shared" si="54"/>
        <v>-1.5</v>
      </c>
      <c r="BY90" s="34" t="s">
        <v>1335</v>
      </c>
      <c r="BZ90" s="34">
        <f t="shared" si="54"/>
        <v>-1.5</v>
      </c>
      <c r="CA90" s="34" t="s">
        <v>1340</v>
      </c>
      <c r="CB90" s="34">
        <f t="shared" si="54"/>
        <v>-1.5</v>
      </c>
      <c r="CC90" s="34" t="s">
        <v>73</v>
      </c>
      <c r="CD90" s="34">
        <f t="shared" si="55"/>
        <v>-1.5</v>
      </c>
      <c r="CE90" s="34" t="s">
        <v>1348</v>
      </c>
      <c r="CF90" s="34">
        <f t="shared" si="56"/>
        <v>-1.5</v>
      </c>
      <c r="CG90" s="34">
        <v>12</v>
      </c>
      <c r="CH90" s="34" t="s">
        <v>1326</v>
      </c>
      <c r="CI90" s="34">
        <f t="shared" si="57"/>
        <v>-1.5</v>
      </c>
      <c r="CJ90" s="34" t="s">
        <v>1331</v>
      </c>
      <c r="CK90" s="34">
        <f t="shared" si="58"/>
        <v>-1.5</v>
      </c>
      <c r="CL90" s="34" t="s">
        <v>1335</v>
      </c>
      <c r="CM90" s="34">
        <f t="shared" si="59"/>
        <v>-1.5</v>
      </c>
      <c r="CN90" s="34" t="s">
        <v>1340</v>
      </c>
      <c r="CO90" s="34">
        <f t="shared" si="60"/>
        <v>-1.5</v>
      </c>
      <c r="CP90" s="34" t="s">
        <v>73</v>
      </c>
      <c r="CQ90" s="34">
        <f t="shared" si="61"/>
        <v>-1.5</v>
      </c>
      <c r="CR90" s="34" t="s">
        <v>1348</v>
      </c>
      <c r="CS90" s="34">
        <f t="shared" si="62"/>
        <v>-1.5</v>
      </c>
    </row>
    <row r="91" spans="1:97" s="44" customFormat="1" ht="15.75">
      <c r="A91" s="42" t="s">
        <v>835</v>
      </c>
      <c r="B91" s="40" t="s">
        <v>266</v>
      </c>
      <c r="C91" s="42" t="s">
        <v>44</v>
      </c>
      <c r="D91" s="42" t="s">
        <v>8</v>
      </c>
      <c r="E91" s="35"/>
      <c r="F91" s="42">
        <v>1</v>
      </c>
      <c r="G91" s="34">
        <v>0</v>
      </c>
      <c r="H91" s="34">
        <v>117</v>
      </c>
      <c r="I91" s="34">
        <v>95</v>
      </c>
      <c r="J91" s="34">
        <v>109</v>
      </c>
      <c r="K91" s="73">
        <v>48</v>
      </c>
      <c r="L91" s="34">
        <v>70.5</v>
      </c>
      <c r="M91" s="34">
        <v>70.5</v>
      </c>
      <c r="N91" s="34">
        <v>510</v>
      </c>
      <c r="O91" s="34" t="str">
        <f>IF(D91="理科",IF(N91&gt;=分数线!$C$2,"本科",""),IF(D91="文科",IF(N91&gt;=分数线!$C$3,"本科","")))</f>
        <v>本科</v>
      </c>
      <c r="P91" s="34">
        <f t="shared" si="30"/>
        <v>36</v>
      </c>
      <c r="Q91" s="34" t="str">
        <f>IF(D91="理科",IF(N91&gt;=分数线!$C$6,"重本",""),IF(D91="文科",IF(N91&gt;=分数线!$C$7,"重本","")))</f>
        <v/>
      </c>
      <c r="R91" s="34">
        <f t="shared" si="34"/>
        <v>0</v>
      </c>
      <c r="S91" s="34">
        <f t="shared" si="35"/>
        <v>36</v>
      </c>
      <c r="T91" s="34">
        <v>12</v>
      </c>
      <c r="U91" s="34" t="s">
        <v>1362</v>
      </c>
      <c r="V91" s="34">
        <f t="shared" si="36"/>
        <v>0.6</v>
      </c>
      <c r="W91" s="34" t="s">
        <v>1331</v>
      </c>
      <c r="X91" s="34">
        <f t="shared" si="36"/>
        <v>0.6</v>
      </c>
      <c r="Y91" s="34" t="s">
        <v>1365</v>
      </c>
      <c r="Z91" s="34">
        <f t="shared" si="36"/>
        <v>0.6</v>
      </c>
      <c r="AA91" s="34" t="s">
        <v>1340</v>
      </c>
      <c r="AB91" s="34">
        <f t="shared" si="36"/>
        <v>0.6</v>
      </c>
      <c r="AC91" s="34" t="s">
        <v>73</v>
      </c>
      <c r="AD91" s="34">
        <f t="shared" si="37"/>
        <v>0.6</v>
      </c>
      <c r="AE91" s="34" t="s">
        <v>1348</v>
      </c>
      <c r="AF91" s="34">
        <f t="shared" si="38"/>
        <v>0.6</v>
      </c>
      <c r="AG91" s="34" t="s">
        <v>1359</v>
      </c>
      <c r="AH91" s="34" t="s">
        <v>1362</v>
      </c>
      <c r="AI91" s="34">
        <f t="shared" si="39"/>
        <v>0.6</v>
      </c>
      <c r="AJ91" s="34" t="s">
        <v>1331</v>
      </c>
      <c r="AK91" s="34">
        <f t="shared" si="40"/>
        <v>0.6</v>
      </c>
      <c r="AL91" s="34" t="s">
        <v>1365</v>
      </c>
      <c r="AM91" s="34">
        <f t="shared" si="41"/>
        <v>0.6</v>
      </c>
      <c r="AN91" s="34" t="s">
        <v>1340</v>
      </c>
      <c r="AO91" s="34">
        <f t="shared" si="42"/>
        <v>0.6</v>
      </c>
      <c r="AP91" s="34" t="s">
        <v>73</v>
      </c>
      <c r="AQ91" s="34">
        <f t="shared" si="43"/>
        <v>0.6</v>
      </c>
      <c r="AR91" s="34" t="s">
        <v>1348</v>
      </c>
      <c r="AS91" s="34">
        <f t="shared" si="44"/>
        <v>0.6</v>
      </c>
      <c r="AT91" s="34" t="s">
        <v>1359</v>
      </c>
      <c r="AU91" s="34" t="s">
        <v>1326</v>
      </c>
      <c r="AV91" s="34">
        <f t="shared" si="45"/>
        <v>0.89999999999999991</v>
      </c>
      <c r="AW91" s="34" t="s">
        <v>1331</v>
      </c>
      <c r="AX91" s="34">
        <f t="shared" si="45"/>
        <v>0.89999999999999991</v>
      </c>
      <c r="AY91" s="34" t="s">
        <v>1335</v>
      </c>
      <c r="AZ91" s="34">
        <f t="shared" si="45"/>
        <v>0.89999999999999991</v>
      </c>
      <c r="BA91" s="34" t="s">
        <v>1340</v>
      </c>
      <c r="BB91" s="34">
        <f t="shared" si="45"/>
        <v>0.89999999999999991</v>
      </c>
      <c r="BC91" s="34" t="s">
        <v>73</v>
      </c>
      <c r="BD91" s="34">
        <f t="shared" si="46"/>
        <v>0.89999999999999991</v>
      </c>
      <c r="BE91" s="34" t="s">
        <v>1348</v>
      </c>
      <c r="BF91" s="34">
        <f t="shared" si="47"/>
        <v>0.89999999999999991</v>
      </c>
      <c r="BG91" s="34">
        <v>12</v>
      </c>
      <c r="BH91" s="34" t="s">
        <v>1326</v>
      </c>
      <c r="BI91" s="34">
        <f t="shared" si="48"/>
        <v>0.89999999999999991</v>
      </c>
      <c r="BJ91" s="34" t="s">
        <v>1331</v>
      </c>
      <c r="BK91" s="34">
        <f t="shared" si="49"/>
        <v>0.89999999999999991</v>
      </c>
      <c r="BL91" s="34" t="s">
        <v>1335</v>
      </c>
      <c r="BM91" s="34">
        <f t="shared" si="50"/>
        <v>0.89999999999999991</v>
      </c>
      <c r="BN91" s="34" t="s">
        <v>1340</v>
      </c>
      <c r="BO91" s="34">
        <f t="shared" si="51"/>
        <v>0.89999999999999991</v>
      </c>
      <c r="BP91" s="34" t="s">
        <v>73</v>
      </c>
      <c r="BQ91" s="34">
        <f t="shared" si="52"/>
        <v>0.89999999999999991</v>
      </c>
      <c r="BR91" s="34" t="s">
        <v>1348</v>
      </c>
      <c r="BS91" s="34">
        <f t="shared" si="53"/>
        <v>0.89999999999999991</v>
      </c>
      <c r="BT91" s="34">
        <v>12</v>
      </c>
      <c r="BU91" s="34" t="s">
        <v>1326</v>
      </c>
      <c r="BV91" s="34">
        <f t="shared" si="54"/>
        <v>1.5</v>
      </c>
      <c r="BW91" s="34" t="s">
        <v>1331</v>
      </c>
      <c r="BX91" s="34">
        <f t="shared" si="54"/>
        <v>1.5</v>
      </c>
      <c r="BY91" s="34" t="s">
        <v>1335</v>
      </c>
      <c r="BZ91" s="34">
        <f t="shared" si="54"/>
        <v>1.5</v>
      </c>
      <c r="CA91" s="34" t="s">
        <v>1340</v>
      </c>
      <c r="CB91" s="34">
        <f t="shared" si="54"/>
        <v>1.5</v>
      </c>
      <c r="CC91" s="34" t="s">
        <v>73</v>
      </c>
      <c r="CD91" s="34">
        <f t="shared" si="55"/>
        <v>1.5</v>
      </c>
      <c r="CE91" s="34" t="s">
        <v>1348</v>
      </c>
      <c r="CF91" s="34">
        <f t="shared" si="56"/>
        <v>1.5</v>
      </c>
      <c r="CG91" s="34">
        <v>12</v>
      </c>
      <c r="CH91" s="34" t="s">
        <v>1326</v>
      </c>
      <c r="CI91" s="34">
        <f t="shared" si="57"/>
        <v>1.5</v>
      </c>
      <c r="CJ91" s="34" t="s">
        <v>1331</v>
      </c>
      <c r="CK91" s="34">
        <f t="shared" si="58"/>
        <v>1.5</v>
      </c>
      <c r="CL91" s="34" t="s">
        <v>1335</v>
      </c>
      <c r="CM91" s="34">
        <f t="shared" si="59"/>
        <v>1.5</v>
      </c>
      <c r="CN91" s="34" t="s">
        <v>1340</v>
      </c>
      <c r="CO91" s="34">
        <f t="shared" si="60"/>
        <v>1.5</v>
      </c>
      <c r="CP91" s="34" t="s">
        <v>73</v>
      </c>
      <c r="CQ91" s="34">
        <f t="shared" si="61"/>
        <v>1.5</v>
      </c>
      <c r="CR91" s="34" t="s">
        <v>1348</v>
      </c>
      <c r="CS91" s="34">
        <f t="shared" si="62"/>
        <v>1.5</v>
      </c>
    </row>
    <row r="92" spans="1:97" s="44" customFormat="1" ht="15.75">
      <c r="A92" s="42" t="s">
        <v>836</v>
      </c>
      <c r="B92" s="40" t="s">
        <v>267</v>
      </c>
      <c r="C92" s="42" t="s">
        <v>44</v>
      </c>
      <c r="D92" s="42" t="s">
        <v>8</v>
      </c>
      <c r="E92" s="35"/>
      <c r="F92" s="42">
        <v>1</v>
      </c>
      <c r="G92" s="34">
        <v>0</v>
      </c>
      <c r="H92" s="34">
        <v>107</v>
      </c>
      <c r="I92" s="34">
        <v>73</v>
      </c>
      <c r="J92" s="34">
        <v>124</v>
      </c>
      <c r="K92" s="73">
        <v>48</v>
      </c>
      <c r="L92" s="34">
        <v>85</v>
      </c>
      <c r="M92" s="34">
        <v>71.5</v>
      </c>
      <c r="N92" s="34">
        <v>509</v>
      </c>
      <c r="O92" s="34" t="str">
        <f>IF(D92="理科",IF(N92&gt;=分数线!$C$2,"本科",""),IF(D92="文科",IF(N92&gt;=分数线!$C$3,"本科","")))</f>
        <v>本科</v>
      </c>
      <c r="P92" s="34">
        <f t="shared" si="30"/>
        <v>36</v>
      </c>
      <c r="Q92" s="34" t="str">
        <f>IF(D92="理科",IF(N92&gt;=分数线!$C$6,"重本",""),IF(D92="文科",IF(N92&gt;=分数线!$C$7,"重本","")))</f>
        <v/>
      </c>
      <c r="R92" s="34">
        <f t="shared" si="34"/>
        <v>0</v>
      </c>
      <c r="S92" s="34">
        <f t="shared" si="35"/>
        <v>36</v>
      </c>
      <c r="T92" s="34">
        <v>12</v>
      </c>
      <c r="U92" s="34" t="s">
        <v>1362</v>
      </c>
      <c r="V92" s="34">
        <f t="shared" si="36"/>
        <v>0.6</v>
      </c>
      <c r="W92" s="34" t="s">
        <v>1331</v>
      </c>
      <c r="X92" s="34">
        <f t="shared" si="36"/>
        <v>0.6</v>
      </c>
      <c r="Y92" s="34" t="s">
        <v>1335</v>
      </c>
      <c r="Z92" s="34">
        <f t="shared" si="36"/>
        <v>0.6</v>
      </c>
      <c r="AA92" s="34" t="s">
        <v>1340</v>
      </c>
      <c r="AB92" s="34">
        <f t="shared" si="36"/>
        <v>0.6</v>
      </c>
      <c r="AC92" s="34" t="s">
        <v>73</v>
      </c>
      <c r="AD92" s="34">
        <f t="shared" si="37"/>
        <v>0.6</v>
      </c>
      <c r="AE92" s="34" t="s">
        <v>1348</v>
      </c>
      <c r="AF92" s="34">
        <f t="shared" si="38"/>
        <v>0.6</v>
      </c>
      <c r="AG92" s="34" t="s">
        <v>1359</v>
      </c>
      <c r="AH92" s="34" t="s">
        <v>1362</v>
      </c>
      <c r="AI92" s="34">
        <f t="shared" si="39"/>
        <v>0.6</v>
      </c>
      <c r="AJ92" s="34" t="s">
        <v>1331</v>
      </c>
      <c r="AK92" s="34">
        <f t="shared" si="40"/>
        <v>0.6</v>
      </c>
      <c r="AL92" s="34" t="s">
        <v>1335</v>
      </c>
      <c r="AM92" s="34">
        <f t="shared" si="41"/>
        <v>0.6</v>
      </c>
      <c r="AN92" s="34" t="s">
        <v>1340</v>
      </c>
      <c r="AO92" s="34">
        <f t="shared" si="42"/>
        <v>0.6</v>
      </c>
      <c r="AP92" s="34" t="s">
        <v>73</v>
      </c>
      <c r="AQ92" s="34">
        <f t="shared" si="43"/>
        <v>0.6</v>
      </c>
      <c r="AR92" s="34" t="s">
        <v>1348</v>
      </c>
      <c r="AS92" s="34">
        <f t="shared" si="44"/>
        <v>0.6</v>
      </c>
      <c r="AT92" s="34" t="s">
        <v>1359</v>
      </c>
      <c r="AU92" s="34" t="s">
        <v>1326</v>
      </c>
      <c r="AV92" s="34">
        <f t="shared" si="45"/>
        <v>0.89999999999999991</v>
      </c>
      <c r="AW92" s="34" t="s">
        <v>1331</v>
      </c>
      <c r="AX92" s="34">
        <f t="shared" si="45"/>
        <v>0.89999999999999991</v>
      </c>
      <c r="AY92" s="34" t="s">
        <v>1335</v>
      </c>
      <c r="AZ92" s="34">
        <f t="shared" si="45"/>
        <v>0.89999999999999991</v>
      </c>
      <c r="BA92" s="34" t="s">
        <v>1340</v>
      </c>
      <c r="BB92" s="34">
        <f t="shared" si="45"/>
        <v>0.89999999999999991</v>
      </c>
      <c r="BC92" s="34" t="s">
        <v>73</v>
      </c>
      <c r="BD92" s="34">
        <f t="shared" si="46"/>
        <v>0.89999999999999991</v>
      </c>
      <c r="BE92" s="34" t="s">
        <v>1348</v>
      </c>
      <c r="BF92" s="34">
        <f t="shared" si="47"/>
        <v>0.89999999999999991</v>
      </c>
      <c r="BG92" s="34">
        <v>12</v>
      </c>
      <c r="BH92" s="34" t="s">
        <v>1326</v>
      </c>
      <c r="BI92" s="34">
        <f t="shared" si="48"/>
        <v>0.89999999999999991</v>
      </c>
      <c r="BJ92" s="34" t="s">
        <v>1331</v>
      </c>
      <c r="BK92" s="34">
        <f t="shared" si="49"/>
        <v>0.89999999999999991</v>
      </c>
      <c r="BL92" s="34" t="s">
        <v>1335</v>
      </c>
      <c r="BM92" s="34">
        <f t="shared" si="50"/>
        <v>0.89999999999999991</v>
      </c>
      <c r="BN92" s="34" t="s">
        <v>1340</v>
      </c>
      <c r="BO92" s="34">
        <f t="shared" si="51"/>
        <v>0.89999999999999991</v>
      </c>
      <c r="BP92" s="34" t="s">
        <v>73</v>
      </c>
      <c r="BQ92" s="34">
        <f t="shared" si="52"/>
        <v>0.89999999999999991</v>
      </c>
      <c r="BR92" s="34" t="s">
        <v>1348</v>
      </c>
      <c r="BS92" s="34">
        <f t="shared" si="53"/>
        <v>0.89999999999999991</v>
      </c>
      <c r="BT92" s="34">
        <v>12</v>
      </c>
      <c r="BU92" s="34" t="s">
        <v>1326</v>
      </c>
      <c r="BV92" s="34">
        <f t="shared" si="54"/>
        <v>1.5</v>
      </c>
      <c r="BW92" s="34" t="s">
        <v>1331</v>
      </c>
      <c r="BX92" s="34">
        <f t="shared" si="54"/>
        <v>1.5</v>
      </c>
      <c r="BY92" s="34" t="s">
        <v>1335</v>
      </c>
      <c r="BZ92" s="34">
        <f t="shared" si="54"/>
        <v>1.5</v>
      </c>
      <c r="CA92" s="34" t="s">
        <v>1340</v>
      </c>
      <c r="CB92" s="34">
        <f t="shared" si="54"/>
        <v>1.5</v>
      </c>
      <c r="CC92" s="34" t="s">
        <v>73</v>
      </c>
      <c r="CD92" s="34">
        <f t="shared" si="55"/>
        <v>1.5</v>
      </c>
      <c r="CE92" s="34" t="s">
        <v>1348</v>
      </c>
      <c r="CF92" s="34">
        <f t="shared" si="56"/>
        <v>1.5</v>
      </c>
      <c r="CG92" s="34">
        <v>12</v>
      </c>
      <c r="CH92" s="34" t="s">
        <v>1326</v>
      </c>
      <c r="CI92" s="34">
        <f t="shared" si="57"/>
        <v>1.5</v>
      </c>
      <c r="CJ92" s="34" t="s">
        <v>1331</v>
      </c>
      <c r="CK92" s="34">
        <f t="shared" si="58"/>
        <v>1.5</v>
      </c>
      <c r="CL92" s="34" t="s">
        <v>1335</v>
      </c>
      <c r="CM92" s="34">
        <f t="shared" si="59"/>
        <v>1.5</v>
      </c>
      <c r="CN92" s="34" t="s">
        <v>1340</v>
      </c>
      <c r="CO92" s="34">
        <f t="shared" si="60"/>
        <v>1.5</v>
      </c>
      <c r="CP92" s="34" t="s">
        <v>73</v>
      </c>
      <c r="CQ92" s="34">
        <f t="shared" si="61"/>
        <v>1.5</v>
      </c>
      <c r="CR92" s="34" t="s">
        <v>1348</v>
      </c>
      <c r="CS92" s="34">
        <f t="shared" si="62"/>
        <v>1.5</v>
      </c>
    </row>
    <row r="93" spans="1:97" s="44" customFormat="1" ht="15.75">
      <c r="A93" s="42" t="s">
        <v>179</v>
      </c>
      <c r="B93" s="40" t="s">
        <v>268</v>
      </c>
      <c r="C93" s="42" t="s">
        <v>44</v>
      </c>
      <c r="D93" s="42" t="s">
        <v>8</v>
      </c>
      <c r="E93" s="35"/>
      <c r="F93" s="42">
        <v>1</v>
      </c>
      <c r="G93" s="34">
        <v>1</v>
      </c>
      <c r="H93" s="34">
        <v>111</v>
      </c>
      <c r="I93" s="34">
        <v>77</v>
      </c>
      <c r="J93" s="34">
        <v>104</v>
      </c>
      <c r="K93" s="73">
        <v>83.5</v>
      </c>
      <c r="L93" s="34">
        <v>53</v>
      </c>
      <c r="M93" s="34">
        <v>78.5</v>
      </c>
      <c r="N93" s="34">
        <v>507</v>
      </c>
      <c r="O93" s="34" t="str">
        <f>IF(D93="理科",IF(N93&gt;=分数线!$C$2,"本科",""),IF(D93="文科",IF(N93&gt;=分数线!$C$3,"本科","")))</f>
        <v>本科</v>
      </c>
      <c r="P93" s="34">
        <f t="shared" si="30"/>
        <v>36</v>
      </c>
      <c r="Q93" s="34" t="str">
        <f>IF(D93="理科",IF(N93&gt;=分数线!$C$6,"重本",""),IF(D93="文科",IF(N93&gt;=分数线!$C$7,"重本","")))</f>
        <v/>
      </c>
      <c r="R93" s="34">
        <f t="shared" si="34"/>
        <v>-72</v>
      </c>
      <c r="S93" s="34">
        <f t="shared" si="35"/>
        <v>-36</v>
      </c>
      <c r="T93" s="34">
        <v>11</v>
      </c>
      <c r="U93" s="34" t="s">
        <v>1325</v>
      </c>
      <c r="V93" s="34">
        <f t="shared" si="36"/>
        <v>-0.6</v>
      </c>
      <c r="W93" s="34" t="s">
        <v>1330</v>
      </c>
      <c r="X93" s="34">
        <f t="shared" si="36"/>
        <v>-0.6</v>
      </c>
      <c r="Y93" s="34" t="s">
        <v>1335</v>
      </c>
      <c r="Z93" s="34">
        <f t="shared" si="36"/>
        <v>-0.6</v>
      </c>
      <c r="AA93" s="34" t="s">
        <v>1356</v>
      </c>
      <c r="AB93" s="34">
        <f t="shared" si="36"/>
        <v>-0.6</v>
      </c>
      <c r="AC93" s="34" t="s">
        <v>1344</v>
      </c>
      <c r="AD93" s="34">
        <f t="shared" si="37"/>
        <v>-0.6</v>
      </c>
      <c r="AE93" s="34" t="s">
        <v>18</v>
      </c>
      <c r="AF93" s="34">
        <f t="shared" si="38"/>
        <v>-0.6</v>
      </c>
      <c r="AG93" s="34" t="s">
        <v>217</v>
      </c>
      <c r="AH93" s="34" t="s">
        <v>1325</v>
      </c>
      <c r="AI93" s="34">
        <f t="shared" si="39"/>
        <v>-0.6</v>
      </c>
      <c r="AJ93" s="34" t="s">
        <v>1330</v>
      </c>
      <c r="AK93" s="34">
        <f t="shared" si="40"/>
        <v>-0.6</v>
      </c>
      <c r="AL93" s="34" t="s">
        <v>1335</v>
      </c>
      <c r="AM93" s="34">
        <f t="shared" si="41"/>
        <v>-0.6</v>
      </c>
      <c r="AN93" s="34" t="s">
        <v>1356</v>
      </c>
      <c r="AO93" s="34">
        <f t="shared" si="42"/>
        <v>-0.6</v>
      </c>
      <c r="AP93" s="34" t="s">
        <v>1344</v>
      </c>
      <c r="AQ93" s="34">
        <f t="shared" si="43"/>
        <v>-0.6</v>
      </c>
      <c r="AR93" s="34" t="s">
        <v>18</v>
      </c>
      <c r="AS93" s="34">
        <f t="shared" si="44"/>
        <v>-0.6</v>
      </c>
      <c r="AT93" s="34" t="s">
        <v>217</v>
      </c>
      <c r="AU93" s="34" t="s">
        <v>1325</v>
      </c>
      <c r="AV93" s="34">
        <f t="shared" si="45"/>
        <v>-0.89999999999999991</v>
      </c>
      <c r="AW93" s="34" t="s">
        <v>1330</v>
      </c>
      <c r="AX93" s="34">
        <f t="shared" si="45"/>
        <v>-0.89999999999999991</v>
      </c>
      <c r="AY93" s="34" t="s">
        <v>1335</v>
      </c>
      <c r="AZ93" s="34">
        <f t="shared" si="45"/>
        <v>-0.89999999999999991</v>
      </c>
      <c r="BA93" s="34" t="s">
        <v>1356</v>
      </c>
      <c r="BB93" s="34">
        <f t="shared" si="45"/>
        <v>-0.89999999999999991</v>
      </c>
      <c r="BC93" s="34" t="s">
        <v>1344</v>
      </c>
      <c r="BD93" s="34">
        <f t="shared" si="46"/>
        <v>-0.89999999999999991</v>
      </c>
      <c r="BE93" s="34" t="s">
        <v>1342</v>
      </c>
      <c r="BF93" s="34">
        <f t="shared" si="47"/>
        <v>-0.89999999999999991</v>
      </c>
      <c r="BG93" s="34">
        <v>11</v>
      </c>
      <c r="BH93" s="34" t="s">
        <v>1325</v>
      </c>
      <c r="BI93" s="34">
        <f t="shared" si="48"/>
        <v>-0.89999999999999991</v>
      </c>
      <c r="BJ93" s="34" t="s">
        <v>1330</v>
      </c>
      <c r="BK93" s="34">
        <f t="shared" si="49"/>
        <v>-0.89999999999999991</v>
      </c>
      <c r="BL93" s="34" t="s">
        <v>1335</v>
      </c>
      <c r="BM93" s="34">
        <f t="shared" si="50"/>
        <v>-0.89999999999999991</v>
      </c>
      <c r="BN93" s="34" t="s">
        <v>1356</v>
      </c>
      <c r="BO93" s="34">
        <f t="shared" si="51"/>
        <v>-0.89999999999999991</v>
      </c>
      <c r="BP93" s="34" t="s">
        <v>1344</v>
      </c>
      <c r="BQ93" s="34">
        <f t="shared" si="52"/>
        <v>-0.89999999999999991</v>
      </c>
      <c r="BR93" s="34" t="s">
        <v>1349</v>
      </c>
      <c r="BS93" s="34">
        <f t="shared" si="53"/>
        <v>-0.89999999999999991</v>
      </c>
      <c r="BT93" s="34">
        <v>11</v>
      </c>
      <c r="BU93" s="34" t="s">
        <v>1325</v>
      </c>
      <c r="BV93" s="34">
        <f t="shared" si="54"/>
        <v>-1.5</v>
      </c>
      <c r="BW93" s="34" t="s">
        <v>1330</v>
      </c>
      <c r="BX93" s="34">
        <f t="shared" si="54"/>
        <v>-1.5</v>
      </c>
      <c r="BY93" s="34" t="s">
        <v>1335</v>
      </c>
      <c r="BZ93" s="34">
        <f t="shared" si="54"/>
        <v>-1.5</v>
      </c>
      <c r="CA93" s="34" t="s">
        <v>20</v>
      </c>
      <c r="CB93" s="34">
        <f t="shared" si="54"/>
        <v>-1.5</v>
      </c>
      <c r="CC93" s="34" t="s">
        <v>1344</v>
      </c>
      <c r="CD93" s="34">
        <f t="shared" si="55"/>
        <v>-1.5</v>
      </c>
      <c r="CE93" s="34" t="s">
        <v>1349</v>
      </c>
      <c r="CF93" s="34">
        <f t="shared" si="56"/>
        <v>-1.5</v>
      </c>
      <c r="CG93" s="34">
        <v>11</v>
      </c>
      <c r="CH93" s="34" t="s">
        <v>1325</v>
      </c>
      <c r="CI93" s="34">
        <f t="shared" si="57"/>
        <v>-1.5</v>
      </c>
      <c r="CJ93" s="34" t="s">
        <v>1330</v>
      </c>
      <c r="CK93" s="34">
        <f t="shared" si="58"/>
        <v>-1.5</v>
      </c>
      <c r="CL93" s="34" t="s">
        <v>1335</v>
      </c>
      <c r="CM93" s="34">
        <f t="shared" si="59"/>
        <v>-1.5</v>
      </c>
      <c r="CN93" s="34" t="s">
        <v>20</v>
      </c>
      <c r="CO93" s="34">
        <f t="shared" si="60"/>
        <v>-1.5</v>
      </c>
      <c r="CP93" s="34" t="s">
        <v>1344</v>
      </c>
      <c r="CQ93" s="34">
        <f t="shared" si="61"/>
        <v>-1.5</v>
      </c>
      <c r="CR93" s="34" t="s">
        <v>1349</v>
      </c>
      <c r="CS93" s="34">
        <f t="shared" si="62"/>
        <v>-1.5</v>
      </c>
    </row>
    <row r="94" spans="1:97" s="44" customFormat="1" ht="15.75">
      <c r="A94" s="42" t="s">
        <v>837</v>
      </c>
      <c r="B94" s="40" t="s">
        <v>269</v>
      </c>
      <c r="C94" s="42" t="s">
        <v>44</v>
      </c>
      <c r="D94" s="42" t="s">
        <v>8</v>
      </c>
      <c r="E94" s="35"/>
      <c r="F94" s="42">
        <v>0.7</v>
      </c>
      <c r="G94" s="34">
        <v>0</v>
      </c>
      <c r="H94" s="34">
        <v>104</v>
      </c>
      <c r="I94" s="34">
        <v>79</v>
      </c>
      <c r="J94" s="34">
        <v>118</v>
      </c>
      <c r="K94" s="73">
        <v>55.5</v>
      </c>
      <c r="L94" s="34">
        <v>71</v>
      </c>
      <c r="M94" s="34">
        <v>78</v>
      </c>
      <c r="N94" s="34">
        <v>506</v>
      </c>
      <c r="O94" s="34" t="str">
        <f>IF(D94="理科",IF(N94&gt;=分数线!$C$2,"本科",""),IF(D94="文科",IF(N94&gt;=分数线!$C$3,"本科","")))</f>
        <v>本科</v>
      </c>
      <c r="P94" s="34">
        <f t="shared" si="30"/>
        <v>46.800000000000004</v>
      </c>
      <c r="Q94" s="34" t="str">
        <f>IF(D94="理科",IF(N94&gt;=分数线!$C$6,"重本",""),IF(D94="文科",IF(N94&gt;=分数线!$C$7,"重本","")))</f>
        <v/>
      </c>
      <c r="R94" s="34">
        <f t="shared" si="34"/>
        <v>0</v>
      </c>
      <c r="S94" s="34">
        <f t="shared" si="35"/>
        <v>46.800000000000004</v>
      </c>
      <c r="T94" s="34">
        <v>12</v>
      </c>
      <c r="U94" s="34" t="s">
        <v>1362</v>
      </c>
      <c r="V94" s="34">
        <f t="shared" si="36"/>
        <v>0.78000000000000014</v>
      </c>
      <c r="W94" s="34" t="s">
        <v>1331</v>
      </c>
      <c r="X94" s="34">
        <f t="shared" si="36"/>
        <v>0.78000000000000014</v>
      </c>
      <c r="Y94" s="34" t="s">
        <v>1365</v>
      </c>
      <c r="Z94" s="34">
        <f t="shared" si="36"/>
        <v>0.78000000000000014</v>
      </c>
      <c r="AA94" s="34" t="s">
        <v>1340</v>
      </c>
      <c r="AB94" s="34">
        <f t="shared" si="36"/>
        <v>0.78000000000000014</v>
      </c>
      <c r="AC94" s="34" t="s">
        <v>73</v>
      </c>
      <c r="AD94" s="34">
        <f t="shared" si="37"/>
        <v>0.78000000000000014</v>
      </c>
      <c r="AE94" s="34" t="s">
        <v>1348</v>
      </c>
      <c r="AF94" s="34">
        <f t="shared" si="38"/>
        <v>0.78000000000000014</v>
      </c>
      <c r="AG94" s="34" t="s">
        <v>1359</v>
      </c>
      <c r="AH94" s="34" t="s">
        <v>1362</v>
      </c>
      <c r="AI94" s="34">
        <f t="shared" si="39"/>
        <v>0.78000000000000014</v>
      </c>
      <c r="AJ94" s="34" t="s">
        <v>1331</v>
      </c>
      <c r="AK94" s="34">
        <f t="shared" si="40"/>
        <v>0.78000000000000014</v>
      </c>
      <c r="AL94" s="34" t="s">
        <v>1365</v>
      </c>
      <c r="AM94" s="34">
        <f t="shared" si="41"/>
        <v>0.78000000000000014</v>
      </c>
      <c r="AN94" s="34" t="s">
        <v>1340</v>
      </c>
      <c r="AO94" s="34">
        <f t="shared" si="42"/>
        <v>0.78000000000000014</v>
      </c>
      <c r="AP94" s="34" t="s">
        <v>73</v>
      </c>
      <c r="AQ94" s="34">
        <f t="shared" si="43"/>
        <v>0.78000000000000014</v>
      </c>
      <c r="AR94" s="34" t="s">
        <v>1348</v>
      </c>
      <c r="AS94" s="34">
        <f t="shared" si="44"/>
        <v>0.78000000000000014</v>
      </c>
      <c r="AT94" s="34" t="s">
        <v>1359</v>
      </c>
      <c r="AU94" s="34" t="s">
        <v>1326</v>
      </c>
      <c r="AV94" s="34">
        <f t="shared" si="45"/>
        <v>1.1700000000000002</v>
      </c>
      <c r="AW94" s="34" t="s">
        <v>1331</v>
      </c>
      <c r="AX94" s="34">
        <f t="shared" si="45"/>
        <v>1.1700000000000002</v>
      </c>
      <c r="AY94" s="34" t="s">
        <v>1335</v>
      </c>
      <c r="AZ94" s="34">
        <f t="shared" si="45"/>
        <v>1.1700000000000002</v>
      </c>
      <c r="BA94" s="34" t="s">
        <v>1340</v>
      </c>
      <c r="BB94" s="34">
        <f t="shared" si="45"/>
        <v>1.1700000000000002</v>
      </c>
      <c r="BC94" s="34" t="s">
        <v>73</v>
      </c>
      <c r="BD94" s="34">
        <f t="shared" si="46"/>
        <v>1.1700000000000002</v>
      </c>
      <c r="BE94" s="34" t="s">
        <v>1348</v>
      </c>
      <c r="BF94" s="34">
        <f t="shared" si="47"/>
        <v>1.1700000000000002</v>
      </c>
      <c r="BG94" s="34">
        <v>12</v>
      </c>
      <c r="BH94" s="34" t="s">
        <v>1326</v>
      </c>
      <c r="BI94" s="34">
        <f t="shared" si="48"/>
        <v>1.1700000000000002</v>
      </c>
      <c r="BJ94" s="34" t="s">
        <v>1331</v>
      </c>
      <c r="BK94" s="34">
        <f t="shared" si="49"/>
        <v>1.1700000000000002</v>
      </c>
      <c r="BL94" s="34" t="s">
        <v>1335</v>
      </c>
      <c r="BM94" s="34">
        <f t="shared" si="50"/>
        <v>1.1700000000000002</v>
      </c>
      <c r="BN94" s="34" t="s">
        <v>1340</v>
      </c>
      <c r="BO94" s="34">
        <f t="shared" si="51"/>
        <v>1.1700000000000002</v>
      </c>
      <c r="BP94" s="34" t="s">
        <v>73</v>
      </c>
      <c r="BQ94" s="34">
        <f t="shared" si="52"/>
        <v>1.1700000000000002</v>
      </c>
      <c r="BR94" s="34" t="s">
        <v>1348</v>
      </c>
      <c r="BS94" s="34">
        <f t="shared" si="53"/>
        <v>1.1700000000000002</v>
      </c>
      <c r="BT94" s="34">
        <v>12</v>
      </c>
      <c r="BU94" s="34" t="s">
        <v>1326</v>
      </c>
      <c r="BV94" s="34">
        <f t="shared" si="54"/>
        <v>1.9500000000000002</v>
      </c>
      <c r="BW94" s="34" t="s">
        <v>1331</v>
      </c>
      <c r="BX94" s="34">
        <f t="shared" si="54"/>
        <v>1.9500000000000002</v>
      </c>
      <c r="BY94" s="34" t="s">
        <v>1335</v>
      </c>
      <c r="BZ94" s="34">
        <f t="shared" si="54"/>
        <v>1.9500000000000002</v>
      </c>
      <c r="CA94" s="34" t="s">
        <v>1340</v>
      </c>
      <c r="CB94" s="34">
        <f t="shared" si="54"/>
        <v>1.9500000000000002</v>
      </c>
      <c r="CC94" s="34" t="s">
        <v>73</v>
      </c>
      <c r="CD94" s="34">
        <f t="shared" si="55"/>
        <v>1.9500000000000002</v>
      </c>
      <c r="CE94" s="34" t="s">
        <v>1348</v>
      </c>
      <c r="CF94" s="34">
        <f t="shared" si="56"/>
        <v>1.9500000000000002</v>
      </c>
      <c r="CG94" s="34">
        <v>12</v>
      </c>
      <c r="CH94" s="34" t="s">
        <v>1326</v>
      </c>
      <c r="CI94" s="34">
        <f t="shared" si="57"/>
        <v>1.9500000000000002</v>
      </c>
      <c r="CJ94" s="34" t="s">
        <v>1331</v>
      </c>
      <c r="CK94" s="34">
        <f t="shared" si="58"/>
        <v>1.9500000000000002</v>
      </c>
      <c r="CL94" s="34" t="s">
        <v>1335</v>
      </c>
      <c r="CM94" s="34">
        <f t="shared" si="59"/>
        <v>1.9500000000000002</v>
      </c>
      <c r="CN94" s="34" t="s">
        <v>1340</v>
      </c>
      <c r="CO94" s="34">
        <f t="shared" si="60"/>
        <v>1.9500000000000002</v>
      </c>
      <c r="CP94" s="34" t="s">
        <v>73</v>
      </c>
      <c r="CQ94" s="34">
        <f t="shared" si="61"/>
        <v>1.9500000000000002</v>
      </c>
      <c r="CR94" s="34" t="s">
        <v>1348</v>
      </c>
      <c r="CS94" s="34">
        <f t="shared" si="62"/>
        <v>1.9500000000000002</v>
      </c>
    </row>
    <row r="95" spans="1:97" s="44" customFormat="1" ht="15.75">
      <c r="A95" s="42" t="s">
        <v>838</v>
      </c>
      <c r="B95" s="40" t="s">
        <v>270</v>
      </c>
      <c r="C95" s="42" t="s">
        <v>44</v>
      </c>
      <c r="D95" s="42" t="s">
        <v>8</v>
      </c>
      <c r="E95" s="35"/>
      <c r="F95" s="42">
        <v>0.6</v>
      </c>
      <c r="G95" s="34">
        <v>0</v>
      </c>
      <c r="H95" s="34">
        <v>114</v>
      </c>
      <c r="I95" s="34">
        <v>85</v>
      </c>
      <c r="J95" s="34">
        <v>112</v>
      </c>
      <c r="K95" s="73">
        <v>68</v>
      </c>
      <c r="L95" s="34">
        <v>64</v>
      </c>
      <c r="M95" s="34">
        <v>63</v>
      </c>
      <c r="N95" s="34">
        <v>506</v>
      </c>
      <c r="O95" s="34" t="str">
        <f>IF(D95="理科",IF(N95&gt;=分数线!$C$2,"本科",""),IF(D95="文科",IF(N95&gt;=分数线!$C$3,"本科","")))</f>
        <v>本科</v>
      </c>
      <c r="P95" s="34">
        <f t="shared" si="30"/>
        <v>50.4</v>
      </c>
      <c r="Q95" s="34" t="str">
        <f>IF(D95="理科",IF(N95&gt;=分数线!$C$6,"重本",""),IF(D95="文科",IF(N95&gt;=分数线!$C$7,"重本","")))</f>
        <v/>
      </c>
      <c r="R95" s="34">
        <f t="shared" si="34"/>
        <v>0</v>
      </c>
      <c r="S95" s="34">
        <f t="shared" si="35"/>
        <v>50.4</v>
      </c>
      <c r="T95" s="34">
        <v>12</v>
      </c>
      <c r="U95" s="34" t="s">
        <v>1362</v>
      </c>
      <c r="V95" s="34">
        <f t="shared" si="36"/>
        <v>0.84</v>
      </c>
      <c r="W95" s="34" t="s">
        <v>1331</v>
      </c>
      <c r="X95" s="34">
        <f t="shared" si="36"/>
        <v>0.84</v>
      </c>
      <c r="Y95" s="34" t="s">
        <v>1335</v>
      </c>
      <c r="Z95" s="34">
        <f t="shared" si="36"/>
        <v>0.84</v>
      </c>
      <c r="AA95" s="34" t="s">
        <v>1340</v>
      </c>
      <c r="AB95" s="34">
        <f t="shared" si="36"/>
        <v>0.84</v>
      </c>
      <c r="AC95" s="34" t="s">
        <v>73</v>
      </c>
      <c r="AD95" s="34">
        <f t="shared" si="37"/>
        <v>0.84</v>
      </c>
      <c r="AE95" s="34" t="s">
        <v>1348</v>
      </c>
      <c r="AF95" s="34">
        <f t="shared" si="38"/>
        <v>0.84</v>
      </c>
      <c r="AG95" s="34" t="s">
        <v>1359</v>
      </c>
      <c r="AH95" s="34" t="s">
        <v>1362</v>
      </c>
      <c r="AI95" s="34">
        <f t="shared" si="39"/>
        <v>0.84</v>
      </c>
      <c r="AJ95" s="34" t="s">
        <v>1331</v>
      </c>
      <c r="AK95" s="34">
        <f t="shared" si="40"/>
        <v>0.84</v>
      </c>
      <c r="AL95" s="34" t="s">
        <v>1335</v>
      </c>
      <c r="AM95" s="34">
        <f t="shared" si="41"/>
        <v>0.84</v>
      </c>
      <c r="AN95" s="34" t="s">
        <v>1340</v>
      </c>
      <c r="AO95" s="34">
        <f t="shared" si="42"/>
        <v>0.84</v>
      </c>
      <c r="AP95" s="34" t="s">
        <v>73</v>
      </c>
      <c r="AQ95" s="34">
        <f t="shared" si="43"/>
        <v>0.84</v>
      </c>
      <c r="AR95" s="34" t="s">
        <v>1348</v>
      </c>
      <c r="AS95" s="34">
        <f t="shared" si="44"/>
        <v>0.84</v>
      </c>
      <c r="AT95" s="34" t="s">
        <v>1359</v>
      </c>
      <c r="AU95" s="34" t="s">
        <v>1326</v>
      </c>
      <c r="AV95" s="34">
        <f t="shared" si="45"/>
        <v>1.26</v>
      </c>
      <c r="AW95" s="34" t="s">
        <v>1331</v>
      </c>
      <c r="AX95" s="34">
        <f t="shared" si="45"/>
        <v>1.26</v>
      </c>
      <c r="AY95" s="34" t="s">
        <v>1335</v>
      </c>
      <c r="AZ95" s="34">
        <f t="shared" si="45"/>
        <v>1.26</v>
      </c>
      <c r="BA95" s="34" t="s">
        <v>1340</v>
      </c>
      <c r="BB95" s="34">
        <f t="shared" si="45"/>
        <v>1.26</v>
      </c>
      <c r="BC95" s="34" t="s">
        <v>73</v>
      </c>
      <c r="BD95" s="34">
        <f t="shared" si="46"/>
        <v>1.26</v>
      </c>
      <c r="BE95" s="34" t="s">
        <v>1348</v>
      </c>
      <c r="BF95" s="34">
        <f t="shared" si="47"/>
        <v>1.26</v>
      </c>
      <c r="BG95" s="34">
        <v>12</v>
      </c>
      <c r="BH95" s="34" t="s">
        <v>1326</v>
      </c>
      <c r="BI95" s="34">
        <f t="shared" si="48"/>
        <v>1.26</v>
      </c>
      <c r="BJ95" s="34" t="s">
        <v>1331</v>
      </c>
      <c r="BK95" s="34">
        <f t="shared" si="49"/>
        <v>1.26</v>
      </c>
      <c r="BL95" s="34" t="s">
        <v>1335</v>
      </c>
      <c r="BM95" s="34">
        <f t="shared" si="50"/>
        <v>1.26</v>
      </c>
      <c r="BN95" s="34" t="s">
        <v>1340</v>
      </c>
      <c r="BO95" s="34">
        <f t="shared" si="51"/>
        <v>1.26</v>
      </c>
      <c r="BP95" s="34" t="s">
        <v>73</v>
      </c>
      <c r="BQ95" s="34">
        <f t="shared" si="52"/>
        <v>1.26</v>
      </c>
      <c r="BR95" s="34" t="s">
        <v>1348</v>
      </c>
      <c r="BS95" s="34">
        <f t="shared" si="53"/>
        <v>1.26</v>
      </c>
      <c r="BT95" s="34">
        <v>12</v>
      </c>
      <c r="BU95" s="34" t="s">
        <v>1326</v>
      </c>
      <c r="BV95" s="34">
        <f t="shared" si="54"/>
        <v>2.1</v>
      </c>
      <c r="BW95" s="34" t="s">
        <v>1331</v>
      </c>
      <c r="BX95" s="34">
        <f t="shared" si="54"/>
        <v>2.1</v>
      </c>
      <c r="BY95" s="34" t="s">
        <v>1335</v>
      </c>
      <c r="BZ95" s="34">
        <f t="shared" si="54"/>
        <v>2.1</v>
      </c>
      <c r="CA95" s="34" t="s">
        <v>1340</v>
      </c>
      <c r="CB95" s="34">
        <f t="shared" si="54"/>
        <v>2.1</v>
      </c>
      <c r="CC95" s="34" t="s">
        <v>73</v>
      </c>
      <c r="CD95" s="34">
        <f t="shared" si="55"/>
        <v>2.1</v>
      </c>
      <c r="CE95" s="34" t="s">
        <v>1348</v>
      </c>
      <c r="CF95" s="34">
        <f t="shared" si="56"/>
        <v>2.1</v>
      </c>
      <c r="CG95" s="34">
        <v>12</v>
      </c>
      <c r="CH95" s="34" t="s">
        <v>1326</v>
      </c>
      <c r="CI95" s="34">
        <f t="shared" si="57"/>
        <v>2.1</v>
      </c>
      <c r="CJ95" s="34" t="s">
        <v>1331</v>
      </c>
      <c r="CK95" s="34">
        <f t="shared" si="58"/>
        <v>2.1</v>
      </c>
      <c r="CL95" s="34" t="s">
        <v>1335</v>
      </c>
      <c r="CM95" s="34">
        <f t="shared" si="59"/>
        <v>2.1</v>
      </c>
      <c r="CN95" s="34" t="s">
        <v>1340</v>
      </c>
      <c r="CO95" s="34">
        <f t="shared" si="60"/>
        <v>2.1</v>
      </c>
      <c r="CP95" s="34" t="s">
        <v>73</v>
      </c>
      <c r="CQ95" s="34">
        <f t="shared" si="61"/>
        <v>2.1</v>
      </c>
      <c r="CR95" s="34" t="s">
        <v>1348</v>
      </c>
      <c r="CS95" s="34">
        <f t="shared" si="62"/>
        <v>2.1</v>
      </c>
    </row>
    <row r="96" spans="1:97" s="44" customFormat="1" ht="15.75">
      <c r="A96" s="42" t="s">
        <v>839</v>
      </c>
      <c r="B96" s="40" t="s">
        <v>271</v>
      </c>
      <c r="C96" s="42" t="s">
        <v>44</v>
      </c>
      <c r="D96" s="42" t="s">
        <v>8</v>
      </c>
      <c r="E96" s="35"/>
      <c r="F96" s="42">
        <v>1</v>
      </c>
      <c r="G96" s="34">
        <v>0</v>
      </c>
      <c r="H96" s="34">
        <v>102</v>
      </c>
      <c r="I96" s="34">
        <v>92</v>
      </c>
      <c r="J96" s="34">
        <v>83</v>
      </c>
      <c r="K96" s="73">
        <v>76.5</v>
      </c>
      <c r="L96" s="34">
        <v>83</v>
      </c>
      <c r="M96" s="34">
        <v>67.3</v>
      </c>
      <c r="N96" s="34">
        <v>504</v>
      </c>
      <c r="O96" s="34" t="str">
        <f>IF(D96="理科",IF(N96&gt;=分数线!$C$2,"本科",""),IF(D96="文科",IF(N96&gt;=分数线!$C$3,"本科","")))</f>
        <v>本科</v>
      </c>
      <c r="P96" s="34">
        <f t="shared" si="30"/>
        <v>36</v>
      </c>
      <c r="Q96" s="34" t="str">
        <f>IF(D96="理科",IF(N96&gt;=分数线!$C$6,"重本",""),IF(D96="文科",IF(N96&gt;=分数线!$C$7,"重本","")))</f>
        <v/>
      </c>
      <c r="R96" s="34">
        <f t="shared" si="34"/>
        <v>0</v>
      </c>
      <c r="S96" s="34">
        <f t="shared" si="35"/>
        <v>36</v>
      </c>
      <c r="T96" s="34">
        <v>11</v>
      </c>
      <c r="U96" s="34" t="s">
        <v>1325</v>
      </c>
      <c r="V96" s="34">
        <f t="shared" si="36"/>
        <v>0.6</v>
      </c>
      <c r="W96" s="34" t="s">
        <v>1330</v>
      </c>
      <c r="X96" s="34">
        <f t="shared" si="36"/>
        <v>0.6</v>
      </c>
      <c r="Y96" s="34" t="s">
        <v>1335</v>
      </c>
      <c r="Z96" s="34">
        <f t="shared" si="36"/>
        <v>0.6</v>
      </c>
      <c r="AA96" s="34" t="s">
        <v>1356</v>
      </c>
      <c r="AB96" s="34">
        <f t="shared" si="36"/>
        <v>0.6</v>
      </c>
      <c r="AC96" s="34" t="s">
        <v>1344</v>
      </c>
      <c r="AD96" s="34">
        <f t="shared" si="37"/>
        <v>0.6</v>
      </c>
      <c r="AE96" s="34" t="s">
        <v>18</v>
      </c>
      <c r="AF96" s="34">
        <f t="shared" si="38"/>
        <v>0.6</v>
      </c>
      <c r="AG96" s="34" t="s">
        <v>217</v>
      </c>
      <c r="AH96" s="34" t="s">
        <v>1325</v>
      </c>
      <c r="AI96" s="34">
        <f t="shared" si="39"/>
        <v>0.6</v>
      </c>
      <c r="AJ96" s="34" t="s">
        <v>1330</v>
      </c>
      <c r="AK96" s="34">
        <f t="shared" si="40"/>
        <v>0.6</v>
      </c>
      <c r="AL96" s="34" t="s">
        <v>1335</v>
      </c>
      <c r="AM96" s="34">
        <f t="shared" si="41"/>
        <v>0.6</v>
      </c>
      <c r="AN96" s="34" t="s">
        <v>1356</v>
      </c>
      <c r="AO96" s="34">
        <f t="shared" si="42"/>
        <v>0.6</v>
      </c>
      <c r="AP96" s="34" t="s">
        <v>1344</v>
      </c>
      <c r="AQ96" s="34">
        <f t="shared" si="43"/>
        <v>0.6</v>
      </c>
      <c r="AR96" s="34" t="s">
        <v>18</v>
      </c>
      <c r="AS96" s="34">
        <f t="shared" si="44"/>
        <v>0.6</v>
      </c>
      <c r="AT96" s="34" t="s">
        <v>217</v>
      </c>
      <c r="AU96" s="34" t="s">
        <v>1325</v>
      </c>
      <c r="AV96" s="34">
        <f t="shared" si="45"/>
        <v>0.89999999999999991</v>
      </c>
      <c r="AW96" s="34" t="s">
        <v>1330</v>
      </c>
      <c r="AX96" s="34">
        <f t="shared" si="45"/>
        <v>0.89999999999999991</v>
      </c>
      <c r="AY96" s="34" t="s">
        <v>1335</v>
      </c>
      <c r="AZ96" s="34">
        <f t="shared" si="45"/>
        <v>0.89999999999999991</v>
      </c>
      <c r="BA96" s="34" t="s">
        <v>1356</v>
      </c>
      <c r="BB96" s="34">
        <f t="shared" si="45"/>
        <v>0.89999999999999991</v>
      </c>
      <c r="BC96" s="34" t="s">
        <v>1344</v>
      </c>
      <c r="BD96" s="34">
        <f t="shared" si="46"/>
        <v>0.89999999999999991</v>
      </c>
      <c r="BE96" s="34" t="s">
        <v>1342</v>
      </c>
      <c r="BF96" s="34">
        <f t="shared" si="47"/>
        <v>0.89999999999999991</v>
      </c>
      <c r="BG96" s="34">
        <v>11</v>
      </c>
      <c r="BH96" s="34" t="s">
        <v>1325</v>
      </c>
      <c r="BI96" s="34">
        <f t="shared" si="48"/>
        <v>0.89999999999999991</v>
      </c>
      <c r="BJ96" s="34" t="s">
        <v>1330</v>
      </c>
      <c r="BK96" s="34">
        <f t="shared" si="49"/>
        <v>0.89999999999999991</v>
      </c>
      <c r="BL96" s="34" t="s">
        <v>1335</v>
      </c>
      <c r="BM96" s="34">
        <f t="shared" si="50"/>
        <v>0.89999999999999991</v>
      </c>
      <c r="BN96" s="34" t="s">
        <v>1356</v>
      </c>
      <c r="BO96" s="34">
        <f t="shared" si="51"/>
        <v>0.89999999999999991</v>
      </c>
      <c r="BP96" s="34" t="s">
        <v>1344</v>
      </c>
      <c r="BQ96" s="34">
        <f t="shared" si="52"/>
        <v>0.89999999999999991</v>
      </c>
      <c r="BR96" s="34" t="s">
        <v>1349</v>
      </c>
      <c r="BS96" s="34">
        <f t="shared" si="53"/>
        <v>0.89999999999999991</v>
      </c>
      <c r="BT96" s="34">
        <v>11</v>
      </c>
      <c r="BU96" s="34" t="s">
        <v>1325</v>
      </c>
      <c r="BV96" s="34">
        <f t="shared" si="54"/>
        <v>1.5</v>
      </c>
      <c r="BW96" s="34" t="s">
        <v>1330</v>
      </c>
      <c r="BX96" s="34">
        <f t="shared" si="54"/>
        <v>1.5</v>
      </c>
      <c r="BY96" s="34" t="s">
        <v>1335</v>
      </c>
      <c r="BZ96" s="34">
        <f t="shared" si="54"/>
        <v>1.5</v>
      </c>
      <c r="CA96" s="34" t="s">
        <v>20</v>
      </c>
      <c r="CB96" s="34">
        <f t="shared" si="54"/>
        <v>1.5</v>
      </c>
      <c r="CC96" s="34" t="s">
        <v>1344</v>
      </c>
      <c r="CD96" s="34">
        <f t="shared" si="55"/>
        <v>1.5</v>
      </c>
      <c r="CE96" s="34" t="s">
        <v>1349</v>
      </c>
      <c r="CF96" s="34">
        <f t="shared" si="56"/>
        <v>1.5</v>
      </c>
      <c r="CG96" s="34">
        <v>11</v>
      </c>
      <c r="CH96" s="34" t="s">
        <v>1325</v>
      </c>
      <c r="CI96" s="34">
        <f t="shared" si="57"/>
        <v>1.5</v>
      </c>
      <c r="CJ96" s="34" t="s">
        <v>1330</v>
      </c>
      <c r="CK96" s="34">
        <f t="shared" si="58"/>
        <v>1.5</v>
      </c>
      <c r="CL96" s="34" t="s">
        <v>1335</v>
      </c>
      <c r="CM96" s="34">
        <f t="shared" si="59"/>
        <v>1.5</v>
      </c>
      <c r="CN96" s="34" t="s">
        <v>20</v>
      </c>
      <c r="CO96" s="34">
        <f t="shared" si="60"/>
        <v>1.5</v>
      </c>
      <c r="CP96" s="34" t="s">
        <v>1344</v>
      </c>
      <c r="CQ96" s="34">
        <f t="shared" si="61"/>
        <v>1.5</v>
      </c>
      <c r="CR96" s="34" t="s">
        <v>1349</v>
      </c>
      <c r="CS96" s="34">
        <f t="shared" si="62"/>
        <v>1.5</v>
      </c>
    </row>
    <row r="97" spans="1:97" s="44" customFormat="1" ht="15.75">
      <c r="A97" s="42" t="s">
        <v>840</v>
      </c>
      <c r="B97" s="40" t="s">
        <v>272</v>
      </c>
      <c r="C97" s="42" t="s">
        <v>44</v>
      </c>
      <c r="D97" s="42" t="s">
        <v>8</v>
      </c>
      <c r="E97" s="35"/>
      <c r="F97" s="42">
        <v>1</v>
      </c>
      <c r="G97" s="34">
        <v>0</v>
      </c>
      <c r="H97" s="34">
        <v>107</v>
      </c>
      <c r="I97" s="34">
        <v>90</v>
      </c>
      <c r="J97" s="34">
        <v>105</v>
      </c>
      <c r="K97" s="73">
        <v>64</v>
      </c>
      <c r="L97" s="34">
        <v>73</v>
      </c>
      <c r="M97" s="34">
        <v>64</v>
      </c>
      <c r="N97" s="34">
        <v>503</v>
      </c>
      <c r="O97" s="34" t="str">
        <f>IF(D97="理科",IF(N97&gt;=分数线!$C$2,"本科",""),IF(D97="文科",IF(N97&gt;=分数线!$C$3,"本科","")))</f>
        <v>本科</v>
      </c>
      <c r="P97" s="34">
        <f t="shared" si="30"/>
        <v>36</v>
      </c>
      <c r="Q97" s="34" t="str">
        <f>IF(D97="理科",IF(N97&gt;=分数线!$C$6,"重本",""),IF(D97="文科",IF(N97&gt;=分数线!$C$7,"重本","")))</f>
        <v/>
      </c>
      <c r="R97" s="34">
        <f t="shared" si="34"/>
        <v>0</v>
      </c>
      <c r="S97" s="34">
        <f t="shared" si="35"/>
        <v>36</v>
      </c>
      <c r="T97" s="34">
        <v>10</v>
      </c>
      <c r="U97" s="34" t="s">
        <v>1324</v>
      </c>
      <c r="V97" s="34">
        <f t="shared" si="36"/>
        <v>0.6</v>
      </c>
      <c r="W97" s="34" t="s">
        <v>1351</v>
      </c>
      <c r="X97" s="34">
        <f t="shared" si="36"/>
        <v>0.6</v>
      </c>
      <c r="Y97" s="34" t="s">
        <v>1365</v>
      </c>
      <c r="Z97" s="34">
        <f t="shared" si="36"/>
        <v>0.6</v>
      </c>
      <c r="AA97" s="34" t="s">
        <v>1356</v>
      </c>
      <c r="AB97" s="34">
        <f t="shared" si="36"/>
        <v>0.6</v>
      </c>
      <c r="AC97" s="34" t="s">
        <v>1345</v>
      </c>
      <c r="AD97" s="34">
        <f t="shared" si="37"/>
        <v>0.6</v>
      </c>
      <c r="AE97" s="34" t="s">
        <v>1349</v>
      </c>
      <c r="AF97" s="34">
        <f t="shared" si="38"/>
        <v>0.6</v>
      </c>
      <c r="AG97" s="34" t="s">
        <v>218</v>
      </c>
      <c r="AH97" s="34" t="s">
        <v>1324</v>
      </c>
      <c r="AI97" s="34">
        <f t="shared" si="39"/>
        <v>0.6</v>
      </c>
      <c r="AJ97" s="34" t="s">
        <v>1351</v>
      </c>
      <c r="AK97" s="34">
        <f t="shared" si="40"/>
        <v>0.6</v>
      </c>
      <c r="AL97" s="34" t="s">
        <v>1365</v>
      </c>
      <c r="AM97" s="34">
        <f t="shared" si="41"/>
        <v>0.6</v>
      </c>
      <c r="AN97" s="34" t="s">
        <v>1356</v>
      </c>
      <c r="AO97" s="34">
        <f t="shared" si="42"/>
        <v>0.6</v>
      </c>
      <c r="AP97" s="34" t="s">
        <v>1345</v>
      </c>
      <c r="AQ97" s="34">
        <f t="shared" si="43"/>
        <v>0.6</v>
      </c>
      <c r="AR97" s="34" t="s">
        <v>1349</v>
      </c>
      <c r="AS97" s="34">
        <f t="shared" si="44"/>
        <v>0.6</v>
      </c>
      <c r="AT97" s="34" t="s">
        <v>218</v>
      </c>
      <c r="AU97" s="34" t="s">
        <v>1324</v>
      </c>
      <c r="AV97" s="34">
        <f t="shared" si="45"/>
        <v>0.89999999999999991</v>
      </c>
      <c r="AW97" s="34" t="s">
        <v>1351</v>
      </c>
      <c r="AX97" s="34">
        <f t="shared" si="45"/>
        <v>0.89999999999999991</v>
      </c>
      <c r="AY97" s="34" t="s">
        <v>1333</v>
      </c>
      <c r="AZ97" s="34">
        <f t="shared" si="45"/>
        <v>0.89999999999999991</v>
      </c>
      <c r="BA97" s="34" t="s">
        <v>1357</v>
      </c>
      <c r="BB97" s="34">
        <f t="shared" si="45"/>
        <v>0.89999999999999991</v>
      </c>
      <c r="BC97" s="34" t="s">
        <v>1345</v>
      </c>
      <c r="BD97" s="34">
        <f t="shared" si="46"/>
        <v>0.89999999999999991</v>
      </c>
      <c r="BE97" s="34" t="s">
        <v>1349</v>
      </c>
      <c r="BF97" s="34">
        <f t="shared" si="47"/>
        <v>0.89999999999999991</v>
      </c>
      <c r="BG97" s="34">
        <v>10</v>
      </c>
      <c r="BH97" s="34" t="s">
        <v>1324</v>
      </c>
      <c r="BI97" s="34">
        <f t="shared" si="48"/>
        <v>0.89999999999999991</v>
      </c>
      <c r="BJ97" s="34" t="s">
        <v>1351</v>
      </c>
      <c r="BK97" s="34">
        <f t="shared" si="49"/>
        <v>0.89999999999999991</v>
      </c>
      <c r="BL97" s="34" t="s">
        <v>1333</v>
      </c>
      <c r="BM97" s="34">
        <f t="shared" si="50"/>
        <v>0.89999999999999991</v>
      </c>
      <c r="BN97" s="34" t="s">
        <v>1356</v>
      </c>
      <c r="BO97" s="34">
        <f t="shared" si="51"/>
        <v>0.89999999999999991</v>
      </c>
      <c r="BP97" s="34" t="s">
        <v>1345</v>
      </c>
      <c r="BQ97" s="34">
        <f t="shared" si="52"/>
        <v>0.89999999999999991</v>
      </c>
      <c r="BR97" s="34" t="s">
        <v>1349</v>
      </c>
      <c r="BS97" s="34">
        <f t="shared" si="53"/>
        <v>0.89999999999999991</v>
      </c>
      <c r="BT97" s="34">
        <v>10</v>
      </c>
      <c r="BU97" s="34" t="s">
        <v>1324</v>
      </c>
      <c r="BV97" s="34">
        <f t="shared" si="54"/>
        <v>1.5</v>
      </c>
      <c r="BW97" s="34" t="s">
        <v>19</v>
      </c>
      <c r="BX97" s="34">
        <f t="shared" si="54"/>
        <v>1.5</v>
      </c>
      <c r="BY97" s="34" t="s">
        <v>1333</v>
      </c>
      <c r="BZ97" s="34">
        <f t="shared" si="54"/>
        <v>1.5</v>
      </c>
      <c r="CA97" s="34" t="s">
        <v>20</v>
      </c>
      <c r="CB97" s="34">
        <f t="shared" si="54"/>
        <v>1.5</v>
      </c>
      <c r="CC97" s="34" t="s">
        <v>1345</v>
      </c>
      <c r="CD97" s="34">
        <f t="shared" si="55"/>
        <v>1.5</v>
      </c>
      <c r="CE97" s="34" t="s">
        <v>1349</v>
      </c>
      <c r="CF97" s="34">
        <f t="shared" si="56"/>
        <v>1.5</v>
      </c>
      <c r="CG97" s="34">
        <v>10</v>
      </c>
      <c r="CH97" s="34" t="s">
        <v>1324</v>
      </c>
      <c r="CI97" s="34">
        <f t="shared" si="57"/>
        <v>1.5</v>
      </c>
      <c r="CJ97" s="34" t="s">
        <v>19</v>
      </c>
      <c r="CK97" s="34">
        <f t="shared" si="58"/>
        <v>1.5</v>
      </c>
      <c r="CL97" s="34" t="s">
        <v>1333</v>
      </c>
      <c r="CM97" s="34">
        <f t="shared" si="59"/>
        <v>1.5</v>
      </c>
      <c r="CN97" s="34" t="s">
        <v>20</v>
      </c>
      <c r="CO97" s="34">
        <f t="shared" si="60"/>
        <v>1.5</v>
      </c>
      <c r="CP97" s="34" t="s">
        <v>1345</v>
      </c>
      <c r="CQ97" s="34">
        <f t="shared" si="61"/>
        <v>1.5</v>
      </c>
      <c r="CR97" s="34" t="s">
        <v>1349</v>
      </c>
      <c r="CS97" s="34">
        <f t="shared" si="62"/>
        <v>1.5</v>
      </c>
    </row>
    <row r="98" spans="1:97" s="44" customFormat="1" ht="15.75">
      <c r="A98" s="42" t="s">
        <v>841</v>
      </c>
      <c r="B98" s="40" t="s">
        <v>273</v>
      </c>
      <c r="C98" s="42" t="s">
        <v>44</v>
      </c>
      <c r="D98" s="42" t="s">
        <v>8</v>
      </c>
      <c r="E98" s="35"/>
      <c r="F98" s="42">
        <v>1</v>
      </c>
      <c r="G98" s="34">
        <v>0</v>
      </c>
      <c r="H98" s="34">
        <v>114</v>
      </c>
      <c r="I98" s="34">
        <v>91</v>
      </c>
      <c r="J98" s="34">
        <v>110</v>
      </c>
      <c r="K98" s="73">
        <v>78</v>
      </c>
      <c r="L98" s="34">
        <v>52</v>
      </c>
      <c r="M98" s="34">
        <v>55</v>
      </c>
      <c r="N98" s="34">
        <v>500</v>
      </c>
      <c r="O98" s="34" t="str">
        <f>IF(D98="理科",IF(N98&gt;=分数线!$C$2,"本科",""),IF(D98="文科",IF(N98&gt;=分数线!$C$3,"本科","")))</f>
        <v>本科</v>
      </c>
      <c r="P98" s="34">
        <f t="shared" si="30"/>
        <v>36</v>
      </c>
      <c r="Q98" s="34" t="str">
        <f>IF(D98="理科",IF(N98&gt;=分数线!$C$6,"重本",""),IF(D98="文科",IF(N98&gt;=分数线!$C$7,"重本","")))</f>
        <v/>
      </c>
      <c r="R98" s="34">
        <f t="shared" si="34"/>
        <v>0</v>
      </c>
      <c r="S98" s="34">
        <f t="shared" si="35"/>
        <v>36</v>
      </c>
      <c r="T98" s="34">
        <v>11</v>
      </c>
      <c r="U98" s="34" t="s">
        <v>1325</v>
      </c>
      <c r="V98" s="34">
        <f t="shared" si="36"/>
        <v>0.6</v>
      </c>
      <c r="W98" s="34" t="s">
        <v>1330</v>
      </c>
      <c r="X98" s="34">
        <f t="shared" si="36"/>
        <v>0.6</v>
      </c>
      <c r="Y98" s="34" t="s">
        <v>1335</v>
      </c>
      <c r="Z98" s="34">
        <f t="shared" si="36"/>
        <v>0.6</v>
      </c>
      <c r="AA98" s="34" t="s">
        <v>1356</v>
      </c>
      <c r="AB98" s="34">
        <f t="shared" si="36"/>
        <v>0.6</v>
      </c>
      <c r="AC98" s="34" t="s">
        <v>1344</v>
      </c>
      <c r="AD98" s="34">
        <f t="shared" si="37"/>
        <v>0.6</v>
      </c>
      <c r="AE98" s="34" t="s">
        <v>18</v>
      </c>
      <c r="AF98" s="34">
        <f t="shared" si="38"/>
        <v>0.6</v>
      </c>
      <c r="AG98" s="34" t="s">
        <v>217</v>
      </c>
      <c r="AH98" s="34" t="s">
        <v>1325</v>
      </c>
      <c r="AI98" s="34">
        <f t="shared" si="39"/>
        <v>0.6</v>
      </c>
      <c r="AJ98" s="34" t="s">
        <v>1330</v>
      </c>
      <c r="AK98" s="34">
        <f t="shared" si="40"/>
        <v>0.6</v>
      </c>
      <c r="AL98" s="34" t="s">
        <v>1335</v>
      </c>
      <c r="AM98" s="34">
        <f t="shared" si="41"/>
        <v>0.6</v>
      </c>
      <c r="AN98" s="34" t="s">
        <v>1356</v>
      </c>
      <c r="AO98" s="34">
        <f t="shared" si="42"/>
        <v>0.6</v>
      </c>
      <c r="AP98" s="34" t="s">
        <v>1344</v>
      </c>
      <c r="AQ98" s="34">
        <f t="shared" si="43"/>
        <v>0.6</v>
      </c>
      <c r="AR98" s="34" t="s">
        <v>18</v>
      </c>
      <c r="AS98" s="34">
        <f t="shared" si="44"/>
        <v>0.6</v>
      </c>
      <c r="AT98" s="34" t="s">
        <v>217</v>
      </c>
      <c r="AU98" s="34" t="s">
        <v>1325</v>
      </c>
      <c r="AV98" s="34">
        <f t="shared" si="45"/>
        <v>0.89999999999999991</v>
      </c>
      <c r="AW98" s="34" t="s">
        <v>1330</v>
      </c>
      <c r="AX98" s="34">
        <f t="shared" si="45"/>
        <v>0.89999999999999991</v>
      </c>
      <c r="AY98" s="34" t="s">
        <v>1335</v>
      </c>
      <c r="AZ98" s="34">
        <f t="shared" si="45"/>
        <v>0.89999999999999991</v>
      </c>
      <c r="BA98" s="34" t="s">
        <v>1356</v>
      </c>
      <c r="BB98" s="34">
        <f t="shared" si="45"/>
        <v>0.89999999999999991</v>
      </c>
      <c r="BC98" s="34" t="s">
        <v>1344</v>
      </c>
      <c r="BD98" s="34">
        <f t="shared" si="46"/>
        <v>0.89999999999999991</v>
      </c>
      <c r="BE98" s="34" t="s">
        <v>1342</v>
      </c>
      <c r="BF98" s="34">
        <f t="shared" si="47"/>
        <v>0.89999999999999991</v>
      </c>
      <c r="BG98" s="34">
        <v>11</v>
      </c>
      <c r="BH98" s="34" t="s">
        <v>1325</v>
      </c>
      <c r="BI98" s="34">
        <f t="shared" si="48"/>
        <v>0.89999999999999991</v>
      </c>
      <c r="BJ98" s="34" t="s">
        <v>1330</v>
      </c>
      <c r="BK98" s="34">
        <f t="shared" si="49"/>
        <v>0.89999999999999991</v>
      </c>
      <c r="BL98" s="34" t="s">
        <v>1335</v>
      </c>
      <c r="BM98" s="34">
        <f t="shared" si="50"/>
        <v>0.89999999999999991</v>
      </c>
      <c r="BN98" s="34" t="s">
        <v>1356</v>
      </c>
      <c r="BO98" s="34">
        <f t="shared" si="51"/>
        <v>0.89999999999999991</v>
      </c>
      <c r="BP98" s="34" t="s">
        <v>1344</v>
      </c>
      <c r="BQ98" s="34">
        <f t="shared" si="52"/>
        <v>0.89999999999999991</v>
      </c>
      <c r="BR98" s="34" t="s">
        <v>1349</v>
      </c>
      <c r="BS98" s="34">
        <f t="shared" si="53"/>
        <v>0.89999999999999991</v>
      </c>
      <c r="BT98" s="34">
        <v>11</v>
      </c>
      <c r="BU98" s="34" t="s">
        <v>1325</v>
      </c>
      <c r="BV98" s="34">
        <f t="shared" si="54"/>
        <v>1.5</v>
      </c>
      <c r="BW98" s="34" t="s">
        <v>1330</v>
      </c>
      <c r="BX98" s="34">
        <f t="shared" si="54"/>
        <v>1.5</v>
      </c>
      <c r="BY98" s="34" t="s">
        <v>1335</v>
      </c>
      <c r="BZ98" s="34">
        <f t="shared" si="54"/>
        <v>1.5</v>
      </c>
      <c r="CA98" s="34" t="s">
        <v>20</v>
      </c>
      <c r="CB98" s="34">
        <f t="shared" si="54"/>
        <v>1.5</v>
      </c>
      <c r="CC98" s="34" t="s">
        <v>1344</v>
      </c>
      <c r="CD98" s="34">
        <f t="shared" si="55"/>
        <v>1.5</v>
      </c>
      <c r="CE98" s="34" t="s">
        <v>1349</v>
      </c>
      <c r="CF98" s="34">
        <f t="shared" si="56"/>
        <v>1.5</v>
      </c>
      <c r="CG98" s="34">
        <v>11</v>
      </c>
      <c r="CH98" s="34" t="s">
        <v>1325</v>
      </c>
      <c r="CI98" s="34">
        <f t="shared" si="57"/>
        <v>1.5</v>
      </c>
      <c r="CJ98" s="34" t="s">
        <v>1330</v>
      </c>
      <c r="CK98" s="34">
        <f t="shared" si="58"/>
        <v>1.5</v>
      </c>
      <c r="CL98" s="34" t="s">
        <v>1335</v>
      </c>
      <c r="CM98" s="34">
        <f t="shared" si="59"/>
        <v>1.5</v>
      </c>
      <c r="CN98" s="34" t="s">
        <v>20</v>
      </c>
      <c r="CO98" s="34">
        <f t="shared" si="60"/>
        <v>1.5</v>
      </c>
      <c r="CP98" s="34" t="s">
        <v>1344</v>
      </c>
      <c r="CQ98" s="34">
        <f t="shared" si="61"/>
        <v>1.5</v>
      </c>
      <c r="CR98" s="34" t="s">
        <v>1349</v>
      </c>
      <c r="CS98" s="34">
        <f t="shared" si="62"/>
        <v>1.5</v>
      </c>
    </row>
    <row r="99" spans="1:97" s="44" customFormat="1" ht="15.75">
      <c r="A99" s="42" t="s">
        <v>842</v>
      </c>
      <c r="B99" s="40" t="s">
        <v>274</v>
      </c>
      <c r="C99" s="42" t="s">
        <v>44</v>
      </c>
      <c r="D99" s="42" t="s">
        <v>8</v>
      </c>
      <c r="E99" s="35"/>
      <c r="F99" s="42">
        <v>1</v>
      </c>
      <c r="G99" s="34">
        <v>0</v>
      </c>
      <c r="H99" s="34">
        <v>109</v>
      </c>
      <c r="I99" s="34">
        <v>87</v>
      </c>
      <c r="J99" s="34">
        <v>115</v>
      </c>
      <c r="K99" s="73">
        <v>66.5</v>
      </c>
      <c r="L99" s="34">
        <v>67</v>
      </c>
      <c r="M99" s="34">
        <v>55</v>
      </c>
      <c r="N99" s="34">
        <v>500</v>
      </c>
      <c r="O99" s="34" t="str">
        <f>IF(D99="理科",IF(N99&gt;=分数线!$C$2,"本科",""),IF(D99="文科",IF(N99&gt;=分数线!$C$3,"本科","")))</f>
        <v>本科</v>
      </c>
      <c r="P99" s="34">
        <f t="shared" si="30"/>
        <v>36</v>
      </c>
      <c r="Q99" s="34" t="str">
        <f>IF(D99="理科",IF(N99&gt;=分数线!$C$6,"重本",""),IF(D99="文科",IF(N99&gt;=分数线!$C$7,"重本","")))</f>
        <v/>
      </c>
      <c r="R99" s="34">
        <f t="shared" si="34"/>
        <v>0</v>
      </c>
      <c r="S99" s="34">
        <f t="shared" si="35"/>
        <v>36</v>
      </c>
      <c r="T99" s="34">
        <v>12</v>
      </c>
      <c r="U99" s="34" t="s">
        <v>1362</v>
      </c>
      <c r="V99" s="34">
        <f t="shared" si="36"/>
        <v>0.6</v>
      </c>
      <c r="W99" s="34" t="s">
        <v>1331</v>
      </c>
      <c r="X99" s="34">
        <f t="shared" si="36"/>
        <v>0.6</v>
      </c>
      <c r="Y99" s="34" t="s">
        <v>1335</v>
      </c>
      <c r="Z99" s="34">
        <f t="shared" si="36"/>
        <v>0.6</v>
      </c>
      <c r="AA99" s="34" t="s">
        <v>1340</v>
      </c>
      <c r="AB99" s="34">
        <f t="shared" si="36"/>
        <v>0.6</v>
      </c>
      <c r="AC99" s="34" t="s">
        <v>73</v>
      </c>
      <c r="AD99" s="34">
        <f t="shared" si="37"/>
        <v>0.6</v>
      </c>
      <c r="AE99" s="34" t="s">
        <v>1348</v>
      </c>
      <c r="AF99" s="34">
        <f t="shared" si="38"/>
        <v>0.6</v>
      </c>
      <c r="AG99" s="34" t="s">
        <v>1359</v>
      </c>
      <c r="AH99" s="34" t="s">
        <v>1362</v>
      </c>
      <c r="AI99" s="34">
        <f t="shared" si="39"/>
        <v>0.6</v>
      </c>
      <c r="AJ99" s="34" t="s">
        <v>1331</v>
      </c>
      <c r="AK99" s="34">
        <f t="shared" si="40"/>
        <v>0.6</v>
      </c>
      <c r="AL99" s="34" t="s">
        <v>1335</v>
      </c>
      <c r="AM99" s="34">
        <f t="shared" si="41"/>
        <v>0.6</v>
      </c>
      <c r="AN99" s="34" t="s">
        <v>1340</v>
      </c>
      <c r="AO99" s="34">
        <f t="shared" si="42"/>
        <v>0.6</v>
      </c>
      <c r="AP99" s="34" t="s">
        <v>73</v>
      </c>
      <c r="AQ99" s="34">
        <f t="shared" si="43"/>
        <v>0.6</v>
      </c>
      <c r="AR99" s="34" t="s">
        <v>1348</v>
      </c>
      <c r="AS99" s="34">
        <f t="shared" si="44"/>
        <v>0.6</v>
      </c>
      <c r="AT99" s="34" t="s">
        <v>1359</v>
      </c>
      <c r="AU99" s="34" t="s">
        <v>1326</v>
      </c>
      <c r="AV99" s="34">
        <f t="shared" si="45"/>
        <v>0.89999999999999991</v>
      </c>
      <c r="AW99" s="34" t="s">
        <v>1331</v>
      </c>
      <c r="AX99" s="34">
        <f t="shared" si="45"/>
        <v>0.89999999999999991</v>
      </c>
      <c r="AY99" s="34" t="s">
        <v>1335</v>
      </c>
      <c r="AZ99" s="34">
        <f t="shared" si="45"/>
        <v>0.89999999999999991</v>
      </c>
      <c r="BA99" s="34" t="s">
        <v>1340</v>
      </c>
      <c r="BB99" s="34">
        <f t="shared" si="45"/>
        <v>0.89999999999999991</v>
      </c>
      <c r="BC99" s="34" t="s">
        <v>73</v>
      </c>
      <c r="BD99" s="34">
        <f t="shared" si="46"/>
        <v>0.89999999999999991</v>
      </c>
      <c r="BE99" s="34" t="s">
        <v>1348</v>
      </c>
      <c r="BF99" s="34">
        <f t="shared" si="47"/>
        <v>0.89999999999999991</v>
      </c>
      <c r="BG99" s="34">
        <v>12</v>
      </c>
      <c r="BH99" s="34" t="s">
        <v>1326</v>
      </c>
      <c r="BI99" s="34">
        <f t="shared" si="48"/>
        <v>0.89999999999999991</v>
      </c>
      <c r="BJ99" s="34" t="s">
        <v>1331</v>
      </c>
      <c r="BK99" s="34">
        <f t="shared" si="49"/>
        <v>0.89999999999999991</v>
      </c>
      <c r="BL99" s="34" t="s">
        <v>1335</v>
      </c>
      <c r="BM99" s="34">
        <f t="shared" si="50"/>
        <v>0.89999999999999991</v>
      </c>
      <c r="BN99" s="34" t="s">
        <v>1340</v>
      </c>
      <c r="BO99" s="34">
        <f t="shared" si="51"/>
        <v>0.89999999999999991</v>
      </c>
      <c r="BP99" s="34" t="s">
        <v>73</v>
      </c>
      <c r="BQ99" s="34">
        <f t="shared" si="52"/>
        <v>0.89999999999999991</v>
      </c>
      <c r="BR99" s="34" t="s">
        <v>1348</v>
      </c>
      <c r="BS99" s="34">
        <f t="shared" si="53"/>
        <v>0.89999999999999991</v>
      </c>
      <c r="BT99" s="34">
        <v>12</v>
      </c>
      <c r="BU99" s="34" t="s">
        <v>1326</v>
      </c>
      <c r="BV99" s="34">
        <f t="shared" si="54"/>
        <v>1.5</v>
      </c>
      <c r="BW99" s="34" t="s">
        <v>1331</v>
      </c>
      <c r="BX99" s="34">
        <f t="shared" si="54"/>
        <v>1.5</v>
      </c>
      <c r="BY99" s="34" t="s">
        <v>1335</v>
      </c>
      <c r="BZ99" s="34">
        <f t="shared" si="54"/>
        <v>1.5</v>
      </c>
      <c r="CA99" s="34" t="s">
        <v>1340</v>
      </c>
      <c r="CB99" s="34">
        <f t="shared" si="54"/>
        <v>1.5</v>
      </c>
      <c r="CC99" s="34" t="s">
        <v>73</v>
      </c>
      <c r="CD99" s="34">
        <f t="shared" si="55"/>
        <v>1.5</v>
      </c>
      <c r="CE99" s="34" t="s">
        <v>1348</v>
      </c>
      <c r="CF99" s="34">
        <f t="shared" si="56"/>
        <v>1.5</v>
      </c>
      <c r="CG99" s="34">
        <v>12</v>
      </c>
      <c r="CH99" s="34" t="s">
        <v>1326</v>
      </c>
      <c r="CI99" s="34">
        <f t="shared" si="57"/>
        <v>1.5</v>
      </c>
      <c r="CJ99" s="34" t="s">
        <v>1331</v>
      </c>
      <c r="CK99" s="34">
        <f t="shared" si="58"/>
        <v>1.5</v>
      </c>
      <c r="CL99" s="34" t="s">
        <v>1335</v>
      </c>
      <c r="CM99" s="34">
        <f t="shared" si="59"/>
        <v>1.5</v>
      </c>
      <c r="CN99" s="34" t="s">
        <v>1340</v>
      </c>
      <c r="CO99" s="34">
        <f t="shared" si="60"/>
        <v>1.5</v>
      </c>
      <c r="CP99" s="34" t="s">
        <v>73</v>
      </c>
      <c r="CQ99" s="34">
        <f t="shared" si="61"/>
        <v>1.5</v>
      </c>
      <c r="CR99" s="34" t="s">
        <v>1348</v>
      </c>
      <c r="CS99" s="34">
        <f t="shared" si="62"/>
        <v>1.5</v>
      </c>
    </row>
    <row r="100" spans="1:97" s="44" customFormat="1" ht="15.75">
      <c r="A100" s="42" t="s">
        <v>843</v>
      </c>
      <c r="B100" s="40" t="s">
        <v>275</v>
      </c>
      <c r="C100" s="42" t="s">
        <v>44</v>
      </c>
      <c r="D100" s="42" t="s">
        <v>8</v>
      </c>
      <c r="E100" s="35"/>
      <c r="F100" s="42">
        <v>0</v>
      </c>
      <c r="G100" s="34">
        <v>0</v>
      </c>
      <c r="H100" s="34">
        <v>99</v>
      </c>
      <c r="I100" s="34">
        <v>96</v>
      </c>
      <c r="J100" s="34">
        <v>100</v>
      </c>
      <c r="K100" s="73">
        <v>69.5</v>
      </c>
      <c r="L100" s="34">
        <v>69.5</v>
      </c>
      <c r="M100" s="34">
        <v>64</v>
      </c>
      <c r="N100" s="34">
        <v>498</v>
      </c>
      <c r="O100" s="34" t="str">
        <f>IF(D100="理科",IF(N100&gt;=分数线!$C$2,"本科",""),IF(D100="文科",IF(N100&gt;=分数线!$C$3,"本科","")))</f>
        <v>本科</v>
      </c>
      <c r="P100" s="34">
        <f t="shared" si="30"/>
        <v>72</v>
      </c>
      <c r="Q100" s="34" t="str">
        <f>IF(D100="理科",IF(N100&gt;=分数线!$C$6,"重本",""),IF(D100="文科",IF(N100&gt;=分数线!$C$7,"重本","")))</f>
        <v/>
      </c>
      <c r="R100" s="34">
        <f t="shared" si="34"/>
        <v>0</v>
      </c>
      <c r="S100" s="34">
        <f t="shared" si="35"/>
        <v>72</v>
      </c>
      <c r="T100" s="34">
        <v>8</v>
      </c>
      <c r="U100" s="34" t="s">
        <v>1324</v>
      </c>
      <c r="V100" s="34">
        <f t="shared" si="36"/>
        <v>1.2</v>
      </c>
      <c r="W100" s="34" t="s">
        <v>1330</v>
      </c>
      <c r="X100" s="34">
        <f t="shared" si="36"/>
        <v>1.2</v>
      </c>
      <c r="Y100" s="34" t="s">
        <v>1365</v>
      </c>
      <c r="Z100" s="34">
        <f t="shared" si="36"/>
        <v>1.2</v>
      </c>
      <c r="AA100" s="34" t="s">
        <v>1366</v>
      </c>
      <c r="AB100" s="34">
        <f t="shared" si="36"/>
        <v>1.2</v>
      </c>
      <c r="AC100" s="34" t="s">
        <v>1344</v>
      </c>
      <c r="AD100" s="34">
        <f t="shared" si="37"/>
        <v>1.2</v>
      </c>
      <c r="AE100" s="34" t="s">
        <v>1349</v>
      </c>
      <c r="AF100" s="34">
        <f t="shared" si="38"/>
        <v>1.2</v>
      </c>
      <c r="AG100" s="34" t="s">
        <v>219</v>
      </c>
      <c r="AH100" s="34" t="s">
        <v>1324</v>
      </c>
      <c r="AI100" s="34">
        <f t="shared" si="39"/>
        <v>1.2</v>
      </c>
      <c r="AJ100" s="34" t="s">
        <v>1330</v>
      </c>
      <c r="AK100" s="34">
        <f t="shared" si="40"/>
        <v>1.2</v>
      </c>
      <c r="AL100" s="34" t="s">
        <v>1365</v>
      </c>
      <c r="AM100" s="34">
        <f t="shared" si="41"/>
        <v>1.2</v>
      </c>
      <c r="AN100" s="34" t="s">
        <v>1366</v>
      </c>
      <c r="AO100" s="34">
        <f t="shared" si="42"/>
        <v>1.2</v>
      </c>
      <c r="AP100" s="34" t="s">
        <v>1344</v>
      </c>
      <c r="AQ100" s="34">
        <f t="shared" si="43"/>
        <v>1.2</v>
      </c>
      <c r="AR100" s="34" t="s">
        <v>1349</v>
      </c>
      <c r="AS100" s="34">
        <f t="shared" si="44"/>
        <v>1.2</v>
      </c>
      <c r="AT100" s="34" t="s">
        <v>219</v>
      </c>
      <c r="AU100" s="34" t="s">
        <v>1324</v>
      </c>
      <c r="AV100" s="34">
        <f t="shared" si="45"/>
        <v>1.7999999999999998</v>
      </c>
      <c r="AW100" s="34" t="s">
        <v>1330</v>
      </c>
      <c r="AX100" s="34">
        <f t="shared" si="45"/>
        <v>1.7999999999999998</v>
      </c>
      <c r="AY100" s="34" t="s">
        <v>1334</v>
      </c>
      <c r="AZ100" s="34">
        <f t="shared" si="45"/>
        <v>1.7999999999999998</v>
      </c>
      <c r="BA100" s="34" t="s">
        <v>1357</v>
      </c>
      <c r="BB100" s="34">
        <f t="shared" si="45"/>
        <v>1.7999999999999998</v>
      </c>
      <c r="BC100" s="34" t="s">
        <v>1344</v>
      </c>
      <c r="BD100" s="34">
        <f t="shared" si="46"/>
        <v>1.7999999999999998</v>
      </c>
      <c r="BE100" s="34" t="s">
        <v>1349</v>
      </c>
      <c r="BF100" s="34">
        <f t="shared" si="47"/>
        <v>1.7999999999999998</v>
      </c>
      <c r="BG100" s="34">
        <v>8</v>
      </c>
      <c r="BH100" s="34" t="s">
        <v>1324</v>
      </c>
      <c r="BI100" s="34">
        <f t="shared" si="48"/>
        <v>1.7999999999999998</v>
      </c>
      <c r="BJ100" s="34" t="s">
        <v>1330</v>
      </c>
      <c r="BK100" s="34">
        <f t="shared" si="49"/>
        <v>1.7999999999999998</v>
      </c>
      <c r="BL100" s="34" t="s">
        <v>1334</v>
      </c>
      <c r="BM100" s="34">
        <f t="shared" si="50"/>
        <v>1.7999999999999998</v>
      </c>
      <c r="BN100" s="34" t="s">
        <v>1357</v>
      </c>
      <c r="BO100" s="34">
        <f t="shared" si="51"/>
        <v>1.7999999999999998</v>
      </c>
      <c r="BP100" s="34" t="s">
        <v>1344</v>
      </c>
      <c r="BQ100" s="34">
        <f t="shared" si="52"/>
        <v>1.7999999999999998</v>
      </c>
      <c r="BR100" s="34" t="s">
        <v>1342</v>
      </c>
      <c r="BS100" s="34">
        <f t="shared" si="53"/>
        <v>1.7999999999999998</v>
      </c>
      <c r="BT100" s="34">
        <v>8</v>
      </c>
      <c r="BU100" s="34" t="s">
        <v>1324</v>
      </c>
      <c r="BV100" s="34">
        <f t="shared" si="54"/>
        <v>3</v>
      </c>
      <c r="BW100" s="34" t="s">
        <v>1330</v>
      </c>
      <c r="BX100" s="34">
        <f t="shared" si="54"/>
        <v>3</v>
      </c>
      <c r="BY100" s="34" t="s">
        <v>1334</v>
      </c>
      <c r="BZ100" s="34">
        <f t="shared" si="54"/>
        <v>3</v>
      </c>
      <c r="CA100" s="34" t="s">
        <v>1340</v>
      </c>
      <c r="CB100" s="34">
        <f t="shared" si="54"/>
        <v>3</v>
      </c>
      <c r="CC100" s="34" t="s">
        <v>1344</v>
      </c>
      <c r="CD100" s="34">
        <f t="shared" si="55"/>
        <v>3</v>
      </c>
      <c r="CE100" s="34" t="s">
        <v>1342</v>
      </c>
      <c r="CF100" s="34">
        <f t="shared" si="56"/>
        <v>3</v>
      </c>
      <c r="CG100" s="34">
        <v>8</v>
      </c>
      <c r="CH100" s="34" t="s">
        <v>1324</v>
      </c>
      <c r="CI100" s="34">
        <f t="shared" si="57"/>
        <v>3</v>
      </c>
      <c r="CJ100" s="34" t="s">
        <v>1330</v>
      </c>
      <c r="CK100" s="34">
        <f t="shared" si="58"/>
        <v>3</v>
      </c>
      <c r="CL100" s="34" t="s">
        <v>1334</v>
      </c>
      <c r="CM100" s="34">
        <f t="shared" si="59"/>
        <v>3</v>
      </c>
      <c r="CN100" s="34" t="s">
        <v>1340</v>
      </c>
      <c r="CO100" s="34">
        <f t="shared" si="60"/>
        <v>3</v>
      </c>
      <c r="CP100" s="34" t="s">
        <v>1344</v>
      </c>
      <c r="CQ100" s="34">
        <f t="shared" si="61"/>
        <v>3</v>
      </c>
      <c r="CR100" s="34" t="s">
        <v>1342</v>
      </c>
      <c r="CS100" s="34">
        <f t="shared" si="62"/>
        <v>3</v>
      </c>
    </row>
    <row r="101" spans="1:97" s="44" customFormat="1" ht="15.75">
      <c r="A101" s="42" t="s">
        <v>48</v>
      </c>
      <c r="B101" s="40" t="s">
        <v>276</v>
      </c>
      <c r="C101" s="42" t="s">
        <v>44</v>
      </c>
      <c r="D101" s="42" t="s">
        <v>8</v>
      </c>
      <c r="E101" s="35"/>
      <c r="F101" s="42">
        <v>1</v>
      </c>
      <c r="G101" s="34">
        <v>1</v>
      </c>
      <c r="H101" s="34">
        <v>113</v>
      </c>
      <c r="I101" s="34">
        <v>71</v>
      </c>
      <c r="J101" s="34">
        <v>128</v>
      </c>
      <c r="K101" s="73">
        <v>40</v>
      </c>
      <c r="L101" s="34">
        <v>65.5</v>
      </c>
      <c r="M101" s="34">
        <v>79</v>
      </c>
      <c r="N101" s="34">
        <v>497</v>
      </c>
      <c r="O101" s="34" t="str">
        <f>IF(D101="理科",IF(N101&gt;=分数线!$C$2,"本科",""),IF(D101="文科",IF(N101&gt;=分数线!$C$3,"本科","")))</f>
        <v>本科</v>
      </c>
      <c r="P101" s="34">
        <f t="shared" si="30"/>
        <v>36</v>
      </c>
      <c r="Q101" s="34" t="str">
        <f>IF(D101="理科",IF(N101&gt;=分数线!$C$6,"重本",""),IF(D101="文科",IF(N101&gt;=分数线!$C$7,"重本","")))</f>
        <v/>
      </c>
      <c r="R101" s="34">
        <f t="shared" si="34"/>
        <v>-72</v>
      </c>
      <c r="S101" s="34">
        <f t="shared" si="35"/>
        <v>-36</v>
      </c>
      <c r="T101" s="34">
        <v>12</v>
      </c>
      <c r="U101" s="34" t="s">
        <v>1362</v>
      </c>
      <c r="V101" s="34">
        <f t="shared" si="36"/>
        <v>-0.6</v>
      </c>
      <c r="W101" s="34" t="s">
        <v>1331</v>
      </c>
      <c r="X101" s="34">
        <f t="shared" si="36"/>
        <v>-0.6</v>
      </c>
      <c r="Y101" s="34" t="s">
        <v>1365</v>
      </c>
      <c r="Z101" s="34">
        <f t="shared" si="36"/>
        <v>-0.6</v>
      </c>
      <c r="AA101" s="34" t="s">
        <v>1356</v>
      </c>
      <c r="AB101" s="34">
        <f t="shared" si="36"/>
        <v>-0.6</v>
      </c>
      <c r="AC101" s="34" t="s">
        <v>1344</v>
      </c>
      <c r="AD101" s="34">
        <f t="shared" si="37"/>
        <v>-0.6</v>
      </c>
      <c r="AE101" s="34" t="s">
        <v>18</v>
      </c>
      <c r="AF101" s="34">
        <f t="shared" si="38"/>
        <v>-0.6</v>
      </c>
      <c r="AG101" s="34" t="s">
        <v>217</v>
      </c>
      <c r="AH101" s="34" t="s">
        <v>1325</v>
      </c>
      <c r="AI101" s="34">
        <f t="shared" si="39"/>
        <v>-0.6</v>
      </c>
      <c r="AJ101" s="34" t="s">
        <v>1330</v>
      </c>
      <c r="AK101" s="34">
        <f t="shared" si="40"/>
        <v>-0.6</v>
      </c>
      <c r="AL101" s="34" t="s">
        <v>1355</v>
      </c>
      <c r="AM101" s="34">
        <f t="shared" si="41"/>
        <v>-0.6</v>
      </c>
      <c r="AN101" s="34" t="s">
        <v>1356</v>
      </c>
      <c r="AO101" s="34">
        <f t="shared" si="42"/>
        <v>-0.6</v>
      </c>
      <c r="AP101" s="34" t="s">
        <v>1344</v>
      </c>
      <c r="AQ101" s="34">
        <f t="shared" si="43"/>
        <v>-0.6</v>
      </c>
      <c r="AR101" s="34" t="s">
        <v>18</v>
      </c>
      <c r="AS101" s="34">
        <f t="shared" si="44"/>
        <v>-0.6</v>
      </c>
      <c r="AT101" s="34" t="s">
        <v>1359</v>
      </c>
      <c r="AU101" s="34" t="s">
        <v>1326</v>
      </c>
      <c r="AV101" s="34">
        <f t="shared" si="45"/>
        <v>-0.89999999999999991</v>
      </c>
      <c r="AW101" s="34" t="s">
        <v>1331</v>
      </c>
      <c r="AX101" s="34">
        <f t="shared" si="45"/>
        <v>-0.89999999999999991</v>
      </c>
      <c r="AY101" s="34" t="s">
        <v>1335</v>
      </c>
      <c r="AZ101" s="34">
        <f t="shared" si="45"/>
        <v>-0.89999999999999991</v>
      </c>
      <c r="BA101" s="34" t="s">
        <v>1340</v>
      </c>
      <c r="BB101" s="34">
        <f t="shared" si="45"/>
        <v>-0.89999999999999991</v>
      </c>
      <c r="BC101" s="34" t="s">
        <v>73</v>
      </c>
      <c r="BD101" s="34">
        <f t="shared" si="46"/>
        <v>-0.89999999999999991</v>
      </c>
      <c r="BE101" s="34" t="s">
        <v>1348</v>
      </c>
      <c r="BF101" s="34">
        <f t="shared" si="47"/>
        <v>-0.89999999999999991</v>
      </c>
      <c r="BG101" s="34">
        <v>12</v>
      </c>
      <c r="BH101" s="34" t="s">
        <v>1326</v>
      </c>
      <c r="BI101" s="34">
        <f t="shared" si="48"/>
        <v>-0.89999999999999991</v>
      </c>
      <c r="BJ101" s="34" t="s">
        <v>1331</v>
      </c>
      <c r="BK101" s="34">
        <f t="shared" si="49"/>
        <v>-0.89999999999999991</v>
      </c>
      <c r="BL101" s="34" t="s">
        <v>1335</v>
      </c>
      <c r="BM101" s="34">
        <f t="shared" si="50"/>
        <v>-0.89999999999999991</v>
      </c>
      <c r="BN101" s="34" t="s">
        <v>1340</v>
      </c>
      <c r="BO101" s="34">
        <f t="shared" si="51"/>
        <v>-0.89999999999999991</v>
      </c>
      <c r="BP101" s="34" t="s">
        <v>73</v>
      </c>
      <c r="BQ101" s="34">
        <f t="shared" si="52"/>
        <v>-0.89999999999999991</v>
      </c>
      <c r="BR101" s="34" t="s">
        <v>1348</v>
      </c>
      <c r="BS101" s="34">
        <f t="shared" si="53"/>
        <v>-0.89999999999999991</v>
      </c>
      <c r="BT101" s="34">
        <v>12</v>
      </c>
      <c r="BU101" s="34" t="s">
        <v>1326</v>
      </c>
      <c r="BV101" s="34">
        <f t="shared" si="54"/>
        <v>-1.5</v>
      </c>
      <c r="BW101" s="34" t="s">
        <v>1331</v>
      </c>
      <c r="BX101" s="34">
        <f t="shared" si="54"/>
        <v>-1.5</v>
      </c>
      <c r="BY101" s="34" t="s">
        <v>1335</v>
      </c>
      <c r="BZ101" s="34">
        <f t="shared" si="54"/>
        <v>-1.5</v>
      </c>
      <c r="CA101" s="34" t="s">
        <v>1340</v>
      </c>
      <c r="CB101" s="34">
        <f t="shared" si="54"/>
        <v>-1.5</v>
      </c>
      <c r="CC101" s="34" t="s">
        <v>73</v>
      </c>
      <c r="CD101" s="34">
        <f t="shared" si="55"/>
        <v>-1.5</v>
      </c>
      <c r="CE101" s="34" t="s">
        <v>1348</v>
      </c>
      <c r="CF101" s="34">
        <f t="shared" si="56"/>
        <v>-1.5</v>
      </c>
      <c r="CG101" s="34">
        <v>12</v>
      </c>
      <c r="CH101" s="34" t="s">
        <v>1326</v>
      </c>
      <c r="CI101" s="34">
        <f t="shared" si="57"/>
        <v>-1.5</v>
      </c>
      <c r="CJ101" s="34" t="s">
        <v>1331</v>
      </c>
      <c r="CK101" s="34">
        <f t="shared" si="58"/>
        <v>-1.5</v>
      </c>
      <c r="CL101" s="34" t="s">
        <v>1335</v>
      </c>
      <c r="CM101" s="34">
        <f t="shared" si="59"/>
        <v>-1.5</v>
      </c>
      <c r="CN101" s="34" t="s">
        <v>1340</v>
      </c>
      <c r="CO101" s="34">
        <f t="shared" si="60"/>
        <v>-1.5</v>
      </c>
      <c r="CP101" s="34" t="s">
        <v>73</v>
      </c>
      <c r="CQ101" s="34">
        <f t="shared" si="61"/>
        <v>-1.5</v>
      </c>
      <c r="CR101" s="34" t="s">
        <v>1348</v>
      </c>
      <c r="CS101" s="34">
        <f t="shared" si="62"/>
        <v>-1.5</v>
      </c>
    </row>
    <row r="102" spans="1:97" s="44" customFormat="1" ht="15.75">
      <c r="A102" s="42" t="s">
        <v>844</v>
      </c>
      <c r="B102" s="40" t="s">
        <v>277</v>
      </c>
      <c r="C102" s="42" t="s">
        <v>44</v>
      </c>
      <c r="D102" s="42" t="s">
        <v>8</v>
      </c>
      <c r="E102" s="35"/>
      <c r="F102" s="42">
        <v>1</v>
      </c>
      <c r="G102" s="34">
        <v>0</v>
      </c>
      <c r="H102" s="34">
        <v>100</v>
      </c>
      <c r="I102" s="34">
        <v>84</v>
      </c>
      <c r="J102" s="34">
        <v>66</v>
      </c>
      <c r="K102" s="73">
        <v>81.5</v>
      </c>
      <c r="L102" s="34">
        <v>94.5</v>
      </c>
      <c r="M102" s="34">
        <v>79.5</v>
      </c>
      <c r="N102" s="34">
        <v>496</v>
      </c>
      <c r="O102" s="34" t="str">
        <f>IF(D102="理科",IF(N102&gt;=分数线!$C$2,"本科",""),IF(D102="文科",IF(N102&gt;=分数线!$C$3,"本科","")))</f>
        <v>本科</v>
      </c>
      <c r="P102" s="34">
        <f t="shared" si="30"/>
        <v>36</v>
      </c>
      <c r="Q102" s="34" t="str">
        <f>IF(D102="理科",IF(N102&gt;=分数线!$C$6,"重本",""),IF(D102="文科",IF(N102&gt;=分数线!$C$7,"重本","")))</f>
        <v/>
      </c>
      <c r="R102" s="34">
        <f t="shared" si="34"/>
        <v>0</v>
      </c>
      <c r="S102" s="34">
        <f t="shared" si="35"/>
        <v>36</v>
      </c>
      <c r="T102" s="34">
        <v>10</v>
      </c>
      <c r="U102" s="34" t="s">
        <v>1324</v>
      </c>
      <c r="V102" s="34">
        <f t="shared" si="36"/>
        <v>0.6</v>
      </c>
      <c r="W102" s="34" t="s">
        <v>1351</v>
      </c>
      <c r="X102" s="34">
        <f t="shared" si="36"/>
        <v>0.6</v>
      </c>
      <c r="Y102" s="34" t="s">
        <v>1355</v>
      </c>
      <c r="Z102" s="34">
        <f t="shared" si="36"/>
        <v>0.6</v>
      </c>
      <c r="AA102" s="34" t="s">
        <v>1356</v>
      </c>
      <c r="AB102" s="34">
        <f t="shared" si="36"/>
        <v>0.6</v>
      </c>
      <c r="AC102" s="34" t="s">
        <v>1345</v>
      </c>
      <c r="AD102" s="34">
        <f t="shared" si="37"/>
        <v>0.6</v>
      </c>
      <c r="AE102" s="34" t="s">
        <v>1349</v>
      </c>
      <c r="AF102" s="34">
        <f t="shared" si="38"/>
        <v>0.6</v>
      </c>
      <c r="AG102" s="34" t="s">
        <v>218</v>
      </c>
      <c r="AH102" s="34" t="s">
        <v>1324</v>
      </c>
      <c r="AI102" s="34">
        <f t="shared" si="39"/>
        <v>0.6</v>
      </c>
      <c r="AJ102" s="34" t="s">
        <v>1351</v>
      </c>
      <c r="AK102" s="34">
        <f t="shared" si="40"/>
        <v>0.6</v>
      </c>
      <c r="AL102" s="34" t="s">
        <v>1355</v>
      </c>
      <c r="AM102" s="34">
        <f t="shared" si="41"/>
        <v>0.6</v>
      </c>
      <c r="AN102" s="34" t="s">
        <v>1356</v>
      </c>
      <c r="AO102" s="34">
        <f t="shared" si="42"/>
        <v>0.6</v>
      </c>
      <c r="AP102" s="34" t="s">
        <v>1345</v>
      </c>
      <c r="AQ102" s="34">
        <f t="shared" si="43"/>
        <v>0.6</v>
      </c>
      <c r="AR102" s="34" t="s">
        <v>1349</v>
      </c>
      <c r="AS102" s="34">
        <f t="shared" si="44"/>
        <v>0.6</v>
      </c>
      <c r="AT102" s="34" t="s">
        <v>218</v>
      </c>
      <c r="AU102" s="34" t="s">
        <v>1324</v>
      </c>
      <c r="AV102" s="34">
        <f t="shared" si="45"/>
        <v>0.89999999999999991</v>
      </c>
      <c r="AW102" s="34" t="s">
        <v>1351</v>
      </c>
      <c r="AX102" s="34">
        <f t="shared" si="45"/>
        <v>0.89999999999999991</v>
      </c>
      <c r="AY102" s="34" t="s">
        <v>1333</v>
      </c>
      <c r="AZ102" s="34">
        <f t="shared" si="45"/>
        <v>0.89999999999999991</v>
      </c>
      <c r="BA102" s="34" t="s">
        <v>1357</v>
      </c>
      <c r="BB102" s="34">
        <f t="shared" si="45"/>
        <v>0.89999999999999991</v>
      </c>
      <c r="BC102" s="34" t="s">
        <v>1345</v>
      </c>
      <c r="BD102" s="34">
        <f t="shared" si="46"/>
        <v>0.89999999999999991</v>
      </c>
      <c r="BE102" s="34" t="s">
        <v>1349</v>
      </c>
      <c r="BF102" s="34">
        <f t="shared" si="47"/>
        <v>0.89999999999999991</v>
      </c>
      <c r="BG102" s="34">
        <v>10</v>
      </c>
      <c r="BH102" s="34" t="s">
        <v>1324</v>
      </c>
      <c r="BI102" s="34">
        <f t="shared" si="48"/>
        <v>0.89999999999999991</v>
      </c>
      <c r="BJ102" s="34" t="s">
        <v>1351</v>
      </c>
      <c r="BK102" s="34">
        <f t="shared" si="49"/>
        <v>0.89999999999999991</v>
      </c>
      <c r="BL102" s="34" t="s">
        <v>1333</v>
      </c>
      <c r="BM102" s="34">
        <f t="shared" si="50"/>
        <v>0.89999999999999991</v>
      </c>
      <c r="BN102" s="34" t="s">
        <v>1356</v>
      </c>
      <c r="BO102" s="34">
        <f t="shared" si="51"/>
        <v>0.89999999999999991</v>
      </c>
      <c r="BP102" s="34" t="s">
        <v>1345</v>
      </c>
      <c r="BQ102" s="34">
        <f t="shared" si="52"/>
        <v>0.89999999999999991</v>
      </c>
      <c r="BR102" s="34" t="s">
        <v>1349</v>
      </c>
      <c r="BS102" s="34">
        <f t="shared" si="53"/>
        <v>0.89999999999999991</v>
      </c>
      <c r="BT102" s="34">
        <v>10</v>
      </c>
      <c r="BU102" s="34" t="s">
        <v>1324</v>
      </c>
      <c r="BV102" s="34">
        <f t="shared" si="54"/>
        <v>1.5</v>
      </c>
      <c r="BW102" s="34" t="s">
        <v>19</v>
      </c>
      <c r="BX102" s="34">
        <f t="shared" si="54"/>
        <v>1.5</v>
      </c>
      <c r="BY102" s="34" t="s">
        <v>1333</v>
      </c>
      <c r="BZ102" s="34">
        <f t="shared" si="54"/>
        <v>1.5</v>
      </c>
      <c r="CA102" s="34" t="s">
        <v>20</v>
      </c>
      <c r="CB102" s="34">
        <f t="shared" si="54"/>
        <v>1.5</v>
      </c>
      <c r="CC102" s="34" t="s">
        <v>1345</v>
      </c>
      <c r="CD102" s="34">
        <f t="shared" si="55"/>
        <v>1.5</v>
      </c>
      <c r="CE102" s="34" t="s">
        <v>1349</v>
      </c>
      <c r="CF102" s="34">
        <f t="shared" si="56"/>
        <v>1.5</v>
      </c>
      <c r="CG102" s="34">
        <v>10</v>
      </c>
      <c r="CH102" s="34" t="s">
        <v>1324</v>
      </c>
      <c r="CI102" s="34">
        <f t="shared" si="57"/>
        <v>1.5</v>
      </c>
      <c r="CJ102" s="34" t="s">
        <v>19</v>
      </c>
      <c r="CK102" s="34">
        <f t="shared" si="58"/>
        <v>1.5</v>
      </c>
      <c r="CL102" s="34" t="s">
        <v>1333</v>
      </c>
      <c r="CM102" s="34">
        <f t="shared" si="59"/>
        <v>1.5</v>
      </c>
      <c r="CN102" s="34" t="s">
        <v>20</v>
      </c>
      <c r="CO102" s="34">
        <f t="shared" si="60"/>
        <v>1.5</v>
      </c>
      <c r="CP102" s="34" t="s">
        <v>1345</v>
      </c>
      <c r="CQ102" s="34">
        <f t="shared" si="61"/>
        <v>1.5</v>
      </c>
      <c r="CR102" s="34" t="s">
        <v>1349</v>
      </c>
      <c r="CS102" s="34">
        <f t="shared" si="62"/>
        <v>1.5</v>
      </c>
    </row>
    <row r="103" spans="1:97" s="44" customFormat="1" ht="15.75">
      <c r="A103" s="42" t="s">
        <v>845</v>
      </c>
      <c r="B103" s="40" t="s">
        <v>278</v>
      </c>
      <c r="C103" s="42" t="s">
        <v>44</v>
      </c>
      <c r="D103" s="42" t="s">
        <v>8</v>
      </c>
      <c r="E103" s="35"/>
      <c r="F103" s="42">
        <v>0.5</v>
      </c>
      <c r="G103" s="34">
        <v>0</v>
      </c>
      <c r="H103" s="34">
        <v>104</v>
      </c>
      <c r="I103" s="34">
        <v>82</v>
      </c>
      <c r="J103" s="34">
        <v>90</v>
      </c>
      <c r="K103" s="73">
        <v>59.5</v>
      </c>
      <c r="L103" s="34">
        <v>84</v>
      </c>
      <c r="M103" s="34">
        <v>76.5</v>
      </c>
      <c r="N103" s="34">
        <v>496</v>
      </c>
      <c r="O103" s="34" t="str">
        <f>IF(D103="理科",IF(N103&gt;=分数线!$C$2,"本科",""),IF(D103="文科",IF(N103&gt;=分数线!$C$3,"本科","")))</f>
        <v>本科</v>
      </c>
      <c r="P103" s="34">
        <f t="shared" si="30"/>
        <v>54</v>
      </c>
      <c r="Q103" s="34" t="str">
        <f>IF(D103="理科",IF(N103&gt;=分数线!$C$6,"重本",""),IF(D103="文科",IF(N103&gt;=分数线!$C$7,"重本","")))</f>
        <v/>
      </c>
      <c r="R103" s="34">
        <f t="shared" si="34"/>
        <v>0</v>
      </c>
      <c r="S103" s="34">
        <f t="shared" si="35"/>
        <v>54</v>
      </c>
      <c r="T103" s="34">
        <v>2</v>
      </c>
      <c r="U103" s="34" t="s">
        <v>1321</v>
      </c>
      <c r="V103" s="34">
        <f t="shared" si="36"/>
        <v>0.9</v>
      </c>
      <c r="W103" s="34" t="s">
        <v>1364</v>
      </c>
      <c r="X103" s="34">
        <f t="shared" si="36"/>
        <v>0.9</v>
      </c>
      <c r="Y103" s="34" t="s">
        <v>1333</v>
      </c>
      <c r="Z103" s="34">
        <f t="shared" si="36"/>
        <v>0.9</v>
      </c>
      <c r="AA103" s="34" t="s">
        <v>1356</v>
      </c>
      <c r="AB103" s="34">
        <f t="shared" si="36"/>
        <v>0.9</v>
      </c>
      <c r="AC103" s="34" t="s">
        <v>1344</v>
      </c>
      <c r="AD103" s="34">
        <f t="shared" si="37"/>
        <v>0.9</v>
      </c>
      <c r="AE103" s="34" t="s">
        <v>18</v>
      </c>
      <c r="AF103" s="34">
        <f t="shared" si="38"/>
        <v>0.9</v>
      </c>
      <c r="AG103" s="34" t="s">
        <v>217</v>
      </c>
      <c r="AH103" s="34" t="s">
        <v>1325</v>
      </c>
      <c r="AI103" s="34">
        <f t="shared" si="39"/>
        <v>0.9</v>
      </c>
      <c r="AJ103" s="34" t="s">
        <v>1330</v>
      </c>
      <c r="AK103" s="34">
        <f t="shared" si="40"/>
        <v>0.9</v>
      </c>
      <c r="AL103" s="34" t="s">
        <v>1355</v>
      </c>
      <c r="AM103" s="34">
        <f t="shared" si="41"/>
        <v>0.9</v>
      </c>
      <c r="AN103" s="34" t="s">
        <v>1356</v>
      </c>
      <c r="AO103" s="34">
        <f t="shared" si="42"/>
        <v>0.9</v>
      </c>
      <c r="AP103" s="34" t="s">
        <v>1344</v>
      </c>
      <c r="AQ103" s="34">
        <f t="shared" si="43"/>
        <v>0.9</v>
      </c>
      <c r="AR103" s="34" t="s">
        <v>18</v>
      </c>
      <c r="AS103" s="34">
        <f t="shared" si="44"/>
        <v>0.9</v>
      </c>
      <c r="AT103" s="34" t="s">
        <v>217</v>
      </c>
      <c r="AU103" s="34" t="s">
        <v>1325</v>
      </c>
      <c r="AV103" s="34">
        <f t="shared" si="45"/>
        <v>1.3499999999999999</v>
      </c>
      <c r="AW103" s="34" t="s">
        <v>1330</v>
      </c>
      <c r="AX103" s="34">
        <f t="shared" si="45"/>
        <v>1.3499999999999999</v>
      </c>
      <c r="AY103" s="34" t="s">
        <v>1335</v>
      </c>
      <c r="AZ103" s="34">
        <f t="shared" si="45"/>
        <v>1.3499999999999999</v>
      </c>
      <c r="BA103" s="34" t="s">
        <v>1356</v>
      </c>
      <c r="BB103" s="34">
        <f t="shared" si="45"/>
        <v>1.3499999999999999</v>
      </c>
      <c r="BC103" s="34" t="s">
        <v>1344</v>
      </c>
      <c r="BD103" s="34">
        <f t="shared" si="46"/>
        <v>1.3499999999999999</v>
      </c>
      <c r="BE103" s="34" t="s">
        <v>1342</v>
      </c>
      <c r="BF103" s="34">
        <f t="shared" si="47"/>
        <v>1.3499999999999999</v>
      </c>
      <c r="BG103" s="34">
        <v>11</v>
      </c>
      <c r="BH103" s="34" t="s">
        <v>1325</v>
      </c>
      <c r="BI103" s="34">
        <f t="shared" si="48"/>
        <v>1.3499999999999999</v>
      </c>
      <c r="BJ103" s="34" t="s">
        <v>1330</v>
      </c>
      <c r="BK103" s="34">
        <f t="shared" si="49"/>
        <v>1.3499999999999999</v>
      </c>
      <c r="BL103" s="34" t="s">
        <v>1335</v>
      </c>
      <c r="BM103" s="34">
        <f t="shared" si="50"/>
        <v>1.3499999999999999</v>
      </c>
      <c r="BN103" s="34" t="s">
        <v>1356</v>
      </c>
      <c r="BO103" s="34">
        <f t="shared" si="51"/>
        <v>1.3499999999999999</v>
      </c>
      <c r="BP103" s="34" t="s">
        <v>1344</v>
      </c>
      <c r="BQ103" s="34">
        <f t="shared" si="52"/>
        <v>1.3499999999999999</v>
      </c>
      <c r="BR103" s="34" t="s">
        <v>1349</v>
      </c>
      <c r="BS103" s="34">
        <f t="shared" si="53"/>
        <v>1.3499999999999999</v>
      </c>
      <c r="BT103" s="34">
        <v>11</v>
      </c>
      <c r="BU103" s="34" t="s">
        <v>1325</v>
      </c>
      <c r="BV103" s="34">
        <f t="shared" si="54"/>
        <v>2.25</v>
      </c>
      <c r="BW103" s="34" t="s">
        <v>1330</v>
      </c>
      <c r="BX103" s="34">
        <f t="shared" si="54"/>
        <v>2.25</v>
      </c>
      <c r="BY103" s="34" t="s">
        <v>1335</v>
      </c>
      <c r="BZ103" s="34">
        <f t="shared" si="54"/>
        <v>2.25</v>
      </c>
      <c r="CA103" s="34" t="s">
        <v>20</v>
      </c>
      <c r="CB103" s="34">
        <f t="shared" si="54"/>
        <v>2.25</v>
      </c>
      <c r="CC103" s="34" t="s">
        <v>1344</v>
      </c>
      <c r="CD103" s="34">
        <f t="shared" si="55"/>
        <v>2.25</v>
      </c>
      <c r="CE103" s="34" t="s">
        <v>1349</v>
      </c>
      <c r="CF103" s="34">
        <f t="shared" si="56"/>
        <v>2.25</v>
      </c>
      <c r="CG103" s="34">
        <v>11</v>
      </c>
      <c r="CH103" s="34" t="s">
        <v>1325</v>
      </c>
      <c r="CI103" s="34">
        <f t="shared" si="57"/>
        <v>2.25</v>
      </c>
      <c r="CJ103" s="34" t="s">
        <v>1330</v>
      </c>
      <c r="CK103" s="34">
        <f t="shared" si="58"/>
        <v>2.25</v>
      </c>
      <c r="CL103" s="34" t="s">
        <v>1335</v>
      </c>
      <c r="CM103" s="34">
        <f t="shared" si="59"/>
        <v>2.25</v>
      </c>
      <c r="CN103" s="34" t="s">
        <v>20</v>
      </c>
      <c r="CO103" s="34">
        <f t="shared" si="60"/>
        <v>2.25</v>
      </c>
      <c r="CP103" s="34" t="s">
        <v>1344</v>
      </c>
      <c r="CQ103" s="34">
        <f t="shared" si="61"/>
        <v>2.25</v>
      </c>
      <c r="CR103" s="34" t="s">
        <v>1349</v>
      </c>
      <c r="CS103" s="34">
        <f t="shared" si="62"/>
        <v>2.25</v>
      </c>
    </row>
    <row r="104" spans="1:97" s="44" customFormat="1" ht="15.75">
      <c r="A104" s="42" t="s">
        <v>846</v>
      </c>
      <c r="B104" s="40" t="s">
        <v>279</v>
      </c>
      <c r="C104" s="42" t="s">
        <v>44</v>
      </c>
      <c r="D104" s="42" t="s">
        <v>8</v>
      </c>
      <c r="E104" s="35"/>
      <c r="F104" s="42">
        <v>1</v>
      </c>
      <c r="G104" s="34">
        <v>0</v>
      </c>
      <c r="H104" s="34">
        <v>116</v>
      </c>
      <c r="I104" s="34">
        <v>75</v>
      </c>
      <c r="J104" s="34">
        <v>103</v>
      </c>
      <c r="K104" s="73">
        <v>50.5</v>
      </c>
      <c r="L104" s="34">
        <v>72</v>
      </c>
      <c r="M104" s="34">
        <v>77.5</v>
      </c>
      <c r="N104" s="34">
        <v>494</v>
      </c>
      <c r="O104" s="34" t="str">
        <f>IF(D104="理科",IF(N104&gt;=分数线!$C$2,"本科",""),IF(D104="文科",IF(N104&gt;=分数线!$C$3,"本科","")))</f>
        <v>本科</v>
      </c>
      <c r="P104" s="34">
        <f t="shared" si="30"/>
        <v>36</v>
      </c>
      <c r="Q104" s="34" t="str">
        <f>IF(D104="理科",IF(N104&gt;=分数线!$C$6,"重本",""),IF(D104="文科",IF(N104&gt;=分数线!$C$7,"重本","")))</f>
        <v/>
      </c>
      <c r="R104" s="34">
        <f t="shared" si="34"/>
        <v>0</v>
      </c>
      <c r="S104" s="34">
        <f t="shared" si="35"/>
        <v>36</v>
      </c>
      <c r="T104" s="34">
        <v>10</v>
      </c>
      <c r="U104" s="34" t="s">
        <v>1324</v>
      </c>
      <c r="V104" s="34">
        <f t="shared" si="36"/>
        <v>0.6</v>
      </c>
      <c r="W104" s="34" t="s">
        <v>1351</v>
      </c>
      <c r="X104" s="34">
        <f t="shared" si="36"/>
        <v>0.6</v>
      </c>
      <c r="Y104" s="34" t="s">
        <v>1365</v>
      </c>
      <c r="Z104" s="34">
        <f t="shared" si="36"/>
        <v>0.6</v>
      </c>
      <c r="AA104" s="34" t="s">
        <v>1356</v>
      </c>
      <c r="AB104" s="34">
        <f t="shared" si="36"/>
        <v>0.6</v>
      </c>
      <c r="AC104" s="34" t="s">
        <v>1345</v>
      </c>
      <c r="AD104" s="34">
        <f t="shared" si="37"/>
        <v>0.6</v>
      </c>
      <c r="AE104" s="34" t="s">
        <v>1349</v>
      </c>
      <c r="AF104" s="34">
        <f t="shared" si="38"/>
        <v>0.6</v>
      </c>
      <c r="AG104" s="34" t="s">
        <v>218</v>
      </c>
      <c r="AH104" s="34" t="s">
        <v>1324</v>
      </c>
      <c r="AI104" s="34">
        <f t="shared" si="39"/>
        <v>0.6</v>
      </c>
      <c r="AJ104" s="34" t="s">
        <v>1351</v>
      </c>
      <c r="AK104" s="34">
        <f t="shared" si="40"/>
        <v>0.6</v>
      </c>
      <c r="AL104" s="34" t="s">
        <v>1365</v>
      </c>
      <c r="AM104" s="34">
        <f t="shared" si="41"/>
        <v>0.6</v>
      </c>
      <c r="AN104" s="34" t="s">
        <v>1356</v>
      </c>
      <c r="AO104" s="34">
        <f t="shared" si="42"/>
        <v>0.6</v>
      </c>
      <c r="AP104" s="34" t="s">
        <v>1345</v>
      </c>
      <c r="AQ104" s="34">
        <f t="shared" si="43"/>
        <v>0.6</v>
      </c>
      <c r="AR104" s="34" t="s">
        <v>1349</v>
      </c>
      <c r="AS104" s="34">
        <f t="shared" si="44"/>
        <v>0.6</v>
      </c>
      <c r="AT104" s="34" t="s">
        <v>218</v>
      </c>
      <c r="AU104" s="34" t="s">
        <v>1324</v>
      </c>
      <c r="AV104" s="34">
        <f t="shared" si="45"/>
        <v>0.89999999999999991</v>
      </c>
      <c r="AW104" s="34" t="s">
        <v>1351</v>
      </c>
      <c r="AX104" s="34">
        <f t="shared" si="45"/>
        <v>0.89999999999999991</v>
      </c>
      <c r="AY104" s="34" t="s">
        <v>1333</v>
      </c>
      <c r="AZ104" s="34">
        <f t="shared" si="45"/>
        <v>0.89999999999999991</v>
      </c>
      <c r="BA104" s="34" t="s">
        <v>1357</v>
      </c>
      <c r="BB104" s="34">
        <f t="shared" si="45"/>
        <v>0.89999999999999991</v>
      </c>
      <c r="BC104" s="34" t="s">
        <v>1345</v>
      </c>
      <c r="BD104" s="34">
        <f t="shared" si="46"/>
        <v>0.89999999999999991</v>
      </c>
      <c r="BE104" s="34" t="s">
        <v>1349</v>
      </c>
      <c r="BF104" s="34">
        <f t="shared" si="47"/>
        <v>0.89999999999999991</v>
      </c>
      <c r="BG104" s="34">
        <v>10</v>
      </c>
      <c r="BH104" s="34" t="s">
        <v>1324</v>
      </c>
      <c r="BI104" s="34">
        <f t="shared" si="48"/>
        <v>0.89999999999999991</v>
      </c>
      <c r="BJ104" s="34" t="s">
        <v>1351</v>
      </c>
      <c r="BK104" s="34">
        <f t="shared" si="49"/>
        <v>0.89999999999999991</v>
      </c>
      <c r="BL104" s="34" t="s">
        <v>1333</v>
      </c>
      <c r="BM104" s="34">
        <f t="shared" si="50"/>
        <v>0.89999999999999991</v>
      </c>
      <c r="BN104" s="34" t="s">
        <v>1356</v>
      </c>
      <c r="BO104" s="34">
        <f t="shared" si="51"/>
        <v>0.89999999999999991</v>
      </c>
      <c r="BP104" s="34" t="s">
        <v>1345</v>
      </c>
      <c r="BQ104" s="34">
        <f t="shared" si="52"/>
        <v>0.89999999999999991</v>
      </c>
      <c r="BR104" s="34" t="s">
        <v>1349</v>
      </c>
      <c r="BS104" s="34">
        <f t="shared" si="53"/>
        <v>0.89999999999999991</v>
      </c>
      <c r="BT104" s="34">
        <v>10</v>
      </c>
      <c r="BU104" s="34" t="s">
        <v>1324</v>
      </c>
      <c r="BV104" s="34">
        <f t="shared" si="54"/>
        <v>1.5</v>
      </c>
      <c r="BW104" s="34" t="s">
        <v>19</v>
      </c>
      <c r="BX104" s="34">
        <f t="shared" si="54"/>
        <v>1.5</v>
      </c>
      <c r="BY104" s="34" t="s">
        <v>1333</v>
      </c>
      <c r="BZ104" s="34">
        <f t="shared" si="54"/>
        <v>1.5</v>
      </c>
      <c r="CA104" s="34" t="s">
        <v>20</v>
      </c>
      <c r="CB104" s="34">
        <f t="shared" si="54"/>
        <v>1.5</v>
      </c>
      <c r="CC104" s="34" t="s">
        <v>1345</v>
      </c>
      <c r="CD104" s="34">
        <f t="shared" si="55"/>
        <v>1.5</v>
      </c>
      <c r="CE104" s="34" t="s">
        <v>1349</v>
      </c>
      <c r="CF104" s="34">
        <f t="shared" si="56"/>
        <v>1.5</v>
      </c>
      <c r="CG104" s="34">
        <v>10</v>
      </c>
      <c r="CH104" s="34" t="s">
        <v>1324</v>
      </c>
      <c r="CI104" s="34">
        <f t="shared" si="57"/>
        <v>1.5</v>
      </c>
      <c r="CJ104" s="34" t="s">
        <v>19</v>
      </c>
      <c r="CK104" s="34">
        <f t="shared" si="58"/>
        <v>1.5</v>
      </c>
      <c r="CL104" s="34" t="s">
        <v>1333</v>
      </c>
      <c r="CM104" s="34">
        <f t="shared" si="59"/>
        <v>1.5</v>
      </c>
      <c r="CN104" s="34" t="s">
        <v>20</v>
      </c>
      <c r="CO104" s="34">
        <f t="shared" si="60"/>
        <v>1.5</v>
      </c>
      <c r="CP104" s="34" t="s">
        <v>1345</v>
      </c>
      <c r="CQ104" s="34">
        <f t="shared" si="61"/>
        <v>1.5</v>
      </c>
      <c r="CR104" s="34" t="s">
        <v>1349</v>
      </c>
      <c r="CS104" s="34">
        <f t="shared" si="62"/>
        <v>1.5</v>
      </c>
    </row>
    <row r="105" spans="1:97" s="44" customFormat="1" ht="15.75">
      <c r="A105" s="42" t="s">
        <v>847</v>
      </c>
      <c r="B105" s="40" t="s">
        <v>280</v>
      </c>
      <c r="C105" s="42" t="s">
        <v>44</v>
      </c>
      <c r="D105" s="42" t="s">
        <v>8</v>
      </c>
      <c r="E105" s="35"/>
      <c r="F105" s="42">
        <v>1</v>
      </c>
      <c r="G105" s="34">
        <v>0</v>
      </c>
      <c r="H105" s="34">
        <v>101</v>
      </c>
      <c r="I105" s="34">
        <v>83</v>
      </c>
      <c r="J105" s="34">
        <v>97</v>
      </c>
      <c r="K105" s="73">
        <v>69</v>
      </c>
      <c r="L105" s="34">
        <v>82</v>
      </c>
      <c r="M105" s="34">
        <v>60.5</v>
      </c>
      <c r="N105" s="34">
        <v>493</v>
      </c>
      <c r="O105" s="34" t="str">
        <f>IF(D105="理科",IF(N105&gt;=分数线!$C$2,"本科",""),IF(D105="文科",IF(N105&gt;=分数线!$C$3,"本科","")))</f>
        <v>本科</v>
      </c>
      <c r="P105" s="34">
        <f t="shared" si="30"/>
        <v>36</v>
      </c>
      <c r="Q105" s="34" t="str">
        <f>IF(D105="理科",IF(N105&gt;=分数线!$C$6,"重本",""),IF(D105="文科",IF(N105&gt;=分数线!$C$7,"重本","")))</f>
        <v/>
      </c>
      <c r="R105" s="34">
        <f t="shared" si="34"/>
        <v>0</v>
      </c>
      <c r="S105" s="34">
        <f t="shared" si="35"/>
        <v>36</v>
      </c>
      <c r="T105" s="34">
        <v>11</v>
      </c>
      <c r="U105" s="34" t="s">
        <v>1325</v>
      </c>
      <c r="V105" s="34">
        <f t="shared" si="36"/>
        <v>0.6</v>
      </c>
      <c r="W105" s="34" t="s">
        <v>1330</v>
      </c>
      <c r="X105" s="34">
        <f t="shared" si="36"/>
        <v>0.6</v>
      </c>
      <c r="Y105" s="34" t="s">
        <v>1335</v>
      </c>
      <c r="Z105" s="34">
        <f t="shared" si="36"/>
        <v>0.6</v>
      </c>
      <c r="AA105" s="34" t="s">
        <v>1356</v>
      </c>
      <c r="AB105" s="34">
        <f t="shared" si="36"/>
        <v>0.6</v>
      </c>
      <c r="AC105" s="34" t="s">
        <v>1344</v>
      </c>
      <c r="AD105" s="34">
        <f t="shared" si="37"/>
        <v>0.6</v>
      </c>
      <c r="AE105" s="34" t="s">
        <v>18</v>
      </c>
      <c r="AF105" s="34">
        <f t="shared" si="38"/>
        <v>0.6</v>
      </c>
      <c r="AG105" s="34" t="s">
        <v>217</v>
      </c>
      <c r="AH105" s="34" t="s">
        <v>1325</v>
      </c>
      <c r="AI105" s="34">
        <f t="shared" si="39"/>
        <v>0.6</v>
      </c>
      <c r="AJ105" s="34" t="s">
        <v>1330</v>
      </c>
      <c r="AK105" s="34">
        <f t="shared" si="40"/>
        <v>0.6</v>
      </c>
      <c r="AL105" s="34" t="s">
        <v>1335</v>
      </c>
      <c r="AM105" s="34">
        <f t="shared" si="41"/>
        <v>0.6</v>
      </c>
      <c r="AN105" s="34" t="s">
        <v>1356</v>
      </c>
      <c r="AO105" s="34">
        <f t="shared" si="42"/>
        <v>0.6</v>
      </c>
      <c r="AP105" s="34" t="s">
        <v>1344</v>
      </c>
      <c r="AQ105" s="34">
        <f t="shared" si="43"/>
        <v>0.6</v>
      </c>
      <c r="AR105" s="34" t="s">
        <v>18</v>
      </c>
      <c r="AS105" s="34">
        <f t="shared" si="44"/>
        <v>0.6</v>
      </c>
      <c r="AT105" s="34" t="s">
        <v>217</v>
      </c>
      <c r="AU105" s="34" t="s">
        <v>1325</v>
      </c>
      <c r="AV105" s="34">
        <f t="shared" si="45"/>
        <v>0.89999999999999991</v>
      </c>
      <c r="AW105" s="34" t="s">
        <v>1330</v>
      </c>
      <c r="AX105" s="34">
        <f t="shared" si="45"/>
        <v>0.89999999999999991</v>
      </c>
      <c r="AY105" s="34" t="s">
        <v>1335</v>
      </c>
      <c r="AZ105" s="34">
        <f t="shared" si="45"/>
        <v>0.89999999999999991</v>
      </c>
      <c r="BA105" s="34" t="s">
        <v>1356</v>
      </c>
      <c r="BB105" s="34">
        <f t="shared" si="45"/>
        <v>0.89999999999999991</v>
      </c>
      <c r="BC105" s="34" t="s">
        <v>1344</v>
      </c>
      <c r="BD105" s="34">
        <f t="shared" si="46"/>
        <v>0.89999999999999991</v>
      </c>
      <c r="BE105" s="34" t="s">
        <v>1342</v>
      </c>
      <c r="BF105" s="34">
        <f t="shared" si="47"/>
        <v>0.89999999999999991</v>
      </c>
      <c r="BG105" s="34">
        <v>11</v>
      </c>
      <c r="BH105" s="34" t="s">
        <v>1325</v>
      </c>
      <c r="BI105" s="34">
        <f t="shared" si="48"/>
        <v>0.89999999999999991</v>
      </c>
      <c r="BJ105" s="34" t="s">
        <v>1330</v>
      </c>
      <c r="BK105" s="34">
        <f t="shared" si="49"/>
        <v>0.89999999999999991</v>
      </c>
      <c r="BL105" s="34" t="s">
        <v>1335</v>
      </c>
      <c r="BM105" s="34">
        <f t="shared" si="50"/>
        <v>0.89999999999999991</v>
      </c>
      <c r="BN105" s="34" t="s">
        <v>1356</v>
      </c>
      <c r="BO105" s="34">
        <f t="shared" si="51"/>
        <v>0.89999999999999991</v>
      </c>
      <c r="BP105" s="34" t="s">
        <v>1344</v>
      </c>
      <c r="BQ105" s="34">
        <f t="shared" si="52"/>
        <v>0.89999999999999991</v>
      </c>
      <c r="BR105" s="34" t="s">
        <v>1349</v>
      </c>
      <c r="BS105" s="34">
        <f t="shared" si="53"/>
        <v>0.89999999999999991</v>
      </c>
      <c r="BT105" s="34">
        <v>11</v>
      </c>
      <c r="BU105" s="34" t="s">
        <v>1325</v>
      </c>
      <c r="BV105" s="34">
        <f t="shared" si="54"/>
        <v>1.5</v>
      </c>
      <c r="BW105" s="34" t="s">
        <v>1330</v>
      </c>
      <c r="BX105" s="34">
        <f t="shared" si="54"/>
        <v>1.5</v>
      </c>
      <c r="BY105" s="34" t="s">
        <v>1335</v>
      </c>
      <c r="BZ105" s="34">
        <f t="shared" si="54"/>
        <v>1.5</v>
      </c>
      <c r="CA105" s="34" t="s">
        <v>20</v>
      </c>
      <c r="CB105" s="34">
        <f t="shared" si="54"/>
        <v>1.5</v>
      </c>
      <c r="CC105" s="34" t="s">
        <v>1344</v>
      </c>
      <c r="CD105" s="34">
        <f t="shared" si="55"/>
        <v>1.5</v>
      </c>
      <c r="CE105" s="34" t="s">
        <v>1349</v>
      </c>
      <c r="CF105" s="34">
        <f t="shared" si="56"/>
        <v>1.5</v>
      </c>
      <c r="CG105" s="34">
        <v>11</v>
      </c>
      <c r="CH105" s="34" t="s">
        <v>1325</v>
      </c>
      <c r="CI105" s="34">
        <f t="shared" si="57"/>
        <v>1.5</v>
      </c>
      <c r="CJ105" s="34" t="s">
        <v>1330</v>
      </c>
      <c r="CK105" s="34">
        <f t="shared" si="58"/>
        <v>1.5</v>
      </c>
      <c r="CL105" s="34" t="s">
        <v>1335</v>
      </c>
      <c r="CM105" s="34">
        <f t="shared" si="59"/>
        <v>1.5</v>
      </c>
      <c r="CN105" s="34" t="s">
        <v>20</v>
      </c>
      <c r="CO105" s="34">
        <f t="shared" si="60"/>
        <v>1.5</v>
      </c>
      <c r="CP105" s="34" t="s">
        <v>1344</v>
      </c>
      <c r="CQ105" s="34">
        <f t="shared" si="61"/>
        <v>1.5</v>
      </c>
      <c r="CR105" s="34" t="s">
        <v>1349</v>
      </c>
      <c r="CS105" s="34">
        <f t="shared" si="62"/>
        <v>1.5</v>
      </c>
    </row>
    <row r="106" spans="1:97" s="44" customFormat="1" ht="15.75">
      <c r="A106" s="42" t="s">
        <v>848</v>
      </c>
      <c r="B106" s="40" t="s">
        <v>281</v>
      </c>
      <c r="C106" s="42" t="s">
        <v>44</v>
      </c>
      <c r="D106" s="42" t="s">
        <v>8</v>
      </c>
      <c r="E106" s="35"/>
      <c r="F106" s="42">
        <v>0.7</v>
      </c>
      <c r="G106" s="34">
        <v>0</v>
      </c>
      <c r="H106" s="34">
        <v>100</v>
      </c>
      <c r="I106" s="34">
        <v>98</v>
      </c>
      <c r="J106" s="34">
        <v>87</v>
      </c>
      <c r="K106" s="73">
        <v>53</v>
      </c>
      <c r="L106" s="34">
        <v>81</v>
      </c>
      <c r="M106" s="34">
        <v>72.5</v>
      </c>
      <c r="N106" s="34">
        <v>492</v>
      </c>
      <c r="O106" s="34" t="str">
        <f>IF(D106="理科",IF(N106&gt;=分数线!$C$2,"本科",""),IF(D106="文科",IF(N106&gt;=分数线!$C$3,"本科","")))</f>
        <v>本科</v>
      </c>
      <c r="P106" s="34">
        <f t="shared" si="30"/>
        <v>46.800000000000004</v>
      </c>
      <c r="Q106" s="34" t="str">
        <f>IF(D106="理科",IF(N106&gt;=分数线!$C$6,"重本",""),IF(D106="文科",IF(N106&gt;=分数线!$C$7,"重本","")))</f>
        <v/>
      </c>
      <c r="R106" s="34">
        <f t="shared" si="34"/>
        <v>0</v>
      </c>
      <c r="S106" s="34">
        <f t="shared" si="35"/>
        <v>46.800000000000004</v>
      </c>
      <c r="T106" s="34">
        <v>11</v>
      </c>
      <c r="U106" s="34" t="s">
        <v>1325</v>
      </c>
      <c r="V106" s="34">
        <f t="shared" si="36"/>
        <v>0.78000000000000014</v>
      </c>
      <c r="W106" s="34" t="s">
        <v>1330</v>
      </c>
      <c r="X106" s="34">
        <f t="shared" si="36"/>
        <v>0.78000000000000014</v>
      </c>
      <c r="Y106" s="34" t="s">
        <v>1355</v>
      </c>
      <c r="Z106" s="34">
        <f t="shared" si="36"/>
        <v>0.78000000000000014</v>
      </c>
      <c r="AA106" s="34" t="s">
        <v>1356</v>
      </c>
      <c r="AB106" s="34">
        <f t="shared" si="36"/>
        <v>0.78000000000000014</v>
      </c>
      <c r="AC106" s="34" t="s">
        <v>1344</v>
      </c>
      <c r="AD106" s="34">
        <f t="shared" si="37"/>
        <v>0.78000000000000014</v>
      </c>
      <c r="AE106" s="34" t="s">
        <v>18</v>
      </c>
      <c r="AF106" s="34">
        <f t="shared" si="38"/>
        <v>0.78000000000000014</v>
      </c>
      <c r="AG106" s="34" t="s">
        <v>217</v>
      </c>
      <c r="AH106" s="34" t="s">
        <v>1325</v>
      </c>
      <c r="AI106" s="34">
        <f t="shared" si="39"/>
        <v>0.78000000000000014</v>
      </c>
      <c r="AJ106" s="34" t="s">
        <v>1330</v>
      </c>
      <c r="AK106" s="34">
        <f t="shared" si="40"/>
        <v>0.78000000000000014</v>
      </c>
      <c r="AL106" s="34" t="s">
        <v>1355</v>
      </c>
      <c r="AM106" s="34">
        <f t="shared" si="41"/>
        <v>0.78000000000000014</v>
      </c>
      <c r="AN106" s="34" t="s">
        <v>1356</v>
      </c>
      <c r="AO106" s="34">
        <f t="shared" si="42"/>
        <v>0.78000000000000014</v>
      </c>
      <c r="AP106" s="34" t="s">
        <v>1344</v>
      </c>
      <c r="AQ106" s="34">
        <f t="shared" si="43"/>
        <v>0.78000000000000014</v>
      </c>
      <c r="AR106" s="34" t="s">
        <v>18</v>
      </c>
      <c r="AS106" s="34">
        <f t="shared" si="44"/>
        <v>0.78000000000000014</v>
      </c>
      <c r="AT106" s="34" t="s">
        <v>217</v>
      </c>
      <c r="AU106" s="34" t="s">
        <v>1325</v>
      </c>
      <c r="AV106" s="34">
        <f t="shared" si="45"/>
        <v>1.1700000000000002</v>
      </c>
      <c r="AW106" s="34" t="s">
        <v>1330</v>
      </c>
      <c r="AX106" s="34">
        <f t="shared" si="45"/>
        <v>1.1700000000000002</v>
      </c>
      <c r="AY106" s="34" t="s">
        <v>1335</v>
      </c>
      <c r="AZ106" s="34">
        <f t="shared" si="45"/>
        <v>1.1700000000000002</v>
      </c>
      <c r="BA106" s="34" t="s">
        <v>1356</v>
      </c>
      <c r="BB106" s="34">
        <f t="shared" si="45"/>
        <v>1.1700000000000002</v>
      </c>
      <c r="BC106" s="34" t="s">
        <v>1344</v>
      </c>
      <c r="BD106" s="34">
        <f t="shared" si="46"/>
        <v>1.1700000000000002</v>
      </c>
      <c r="BE106" s="34" t="s">
        <v>1342</v>
      </c>
      <c r="BF106" s="34">
        <f t="shared" si="47"/>
        <v>1.1700000000000002</v>
      </c>
      <c r="BG106" s="34">
        <v>11</v>
      </c>
      <c r="BH106" s="34" t="s">
        <v>1325</v>
      </c>
      <c r="BI106" s="34">
        <f t="shared" si="48"/>
        <v>1.1700000000000002</v>
      </c>
      <c r="BJ106" s="34" t="s">
        <v>1330</v>
      </c>
      <c r="BK106" s="34">
        <f t="shared" si="49"/>
        <v>1.1700000000000002</v>
      </c>
      <c r="BL106" s="34" t="s">
        <v>1335</v>
      </c>
      <c r="BM106" s="34">
        <f t="shared" si="50"/>
        <v>1.1700000000000002</v>
      </c>
      <c r="BN106" s="34" t="s">
        <v>1356</v>
      </c>
      <c r="BO106" s="34">
        <f t="shared" si="51"/>
        <v>1.1700000000000002</v>
      </c>
      <c r="BP106" s="34" t="s">
        <v>1344</v>
      </c>
      <c r="BQ106" s="34">
        <f t="shared" si="52"/>
        <v>1.1700000000000002</v>
      </c>
      <c r="BR106" s="34" t="s">
        <v>1349</v>
      </c>
      <c r="BS106" s="34">
        <f t="shared" si="53"/>
        <v>1.1700000000000002</v>
      </c>
      <c r="BT106" s="34">
        <v>11</v>
      </c>
      <c r="BU106" s="34" t="s">
        <v>1325</v>
      </c>
      <c r="BV106" s="34">
        <f t="shared" si="54"/>
        <v>1.9500000000000002</v>
      </c>
      <c r="BW106" s="34" t="s">
        <v>1330</v>
      </c>
      <c r="BX106" s="34">
        <f t="shared" si="54"/>
        <v>1.9500000000000002</v>
      </c>
      <c r="BY106" s="34" t="s">
        <v>1335</v>
      </c>
      <c r="BZ106" s="34">
        <f t="shared" si="54"/>
        <v>1.9500000000000002</v>
      </c>
      <c r="CA106" s="34" t="s">
        <v>20</v>
      </c>
      <c r="CB106" s="34">
        <f t="shared" si="54"/>
        <v>1.9500000000000002</v>
      </c>
      <c r="CC106" s="34" t="s">
        <v>1344</v>
      </c>
      <c r="CD106" s="34">
        <f t="shared" si="55"/>
        <v>1.9500000000000002</v>
      </c>
      <c r="CE106" s="34" t="s">
        <v>1349</v>
      </c>
      <c r="CF106" s="34">
        <f t="shared" si="56"/>
        <v>1.9500000000000002</v>
      </c>
      <c r="CG106" s="34">
        <v>11</v>
      </c>
      <c r="CH106" s="34" t="s">
        <v>1325</v>
      </c>
      <c r="CI106" s="34">
        <f t="shared" si="57"/>
        <v>1.9500000000000002</v>
      </c>
      <c r="CJ106" s="34" t="s">
        <v>1330</v>
      </c>
      <c r="CK106" s="34">
        <f t="shared" si="58"/>
        <v>1.9500000000000002</v>
      </c>
      <c r="CL106" s="34" t="s">
        <v>1335</v>
      </c>
      <c r="CM106" s="34">
        <f t="shared" si="59"/>
        <v>1.9500000000000002</v>
      </c>
      <c r="CN106" s="34" t="s">
        <v>20</v>
      </c>
      <c r="CO106" s="34">
        <f t="shared" si="60"/>
        <v>1.9500000000000002</v>
      </c>
      <c r="CP106" s="34" t="s">
        <v>1344</v>
      </c>
      <c r="CQ106" s="34">
        <f t="shared" si="61"/>
        <v>1.9500000000000002</v>
      </c>
      <c r="CR106" s="34" t="s">
        <v>1349</v>
      </c>
      <c r="CS106" s="34">
        <f t="shared" si="62"/>
        <v>1.9500000000000002</v>
      </c>
    </row>
    <row r="107" spans="1:97" s="44" customFormat="1" ht="15.75">
      <c r="A107" s="42" t="s">
        <v>849</v>
      </c>
      <c r="B107" s="40" t="s">
        <v>282</v>
      </c>
      <c r="C107" s="42" t="s">
        <v>44</v>
      </c>
      <c r="D107" s="42" t="s">
        <v>8</v>
      </c>
      <c r="E107" s="35"/>
      <c r="F107" s="42">
        <v>1</v>
      </c>
      <c r="G107" s="34">
        <v>0</v>
      </c>
      <c r="H107" s="34">
        <v>111</v>
      </c>
      <c r="I107" s="34">
        <v>96</v>
      </c>
      <c r="J107" s="34">
        <v>98</v>
      </c>
      <c r="K107" s="73">
        <v>50.5</v>
      </c>
      <c r="L107" s="34">
        <v>66</v>
      </c>
      <c r="M107" s="34">
        <v>70</v>
      </c>
      <c r="N107" s="34">
        <v>492</v>
      </c>
      <c r="O107" s="34" t="str">
        <f>IF(D107="理科",IF(N107&gt;=分数线!$C$2,"本科",""),IF(D107="文科",IF(N107&gt;=分数线!$C$3,"本科","")))</f>
        <v>本科</v>
      </c>
      <c r="P107" s="34">
        <f t="shared" si="30"/>
        <v>36</v>
      </c>
      <c r="Q107" s="34" t="str">
        <f>IF(D107="理科",IF(N107&gt;=分数线!$C$6,"重本",""),IF(D107="文科",IF(N107&gt;=分数线!$C$7,"重本","")))</f>
        <v/>
      </c>
      <c r="R107" s="34">
        <f t="shared" si="34"/>
        <v>0</v>
      </c>
      <c r="S107" s="34">
        <f t="shared" si="35"/>
        <v>36</v>
      </c>
      <c r="T107" s="34">
        <v>11</v>
      </c>
      <c r="U107" s="34" t="s">
        <v>1325</v>
      </c>
      <c r="V107" s="34">
        <f t="shared" si="36"/>
        <v>0.6</v>
      </c>
      <c r="W107" s="34" t="s">
        <v>1330</v>
      </c>
      <c r="X107" s="34">
        <f t="shared" si="36"/>
        <v>0.6</v>
      </c>
      <c r="Y107" s="34" t="s">
        <v>1355</v>
      </c>
      <c r="Z107" s="34">
        <f t="shared" si="36"/>
        <v>0.6</v>
      </c>
      <c r="AA107" s="34" t="s">
        <v>1356</v>
      </c>
      <c r="AB107" s="34">
        <f t="shared" si="36"/>
        <v>0.6</v>
      </c>
      <c r="AC107" s="34" t="s">
        <v>1344</v>
      </c>
      <c r="AD107" s="34">
        <f t="shared" si="37"/>
        <v>0.6</v>
      </c>
      <c r="AE107" s="34" t="s">
        <v>18</v>
      </c>
      <c r="AF107" s="34">
        <f t="shared" si="38"/>
        <v>0.6</v>
      </c>
      <c r="AG107" s="34" t="s">
        <v>217</v>
      </c>
      <c r="AH107" s="34" t="s">
        <v>1325</v>
      </c>
      <c r="AI107" s="34">
        <f t="shared" si="39"/>
        <v>0.6</v>
      </c>
      <c r="AJ107" s="34" t="s">
        <v>1330</v>
      </c>
      <c r="AK107" s="34">
        <f t="shared" si="40"/>
        <v>0.6</v>
      </c>
      <c r="AL107" s="34" t="s">
        <v>1355</v>
      </c>
      <c r="AM107" s="34">
        <f t="shared" si="41"/>
        <v>0.6</v>
      </c>
      <c r="AN107" s="34" t="s">
        <v>1356</v>
      </c>
      <c r="AO107" s="34">
        <f t="shared" si="42"/>
        <v>0.6</v>
      </c>
      <c r="AP107" s="34" t="s">
        <v>1344</v>
      </c>
      <c r="AQ107" s="34">
        <f t="shared" si="43"/>
        <v>0.6</v>
      </c>
      <c r="AR107" s="34" t="s">
        <v>18</v>
      </c>
      <c r="AS107" s="34">
        <f t="shared" si="44"/>
        <v>0.6</v>
      </c>
      <c r="AT107" s="34" t="s">
        <v>217</v>
      </c>
      <c r="AU107" s="34" t="s">
        <v>1325</v>
      </c>
      <c r="AV107" s="34">
        <f t="shared" si="45"/>
        <v>0.89999999999999991</v>
      </c>
      <c r="AW107" s="34" t="s">
        <v>1330</v>
      </c>
      <c r="AX107" s="34">
        <f t="shared" si="45"/>
        <v>0.89999999999999991</v>
      </c>
      <c r="AY107" s="34" t="s">
        <v>1335</v>
      </c>
      <c r="AZ107" s="34">
        <f t="shared" si="45"/>
        <v>0.89999999999999991</v>
      </c>
      <c r="BA107" s="34" t="s">
        <v>1356</v>
      </c>
      <c r="BB107" s="34">
        <f t="shared" si="45"/>
        <v>0.89999999999999991</v>
      </c>
      <c r="BC107" s="34" t="s">
        <v>1344</v>
      </c>
      <c r="BD107" s="34">
        <f t="shared" si="46"/>
        <v>0.89999999999999991</v>
      </c>
      <c r="BE107" s="34" t="s">
        <v>1342</v>
      </c>
      <c r="BF107" s="34">
        <f t="shared" si="47"/>
        <v>0.89999999999999991</v>
      </c>
      <c r="BG107" s="34">
        <v>11</v>
      </c>
      <c r="BH107" s="34" t="s">
        <v>1325</v>
      </c>
      <c r="BI107" s="34">
        <f t="shared" si="48"/>
        <v>0.89999999999999991</v>
      </c>
      <c r="BJ107" s="34" t="s">
        <v>1330</v>
      </c>
      <c r="BK107" s="34">
        <f t="shared" si="49"/>
        <v>0.89999999999999991</v>
      </c>
      <c r="BL107" s="34" t="s">
        <v>1335</v>
      </c>
      <c r="BM107" s="34">
        <f t="shared" si="50"/>
        <v>0.89999999999999991</v>
      </c>
      <c r="BN107" s="34" t="s">
        <v>1356</v>
      </c>
      <c r="BO107" s="34">
        <f t="shared" si="51"/>
        <v>0.89999999999999991</v>
      </c>
      <c r="BP107" s="34" t="s">
        <v>1344</v>
      </c>
      <c r="BQ107" s="34">
        <f t="shared" si="52"/>
        <v>0.89999999999999991</v>
      </c>
      <c r="BR107" s="34" t="s">
        <v>1349</v>
      </c>
      <c r="BS107" s="34">
        <f t="shared" si="53"/>
        <v>0.89999999999999991</v>
      </c>
      <c r="BT107" s="34">
        <v>11</v>
      </c>
      <c r="BU107" s="34" t="s">
        <v>1325</v>
      </c>
      <c r="BV107" s="34">
        <f t="shared" si="54"/>
        <v>1.5</v>
      </c>
      <c r="BW107" s="34" t="s">
        <v>1330</v>
      </c>
      <c r="BX107" s="34">
        <f t="shared" si="54"/>
        <v>1.5</v>
      </c>
      <c r="BY107" s="34" t="s">
        <v>1335</v>
      </c>
      <c r="BZ107" s="34">
        <f t="shared" si="54"/>
        <v>1.5</v>
      </c>
      <c r="CA107" s="34" t="s">
        <v>20</v>
      </c>
      <c r="CB107" s="34">
        <f t="shared" si="54"/>
        <v>1.5</v>
      </c>
      <c r="CC107" s="34" t="s">
        <v>1344</v>
      </c>
      <c r="CD107" s="34">
        <f t="shared" si="55"/>
        <v>1.5</v>
      </c>
      <c r="CE107" s="34" t="s">
        <v>1349</v>
      </c>
      <c r="CF107" s="34">
        <f t="shared" si="56"/>
        <v>1.5</v>
      </c>
      <c r="CG107" s="34">
        <v>11</v>
      </c>
      <c r="CH107" s="34" t="s">
        <v>1325</v>
      </c>
      <c r="CI107" s="34">
        <f t="shared" si="57"/>
        <v>1.5</v>
      </c>
      <c r="CJ107" s="34" t="s">
        <v>1330</v>
      </c>
      <c r="CK107" s="34">
        <f t="shared" si="58"/>
        <v>1.5</v>
      </c>
      <c r="CL107" s="34" t="s">
        <v>1335</v>
      </c>
      <c r="CM107" s="34">
        <f t="shared" si="59"/>
        <v>1.5</v>
      </c>
      <c r="CN107" s="34" t="s">
        <v>20</v>
      </c>
      <c r="CO107" s="34">
        <f t="shared" si="60"/>
        <v>1.5</v>
      </c>
      <c r="CP107" s="34" t="s">
        <v>1344</v>
      </c>
      <c r="CQ107" s="34">
        <f t="shared" si="61"/>
        <v>1.5</v>
      </c>
      <c r="CR107" s="34" t="s">
        <v>1349</v>
      </c>
      <c r="CS107" s="34">
        <f t="shared" si="62"/>
        <v>1.5</v>
      </c>
    </row>
    <row r="108" spans="1:97" s="44" customFormat="1" ht="15.75">
      <c r="A108" s="42" t="s">
        <v>163</v>
      </c>
      <c r="B108" s="40" t="s">
        <v>283</v>
      </c>
      <c r="C108" s="42" t="s">
        <v>44</v>
      </c>
      <c r="D108" s="42" t="s">
        <v>8</v>
      </c>
      <c r="E108" s="35"/>
      <c r="F108" s="42">
        <v>1</v>
      </c>
      <c r="G108" s="34">
        <v>0</v>
      </c>
      <c r="H108" s="34">
        <v>107</v>
      </c>
      <c r="I108" s="34">
        <v>79</v>
      </c>
      <c r="J108" s="34">
        <v>115</v>
      </c>
      <c r="K108" s="73">
        <v>59.5</v>
      </c>
      <c r="L108" s="34">
        <v>60</v>
      </c>
      <c r="M108" s="34">
        <v>71.5</v>
      </c>
      <c r="N108" s="34">
        <v>492</v>
      </c>
      <c r="O108" s="34" t="str">
        <f>IF(D108="理科",IF(N108&gt;=分数线!$C$2,"本科",""),IF(D108="文科",IF(N108&gt;=分数线!$C$3,"本科","")))</f>
        <v>本科</v>
      </c>
      <c r="P108" s="34">
        <f t="shared" si="30"/>
        <v>36</v>
      </c>
      <c r="Q108" s="34" t="str">
        <f>IF(D108="理科",IF(N108&gt;=分数线!$C$6,"重本",""),IF(D108="文科",IF(N108&gt;=分数线!$C$7,"重本","")))</f>
        <v/>
      </c>
      <c r="R108" s="34">
        <f t="shared" si="34"/>
        <v>0</v>
      </c>
      <c r="S108" s="34">
        <f t="shared" si="35"/>
        <v>36</v>
      </c>
      <c r="T108" s="34">
        <v>12</v>
      </c>
      <c r="U108" s="34" t="s">
        <v>1362</v>
      </c>
      <c r="V108" s="34">
        <f t="shared" si="36"/>
        <v>0.6</v>
      </c>
      <c r="W108" s="34" t="s">
        <v>1331</v>
      </c>
      <c r="X108" s="34">
        <f t="shared" si="36"/>
        <v>0.6</v>
      </c>
      <c r="Y108" s="34" t="s">
        <v>1365</v>
      </c>
      <c r="Z108" s="34">
        <f t="shared" si="36"/>
        <v>0.6</v>
      </c>
      <c r="AA108" s="34" t="s">
        <v>1340</v>
      </c>
      <c r="AB108" s="34">
        <f t="shared" si="36"/>
        <v>0.6</v>
      </c>
      <c r="AC108" s="34" t="s">
        <v>73</v>
      </c>
      <c r="AD108" s="34">
        <f t="shared" si="37"/>
        <v>0.6</v>
      </c>
      <c r="AE108" s="34" t="s">
        <v>1348</v>
      </c>
      <c r="AF108" s="34">
        <f t="shared" si="38"/>
        <v>0.6</v>
      </c>
      <c r="AG108" s="34" t="s">
        <v>1359</v>
      </c>
      <c r="AH108" s="34" t="s">
        <v>1362</v>
      </c>
      <c r="AI108" s="34">
        <f t="shared" si="39"/>
        <v>0.6</v>
      </c>
      <c r="AJ108" s="34" t="s">
        <v>1331</v>
      </c>
      <c r="AK108" s="34">
        <f t="shared" si="40"/>
        <v>0.6</v>
      </c>
      <c r="AL108" s="34" t="s">
        <v>1335</v>
      </c>
      <c r="AM108" s="34">
        <f t="shared" si="41"/>
        <v>0.6</v>
      </c>
      <c r="AN108" s="34" t="s">
        <v>1340</v>
      </c>
      <c r="AO108" s="34">
        <f t="shared" si="42"/>
        <v>0.6</v>
      </c>
      <c r="AP108" s="34" t="s">
        <v>73</v>
      </c>
      <c r="AQ108" s="34">
        <f t="shared" si="43"/>
        <v>0.6</v>
      </c>
      <c r="AR108" s="34" t="s">
        <v>1348</v>
      </c>
      <c r="AS108" s="34">
        <f t="shared" si="44"/>
        <v>0.6</v>
      </c>
      <c r="AT108" s="34" t="s">
        <v>1359</v>
      </c>
      <c r="AU108" s="34" t="s">
        <v>1326</v>
      </c>
      <c r="AV108" s="34">
        <f t="shared" si="45"/>
        <v>0.89999999999999991</v>
      </c>
      <c r="AW108" s="34" t="s">
        <v>1331</v>
      </c>
      <c r="AX108" s="34">
        <f t="shared" si="45"/>
        <v>0.89999999999999991</v>
      </c>
      <c r="AY108" s="34" t="s">
        <v>1335</v>
      </c>
      <c r="AZ108" s="34">
        <f t="shared" si="45"/>
        <v>0.89999999999999991</v>
      </c>
      <c r="BA108" s="34" t="s">
        <v>1340</v>
      </c>
      <c r="BB108" s="34">
        <f t="shared" si="45"/>
        <v>0.89999999999999991</v>
      </c>
      <c r="BC108" s="34" t="s">
        <v>73</v>
      </c>
      <c r="BD108" s="34">
        <f t="shared" si="46"/>
        <v>0.89999999999999991</v>
      </c>
      <c r="BE108" s="34" t="s">
        <v>1348</v>
      </c>
      <c r="BF108" s="34">
        <f t="shared" si="47"/>
        <v>0.89999999999999991</v>
      </c>
      <c r="BG108" s="34">
        <v>12</v>
      </c>
      <c r="BH108" s="34" t="s">
        <v>1326</v>
      </c>
      <c r="BI108" s="34">
        <f t="shared" si="48"/>
        <v>0.89999999999999991</v>
      </c>
      <c r="BJ108" s="34" t="s">
        <v>1331</v>
      </c>
      <c r="BK108" s="34">
        <f t="shared" si="49"/>
        <v>0.89999999999999991</v>
      </c>
      <c r="BL108" s="34" t="s">
        <v>1335</v>
      </c>
      <c r="BM108" s="34">
        <f t="shared" si="50"/>
        <v>0.89999999999999991</v>
      </c>
      <c r="BN108" s="34" t="s">
        <v>1340</v>
      </c>
      <c r="BO108" s="34">
        <f t="shared" si="51"/>
        <v>0.89999999999999991</v>
      </c>
      <c r="BP108" s="34" t="s">
        <v>73</v>
      </c>
      <c r="BQ108" s="34">
        <f t="shared" si="52"/>
        <v>0.89999999999999991</v>
      </c>
      <c r="BR108" s="34" t="s">
        <v>1348</v>
      </c>
      <c r="BS108" s="34">
        <f t="shared" si="53"/>
        <v>0.89999999999999991</v>
      </c>
      <c r="BT108" s="34">
        <v>12</v>
      </c>
      <c r="BU108" s="34" t="s">
        <v>1326</v>
      </c>
      <c r="BV108" s="34">
        <f t="shared" si="54"/>
        <v>1.5</v>
      </c>
      <c r="BW108" s="34" t="s">
        <v>1331</v>
      </c>
      <c r="BX108" s="34">
        <f t="shared" si="54"/>
        <v>1.5</v>
      </c>
      <c r="BY108" s="34" t="s">
        <v>1335</v>
      </c>
      <c r="BZ108" s="34">
        <f t="shared" si="54"/>
        <v>1.5</v>
      </c>
      <c r="CA108" s="34" t="s">
        <v>1340</v>
      </c>
      <c r="CB108" s="34">
        <f t="shared" si="54"/>
        <v>1.5</v>
      </c>
      <c r="CC108" s="34" t="s">
        <v>73</v>
      </c>
      <c r="CD108" s="34">
        <f t="shared" si="55"/>
        <v>1.5</v>
      </c>
      <c r="CE108" s="34" t="s">
        <v>1348</v>
      </c>
      <c r="CF108" s="34">
        <f t="shared" si="56"/>
        <v>1.5</v>
      </c>
      <c r="CG108" s="34">
        <v>12</v>
      </c>
      <c r="CH108" s="34" t="s">
        <v>1326</v>
      </c>
      <c r="CI108" s="34">
        <f t="shared" si="57"/>
        <v>1.5</v>
      </c>
      <c r="CJ108" s="34" t="s">
        <v>1331</v>
      </c>
      <c r="CK108" s="34">
        <f t="shared" si="58"/>
        <v>1.5</v>
      </c>
      <c r="CL108" s="34" t="s">
        <v>1335</v>
      </c>
      <c r="CM108" s="34">
        <f t="shared" si="59"/>
        <v>1.5</v>
      </c>
      <c r="CN108" s="34" t="s">
        <v>1340</v>
      </c>
      <c r="CO108" s="34">
        <f t="shared" si="60"/>
        <v>1.5</v>
      </c>
      <c r="CP108" s="34" t="s">
        <v>73</v>
      </c>
      <c r="CQ108" s="34">
        <f t="shared" si="61"/>
        <v>1.5</v>
      </c>
      <c r="CR108" s="34" t="s">
        <v>1348</v>
      </c>
      <c r="CS108" s="34">
        <f t="shared" si="62"/>
        <v>1.5</v>
      </c>
    </row>
    <row r="109" spans="1:97" s="44" customFormat="1" ht="15.75">
      <c r="A109" s="42" t="s">
        <v>850</v>
      </c>
      <c r="B109" s="40" t="s">
        <v>284</v>
      </c>
      <c r="C109" s="42" t="s">
        <v>44</v>
      </c>
      <c r="D109" s="42" t="s">
        <v>8</v>
      </c>
      <c r="E109" s="35"/>
      <c r="F109" s="42">
        <v>1</v>
      </c>
      <c r="G109" s="34">
        <v>0</v>
      </c>
      <c r="H109" s="34">
        <v>99</v>
      </c>
      <c r="I109" s="34">
        <v>81</v>
      </c>
      <c r="J109" s="34">
        <v>111</v>
      </c>
      <c r="K109" s="73">
        <v>71.5</v>
      </c>
      <c r="L109" s="34">
        <v>61</v>
      </c>
      <c r="M109" s="34">
        <v>62.5</v>
      </c>
      <c r="N109" s="34">
        <v>491</v>
      </c>
      <c r="O109" s="34" t="str">
        <f>IF(D109="理科",IF(N109&gt;=分数线!$C$2,"本科",""),IF(D109="文科",IF(N109&gt;=分数线!$C$3,"本科","")))</f>
        <v>本科</v>
      </c>
      <c r="P109" s="34">
        <f t="shared" si="30"/>
        <v>36</v>
      </c>
      <c r="Q109" s="34" t="str">
        <f>IF(D109="理科",IF(N109&gt;=分数线!$C$6,"重本",""),IF(D109="文科",IF(N109&gt;=分数线!$C$7,"重本","")))</f>
        <v/>
      </c>
      <c r="R109" s="34">
        <f t="shared" si="34"/>
        <v>0</v>
      </c>
      <c r="S109" s="34">
        <f t="shared" si="35"/>
        <v>36</v>
      </c>
      <c r="T109" s="34">
        <v>12</v>
      </c>
      <c r="U109" s="34" t="s">
        <v>1362</v>
      </c>
      <c r="V109" s="34">
        <f t="shared" si="36"/>
        <v>0.6</v>
      </c>
      <c r="W109" s="34" t="s">
        <v>1331</v>
      </c>
      <c r="X109" s="34">
        <f t="shared" si="36"/>
        <v>0.6</v>
      </c>
      <c r="Y109" s="34" t="s">
        <v>1365</v>
      </c>
      <c r="Z109" s="34">
        <f t="shared" si="36"/>
        <v>0.6</v>
      </c>
      <c r="AA109" s="34" t="s">
        <v>1340</v>
      </c>
      <c r="AB109" s="34">
        <f t="shared" si="36"/>
        <v>0.6</v>
      </c>
      <c r="AC109" s="34" t="s">
        <v>73</v>
      </c>
      <c r="AD109" s="34">
        <f t="shared" si="37"/>
        <v>0.6</v>
      </c>
      <c r="AE109" s="34" t="s">
        <v>1348</v>
      </c>
      <c r="AF109" s="34">
        <f t="shared" si="38"/>
        <v>0.6</v>
      </c>
      <c r="AG109" s="34" t="s">
        <v>1359</v>
      </c>
      <c r="AH109" s="34" t="s">
        <v>1362</v>
      </c>
      <c r="AI109" s="34">
        <f t="shared" si="39"/>
        <v>0.6</v>
      </c>
      <c r="AJ109" s="34" t="s">
        <v>1331</v>
      </c>
      <c r="AK109" s="34">
        <f t="shared" si="40"/>
        <v>0.6</v>
      </c>
      <c r="AL109" s="34" t="s">
        <v>1365</v>
      </c>
      <c r="AM109" s="34">
        <f t="shared" si="41"/>
        <v>0.6</v>
      </c>
      <c r="AN109" s="34" t="s">
        <v>1340</v>
      </c>
      <c r="AO109" s="34">
        <f t="shared" si="42"/>
        <v>0.6</v>
      </c>
      <c r="AP109" s="34" t="s">
        <v>73</v>
      </c>
      <c r="AQ109" s="34">
        <f t="shared" si="43"/>
        <v>0.6</v>
      </c>
      <c r="AR109" s="34" t="s">
        <v>1348</v>
      </c>
      <c r="AS109" s="34">
        <f t="shared" si="44"/>
        <v>0.6</v>
      </c>
      <c r="AT109" s="34" t="s">
        <v>1359</v>
      </c>
      <c r="AU109" s="34" t="s">
        <v>1326</v>
      </c>
      <c r="AV109" s="34">
        <f t="shared" si="45"/>
        <v>0.89999999999999991</v>
      </c>
      <c r="AW109" s="34" t="s">
        <v>1331</v>
      </c>
      <c r="AX109" s="34">
        <f t="shared" si="45"/>
        <v>0.89999999999999991</v>
      </c>
      <c r="AY109" s="34" t="s">
        <v>1335</v>
      </c>
      <c r="AZ109" s="34">
        <f t="shared" si="45"/>
        <v>0.89999999999999991</v>
      </c>
      <c r="BA109" s="34" t="s">
        <v>1340</v>
      </c>
      <c r="BB109" s="34">
        <f t="shared" si="45"/>
        <v>0.89999999999999991</v>
      </c>
      <c r="BC109" s="34" t="s">
        <v>73</v>
      </c>
      <c r="BD109" s="34">
        <f t="shared" si="46"/>
        <v>0.89999999999999991</v>
      </c>
      <c r="BE109" s="34" t="s">
        <v>1348</v>
      </c>
      <c r="BF109" s="34">
        <f t="shared" si="47"/>
        <v>0.89999999999999991</v>
      </c>
      <c r="BG109" s="34">
        <v>12</v>
      </c>
      <c r="BH109" s="34" t="s">
        <v>1326</v>
      </c>
      <c r="BI109" s="34">
        <f t="shared" si="48"/>
        <v>0.89999999999999991</v>
      </c>
      <c r="BJ109" s="34" t="s">
        <v>1331</v>
      </c>
      <c r="BK109" s="34">
        <f t="shared" si="49"/>
        <v>0.89999999999999991</v>
      </c>
      <c r="BL109" s="34" t="s">
        <v>1335</v>
      </c>
      <c r="BM109" s="34">
        <f t="shared" si="50"/>
        <v>0.89999999999999991</v>
      </c>
      <c r="BN109" s="34" t="s">
        <v>1340</v>
      </c>
      <c r="BO109" s="34">
        <f t="shared" si="51"/>
        <v>0.89999999999999991</v>
      </c>
      <c r="BP109" s="34" t="s">
        <v>73</v>
      </c>
      <c r="BQ109" s="34">
        <f t="shared" si="52"/>
        <v>0.89999999999999991</v>
      </c>
      <c r="BR109" s="34" t="s">
        <v>1348</v>
      </c>
      <c r="BS109" s="34">
        <f t="shared" si="53"/>
        <v>0.89999999999999991</v>
      </c>
      <c r="BT109" s="34">
        <v>12</v>
      </c>
      <c r="BU109" s="34" t="s">
        <v>1326</v>
      </c>
      <c r="BV109" s="34">
        <f t="shared" si="54"/>
        <v>1.5</v>
      </c>
      <c r="BW109" s="34" t="s">
        <v>1331</v>
      </c>
      <c r="BX109" s="34">
        <f t="shared" si="54"/>
        <v>1.5</v>
      </c>
      <c r="BY109" s="34" t="s">
        <v>1335</v>
      </c>
      <c r="BZ109" s="34">
        <f t="shared" si="54"/>
        <v>1.5</v>
      </c>
      <c r="CA109" s="34" t="s">
        <v>1340</v>
      </c>
      <c r="CB109" s="34">
        <f t="shared" si="54"/>
        <v>1.5</v>
      </c>
      <c r="CC109" s="34" t="s">
        <v>73</v>
      </c>
      <c r="CD109" s="34">
        <f t="shared" si="55"/>
        <v>1.5</v>
      </c>
      <c r="CE109" s="34" t="s">
        <v>1348</v>
      </c>
      <c r="CF109" s="34">
        <f t="shared" si="56"/>
        <v>1.5</v>
      </c>
      <c r="CG109" s="34">
        <v>12</v>
      </c>
      <c r="CH109" s="34" t="s">
        <v>1326</v>
      </c>
      <c r="CI109" s="34">
        <f t="shared" si="57"/>
        <v>1.5</v>
      </c>
      <c r="CJ109" s="34" t="s">
        <v>1331</v>
      </c>
      <c r="CK109" s="34">
        <f t="shared" si="58"/>
        <v>1.5</v>
      </c>
      <c r="CL109" s="34" t="s">
        <v>1335</v>
      </c>
      <c r="CM109" s="34">
        <f t="shared" si="59"/>
        <v>1.5</v>
      </c>
      <c r="CN109" s="34" t="s">
        <v>1340</v>
      </c>
      <c r="CO109" s="34">
        <f t="shared" si="60"/>
        <v>1.5</v>
      </c>
      <c r="CP109" s="34" t="s">
        <v>73</v>
      </c>
      <c r="CQ109" s="34">
        <f t="shared" si="61"/>
        <v>1.5</v>
      </c>
      <c r="CR109" s="34" t="s">
        <v>1348</v>
      </c>
      <c r="CS109" s="34">
        <f t="shared" si="62"/>
        <v>1.5</v>
      </c>
    </row>
    <row r="110" spans="1:97" s="44" customFormat="1" ht="15.75">
      <c r="A110" s="42" t="s">
        <v>57</v>
      </c>
      <c r="B110" s="40" t="s">
        <v>285</v>
      </c>
      <c r="C110" s="42" t="s">
        <v>44</v>
      </c>
      <c r="D110" s="42" t="s">
        <v>8</v>
      </c>
      <c r="E110" s="35"/>
      <c r="F110" s="42">
        <v>1</v>
      </c>
      <c r="G110" s="34">
        <v>0</v>
      </c>
      <c r="H110" s="34">
        <v>104</v>
      </c>
      <c r="I110" s="34">
        <v>80</v>
      </c>
      <c r="J110" s="34">
        <v>102</v>
      </c>
      <c r="K110" s="73">
        <v>58.5</v>
      </c>
      <c r="L110" s="34">
        <v>78</v>
      </c>
      <c r="M110" s="34">
        <v>63.5</v>
      </c>
      <c r="N110" s="34">
        <v>486</v>
      </c>
      <c r="O110" s="34" t="str">
        <f>IF(D110="理科",IF(N110&gt;=分数线!$C$2,"本科",""),IF(D110="文科",IF(N110&gt;=分数线!$C$3,"本科","")))</f>
        <v>本科</v>
      </c>
      <c r="P110" s="34">
        <f t="shared" si="30"/>
        <v>36</v>
      </c>
      <c r="Q110" s="34" t="str">
        <f>IF(D110="理科",IF(N110&gt;=分数线!$C$6,"重本",""),IF(D110="文科",IF(N110&gt;=分数线!$C$7,"重本","")))</f>
        <v/>
      </c>
      <c r="R110" s="34">
        <f t="shared" si="34"/>
        <v>0</v>
      </c>
      <c r="S110" s="34">
        <f t="shared" si="35"/>
        <v>36</v>
      </c>
      <c r="T110" s="34">
        <v>10</v>
      </c>
      <c r="U110" s="34" t="s">
        <v>1324</v>
      </c>
      <c r="V110" s="34">
        <f t="shared" si="36"/>
        <v>0.6</v>
      </c>
      <c r="W110" s="34" t="s">
        <v>1351</v>
      </c>
      <c r="X110" s="34">
        <f t="shared" si="36"/>
        <v>0.6</v>
      </c>
      <c r="Y110" s="34" t="s">
        <v>1365</v>
      </c>
      <c r="Z110" s="34">
        <f t="shared" si="36"/>
        <v>0.6</v>
      </c>
      <c r="AA110" s="34" t="s">
        <v>1356</v>
      </c>
      <c r="AB110" s="34">
        <f t="shared" si="36"/>
        <v>0.6</v>
      </c>
      <c r="AC110" s="34" t="s">
        <v>1345</v>
      </c>
      <c r="AD110" s="34">
        <f t="shared" si="37"/>
        <v>0.6</v>
      </c>
      <c r="AE110" s="34" t="s">
        <v>1349</v>
      </c>
      <c r="AF110" s="34">
        <f t="shared" si="38"/>
        <v>0.6</v>
      </c>
      <c r="AG110" s="34" t="s">
        <v>218</v>
      </c>
      <c r="AH110" s="34" t="s">
        <v>1324</v>
      </c>
      <c r="AI110" s="34">
        <f t="shared" si="39"/>
        <v>0.6</v>
      </c>
      <c r="AJ110" s="34" t="s">
        <v>1351</v>
      </c>
      <c r="AK110" s="34">
        <f t="shared" si="40"/>
        <v>0.6</v>
      </c>
      <c r="AL110" s="34" t="s">
        <v>1365</v>
      </c>
      <c r="AM110" s="34">
        <f t="shared" si="41"/>
        <v>0.6</v>
      </c>
      <c r="AN110" s="34" t="s">
        <v>1356</v>
      </c>
      <c r="AO110" s="34">
        <f t="shared" si="42"/>
        <v>0.6</v>
      </c>
      <c r="AP110" s="34" t="s">
        <v>1345</v>
      </c>
      <c r="AQ110" s="34">
        <f t="shared" si="43"/>
        <v>0.6</v>
      </c>
      <c r="AR110" s="34" t="s">
        <v>1349</v>
      </c>
      <c r="AS110" s="34">
        <f t="shared" si="44"/>
        <v>0.6</v>
      </c>
      <c r="AT110" s="34" t="s">
        <v>218</v>
      </c>
      <c r="AU110" s="34" t="s">
        <v>1324</v>
      </c>
      <c r="AV110" s="34">
        <f t="shared" si="45"/>
        <v>0.89999999999999991</v>
      </c>
      <c r="AW110" s="34" t="s">
        <v>1351</v>
      </c>
      <c r="AX110" s="34">
        <f t="shared" si="45"/>
        <v>0.89999999999999991</v>
      </c>
      <c r="AY110" s="34" t="s">
        <v>1333</v>
      </c>
      <c r="AZ110" s="34">
        <f t="shared" si="45"/>
        <v>0.89999999999999991</v>
      </c>
      <c r="BA110" s="34" t="s">
        <v>1357</v>
      </c>
      <c r="BB110" s="34">
        <f t="shared" si="45"/>
        <v>0.89999999999999991</v>
      </c>
      <c r="BC110" s="34" t="s">
        <v>1345</v>
      </c>
      <c r="BD110" s="34">
        <f t="shared" si="46"/>
        <v>0.89999999999999991</v>
      </c>
      <c r="BE110" s="34" t="s">
        <v>1349</v>
      </c>
      <c r="BF110" s="34">
        <f t="shared" si="47"/>
        <v>0.89999999999999991</v>
      </c>
      <c r="BG110" s="34">
        <v>10</v>
      </c>
      <c r="BH110" s="34" t="s">
        <v>1324</v>
      </c>
      <c r="BI110" s="34">
        <f t="shared" si="48"/>
        <v>0.89999999999999991</v>
      </c>
      <c r="BJ110" s="34" t="s">
        <v>1351</v>
      </c>
      <c r="BK110" s="34">
        <f t="shared" si="49"/>
        <v>0.89999999999999991</v>
      </c>
      <c r="BL110" s="34" t="s">
        <v>1333</v>
      </c>
      <c r="BM110" s="34">
        <f t="shared" si="50"/>
        <v>0.89999999999999991</v>
      </c>
      <c r="BN110" s="34" t="s">
        <v>1356</v>
      </c>
      <c r="BO110" s="34">
        <f t="shared" si="51"/>
        <v>0.89999999999999991</v>
      </c>
      <c r="BP110" s="34" t="s">
        <v>1345</v>
      </c>
      <c r="BQ110" s="34">
        <f t="shared" si="52"/>
        <v>0.89999999999999991</v>
      </c>
      <c r="BR110" s="34" t="s">
        <v>1349</v>
      </c>
      <c r="BS110" s="34">
        <f t="shared" si="53"/>
        <v>0.89999999999999991</v>
      </c>
      <c r="BT110" s="34">
        <v>10</v>
      </c>
      <c r="BU110" s="34" t="s">
        <v>1324</v>
      </c>
      <c r="BV110" s="34">
        <f t="shared" si="54"/>
        <v>1.5</v>
      </c>
      <c r="BW110" s="34" t="s">
        <v>19</v>
      </c>
      <c r="BX110" s="34">
        <f t="shared" si="54"/>
        <v>1.5</v>
      </c>
      <c r="BY110" s="34" t="s">
        <v>1333</v>
      </c>
      <c r="BZ110" s="34">
        <f t="shared" si="54"/>
        <v>1.5</v>
      </c>
      <c r="CA110" s="34" t="s">
        <v>20</v>
      </c>
      <c r="CB110" s="34">
        <f t="shared" si="54"/>
        <v>1.5</v>
      </c>
      <c r="CC110" s="34" t="s">
        <v>1345</v>
      </c>
      <c r="CD110" s="34">
        <f t="shared" si="55"/>
        <v>1.5</v>
      </c>
      <c r="CE110" s="34" t="s">
        <v>1349</v>
      </c>
      <c r="CF110" s="34">
        <f t="shared" si="56"/>
        <v>1.5</v>
      </c>
      <c r="CG110" s="34">
        <v>10</v>
      </c>
      <c r="CH110" s="34" t="s">
        <v>1324</v>
      </c>
      <c r="CI110" s="34">
        <f t="shared" si="57"/>
        <v>1.5</v>
      </c>
      <c r="CJ110" s="34" t="s">
        <v>19</v>
      </c>
      <c r="CK110" s="34">
        <f t="shared" si="58"/>
        <v>1.5</v>
      </c>
      <c r="CL110" s="34" t="s">
        <v>1333</v>
      </c>
      <c r="CM110" s="34">
        <f t="shared" si="59"/>
        <v>1.5</v>
      </c>
      <c r="CN110" s="34" t="s">
        <v>20</v>
      </c>
      <c r="CO110" s="34">
        <f t="shared" si="60"/>
        <v>1.5</v>
      </c>
      <c r="CP110" s="34" t="s">
        <v>1345</v>
      </c>
      <c r="CQ110" s="34">
        <f t="shared" si="61"/>
        <v>1.5</v>
      </c>
      <c r="CR110" s="34" t="s">
        <v>1349</v>
      </c>
      <c r="CS110" s="34">
        <f t="shared" si="62"/>
        <v>1.5</v>
      </c>
    </row>
    <row r="111" spans="1:97" s="44" customFormat="1" ht="15.75">
      <c r="A111" s="42" t="s">
        <v>58</v>
      </c>
      <c r="B111" s="40" t="s">
        <v>286</v>
      </c>
      <c r="C111" s="42" t="s">
        <v>44</v>
      </c>
      <c r="D111" s="42" t="s">
        <v>8</v>
      </c>
      <c r="E111" s="35"/>
      <c r="F111" s="42">
        <v>0.5</v>
      </c>
      <c r="G111" s="34">
        <v>0</v>
      </c>
      <c r="H111" s="34">
        <v>95</v>
      </c>
      <c r="I111" s="34">
        <v>79</v>
      </c>
      <c r="J111" s="34">
        <v>95</v>
      </c>
      <c r="K111" s="73">
        <v>78.5</v>
      </c>
      <c r="L111" s="34">
        <v>62.5</v>
      </c>
      <c r="M111" s="34">
        <v>76</v>
      </c>
      <c r="N111" s="34">
        <v>486</v>
      </c>
      <c r="O111" s="34" t="str">
        <f>IF(D111="理科",IF(N111&gt;=分数线!$C$2,"本科",""),IF(D111="文科",IF(N111&gt;=分数线!$C$3,"本科","")))</f>
        <v>本科</v>
      </c>
      <c r="P111" s="34">
        <f t="shared" si="30"/>
        <v>54</v>
      </c>
      <c r="Q111" s="34" t="str">
        <f>IF(D111="理科",IF(N111&gt;=分数线!$C$6,"重本",""),IF(D111="文科",IF(N111&gt;=分数线!$C$7,"重本","")))</f>
        <v/>
      </c>
      <c r="R111" s="34">
        <f t="shared" si="34"/>
        <v>0</v>
      </c>
      <c r="S111" s="34">
        <f t="shared" si="35"/>
        <v>54</v>
      </c>
      <c r="T111" s="34">
        <v>10</v>
      </c>
      <c r="U111" s="34" t="s">
        <v>1324</v>
      </c>
      <c r="V111" s="34">
        <f t="shared" si="36"/>
        <v>0.9</v>
      </c>
      <c r="W111" s="34" t="s">
        <v>1351</v>
      </c>
      <c r="X111" s="34">
        <f t="shared" si="36"/>
        <v>0.9</v>
      </c>
      <c r="Y111" s="34" t="s">
        <v>1355</v>
      </c>
      <c r="Z111" s="34">
        <f t="shared" si="36"/>
        <v>0.9</v>
      </c>
      <c r="AA111" s="34" t="s">
        <v>1356</v>
      </c>
      <c r="AB111" s="34">
        <f t="shared" si="36"/>
        <v>0.9</v>
      </c>
      <c r="AC111" s="34" t="s">
        <v>1345</v>
      </c>
      <c r="AD111" s="34">
        <f t="shared" si="37"/>
        <v>0.9</v>
      </c>
      <c r="AE111" s="34" t="s">
        <v>1349</v>
      </c>
      <c r="AF111" s="34">
        <f t="shared" si="38"/>
        <v>0.9</v>
      </c>
      <c r="AG111" s="34" t="s">
        <v>218</v>
      </c>
      <c r="AH111" s="34" t="s">
        <v>1324</v>
      </c>
      <c r="AI111" s="34">
        <f t="shared" si="39"/>
        <v>0.9</v>
      </c>
      <c r="AJ111" s="34" t="s">
        <v>1351</v>
      </c>
      <c r="AK111" s="34">
        <f t="shared" si="40"/>
        <v>0.9</v>
      </c>
      <c r="AL111" s="34" t="s">
        <v>1355</v>
      </c>
      <c r="AM111" s="34">
        <f t="shared" si="41"/>
        <v>0.9</v>
      </c>
      <c r="AN111" s="34" t="s">
        <v>1356</v>
      </c>
      <c r="AO111" s="34">
        <f t="shared" si="42"/>
        <v>0.9</v>
      </c>
      <c r="AP111" s="34" t="s">
        <v>1345</v>
      </c>
      <c r="AQ111" s="34">
        <f t="shared" si="43"/>
        <v>0.9</v>
      </c>
      <c r="AR111" s="34" t="s">
        <v>1349</v>
      </c>
      <c r="AS111" s="34">
        <f t="shared" si="44"/>
        <v>0.9</v>
      </c>
      <c r="AT111" s="34" t="s">
        <v>218</v>
      </c>
      <c r="AU111" s="34" t="s">
        <v>1324</v>
      </c>
      <c r="AV111" s="34">
        <f t="shared" si="45"/>
        <v>1.3499999999999999</v>
      </c>
      <c r="AW111" s="34" t="s">
        <v>1351</v>
      </c>
      <c r="AX111" s="34">
        <f t="shared" si="45"/>
        <v>1.3499999999999999</v>
      </c>
      <c r="AY111" s="34" t="s">
        <v>1333</v>
      </c>
      <c r="AZ111" s="34">
        <f t="shared" si="45"/>
        <v>1.3499999999999999</v>
      </c>
      <c r="BA111" s="34" t="s">
        <v>1357</v>
      </c>
      <c r="BB111" s="34">
        <f t="shared" si="45"/>
        <v>1.3499999999999999</v>
      </c>
      <c r="BC111" s="34" t="s">
        <v>1345</v>
      </c>
      <c r="BD111" s="34">
        <f t="shared" si="46"/>
        <v>1.3499999999999999</v>
      </c>
      <c r="BE111" s="34" t="s">
        <v>1349</v>
      </c>
      <c r="BF111" s="34">
        <f t="shared" si="47"/>
        <v>1.3499999999999999</v>
      </c>
      <c r="BG111" s="34">
        <v>10</v>
      </c>
      <c r="BH111" s="34" t="s">
        <v>1324</v>
      </c>
      <c r="BI111" s="34">
        <f t="shared" si="48"/>
        <v>1.3499999999999999</v>
      </c>
      <c r="BJ111" s="34" t="s">
        <v>1351</v>
      </c>
      <c r="BK111" s="34">
        <f t="shared" si="49"/>
        <v>1.3499999999999999</v>
      </c>
      <c r="BL111" s="34" t="s">
        <v>1333</v>
      </c>
      <c r="BM111" s="34">
        <f t="shared" si="50"/>
        <v>1.3499999999999999</v>
      </c>
      <c r="BN111" s="34" t="s">
        <v>1356</v>
      </c>
      <c r="BO111" s="34">
        <f t="shared" si="51"/>
        <v>1.3499999999999999</v>
      </c>
      <c r="BP111" s="34" t="s">
        <v>1345</v>
      </c>
      <c r="BQ111" s="34">
        <f t="shared" si="52"/>
        <v>1.3499999999999999</v>
      </c>
      <c r="BR111" s="34" t="s">
        <v>1349</v>
      </c>
      <c r="BS111" s="34">
        <f t="shared" si="53"/>
        <v>1.3499999999999999</v>
      </c>
      <c r="BT111" s="34">
        <v>10</v>
      </c>
      <c r="BU111" s="34" t="s">
        <v>1324</v>
      </c>
      <c r="BV111" s="34">
        <f t="shared" si="54"/>
        <v>2.25</v>
      </c>
      <c r="BW111" s="34" t="s">
        <v>19</v>
      </c>
      <c r="BX111" s="34">
        <f t="shared" si="54"/>
        <v>2.25</v>
      </c>
      <c r="BY111" s="34" t="s">
        <v>1333</v>
      </c>
      <c r="BZ111" s="34">
        <f t="shared" si="54"/>
        <v>2.25</v>
      </c>
      <c r="CA111" s="34" t="s">
        <v>20</v>
      </c>
      <c r="CB111" s="34">
        <f t="shared" si="54"/>
        <v>2.25</v>
      </c>
      <c r="CC111" s="34" t="s">
        <v>1345</v>
      </c>
      <c r="CD111" s="34">
        <f t="shared" si="55"/>
        <v>2.25</v>
      </c>
      <c r="CE111" s="34" t="s">
        <v>1349</v>
      </c>
      <c r="CF111" s="34">
        <f t="shared" si="56"/>
        <v>2.25</v>
      </c>
      <c r="CG111" s="34">
        <v>10</v>
      </c>
      <c r="CH111" s="34" t="s">
        <v>1324</v>
      </c>
      <c r="CI111" s="34">
        <f t="shared" si="57"/>
        <v>2.25</v>
      </c>
      <c r="CJ111" s="34" t="s">
        <v>19</v>
      </c>
      <c r="CK111" s="34">
        <f t="shared" si="58"/>
        <v>2.25</v>
      </c>
      <c r="CL111" s="34" t="s">
        <v>1333</v>
      </c>
      <c r="CM111" s="34">
        <f t="shared" si="59"/>
        <v>2.25</v>
      </c>
      <c r="CN111" s="34" t="s">
        <v>20</v>
      </c>
      <c r="CO111" s="34">
        <f t="shared" si="60"/>
        <v>2.25</v>
      </c>
      <c r="CP111" s="34" t="s">
        <v>1345</v>
      </c>
      <c r="CQ111" s="34">
        <f t="shared" si="61"/>
        <v>2.25</v>
      </c>
      <c r="CR111" s="34" t="s">
        <v>1349</v>
      </c>
      <c r="CS111" s="34">
        <f t="shared" si="62"/>
        <v>2.25</v>
      </c>
    </row>
    <row r="112" spans="1:97" s="44" customFormat="1" ht="15.75">
      <c r="A112" s="42" t="s">
        <v>851</v>
      </c>
      <c r="B112" s="40" t="s">
        <v>287</v>
      </c>
      <c r="C112" s="42" t="s">
        <v>44</v>
      </c>
      <c r="D112" s="42" t="s">
        <v>8</v>
      </c>
      <c r="E112" s="35"/>
      <c r="F112" s="42">
        <v>0</v>
      </c>
      <c r="G112" s="34">
        <v>0</v>
      </c>
      <c r="H112" s="34">
        <v>117</v>
      </c>
      <c r="I112" s="34">
        <v>52</v>
      </c>
      <c r="J112" s="34">
        <v>111</v>
      </c>
      <c r="K112" s="73">
        <v>58</v>
      </c>
      <c r="L112" s="34">
        <v>69</v>
      </c>
      <c r="M112" s="34">
        <v>78.5</v>
      </c>
      <c r="N112" s="34">
        <v>486</v>
      </c>
      <c r="O112" s="34" t="str">
        <f>IF(D112="理科",IF(N112&gt;=分数线!$C$2,"本科",""),IF(D112="文科",IF(N112&gt;=分数线!$C$3,"本科","")))</f>
        <v>本科</v>
      </c>
      <c r="P112" s="34">
        <f t="shared" si="30"/>
        <v>72</v>
      </c>
      <c r="Q112" s="34" t="str">
        <f>IF(D112="理科",IF(N112&gt;=分数线!$C$6,"重本",""),IF(D112="文科",IF(N112&gt;=分数线!$C$7,"重本","")))</f>
        <v/>
      </c>
      <c r="R112" s="34">
        <f t="shared" si="34"/>
        <v>0</v>
      </c>
      <c r="S112" s="34">
        <f t="shared" si="35"/>
        <v>72</v>
      </c>
      <c r="T112" s="34" t="e">
        <v>#N/A</v>
      </c>
      <c r="U112" s="34" t="e">
        <v>#N/A</v>
      </c>
      <c r="V112" s="34">
        <f t="shared" si="36"/>
        <v>1.2</v>
      </c>
      <c r="W112" s="34" t="e">
        <v>#N/A</v>
      </c>
      <c r="X112" s="34">
        <f t="shared" si="36"/>
        <v>1.2</v>
      </c>
      <c r="Y112" s="34" t="e">
        <v>#N/A</v>
      </c>
      <c r="Z112" s="34">
        <f t="shared" si="36"/>
        <v>1.2</v>
      </c>
      <c r="AA112" s="34" t="s">
        <v>1340</v>
      </c>
      <c r="AB112" s="34">
        <f t="shared" si="36"/>
        <v>1.2</v>
      </c>
      <c r="AC112" s="34" t="s">
        <v>73</v>
      </c>
      <c r="AD112" s="34">
        <f t="shared" si="37"/>
        <v>1.2</v>
      </c>
      <c r="AE112" s="34" t="s">
        <v>1348</v>
      </c>
      <c r="AF112" s="34">
        <f t="shared" si="38"/>
        <v>1.2</v>
      </c>
      <c r="AG112" s="34" t="s">
        <v>1359</v>
      </c>
      <c r="AH112" s="34" t="s">
        <v>1362</v>
      </c>
      <c r="AI112" s="34">
        <f t="shared" si="39"/>
        <v>1.2</v>
      </c>
      <c r="AJ112" s="34" t="s">
        <v>1331</v>
      </c>
      <c r="AK112" s="34">
        <f t="shared" si="40"/>
        <v>1.2</v>
      </c>
      <c r="AL112" s="34" t="s">
        <v>1335</v>
      </c>
      <c r="AM112" s="34">
        <f t="shared" si="41"/>
        <v>1.2</v>
      </c>
      <c r="AN112" s="34" t="s">
        <v>1340</v>
      </c>
      <c r="AO112" s="34">
        <f t="shared" si="42"/>
        <v>1.2</v>
      </c>
      <c r="AP112" s="34" t="s">
        <v>73</v>
      </c>
      <c r="AQ112" s="34">
        <f t="shared" si="43"/>
        <v>1.2</v>
      </c>
      <c r="AR112" s="34" t="s">
        <v>1348</v>
      </c>
      <c r="AS112" s="34">
        <f t="shared" si="44"/>
        <v>1.2</v>
      </c>
      <c r="AT112" s="34" t="s">
        <v>1359</v>
      </c>
      <c r="AU112" s="34" t="s">
        <v>1326</v>
      </c>
      <c r="AV112" s="34">
        <f t="shared" si="45"/>
        <v>1.7999999999999998</v>
      </c>
      <c r="AW112" s="34" t="s">
        <v>1331</v>
      </c>
      <c r="AX112" s="34">
        <f t="shared" si="45"/>
        <v>1.7999999999999998</v>
      </c>
      <c r="AY112" s="34" t="s">
        <v>1335</v>
      </c>
      <c r="AZ112" s="34">
        <f t="shared" si="45"/>
        <v>1.7999999999999998</v>
      </c>
      <c r="BA112" s="34" t="s">
        <v>1340</v>
      </c>
      <c r="BB112" s="34">
        <f t="shared" si="45"/>
        <v>1.7999999999999998</v>
      </c>
      <c r="BC112" s="34" t="s">
        <v>73</v>
      </c>
      <c r="BD112" s="34">
        <f t="shared" si="46"/>
        <v>1.7999999999999998</v>
      </c>
      <c r="BE112" s="34" t="s">
        <v>1348</v>
      </c>
      <c r="BF112" s="34">
        <f t="shared" si="47"/>
        <v>1.7999999999999998</v>
      </c>
      <c r="BG112" s="34">
        <v>12</v>
      </c>
      <c r="BH112" s="34" t="s">
        <v>1326</v>
      </c>
      <c r="BI112" s="34">
        <f t="shared" si="48"/>
        <v>1.7999999999999998</v>
      </c>
      <c r="BJ112" s="34" t="s">
        <v>1331</v>
      </c>
      <c r="BK112" s="34">
        <f t="shared" si="49"/>
        <v>1.7999999999999998</v>
      </c>
      <c r="BL112" s="34" t="s">
        <v>1335</v>
      </c>
      <c r="BM112" s="34">
        <f t="shared" si="50"/>
        <v>1.7999999999999998</v>
      </c>
      <c r="BN112" s="34" t="s">
        <v>1340</v>
      </c>
      <c r="BO112" s="34">
        <f t="shared" si="51"/>
        <v>1.7999999999999998</v>
      </c>
      <c r="BP112" s="34" t="s">
        <v>73</v>
      </c>
      <c r="BQ112" s="34">
        <f t="shared" si="52"/>
        <v>1.7999999999999998</v>
      </c>
      <c r="BR112" s="34" t="s">
        <v>1348</v>
      </c>
      <c r="BS112" s="34">
        <f t="shared" si="53"/>
        <v>1.7999999999999998</v>
      </c>
      <c r="BT112" s="34">
        <v>12</v>
      </c>
      <c r="BU112" s="34" t="s">
        <v>1326</v>
      </c>
      <c r="BV112" s="34">
        <f t="shared" si="54"/>
        <v>3</v>
      </c>
      <c r="BW112" s="34" t="s">
        <v>1331</v>
      </c>
      <c r="BX112" s="34">
        <f t="shared" si="54"/>
        <v>3</v>
      </c>
      <c r="BY112" s="34" t="s">
        <v>1335</v>
      </c>
      <c r="BZ112" s="34">
        <f t="shared" si="54"/>
        <v>3</v>
      </c>
      <c r="CA112" s="34" t="s">
        <v>1340</v>
      </c>
      <c r="CB112" s="34">
        <f t="shared" si="54"/>
        <v>3</v>
      </c>
      <c r="CC112" s="34" t="s">
        <v>73</v>
      </c>
      <c r="CD112" s="34">
        <f t="shared" si="55"/>
        <v>3</v>
      </c>
      <c r="CE112" s="34" t="s">
        <v>1348</v>
      </c>
      <c r="CF112" s="34">
        <f t="shared" si="56"/>
        <v>3</v>
      </c>
      <c r="CG112" s="34">
        <v>12</v>
      </c>
      <c r="CH112" s="34" t="s">
        <v>1326</v>
      </c>
      <c r="CI112" s="34">
        <f t="shared" si="57"/>
        <v>3</v>
      </c>
      <c r="CJ112" s="34" t="s">
        <v>1331</v>
      </c>
      <c r="CK112" s="34">
        <f t="shared" si="58"/>
        <v>3</v>
      </c>
      <c r="CL112" s="34" t="s">
        <v>1335</v>
      </c>
      <c r="CM112" s="34">
        <f t="shared" si="59"/>
        <v>3</v>
      </c>
      <c r="CN112" s="34" t="s">
        <v>1340</v>
      </c>
      <c r="CO112" s="34">
        <f t="shared" si="60"/>
        <v>3</v>
      </c>
      <c r="CP112" s="34" t="s">
        <v>73</v>
      </c>
      <c r="CQ112" s="34">
        <f t="shared" si="61"/>
        <v>3</v>
      </c>
      <c r="CR112" s="34" t="s">
        <v>1348</v>
      </c>
      <c r="CS112" s="34">
        <f t="shared" si="62"/>
        <v>3</v>
      </c>
    </row>
    <row r="113" spans="1:97" s="44" customFormat="1" ht="15.75">
      <c r="A113" s="42" t="s">
        <v>852</v>
      </c>
      <c r="B113" s="40" t="s">
        <v>288</v>
      </c>
      <c r="C113" s="42" t="s">
        <v>44</v>
      </c>
      <c r="D113" s="42" t="s">
        <v>8</v>
      </c>
      <c r="E113" s="35"/>
      <c r="F113" s="42">
        <v>1</v>
      </c>
      <c r="G113" s="34">
        <v>0</v>
      </c>
      <c r="H113" s="34">
        <v>105</v>
      </c>
      <c r="I113" s="34">
        <v>84</v>
      </c>
      <c r="J113" s="34">
        <v>119</v>
      </c>
      <c r="K113" s="73">
        <v>49.5</v>
      </c>
      <c r="L113" s="34">
        <v>54</v>
      </c>
      <c r="M113" s="34">
        <v>73</v>
      </c>
      <c r="N113" s="34">
        <v>485</v>
      </c>
      <c r="O113" s="34" t="str">
        <f>IF(D113="理科",IF(N113&gt;=分数线!$C$2,"本科",""),IF(D113="文科",IF(N113&gt;=分数线!$C$3,"本科","")))</f>
        <v>本科</v>
      </c>
      <c r="P113" s="34">
        <f t="shared" si="30"/>
        <v>36</v>
      </c>
      <c r="Q113" s="34" t="str">
        <f>IF(D113="理科",IF(N113&gt;=分数线!$C$6,"重本",""),IF(D113="文科",IF(N113&gt;=分数线!$C$7,"重本","")))</f>
        <v/>
      </c>
      <c r="R113" s="34">
        <f t="shared" si="34"/>
        <v>0</v>
      </c>
      <c r="S113" s="34">
        <f t="shared" si="35"/>
        <v>36</v>
      </c>
      <c r="T113" s="34">
        <v>11</v>
      </c>
      <c r="U113" s="34" t="s">
        <v>1325</v>
      </c>
      <c r="V113" s="34">
        <f t="shared" si="36"/>
        <v>0.6</v>
      </c>
      <c r="W113" s="34" t="s">
        <v>1330</v>
      </c>
      <c r="X113" s="34">
        <f t="shared" si="36"/>
        <v>0.6</v>
      </c>
      <c r="Y113" s="34" t="s">
        <v>1335</v>
      </c>
      <c r="Z113" s="34">
        <f t="shared" si="36"/>
        <v>0.6</v>
      </c>
      <c r="AA113" s="34" t="s">
        <v>1356</v>
      </c>
      <c r="AB113" s="34">
        <f t="shared" si="36"/>
        <v>0.6</v>
      </c>
      <c r="AC113" s="34" t="s">
        <v>1344</v>
      </c>
      <c r="AD113" s="34">
        <f t="shared" si="37"/>
        <v>0.6</v>
      </c>
      <c r="AE113" s="34" t="s">
        <v>18</v>
      </c>
      <c r="AF113" s="34">
        <f t="shared" si="38"/>
        <v>0.6</v>
      </c>
      <c r="AG113" s="34" t="s">
        <v>217</v>
      </c>
      <c r="AH113" s="34" t="s">
        <v>1325</v>
      </c>
      <c r="AI113" s="34">
        <f t="shared" si="39"/>
        <v>0.6</v>
      </c>
      <c r="AJ113" s="34" t="s">
        <v>1330</v>
      </c>
      <c r="AK113" s="34">
        <f t="shared" si="40"/>
        <v>0.6</v>
      </c>
      <c r="AL113" s="34" t="s">
        <v>1335</v>
      </c>
      <c r="AM113" s="34">
        <f t="shared" si="41"/>
        <v>0.6</v>
      </c>
      <c r="AN113" s="34" t="s">
        <v>1356</v>
      </c>
      <c r="AO113" s="34">
        <f t="shared" si="42"/>
        <v>0.6</v>
      </c>
      <c r="AP113" s="34" t="s">
        <v>1344</v>
      </c>
      <c r="AQ113" s="34">
        <f t="shared" si="43"/>
        <v>0.6</v>
      </c>
      <c r="AR113" s="34" t="s">
        <v>18</v>
      </c>
      <c r="AS113" s="34">
        <f t="shared" si="44"/>
        <v>0.6</v>
      </c>
      <c r="AT113" s="34" t="s">
        <v>217</v>
      </c>
      <c r="AU113" s="34" t="s">
        <v>1325</v>
      </c>
      <c r="AV113" s="34">
        <f t="shared" si="45"/>
        <v>0.89999999999999991</v>
      </c>
      <c r="AW113" s="34" t="s">
        <v>1330</v>
      </c>
      <c r="AX113" s="34">
        <f t="shared" si="45"/>
        <v>0.89999999999999991</v>
      </c>
      <c r="AY113" s="34" t="s">
        <v>1335</v>
      </c>
      <c r="AZ113" s="34">
        <f t="shared" si="45"/>
        <v>0.89999999999999991</v>
      </c>
      <c r="BA113" s="34" t="s">
        <v>1356</v>
      </c>
      <c r="BB113" s="34">
        <f t="shared" si="45"/>
        <v>0.89999999999999991</v>
      </c>
      <c r="BC113" s="34" t="s">
        <v>1344</v>
      </c>
      <c r="BD113" s="34">
        <f t="shared" si="46"/>
        <v>0.89999999999999991</v>
      </c>
      <c r="BE113" s="34" t="s">
        <v>1342</v>
      </c>
      <c r="BF113" s="34">
        <f t="shared" si="47"/>
        <v>0.89999999999999991</v>
      </c>
      <c r="BG113" s="34">
        <v>11</v>
      </c>
      <c r="BH113" s="34" t="s">
        <v>1325</v>
      </c>
      <c r="BI113" s="34">
        <f t="shared" si="48"/>
        <v>0.89999999999999991</v>
      </c>
      <c r="BJ113" s="34" t="s">
        <v>1330</v>
      </c>
      <c r="BK113" s="34">
        <f t="shared" si="49"/>
        <v>0.89999999999999991</v>
      </c>
      <c r="BL113" s="34" t="s">
        <v>1335</v>
      </c>
      <c r="BM113" s="34">
        <f t="shared" si="50"/>
        <v>0.89999999999999991</v>
      </c>
      <c r="BN113" s="34" t="s">
        <v>1356</v>
      </c>
      <c r="BO113" s="34">
        <f t="shared" si="51"/>
        <v>0.89999999999999991</v>
      </c>
      <c r="BP113" s="34" t="s">
        <v>1344</v>
      </c>
      <c r="BQ113" s="34">
        <f t="shared" si="52"/>
        <v>0.89999999999999991</v>
      </c>
      <c r="BR113" s="34" t="s">
        <v>1349</v>
      </c>
      <c r="BS113" s="34">
        <f t="shared" si="53"/>
        <v>0.89999999999999991</v>
      </c>
      <c r="BT113" s="34">
        <v>11</v>
      </c>
      <c r="BU113" s="34" t="s">
        <v>1325</v>
      </c>
      <c r="BV113" s="34">
        <f t="shared" si="54"/>
        <v>1.5</v>
      </c>
      <c r="BW113" s="34" t="s">
        <v>1330</v>
      </c>
      <c r="BX113" s="34">
        <f t="shared" si="54"/>
        <v>1.5</v>
      </c>
      <c r="BY113" s="34" t="s">
        <v>1335</v>
      </c>
      <c r="BZ113" s="34">
        <f t="shared" si="54"/>
        <v>1.5</v>
      </c>
      <c r="CA113" s="34" t="s">
        <v>20</v>
      </c>
      <c r="CB113" s="34">
        <f t="shared" si="54"/>
        <v>1.5</v>
      </c>
      <c r="CC113" s="34" t="s">
        <v>1344</v>
      </c>
      <c r="CD113" s="34">
        <f t="shared" si="55"/>
        <v>1.5</v>
      </c>
      <c r="CE113" s="34" t="s">
        <v>1349</v>
      </c>
      <c r="CF113" s="34">
        <f t="shared" si="56"/>
        <v>1.5</v>
      </c>
      <c r="CG113" s="34">
        <v>11</v>
      </c>
      <c r="CH113" s="34" t="s">
        <v>1325</v>
      </c>
      <c r="CI113" s="34">
        <f t="shared" si="57"/>
        <v>1.5</v>
      </c>
      <c r="CJ113" s="34" t="s">
        <v>1330</v>
      </c>
      <c r="CK113" s="34">
        <f t="shared" si="58"/>
        <v>1.5</v>
      </c>
      <c r="CL113" s="34" t="s">
        <v>1335</v>
      </c>
      <c r="CM113" s="34">
        <f t="shared" si="59"/>
        <v>1.5</v>
      </c>
      <c r="CN113" s="34" t="s">
        <v>20</v>
      </c>
      <c r="CO113" s="34">
        <f t="shared" si="60"/>
        <v>1.5</v>
      </c>
      <c r="CP113" s="34" t="s">
        <v>1344</v>
      </c>
      <c r="CQ113" s="34">
        <f t="shared" si="61"/>
        <v>1.5</v>
      </c>
      <c r="CR113" s="34" t="s">
        <v>1349</v>
      </c>
      <c r="CS113" s="34">
        <f t="shared" si="62"/>
        <v>1.5</v>
      </c>
    </row>
    <row r="114" spans="1:97" s="44" customFormat="1" ht="15.75">
      <c r="A114" s="42" t="s">
        <v>853</v>
      </c>
      <c r="B114" s="40" t="s">
        <v>289</v>
      </c>
      <c r="C114" s="42" t="s">
        <v>44</v>
      </c>
      <c r="D114" s="42" t="s">
        <v>8</v>
      </c>
      <c r="E114" s="35"/>
      <c r="F114" s="42">
        <v>1</v>
      </c>
      <c r="G114" s="34">
        <v>1</v>
      </c>
      <c r="H114" s="34">
        <v>106</v>
      </c>
      <c r="I114" s="34">
        <v>62</v>
      </c>
      <c r="J114" s="34">
        <v>117</v>
      </c>
      <c r="K114" s="73">
        <v>56.5</v>
      </c>
      <c r="L114" s="34">
        <v>67</v>
      </c>
      <c r="M114" s="34">
        <v>73</v>
      </c>
      <c r="N114" s="34">
        <v>482</v>
      </c>
      <c r="O114" s="34" t="str">
        <f>IF(D114="理科",IF(N114&gt;=分数线!$C$2,"本科",""),IF(D114="文科",IF(N114&gt;=分数线!$C$3,"本科","")))</f>
        <v>本科</v>
      </c>
      <c r="P114" s="34">
        <f t="shared" si="30"/>
        <v>36</v>
      </c>
      <c r="Q114" s="34" t="str">
        <f>IF(D114="理科",IF(N114&gt;=分数线!$C$6,"重本",""),IF(D114="文科",IF(N114&gt;=分数线!$C$7,"重本","")))</f>
        <v/>
      </c>
      <c r="R114" s="34">
        <f t="shared" si="34"/>
        <v>-72</v>
      </c>
      <c r="S114" s="34">
        <f t="shared" si="35"/>
        <v>-36</v>
      </c>
      <c r="T114" s="34">
        <v>10</v>
      </c>
      <c r="U114" s="34" t="s">
        <v>1324</v>
      </c>
      <c r="V114" s="34">
        <f t="shared" si="36"/>
        <v>-0.6</v>
      </c>
      <c r="W114" s="34" t="s">
        <v>1351</v>
      </c>
      <c r="X114" s="34">
        <f t="shared" si="36"/>
        <v>-0.6</v>
      </c>
      <c r="Y114" s="34" t="s">
        <v>1365</v>
      </c>
      <c r="Z114" s="34">
        <f t="shared" si="36"/>
        <v>-0.6</v>
      </c>
      <c r="AA114" s="34" t="s">
        <v>1356</v>
      </c>
      <c r="AB114" s="34">
        <f t="shared" si="36"/>
        <v>-0.6</v>
      </c>
      <c r="AC114" s="34" t="s">
        <v>1345</v>
      </c>
      <c r="AD114" s="34">
        <f t="shared" si="37"/>
        <v>-0.6</v>
      </c>
      <c r="AE114" s="34" t="s">
        <v>1349</v>
      </c>
      <c r="AF114" s="34">
        <f t="shared" si="38"/>
        <v>-0.6</v>
      </c>
      <c r="AG114" s="34" t="s">
        <v>218</v>
      </c>
      <c r="AH114" s="34" t="s">
        <v>1324</v>
      </c>
      <c r="AI114" s="34">
        <f t="shared" si="39"/>
        <v>-0.6</v>
      </c>
      <c r="AJ114" s="34" t="s">
        <v>1351</v>
      </c>
      <c r="AK114" s="34">
        <f t="shared" si="40"/>
        <v>-0.6</v>
      </c>
      <c r="AL114" s="34" t="s">
        <v>1365</v>
      </c>
      <c r="AM114" s="34">
        <f t="shared" si="41"/>
        <v>-0.6</v>
      </c>
      <c r="AN114" s="34" t="s">
        <v>1356</v>
      </c>
      <c r="AO114" s="34">
        <f t="shared" si="42"/>
        <v>-0.6</v>
      </c>
      <c r="AP114" s="34" t="s">
        <v>1345</v>
      </c>
      <c r="AQ114" s="34">
        <f t="shared" si="43"/>
        <v>-0.6</v>
      </c>
      <c r="AR114" s="34" t="s">
        <v>1349</v>
      </c>
      <c r="AS114" s="34">
        <f t="shared" si="44"/>
        <v>-0.6</v>
      </c>
      <c r="AT114" s="34" t="s">
        <v>218</v>
      </c>
      <c r="AU114" s="34" t="s">
        <v>1324</v>
      </c>
      <c r="AV114" s="34">
        <f t="shared" si="45"/>
        <v>-0.89999999999999991</v>
      </c>
      <c r="AW114" s="34" t="s">
        <v>1351</v>
      </c>
      <c r="AX114" s="34">
        <f t="shared" si="45"/>
        <v>-0.89999999999999991</v>
      </c>
      <c r="AY114" s="34" t="s">
        <v>1333</v>
      </c>
      <c r="AZ114" s="34">
        <f t="shared" si="45"/>
        <v>-0.89999999999999991</v>
      </c>
      <c r="BA114" s="34" t="s">
        <v>1357</v>
      </c>
      <c r="BB114" s="34">
        <f t="shared" si="45"/>
        <v>-0.89999999999999991</v>
      </c>
      <c r="BC114" s="34" t="s">
        <v>1345</v>
      </c>
      <c r="BD114" s="34">
        <f t="shared" si="46"/>
        <v>-0.89999999999999991</v>
      </c>
      <c r="BE114" s="34" t="s">
        <v>1349</v>
      </c>
      <c r="BF114" s="34">
        <f t="shared" si="47"/>
        <v>-0.89999999999999991</v>
      </c>
      <c r="BG114" s="34">
        <v>10</v>
      </c>
      <c r="BH114" s="34" t="s">
        <v>1324</v>
      </c>
      <c r="BI114" s="34">
        <f t="shared" si="48"/>
        <v>-0.89999999999999991</v>
      </c>
      <c r="BJ114" s="34" t="s">
        <v>1351</v>
      </c>
      <c r="BK114" s="34">
        <f t="shared" si="49"/>
        <v>-0.89999999999999991</v>
      </c>
      <c r="BL114" s="34" t="s">
        <v>1333</v>
      </c>
      <c r="BM114" s="34">
        <f t="shared" si="50"/>
        <v>-0.89999999999999991</v>
      </c>
      <c r="BN114" s="34" t="s">
        <v>1356</v>
      </c>
      <c r="BO114" s="34">
        <f t="shared" si="51"/>
        <v>-0.89999999999999991</v>
      </c>
      <c r="BP114" s="34" t="s">
        <v>1345</v>
      </c>
      <c r="BQ114" s="34">
        <f t="shared" si="52"/>
        <v>-0.89999999999999991</v>
      </c>
      <c r="BR114" s="34" t="s">
        <v>1349</v>
      </c>
      <c r="BS114" s="34">
        <f t="shared" si="53"/>
        <v>-0.89999999999999991</v>
      </c>
      <c r="BT114" s="34">
        <v>10</v>
      </c>
      <c r="BU114" s="34" t="s">
        <v>1324</v>
      </c>
      <c r="BV114" s="34">
        <f t="shared" si="54"/>
        <v>-1.5</v>
      </c>
      <c r="BW114" s="34" t="s">
        <v>19</v>
      </c>
      <c r="BX114" s="34">
        <f t="shared" si="54"/>
        <v>-1.5</v>
      </c>
      <c r="BY114" s="34" t="s">
        <v>1333</v>
      </c>
      <c r="BZ114" s="34">
        <f t="shared" si="54"/>
        <v>-1.5</v>
      </c>
      <c r="CA114" s="34" t="s">
        <v>20</v>
      </c>
      <c r="CB114" s="34">
        <f t="shared" si="54"/>
        <v>-1.5</v>
      </c>
      <c r="CC114" s="34" t="s">
        <v>1345</v>
      </c>
      <c r="CD114" s="34">
        <f t="shared" si="55"/>
        <v>-1.5</v>
      </c>
      <c r="CE114" s="34" t="s">
        <v>1349</v>
      </c>
      <c r="CF114" s="34">
        <f t="shared" si="56"/>
        <v>-1.5</v>
      </c>
      <c r="CG114" s="34">
        <v>10</v>
      </c>
      <c r="CH114" s="34" t="s">
        <v>1324</v>
      </c>
      <c r="CI114" s="34">
        <f t="shared" si="57"/>
        <v>-1.5</v>
      </c>
      <c r="CJ114" s="34" t="s">
        <v>19</v>
      </c>
      <c r="CK114" s="34">
        <f t="shared" si="58"/>
        <v>-1.5</v>
      </c>
      <c r="CL114" s="34" t="s">
        <v>1333</v>
      </c>
      <c r="CM114" s="34">
        <f t="shared" si="59"/>
        <v>-1.5</v>
      </c>
      <c r="CN114" s="34" t="s">
        <v>20</v>
      </c>
      <c r="CO114" s="34">
        <f t="shared" si="60"/>
        <v>-1.5</v>
      </c>
      <c r="CP114" s="34" t="s">
        <v>1345</v>
      </c>
      <c r="CQ114" s="34">
        <f t="shared" si="61"/>
        <v>-1.5</v>
      </c>
      <c r="CR114" s="34" t="s">
        <v>1349</v>
      </c>
      <c r="CS114" s="34">
        <f t="shared" si="62"/>
        <v>-1.5</v>
      </c>
    </row>
    <row r="115" spans="1:97" s="44" customFormat="1" ht="15.75">
      <c r="A115" s="42" t="s">
        <v>854</v>
      </c>
      <c r="B115" s="40" t="s">
        <v>290</v>
      </c>
      <c r="C115" s="42" t="s">
        <v>44</v>
      </c>
      <c r="D115" s="42" t="s">
        <v>8</v>
      </c>
      <c r="E115" s="35"/>
      <c r="F115" s="42">
        <v>1</v>
      </c>
      <c r="G115" s="34">
        <v>0</v>
      </c>
      <c r="H115" s="34">
        <v>112</v>
      </c>
      <c r="I115" s="34">
        <v>87</v>
      </c>
      <c r="J115" s="34">
        <v>102</v>
      </c>
      <c r="K115" s="73">
        <v>43</v>
      </c>
      <c r="L115" s="34">
        <v>61</v>
      </c>
      <c r="M115" s="34">
        <v>77</v>
      </c>
      <c r="N115" s="34">
        <v>482</v>
      </c>
      <c r="O115" s="34" t="str">
        <f>IF(D115="理科",IF(N115&gt;=分数线!$C$2,"本科",""),IF(D115="文科",IF(N115&gt;=分数线!$C$3,"本科","")))</f>
        <v>本科</v>
      </c>
      <c r="P115" s="34">
        <f t="shared" si="30"/>
        <v>36</v>
      </c>
      <c r="Q115" s="34" t="str">
        <f>IF(D115="理科",IF(N115&gt;=分数线!$C$6,"重本",""),IF(D115="文科",IF(N115&gt;=分数线!$C$7,"重本","")))</f>
        <v/>
      </c>
      <c r="R115" s="34">
        <f t="shared" si="34"/>
        <v>0</v>
      </c>
      <c r="S115" s="34">
        <f t="shared" si="35"/>
        <v>36</v>
      </c>
      <c r="T115" s="34">
        <v>12</v>
      </c>
      <c r="U115" s="34" t="s">
        <v>1362</v>
      </c>
      <c r="V115" s="34">
        <f t="shared" si="36"/>
        <v>0.6</v>
      </c>
      <c r="W115" s="34" t="s">
        <v>1331</v>
      </c>
      <c r="X115" s="34">
        <f t="shared" si="36"/>
        <v>0.6</v>
      </c>
      <c r="Y115" s="34" t="s">
        <v>1355</v>
      </c>
      <c r="Z115" s="34">
        <f t="shared" si="36"/>
        <v>0.6</v>
      </c>
      <c r="AA115" s="34" t="s">
        <v>1340</v>
      </c>
      <c r="AB115" s="34">
        <f t="shared" si="36"/>
        <v>0.6</v>
      </c>
      <c r="AC115" s="34" t="s">
        <v>73</v>
      </c>
      <c r="AD115" s="34">
        <f t="shared" si="37"/>
        <v>0.6</v>
      </c>
      <c r="AE115" s="34" t="s">
        <v>1348</v>
      </c>
      <c r="AF115" s="34">
        <f t="shared" si="38"/>
        <v>0.6</v>
      </c>
      <c r="AG115" s="34" t="s">
        <v>1359</v>
      </c>
      <c r="AH115" s="34" t="s">
        <v>1362</v>
      </c>
      <c r="AI115" s="34">
        <f t="shared" si="39"/>
        <v>0.6</v>
      </c>
      <c r="AJ115" s="34" t="s">
        <v>1331</v>
      </c>
      <c r="AK115" s="34">
        <f t="shared" si="40"/>
        <v>0.6</v>
      </c>
      <c r="AL115" s="34" t="s">
        <v>1355</v>
      </c>
      <c r="AM115" s="34">
        <f t="shared" si="41"/>
        <v>0.6</v>
      </c>
      <c r="AN115" s="34" t="s">
        <v>1340</v>
      </c>
      <c r="AO115" s="34">
        <f t="shared" si="42"/>
        <v>0.6</v>
      </c>
      <c r="AP115" s="34" t="s">
        <v>73</v>
      </c>
      <c r="AQ115" s="34">
        <f t="shared" si="43"/>
        <v>0.6</v>
      </c>
      <c r="AR115" s="34" t="s">
        <v>1348</v>
      </c>
      <c r="AS115" s="34">
        <f t="shared" si="44"/>
        <v>0.6</v>
      </c>
      <c r="AT115" s="34" t="s">
        <v>1359</v>
      </c>
      <c r="AU115" s="34" t="s">
        <v>1326</v>
      </c>
      <c r="AV115" s="34">
        <f t="shared" si="45"/>
        <v>0.89999999999999991</v>
      </c>
      <c r="AW115" s="34" t="s">
        <v>1331</v>
      </c>
      <c r="AX115" s="34">
        <f t="shared" si="45"/>
        <v>0.89999999999999991</v>
      </c>
      <c r="AY115" s="34" t="s">
        <v>1335</v>
      </c>
      <c r="AZ115" s="34">
        <f t="shared" si="45"/>
        <v>0.89999999999999991</v>
      </c>
      <c r="BA115" s="34" t="s">
        <v>1340</v>
      </c>
      <c r="BB115" s="34">
        <f t="shared" si="45"/>
        <v>0.89999999999999991</v>
      </c>
      <c r="BC115" s="34" t="s">
        <v>73</v>
      </c>
      <c r="BD115" s="34">
        <f t="shared" si="46"/>
        <v>0.89999999999999991</v>
      </c>
      <c r="BE115" s="34" t="s">
        <v>1348</v>
      </c>
      <c r="BF115" s="34">
        <f t="shared" si="47"/>
        <v>0.89999999999999991</v>
      </c>
      <c r="BG115" s="34">
        <v>12</v>
      </c>
      <c r="BH115" s="34" t="s">
        <v>1326</v>
      </c>
      <c r="BI115" s="34">
        <f t="shared" si="48"/>
        <v>0.89999999999999991</v>
      </c>
      <c r="BJ115" s="34" t="s">
        <v>1331</v>
      </c>
      <c r="BK115" s="34">
        <f t="shared" si="49"/>
        <v>0.89999999999999991</v>
      </c>
      <c r="BL115" s="34" t="s">
        <v>1335</v>
      </c>
      <c r="BM115" s="34">
        <f t="shared" si="50"/>
        <v>0.89999999999999991</v>
      </c>
      <c r="BN115" s="34" t="s">
        <v>1340</v>
      </c>
      <c r="BO115" s="34">
        <f t="shared" si="51"/>
        <v>0.89999999999999991</v>
      </c>
      <c r="BP115" s="34" t="s">
        <v>73</v>
      </c>
      <c r="BQ115" s="34">
        <f t="shared" si="52"/>
        <v>0.89999999999999991</v>
      </c>
      <c r="BR115" s="34" t="s">
        <v>1348</v>
      </c>
      <c r="BS115" s="34">
        <f t="shared" si="53"/>
        <v>0.89999999999999991</v>
      </c>
      <c r="BT115" s="34">
        <v>12</v>
      </c>
      <c r="BU115" s="34" t="s">
        <v>1326</v>
      </c>
      <c r="BV115" s="34">
        <f t="shared" si="54"/>
        <v>1.5</v>
      </c>
      <c r="BW115" s="34" t="s">
        <v>1331</v>
      </c>
      <c r="BX115" s="34">
        <f t="shared" si="54"/>
        <v>1.5</v>
      </c>
      <c r="BY115" s="34" t="s">
        <v>1335</v>
      </c>
      <c r="BZ115" s="34">
        <f t="shared" si="54"/>
        <v>1.5</v>
      </c>
      <c r="CA115" s="34" t="s">
        <v>1340</v>
      </c>
      <c r="CB115" s="34">
        <f t="shared" si="54"/>
        <v>1.5</v>
      </c>
      <c r="CC115" s="34" t="s">
        <v>73</v>
      </c>
      <c r="CD115" s="34">
        <f t="shared" si="55"/>
        <v>1.5</v>
      </c>
      <c r="CE115" s="34" t="s">
        <v>1348</v>
      </c>
      <c r="CF115" s="34">
        <f t="shared" si="56"/>
        <v>1.5</v>
      </c>
      <c r="CG115" s="34">
        <v>12</v>
      </c>
      <c r="CH115" s="34" t="s">
        <v>1326</v>
      </c>
      <c r="CI115" s="34">
        <f t="shared" si="57"/>
        <v>1.5</v>
      </c>
      <c r="CJ115" s="34" t="s">
        <v>1331</v>
      </c>
      <c r="CK115" s="34">
        <f t="shared" si="58"/>
        <v>1.5</v>
      </c>
      <c r="CL115" s="34" t="s">
        <v>1335</v>
      </c>
      <c r="CM115" s="34">
        <f t="shared" si="59"/>
        <v>1.5</v>
      </c>
      <c r="CN115" s="34" t="s">
        <v>1340</v>
      </c>
      <c r="CO115" s="34">
        <f t="shared" si="60"/>
        <v>1.5</v>
      </c>
      <c r="CP115" s="34" t="s">
        <v>73</v>
      </c>
      <c r="CQ115" s="34">
        <f t="shared" si="61"/>
        <v>1.5</v>
      </c>
      <c r="CR115" s="34" t="s">
        <v>1348</v>
      </c>
      <c r="CS115" s="34">
        <f t="shared" si="62"/>
        <v>1.5</v>
      </c>
    </row>
    <row r="116" spans="1:97" s="44" customFormat="1" ht="15.75">
      <c r="A116" s="42" t="s">
        <v>855</v>
      </c>
      <c r="B116" s="40" t="s">
        <v>291</v>
      </c>
      <c r="C116" s="42" t="s">
        <v>44</v>
      </c>
      <c r="D116" s="42" t="s">
        <v>8</v>
      </c>
      <c r="E116" s="35"/>
      <c r="F116" s="42">
        <v>0</v>
      </c>
      <c r="G116" s="34">
        <v>0</v>
      </c>
      <c r="H116" s="34">
        <v>103</v>
      </c>
      <c r="I116" s="34">
        <v>76</v>
      </c>
      <c r="J116" s="34">
        <v>109</v>
      </c>
      <c r="K116" s="73">
        <v>42</v>
      </c>
      <c r="L116" s="34">
        <v>70.5</v>
      </c>
      <c r="M116" s="34">
        <v>79.5</v>
      </c>
      <c r="N116" s="34">
        <v>480</v>
      </c>
      <c r="O116" s="34" t="str">
        <f>IF(D116="理科",IF(N116&gt;=分数线!$C$2,"本科",""),IF(D116="文科",IF(N116&gt;=分数线!$C$3,"本科","")))</f>
        <v>本科</v>
      </c>
      <c r="P116" s="34">
        <f t="shared" si="30"/>
        <v>72</v>
      </c>
      <c r="Q116" s="34" t="str">
        <f>IF(D116="理科",IF(N116&gt;=分数线!$C$6,"重本",""),IF(D116="文科",IF(N116&gt;=分数线!$C$7,"重本","")))</f>
        <v/>
      </c>
      <c r="R116" s="34">
        <f t="shared" si="34"/>
        <v>0</v>
      </c>
      <c r="S116" s="34">
        <f t="shared" si="35"/>
        <v>72</v>
      </c>
      <c r="T116" s="34">
        <v>7</v>
      </c>
      <c r="U116" s="34" t="s">
        <v>1362</v>
      </c>
      <c r="V116" s="34">
        <f t="shared" si="36"/>
        <v>1.2</v>
      </c>
      <c r="W116" s="34" t="s">
        <v>1363</v>
      </c>
      <c r="X116" s="34">
        <f t="shared" si="36"/>
        <v>1.2</v>
      </c>
      <c r="Y116" s="34" t="s">
        <v>1332</v>
      </c>
      <c r="Z116" s="34">
        <f t="shared" si="36"/>
        <v>1.2</v>
      </c>
      <c r="AA116" s="34" t="s">
        <v>1340</v>
      </c>
      <c r="AB116" s="34">
        <f t="shared" si="36"/>
        <v>1.2</v>
      </c>
      <c r="AC116" s="34" t="s">
        <v>72</v>
      </c>
      <c r="AD116" s="34">
        <f t="shared" si="37"/>
        <v>1.2</v>
      </c>
      <c r="AE116" s="34" t="s">
        <v>18</v>
      </c>
      <c r="AF116" s="34">
        <f t="shared" si="38"/>
        <v>1.2</v>
      </c>
      <c r="AG116" s="34" t="s">
        <v>220</v>
      </c>
      <c r="AH116" s="34" t="s">
        <v>1362</v>
      </c>
      <c r="AI116" s="34">
        <f t="shared" si="39"/>
        <v>1.2</v>
      </c>
      <c r="AJ116" s="34" t="s">
        <v>1363</v>
      </c>
      <c r="AK116" s="34">
        <f t="shared" si="40"/>
        <v>1.2</v>
      </c>
      <c r="AL116" s="34" t="s">
        <v>1332</v>
      </c>
      <c r="AM116" s="34">
        <f t="shared" si="41"/>
        <v>1.2</v>
      </c>
      <c r="AN116" s="34" t="s">
        <v>1340</v>
      </c>
      <c r="AO116" s="34">
        <f t="shared" si="42"/>
        <v>1.2</v>
      </c>
      <c r="AP116" s="34" t="s">
        <v>72</v>
      </c>
      <c r="AQ116" s="34">
        <f t="shared" si="43"/>
        <v>1.2</v>
      </c>
      <c r="AR116" s="34" t="s">
        <v>18</v>
      </c>
      <c r="AS116" s="34">
        <f t="shared" si="44"/>
        <v>1.2</v>
      </c>
      <c r="AT116" s="34" t="s">
        <v>220</v>
      </c>
      <c r="AU116" s="34" t="s">
        <v>1323</v>
      </c>
      <c r="AV116" s="34">
        <f t="shared" si="45"/>
        <v>1.7999999999999998</v>
      </c>
      <c r="AW116" s="34" t="s">
        <v>1351</v>
      </c>
      <c r="AX116" s="34">
        <f t="shared" si="45"/>
        <v>1.7999999999999998</v>
      </c>
      <c r="AY116" s="34" t="s">
        <v>1332</v>
      </c>
      <c r="AZ116" s="34">
        <f t="shared" si="45"/>
        <v>1.7999999999999998</v>
      </c>
      <c r="BA116" s="34" t="s">
        <v>1340</v>
      </c>
      <c r="BB116" s="34">
        <f t="shared" si="45"/>
        <v>1.7999999999999998</v>
      </c>
      <c r="BC116" s="34" t="s">
        <v>1358</v>
      </c>
      <c r="BD116" s="34">
        <f t="shared" si="46"/>
        <v>1.7999999999999998</v>
      </c>
      <c r="BE116" s="34" t="s">
        <v>1342</v>
      </c>
      <c r="BF116" s="34">
        <f t="shared" si="47"/>
        <v>1.7999999999999998</v>
      </c>
      <c r="BG116" s="34">
        <v>7</v>
      </c>
      <c r="BH116" s="34" t="s">
        <v>1323</v>
      </c>
      <c r="BI116" s="34">
        <f t="shared" si="48"/>
        <v>1.7999999999999998</v>
      </c>
      <c r="BJ116" s="34" t="s">
        <v>1351</v>
      </c>
      <c r="BK116" s="34">
        <f t="shared" si="49"/>
        <v>1.7999999999999998</v>
      </c>
      <c r="BL116" s="34" t="s">
        <v>1332</v>
      </c>
      <c r="BM116" s="34">
        <f t="shared" si="50"/>
        <v>1.7999999999999998</v>
      </c>
      <c r="BN116" s="34" t="s">
        <v>1340</v>
      </c>
      <c r="BO116" s="34">
        <f t="shared" si="51"/>
        <v>1.7999999999999998</v>
      </c>
      <c r="BP116" s="34" t="s">
        <v>1358</v>
      </c>
      <c r="BQ116" s="34">
        <f t="shared" si="52"/>
        <v>1.7999999999999998</v>
      </c>
      <c r="BR116" s="34" t="s">
        <v>1342</v>
      </c>
      <c r="BS116" s="34">
        <f t="shared" si="53"/>
        <v>1.7999999999999998</v>
      </c>
      <c r="BT116" s="34">
        <v>7</v>
      </c>
      <c r="BU116" s="34" t="s">
        <v>1323</v>
      </c>
      <c r="BV116" s="34">
        <f t="shared" si="54"/>
        <v>3</v>
      </c>
      <c r="BW116" s="34" t="s">
        <v>19</v>
      </c>
      <c r="BX116" s="34">
        <f t="shared" si="54"/>
        <v>3</v>
      </c>
      <c r="BY116" s="34" t="s">
        <v>1332</v>
      </c>
      <c r="BZ116" s="34">
        <f t="shared" si="54"/>
        <v>3</v>
      </c>
      <c r="CA116" s="34" t="s">
        <v>1340</v>
      </c>
      <c r="CB116" s="34">
        <f t="shared" si="54"/>
        <v>3</v>
      </c>
      <c r="CC116" s="34" t="s">
        <v>1343</v>
      </c>
      <c r="CD116" s="34">
        <f t="shared" si="55"/>
        <v>3</v>
      </c>
      <c r="CE116" s="34" t="s">
        <v>1342</v>
      </c>
      <c r="CF116" s="34">
        <f t="shared" si="56"/>
        <v>3</v>
      </c>
      <c r="CG116" s="34">
        <v>7</v>
      </c>
      <c r="CH116" s="34" t="s">
        <v>1323</v>
      </c>
      <c r="CI116" s="34">
        <f t="shared" si="57"/>
        <v>3</v>
      </c>
      <c r="CJ116" s="34" t="s">
        <v>19</v>
      </c>
      <c r="CK116" s="34">
        <f t="shared" si="58"/>
        <v>3</v>
      </c>
      <c r="CL116" s="34" t="s">
        <v>1332</v>
      </c>
      <c r="CM116" s="34">
        <f t="shared" si="59"/>
        <v>3</v>
      </c>
      <c r="CN116" s="34" t="s">
        <v>1340</v>
      </c>
      <c r="CO116" s="34">
        <f t="shared" si="60"/>
        <v>3</v>
      </c>
      <c r="CP116" s="34" t="s">
        <v>1343</v>
      </c>
      <c r="CQ116" s="34">
        <f t="shared" si="61"/>
        <v>3</v>
      </c>
      <c r="CR116" s="34" t="s">
        <v>1342</v>
      </c>
      <c r="CS116" s="34">
        <f t="shared" si="62"/>
        <v>3</v>
      </c>
    </row>
    <row r="117" spans="1:97" s="44" customFormat="1" ht="15.75">
      <c r="A117" s="42" t="s">
        <v>856</v>
      </c>
      <c r="B117" s="40" t="s">
        <v>292</v>
      </c>
      <c r="C117" s="42" t="s">
        <v>44</v>
      </c>
      <c r="D117" s="42" t="s">
        <v>8</v>
      </c>
      <c r="E117" s="35"/>
      <c r="F117" s="42">
        <v>1</v>
      </c>
      <c r="G117" s="34">
        <v>0</v>
      </c>
      <c r="H117" s="34">
        <v>113</v>
      </c>
      <c r="I117" s="34">
        <v>83</v>
      </c>
      <c r="J117" s="34">
        <v>107</v>
      </c>
      <c r="K117" s="73">
        <v>48.5</v>
      </c>
      <c r="L117" s="34">
        <v>70</v>
      </c>
      <c r="M117" s="34">
        <v>58.5</v>
      </c>
      <c r="N117" s="34">
        <v>480</v>
      </c>
      <c r="O117" s="34" t="str">
        <f>IF(D117="理科",IF(N117&gt;=分数线!$C$2,"本科",""),IF(D117="文科",IF(N117&gt;=分数线!$C$3,"本科","")))</f>
        <v>本科</v>
      </c>
      <c r="P117" s="34">
        <f t="shared" si="30"/>
        <v>36</v>
      </c>
      <c r="Q117" s="34" t="str">
        <f>IF(D117="理科",IF(N117&gt;=分数线!$C$6,"重本",""),IF(D117="文科",IF(N117&gt;=分数线!$C$7,"重本","")))</f>
        <v/>
      </c>
      <c r="R117" s="34">
        <f t="shared" si="34"/>
        <v>0</v>
      </c>
      <c r="S117" s="34">
        <f t="shared" si="35"/>
        <v>36</v>
      </c>
      <c r="T117" s="34">
        <v>12</v>
      </c>
      <c r="U117" s="34" t="s">
        <v>1362</v>
      </c>
      <c r="V117" s="34">
        <f t="shared" si="36"/>
        <v>0.6</v>
      </c>
      <c r="W117" s="34" t="s">
        <v>1331</v>
      </c>
      <c r="X117" s="34">
        <f t="shared" si="36"/>
        <v>0.6</v>
      </c>
      <c r="Y117" s="34" t="s">
        <v>1365</v>
      </c>
      <c r="Z117" s="34">
        <f t="shared" si="36"/>
        <v>0.6</v>
      </c>
      <c r="AA117" s="34" t="s">
        <v>1340</v>
      </c>
      <c r="AB117" s="34">
        <f t="shared" si="36"/>
        <v>0.6</v>
      </c>
      <c r="AC117" s="34" t="s">
        <v>73</v>
      </c>
      <c r="AD117" s="34">
        <f t="shared" si="37"/>
        <v>0.6</v>
      </c>
      <c r="AE117" s="34" t="s">
        <v>1348</v>
      </c>
      <c r="AF117" s="34">
        <f t="shared" si="38"/>
        <v>0.6</v>
      </c>
      <c r="AG117" s="34" t="s">
        <v>1359</v>
      </c>
      <c r="AH117" s="34" t="s">
        <v>1362</v>
      </c>
      <c r="AI117" s="34">
        <f t="shared" si="39"/>
        <v>0.6</v>
      </c>
      <c r="AJ117" s="34" t="s">
        <v>1331</v>
      </c>
      <c r="AK117" s="34">
        <f t="shared" si="40"/>
        <v>0.6</v>
      </c>
      <c r="AL117" s="34" t="s">
        <v>1365</v>
      </c>
      <c r="AM117" s="34">
        <f t="shared" si="41"/>
        <v>0.6</v>
      </c>
      <c r="AN117" s="34" t="s">
        <v>1340</v>
      </c>
      <c r="AO117" s="34">
        <f t="shared" si="42"/>
        <v>0.6</v>
      </c>
      <c r="AP117" s="34" t="s">
        <v>73</v>
      </c>
      <c r="AQ117" s="34">
        <f t="shared" si="43"/>
        <v>0.6</v>
      </c>
      <c r="AR117" s="34" t="s">
        <v>1348</v>
      </c>
      <c r="AS117" s="34">
        <f t="shared" si="44"/>
        <v>0.6</v>
      </c>
      <c r="AT117" s="34" t="s">
        <v>1359</v>
      </c>
      <c r="AU117" s="34" t="s">
        <v>1326</v>
      </c>
      <c r="AV117" s="34">
        <f t="shared" si="45"/>
        <v>0.89999999999999991</v>
      </c>
      <c r="AW117" s="34" t="s">
        <v>1331</v>
      </c>
      <c r="AX117" s="34">
        <f t="shared" si="45"/>
        <v>0.89999999999999991</v>
      </c>
      <c r="AY117" s="34" t="s">
        <v>1335</v>
      </c>
      <c r="AZ117" s="34">
        <f t="shared" si="45"/>
        <v>0.89999999999999991</v>
      </c>
      <c r="BA117" s="34" t="s">
        <v>1340</v>
      </c>
      <c r="BB117" s="34">
        <f t="shared" si="45"/>
        <v>0.89999999999999991</v>
      </c>
      <c r="BC117" s="34" t="s">
        <v>73</v>
      </c>
      <c r="BD117" s="34">
        <f t="shared" si="46"/>
        <v>0.89999999999999991</v>
      </c>
      <c r="BE117" s="34" t="s">
        <v>1348</v>
      </c>
      <c r="BF117" s="34">
        <f t="shared" si="47"/>
        <v>0.89999999999999991</v>
      </c>
      <c r="BG117" s="34">
        <v>12</v>
      </c>
      <c r="BH117" s="34" t="s">
        <v>1326</v>
      </c>
      <c r="BI117" s="34">
        <f t="shared" si="48"/>
        <v>0.89999999999999991</v>
      </c>
      <c r="BJ117" s="34" t="s">
        <v>1331</v>
      </c>
      <c r="BK117" s="34">
        <f t="shared" si="49"/>
        <v>0.89999999999999991</v>
      </c>
      <c r="BL117" s="34" t="s">
        <v>1335</v>
      </c>
      <c r="BM117" s="34">
        <f t="shared" si="50"/>
        <v>0.89999999999999991</v>
      </c>
      <c r="BN117" s="34" t="s">
        <v>1340</v>
      </c>
      <c r="BO117" s="34">
        <f t="shared" si="51"/>
        <v>0.89999999999999991</v>
      </c>
      <c r="BP117" s="34" t="s">
        <v>73</v>
      </c>
      <c r="BQ117" s="34">
        <f t="shared" si="52"/>
        <v>0.89999999999999991</v>
      </c>
      <c r="BR117" s="34" t="s">
        <v>1348</v>
      </c>
      <c r="BS117" s="34">
        <f t="shared" si="53"/>
        <v>0.89999999999999991</v>
      </c>
      <c r="BT117" s="34">
        <v>12</v>
      </c>
      <c r="BU117" s="34" t="s">
        <v>1326</v>
      </c>
      <c r="BV117" s="34">
        <f t="shared" si="54"/>
        <v>1.5</v>
      </c>
      <c r="BW117" s="34" t="s">
        <v>1331</v>
      </c>
      <c r="BX117" s="34">
        <f t="shared" si="54"/>
        <v>1.5</v>
      </c>
      <c r="BY117" s="34" t="s">
        <v>1335</v>
      </c>
      <c r="BZ117" s="34">
        <f t="shared" si="54"/>
        <v>1.5</v>
      </c>
      <c r="CA117" s="34" t="s">
        <v>1340</v>
      </c>
      <c r="CB117" s="34">
        <f t="shared" si="54"/>
        <v>1.5</v>
      </c>
      <c r="CC117" s="34" t="s">
        <v>73</v>
      </c>
      <c r="CD117" s="34">
        <f t="shared" si="55"/>
        <v>1.5</v>
      </c>
      <c r="CE117" s="34" t="s">
        <v>1348</v>
      </c>
      <c r="CF117" s="34">
        <f t="shared" si="56"/>
        <v>1.5</v>
      </c>
      <c r="CG117" s="34">
        <v>12</v>
      </c>
      <c r="CH117" s="34" t="s">
        <v>1326</v>
      </c>
      <c r="CI117" s="34">
        <f t="shared" si="57"/>
        <v>1.5</v>
      </c>
      <c r="CJ117" s="34" t="s">
        <v>1331</v>
      </c>
      <c r="CK117" s="34">
        <f t="shared" si="58"/>
        <v>1.5</v>
      </c>
      <c r="CL117" s="34" t="s">
        <v>1335</v>
      </c>
      <c r="CM117" s="34">
        <f t="shared" si="59"/>
        <v>1.5</v>
      </c>
      <c r="CN117" s="34" t="s">
        <v>1340</v>
      </c>
      <c r="CO117" s="34">
        <f t="shared" si="60"/>
        <v>1.5</v>
      </c>
      <c r="CP117" s="34" t="s">
        <v>73</v>
      </c>
      <c r="CQ117" s="34">
        <f t="shared" si="61"/>
        <v>1.5</v>
      </c>
      <c r="CR117" s="34" t="s">
        <v>1348</v>
      </c>
      <c r="CS117" s="34">
        <f t="shared" si="62"/>
        <v>1.5</v>
      </c>
    </row>
    <row r="118" spans="1:97" s="44" customFormat="1" ht="15.75">
      <c r="A118" s="42" t="s">
        <v>857</v>
      </c>
      <c r="B118" s="40" t="s">
        <v>293</v>
      </c>
      <c r="C118" s="42" t="s">
        <v>44</v>
      </c>
      <c r="D118" s="42" t="s">
        <v>8</v>
      </c>
      <c r="E118" s="35"/>
      <c r="F118" s="42">
        <v>1</v>
      </c>
      <c r="G118" s="34">
        <v>1</v>
      </c>
      <c r="H118" s="34">
        <v>102</v>
      </c>
      <c r="I118" s="34">
        <v>110</v>
      </c>
      <c r="J118" s="34">
        <v>72</v>
      </c>
      <c r="K118" s="73">
        <v>72.5</v>
      </c>
      <c r="L118" s="34">
        <v>48</v>
      </c>
      <c r="M118" s="34">
        <v>74</v>
      </c>
      <c r="N118" s="34">
        <v>479</v>
      </c>
      <c r="O118" s="34" t="str">
        <f>IF(D118="理科",IF(N118&gt;=分数线!$C$2,"本科",""),IF(D118="文科",IF(N118&gt;=分数线!$C$3,"本科","")))</f>
        <v>本科</v>
      </c>
      <c r="P118" s="34">
        <f t="shared" si="30"/>
        <v>36</v>
      </c>
      <c r="Q118" s="34" t="str">
        <f>IF(D118="理科",IF(N118&gt;=分数线!$C$6,"重本",""),IF(D118="文科",IF(N118&gt;=分数线!$C$7,"重本","")))</f>
        <v/>
      </c>
      <c r="R118" s="34">
        <f t="shared" si="34"/>
        <v>-72</v>
      </c>
      <c r="S118" s="34">
        <f t="shared" si="35"/>
        <v>-36</v>
      </c>
      <c r="T118" s="34">
        <v>11</v>
      </c>
      <c r="U118" s="34" t="s">
        <v>1325</v>
      </c>
      <c r="V118" s="34">
        <f t="shared" si="36"/>
        <v>-0.6</v>
      </c>
      <c r="W118" s="34" t="s">
        <v>1330</v>
      </c>
      <c r="X118" s="34">
        <f t="shared" si="36"/>
        <v>-0.6</v>
      </c>
      <c r="Y118" s="34" t="s">
        <v>1355</v>
      </c>
      <c r="Z118" s="34">
        <f t="shared" si="36"/>
        <v>-0.6</v>
      </c>
      <c r="AA118" s="34" t="s">
        <v>1356</v>
      </c>
      <c r="AB118" s="34">
        <f t="shared" si="36"/>
        <v>-0.6</v>
      </c>
      <c r="AC118" s="34" t="s">
        <v>1344</v>
      </c>
      <c r="AD118" s="34">
        <f t="shared" si="37"/>
        <v>-0.6</v>
      </c>
      <c r="AE118" s="34" t="s">
        <v>18</v>
      </c>
      <c r="AF118" s="34">
        <f t="shared" si="38"/>
        <v>-0.6</v>
      </c>
      <c r="AG118" s="34" t="s">
        <v>217</v>
      </c>
      <c r="AH118" s="34" t="s">
        <v>1325</v>
      </c>
      <c r="AI118" s="34">
        <f t="shared" si="39"/>
        <v>-0.6</v>
      </c>
      <c r="AJ118" s="34" t="s">
        <v>1330</v>
      </c>
      <c r="AK118" s="34">
        <f t="shared" si="40"/>
        <v>-0.6</v>
      </c>
      <c r="AL118" s="34" t="s">
        <v>1355</v>
      </c>
      <c r="AM118" s="34">
        <f t="shared" si="41"/>
        <v>-0.6</v>
      </c>
      <c r="AN118" s="34" t="s">
        <v>1356</v>
      </c>
      <c r="AO118" s="34">
        <f t="shared" si="42"/>
        <v>-0.6</v>
      </c>
      <c r="AP118" s="34" t="s">
        <v>1344</v>
      </c>
      <c r="AQ118" s="34">
        <f t="shared" si="43"/>
        <v>-0.6</v>
      </c>
      <c r="AR118" s="34" t="s">
        <v>18</v>
      </c>
      <c r="AS118" s="34">
        <f t="shared" si="44"/>
        <v>-0.6</v>
      </c>
      <c r="AT118" s="34" t="s">
        <v>217</v>
      </c>
      <c r="AU118" s="34" t="s">
        <v>1325</v>
      </c>
      <c r="AV118" s="34">
        <f t="shared" si="45"/>
        <v>-0.89999999999999991</v>
      </c>
      <c r="AW118" s="34" t="s">
        <v>1330</v>
      </c>
      <c r="AX118" s="34">
        <f t="shared" si="45"/>
        <v>-0.89999999999999991</v>
      </c>
      <c r="AY118" s="34" t="s">
        <v>1335</v>
      </c>
      <c r="AZ118" s="34">
        <f t="shared" si="45"/>
        <v>-0.89999999999999991</v>
      </c>
      <c r="BA118" s="34" t="s">
        <v>1356</v>
      </c>
      <c r="BB118" s="34">
        <f t="shared" si="45"/>
        <v>-0.89999999999999991</v>
      </c>
      <c r="BC118" s="34" t="s">
        <v>1344</v>
      </c>
      <c r="BD118" s="34">
        <f t="shared" si="46"/>
        <v>-0.89999999999999991</v>
      </c>
      <c r="BE118" s="34" t="s">
        <v>1342</v>
      </c>
      <c r="BF118" s="34">
        <f t="shared" si="47"/>
        <v>-0.89999999999999991</v>
      </c>
      <c r="BG118" s="34">
        <v>11</v>
      </c>
      <c r="BH118" s="34" t="s">
        <v>1325</v>
      </c>
      <c r="BI118" s="34">
        <f t="shared" si="48"/>
        <v>-0.89999999999999991</v>
      </c>
      <c r="BJ118" s="34" t="s">
        <v>1330</v>
      </c>
      <c r="BK118" s="34">
        <f t="shared" si="49"/>
        <v>-0.89999999999999991</v>
      </c>
      <c r="BL118" s="34" t="s">
        <v>1335</v>
      </c>
      <c r="BM118" s="34">
        <f t="shared" si="50"/>
        <v>-0.89999999999999991</v>
      </c>
      <c r="BN118" s="34" t="s">
        <v>1356</v>
      </c>
      <c r="BO118" s="34">
        <f t="shared" si="51"/>
        <v>-0.89999999999999991</v>
      </c>
      <c r="BP118" s="34" t="s">
        <v>1344</v>
      </c>
      <c r="BQ118" s="34">
        <f t="shared" si="52"/>
        <v>-0.89999999999999991</v>
      </c>
      <c r="BR118" s="34" t="s">
        <v>1349</v>
      </c>
      <c r="BS118" s="34">
        <f t="shared" si="53"/>
        <v>-0.89999999999999991</v>
      </c>
      <c r="BT118" s="34">
        <v>11</v>
      </c>
      <c r="BU118" s="34" t="s">
        <v>1325</v>
      </c>
      <c r="BV118" s="34">
        <f t="shared" si="54"/>
        <v>-1.5</v>
      </c>
      <c r="BW118" s="34" t="s">
        <v>1330</v>
      </c>
      <c r="BX118" s="34">
        <f t="shared" si="54"/>
        <v>-1.5</v>
      </c>
      <c r="BY118" s="34" t="s">
        <v>1335</v>
      </c>
      <c r="BZ118" s="34">
        <f t="shared" si="54"/>
        <v>-1.5</v>
      </c>
      <c r="CA118" s="34" t="s">
        <v>20</v>
      </c>
      <c r="CB118" s="34">
        <f t="shared" si="54"/>
        <v>-1.5</v>
      </c>
      <c r="CC118" s="34" t="s">
        <v>1344</v>
      </c>
      <c r="CD118" s="34">
        <f t="shared" si="55"/>
        <v>-1.5</v>
      </c>
      <c r="CE118" s="34" t="s">
        <v>1349</v>
      </c>
      <c r="CF118" s="34">
        <f t="shared" si="56"/>
        <v>-1.5</v>
      </c>
      <c r="CG118" s="34">
        <v>11</v>
      </c>
      <c r="CH118" s="34" t="s">
        <v>1325</v>
      </c>
      <c r="CI118" s="34">
        <f t="shared" si="57"/>
        <v>-1.5</v>
      </c>
      <c r="CJ118" s="34" t="s">
        <v>1330</v>
      </c>
      <c r="CK118" s="34">
        <f t="shared" si="58"/>
        <v>-1.5</v>
      </c>
      <c r="CL118" s="34" t="s">
        <v>1335</v>
      </c>
      <c r="CM118" s="34">
        <f t="shared" si="59"/>
        <v>-1.5</v>
      </c>
      <c r="CN118" s="34" t="s">
        <v>20</v>
      </c>
      <c r="CO118" s="34">
        <f t="shared" si="60"/>
        <v>-1.5</v>
      </c>
      <c r="CP118" s="34" t="s">
        <v>1344</v>
      </c>
      <c r="CQ118" s="34">
        <f t="shared" si="61"/>
        <v>-1.5</v>
      </c>
      <c r="CR118" s="34" t="s">
        <v>1349</v>
      </c>
      <c r="CS118" s="34">
        <f t="shared" si="62"/>
        <v>-1.5</v>
      </c>
    </row>
    <row r="119" spans="1:97" s="44" customFormat="1" ht="15.75">
      <c r="A119" s="42" t="s">
        <v>858</v>
      </c>
      <c r="B119" s="40" t="s">
        <v>294</v>
      </c>
      <c r="C119" s="42" t="s">
        <v>44</v>
      </c>
      <c r="D119" s="42" t="s">
        <v>8</v>
      </c>
      <c r="E119" s="35"/>
      <c r="F119" s="42">
        <v>0.8</v>
      </c>
      <c r="G119" s="34">
        <v>0</v>
      </c>
      <c r="H119" s="34">
        <v>109</v>
      </c>
      <c r="I119" s="34">
        <v>81</v>
      </c>
      <c r="J119" s="34">
        <v>106</v>
      </c>
      <c r="K119" s="73">
        <v>49</v>
      </c>
      <c r="L119" s="34">
        <v>66</v>
      </c>
      <c r="M119" s="34">
        <v>66.5</v>
      </c>
      <c r="N119" s="34">
        <v>478</v>
      </c>
      <c r="O119" s="34" t="str">
        <f>IF(D119="理科",IF(N119&gt;=分数线!$C$2,"本科",""),IF(D119="文科",IF(N119&gt;=分数线!$C$3,"本科","")))</f>
        <v>本科</v>
      </c>
      <c r="P119" s="34">
        <f t="shared" si="30"/>
        <v>43.199999999999996</v>
      </c>
      <c r="Q119" s="34" t="str">
        <f>IF(D119="理科",IF(N119&gt;=分数线!$C$6,"重本",""),IF(D119="文科",IF(N119&gt;=分数线!$C$7,"重本","")))</f>
        <v/>
      </c>
      <c r="R119" s="34">
        <f t="shared" si="34"/>
        <v>0</v>
      </c>
      <c r="S119" s="34">
        <f t="shared" si="35"/>
        <v>43.199999999999996</v>
      </c>
      <c r="T119" s="34">
        <v>10</v>
      </c>
      <c r="U119" s="34" t="s">
        <v>1324</v>
      </c>
      <c r="V119" s="34">
        <f t="shared" si="36"/>
        <v>0.71999999999999986</v>
      </c>
      <c r="W119" s="34" t="s">
        <v>1351</v>
      </c>
      <c r="X119" s="34">
        <f t="shared" si="36"/>
        <v>0.71999999999999986</v>
      </c>
      <c r="Y119" s="34" t="s">
        <v>1365</v>
      </c>
      <c r="Z119" s="34">
        <f t="shared" si="36"/>
        <v>0.71999999999999986</v>
      </c>
      <c r="AA119" s="34" t="s">
        <v>1356</v>
      </c>
      <c r="AB119" s="34">
        <f t="shared" si="36"/>
        <v>0.71999999999999986</v>
      </c>
      <c r="AC119" s="34" t="s">
        <v>1345</v>
      </c>
      <c r="AD119" s="34">
        <f t="shared" si="37"/>
        <v>0.71999999999999986</v>
      </c>
      <c r="AE119" s="34" t="s">
        <v>1349</v>
      </c>
      <c r="AF119" s="34">
        <f t="shared" si="38"/>
        <v>0.71999999999999986</v>
      </c>
      <c r="AG119" s="34" t="s">
        <v>218</v>
      </c>
      <c r="AH119" s="34" t="s">
        <v>1324</v>
      </c>
      <c r="AI119" s="34">
        <f t="shared" si="39"/>
        <v>0.71999999999999986</v>
      </c>
      <c r="AJ119" s="34" t="s">
        <v>1351</v>
      </c>
      <c r="AK119" s="34">
        <f t="shared" si="40"/>
        <v>0.71999999999999986</v>
      </c>
      <c r="AL119" s="34" t="s">
        <v>1365</v>
      </c>
      <c r="AM119" s="34">
        <f t="shared" si="41"/>
        <v>0.71999999999999986</v>
      </c>
      <c r="AN119" s="34" t="s">
        <v>1356</v>
      </c>
      <c r="AO119" s="34">
        <f t="shared" si="42"/>
        <v>0.71999999999999986</v>
      </c>
      <c r="AP119" s="34" t="s">
        <v>1345</v>
      </c>
      <c r="AQ119" s="34">
        <f t="shared" si="43"/>
        <v>0.71999999999999986</v>
      </c>
      <c r="AR119" s="34" t="s">
        <v>1349</v>
      </c>
      <c r="AS119" s="34">
        <f t="shared" si="44"/>
        <v>0.71999999999999986</v>
      </c>
      <c r="AT119" s="34" t="s">
        <v>218</v>
      </c>
      <c r="AU119" s="34" t="s">
        <v>1324</v>
      </c>
      <c r="AV119" s="34">
        <f t="shared" si="45"/>
        <v>1.0799999999999998</v>
      </c>
      <c r="AW119" s="34" t="s">
        <v>1351</v>
      </c>
      <c r="AX119" s="34">
        <f t="shared" si="45"/>
        <v>1.0799999999999998</v>
      </c>
      <c r="AY119" s="34" t="s">
        <v>1333</v>
      </c>
      <c r="AZ119" s="34">
        <f t="shared" si="45"/>
        <v>1.0799999999999998</v>
      </c>
      <c r="BA119" s="34" t="s">
        <v>1357</v>
      </c>
      <c r="BB119" s="34">
        <f t="shared" si="45"/>
        <v>1.0799999999999998</v>
      </c>
      <c r="BC119" s="34" t="s">
        <v>1345</v>
      </c>
      <c r="BD119" s="34">
        <f t="shared" si="46"/>
        <v>1.0799999999999998</v>
      </c>
      <c r="BE119" s="34" t="s">
        <v>1349</v>
      </c>
      <c r="BF119" s="34">
        <f t="shared" si="47"/>
        <v>1.0799999999999998</v>
      </c>
      <c r="BG119" s="34">
        <v>10</v>
      </c>
      <c r="BH119" s="34" t="s">
        <v>1324</v>
      </c>
      <c r="BI119" s="34">
        <f t="shared" si="48"/>
        <v>1.0799999999999998</v>
      </c>
      <c r="BJ119" s="34" t="s">
        <v>1351</v>
      </c>
      <c r="BK119" s="34">
        <f t="shared" si="49"/>
        <v>1.0799999999999998</v>
      </c>
      <c r="BL119" s="34" t="s">
        <v>1333</v>
      </c>
      <c r="BM119" s="34">
        <f t="shared" si="50"/>
        <v>1.0799999999999998</v>
      </c>
      <c r="BN119" s="34" t="s">
        <v>1356</v>
      </c>
      <c r="BO119" s="34">
        <f t="shared" si="51"/>
        <v>1.0799999999999998</v>
      </c>
      <c r="BP119" s="34" t="s">
        <v>1345</v>
      </c>
      <c r="BQ119" s="34">
        <f t="shared" si="52"/>
        <v>1.0799999999999998</v>
      </c>
      <c r="BR119" s="34" t="s">
        <v>1349</v>
      </c>
      <c r="BS119" s="34">
        <f t="shared" si="53"/>
        <v>1.0799999999999998</v>
      </c>
      <c r="BT119" s="34">
        <v>10</v>
      </c>
      <c r="BU119" s="34" t="s">
        <v>1324</v>
      </c>
      <c r="BV119" s="34">
        <f t="shared" si="54"/>
        <v>1.7999999999999998</v>
      </c>
      <c r="BW119" s="34" t="s">
        <v>19</v>
      </c>
      <c r="BX119" s="34">
        <f t="shared" si="54"/>
        <v>1.7999999999999998</v>
      </c>
      <c r="BY119" s="34" t="s">
        <v>1333</v>
      </c>
      <c r="BZ119" s="34">
        <f t="shared" si="54"/>
        <v>1.7999999999999998</v>
      </c>
      <c r="CA119" s="34" t="s">
        <v>20</v>
      </c>
      <c r="CB119" s="34">
        <f t="shared" si="54"/>
        <v>1.7999999999999998</v>
      </c>
      <c r="CC119" s="34" t="s">
        <v>1345</v>
      </c>
      <c r="CD119" s="34">
        <f t="shared" si="55"/>
        <v>1.7999999999999998</v>
      </c>
      <c r="CE119" s="34" t="s">
        <v>1349</v>
      </c>
      <c r="CF119" s="34">
        <f t="shared" si="56"/>
        <v>1.7999999999999998</v>
      </c>
      <c r="CG119" s="34">
        <v>10</v>
      </c>
      <c r="CH119" s="34" t="s">
        <v>1324</v>
      </c>
      <c r="CI119" s="34">
        <f t="shared" si="57"/>
        <v>1.7999999999999998</v>
      </c>
      <c r="CJ119" s="34" t="s">
        <v>19</v>
      </c>
      <c r="CK119" s="34">
        <f t="shared" si="58"/>
        <v>1.7999999999999998</v>
      </c>
      <c r="CL119" s="34" t="s">
        <v>1333</v>
      </c>
      <c r="CM119" s="34">
        <f t="shared" si="59"/>
        <v>1.7999999999999998</v>
      </c>
      <c r="CN119" s="34" t="s">
        <v>20</v>
      </c>
      <c r="CO119" s="34">
        <f t="shared" si="60"/>
        <v>1.7999999999999998</v>
      </c>
      <c r="CP119" s="34" t="s">
        <v>1345</v>
      </c>
      <c r="CQ119" s="34">
        <f t="shared" si="61"/>
        <v>1.7999999999999998</v>
      </c>
      <c r="CR119" s="34" t="s">
        <v>1349</v>
      </c>
      <c r="CS119" s="34">
        <f t="shared" si="62"/>
        <v>1.7999999999999998</v>
      </c>
    </row>
    <row r="120" spans="1:97" s="44" customFormat="1" ht="15.75">
      <c r="A120" s="42" t="s">
        <v>859</v>
      </c>
      <c r="B120" s="40" t="s">
        <v>295</v>
      </c>
      <c r="C120" s="42" t="s">
        <v>44</v>
      </c>
      <c r="D120" s="42" t="s">
        <v>8</v>
      </c>
      <c r="E120" s="35"/>
      <c r="F120" s="42">
        <v>0.7</v>
      </c>
      <c r="G120" s="34">
        <v>0</v>
      </c>
      <c r="H120" s="34">
        <v>90</v>
      </c>
      <c r="I120" s="34">
        <v>86</v>
      </c>
      <c r="J120" s="34">
        <v>97</v>
      </c>
      <c r="K120" s="73">
        <v>61.5</v>
      </c>
      <c r="L120" s="34">
        <v>60</v>
      </c>
      <c r="M120" s="34">
        <v>81</v>
      </c>
      <c r="N120" s="34">
        <v>476</v>
      </c>
      <c r="O120" s="34" t="str">
        <f>IF(D120="理科",IF(N120&gt;=分数线!$C$2,"本科",""),IF(D120="文科",IF(N120&gt;=分数线!$C$3,"本科","")))</f>
        <v>本科</v>
      </c>
      <c r="P120" s="34">
        <f t="shared" si="30"/>
        <v>46.800000000000004</v>
      </c>
      <c r="Q120" s="34" t="str">
        <f>IF(D120="理科",IF(N120&gt;=分数线!$C$6,"重本",""),IF(D120="文科",IF(N120&gt;=分数线!$C$7,"重本","")))</f>
        <v/>
      </c>
      <c r="R120" s="34">
        <f t="shared" si="34"/>
        <v>0</v>
      </c>
      <c r="S120" s="34">
        <f t="shared" si="35"/>
        <v>46.800000000000004</v>
      </c>
      <c r="T120" s="34">
        <v>12</v>
      </c>
      <c r="U120" s="34" t="s">
        <v>1362</v>
      </c>
      <c r="V120" s="34">
        <f t="shared" si="36"/>
        <v>0.78000000000000014</v>
      </c>
      <c r="W120" s="34" t="s">
        <v>1331</v>
      </c>
      <c r="X120" s="34">
        <f t="shared" si="36"/>
        <v>0.78000000000000014</v>
      </c>
      <c r="Y120" s="34" t="s">
        <v>1355</v>
      </c>
      <c r="Z120" s="34">
        <f t="shared" si="36"/>
        <v>0.78000000000000014</v>
      </c>
      <c r="AA120" s="34" t="s">
        <v>1340</v>
      </c>
      <c r="AB120" s="34">
        <f t="shared" si="36"/>
        <v>0.78000000000000014</v>
      </c>
      <c r="AC120" s="34" t="s">
        <v>73</v>
      </c>
      <c r="AD120" s="34">
        <f t="shared" si="37"/>
        <v>0.78000000000000014</v>
      </c>
      <c r="AE120" s="34" t="s">
        <v>1348</v>
      </c>
      <c r="AF120" s="34">
        <f t="shared" si="38"/>
        <v>0.78000000000000014</v>
      </c>
      <c r="AG120" s="34" t="s">
        <v>1359</v>
      </c>
      <c r="AH120" s="34" t="s">
        <v>1362</v>
      </c>
      <c r="AI120" s="34">
        <f t="shared" si="39"/>
        <v>0.78000000000000014</v>
      </c>
      <c r="AJ120" s="34" t="s">
        <v>1331</v>
      </c>
      <c r="AK120" s="34">
        <f t="shared" si="40"/>
        <v>0.78000000000000014</v>
      </c>
      <c r="AL120" s="34" t="s">
        <v>1355</v>
      </c>
      <c r="AM120" s="34">
        <f t="shared" si="41"/>
        <v>0.78000000000000014</v>
      </c>
      <c r="AN120" s="34" t="s">
        <v>1340</v>
      </c>
      <c r="AO120" s="34">
        <f t="shared" si="42"/>
        <v>0.78000000000000014</v>
      </c>
      <c r="AP120" s="34" t="s">
        <v>73</v>
      </c>
      <c r="AQ120" s="34">
        <f t="shared" si="43"/>
        <v>0.78000000000000014</v>
      </c>
      <c r="AR120" s="34" t="s">
        <v>1348</v>
      </c>
      <c r="AS120" s="34">
        <f t="shared" si="44"/>
        <v>0.78000000000000014</v>
      </c>
      <c r="AT120" s="34" t="s">
        <v>1359</v>
      </c>
      <c r="AU120" s="34" t="s">
        <v>1326</v>
      </c>
      <c r="AV120" s="34">
        <f t="shared" si="45"/>
        <v>1.1700000000000002</v>
      </c>
      <c r="AW120" s="34" t="s">
        <v>1331</v>
      </c>
      <c r="AX120" s="34">
        <f t="shared" si="45"/>
        <v>1.1700000000000002</v>
      </c>
      <c r="AY120" s="34" t="s">
        <v>1335</v>
      </c>
      <c r="AZ120" s="34">
        <f t="shared" si="45"/>
        <v>1.1700000000000002</v>
      </c>
      <c r="BA120" s="34" t="s">
        <v>1340</v>
      </c>
      <c r="BB120" s="34">
        <f t="shared" si="45"/>
        <v>1.1700000000000002</v>
      </c>
      <c r="BC120" s="34" t="s">
        <v>73</v>
      </c>
      <c r="BD120" s="34">
        <f t="shared" si="46"/>
        <v>1.1700000000000002</v>
      </c>
      <c r="BE120" s="34" t="s">
        <v>1348</v>
      </c>
      <c r="BF120" s="34">
        <f t="shared" si="47"/>
        <v>1.1700000000000002</v>
      </c>
      <c r="BG120" s="34">
        <v>12</v>
      </c>
      <c r="BH120" s="34" t="s">
        <v>1326</v>
      </c>
      <c r="BI120" s="34">
        <f t="shared" si="48"/>
        <v>1.1700000000000002</v>
      </c>
      <c r="BJ120" s="34" t="s">
        <v>1331</v>
      </c>
      <c r="BK120" s="34">
        <f t="shared" si="49"/>
        <v>1.1700000000000002</v>
      </c>
      <c r="BL120" s="34" t="s">
        <v>1335</v>
      </c>
      <c r="BM120" s="34">
        <f t="shared" si="50"/>
        <v>1.1700000000000002</v>
      </c>
      <c r="BN120" s="34" t="s">
        <v>1340</v>
      </c>
      <c r="BO120" s="34">
        <f t="shared" si="51"/>
        <v>1.1700000000000002</v>
      </c>
      <c r="BP120" s="34" t="s">
        <v>73</v>
      </c>
      <c r="BQ120" s="34">
        <f t="shared" si="52"/>
        <v>1.1700000000000002</v>
      </c>
      <c r="BR120" s="34" t="s">
        <v>1348</v>
      </c>
      <c r="BS120" s="34">
        <f t="shared" si="53"/>
        <v>1.1700000000000002</v>
      </c>
      <c r="BT120" s="34">
        <v>12</v>
      </c>
      <c r="BU120" s="34" t="s">
        <v>1326</v>
      </c>
      <c r="BV120" s="34">
        <f t="shared" si="54"/>
        <v>1.9500000000000002</v>
      </c>
      <c r="BW120" s="34" t="s">
        <v>1331</v>
      </c>
      <c r="BX120" s="34">
        <f t="shared" si="54"/>
        <v>1.9500000000000002</v>
      </c>
      <c r="BY120" s="34" t="s">
        <v>1335</v>
      </c>
      <c r="BZ120" s="34">
        <f t="shared" si="54"/>
        <v>1.9500000000000002</v>
      </c>
      <c r="CA120" s="34" t="s">
        <v>1340</v>
      </c>
      <c r="CB120" s="34">
        <f t="shared" si="54"/>
        <v>1.9500000000000002</v>
      </c>
      <c r="CC120" s="34" t="s">
        <v>73</v>
      </c>
      <c r="CD120" s="34">
        <f t="shared" si="55"/>
        <v>1.9500000000000002</v>
      </c>
      <c r="CE120" s="34" t="s">
        <v>1348</v>
      </c>
      <c r="CF120" s="34">
        <f t="shared" si="56"/>
        <v>1.9500000000000002</v>
      </c>
      <c r="CG120" s="34">
        <v>12</v>
      </c>
      <c r="CH120" s="34" t="s">
        <v>1326</v>
      </c>
      <c r="CI120" s="34">
        <f t="shared" si="57"/>
        <v>1.9500000000000002</v>
      </c>
      <c r="CJ120" s="34" t="s">
        <v>1331</v>
      </c>
      <c r="CK120" s="34">
        <f t="shared" si="58"/>
        <v>1.9500000000000002</v>
      </c>
      <c r="CL120" s="34" t="s">
        <v>1335</v>
      </c>
      <c r="CM120" s="34">
        <f t="shared" si="59"/>
        <v>1.9500000000000002</v>
      </c>
      <c r="CN120" s="34" t="s">
        <v>1340</v>
      </c>
      <c r="CO120" s="34">
        <f t="shared" si="60"/>
        <v>1.9500000000000002</v>
      </c>
      <c r="CP120" s="34" t="s">
        <v>73</v>
      </c>
      <c r="CQ120" s="34">
        <f t="shared" si="61"/>
        <v>1.9500000000000002</v>
      </c>
      <c r="CR120" s="34" t="s">
        <v>1348</v>
      </c>
      <c r="CS120" s="34">
        <f t="shared" si="62"/>
        <v>1.9500000000000002</v>
      </c>
    </row>
    <row r="121" spans="1:97" s="44" customFormat="1" ht="15.75">
      <c r="A121" s="42" t="s">
        <v>860</v>
      </c>
      <c r="B121" s="40" t="s">
        <v>296</v>
      </c>
      <c r="C121" s="42" t="s">
        <v>44</v>
      </c>
      <c r="D121" s="42" t="s">
        <v>8</v>
      </c>
      <c r="E121" s="35"/>
      <c r="F121" s="42">
        <v>0</v>
      </c>
      <c r="G121" s="34">
        <v>0</v>
      </c>
      <c r="H121" s="34">
        <v>104</v>
      </c>
      <c r="I121" s="34">
        <v>93</v>
      </c>
      <c r="J121" s="34">
        <v>82</v>
      </c>
      <c r="K121" s="73">
        <v>57.5</v>
      </c>
      <c r="L121" s="34">
        <v>66.5</v>
      </c>
      <c r="M121" s="34">
        <v>71.5</v>
      </c>
      <c r="N121" s="34">
        <v>475</v>
      </c>
      <c r="O121" s="34" t="str">
        <f>IF(D121="理科",IF(N121&gt;=分数线!$C$2,"本科",""),IF(D121="文科",IF(N121&gt;=分数线!$C$3,"本科","")))</f>
        <v>本科</v>
      </c>
      <c r="P121" s="34">
        <f t="shared" si="30"/>
        <v>72</v>
      </c>
      <c r="Q121" s="34" t="str">
        <f>IF(D121="理科",IF(N121&gt;=分数线!$C$6,"重本",""),IF(D121="文科",IF(N121&gt;=分数线!$C$7,"重本","")))</f>
        <v/>
      </c>
      <c r="R121" s="34">
        <f t="shared" si="34"/>
        <v>0</v>
      </c>
      <c r="S121" s="34">
        <f t="shared" si="35"/>
        <v>72</v>
      </c>
      <c r="T121" s="34">
        <v>6</v>
      </c>
      <c r="U121" s="34" t="s">
        <v>1321</v>
      </c>
      <c r="V121" s="34">
        <f t="shared" si="36"/>
        <v>1.2</v>
      </c>
      <c r="W121" s="34" t="s">
        <v>1328</v>
      </c>
      <c r="X121" s="34">
        <f t="shared" si="36"/>
        <v>1.2</v>
      </c>
      <c r="Y121" s="34" t="s">
        <v>1353</v>
      </c>
      <c r="Z121" s="34">
        <f t="shared" si="36"/>
        <v>1.2</v>
      </c>
      <c r="AA121" s="34" t="s">
        <v>1340</v>
      </c>
      <c r="AB121" s="34">
        <f t="shared" si="36"/>
        <v>1.2</v>
      </c>
      <c r="AC121" s="34" t="s">
        <v>1345</v>
      </c>
      <c r="AD121" s="34">
        <f t="shared" si="37"/>
        <v>1.2</v>
      </c>
      <c r="AE121" s="34" t="s">
        <v>1348</v>
      </c>
      <c r="AF121" s="34">
        <f t="shared" si="38"/>
        <v>1.2</v>
      </c>
      <c r="AG121" s="34" t="s">
        <v>221</v>
      </c>
      <c r="AH121" s="34" t="s">
        <v>1321</v>
      </c>
      <c r="AI121" s="34">
        <f t="shared" si="39"/>
        <v>1.2</v>
      </c>
      <c r="AJ121" s="34" t="s">
        <v>1328</v>
      </c>
      <c r="AK121" s="34">
        <f t="shared" si="40"/>
        <v>1.2</v>
      </c>
      <c r="AL121" s="34" t="s">
        <v>1353</v>
      </c>
      <c r="AM121" s="34">
        <f t="shared" si="41"/>
        <v>1.2</v>
      </c>
      <c r="AN121" s="34" t="s">
        <v>1340</v>
      </c>
      <c r="AO121" s="34">
        <f t="shared" si="42"/>
        <v>1.2</v>
      </c>
      <c r="AP121" s="34" t="s">
        <v>1345</v>
      </c>
      <c r="AQ121" s="34">
        <f t="shared" si="43"/>
        <v>1.2</v>
      </c>
      <c r="AR121" s="34" t="s">
        <v>1348</v>
      </c>
      <c r="AS121" s="34">
        <f t="shared" si="44"/>
        <v>1.2</v>
      </c>
      <c r="AT121" s="34" t="s">
        <v>221</v>
      </c>
      <c r="AU121" s="34" t="s">
        <v>1321</v>
      </c>
      <c r="AV121" s="34">
        <f t="shared" si="45"/>
        <v>1.7999999999999998</v>
      </c>
      <c r="AW121" s="34" t="s">
        <v>1328</v>
      </c>
      <c r="AX121" s="34">
        <f t="shared" si="45"/>
        <v>1.7999999999999998</v>
      </c>
      <c r="AY121" s="34" t="s">
        <v>1361</v>
      </c>
      <c r="AZ121" s="34">
        <f t="shared" si="45"/>
        <v>1.7999999999999998</v>
      </c>
      <c r="BA121" s="34" t="s">
        <v>1339</v>
      </c>
      <c r="BB121" s="34">
        <f t="shared" si="45"/>
        <v>1.7999999999999998</v>
      </c>
      <c r="BC121" s="34" t="s">
        <v>1345</v>
      </c>
      <c r="BD121" s="34">
        <f t="shared" si="46"/>
        <v>1.7999999999999998</v>
      </c>
      <c r="BE121" s="34" t="s">
        <v>1348</v>
      </c>
      <c r="BF121" s="34">
        <f t="shared" si="47"/>
        <v>1.7999999999999998</v>
      </c>
      <c r="BG121" s="34">
        <v>6</v>
      </c>
      <c r="BH121" s="34" t="s">
        <v>1321</v>
      </c>
      <c r="BI121" s="34">
        <f t="shared" si="48"/>
        <v>1.7999999999999998</v>
      </c>
      <c r="BJ121" s="34" t="s">
        <v>1328</v>
      </c>
      <c r="BK121" s="34">
        <f t="shared" si="49"/>
        <v>1.7999999999999998</v>
      </c>
      <c r="BL121" s="34" t="s">
        <v>1353</v>
      </c>
      <c r="BM121" s="34">
        <f t="shared" si="50"/>
        <v>1.7999999999999998</v>
      </c>
      <c r="BN121" s="34" t="s">
        <v>1339</v>
      </c>
      <c r="BO121" s="34">
        <f t="shared" si="51"/>
        <v>1.7999999999999998</v>
      </c>
      <c r="BP121" s="34" t="s">
        <v>1345</v>
      </c>
      <c r="BQ121" s="34">
        <f t="shared" si="52"/>
        <v>1.7999999999999998</v>
      </c>
      <c r="BR121" s="34" t="s">
        <v>1348</v>
      </c>
      <c r="BS121" s="34">
        <f t="shared" si="53"/>
        <v>1.7999999999999998</v>
      </c>
      <c r="BT121" s="34">
        <v>6</v>
      </c>
      <c r="BU121" s="34" t="s">
        <v>1321</v>
      </c>
      <c r="BV121" s="34">
        <f t="shared" si="54"/>
        <v>3</v>
      </c>
      <c r="BW121" s="34" t="s">
        <v>1328</v>
      </c>
      <c r="BX121" s="34">
        <f t="shared" si="54"/>
        <v>3</v>
      </c>
      <c r="BY121" s="34" t="s">
        <v>70</v>
      </c>
      <c r="BZ121" s="34">
        <f t="shared" si="54"/>
        <v>3</v>
      </c>
      <c r="CA121" s="34" t="s">
        <v>1339</v>
      </c>
      <c r="CB121" s="34">
        <f t="shared" si="54"/>
        <v>3</v>
      </c>
      <c r="CC121" s="34" t="s">
        <v>1345</v>
      </c>
      <c r="CD121" s="34">
        <f t="shared" si="55"/>
        <v>3</v>
      </c>
      <c r="CE121" s="34" t="s">
        <v>1342</v>
      </c>
      <c r="CF121" s="34">
        <f t="shared" si="56"/>
        <v>3</v>
      </c>
      <c r="CG121" s="34">
        <v>6</v>
      </c>
      <c r="CH121" s="34" t="s">
        <v>1321</v>
      </c>
      <c r="CI121" s="34">
        <f t="shared" si="57"/>
        <v>3</v>
      </c>
      <c r="CJ121" s="34" t="s">
        <v>1328</v>
      </c>
      <c r="CK121" s="34">
        <f t="shared" si="58"/>
        <v>3</v>
      </c>
      <c r="CL121" s="34" t="s">
        <v>70</v>
      </c>
      <c r="CM121" s="34">
        <f t="shared" si="59"/>
        <v>3</v>
      </c>
      <c r="CN121" s="34" t="s">
        <v>1339</v>
      </c>
      <c r="CO121" s="34">
        <f t="shared" si="60"/>
        <v>3</v>
      </c>
      <c r="CP121" s="34" t="s">
        <v>1342</v>
      </c>
      <c r="CQ121" s="34">
        <f t="shared" si="61"/>
        <v>3</v>
      </c>
      <c r="CR121" s="34" t="s">
        <v>1342</v>
      </c>
      <c r="CS121" s="34">
        <f>IF($C121="应届",($S121*0.25)/6,IF($C121="往届",($S121*0.5)/6,"NULL"))</f>
        <v>3</v>
      </c>
    </row>
    <row r="122" spans="1:97" s="44" customFormat="1" ht="15.75">
      <c r="A122" s="42" t="s">
        <v>861</v>
      </c>
      <c r="B122" s="40" t="s">
        <v>297</v>
      </c>
      <c r="C122" s="42" t="s">
        <v>44</v>
      </c>
      <c r="D122" s="42" t="s">
        <v>8</v>
      </c>
      <c r="E122" s="35"/>
      <c r="F122" s="42">
        <v>1</v>
      </c>
      <c r="G122" s="34">
        <v>0</v>
      </c>
      <c r="H122" s="34">
        <v>111</v>
      </c>
      <c r="I122" s="34">
        <v>98</v>
      </c>
      <c r="J122" s="34">
        <v>78</v>
      </c>
      <c r="K122" s="73">
        <v>59</v>
      </c>
      <c r="L122" s="34">
        <v>54</v>
      </c>
      <c r="M122" s="34">
        <v>73</v>
      </c>
      <c r="N122" s="34">
        <v>474</v>
      </c>
      <c r="O122" s="34" t="str">
        <f>IF(D122="理科",IF(N122&gt;=分数线!$C$2,"本科",""),IF(D122="文科",IF(N122&gt;=分数线!$C$3,"本科","")))</f>
        <v>本科</v>
      </c>
      <c r="P122" s="34">
        <f t="shared" si="30"/>
        <v>36</v>
      </c>
      <c r="Q122" s="34" t="str">
        <f>IF(D122="理科",IF(N122&gt;=分数线!$C$6,"重本",""),IF(D122="文科",IF(N122&gt;=分数线!$C$7,"重本","")))</f>
        <v/>
      </c>
      <c r="R122" s="34">
        <f t="shared" si="34"/>
        <v>0</v>
      </c>
      <c r="S122" s="34">
        <f t="shared" si="35"/>
        <v>36</v>
      </c>
      <c r="T122" s="34">
        <v>10</v>
      </c>
      <c r="U122" s="34" t="s">
        <v>1324</v>
      </c>
      <c r="V122" s="34">
        <f t="shared" si="36"/>
        <v>0.6</v>
      </c>
      <c r="W122" s="34" t="s">
        <v>1351</v>
      </c>
      <c r="X122" s="34">
        <f t="shared" si="36"/>
        <v>0.6</v>
      </c>
      <c r="Y122" s="34" t="s">
        <v>1355</v>
      </c>
      <c r="Z122" s="34">
        <f t="shared" si="36"/>
        <v>0.6</v>
      </c>
      <c r="AA122" s="34" t="s">
        <v>1356</v>
      </c>
      <c r="AB122" s="34">
        <f t="shared" si="36"/>
        <v>0.6</v>
      </c>
      <c r="AC122" s="34" t="s">
        <v>1345</v>
      </c>
      <c r="AD122" s="34">
        <f t="shared" si="37"/>
        <v>0.6</v>
      </c>
      <c r="AE122" s="34" t="s">
        <v>1349</v>
      </c>
      <c r="AF122" s="34">
        <f t="shared" si="38"/>
        <v>0.6</v>
      </c>
      <c r="AG122" s="34" t="s">
        <v>218</v>
      </c>
      <c r="AH122" s="34" t="s">
        <v>1324</v>
      </c>
      <c r="AI122" s="34">
        <f t="shared" si="39"/>
        <v>0.6</v>
      </c>
      <c r="AJ122" s="34" t="s">
        <v>1351</v>
      </c>
      <c r="AK122" s="34">
        <f t="shared" si="40"/>
        <v>0.6</v>
      </c>
      <c r="AL122" s="34" t="s">
        <v>1355</v>
      </c>
      <c r="AM122" s="34">
        <f t="shared" si="41"/>
        <v>0.6</v>
      </c>
      <c r="AN122" s="34" t="s">
        <v>1356</v>
      </c>
      <c r="AO122" s="34">
        <f t="shared" si="42"/>
        <v>0.6</v>
      </c>
      <c r="AP122" s="34" t="s">
        <v>1345</v>
      </c>
      <c r="AQ122" s="34">
        <f t="shared" si="43"/>
        <v>0.6</v>
      </c>
      <c r="AR122" s="34" t="s">
        <v>1349</v>
      </c>
      <c r="AS122" s="34">
        <f t="shared" si="44"/>
        <v>0.6</v>
      </c>
      <c r="AT122" s="34" t="s">
        <v>218</v>
      </c>
      <c r="AU122" s="34" t="s">
        <v>1324</v>
      </c>
      <c r="AV122" s="34">
        <f t="shared" si="45"/>
        <v>0.89999999999999991</v>
      </c>
      <c r="AW122" s="34" t="s">
        <v>1351</v>
      </c>
      <c r="AX122" s="34">
        <f t="shared" si="45"/>
        <v>0.89999999999999991</v>
      </c>
      <c r="AY122" s="34" t="s">
        <v>1333</v>
      </c>
      <c r="AZ122" s="34">
        <f t="shared" si="45"/>
        <v>0.89999999999999991</v>
      </c>
      <c r="BA122" s="34" t="s">
        <v>1357</v>
      </c>
      <c r="BB122" s="34">
        <f t="shared" si="45"/>
        <v>0.89999999999999991</v>
      </c>
      <c r="BC122" s="34" t="s">
        <v>1345</v>
      </c>
      <c r="BD122" s="34">
        <f t="shared" si="46"/>
        <v>0.89999999999999991</v>
      </c>
      <c r="BE122" s="34" t="s">
        <v>1349</v>
      </c>
      <c r="BF122" s="34">
        <f t="shared" si="47"/>
        <v>0.89999999999999991</v>
      </c>
      <c r="BG122" s="34">
        <v>10</v>
      </c>
      <c r="BH122" s="34" t="s">
        <v>1324</v>
      </c>
      <c r="BI122" s="34">
        <f t="shared" si="48"/>
        <v>0.89999999999999991</v>
      </c>
      <c r="BJ122" s="34" t="s">
        <v>1351</v>
      </c>
      <c r="BK122" s="34">
        <f t="shared" si="49"/>
        <v>0.89999999999999991</v>
      </c>
      <c r="BL122" s="34" t="s">
        <v>1333</v>
      </c>
      <c r="BM122" s="34">
        <f t="shared" si="50"/>
        <v>0.89999999999999991</v>
      </c>
      <c r="BN122" s="34" t="s">
        <v>1356</v>
      </c>
      <c r="BO122" s="34">
        <f t="shared" si="51"/>
        <v>0.89999999999999991</v>
      </c>
      <c r="BP122" s="34" t="s">
        <v>1345</v>
      </c>
      <c r="BQ122" s="34">
        <f t="shared" si="52"/>
        <v>0.89999999999999991</v>
      </c>
      <c r="BR122" s="34" t="s">
        <v>1349</v>
      </c>
      <c r="BS122" s="34">
        <f t="shared" si="53"/>
        <v>0.89999999999999991</v>
      </c>
      <c r="BT122" s="34">
        <v>10</v>
      </c>
      <c r="BU122" s="34" t="s">
        <v>1324</v>
      </c>
      <c r="BV122" s="34">
        <f t="shared" si="54"/>
        <v>1.5</v>
      </c>
      <c r="BW122" s="34" t="s">
        <v>19</v>
      </c>
      <c r="BX122" s="34">
        <f t="shared" si="54"/>
        <v>1.5</v>
      </c>
      <c r="BY122" s="34" t="s">
        <v>1333</v>
      </c>
      <c r="BZ122" s="34">
        <f t="shared" si="54"/>
        <v>1.5</v>
      </c>
      <c r="CA122" s="34" t="s">
        <v>20</v>
      </c>
      <c r="CB122" s="34">
        <f t="shared" si="54"/>
        <v>1.5</v>
      </c>
      <c r="CC122" s="34" t="s">
        <v>1345</v>
      </c>
      <c r="CD122" s="34">
        <f t="shared" si="55"/>
        <v>1.5</v>
      </c>
      <c r="CE122" s="34" t="s">
        <v>1349</v>
      </c>
      <c r="CF122" s="34">
        <f t="shared" si="56"/>
        <v>1.5</v>
      </c>
      <c r="CG122" s="34">
        <v>10</v>
      </c>
      <c r="CH122" s="34" t="s">
        <v>1324</v>
      </c>
      <c r="CI122" s="34">
        <f t="shared" si="57"/>
        <v>1.5</v>
      </c>
      <c r="CJ122" s="34" t="s">
        <v>19</v>
      </c>
      <c r="CK122" s="34">
        <f t="shared" si="58"/>
        <v>1.5</v>
      </c>
      <c r="CL122" s="34" t="s">
        <v>1333</v>
      </c>
      <c r="CM122" s="34">
        <f t="shared" si="59"/>
        <v>1.5</v>
      </c>
      <c r="CN122" s="34" t="s">
        <v>20</v>
      </c>
      <c r="CO122" s="34">
        <f t="shared" si="60"/>
        <v>1.5</v>
      </c>
      <c r="CP122" s="34" t="s">
        <v>1345</v>
      </c>
      <c r="CQ122" s="34">
        <f t="shared" si="61"/>
        <v>1.5</v>
      </c>
      <c r="CR122" s="34" t="s">
        <v>1349</v>
      </c>
      <c r="CS122" s="34">
        <f t="shared" si="62"/>
        <v>1.5</v>
      </c>
    </row>
    <row r="123" spans="1:97" s="44" customFormat="1" ht="15.75">
      <c r="A123" s="42" t="s">
        <v>862</v>
      </c>
      <c r="B123" s="40" t="s">
        <v>298</v>
      </c>
      <c r="C123" s="42" t="s">
        <v>44</v>
      </c>
      <c r="D123" s="42" t="s">
        <v>8</v>
      </c>
      <c r="E123" s="35"/>
      <c r="F123" s="42">
        <v>0.7</v>
      </c>
      <c r="G123" s="34">
        <v>0</v>
      </c>
      <c r="H123" s="34">
        <v>109</v>
      </c>
      <c r="I123" s="34">
        <v>88</v>
      </c>
      <c r="J123" s="34">
        <v>91</v>
      </c>
      <c r="K123" s="73">
        <v>52</v>
      </c>
      <c r="L123" s="34">
        <v>67</v>
      </c>
      <c r="M123" s="34">
        <v>66.5</v>
      </c>
      <c r="N123" s="34">
        <v>474</v>
      </c>
      <c r="O123" s="34" t="str">
        <f>IF(D123="理科",IF(N123&gt;=分数线!$C$2,"本科",""),IF(D123="文科",IF(N123&gt;=分数线!$C$3,"本科","")))</f>
        <v>本科</v>
      </c>
      <c r="P123" s="34">
        <f t="shared" si="30"/>
        <v>46.800000000000004</v>
      </c>
      <c r="Q123" s="34" t="str">
        <f>IF(D123="理科",IF(N123&gt;=分数线!$C$6,"重本",""),IF(D123="文科",IF(N123&gt;=分数线!$C$7,"重本","")))</f>
        <v/>
      </c>
      <c r="R123" s="34">
        <f t="shared" si="34"/>
        <v>0</v>
      </c>
      <c r="S123" s="34">
        <f t="shared" si="35"/>
        <v>46.800000000000004</v>
      </c>
      <c r="T123" s="34">
        <v>11</v>
      </c>
      <c r="U123" s="34" t="s">
        <v>1325</v>
      </c>
      <c r="V123" s="34">
        <f t="shared" si="36"/>
        <v>0.78000000000000014</v>
      </c>
      <c r="W123" s="34" t="s">
        <v>1330</v>
      </c>
      <c r="X123" s="34">
        <f t="shared" si="36"/>
        <v>0.78000000000000014</v>
      </c>
      <c r="Y123" s="34" t="s">
        <v>1355</v>
      </c>
      <c r="Z123" s="34">
        <f t="shared" si="36"/>
        <v>0.78000000000000014</v>
      </c>
      <c r="AA123" s="34" t="s">
        <v>1356</v>
      </c>
      <c r="AB123" s="34">
        <f t="shared" si="36"/>
        <v>0.78000000000000014</v>
      </c>
      <c r="AC123" s="34" t="s">
        <v>1344</v>
      </c>
      <c r="AD123" s="34">
        <f t="shared" si="37"/>
        <v>0.78000000000000014</v>
      </c>
      <c r="AE123" s="34" t="s">
        <v>18</v>
      </c>
      <c r="AF123" s="34">
        <f t="shared" si="38"/>
        <v>0.78000000000000014</v>
      </c>
      <c r="AG123" s="34" t="s">
        <v>217</v>
      </c>
      <c r="AH123" s="34" t="s">
        <v>1325</v>
      </c>
      <c r="AI123" s="34">
        <f t="shared" si="39"/>
        <v>0.78000000000000014</v>
      </c>
      <c r="AJ123" s="34" t="s">
        <v>1330</v>
      </c>
      <c r="AK123" s="34">
        <f t="shared" si="40"/>
        <v>0.78000000000000014</v>
      </c>
      <c r="AL123" s="34" t="s">
        <v>1335</v>
      </c>
      <c r="AM123" s="34">
        <f t="shared" si="41"/>
        <v>0.78000000000000014</v>
      </c>
      <c r="AN123" s="34" t="s">
        <v>1356</v>
      </c>
      <c r="AO123" s="34">
        <f t="shared" si="42"/>
        <v>0.78000000000000014</v>
      </c>
      <c r="AP123" s="34" t="s">
        <v>1344</v>
      </c>
      <c r="AQ123" s="34">
        <f t="shared" si="43"/>
        <v>0.78000000000000014</v>
      </c>
      <c r="AR123" s="34" t="s">
        <v>18</v>
      </c>
      <c r="AS123" s="34">
        <f t="shared" si="44"/>
        <v>0.78000000000000014</v>
      </c>
      <c r="AT123" s="34" t="s">
        <v>217</v>
      </c>
      <c r="AU123" s="34" t="s">
        <v>1325</v>
      </c>
      <c r="AV123" s="34">
        <f t="shared" si="45"/>
        <v>1.1700000000000002</v>
      </c>
      <c r="AW123" s="34" t="s">
        <v>1330</v>
      </c>
      <c r="AX123" s="34">
        <f t="shared" si="45"/>
        <v>1.1700000000000002</v>
      </c>
      <c r="AY123" s="34" t="s">
        <v>1335</v>
      </c>
      <c r="AZ123" s="34">
        <f t="shared" si="45"/>
        <v>1.1700000000000002</v>
      </c>
      <c r="BA123" s="34" t="s">
        <v>1356</v>
      </c>
      <c r="BB123" s="34">
        <f t="shared" si="45"/>
        <v>1.1700000000000002</v>
      </c>
      <c r="BC123" s="34" t="s">
        <v>1344</v>
      </c>
      <c r="BD123" s="34">
        <f t="shared" si="46"/>
        <v>1.1700000000000002</v>
      </c>
      <c r="BE123" s="34" t="s">
        <v>1342</v>
      </c>
      <c r="BF123" s="34">
        <f t="shared" si="47"/>
        <v>1.1700000000000002</v>
      </c>
      <c r="BG123" s="34">
        <v>11</v>
      </c>
      <c r="BH123" s="34" t="s">
        <v>1325</v>
      </c>
      <c r="BI123" s="34">
        <f t="shared" si="48"/>
        <v>1.1700000000000002</v>
      </c>
      <c r="BJ123" s="34" t="s">
        <v>1330</v>
      </c>
      <c r="BK123" s="34">
        <f t="shared" si="49"/>
        <v>1.1700000000000002</v>
      </c>
      <c r="BL123" s="34" t="s">
        <v>1335</v>
      </c>
      <c r="BM123" s="34">
        <f t="shared" si="50"/>
        <v>1.1700000000000002</v>
      </c>
      <c r="BN123" s="34" t="s">
        <v>1356</v>
      </c>
      <c r="BO123" s="34">
        <f t="shared" si="51"/>
        <v>1.1700000000000002</v>
      </c>
      <c r="BP123" s="34" t="s">
        <v>1344</v>
      </c>
      <c r="BQ123" s="34">
        <f t="shared" si="52"/>
        <v>1.1700000000000002</v>
      </c>
      <c r="BR123" s="34" t="s">
        <v>1349</v>
      </c>
      <c r="BS123" s="34">
        <f t="shared" si="53"/>
        <v>1.1700000000000002</v>
      </c>
      <c r="BT123" s="34">
        <v>11</v>
      </c>
      <c r="BU123" s="34" t="s">
        <v>1325</v>
      </c>
      <c r="BV123" s="34">
        <f t="shared" si="54"/>
        <v>1.9500000000000002</v>
      </c>
      <c r="BW123" s="34" t="s">
        <v>1330</v>
      </c>
      <c r="BX123" s="34">
        <f t="shared" si="54"/>
        <v>1.9500000000000002</v>
      </c>
      <c r="BY123" s="34" t="s">
        <v>1335</v>
      </c>
      <c r="BZ123" s="34">
        <f t="shared" si="54"/>
        <v>1.9500000000000002</v>
      </c>
      <c r="CA123" s="34" t="s">
        <v>20</v>
      </c>
      <c r="CB123" s="34">
        <f t="shared" si="54"/>
        <v>1.9500000000000002</v>
      </c>
      <c r="CC123" s="34" t="s">
        <v>1344</v>
      </c>
      <c r="CD123" s="34">
        <f t="shared" si="55"/>
        <v>1.9500000000000002</v>
      </c>
      <c r="CE123" s="34" t="s">
        <v>1349</v>
      </c>
      <c r="CF123" s="34">
        <f t="shared" si="56"/>
        <v>1.9500000000000002</v>
      </c>
      <c r="CG123" s="34">
        <v>11</v>
      </c>
      <c r="CH123" s="34" t="s">
        <v>1325</v>
      </c>
      <c r="CI123" s="34">
        <f t="shared" si="57"/>
        <v>1.9500000000000002</v>
      </c>
      <c r="CJ123" s="34" t="s">
        <v>1330</v>
      </c>
      <c r="CK123" s="34">
        <f t="shared" si="58"/>
        <v>1.9500000000000002</v>
      </c>
      <c r="CL123" s="34" t="s">
        <v>1335</v>
      </c>
      <c r="CM123" s="34">
        <f t="shared" si="59"/>
        <v>1.9500000000000002</v>
      </c>
      <c r="CN123" s="34" t="s">
        <v>20</v>
      </c>
      <c r="CO123" s="34">
        <f t="shared" si="60"/>
        <v>1.9500000000000002</v>
      </c>
      <c r="CP123" s="34" t="s">
        <v>1344</v>
      </c>
      <c r="CQ123" s="34">
        <f t="shared" si="61"/>
        <v>1.9500000000000002</v>
      </c>
      <c r="CR123" s="34" t="s">
        <v>1349</v>
      </c>
      <c r="CS123" s="34">
        <f t="shared" si="62"/>
        <v>1.9500000000000002</v>
      </c>
    </row>
    <row r="124" spans="1:97" s="44" customFormat="1" ht="15.75">
      <c r="A124" s="42" t="s">
        <v>863</v>
      </c>
      <c r="B124" s="40" t="s">
        <v>299</v>
      </c>
      <c r="C124" s="42" t="s">
        <v>44</v>
      </c>
      <c r="D124" s="42" t="s">
        <v>8</v>
      </c>
      <c r="E124" s="35"/>
      <c r="F124" s="42">
        <v>0.5</v>
      </c>
      <c r="G124" s="34">
        <v>0</v>
      </c>
      <c r="H124" s="34">
        <v>107</v>
      </c>
      <c r="I124" s="34">
        <v>83</v>
      </c>
      <c r="J124" s="34">
        <v>90</v>
      </c>
      <c r="K124" s="73">
        <v>61</v>
      </c>
      <c r="L124" s="34">
        <v>56</v>
      </c>
      <c r="M124" s="34">
        <v>76</v>
      </c>
      <c r="N124" s="34">
        <v>473</v>
      </c>
      <c r="O124" s="34" t="str">
        <f>IF(D124="理科",IF(N124&gt;=分数线!$C$2,"本科",""),IF(D124="文科",IF(N124&gt;=分数线!$C$3,"本科","")))</f>
        <v>本科</v>
      </c>
      <c r="P124" s="34">
        <f t="shared" si="30"/>
        <v>54</v>
      </c>
      <c r="Q124" s="34" t="str">
        <f>IF(D124="理科",IF(N124&gt;=分数线!$C$6,"重本",""),IF(D124="文科",IF(N124&gt;=分数线!$C$7,"重本","")))</f>
        <v/>
      </c>
      <c r="R124" s="34">
        <f t="shared" si="34"/>
        <v>0</v>
      </c>
      <c r="S124" s="34">
        <f t="shared" si="35"/>
        <v>54</v>
      </c>
      <c r="T124" s="34">
        <v>11</v>
      </c>
      <c r="U124" s="34" t="s">
        <v>1325</v>
      </c>
      <c r="V124" s="34">
        <f t="shared" si="36"/>
        <v>0.9</v>
      </c>
      <c r="W124" s="34" t="s">
        <v>1330</v>
      </c>
      <c r="X124" s="34">
        <f t="shared" si="36"/>
        <v>0.9</v>
      </c>
      <c r="Y124" s="34" t="s">
        <v>1355</v>
      </c>
      <c r="Z124" s="34">
        <f t="shared" si="36"/>
        <v>0.9</v>
      </c>
      <c r="AA124" s="34" t="s">
        <v>1356</v>
      </c>
      <c r="AB124" s="34">
        <f t="shared" si="36"/>
        <v>0.9</v>
      </c>
      <c r="AC124" s="34" t="s">
        <v>1344</v>
      </c>
      <c r="AD124" s="34">
        <f t="shared" si="37"/>
        <v>0.9</v>
      </c>
      <c r="AE124" s="34" t="s">
        <v>18</v>
      </c>
      <c r="AF124" s="34">
        <f t="shared" si="38"/>
        <v>0.9</v>
      </c>
      <c r="AG124" s="34" t="s">
        <v>217</v>
      </c>
      <c r="AH124" s="34" t="s">
        <v>1325</v>
      </c>
      <c r="AI124" s="34">
        <f t="shared" si="39"/>
        <v>0.9</v>
      </c>
      <c r="AJ124" s="34" t="s">
        <v>1330</v>
      </c>
      <c r="AK124" s="34">
        <f t="shared" si="40"/>
        <v>0.9</v>
      </c>
      <c r="AL124" s="34" t="s">
        <v>1355</v>
      </c>
      <c r="AM124" s="34">
        <f t="shared" si="41"/>
        <v>0.9</v>
      </c>
      <c r="AN124" s="34" t="s">
        <v>1356</v>
      </c>
      <c r="AO124" s="34">
        <f t="shared" si="42"/>
        <v>0.9</v>
      </c>
      <c r="AP124" s="34" t="s">
        <v>1344</v>
      </c>
      <c r="AQ124" s="34">
        <f t="shared" si="43"/>
        <v>0.9</v>
      </c>
      <c r="AR124" s="34" t="s">
        <v>18</v>
      </c>
      <c r="AS124" s="34">
        <f t="shared" si="44"/>
        <v>0.9</v>
      </c>
      <c r="AT124" s="34" t="s">
        <v>217</v>
      </c>
      <c r="AU124" s="34" t="s">
        <v>1325</v>
      </c>
      <c r="AV124" s="34">
        <f t="shared" si="45"/>
        <v>1.3499999999999999</v>
      </c>
      <c r="AW124" s="34" t="s">
        <v>1330</v>
      </c>
      <c r="AX124" s="34">
        <f t="shared" si="45"/>
        <v>1.3499999999999999</v>
      </c>
      <c r="AY124" s="34" t="s">
        <v>1335</v>
      </c>
      <c r="AZ124" s="34">
        <f t="shared" si="45"/>
        <v>1.3499999999999999</v>
      </c>
      <c r="BA124" s="34" t="s">
        <v>1356</v>
      </c>
      <c r="BB124" s="34">
        <f t="shared" si="45"/>
        <v>1.3499999999999999</v>
      </c>
      <c r="BC124" s="34" t="s">
        <v>1344</v>
      </c>
      <c r="BD124" s="34">
        <f t="shared" si="46"/>
        <v>1.3499999999999999</v>
      </c>
      <c r="BE124" s="34" t="s">
        <v>1342</v>
      </c>
      <c r="BF124" s="34">
        <f t="shared" si="47"/>
        <v>1.3499999999999999</v>
      </c>
      <c r="BG124" s="34">
        <v>11</v>
      </c>
      <c r="BH124" s="34" t="s">
        <v>1325</v>
      </c>
      <c r="BI124" s="34">
        <f t="shared" si="48"/>
        <v>1.3499999999999999</v>
      </c>
      <c r="BJ124" s="34" t="s">
        <v>1330</v>
      </c>
      <c r="BK124" s="34">
        <f t="shared" si="49"/>
        <v>1.3499999999999999</v>
      </c>
      <c r="BL124" s="34" t="s">
        <v>1335</v>
      </c>
      <c r="BM124" s="34">
        <f t="shared" si="50"/>
        <v>1.3499999999999999</v>
      </c>
      <c r="BN124" s="34" t="s">
        <v>1356</v>
      </c>
      <c r="BO124" s="34">
        <f t="shared" si="51"/>
        <v>1.3499999999999999</v>
      </c>
      <c r="BP124" s="34" t="s">
        <v>1344</v>
      </c>
      <c r="BQ124" s="34">
        <f t="shared" si="52"/>
        <v>1.3499999999999999</v>
      </c>
      <c r="BR124" s="34" t="s">
        <v>1349</v>
      </c>
      <c r="BS124" s="34">
        <f t="shared" si="53"/>
        <v>1.3499999999999999</v>
      </c>
      <c r="BT124" s="34">
        <v>11</v>
      </c>
      <c r="BU124" s="34" t="s">
        <v>1325</v>
      </c>
      <c r="BV124" s="34">
        <f t="shared" si="54"/>
        <v>2.25</v>
      </c>
      <c r="BW124" s="34" t="s">
        <v>1330</v>
      </c>
      <c r="BX124" s="34">
        <f t="shared" si="54"/>
        <v>2.25</v>
      </c>
      <c r="BY124" s="34" t="s">
        <v>1335</v>
      </c>
      <c r="BZ124" s="34">
        <f t="shared" si="54"/>
        <v>2.25</v>
      </c>
      <c r="CA124" s="34" t="s">
        <v>20</v>
      </c>
      <c r="CB124" s="34">
        <f t="shared" si="54"/>
        <v>2.25</v>
      </c>
      <c r="CC124" s="34" t="s">
        <v>1344</v>
      </c>
      <c r="CD124" s="34">
        <f t="shared" si="55"/>
        <v>2.25</v>
      </c>
      <c r="CE124" s="34" t="s">
        <v>1349</v>
      </c>
      <c r="CF124" s="34">
        <f t="shared" si="56"/>
        <v>2.25</v>
      </c>
      <c r="CG124" s="34">
        <v>11</v>
      </c>
      <c r="CH124" s="34" t="s">
        <v>1325</v>
      </c>
      <c r="CI124" s="34">
        <f t="shared" si="57"/>
        <v>2.25</v>
      </c>
      <c r="CJ124" s="34" t="s">
        <v>1330</v>
      </c>
      <c r="CK124" s="34">
        <f t="shared" si="58"/>
        <v>2.25</v>
      </c>
      <c r="CL124" s="34" t="s">
        <v>1335</v>
      </c>
      <c r="CM124" s="34">
        <f t="shared" si="59"/>
        <v>2.25</v>
      </c>
      <c r="CN124" s="34" t="s">
        <v>20</v>
      </c>
      <c r="CO124" s="34">
        <f t="shared" si="60"/>
        <v>2.25</v>
      </c>
      <c r="CP124" s="34" t="s">
        <v>1344</v>
      </c>
      <c r="CQ124" s="34">
        <f t="shared" si="61"/>
        <v>2.25</v>
      </c>
      <c r="CR124" s="34" t="s">
        <v>1349</v>
      </c>
      <c r="CS124" s="34">
        <f t="shared" si="62"/>
        <v>2.25</v>
      </c>
    </row>
    <row r="125" spans="1:97" s="44" customFormat="1" ht="15.75">
      <c r="A125" s="42" t="s">
        <v>864</v>
      </c>
      <c r="B125" s="40" t="s">
        <v>300</v>
      </c>
      <c r="C125" s="42" t="s">
        <v>44</v>
      </c>
      <c r="D125" s="42" t="s">
        <v>8</v>
      </c>
      <c r="E125" s="35"/>
      <c r="F125" s="42">
        <v>1</v>
      </c>
      <c r="G125" s="34">
        <v>0</v>
      </c>
      <c r="H125" s="34">
        <v>107</v>
      </c>
      <c r="I125" s="34">
        <v>78</v>
      </c>
      <c r="J125" s="34">
        <v>90</v>
      </c>
      <c r="K125" s="73">
        <v>58.5</v>
      </c>
      <c r="L125" s="34">
        <v>68</v>
      </c>
      <c r="M125" s="34">
        <v>70</v>
      </c>
      <c r="N125" s="34">
        <v>472</v>
      </c>
      <c r="O125" s="34" t="str">
        <f>IF(D125="理科",IF(N125&gt;=分数线!$C$2,"本科",""),IF(D125="文科",IF(N125&gt;=分数线!$C$3,"本科","")))</f>
        <v>本科</v>
      </c>
      <c r="P125" s="34">
        <f t="shared" si="30"/>
        <v>36</v>
      </c>
      <c r="Q125" s="34" t="str">
        <f>IF(D125="理科",IF(N125&gt;=分数线!$C$6,"重本",""),IF(D125="文科",IF(N125&gt;=分数线!$C$7,"重本","")))</f>
        <v/>
      </c>
      <c r="R125" s="34">
        <f t="shared" si="34"/>
        <v>0</v>
      </c>
      <c r="S125" s="34">
        <f t="shared" si="35"/>
        <v>36</v>
      </c>
      <c r="T125" s="34">
        <v>12</v>
      </c>
      <c r="U125" s="34" t="s">
        <v>1362</v>
      </c>
      <c r="V125" s="34">
        <f t="shared" si="36"/>
        <v>0.6</v>
      </c>
      <c r="W125" s="34" t="s">
        <v>1331</v>
      </c>
      <c r="X125" s="34">
        <f t="shared" si="36"/>
        <v>0.6</v>
      </c>
      <c r="Y125" s="34" t="s">
        <v>1335</v>
      </c>
      <c r="Z125" s="34">
        <f t="shared" si="36"/>
        <v>0.6</v>
      </c>
      <c r="AA125" s="34" t="s">
        <v>1340</v>
      </c>
      <c r="AB125" s="34">
        <f t="shared" si="36"/>
        <v>0.6</v>
      </c>
      <c r="AC125" s="34" t="s">
        <v>73</v>
      </c>
      <c r="AD125" s="34">
        <f t="shared" si="37"/>
        <v>0.6</v>
      </c>
      <c r="AE125" s="34" t="s">
        <v>1348</v>
      </c>
      <c r="AF125" s="34">
        <f t="shared" si="38"/>
        <v>0.6</v>
      </c>
      <c r="AG125" s="34" t="s">
        <v>1359</v>
      </c>
      <c r="AH125" s="34" t="s">
        <v>1362</v>
      </c>
      <c r="AI125" s="34">
        <f t="shared" si="39"/>
        <v>0.6</v>
      </c>
      <c r="AJ125" s="34" t="s">
        <v>1331</v>
      </c>
      <c r="AK125" s="34">
        <f t="shared" si="40"/>
        <v>0.6</v>
      </c>
      <c r="AL125" s="34" t="s">
        <v>1335</v>
      </c>
      <c r="AM125" s="34">
        <f t="shared" si="41"/>
        <v>0.6</v>
      </c>
      <c r="AN125" s="34" t="s">
        <v>1340</v>
      </c>
      <c r="AO125" s="34">
        <f t="shared" si="42"/>
        <v>0.6</v>
      </c>
      <c r="AP125" s="34" t="s">
        <v>73</v>
      </c>
      <c r="AQ125" s="34">
        <f t="shared" si="43"/>
        <v>0.6</v>
      </c>
      <c r="AR125" s="34" t="s">
        <v>1348</v>
      </c>
      <c r="AS125" s="34">
        <f t="shared" si="44"/>
        <v>0.6</v>
      </c>
      <c r="AT125" s="34" t="s">
        <v>1359</v>
      </c>
      <c r="AU125" s="34" t="s">
        <v>1326</v>
      </c>
      <c r="AV125" s="34">
        <f t="shared" si="45"/>
        <v>0.89999999999999991</v>
      </c>
      <c r="AW125" s="34" t="s">
        <v>1331</v>
      </c>
      <c r="AX125" s="34">
        <f t="shared" si="45"/>
        <v>0.89999999999999991</v>
      </c>
      <c r="AY125" s="34" t="s">
        <v>1335</v>
      </c>
      <c r="AZ125" s="34">
        <f t="shared" si="45"/>
        <v>0.89999999999999991</v>
      </c>
      <c r="BA125" s="34" t="s">
        <v>1340</v>
      </c>
      <c r="BB125" s="34">
        <f t="shared" si="45"/>
        <v>0.89999999999999991</v>
      </c>
      <c r="BC125" s="34" t="s">
        <v>73</v>
      </c>
      <c r="BD125" s="34">
        <f t="shared" si="46"/>
        <v>0.89999999999999991</v>
      </c>
      <c r="BE125" s="34" t="s">
        <v>1348</v>
      </c>
      <c r="BF125" s="34">
        <f t="shared" si="47"/>
        <v>0.89999999999999991</v>
      </c>
      <c r="BG125" s="34">
        <v>12</v>
      </c>
      <c r="BH125" s="34" t="s">
        <v>1326</v>
      </c>
      <c r="BI125" s="34">
        <f t="shared" si="48"/>
        <v>0.89999999999999991</v>
      </c>
      <c r="BJ125" s="34" t="s">
        <v>1331</v>
      </c>
      <c r="BK125" s="34">
        <f t="shared" si="49"/>
        <v>0.89999999999999991</v>
      </c>
      <c r="BL125" s="34" t="s">
        <v>1335</v>
      </c>
      <c r="BM125" s="34">
        <f t="shared" si="50"/>
        <v>0.89999999999999991</v>
      </c>
      <c r="BN125" s="34" t="s">
        <v>1340</v>
      </c>
      <c r="BO125" s="34">
        <f t="shared" si="51"/>
        <v>0.89999999999999991</v>
      </c>
      <c r="BP125" s="34" t="s">
        <v>73</v>
      </c>
      <c r="BQ125" s="34">
        <f t="shared" si="52"/>
        <v>0.89999999999999991</v>
      </c>
      <c r="BR125" s="34" t="s">
        <v>1348</v>
      </c>
      <c r="BS125" s="34">
        <f t="shared" si="53"/>
        <v>0.89999999999999991</v>
      </c>
      <c r="BT125" s="34">
        <v>12</v>
      </c>
      <c r="BU125" s="34" t="s">
        <v>1326</v>
      </c>
      <c r="BV125" s="34">
        <f t="shared" si="54"/>
        <v>1.5</v>
      </c>
      <c r="BW125" s="34" t="s">
        <v>1331</v>
      </c>
      <c r="BX125" s="34">
        <f t="shared" si="54"/>
        <v>1.5</v>
      </c>
      <c r="BY125" s="34" t="s">
        <v>1335</v>
      </c>
      <c r="BZ125" s="34">
        <f t="shared" si="54"/>
        <v>1.5</v>
      </c>
      <c r="CA125" s="34" t="s">
        <v>1340</v>
      </c>
      <c r="CB125" s="34">
        <f t="shared" si="54"/>
        <v>1.5</v>
      </c>
      <c r="CC125" s="34" t="s">
        <v>73</v>
      </c>
      <c r="CD125" s="34">
        <f t="shared" si="55"/>
        <v>1.5</v>
      </c>
      <c r="CE125" s="34" t="s">
        <v>1348</v>
      </c>
      <c r="CF125" s="34">
        <f t="shared" si="56"/>
        <v>1.5</v>
      </c>
      <c r="CG125" s="34">
        <v>12</v>
      </c>
      <c r="CH125" s="34" t="s">
        <v>1326</v>
      </c>
      <c r="CI125" s="34">
        <f t="shared" si="57"/>
        <v>1.5</v>
      </c>
      <c r="CJ125" s="34" t="s">
        <v>1331</v>
      </c>
      <c r="CK125" s="34">
        <f t="shared" si="58"/>
        <v>1.5</v>
      </c>
      <c r="CL125" s="34" t="s">
        <v>1335</v>
      </c>
      <c r="CM125" s="34">
        <f t="shared" si="59"/>
        <v>1.5</v>
      </c>
      <c r="CN125" s="34" t="s">
        <v>1340</v>
      </c>
      <c r="CO125" s="34">
        <f t="shared" si="60"/>
        <v>1.5</v>
      </c>
      <c r="CP125" s="34" t="s">
        <v>73</v>
      </c>
      <c r="CQ125" s="34">
        <f t="shared" si="61"/>
        <v>1.5</v>
      </c>
      <c r="CR125" s="34" t="s">
        <v>1348</v>
      </c>
      <c r="CS125" s="34">
        <f t="shared" si="62"/>
        <v>1.5</v>
      </c>
    </row>
    <row r="126" spans="1:97" s="44" customFormat="1" ht="15.75">
      <c r="A126" s="42" t="s">
        <v>865</v>
      </c>
      <c r="B126" s="40" t="s">
        <v>301</v>
      </c>
      <c r="C126" s="42" t="s">
        <v>44</v>
      </c>
      <c r="D126" s="42" t="s">
        <v>8</v>
      </c>
      <c r="E126" s="35"/>
      <c r="F126" s="42">
        <v>1</v>
      </c>
      <c r="G126" s="34">
        <v>1</v>
      </c>
      <c r="H126" s="34">
        <v>114</v>
      </c>
      <c r="I126" s="34">
        <v>89</v>
      </c>
      <c r="J126" s="34">
        <v>96</v>
      </c>
      <c r="K126" s="73">
        <v>53.5</v>
      </c>
      <c r="L126" s="34">
        <v>63</v>
      </c>
      <c r="M126" s="34">
        <v>56.5</v>
      </c>
      <c r="N126" s="34">
        <v>472</v>
      </c>
      <c r="O126" s="34" t="str">
        <f>IF(D126="理科",IF(N126&gt;=分数线!$C$2,"本科",""),IF(D126="文科",IF(N126&gt;=分数线!$C$3,"本科","")))</f>
        <v>本科</v>
      </c>
      <c r="P126" s="34">
        <f t="shared" si="30"/>
        <v>36</v>
      </c>
      <c r="Q126" s="34" t="str">
        <f>IF(D126="理科",IF(N126&gt;=分数线!$C$6,"重本",""),IF(D126="文科",IF(N126&gt;=分数线!$C$7,"重本","")))</f>
        <v/>
      </c>
      <c r="R126" s="34">
        <f t="shared" si="34"/>
        <v>-72</v>
      </c>
      <c r="S126" s="34">
        <f t="shared" si="35"/>
        <v>-36</v>
      </c>
      <c r="T126" s="34">
        <v>12</v>
      </c>
      <c r="U126" s="34" t="s">
        <v>1362</v>
      </c>
      <c r="V126" s="34">
        <f t="shared" si="36"/>
        <v>-0.6</v>
      </c>
      <c r="W126" s="34" t="s">
        <v>1331</v>
      </c>
      <c r="X126" s="34">
        <f t="shared" si="36"/>
        <v>-0.6</v>
      </c>
      <c r="Y126" s="34" t="s">
        <v>1335</v>
      </c>
      <c r="Z126" s="34">
        <f t="shared" si="36"/>
        <v>-0.6</v>
      </c>
      <c r="AA126" s="34" t="s">
        <v>1340</v>
      </c>
      <c r="AB126" s="34">
        <f t="shared" si="36"/>
        <v>-0.6</v>
      </c>
      <c r="AC126" s="34" t="s">
        <v>73</v>
      </c>
      <c r="AD126" s="34">
        <f t="shared" si="37"/>
        <v>-0.6</v>
      </c>
      <c r="AE126" s="34" t="s">
        <v>1348</v>
      </c>
      <c r="AF126" s="34">
        <f t="shared" si="38"/>
        <v>-0.6</v>
      </c>
      <c r="AG126" s="34" t="s">
        <v>1359</v>
      </c>
      <c r="AH126" s="34" t="s">
        <v>1362</v>
      </c>
      <c r="AI126" s="34">
        <f t="shared" si="39"/>
        <v>-0.6</v>
      </c>
      <c r="AJ126" s="34" t="s">
        <v>1331</v>
      </c>
      <c r="AK126" s="34">
        <f t="shared" si="40"/>
        <v>-0.6</v>
      </c>
      <c r="AL126" s="34" t="s">
        <v>1335</v>
      </c>
      <c r="AM126" s="34">
        <f t="shared" si="41"/>
        <v>-0.6</v>
      </c>
      <c r="AN126" s="34" t="s">
        <v>1340</v>
      </c>
      <c r="AO126" s="34">
        <f t="shared" si="42"/>
        <v>-0.6</v>
      </c>
      <c r="AP126" s="34" t="s">
        <v>73</v>
      </c>
      <c r="AQ126" s="34">
        <f t="shared" si="43"/>
        <v>-0.6</v>
      </c>
      <c r="AR126" s="34" t="s">
        <v>1348</v>
      </c>
      <c r="AS126" s="34">
        <f t="shared" si="44"/>
        <v>-0.6</v>
      </c>
      <c r="AT126" s="34" t="s">
        <v>1359</v>
      </c>
      <c r="AU126" s="34" t="s">
        <v>1326</v>
      </c>
      <c r="AV126" s="34">
        <f t="shared" si="45"/>
        <v>-0.89999999999999991</v>
      </c>
      <c r="AW126" s="34" t="s">
        <v>1331</v>
      </c>
      <c r="AX126" s="34">
        <f t="shared" si="45"/>
        <v>-0.89999999999999991</v>
      </c>
      <c r="AY126" s="34" t="s">
        <v>1335</v>
      </c>
      <c r="AZ126" s="34">
        <f t="shared" si="45"/>
        <v>-0.89999999999999991</v>
      </c>
      <c r="BA126" s="34" t="s">
        <v>1340</v>
      </c>
      <c r="BB126" s="34">
        <f t="shared" si="45"/>
        <v>-0.89999999999999991</v>
      </c>
      <c r="BC126" s="34" t="s">
        <v>73</v>
      </c>
      <c r="BD126" s="34">
        <f t="shared" si="46"/>
        <v>-0.89999999999999991</v>
      </c>
      <c r="BE126" s="34" t="s">
        <v>1348</v>
      </c>
      <c r="BF126" s="34">
        <f t="shared" si="47"/>
        <v>-0.89999999999999991</v>
      </c>
      <c r="BG126" s="34">
        <v>12</v>
      </c>
      <c r="BH126" s="34" t="s">
        <v>1326</v>
      </c>
      <c r="BI126" s="34">
        <f t="shared" si="48"/>
        <v>-0.89999999999999991</v>
      </c>
      <c r="BJ126" s="34" t="s">
        <v>1331</v>
      </c>
      <c r="BK126" s="34">
        <f t="shared" si="49"/>
        <v>-0.89999999999999991</v>
      </c>
      <c r="BL126" s="34" t="s">
        <v>1335</v>
      </c>
      <c r="BM126" s="34">
        <f t="shared" si="50"/>
        <v>-0.89999999999999991</v>
      </c>
      <c r="BN126" s="34" t="s">
        <v>1340</v>
      </c>
      <c r="BO126" s="34">
        <f t="shared" si="51"/>
        <v>-0.89999999999999991</v>
      </c>
      <c r="BP126" s="34" t="s">
        <v>73</v>
      </c>
      <c r="BQ126" s="34">
        <f t="shared" si="52"/>
        <v>-0.89999999999999991</v>
      </c>
      <c r="BR126" s="34" t="s">
        <v>1348</v>
      </c>
      <c r="BS126" s="34">
        <f t="shared" si="53"/>
        <v>-0.89999999999999991</v>
      </c>
      <c r="BT126" s="34">
        <v>12</v>
      </c>
      <c r="BU126" s="34" t="s">
        <v>1326</v>
      </c>
      <c r="BV126" s="34">
        <f t="shared" si="54"/>
        <v>-1.5</v>
      </c>
      <c r="BW126" s="34" t="s">
        <v>1331</v>
      </c>
      <c r="BX126" s="34">
        <f t="shared" si="54"/>
        <v>-1.5</v>
      </c>
      <c r="BY126" s="34" t="s">
        <v>1335</v>
      </c>
      <c r="BZ126" s="34">
        <f t="shared" si="54"/>
        <v>-1.5</v>
      </c>
      <c r="CA126" s="34" t="s">
        <v>1340</v>
      </c>
      <c r="CB126" s="34">
        <f t="shared" si="54"/>
        <v>-1.5</v>
      </c>
      <c r="CC126" s="34" t="s">
        <v>73</v>
      </c>
      <c r="CD126" s="34">
        <f t="shared" si="55"/>
        <v>-1.5</v>
      </c>
      <c r="CE126" s="34" t="s">
        <v>1348</v>
      </c>
      <c r="CF126" s="34">
        <f t="shared" si="56"/>
        <v>-1.5</v>
      </c>
      <c r="CG126" s="34">
        <v>12</v>
      </c>
      <c r="CH126" s="34" t="s">
        <v>1326</v>
      </c>
      <c r="CI126" s="34">
        <f t="shared" si="57"/>
        <v>-1.5</v>
      </c>
      <c r="CJ126" s="34" t="s">
        <v>1331</v>
      </c>
      <c r="CK126" s="34">
        <f t="shared" si="58"/>
        <v>-1.5</v>
      </c>
      <c r="CL126" s="34" t="s">
        <v>1335</v>
      </c>
      <c r="CM126" s="34">
        <f t="shared" si="59"/>
        <v>-1.5</v>
      </c>
      <c r="CN126" s="34" t="s">
        <v>1340</v>
      </c>
      <c r="CO126" s="34">
        <f t="shared" si="60"/>
        <v>-1.5</v>
      </c>
      <c r="CP126" s="34" t="s">
        <v>73</v>
      </c>
      <c r="CQ126" s="34">
        <f t="shared" si="61"/>
        <v>-1.5</v>
      </c>
      <c r="CR126" s="34" t="s">
        <v>1348</v>
      </c>
      <c r="CS126" s="34">
        <f t="shared" si="62"/>
        <v>-1.5</v>
      </c>
    </row>
    <row r="127" spans="1:97" s="44" customFormat="1" ht="15.75">
      <c r="A127" s="42" t="s">
        <v>49</v>
      </c>
      <c r="B127" s="40" t="s">
        <v>302</v>
      </c>
      <c r="C127" s="42" t="s">
        <v>44</v>
      </c>
      <c r="D127" s="42" t="s">
        <v>8</v>
      </c>
      <c r="E127" s="35"/>
      <c r="F127" s="42">
        <v>0.4</v>
      </c>
      <c r="G127" s="34">
        <v>0</v>
      </c>
      <c r="H127" s="34">
        <v>102</v>
      </c>
      <c r="I127" s="34">
        <v>78</v>
      </c>
      <c r="J127" s="34">
        <v>94</v>
      </c>
      <c r="K127" s="73">
        <v>65.5</v>
      </c>
      <c r="L127" s="34">
        <v>59</v>
      </c>
      <c r="M127" s="34">
        <v>72.5</v>
      </c>
      <c r="N127" s="34">
        <v>471</v>
      </c>
      <c r="O127" s="34" t="str">
        <f>IF(D127="理科",IF(N127&gt;=分数线!$C$2,"本科",""),IF(D127="文科",IF(N127&gt;=分数线!$C$3,"本科","")))</f>
        <v>本科</v>
      </c>
      <c r="P127" s="34">
        <f t="shared" si="30"/>
        <v>57.6</v>
      </c>
      <c r="Q127" s="34" t="str">
        <f>IF(D127="理科",IF(N127&gt;=分数线!$C$6,"重本",""),IF(D127="文科",IF(N127&gt;=分数线!$C$7,"重本","")))</f>
        <v/>
      </c>
      <c r="R127" s="34">
        <f t="shared" si="34"/>
        <v>0</v>
      </c>
      <c r="S127" s="34">
        <f t="shared" si="35"/>
        <v>57.6</v>
      </c>
      <c r="T127" s="34">
        <v>2</v>
      </c>
      <c r="U127" s="34" t="s">
        <v>1321</v>
      </c>
      <c r="V127" s="34">
        <f t="shared" si="36"/>
        <v>0.96000000000000008</v>
      </c>
      <c r="W127" s="34" t="s">
        <v>1364</v>
      </c>
      <c r="X127" s="34">
        <f t="shared" si="36"/>
        <v>0.96000000000000008</v>
      </c>
      <c r="Y127" s="34" t="s">
        <v>1333</v>
      </c>
      <c r="Z127" s="34">
        <f t="shared" si="36"/>
        <v>0.96000000000000008</v>
      </c>
      <c r="AA127" s="34" t="s">
        <v>1356</v>
      </c>
      <c r="AB127" s="34">
        <f t="shared" si="36"/>
        <v>0.96000000000000008</v>
      </c>
      <c r="AC127" s="34" t="s">
        <v>1344</v>
      </c>
      <c r="AD127" s="34">
        <f t="shared" si="37"/>
        <v>0.96000000000000008</v>
      </c>
      <c r="AE127" s="34" t="s">
        <v>18</v>
      </c>
      <c r="AF127" s="34">
        <f t="shared" si="38"/>
        <v>0.96000000000000008</v>
      </c>
      <c r="AG127" s="34" t="s">
        <v>217</v>
      </c>
      <c r="AH127" s="34" t="s">
        <v>1325</v>
      </c>
      <c r="AI127" s="34">
        <f t="shared" si="39"/>
        <v>0.96000000000000008</v>
      </c>
      <c r="AJ127" s="34" t="s">
        <v>1330</v>
      </c>
      <c r="AK127" s="34">
        <f t="shared" si="40"/>
        <v>0.96000000000000008</v>
      </c>
      <c r="AL127" s="34" t="s">
        <v>1355</v>
      </c>
      <c r="AM127" s="34">
        <f t="shared" si="41"/>
        <v>0.96000000000000008</v>
      </c>
      <c r="AN127" s="34" t="s">
        <v>1356</v>
      </c>
      <c r="AO127" s="34">
        <f t="shared" si="42"/>
        <v>0.96000000000000008</v>
      </c>
      <c r="AP127" s="34" t="s">
        <v>1344</v>
      </c>
      <c r="AQ127" s="34">
        <f t="shared" si="43"/>
        <v>0.96000000000000008</v>
      </c>
      <c r="AR127" s="34" t="s">
        <v>18</v>
      </c>
      <c r="AS127" s="34">
        <f t="shared" si="44"/>
        <v>0.96000000000000008</v>
      </c>
      <c r="AT127" s="34" t="e">
        <v>#N/A</v>
      </c>
      <c r="AU127" s="34" t="e">
        <v>#N/A</v>
      </c>
      <c r="AV127" s="34">
        <f t="shared" si="45"/>
        <v>1.4400000000000002</v>
      </c>
      <c r="AW127" s="34" t="e">
        <v>#N/A</v>
      </c>
      <c r="AX127" s="34">
        <f t="shared" si="45"/>
        <v>1.4400000000000002</v>
      </c>
      <c r="AY127" s="34" t="e">
        <v>#N/A</v>
      </c>
      <c r="AZ127" s="34">
        <f t="shared" si="45"/>
        <v>1.4400000000000002</v>
      </c>
      <c r="BA127" s="34" t="e">
        <v>#N/A</v>
      </c>
      <c r="BB127" s="34">
        <f t="shared" si="45"/>
        <v>1.4400000000000002</v>
      </c>
      <c r="BC127" s="34" t="e">
        <v>#N/A</v>
      </c>
      <c r="BD127" s="34">
        <f t="shared" si="46"/>
        <v>1.4400000000000002</v>
      </c>
      <c r="BE127" s="34" t="e">
        <v>#N/A</v>
      </c>
      <c r="BF127" s="34">
        <f t="shared" si="47"/>
        <v>1.4400000000000002</v>
      </c>
      <c r="BG127" s="34" t="e">
        <v>#N/A</v>
      </c>
      <c r="BH127" s="34" t="e">
        <v>#N/A</v>
      </c>
      <c r="BI127" s="34">
        <f t="shared" si="48"/>
        <v>1.4400000000000002</v>
      </c>
      <c r="BJ127" s="34" t="e">
        <v>#N/A</v>
      </c>
      <c r="BK127" s="34">
        <f t="shared" si="49"/>
        <v>1.4400000000000002</v>
      </c>
      <c r="BL127" s="34" t="e">
        <v>#N/A</v>
      </c>
      <c r="BM127" s="34">
        <f t="shared" si="50"/>
        <v>1.4400000000000002</v>
      </c>
      <c r="BN127" s="34" t="e">
        <v>#N/A</v>
      </c>
      <c r="BO127" s="34">
        <f t="shared" si="51"/>
        <v>1.4400000000000002</v>
      </c>
      <c r="BP127" s="34" t="e">
        <v>#N/A</v>
      </c>
      <c r="BQ127" s="34">
        <f t="shared" si="52"/>
        <v>1.4400000000000002</v>
      </c>
      <c r="BR127" s="34" t="e">
        <v>#N/A</v>
      </c>
      <c r="BS127" s="34">
        <f t="shared" si="53"/>
        <v>1.4400000000000002</v>
      </c>
      <c r="BT127" s="34" t="e">
        <v>#N/A</v>
      </c>
      <c r="BU127" s="34" t="e">
        <v>#N/A</v>
      </c>
      <c r="BV127" s="34">
        <f t="shared" si="54"/>
        <v>2.4</v>
      </c>
      <c r="BW127" s="34" t="e">
        <v>#N/A</v>
      </c>
      <c r="BX127" s="34">
        <f t="shared" si="54"/>
        <v>2.4</v>
      </c>
      <c r="BY127" s="34" t="s">
        <v>1335</v>
      </c>
      <c r="BZ127" s="34">
        <f t="shared" si="54"/>
        <v>2.4</v>
      </c>
      <c r="CA127" s="34" t="e">
        <v>#N/A</v>
      </c>
      <c r="CB127" s="34">
        <f t="shared" si="54"/>
        <v>2.4</v>
      </c>
      <c r="CC127" s="34" t="e">
        <v>#N/A</v>
      </c>
      <c r="CD127" s="34">
        <f t="shared" si="55"/>
        <v>2.4</v>
      </c>
      <c r="CE127" s="34" t="e">
        <v>#N/A</v>
      </c>
      <c r="CF127" s="34">
        <f t="shared" si="56"/>
        <v>2.4</v>
      </c>
      <c r="CG127" s="34">
        <v>11</v>
      </c>
      <c r="CH127" s="34" t="s">
        <v>1325</v>
      </c>
      <c r="CI127" s="34">
        <f t="shared" si="57"/>
        <v>2.4</v>
      </c>
      <c r="CJ127" s="34" t="s">
        <v>1330</v>
      </c>
      <c r="CK127" s="34">
        <f t="shared" si="58"/>
        <v>2.4</v>
      </c>
      <c r="CL127" s="34" t="s">
        <v>1335</v>
      </c>
      <c r="CM127" s="34">
        <f t="shared" si="59"/>
        <v>2.4</v>
      </c>
      <c r="CN127" s="34" t="s">
        <v>20</v>
      </c>
      <c r="CO127" s="34">
        <f t="shared" si="60"/>
        <v>2.4</v>
      </c>
      <c r="CP127" s="34" t="s">
        <v>1344</v>
      </c>
      <c r="CQ127" s="34">
        <f t="shared" si="61"/>
        <v>2.4</v>
      </c>
      <c r="CR127" s="34" t="s">
        <v>1349</v>
      </c>
      <c r="CS127" s="34">
        <f t="shared" si="62"/>
        <v>2.4</v>
      </c>
    </row>
    <row r="128" spans="1:97" s="44" customFormat="1" ht="15.75">
      <c r="A128" s="42" t="s">
        <v>866</v>
      </c>
      <c r="B128" s="40" t="s">
        <v>303</v>
      </c>
      <c r="C128" s="42" t="s">
        <v>44</v>
      </c>
      <c r="D128" s="42" t="s">
        <v>8</v>
      </c>
      <c r="E128" s="35"/>
      <c r="F128" s="42">
        <v>1</v>
      </c>
      <c r="G128" s="34">
        <v>0</v>
      </c>
      <c r="H128" s="34">
        <v>102</v>
      </c>
      <c r="I128" s="34">
        <v>73</v>
      </c>
      <c r="J128" s="34">
        <v>103</v>
      </c>
      <c r="K128" s="73">
        <v>54.5</v>
      </c>
      <c r="L128" s="34">
        <v>67.5</v>
      </c>
      <c r="M128" s="34">
        <v>70.5</v>
      </c>
      <c r="N128" s="34">
        <v>471</v>
      </c>
      <c r="O128" s="34" t="str">
        <f>IF(D128="理科",IF(N128&gt;=分数线!$C$2,"本科",""),IF(D128="文科",IF(N128&gt;=分数线!$C$3,"本科","")))</f>
        <v>本科</v>
      </c>
      <c r="P128" s="34">
        <f t="shared" si="30"/>
        <v>36</v>
      </c>
      <c r="Q128" s="34" t="str">
        <f>IF(D128="理科",IF(N128&gt;=分数线!$C$6,"重本",""),IF(D128="文科",IF(N128&gt;=分数线!$C$7,"重本","")))</f>
        <v/>
      </c>
      <c r="R128" s="34">
        <f t="shared" si="34"/>
        <v>0</v>
      </c>
      <c r="S128" s="34">
        <f t="shared" si="35"/>
        <v>36</v>
      </c>
      <c r="T128" s="34">
        <v>12</v>
      </c>
      <c r="U128" s="34" t="s">
        <v>1362</v>
      </c>
      <c r="V128" s="34">
        <f t="shared" si="36"/>
        <v>0.6</v>
      </c>
      <c r="W128" s="34" t="s">
        <v>1331</v>
      </c>
      <c r="X128" s="34">
        <f t="shared" si="36"/>
        <v>0.6</v>
      </c>
      <c r="Y128" s="34" t="s">
        <v>1365</v>
      </c>
      <c r="Z128" s="34">
        <f t="shared" si="36"/>
        <v>0.6</v>
      </c>
      <c r="AA128" s="34" t="s">
        <v>1340</v>
      </c>
      <c r="AB128" s="34">
        <f t="shared" si="36"/>
        <v>0.6</v>
      </c>
      <c r="AC128" s="34" t="s">
        <v>73</v>
      </c>
      <c r="AD128" s="34">
        <f t="shared" si="37"/>
        <v>0.6</v>
      </c>
      <c r="AE128" s="34" t="s">
        <v>1348</v>
      </c>
      <c r="AF128" s="34">
        <f t="shared" si="38"/>
        <v>0.6</v>
      </c>
      <c r="AG128" s="34" t="s">
        <v>1359</v>
      </c>
      <c r="AH128" s="34" t="s">
        <v>1362</v>
      </c>
      <c r="AI128" s="34">
        <f t="shared" si="39"/>
        <v>0.6</v>
      </c>
      <c r="AJ128" s="34" t="s">
        <v>1331</v>
      </c>
      <c r="AK128" s="34">
        <f t="shared" si="40"/>
        <v>0.6</v>
      </c>
      <c r="AL128" s="34" t="s">
        <v>1365</v>
      </c>
      <c r="AM128" s="34">
        <f t="shared" si="41"/>
        <v>0.6</v>
      </c>
      <c r="AN128" s="34" t="s">
        <v>1340</v>
      </c>
      <c r="AO128" s="34">
        <f t="shared" si="42"/>
        <v>0.6</v>
      </c>
      <c r="AP128" s="34" t="s">
        <v>73</v>
      </c>
      <c r="AQ128" s="34">
        <f t="shared" si="43"/>
        <v>0.6</v>
      </c>
      <c r="AR128" s="34" t="s">
        <v>1348</v>
      </c>
      <c r="AS128" s="34">
        <f t="shared" si="44"/>
        <v>0.6</v>
      </c>
      <c r="AT128" s="34" t="s">
        <v>1359</v>
      </c>
      <c r="AU128" s="34" t="s">
        <v>1326</v>
      </c>
      <c r="AV128" s="34">
        <f t="shared" si="45"/>
        <v>0.89999999999999991</v>
      </c>
      <c r="AW128" s="34" t="s">
        <v>1331</v>
      </c>
      <c r="AX128" s="34">
        <f t="shared" si="45"/>
        <v>0.89999999999999991</v>
      </c>
      <c r="AY128" s="34" t="s">
        <v>1335</v>
      </c>
      <c r="AZ128" s="34">
        <f t="shared" si="45"/>
        <v>0.89999999999999991</v>
      </c>
      <c r="BA128" s="34" t="s">
        <v>1340</v>
      </c>
      <c r="BB128" s="34">
        <f t="shared" si="45"/>
        <v>0.89999999999999991</v>
      </c>
      <c r="BC128" s="34" t="s">
        <v>73</v>
      </c>
      <c r="BD128" s="34">
        <f t="shared" si="46"/>
        <v>0.89999999999999991</v>
      </c>
      <c r="BE128" s="34" t="s">
        <v>1348</v>
      </c>
      <c r="BF128" s="34">
        <f t="shared" si="47"/>
        <v>0.89999999999999991</v>
      </c>
      <c r="BG128" s="34">
        <v>12</v>
      </c>
      <c r="BH128" s="34" t="s">
        <v>1326</v>
      </c>
      <c r="BI128" s="34">
        <f t="shared" si="48"/>
        <v>0.89999999999999991</v>
      </c>
      <c r="BJ128" s="34" t="s">
        <v>1331</v>
      </c>
      <c r="BK128" s="34">
        <f t="shared" si="49"/>
        <v>0.89999999999999991</v>
      </c>
      <c r="BL128" s="34" t="s">
        <v>1335</v>
      </c>
      <c r="BM128" s="34">
        <f t="shared" si="50"/>
        <v>0.89999999999999991</v>
      </c>
      <c r="BN128" s="34" t="s">
        <v>1340</v>
      </c>
      <c r="BO128" s="34">
        <f t="shared" si="51"/>
        <v>0.89999999999999991</v>
      </c>
      <c r="BP128" s="34" t="s">
        <v>73</v>
      </c>
      <c r="BQ128" s="34">
        <f t="shared" si="52"/>
        <v>0.89999999999999991</v>
      </c>
      <c r="BR128" s="34" t="s">
        <v>1348</v>
      </c>
      <c r="BS128" s="34">
        <f t="shared" si="53"/>
        <v>0.89999999999999991</v>
      </c>
      <c r="BT128" s="34">
        <v>12</v>
      </c>
      <c r="BU128" s="34" t="s">
        <v>1326</v>
      </c>
      <c r="BV128" s="34">
        <f t="shared" si="54"/>
        <v>1.5</v>
      </c>
      <c r="BW128" s="34" t="s">
        <v>1331</v>
      </c>
      <c r="BX128" s="34">
        <f t="shared" si="54"/>
        <v>1.5</v>
      </c>
      <c r="BY128" s="34" t="s">
        <v>1335</v>
      </c>
      <c r="BZ128" s="34">
        <f t="shared" si="54"/>
        <v>1.5</v>
      </c>
      <c r="CA128" s="34" t="s">
        <v>1340</v>
      </c>
      <c r="CB128" s="34">
        <f t="shared" si="54"/>
        <v>1.5</v>
      </c>
      <c r="CC128" s="34" t="s">
        <v>73</v>
      </c>
      <c r="CD128" s="34">
        <f t="shared" si="55"/>
        <v>1.5</v>
      </c>
      <c r="CE128" s="34" t="s">
        <v>1348</v>
      </c>
      <c r="CF128" s="34">
        <f t="shared" si="56"/>
        <v>1.5</v>
      </c>
      <c r="CG128" s="34">
        <v>12</v>
      </c>
      <c r="CH128" s="34" t="s">
        <v>1326</v>
      </c>
      <c r="CI128" s="34">
        <f t="shared" si="57"/>
        <v>1.5</v>
      </c>
      <c r="CJ128" s="34" t="s">
        <v>1331</v>
      </c>
      <c r="CK128" s="34">
        <f t="shared" si="58"/>
        <v>1.5</v>
      </c>
      <c r="CL128" s="34" t="s">
        <v>1335</v>
      </c>
      <c r="CM128" s="34">
        <f t="shared" si="59"/>
        <v>1.5</v>
      </c>
      <c r="CN128" s="34" t="s">
        <v>1340</v>
      </c>
      <c r="CO128" s="34">
        <f t="shared" si="60"/>
        <v>1.5</v>
      </c>
      <c r="CP128" s="34" t="s">
        <v>73</v>
      </c>
      <c r="CQ128" s="34">
        <f t="shared" si="61"/>
        <v>1.5</v>
      </c>
      <c r="CR128" s="34" t="s">
        <v>1348</v>
      </c>
      <c r="CS128" s="34">
        <f t="shared" si="62"/>
        <v>1.5</v>
      </c>
    </row>
    <row r="129" spans="1:97" s="52" customFormat="1" ht="15.75">
      <c r="A129" s="42" t="s">
        <v>867</v>
      </c>
      <c r="B129" s="64" t="s">
        <v>304</v>
      </c>
      <c r="C129" s="42" t="s">
        <v>44</v>
      </c>
      <c r="D129" s="42" t="s">
        <v>8</v>
      </c>
      <c r="E129" s="35"/>
      <c r="F129" s="42">
        <v>0.2</v>
      </c>
      <c r="G129" s="34">
        <v>0</v>
      </c>
      <c r="H129" s="34">
        <v>101</v>
      </c>
      <c r="I129" s="34">
        <v>101</v>
      </c>
      <c r="J129" s="34">
        <v>86</v>
      </c>
      <c r="K129" s="73">
        <v>47</v>
      </c>
      <c r="L129" s="34">
        <v>70</v>
      </c>
      <c r="M129" s="34">
        <v>64.5</v>
      </c>
      <c r="N129" s="34">
        <v>470</v>
      </c>
      <c r="O129" s="34" t="str">
        <f>IF(D129="理科",IF(N129&gt;=分数线!$C$2,"本科",""),IF(D129="文科",IF(N129&gt;=分数线!$C$3,"本科","")))</f>
        <v>本科</v>
      </c>
      <c r="P129" s="34">
        <f t="shared" si="30"/>
        <v>64.8</v>
      </c>
      <c r="Q129" s="34" t="str">
        <f>IF(D129="理科",IF(N129&gt;=分数线!$C$6,"重本",""),IF(D129="文科",IF(N129&gt;=分数线!$C$7,"重本","")))</f>
        <v/>
      </c>
      <c r="R129" s="34">
        <f t="shared" si="34"/>
        <v>0</v>
      </c>
      <c r="S129" s="34">
        <f t="shared" si="35"/>
        <v>64.8</v>
      </c>
      <c r="T129" s="34">
        <v>5</v>
      </c>
      <c r="U129" s="34" t="s">
        <v>1320</v>
      </c>
      <c r="V129" s="34">
        <f t="shared" si="36"/>
        <v>1.08</v>
      </c>
      <c r="W129" s="34" t="s">
        <v>1328</v>
      </c>
      <c r="X129" s="34">
        <f t="shared" si="36"/>
        <v>1.08</v>
      </c>
      <c r="Y129" s="34" t="s">
        <v>1353</v>
      </c>
      <c r="Z129" s="34">
        <f t="shared" si="36"/>
        <v>1.08</v>
      </c>
      <c r="AA129" s="34" t="s">
        <v>1340</v>
      </c>
      <c r="AB129" s="34">
        <f t="shared" si="36"/>
        <v>1.08</v>
      </c>
      <c r="AC129" s="34" t="s">
        <v>72</v>
      </c>
      <c r="AD129" s="34">
        <f t="shared" si="37"/>
        <v>1.08</v>
      </c>
      <c r="AE129" s="34" t="s">
        <v>18</v>
      </c>
      <c r="AF129" s="34">
        <f t="shared" si="38"/>
        <v>1.08</v>
      </c>
      <c r="AG129" s="34" t="s">
        <v>220</v>
      </c>
      <c r="AH129" s="34" t="s">
        <v>1362</v>
      </c>
      <c r="AI129" s="34">
        <f t="shared" si="39"/>
        <v>1.08</v>
      </c>
      <c r="AJ129" s="34" t="s">
        <v>1363</v>
      </c>
      <c r="AK129" s="34">
        <f t="shared" si="40"/>
        <v>1.08</v>
      </c>
      <c r="AL129" s="34" t="s">
        <v>1332</v>
      </c>
      <c r="AM129" s="34">
        <f t="shared" si="41"/>
        <v>1.08</v>
      </c>
      <c r="AN129" s="34" t="s">
        <v>1340</v>
      </c>
      <c r="AO129" s="34">
        <f t="shared" si="42"/>
        <v>1.08</v>
      </c>
      <c r="AP129" s="34" t="s">
        <v>72</v>
      </c>
      <c r="AQ129" s="34">
        <f t="shared" si="43"/>
        <v>1.08</v>
      </c>
      <c r="AR129" s="34" t="s">
        <v>18</v>
      </c>
      <c r="AS129" s="34">
        <f t="shared" si="44"/>
        <v>1.08</v>
      </c>
      <c r="AT129" s="34" t="s">
        <v>220</v>
      </c>
      <c r="AU129" s="34" t="s">
        <v>1323</v>
      </c>
      <c r="AV129" s="34">
        <f t="shared" si="45"/>
        <v>1.6199999999999999</v>
      </c>
      <c r="AW129" s="34" t="s">
        <v>1351</v>
      </c>
      <c r="AX129" s="34">
        <f t="shared" si="45"/>
        <v>1.6199999999999999</v>
      </c>
      <c r="AY129" s="34" t="s">
        <v>1332</v>
      </c>
      <c r="AZ129" s="34">
        <f t="shared" si="45"/>
        <v>1.6199999999999999</v>
      </c>
      <c r="BA129" s="34" t="s">
        <v>1340</v>
      </c>
      <c r="BB129" s="34">
        <f t="shared" si="45"/>
        <v>1.6199999999999999</v>
      </c>
      <c r="BC129" s="34" t="s">
        <v>1358</v>
      </c>
      <c r="BD129" s="34">
        <f t="shared" si="46"/>
        <v>1.6199999999999999</v>
      </c>
      <c r="BE129" s="34" t="s">
        <v>1342</v>
      </c>
      <c r="BF129" s="34">
        <f t="shared" si="47"/>
        <v>1.6199999999999999</v>
      </c>
      <c r="BG129" s="34">
        <v>7</v>
      </c>
      <c r="BH129" s="34" t="s">
        <v>1323</v>
      </c>
      <c r="BI129" s="34">
        <f t="shared" si="48"/>
        <v>1.6199999999999999</v>
      </c>
      <c r="BJ129" s="34" t="s">
        <v>1351</v>
      </c>
      <c r="BK129" s="34">
        <f t="shared" si="49"/>
        <v>1.6199999999999999</v>
      </c>
      <c r="BL129" s="34" t="s">
        <v>1332</v>
      </c>
      <c r="BM129" s="34">
        <f t="shared" si="50"/>
        <v>1.6199999999999999</v>
      </c>
      <c r="BN129" s="34" t="s">
        <v>1340</v>
      </c>
      <c r="BO129" s="34">
        <f t="shared" si="51"/>
        <v>1.6199999999999999</v>
      </c>
      <c r="BP129" s="34" t="s">
        <v>1358</v>
      </c>
      <c r="BQ129" s="34">
        <f t="shared" si="52"/>
        <v>1.6199999999999999</v>
      </c>
      <c r="BR129" s="34" t="s">
        <v>1342</v>
      </c>
      <c r="BS129" s="34">
        <f t="shared" si="53"/>
        <v>1.6199999999999999</v>
      </c>
      <c r="BT129" s="34">
        <v>7</v>
      </c>
      <c r="BU129" s="34" t="s">
        <v>1323</v>
      </c>
      <c r="BV129" s="34">
        <f t="shared" si="54"/>
        <v>2.6999999999999997</v>
      </c>
      <c r="BW129" s="34" t="s">
        <v>19</v>
      </c>
      <c r="BX129" s="34">
        <f t="shared" si="54"/>
        <v>2.6999999999999997</v>
      </c>
      <c r="BY129" s="34" t="s">
        <v>1332</v>
      </c>
      <c r="BZ129" s="34">
        <f t="shared" si="54"/>
        <v>2.6999999999999997</v>
      </c>
      <c r="CA129" s="34" t="s">
        <v>1340</v>
      </c>
      <c r="CB129" s="34">
        <f t="shared" si="54"/>
        <v>2.6999999999999997</v>
      </c>
      <c r="CC129" s="34" t="s">
        <v>1343</v>
      </c>
      <c r="CD129" s="34">
        <f t="shared" si="55"/>
        <v>2.6999999999999997</v>
      </c>
      <c r="CE129" s="34" t="s">
        <v>1342</v>
      </c>
      <c r="CF129" s="34">
        <f t="shared" si="56"/>
        <v>2.6999999999999997</v>
      </c>
      <c r="CG129" s="34">
        <v>7</v>
      </c>
      <c r="CH129" s="34" t="s">
        <v>1323</v>
      </c>
      <c r="CI129" s="34">
        <f t="shared" si="57"/>
        <v>2.6999999999999997</v>
      </c>
      <c r="CJ129" s="34" t="s">
        <v>19</v>
      </c>
      <c r="CK129" s="34">
        <f t="shared" si="58"/>
        <v>2.6999999999999997</v>
      </c>
      <c r="CL129" s="34" t="s">
        <v>1332</v>
      </c>
      <c r="CM129" s="34">
        <f t="shared" si="59"/>
        <v>2.6999999999999997</v>
      </c>
      <c r="CN129" s="34" t="s">
        <v>1340</v>
      </c>
      <c r="CO129" s="34">
        <f t="shared" si="60"/>
        <v>2.6999999999999997</v>
      </c>
      <c r="CP129" s="34" t="s">
        <v>1343</v>
      </c>
      <c r="CQ129" s="34">
        <f t="shared" si="61"/>
        <v>2.6999999999999997</v>
      </c>
      <c r="CR129" s="34" t="s">
        <v>1342</v>
      </c>
      <c r="CS129" s="34">
        <f t="shared" si="62"/>
        <v>2.6999999999999997</v>
      </c>
    </row>
    <row r="130" spans="1:97" s="44" customFormat="1" ht="15.75">
      <c r="A130" s="42" t="s">
        <v>868</v>
      </c>
      <c r="B130" s="40" t="s">
        <v>305</v>
      </c>
      <c r="C130" s="42" t="s">
        <v>44</v>
      </c>
      <c r="D130" s="42" t="s">
        <v>8</v>
      </c>
      <c r="E130" s="35"/>
      <c r="F130" s="42">
        <v>1</v>
      </c>
      <c r="G130" s="34">
        <v>1</v>
      </c>
      <c r="H130" s="34">
        <v>106</v>
      </c>
      <c r="I130" s="34">
        <v>76</v>
      </c>
      <c r="J130" s="34">
        <v>106</v>
      </c>
      <c r="K130" s="73">
        <v>63</v>
      </c>
      <c r="L130" s="34">
        <v>50</v>
      </c>
      <c r="M130" s="34">
        <v>68.5</v>
      </c>
      <c r="N130" s="34">
        <v>470</v>
      </c>
      <c r="O130" s="34" t="str">
        <f>IF(D130="理科",IF(N130&gt;=分数线!$C$2,"本科",""),IF(D130="文科",IF(N130&gt;=分数线!$C$3,"本科","")))</f>
        <v>本科</v>
      </c>
      <c r="P130" s="34">
        <f t="shared" si="30"/>
        <v>36</v>
      </c>
      <c r="Q130" s="34" t="str">
        <f>IF(D130="理科",IF(N130&gt;=分数线!$C$6,"重本",""),IF(D130="文科",IF(N130&gt;=分数线!$C$7,"重本","")))</f>
        <v/>
      </c>
      <c r="R130" s="34">
        <f t="shared" si="34"/>
        <v>-72</v>
      </c>
      <c r="S130" s="34">
        <f t="shared" si="35"/>
        <v>-36</v>
      </c>
      <c r="T130" s="34">
        <v>10</v>
      </c>
      <c r="U130" s="34" t="s">
        <v>1324</v>
      </c>
      <c r="V130" s="34">
        <f t="shared" si="36"/>
        <v>-0.6</v>
      </c>
      <c r="W130" s="34" t="s">
        <v>1351</v>
      </c>
      <c r="X130" s="34">
        <f t="shared" si="36"/>
        <v>-0.6</v>
      </c>
      <c r="Y130" s="34" t="s">
        <v>1365</v>
      </c>
      <c r="Z130" s="34">
        <f t="shared" si="36"/>
        <v>-0.6</v>
      </c>
      <c r="AA130" s="34" t="s">
        <v>1356</v>
      </c>
      <c r="AB130" s="34">
        <f t="shared" si="36"/>
        <v>-0.6</v>
      </c>
      <c r="AC130" s="34" t="s">
        <v>1345</v>
      </c>
      <c r="AD130" s="34">
        <f t="shared" si="37"/>
        <v>-0.6</v>
      </c>
      <c r="AE130" s="34" t="s">
        <v>1349</v>
      </c>
      <c r="AF130" s="34">
        <f t="shared" si="38"/>
        <v>-0.6</v>
      </c>
      <c r="AG130" s="34" t="s">
        <v>218</v>
      </c>
      <c r="AH130" s="34" t="s">
        <v>1324</v>
      </c>
      <c r="AI130" s="34">
        <f t="shared" si="39"/>
        <v>-0.6</v>
      </c>
      <c r="AJ130" s="34" t="s">
        <v>1351</v>
      </c>
      <c r="AK130" s="34">
        <f t="shared" si="40"/>
        <v>-0.6</v>
      </c>
      <c r="AL130" s="34" t="s">
        <v>1365</v>
      </c>
      <c r="AM130" s="34">
        <f t="shared" si="41"/>
        <v>-0.6</v>
      </c>
      <c r="AN130" s="34" t="s">
        <v>1356</v>
      </c>
      <c r="AO130" s="34">
        <f t="shared" si="42"/>
        <v>-0.6</v>
      </c>
      <c r="AP130" s="34" t="s">
        <v>1345</v>
      </c>
      <c r="AQ130" s="34">
        <f t="shared" si="43"/>
        <v>-0.6</v>
      </c>
      <c r="AR130" s="34" t="s">
        <v>1349</v>
      </c>
      <c r="AS130" s="34">
        <f t="shared" si="44"/>
        <v>-0.6</v>
      </c>
      <c r="AT130" s="34" t="s">
        <v>218</v>
      </c>
      <c r="AU130" s="34" t="s">
        <v>1324</v>
      </c>
      <c r="AV130" s="34">
        <f t="shared" si="45"/>
        <v>-0.89999999999999991</v>
      </c>
      <c r="AW130" s="34" t="s">
        <v>1351</v>
      </c>
      <c r="AX130" s="34">
        <f t="shared" si="45"/>
        <v>-0.89999999999999991</v>
      </c>
      <c r="AY130" s="34" t="s">
        <v>1333</v>
      </c>
      <c r="AZ130" s="34">
        <f t="shared" si="45"/>
        <v>-0.89999999999999991</v>
      </c>
      <c r="BA130" s="34" t="s">
        <v>1357</v>
      </c>
      <c r="BB130" s="34">
        <f t="shared" si="45"/>
        <v>-0.89999999999999991</v>
      </c>
      <c r="BC130" s="34" t="s">
        <v>1345</v>
      </c>
      <c r="BD130" s="34">
        <f t="shared" si="46"/>
        <v>-0.89999999999999991</v>
      </c>
      <c r="BE130" s="34" t="s">
        <v>1349</v>
      </c>
      <c r="BF130" s="34">
        <f t="shared" si="47"/>
        <v>-0.89999999999999991</v>
      </c>
      <c r="BG130" s="34">
        <v>10</v>
      </c>
      <c r="BH130" s="34" t="s">
        <v>1324</v>
      </c>
      <c r="BI130" s="34">
        <f t="shared" si="48"/>
        <v>-0.89999999999999991</v>
      </c>
      <c r="BJ130" s="34" t="s">
        <v>1351</v>
      </c>
      <c r="BK130" s="34">
        <f t="shared" si="49"/>
        <v>-0.89999999999999991</v>
      </c>
      <c r="BL130" s="34" t="s">
        <v>1333</v>
      </c>
      <c r="BM130" s="34">
        <f t="shared" si="50"/>
        <v>-0.89999999999999991</v>
      </c>
      <c r="BN130" s="34" t="s">
        <v>1356</v>
      </c>
      <c r="BO130" s="34">
        <f t="shared" si="51"/>
        <v>-0.89999999999999991</v>
      </c>
      <c r="BP130" s="34" t="s">
        <v>1345</v>
      </c>
      <c r="BQ130" s="34">
        <f t="shared" si="52"/>
        <v>-0.89999999999999991</v>
      </c>
      <c r="BR130" s="34" t="s">
        <v>1349</v>
      </c>
      <c r="BS130" s="34">
        <f t="shared" si="53"/>
        <v>-0.89999999999999991</v>
      </c>
      <c r="BT130" s="34">
        <v>10</v>
      </c>
      <c r="BU130" s="34" t="s">
        <v>1324</v>
      </c>
      <c r="BV130" s="34">
        <f t="shared" si="54"/>
        <v>-1.5</v>
      </c>
      <c r="BW130" s="34" t="s">
        <v>19</v>
      </c>
      <c r="BX130" s="34">
        <f t="shared" si="54"/>
        <v>-1.5</v>
      </c>
      <c r="BY130" s="34" t="s">
        <v>1333</v>
      </c>
      <c r="BZ130" s="34">
        <f t="shared" si="54"/>
        <v>-1.5</v>
      </c>
      <c r="CA130" s="34" t="s">
        <v>20</v>
      </c>
      <c r="CB130" s="34">
        <f t="shared" si="54"/>
        <v>-1.5</v>
      </c>
      <c r="CC130" s="34" t="s">
        <v>1345</v>
      </c>
      <c r="CD130" s="34">
        <f t="shared" si="55"/>
        <v>-1.5</v>
      </c>
      <c r="CE130" s="34" t="s">
        <v>1349</v>
      </c>
      <c r="CF130" s="34">
        <f t="shared" si="56"/>
        <v>-1.5</v>
      </c>
      <c r="CG130" s="34">
        <v>10</v>
      </c>
      <c r="CH130" s="34" t="s">
        <v>1324</v>
      </c>
      <c r="CI130" s="34">
        <f t="shared" si="57"/>
        <v>-1.5</v>
      </c>
      <c r="CJ130" s="34" t="s">
        <v>19</v>
      </c>
      <c r="CK130" s="34">
        <f t="shared" si="58"/>
        <v>-1.5</v>
      </c>
      <c r="CL130" s="34" t="s">
        <v>1333</v>
      </c>
      <c r="CM130" s="34">
        <f t="shared" si="59"/>
        <v>-1.5</v>
      </c>
      <c r="CN130" s="34" t="s">
        <v>20</v>
      </c>
      <c r="CO130" s="34">
        <f t="shared" si="60"/>
        <v>-1.5</v>
      </c>
      <c r="CP130" s="34" t="s">
        <v>1345</v>
      </c>
      <c r="CQ130" s="34">
        <f t="shared" si="61"/>
        <v>-1.5</v>
      </c>
      <c r="CR130" s="34" t="s">
        <v>1349</v>
      </c>
      <c r="CS130" s="34">
        <f t="shared" si="62"/>
        <v>-1.5</v>
      </c>
    </row>
    <row r="131" spans="1:97" s="44" customFormat="1" ht="15.75">
      <c r="A131" s="42" t="s">
        <v>869</v>
      </c>
      <c r="B131" s="40" t="s">
        <v>306</v>
      </c>
      <c r="C131" s="42" t="s">
        <v>44</v>
      </c>
      <c r="D131" s="42" t="s">
        <v>8</v>
      </c>
      <c r="E131" s="35"/>
      <c r="F131" s="42">
        <v>0.6</v>
      </c>
      <c r="G131" s="34">
        <v>0</v>
      </c>
      <c r="H131" s="34">
        <v>107</v>
      </c>
      <c r="I131" s="34">
        <v>92</v>
      </c>
      <c r="J131" s="34">
        <v>80</v>
      </c>
      <c r="K131" s="73">
        <v>55</v>
      </c>
      <c r="L131" s="34">
        <v>67.5</v>
      </c>
      <c r="M131" s="34">
        <v>67.5</v>
      </c>
      <c r="N131" s="34">
        <v>469</v>
      </c>
      <c r="O131" s="34" t="str">
        <f>IF(D131="理科",IF(N131&gt;=分数线!$C$2,"本科",""),IF(D131="文科",IF(N131&gt;=分数线!$C$3,"本科","")))</f>
        <v>本科</v>
      </c>
      <c r="P131" s="34">
        <f t="shared" ref="P131:P194" si="63">IF(F131&gt;0,IF(O131="本科",(2-F131)*36,-(F131)*36),IF(O131="本科",2*36,0))</f>
        <v>50.4</v>
      </c>
      <c r="Q131" s="34" t="str">
        <f>IF(D131="理科",IF(N131&gt;=分数线!$C$6,"重本",""),IF(D131="文科",IF(N131&gt;=分数线!$C$7,"重本","")))</f>
        <v/>
      </c>
      <c r="R131" s="34">
        <f t="shared" si="34"/>
        <v>0</v>
      </c>
      <c r="S131" s="34">
        <f t="shared" si="35"/>
        <v>50.4</v>
      </c>
      <c r="T131" s="34">
        <v>1</v>
      </c>
      <c r="U131" s="34" t="s">
        <v>1320</v>
      </c>
      <c r="V131" s="34">
        <f t="shared" si="36"/>
        <v>0.84</v>
      </c>
      <c r="W131" s="34" t="s">
        <v>1327</v>
      </c>
      <c r="X131" s="34">
        <f t="shared" si="36"/>
        <v>0.84</v>
      </c>
      <c r="Y131" s="34" t="s">
        <v>1332</v>
      </c>
      <c r="Z131" s="34">
        <f t="shared" si="36"/>
        <v>0.84</v>
      </c>
      <c r="AA131" s="34" t="s">
        <v>1356</v>
      </c>
      <c r="AB131" s="34">
        <f t="shared" si="36"/>
        <v>0.84</v>
      </c>
      <c r="AC131" s="34" t="s">
        <v>1345</v>
      </c>
      <c r="AD131" s="34">
        <f t="shared" si="37"/>
        <v>0.84</v>
      </c>
      <c r="AE131" s="34" t="s">
        <v>1349</v>
      </c>
      <c r="AF131" s="34">
        <f t="shared" si="38"/>
        <v>0.84</v>
      </c>
      <c r="AG131" s="34" t="s">
        <v>218</v>
      </c>
      <c r="AH131" s="34" t="s">
        <v>1324</v>
      </c>
      <c r="AI131" s="34">
        <f t="shared" si="39"/>
        <v>0.84</v>
      </c>
      <c r="AJ131" s="34" t="s">
        <v>1351</v>
      </c>
      <c r="AK131" s="34">
        <f t="shared" si="40"/>
        <v>0.84</v>
      </c>
      <c r="AL131" s="34" t="s">
        <v>1355</v>
      </c>
      <c r="AM131" s="34">
        <f t="shared" si="41"/>
        <v>0.84</v>
      </c>
      <c r="AN131" s="34" t="s">
        <v>1356</v>
      </c>
      <c r="AO131" s="34">
        <f t="shared" si="42"/>
        <v>0.84</v>
      </c>
      <c r="AP131" s="34" t="s">
        <v>1345</v>
      </c>
      <c r="AQ131" s="34">
        <f t="shared" si="43"/>
        <v>0.84</v>
      </c>
      <c r="AR131" s="34" t="s">
        <v>1349</v>
      </c>
      <c r="AS131" s="34">
        <f t="shared" si="44"/>
        <v>0.84</v>
      </c>
      <c r="AT131" s="34" t="s">
        <v>218</v>
      </c>
      <c r="AU131" s="34" t="s">
        <v>1324</v>
      </c>
      <c r="AV131" s="34">
        <f t="shared" si="45"/>
        <v>1.26</v>
      </c>
      <c r="AW131" s="34" t="s">
        <v>1351</v>
      </c>
      <c r="AX131" s="34">
        <f t="shared" si="45"/>
        <v>1.26</v>
      </c>
      <c r="AY131" s="34" t="s">
        <v>1333</v>
      </c>
      <c r="AZ131" s="34">
        <f t="shared" si="45"/>
        <v>1.26</v>
      </c>
      <c r="BA131" s="34" t="s">
        <v>1357</v>
      </c>
      <c r="BB131" s="34">
        <f t="shared" si="45"/>
        <v>1.26</v>
      </c>
      <c r="BC131" s="34" t="s">
        <v>1345</v>
      </c>
      <c r="BD131" s="34">
        <f t="shared" si="46"/>
        <v>1.26</v>
      </c>
      <c r="BE131" s="34" t="s">
        <v>1349</v>
      </c>
      <c r="BF131" s="34">
        <f t="shared" si="47"/>
        <v>1.26</v>
      </c>
      <c r="BG131" s="34">
        <v>10</v>
      </c>
      <c r="BH131" s="34" t="s">
        <v>1324</v>
      </c>
      <c r="BI131" s="34">
        <f t="shared" si="48"/>
        <v>1.26</v>
      </c>
      <c r="BJ131" s="34" t="s">
        <v>1351</v>
      </c>
      <c r="BK131" s="34">
        <f t="shared" si="49"/>
        <v>1.26</v>
      </c>
      <c r="BL131" s="34" t="s">
        <v>1333</v>
      </c>
      <c r="BM131" s="34">
        <f t="shared" si="50"/>
        <v>1.26</v>
      </c>
      <c r="BN131" s="34" t="s">
        <v>1356</v>
      </c>
      <c r="BO131" s="34">
        <f t="shared" si="51"/>
        <v>1.26</v>
      </c>
      <c r="BP131" s="34" t="s">
        <v>1345</v>
      </c>
      <c r="BQ131" s="34">
        <f t="shared" si="52"/>
        <v>1.26</v>
      </c>
      <c r="BR131" s="34" t="s">
        <v>1349</v>
      </c>
      <c r="BS131" s="34">
        <f t="shared" si="53"/>
        <v>1.26</v>
      </c>
      <c r="BT131" s="34">
        <v>10</v>
      </c>
      <c r="BU131" s="34" t="s">
        <v>1324</v>
      </c>
      <c r="BV131" s="34">
        <f t="shared" si="54"/>
        <v>2.1</v>
      </c>
      <c r="BW131" s="34" t="s">
        <v>19</v>
      </c>
      <c r="BX131" s="34">
        <f t="shared" si="54"/>
        <v>2.1</v>
      </c>
      <c r="BY131" s="34" t="s">
        <v>1333</v>
      </c>
      <c r="BZ131" s="34">
        <f t="shared" si="54"/>
        <v>2.1</v>
      </c>
      <c r="CA131" s="34" t="s">
        <v>20</v>
      </c>
      <c r="CB131" s="34">
        <f t="shared" si="54"/>
        <v>2.1</v>
      </c>
      <c r="CC131" s="34" t="s">
        <v>1345</v>
      </c>
      <c r="CD131" s="34">
        <f t="shared" si="55"/>
        <v>2.1</v>
      </c>
      <c r="CE131" s="34" t="s">
        <v>1349</v>
      </c>
      <c r="CF131" s="34">
        <f t="shared" si="56"/>
        <v>2.1</v>
      </c>
      <c r="CG131" s="34">
        <v>10</v>
      </c>
      <c r="CH131" s="34" t="s">
        <v>1324</v>
      </c>
      <c r="CI131" s="34">
        <f t="shared" si="57"/>
        <v>2.1</v>
      </c>
      <c r="CJ131" s="34" t="s">
        <v>19</v>
      </c>
      <c r="CK131" s="34">
        <f t="shared" si="58"/>
        <v>2.1</v>
      </c>
      <c r="CL131" s="34" t="s">
        <v>1333</v>
      </c>
      <c r="CM131" s="34">
        <f t="shared" si="59"/>
        <v>2.1</v>
      </c>
      <c r="CN131" s="34" t="s">
        <v>20</v>
      </c>
      <c r="CO131" s="34">
        <f t="shared" si="60"/>
        <v>2.1</v>
      </c>
      <c r="CP131" s="34" t="s">
        <v>1345</v>
      </c>
      <c r="CQ131" s="34">
        <f t="shared" si="61"/>
        <v>2.1</v>
      </c>
      <c r="CR131" s="34" t="s">
        <v>1349</v>
      </c>
      <c r="CS131" s="34">
        <f t="shared" si="62"/>
        <v>2.1</v>
      </c>
    </row>
    <row r="132" spans="1:97" s="44" customFormat="1" ht="15.75">
      <c r="A132" s="42" t="s">
        <v>870</v>
      </c>
      <c r="B132" s="40" t="s">
        <v>307</v>
      </c>
      <c r="C132" s="42" t="s">
        <v>44</v>
      </c>
      <c r="D132" s="42" t="s">
        <v>8</v>
      </c>
      <c r="E132" s="35"/>
      <c r="F132" s="42">
        <v>0.6</v>
      </c>
      <c r="G132" s="34">
        <v>0</v>
      </c>
      <c r="H132" s="34">
        <v>111</v>
      </c>
      <c r="I132" s="34">
        <v>67</v>
      </c>
      <c r="J132" s="34">
        <v>119</v>
      </c>
      <c r="K132" s="73">
        <v>51.5</v>
      </c>
      <c r="L132" s="34">
        <v>55</v>
      </c>
      <c r="M132" s="34">
        <v>65</v>
      </c>
      <c r="N132" s="34">
        <v>469</v>
      </c>
      <c r="O132" s="34" t="str">
        <f>IF(D132="理科",IF(N132&gt;=分数线!$C$2,"本科",""),IF(D132="文科",IF(N132&gt;=分数线!$C$3,"本科","")))</f>
        <v>本科</v>
      </c>
      <c r="P132" s="34">
        <f t="shared" si="63"/>
        <v>50.4</v>
      </c>
      <c r="Q132" s="34" t="str">
        <f>IF(D132="理科",IF(N132&gt;=分数线!$C$6,"重本",""),IF(D132="文科",IF(N132&gt;=分数线!$C$7,"重本","")))</f>
        <v/>
      </c>
      <c r="R132" s="34">
        <f t="shared" si="34"/>
        <v>0</v>
      </c>
      <c r="S132" s="34">
        <f t="shared" si="35"/>
        <v>50.4</v>
      </c>
      <c r="T132" s="34">
        <v>11</v>
      </c>
      <c r="U132" s="34" t="s">
        <v>1325</v>
      </c>
      <c r="V132" s="34">
        <f t="shared" si="36"/>
        <v>0.84</v>
      </c>
      <c r="W132" s="34" t="s">
        <v>1330</v>
      </c>
      <c r="X132" s="34">
        <f t="shared" si="36"/>
        <v>0.84</v>
      </c>
      <c r="Y132" s="34" t="s">
        <v>1335</v>
      </c>
      <c r="Z132" s="34">
        <f t="shared" si="36"/>
        <v>0.84</v>
      </c>
      <c r="AA132" s="34" t="s">
        <v>1356</v>
      </c>
      <c r="AB132" s="34">
        <f t="shared" si="36"/>
        <v>0.84</v>
      </c>
      <c r="AC132" s="34" t="s">
        <v>1344</v>
      </c>
      <c r="AD132" s="34">
        <f t="shared" si="37"/>
        <v>0.84</v>
      </c>
      <c r="AE132" s="34" t="s">
        <v>18</v>
      </c>
      <c r="AF132" s="34">
        <f t="shared" si="38"/>
        <v>0.84</v>
      </c>
      <c r="AG132" s="34" t="s">
        <v>217</v>
      </c>
      <c r="AH132" s="34" t="s">
        <v>1325</v>
      </c>
      <c r="AI132" s="34">
        <f t="shared" si="39"/>
        <v>0.84</v>
      </c>
      <c r="AJ132" s="34" t="s">
        <v>1330</v>
      </c>
      <c r="AK132" s="34">
        <f t="shared" si="40"/>
        <v>0.84</v>
      </c>
      <c r="AL132" s="34" t="s">
        <v>1335</v>
      </c>
      <c r="AM132" s="34">
        <f t="shared" si="41"/>
        <v>0.84</v>
      </c>
      <c r="AN132" s="34" t="s">
        <v>1356</v>
      </c>
      <c r="AO132" s="34">
        <f t="shared" si="42"/>
        <v>0.84</v>
      </c>
      <c r="AP132" s="34" t="s">
        <v>1344</v>
      </c>
      <c r="AQ132" s="34">
        <f t="shared" si="43"/>
        <v>0.84</v>
      </c>
      <c r="AR132" s="34" t="s">
        <v>18</v>
      </c>
      <c r="AS132" s="34">
        <f t="shared" si="44"/>
        <v>0.84</v>
      </c>
      <c r="AT132" s="34" t="s">
        <v>217</v>
      </c>
      <c r="AU132" s="34" t="s">
        <v>1325</v>
      </c>
      <c r="AV132" s="34">
        <f t="shared" si="45"/>
        <v>1.26</v>
      </c>
      <c r="AW132" s="34" t="s">
        <v>1330</v>
      </c>
      <c r="AX132" s="34">
        <f t="shared" si="45"/>
        <v>1.26</v>
      </c>
      <c r="AY132" s="34" t="s">
        <v>1335</v>
      </c>
      <c r="AZ132" s="34">
        <f t="shared" si="45"/>
        <v>1.26</v>
      </c>
      <c r="BA132" s="34" t="s">
        <v>1356</v>
      </c>
      <c r="BB132" s="34">
        <f t="shared" si="45"/>
        <v>1.26</v>
      </c>
      <c r="BC132" s="34" t="s">
        <v>1344</v>
      </c>
      <c r="BD132" s="34">
        <f t="shared" si="46"/>
        <v>1.26</v>
      </c>
      <c r="BE132" s="34" t="s">
        <v>1342</v>
      </c>
      <c r="BF132" s="34">
        <f t="shared" si="47"/>
        <v>1.26</v>
      </c>
      <c r="BG132" s="34">
        <v>11</v>
      </c>
      <c r="BH132" s="34" t="s">
        <v>1325</v>
      </c>
      <c r="BI132" s="34">
        <f t="shared" si="48"/>
        <v>1.26</v>
      </c>
      <c r="BJ132" s="34" t="s">
        <v>1330</v>
      </c>
      <c r="BK132" s="34">
        <f t="shared" si="49"/>
        <v>1.26</v>
      </c>
      <c r="BL132" s="34" t="s">
        <v>1335</v>
      </c>
      <c r="BM132" s="34">
        <f t="shared" si="50"/>
        <v>1.26</v>
      </c>
      <c r="BN132" s="34" t="s">
        <v>1356</v>
      </c>
      <c r="BO132" s="34">
        <f t="shared" si="51"/>
        <v>1.26</v>
      </c>
      <c r="BP132" s="34" t="s">
        <v>1344</v>
      </c>
      <c r="BQ132" s="34">
        <f t="shared" si="52"/>
        <v>1.26</v>
      </c>
      <c r="BR132" s="34" t="s">
        <v>1349</v>
      </c>
      <c r="BS132" s="34">
        <f t="shared" si="53"/>
        <v>1.26</v>
      </c>
      <c r="BT132" s="34">
        <v>11</v>
      </c>
      <c r="BU132" s="34" t="s">
        <v>1325</v>
      </c>
      <c r="BV132" s="34">
        <f t="shared" si="54"/>
        <v>2.1</v>
      </c>
      <c r="BW132" s="34" t="s">
        <v>1330</v>
      </c>
      <c r="BX132" s="34">
        <f t="shared" si="54"/>
        <v>2.1</v>
      </c>
      <c r="BY132" s="34" t="s">
        <v>1335</v>
      </c>
      <c r="BZ132" s="34">
        <f t="shared" si="54"/>
        <v>2.1</v>
      </c>
      <c r="CA132" s="34" t="s">
        <v>20</v>
      </c>
      <c r="CB132" s="34">
        <f t="shared" si="54"/>
        <v>2.1</v>
      </c>
      <c r="CC132" s="34" t="s">
        <v>1344</v>
      </c>
      <c r="CD132" s="34">
        <f t="shared" si="55"/>
        <v>2.1</v>
      </c>
      <c r="CE132" s="34" t="s">
        <v>1349</v>
      </c>
      <c r="CF132" s="34">
        <f t="shared" si="56"/>
        <v>2.1</v>
      </c>
      <c r="CG132" s="34">
        <v>11</v>
      </c>
      <c r="CH132" s="34" t="s">
        <v>1325</v>
      </c>
      <c r="CI132" s="34">
        <f t="shared" si="57"/>
        <v>2.1</v>
      </c>
      <c r="CJ132" s="34" t="s">
        <v>1330</v>
      </c>
      <c r="CK132" s="34">
        <f t="shared" si="58"/>
        <v>2.1</v>
      </c>
      <c r="CL132" s="34" t="s">
        <v>1335</v>
      </c>
      <c r="CM132" s="34">
        <f t="shared" si="59"/>
        <v>2.1</v>
      </c>
      <c r="CN132" s="34" t="s">
        <v>20</v>
      </c>
      <c r="CO132" s="34">
        <f t="shared" si="60"/>
        <v>2.1</v>
      </c>
      <c r="CP132" s="34" t="s">
        <v>1344</v>
      </c>
      <c r="CQ132" s="34">
        <f t="shared" si="61"/>
        <v>2.1</v>
      </c>
      <c r="CR132" s="34" t="s">
        <v>1349</v>
      </c>
      <c r="CS132" s="34">
        <f t="shared" si="62"/>
        <v>2.1</v>
      </c>
    </row>
    <row r="133" spans="1:97" s="44" customFormat="1" ht="15.75">
      <c r="A133" s="42" t="s">
        <v>871</v>
      </c>
      <c r="B133" s="40" t="s">
        <v>308</v>
      </c>
      <c r="C133" s="42" t="s">
        <v>44</v>
      </c>
      <c r="D133" s="42" t="s">
        <v>8</v>
      </c>
      <c r="E133" s="35"/>
      <c r="F133" s="42">
        <v>1</v>
      </c>
      <c r="G133" s="34">
        <v>0</v>
      </c>
      <c r="H133" s="34">
        <v>106</v>
      </c>
      <c r="I133" s="34">
        <v>100</v>
      </c>
      <c r="J133" s="34">
        <v>108</v>
      </c>
      <c r="K133" s="73">
        <v>31</v>
      </c>
      <c r="L133" s="34">
        <v>54.5</v>
      </c>
      <c r="M133" s="34">
        <v>69.5</v>
      </c>
      <c r="N133" s="34">
        <v>469</v>
      </c>
      <c r="O133" s="34" t="str">
        <f>IF(D133="理科",IF(N133&gt;=分数线!$C$2,"本科",""),IF(D133="文科",IF(N133&gt;=分数线!$C$3,"本科","")))</f>
        <v>本科</v>
      </c>
      <c r="P133" s="34">
        <f t="shared" si="63"/>
        <v>36</v>
      </c>
      <c r="Q133" s="34" t="str">
        <f>IF(D133="理科",IF(N133&gt;=分数线!$C$6,"重本",""),IF(D133="文科",IF(N133&gt;=分数线!$C$7,"重本","")))</f>
        <v/>
      </c>
      <c r="R133" s="34">
        <f t="shared" si="34"/>
        <v>0</v>
      </c>
      <c r="S133" s="34">
        <f t="shared" si="35"/>
        <v>36</v>
      </c>
      <c r="T133" s="34">
        <v>11</v>
      </c>
      <c r="U133" s="34" t="s">
        <v>1325</v>
      </c>
      <c r="V133" s="34">
        <f t="shared" si="36"/>
        <v>0.6</v>
      </c>
      <c r="W133" s="34" t="s">
        <v>1330</v>
      </c>
      <c r="X133" s="34">
        <f t="shared" si="36"/>
        <v>0.6</v>
      </c>
      <c r="Y133" s="34" t="s">
        <v>1335</v>
      </c>
      <c r="Z133" s="34">
        <f t="shared" si="36"/>
        <v>0.6</v>
      </c>
      <c r="AA133" s="34" t="s">
        <v>1356</v>
      </c>
      <c r="AB133" s="34">
        <f t="shared" si="36"/>
        <v>0.6</v>
      </c>
      <c r="AC133" s="34" t="s">
        <v>1344</v>
      </c>
      <c r="AD133" s="34">
        <f t="shared" si="37"/>
        <v>0.6</v>
      </c>
      <c r="AE133" s="34" t="s">
        <v>18</v>
      </c>
      <c r="AF133" s="34">
        <f t="shared" si="38"/>
        <v>0.6</v>
      </c>
      <c r="AG133" s="34" t="s">
        <v>217</v>
      </c>
      <c r="AH133" s="34" t="s">
        <v>1325</v>
      </c>
      <c r="AI133" s="34">
        <f t="shared" si="39"/>
        <v>0.6</v>
      </c>
      <c r="AJ133" s="34" t="s">
        <v>1330</v>
      </c>
      <c r="AK133" s="34">
        <f t="shared" si="40"/>
        <v>0.6</v>
      </c>
      <c r="AL133" s="34" t="s">
        <v>1335</v>
      </c>
      <c r="AM133" s="34">
        <f t="shared" si="41"/>
        <v>0.6</v>
      </c>
      <c r="AN133" s="34" t="s">
        <v>1356</v>
      </c>
      <c r="AO133" s="34">
        <f t="shared" si="42"/>
        <v>0.6</v>
      </c>
      <c r="AP133" s="34" t="s">
        <v>1344</v>
      </c>
      <c r="AQ133" s="34">
        <f t="shared" si="43"/>
        <v>0.6</v>
      </c>
      <c r="AR133" s="34" t="s">
        <v>18</v>
      </c>
      <c r="AS133" s="34">
        <f t="shared" si="44"/>
        <v>0.6</v>
      </c>
      <c r="AT133" s="34" t="s">
        <v>217</v>
      </c>
      <c r="AU133" s="34" t="s">
        <v>1325</v>
      </c>
      <c r="AV133" s="34">
        <f t="shared" si="45"/>
        <v>0.89999999999999991</v>
      </c>
      <c r="AW133" s="34" t="s">
        <v>1330</v>
      </c>
      <c r="AX133" s="34">
        <f t="shared" si="45"/>
        <v>0.89999999999999991</v>
      </c>
      <c r="AY133" s="34" t="s">
        <v>1335</v>
      </c>
      <c r="AZ133" s="34">
        <f t="shared" si="45"/>
        <v>0.89999999999999991</v>
      </c>
      <c r="BA133" s="34" t="s">
        <v>1356</v>
      </c>
      <c r="BB133" s="34">
        <f t="shared" si="45"/>
        <v>0.89999999999999991</v>
      </c>
      <c r="BC133" s="34" t="s">
        <v>1344</v>
      </c>
      <c r="BD133" s="34">
        <f t="shared" si="46"/>
        <v>0.89999999999999991</v>
      </c>
      <c r="BE133" s="34" t="s">
        <v>1342</v>
      </c>
      <c r="BF133" s="34">
        <f t="shared" si="47"/>
        <v>0.89999999999999991</v>
      </c>
      <c r="BG133" s="34">
        <v>11</v>
      </c>
      <c r="BH133" s="34" t="s">
        <v>1325</v>
      </c>
      <c r="BI133" s="34">
        <f t="shared" si="48"/>
        <v>0.89999999999999991</v>
      </c>
      <c r="BJ133" s="34" t="s">
        <v>1330</v>
      </c>
      <c r="BK133" s="34">
        <f t="shared" si="49"/>
        <v>0.89999999999999991</v>
      </c>
      <c r="BL133" s="34" t="s">
        <v>1335</v>
      </c>
      <c r="BM133" s="34">
        <f t="shared" si="50"/>
        <v>0.89999999999999991</v>
      </c>
      <c r="BN133" s="34" t="s">
        <v>1356</v>
      </c>
      <c r="BO133" s="34">
        <f t="shared" si="51"/>
        <v>0.89999999999999991</v>
      </c>
      <c r="BP133" s="34" t="s">
        <v>1344</v>
      </c>
      <c r="BQ133" s="34">
        <f t="shared" si="52"/>
        <v>0.89999999999999991</v>
      </c>
      <c r="BR133" s="34" t="s">
        <v>1349</v>
      </c>
      <c r="BS133" s="34">
        <f t="shared" si="53"/>
        <v>0.89999999999999991</v>
      </c>
      <c r="BT133" s="34">
        <v>11</v>
      </c>
      <c r="BU133" s="34" t="s">
        <v>1325</v>
      </c>
      <c r="BV133" s="34">
        <f t="shared" si="54"/>
        <v>1.5</v>
      </c>
      <c r="BW133" s="34" t="s">
        <v>1330</v>
      </c>
      <c r="BX133" s="34">
        <f t="shared" si="54"/>
        <v>1.5</v>
      </c>
      <c r="BY133" s="34" t="s">
        <v>1335</v>
      </c>
      <c r="BZ133" s="34">
        <f t="shared" si="54"/>
        <v>1.5</v>
      </c>
      <c r="CA133" s="34" t="s">
        <v>20</v>
      </c>
      <c r="CB133" s="34">
        <f t="shared" si="54"/>
        <v>1.5</v>
      </c>
      <c r="CC133" s="34" t="s">
        <v>1344</v>
      </c>
      <c r="CD133" s="34">
        <f t="shared" si="55"/>
        <v>1.5</v>
      </c>
      <c r="CE133" s="34" t="s">
        <v>1349</v>
      </c>
      <c r="CF133" s="34">
        <f t="shared" si="56"/>
        <v>1.5</v>
      </c>
      <c r="CG133" s="34">
        <v>11</v>
      </c>
      <c r="CH133" s="34" t="s">
        <v>1325</v>
      </c>
      <c r="CI133" s="34">
        <f t="shared" si="57"/>
        <v>1.5</v>
      </c>
      <c r="CJ133" s="34" t="s">
        <v>1330</v>
      </c>
      <c r="CK133" s="34">
        <f t="shared" si="58"/>
        <v>1.5</v>
      </c>
      <c r="CL133" s="34" t="s">
        <v>1335</v>
      </c>
      <c r="CM133" s="34">
        <f t="shared" si="59"/>
        <v>1.5</v>
      </c>
      <c r="CN133" s="34" t="s">
        <v>20</v>
      </c>
      <c r="CO133" s="34">
        <f t="shared" si="60"/>
        <v>1.5</v>
      </c>
      <c r="CP133" s="34" t="s">
        <v>1344</v>
      </c>
      <c r="CQ133" s="34">
        <f t="shared" si="61"/>
        <v>1.5</v>
      </c>
      <c r="CR133" s="34" t="s">
        <v>1349</v>
      </c>
      <c r="CS133" s="34">
        <f t="shared" si="62"/>
        <v>1.5</v>
      </c>
    </row>
    <row r="134" spans="1:97" s="44" customFormat="1" ht="15.75">
      <c r="A134" s="42" t="s">
        <v>872</v>
      </c>
      <c r="B134" s="40" t="s">
        <v>309</v>
      </c>
      <c r="C134" s="42" t="s">
        <v>44</v>
      </c>
      <c r="D134" s="42" t="s">
        <v>8</v>
      </c>
      <c r="E134" s="35"/>
      <c r="F134" s="42">
        <v>1</v>
      </c>
      <c r="G134" s="34">
        <v>0</v>
      </c>
      <c r="H134" s="34">
        <v>113</v>
      </c>
      <c r="I134" s="34">
        <v>61</v>
      </c>
      <c r="J134" s="34">
        <v>108</v>
      </c>
      <c r="K134" s="73">
        <v>59.5</v>
      </c>
      <c r="L134" s="34">
        <v>63</v>
      </c>
      <c r="M134" s="34">
        <v>64</v>
      </c>
      <c r="N134" s="34">
        <v>469</v>
      </c>
      <c r="O134" s="34" t="str">
        <f>IF(D134="理科",IF(N134&gt;=分数线!$C$2,"本科",""),IF(D134="文科",IF(N134&gt;=分数线!$C$3,"本科","")))</f>
        <v>本科</v>
      </c>
      <c r="P134" s="34">
        <f t="shared" si="63"/>
        <v>36</v>
      </c>
      <c r="Q134" s="34" t="str">
        <f>IF(D134="理科",IF(N134&gt;=分数线!$C$6,"重本",""),IF(D134="文科",IF(N134&gt;=分数线!$C$7,"重本","")))</f>
        <v/>
      </c>
      <c r="R134" s="34">
        <f t="shared" si="34"/>
        <v>0</v>
      </c>
      <c r="S134" s="34">
        <f t="shared" si="35"/>
        <v>36</v>
      </c>
      <c r="T134" s="34">
        <v>11</v>
      </c>
      <c r="U134" s="34" t="s">
        <v>1325</v>
      </c>
      <c r="V134" s="34">
        <f t="shared" si="36"/>
        <v>0.6</v>
      </c>
      <c r="W134" s="34" t="s">
        <v>1330</v>
      </c>
      <c r="X134" s="34">
        <f t="shared" si="36"/>
        <v>0.6</v>
      </c>
      <c r="Y134" s="34" t="s">
        <v>1335</v>
      </c>
      <c r="Z134" s="34">
        <f t="shared" si="36"/>
        <v>0.6</v>
      </c>
      <c r="AA134" s="34" t="s">
        <v>1356</v>
      </c>
      <c r="AB134" s="34">
        <f t="shared" si="36"/>
        <v>0.6</v>
      </c>
      <c r="AC134" s="34" t="s">
        <v>1344</v>
      </c>
      <c r="AD134" s="34">
        <f t="shared" si="37"/>
        <v>0.6</v>
      </c>
      <c r="AE134" s="34" t="s">
        <v>18</v>
      </c>
      <c r="AF134" s="34">
        <f t="shared" si="38"/>
        <v>0.6</v>
      </c>
      <c r="AG134" s="34" t="s">
        <v>217</v>
      </c>
      <c r="AH134" s="34" t="s">
        <v>1325</v>
      </c>
      <c r="AI134" s="34">
        <f t="shared" si="39"/>
        <v>0.6</v>
      </c>
      <c r="AJ134" s="34" t="s">
        <v>1330</v>
      </c>
      <c r="AK134" s="34">
        <f t="shared" si="40"/>
        <v>0.6</v>
      </c>
      <c r="AL134" s="34" t="s">
        <v>1335</v>
      </c>
      <c r="AM134" s="34">
        <f t="shared" si="41"/>
        <v>0.6</v>
      </c>
      <c r="AN134" s="34" t="s">
        <v>1356</v>
      </c>
      <c r="AO134" s="34">
        <f t="shared" si="42"/>
        <v>0.6</v>
      </c>
      <c r="AP134" s="34" t="s">
        <v>1344</v>
      </c>
      <c r="AQ134" s="34">
        <f t="shared" si="43"/>
        <v>0.6</v>
      </c>
      <c r="AR134" s="34" t="s">
        <v>18</v>
      </c>
      <c r="AS134" s="34">
        <f t="shared" si="44"/>
        <v>0.6</v>
      </c>
      <c r="AT134" s="34" t="s">
        <v>217</v>
      </c>
      <c r="AU134" s="34" t="s">
        <v>1325</v>
      </c>
      <c r="AV134" s="34">
        <f t="shared" si="45"/>
        <v>0.89999999999999991</v>
      </c>
      <c r="AW134" s="34" t="s">
        <v>1330</v>
      </c>
      <c r="AX134" s="34">
        <f t="shared" si="45"/>
        <v>0.89999999999999991</v>
      </c>
      <c r="AY134" s="34" t="s">
        <v>1335</v>
      </c>
      <c r="AZ134" s="34">
        <f t="shared" si="45"/>
        <v>0.89999999999999991</v>
      </c>
      <c r="BA134" s="34" t="s">
        <v>1356</v>
      </c>
      <c r="BB134" s="34">
        <f t="shared" si="45"/>
        <v>0.89999999999999991</v>
      </c>
      <c r="BC134" s="34" t="s">
        <v>1344</v>
      </c>
      <c r="BD134" s="34">
        <f t="shared" si="46"/>
        <v>0.89999999999999991</v>
      </c>
      <c r="BE134" s="34" t="s">
        <v>1342</v>
      </c>
      <c r="BF134" s="34">
        <f t="shared" si="47"/>
        <v>0.89999999999999991</v>
      </c>
      <c r="BG134" s="34">
        <v>11</v>
      </c>
      <c r="BH134" s="34" t="s">
        <v>1325</v>
      </c>
      <c r="BI134" s="34">
        <f t="shared" si="48"/>
        <v>0.89999999999999991</v>
      </c>
      <c r="BJ134" s="34" t="s">
        <v>1330</v>
      </c>
      <c r="BK134" s="34">
        <f t="shared" si="49"/>
        <v>0.89999999999999991</v>
      </c>
      <c r="BL134" s="34" t="s">
        <v>1335</v>
      </c>
      <c r="BM134" s="34">
        <f t="shared" si="50"/>
        <v>0.89999999999999991</v>
      </c>
      <c r="BN134" s="34" t="s">
        <v>1356</v>
      </c>
      <c r="BO134" s="34">
        <f t="shared" si="51"/>
        <v>0.89999999999999991</v>
      </c>
      <c r="BP134" s="34" t="s">
        <v>1344</v>
      </c>
      <c r="BQ134" s="34">
        <f t="shared" si="52"/>
        <v>0.89999999999999991</v>
      </c>
      <c r="BR134" s="34" t="s">
        <v>1349</v>
      </c>
      <c r="BS134" s="34">
        <f t="shared" si="53"/>
        <v>0.89999999999999991</v>
      </c>
      <c r="BT134" s="34">
        <v>11</v>
      </c>
      <c r="BU134" s="34" t="s">
        <v>1325</v>
      </c>
      <c r="BV134" s="34">
        <f t="shared" si="54"/>
        <v>1.5</v>
      </c>
      <c r="BW134" s="34" t="s">
        <v>1330</v>
      </c>
      <c r="BX134" s="34">
        <f t="shared" si="54"/>
        <v>1.5</v>
      </c>
      <c r="BY134" s="34" t="s">
        <v>1335</v>
      </c>
      <c r="BZ134" s="34">
        <f t="shared" si="54"/>
        <v>1.5</v>
      </c>
      <c r="CA134" s="34" t="s">
        <v>20</v>
      </c>
      <c r="CB134" s="34">
        <f t="shared" si="54"/>
        <v>1.5</v>
      </c>
      <c r="CC134" s="34" t="s">
        <v>1344</v>
      </c>
      <c r="CD134" s="34">
        <f t="shared" si="55"/>
        <v>1.5</v>
      </c>
      <c r="CE134" s="34" t="s">
        <v>1349</v>
      </c>
      <c r="CF134" s="34">
        <f t="shared" si="56"/>
        <v>1.5</v>
      </c>
      <c r="CG134" s="34">
        <v>11</v>
      </c>
      <c r="CH134" s="34" t="s">
        <v>1325</v>
      </c>
      <c r="CI134" s="34">
        <f t="shared" si="57"/>
        <v>1.5</v>
      </c>
      <c r="CJ134" s="34" t="s">
        <v>1330</v>
      </c>
      <c r="CK134" s="34">
        <f t="shared" si="58"/>
        <v>1.5</v>
      </c>
      <c r="CL134" s="34" t="s">
        <v>1335</v>
      </c>
      <c r="CM134" s="34">
        <f t="shared" si="59"/>
        <v>1.5</v>
      </c>
      <c r="CN134" s="34" t="s">
        <v>20</v>
      </c>
      <c r="CO134" s="34">
        <f t="shared" si="60"/>
        <v>1.5</v>
      </c>
      <c r="CP134" s="34" t="s">
        <v>1344</v>
      </c>
      <c r="CQ134" s="34">
        <f t="shared" si="61"/>
        <v>1.5</v>
      </c>
      <c r="CR134" s="34" t="s">
        <v>1349</v>
      </c>
      <c r="CS134" s="34">
        <f t="shared" si="62"/>
        <v>1.5</v>
      </c>
    </row>
    <row r="135" spans="1:97" s="44" customFormat="1" ht="15.75">
      <c r="A135" s="42" t="s">
        <v>171</v>
      </c>
      <c r="B135" s="40" t="s">
        <v>310</v>
      </c>
      <c r="C135" s="42" t="s">
        <v>44</v>
      </c>
      <c r="D135" s="42" t="s">
        <v>8</v>
      </c>
      <c r="E135" s="35"/>
      <c r="F135" s="42">
        <v>1</v>
      </c>
      <c r="G135" s="34">
        <v>0</v>
      </c>
      <c r="H135" s="34">
        <v>105</v>
      </c>
      <c r="I135" s="34">
        <v>86</v>
      </c>
      <c r="J135" s="34">
        <v>110</v>
      </c>
      <c r="K135" s="73">
        <v>44</v>
      </c>
      <c r="L135" s="34">
        <v>57</v>
      </c>
      <c r="M135" s="34">
        <v>67</v>
      </c>
      <c r="N135" s="34">
        <v>469</v>
      </c>
      <c r="O135" s="34" t="str">
        <f>IF(D135="理科",IF(N135&gt;=分数线!$C$2,"本科",""),IF(D135="文科",IF(N135&gt;=分数线!$C$3,"本科","")))</f>
        <v>本科</v>
      </c>
      <c r="P135" s="34">
        <f t="shared" si="63"/>
        <v>36</v>
      </c>
      <c r="Q135" s="34" t="str">
        <f>IF(D135="理科",IF(N135&gt;=分数线!$C$6,"重本",""),IF(D135="文科",IF(N135&gt;=分数线!$C$7,"重本","")))</f>
        <v/>
      </c>
      <c r="R135" s="34">
        <f t="shared" si="34"/>
        <v>0</v>
      </c>
      <c r="S135" s="34">
        <f t="shared" si="35"/>
        <v>36</v>
      </c>
      <c r="T135" s="34">
        <v>11</v>
      </c>
      <c r="U135" s="34" t="s">
        <v>1325</v>
      </c>
      <c r="V135" s="34">
        <f t="shared" si="36"/>
        <v>0.6</v>
      </c>
      <c r="W135" s="34" t="s">
        <v>1330</v>
      </c>
      <c r="X135" s="34">
        <f t="shared" si="36"/>
        <v>0.6</v>
      </c>
      <c r="Y135" s="34" t="s">
        <v>1335</v>
      </c>
      <c r="Z135" s="34">
        <f t="shared" si="36"/>
        <v>0.6</v>
      </c>
      <c r="AA135" s="34" t="s">
        <v>1356</v>
      </c>
      <c r="AB135" s="34">
        <f t="shared" si="36"/>
        <v>0.6</v>
      </c>
      <c r="AC135" s="34" t="s">
        <v>1344</v>
      </c>
      <c r="AD135" s="34">
        <f t="shared" si="37"/>
        <v>0.6</v>
      </c>
      <c r="AE135" s="34" t="s">
        <v>18</v>
      </c>
      <c r="AF135" s="34">
        <f t="shared" si="38"/>
        <v>0.6</v>
      </c>
      <c r="AG135" s="34" t="s">
        <v>217</v>
      </c>
      <c r="AH135" s="34" t="s">
        <v>1325</v>
      </c>
      <c r="AI135" s="34">
        <f t="shared" si="39"/>
        <v>0.6</v>
      </c>
      <c r="AJ135" s="34" t="s">
        <v>1330</v>
      </c>
      <c r="AK135" s="34">
        <f t="shared" si="40"/>
        <v>0.6</v>
      </c>
      <c r="AL135" s="34" t="s">
        <v>1335</v>
      </c>
      <c r="AM135" s="34">
        <f t="shared" si="41"/>
        <v>0.6</v>
      </c>
      <c r="AN135" s="34" t="s">
        <v>1356</v>
      </c>
      <c r="AO135" s="34">
        <f t="shared" si="42"/>
        <v>0.6</v>
      </c>
      <c r="AP135" s="34" t="s">
        <v>1344</v>
      </c>
      <c r="AQ135" s="34">
        <f t="shared" si="43"/>
        <v>0.6</v>
      </c>
      <c r="AR135" s="34" t="s">
        <v>18</v>
      </c>
      <c r="AS135" s="34">
        <f t="shared" si="44"/>
        <v>0.6</v>
      </c>
      <c r="AT135" s="34" t="s">
        <v>217</v>
      </c>
      <c r="AU135" s="34" t="s">
        <v>1325</v>
      </c>
      <c r="AV135" s="34">
        <f t="shared" si="45"/>
        <v>0.89999999999999991</v>
      </c>
      <c r="AW135" s="34" t="s">
        <v>1330</v>
      </c>
      <c r="AX135" s="34">
        <f t="shared" si="45"/>
        <v>0.89999999999999991</v>
      </c>
      <c r="AY135" s="34" t="s">
        <v>1335</v>
      </c>
      <c r="AZ135" s="34">
        <f t="shared" si="45"/>
        <v>0.89999999999999991</v>
      </c>
      <c r="BA135" s="34" t="s">
        <v>1356</v>
      </c>
      <c r="BB135" s="34">
        <f t="shared" si="45"/>
        <v>0.89999999999999991</v>
      </c>
      <c r="BC135" s="34" t="s">
        <v>1344</v>
      </c>
      <c r="BD135" s="34">
        <f t="shared" si="46"/>
        <v>0.89999999999999991</v>
      </c>
      <c r="BE135" s="34" t="s">
        <v>1342</v>
      </c>
      <c r="BF135" s="34">
        <f t="shared" si="47"/>
        <v>0.89999999999999991</v>
      </c>
      <c r="BG135" s="34">
        <v>11</v>
      </c>
      <c r="BH135" s="34" t="s">
        <v>1325</v>
      </c>
      <c r="BI135" s="34">
        <f t="shared" si="48"/>
        <v>0.89999999999999991</v>
      </c>
      <c r="BJ135" s="34" t="s">
        <v>1330</v>
      </c>
      <c r="BK135" s="34">
        <f t="shared" si="49"/>
        <v>0.89999999999999991</v>
      </c>
      <c r="BL135" s="34" t="s">
        <v>1335</v>
      </c>
      <c r="BM135" s="34">
        <f t="shared" si="50"/>
        <v>0.89999999999999991</v>
      </c>
      <c r="BN135" s="34" t="s">
        <v>1356</v>
      </c>
      <c r="BO135" s="34">
        <f t="shared" si="51"/>
        <v>0.89999999999999991</v>
      </c>
      <c r="BP135" s="34" t="s">
        <v>1344</v>
      </c>
      <c r="BQ135" s="34">
        <f t="shared" si="52"/>
        <v>0.89999999999999991</v>
      </c>
      <c r="BR135" s="34" t="s">
        <v>1349</v>
      </c>
      <c r="BS135" s="34">
        <f t="shared" si="53"/>
        <v>0.89999999999999991</v>
      </c>
      <c r="BT135" s="34">
        <v>11</v>
      </c>
      <c r="BU135" s="34" t="s">
        <v>1325</v>
      </c>
      <c r="BV135" s="34">
        <f t="shared" si="54"/>
        <v>1.5</v>
      </c>
      <c r="BW135" s="34" t="s">
        <v>1330</v>
      </c>
      <c r="BX135" s="34">
        <f t="shared" si="54"/>
        <v>1.5</v>
      </c>
      <c r="BY135" s="34" t="s">
        <v>1335</v>
      </c>
      <c r="BZ135" s="34">
        <f t="shared" si="54"/>
        <v>1.5</v>
      </c>
      <c r="CA135" s="34" t="s">
        <v>20</v>
      </c>
      <c r="CB135" s="34">
        <f t="shared" si="54"/>
        <v>1.5</v>
      </c>
      <c r="CC135" s="34" t="s">
        <v>1344</v>
      </c>
      <c r="CD135" s="34">
        <f t="shared" si="55"/>
        <v>1.5</v>
      </c>
      <c r="CE135" s="34" t="s">
        <v>1349</v>
      </c>
      <c r="CF135" s="34">
        <f t="shared" si="56"/>
        <v>1.5</v>
      </c>
      <c r="CG135" s="34">
        <v>11</v>
      </c>
      <c r="CH135" s="34" t="s">
        <v>1325</v>
      </c>
      <c r="CI135" s="34">
        <f t="shared" si="57"/>
        <v>1.5</v>
      </c>
      <c r="CJ135" s="34" t="s">
        <v>1330</v>
      </c>
      <c r="CK135" s="34">
        <f t="shared" si="58"/>
        <v>1.5</v>
      </c>
      <c r="CL135" s="34" t="s">
        <v>1335</v>
      </c>
      <c r="CM135" s="34">
        <f t="shared" si="59"/>
        <v>1.5</v>
      </c>
      <c r="CN135" s="34" t="s">
        <v>20</v>
      </c>
      <c r="CO135" s="34">
        <f t="shared" si="60"/>
        <v>1.5</v>
      </c>
      <c r="CP135" s="34" t="s">
        <v>1344</v>
      </c>
      <c r="CQ135" s="34">
        <f t="shared" si="61"/>
        <v>1.5</v>
      </c>
      <c r="CR135" s="34" t="s">
        <v>1349</v>
      </c>
      <c r="CS135" s="34">
        <f t="shared" si="62"/>
        <v>1.5</v>
      </c>
    </row>
    <row r="136" spans="1:97" s="44" customFormat="1" ht="15.75">
      <c r="A136" s="42" t="s">
        <v>873</v>
      </c>
      <c r="B136" s="40" t="s">
        <v>311</v>
      </c>
      <c r="C136" s="42" t="s">
        <v>44</v>
      </c>
      <c r="D136" s="42" t="s">
        <v>8</v>
      </c>
      <c r="E136" s="35"/>
      <c r="F136" s="42">
        <v>1</v>
      </c>
      <c r="G136" s="34">
        <v>0</v>
      </c>
      <c r="H136" s="34">
        <v>102</v>
      </c>
      <c r="I136" s="34">
        <v>74</v>
      </c>
      <c r="J136" s="34">
        <v>117</v>
      </c>
      <c r="K136" s="73">
        <v>50</v>
      </c>
      <c r="L136" s="34">
        <v>56.5</v>
      </c>
      <c r="M136" s="34">
        <v>67</v>
      </c>
      <c r="N136" s="34">
        <v>467</v>
      </c>
      <c r="O136" s="34" t="str">
        <f>IF(D136="理科",IF(N136&gt;=分数线!$C$2,"本科",""),IF(D136="文科",IF(N136&gt;=分数线!$C$3,"本科","")))</f>
        <v>本科</v>
      </c>
      <c r="P136" s="34">
        <f t="shared" si="63"/>
        <v>36</v>
      </c>
      <c r="Q136" s="34" t="str">
        <f>IF(D136="理科",IF(N136&gt;=分数线!$C$6,"重本",""),IF(D136="文科",IF(N136&gt;=分数线!$C$7,"重本","")))</f>
        <v/>
      </c>
      <c r="R136" s="34">
        <f t="shared" si="34"/>
        <v>0</v>
      </c>
      <c r="S136" s="34">
        <f t="shared" si="35"/>
        <v>36</v>
      </c>
      <c r="T136" s="34">
        <v>10</v>
      </c>
      <c r="U136" s="34" t="s">
        <v>1324</v>
      </c>
      <c r="V136" s="34">
        <f t="shared" si="36"/>
        <v>0.6</v>
      </c>
      <c r="W136" s="34" t="s">
        <v>1351</v>
      </c>
      <c r="X136" s="34">
        <f t="shared" si="36"/>
        <v>0.6</v>
      </c>
      <c r="Y136" s="34" t="s">
        <v>1365</v>
      </c>
      <c r="Z136" s="34">
        <f t="shared" si="36"/>
        <v>0.6</v>
      </c>
      <c r="AA136" s="34" t="s">
        <v>1356</v>
      </c>
      <c r="AB136" s="34">
        <f t="shared" si="36"/>
        <v>0.6</v>
      </c>
      <c r="AC136" s="34" t="s">
        <v>1345</v>
      </c>
      <c r="AD136" s="34">
        <f t="shared" si="37"/>
        <v>0.6</v>
      </c>
      <c r="AE136" s="34" t="s">
        <v>1349</v>
      </c>
      <c r="AF136" s="34">
        <f t="shared" si="38"/>
        <v>0.6</v>
      </c>
      <c r="AG136" s="34" t="s">
        <v>218</v>
      </c>
      <c r="AH136" s="34" t="s">
        <v>1324</v>
      </c>
      <c r="AI136" s="34">
        <f t="shared" si="39"/>
        <v>0.6</v>
      </c>
      <c r="AJ136" s="34" t="s">
        <v>1351</v>
      </c>
      <c r="AK136" s="34">
        <f t="shared" si="40"/>
        <v>0.6</v>
      </c>
      <c r="AL136" s="34" t="s">
        <v>1365</v>
      </c>
      <c r="AM136" s="34">
        <f t="shared" si="41"/>
        <v>0.6</v>
      </c>
      <c r="AN136" s="34" t="s">
        <v>1356</v>
      </c>
      <c r="AO136" s="34">
        <f t="shared" si="42"/>
        <v>0.6</v>
      </c>
      <c r="AP136" s="34" t="s">
        <v>1345</v>
      </c>
      <c r="AQ136" s="34">
        <f t="shared" si="43"/>
        <v>0.6</v>
      </c>
      <c r="AR136" s="34" t="s">
        <v>1349</v>
      </c>
      <c r="AS136" s="34">
        <f t="shared" si="44"/>
        <v>0.6</v>
      </c>
      <c r="AT136" s="34" t="s">
        <v>218</v>
      </c>
      <c r="AU136" s="34" t="s">
        <v>1324</v>
      </c>
      <c r="AV136" s="34">
        <f t="shared" si="45"/>
        <v>0.89999999999999991</v>
      </c>
      <c r="AW136" s="34" t="s">
        <v>1351</v>
      </c>
      <c r="AX136" s="34">
        <f t="shared" si="45"/>
        <v>0.89999999999999991</v>
      </c>
      <c r="AY136" s="34" t="s">
        <v>1333</v>
      </c>
      <c r="AZ136" s="34">
        <f t="shared" si="45"/>
        <v>0.89999999999999991</v>
      </c>
      <c r="BA136" s="34" t="s">
        <v>1357</v>
      </c>
      <c r="BB136" s="34">
        <f t="shared" si="45"/>
        <v>0.89999999999999991</v>
      </c>
      <c r="BC136" s="34" t="s">
        <v>1345</v>
      </c>
      <c r="BD136" s="34">
        <f t="shared" si="46"/>
        <v>0.89999999999999991</v>
      </c>
      <c r="BE136" s="34" t="s">
        <v>1349</v>
      </c>
      <c r="BF136" s="34">
        <f t="shared" si="47"/>
        <v>0.89999999999999991</v>
      </c>
      <c r="BG136" s="34">
        <v>10</v>
      </c>
      <c r="BH136" s="34" t="s">
        <v>1324</v>
      </c>
      <c r="BI136" s="34">
        <f t="shared" si="48"/>
        <v>0.89999999999999991</v>
      </c>
      <c r="BJ136" s="34" t="s">
        <v>1351</v>
      </c>
      <c r="BK136" s="34">
        <f t="shared" si="49"/>
        <v>0.89999999999999991</v>
      </c>
      <c r="BL136" s="34" t="s">
        <v>1333</v>
      </c>
      <c r="BM136" s="34">
        <f t="shared" si="50"/>
        <v>0.89999999999999991</v>
      </c>
      <c r="BN136" s="34" t="s">
        <v>1356</v>
      </c>
      <c r="BO136" s="34">
        <f t="shared" si="51"/>
        <v>0.89999999999999991</v>
      </c>
      <c r="BP136" s="34" t="s">
        <v>1345</v>
      </c>
      <c r="BQ136" s="34">
        <f t="shared" si="52"/>
        <v>0.89999999999999991</v>
      </c>
      <c r="BR136" s="34" t="s">
        <v>1349</v>
      </c>
      <c r="BS136" s="34">
        <f t="shared" si="53"/>
        <v>0.89999999999999991</v>
      </c>
      <c r="BT136" s="34">
        <v>10</v>
      </c>
      <c r="BU136" s="34" t="s">
        <v>1324</v>
      </c>
      <c r="BV136" s="34">
        <f t="shared" si="54"/>
        <v>1.5</v>
      </c>
      <c r="BW136" s="34" t="s">
        <v>19</v>
      </c>
      <c r="BX136" s="34">
        <f t="shared" si="54"/>
        <v>1.5</v>
      </c>
      <c r="BY136" s="34" t="s">
        <v>1333</v>
      </c>
      <c r="BZ136" s="34">
        <f t="shared" si="54"/>
        <v>1.5</v>
      </c>
      <c r="CA136" s="34" t="s">
        <v>20</v>
      </c>
      <c r="CB136" s="34">
        <f t="shared" si="54"/>
        <v>1.5</v>
      </c>
      <c r="CC136" s="34" t="s">
        <v>1345</v>
      </c>
      <c r="CD136" s="34">
        <f t="shared" si="55"/>
        <v>1.5</v>
      </c>
      <c r="CE136" s="34" t="s">
        <v>1349</v>
      </c>
      <c r="CF136" s="34">
        <f t="shared" si="56"/>
        <v>1.5</v>
      </c>
      <c r="CG136" s="34">
        <v>10</v>
      </c>
      <c r="CH136" s="34" t="s">
        <v>1324</v>
      </c>
      <c r="CI136" s="34">
        <f t="shared" si="57"/>
        <v>1.5</v>
      </c>
      <c r="CJ136" s="34" t="s">
        <v>19</v>
      </c>
      <c r="CK136" s="34">
        <f t="shared" si="58"/>
        <v>1.5</v>
      </c>
      <c r="CL136" s="34" t="s">
        <v>1333</v>
      </c>
      <c r="CM136" s="34">
        <f t="shared" si="59"/>
        <v>1.5</v>
      </c>
      <c r="CN136" s="34" t="s">
        <v>20</v>
      </c>
      <c r="CO136" s="34">
        <f t="shared" si="60"/>
        <v>1.5</v>
      </c>
      <c r="CP136" s="34" t="s">
        <v>1345</v>
      </c>
      <c r="CQ136" s="34">
        <f t="shared" si="61"/>
        <v>1.5</v>
      </c>
      <c r="CR136" s="34" t="s">
        <v>1349</v>
      </c>
      <c r="CS136" s="34">
        <f t="shared" si="62"/>
        <v>1.5</v>
      </c>
    </row>
    <row r="137" spans="1:97" s="44" customFormat="1" ht="15.75">
      <c r="A137" s="42" t="s">
        <v>874</v>
      </c>
      <c r="B137" s="40" t="s">
        <v>312</v>
      </c>
      <c r="C137" s="42" t="s">
        <v>44</v>
      </c>
      <c r="D137" s="42" t="s">
        <v>8</v>
      </c>
      <c r="E137" s="35"/>
      <c r="F137" s="42">
        <v>1</v>
      </c>
      <c r="G137" s="34">
        <v>0</v>
      </c>
      <c r="H137" s="34">
        <v>109</v>
      </c>
      <c r="I137" s="34">
        <v>68</v>
      </c>
      <c r="J137" s="34">
        <v>107</v>
      </c>
      <c r="K137" s="73">
        <v>59.5</v>
      </c>
      <c r="L137" s="34">
        <v>61</v>
      </c>
      <c r="M137" s="34">
        <v>62</v>
      </c>
      <c r="N137" s="34">
        <v>467</v>
      </c>
      <c r="O137" s="34" t="str">
        <f>IF(D137="理科",IF(N137&gt;=分数线!$C$2,"本科",""),IF(D137="文科",IF(N137&gt;=分数线!$C$3,"本科","")))</f>
        <v>本科</v>
      </c>
      <c r="P137" s="34">
        <f t="shared" si="63"/>
        <v>36</v>
      </c>
      <c r="Q137" s="34" t="str">
        <f>IF(D137="理科",IF(N137&gt;=分数线!$C$6,"重本",""),IF(D137="文科",IF(N137&gt;=分数线!$C$7,"重本","")))</f>
        <v/>
      </c>
      <c r="R137" s="34">
        <f t="shared" si="34"/>
        <v>0</v>
      </c>
      <c r="S137" s="34">
        <f t="shared" si="35"/>
        <v>36</v>
      </c>
      <c r="T137" s="34">
        <v>11</v>
      </c>
      <c r="U137" s="34" t="s">
        <v>1325</v>
      </c>
      <c r="V137" s="34">
        <f t="shared" si="36"/>
        <v>0.6</v>
      </c>
      <c r="W137" s="34" t="s">
        <v>1330</v>
      </c>
      <c r="X137" s="34">
        <f t="shared" si="36"/>
        <v>0.6</v>
      </c>
      <c r="Y137" s="34" t="s">
        <v>1335</v>
      </c>
      <c r="Z137" s="34">
        <f t="shared" si="36"/>
        <v>0.6</v>
      </c>
      <c r="AA137" s="34" t="s">
        <v>1356</v>
      </c>
      <c r="AB137" s="34">
        <f t="shared" si="36"/>
        <v>0.6</v>
      </c>
      <c r="AC137" s="34" t="s">
        <v>1344</v>
      </c>
      <c r="AD137" s="34">
        <f t="shared" si="37"/>
        <v>0.6</v>
      </c>
      <c r="AE137" s="34" t="s">
        <v>18</v>
      </c>
      <c r="AF137" s="34">
        <f t="shared" si="38"/>
        <v>0.6</v>
      </c>
      <c r="AG137" s="34" t="s">
        <v>217</v>
      </c>
      <c r="AH137" s="34" t="s">
        <v>1325</v>
      </c>
      <c r="AI137" s="34">
        <f t="shared" si="39"/>
        <v>0.6</v>
      </c>
      <c r="AJ137" s="34" t="s">
        <v>1330</v>
      </c>
      <c r="AK137" s="34">
        <f t="shared" si="40"/>
        <v>0.6</v>
      </c>
      <c r="AL137" s="34" t="s">
        <v>1335</v>
      </c>
      <c r="AM137" s="34">
        <f t="shared" si="41"/>
        <v>0.6</v>
      </c>
      <c r="AN137" s="34" t="s">
        <v>1356</v>
      </c>
      <c r="AO137" s="34">
        <f t="shared" si="42"/>
        <v>0.6</v>
      </c>
      <c r="AP137" s="34" t="s">
        <v>1344</v>
      </c>
      <c r="AQ137" s="34">
        <f t="shared" si="43"/>
        <v>0.6</v>
      </c>
      <c r="AR137" s="34" t="s">
        <v>18</v>
      </c>
      <c r="AS137" s="34">
        <f t="shared" si="44"/>
        <v>0.6</v>
      </c>
      <c r="AT137" s="34" t="s">
        <v>217</v>
      </c>
      <c r="AU137" s="34" t="s">
        <v>1325</v>
      </c>
      <c r="AV137" s="34">
        <f t="shared" si="45"/>
        <v>0.89999999999999991</v>
      </c>
      <c r="AW137" s="34" t="s">
        <v>1330</v>
      </c>
      <c r="AX137" s="34">
        <f t="shared" si="45"/>
        <v>0.89999999999999991</v>
      </c>
      <c r="AY137" s="34" t="s">
        <v>1335</v>
      </c>
      <c r="AZ137" s="34">
        <f t="shared" si="45"/>
        <v>0.89999999999999991</v>
      </c>
      <c r="BA137" s="34" t="s">
        <v>1356</v>
      </c>
      <c r="BB137" s="34">
        <f t="shared" si="45"/>
        <v>0.89999999999999991</v>
      </c>
      <c r="BC137" s="34" t="s">
        <v>1344</v>
      </c>
      <c r="BD137" s="34">
        <f t="shared" si="46"/>
        <v>0.89999999999999991</v>
      </c>
      <c r="BE137" s="34" t="s">
        <v>1342</v>
      </c>
      <c r="BF137" s="34">
        <f t="shared" si="47"/>
        <v>0.89999999999999991</v>
      </c>
      <c r="BG137" s="34">
        <v>11</v>
      </c>
      <c r="BH137" s="34" t="s">
        <v>1325</v>
      </c>
      <c r="BI137" s="34">
        <f t="shared" si="48"/>
        <v>0.89999999999999991</v>
      </c>
      <c r="BJ137" s="34" t="s">
        <v>1330</v>
      </c>
      <c r="BK137" s="34">
        <f t="shared" si="49"/>
        <v>0.89999999999999991</v>
      </c>
      <c r="BL137" s="34" t="s">
        <v>1335</v>
      </c>
      <c r="BM137" s="34">
        <f t="shared" si="50"/>
        <v>0.89999999999999991</v>
      </c>
      <c r="BN137" s="34" t="s">
        <v>1356</v>
      </c>
      <c r="BO137" s="34">
        <f t="shared" si="51"/>
        <v>0.89999999999999991</v>
      </c>
      <c r="BP137" s="34" t="s">
        <v>1344</v>
      </c>
      <c r="BQ137" s="34">
        <f t="shared" si="52"/>
        <v>0.89999999999999991</v>
      </c>
      <c r="BR137" s="34" t="s">
        <v>1349</v>
      </c>
      <c r="BS137" s="34">
        <f t="shared" si="53"/>
        <v>0.89999999999999991</v>
      </c>
      <c r="BT137" s="34">
        <v>11</v>
      </c>
      <c r="BU137" s="34" t="s">
        <v>1325</v>
      </c>
      <c r="BV137" s="34">
        <f t="shared" si="54"/>
        <v>1.5</v>
      </c>
      <c r="BW137" s="34" t="s">
        <v>1330</v>
      </c>
      <c r="BX137" s="34">
        <f t="shared" si="54"/>
        <v>1.5</v>
      </c>
      <c r="BY137" s="34" t="s">
        <v>1335</v>
      </c>
      <c r="BZ137" s="34">
        <f t="shared" si="54"/>
        <v>1.5</v>
      </c>
      <c r="CA137" s="34" t="s">
        <v>20</v>
      </c>
      <c r="CB137" s="34">
        <f t="shared" si="54"/>
        <v>1.5</v>
      </c>
      <c r="CC137" s="34" t="s">
        <v>1344</v>
      </c>
      <c r="CD137" s="34">
        <f t="shared" si="55"/>
        <v>1.5</v>
      </c>
      <c r="CE137" s="34" t="s">
        <v>1349</v>
      </c>
      <c r="CF137" s="34">
        <f t="shared" si="56"/>
        <v>1.5</v>
      </c>
      <c r="CG137" s="34">
        <v>11</v>
      </c>
      <c r="CH137" s="34" t="s">
        <v>1325</v>
      </c>
      <c r="CI137" s="34">
        <f t="shared" si="57"/>
        <v>1.5</v>
      </c>
      <c r="CJ137" s="34" t="s">
        <v>1330</v>
      </c>
      <c r="CK137" s="34">
        <f t="shared" si="58"/>
        <v>1.5</v>
      </c>
      <c r="CL137" s="34" t="s">
        <v>1335</v>
      </c>
      <c r="CM137" s="34">
        <f t="shared" si="59"/>
        <v>1.5</v>
      </c>
      <c r="CN137" s="34" t="s">
        <v>20</v>
      </c>
      <c r="CO137" s="34">
        <f t="shared" si="60"/>
        <v>1.5</v>
      </c>
      <c r="CP137" s="34" t="s">
        <v>1344</v>
      </c>
      <c r="CQ137" s="34">
        <f t="shared" si="61"/>
        <v>1.5</v>
      </c>
      <c r="CR137" s="34" t="s">
        <v>1349</v>
      </c>
      <c r="CS137" s="34">
        <f t="shared" si="62"/>
        <v>1.5</v>
      </c>
    </row>
    <row r="138" spans="1:97" s="44" customFormat="1" ht="15.75">
      <c r="A138" s="42" t="s">
        <v>875</v>
      </c>
      <c r="B138" s="40" t="s">
        <v>313</v>
      </c>
      <c r="C138" s="42" t="s">
        <v>44</v>
      </c>
      <c r="D138" s="42" t="s">
        <v>8</v>
      </c>
      <c r="E138" s="35"/>
      <c r="F138" s="42">
        <v>0.7</v>
      </c>
      <c r="G138" s="34">
        <v>0</v>
      </c>
      <c r="H138" s="34">
        <v>96</v>
      </c>
      <c r="I138" s="34">
        <v>110</v>
      </c>
      <c r="J138" s="34">
        <v>83</v>
      </c>
      <c r="K138" s="73">
        <v>58</v>
      </c>
      <c r="L138" s="34">
        <v>57</v>
      </c>
      <c r="M138" s="34">
        <v>63</v>
      </c>
      <c r="N138" s="34">
        <v>467</v>
      </c>
      <c r="O138" s="34" t="str">
        <f>IF(D138="理科",IF(N138&gt;=分数线!$C$2,"本科",""),IF(D138="文科",IF(N138&gt;=分数线!$C$3,"本科","")))</f>
        <v>本科</v>
      </c>
      <c r="P138" s="34">
        <f t="shared" si="63"/>
        <v>46.800000000000004</v>
      </c>
      <c r="Q138" s="34" t="str">
        <f>IF(D138="理科",IF(N138&gt;=分数线!$C$6,"重本",""),IF(D138="文科",IF(N138&gt;=分数线!$C$7,"重本","")))</f>
        <v/>
      </c>
      <c r="R138" s="34">
        <f t="shared" si="34"/>
        <v>0</v>
      </c>
      <c r="S138" s="34">
        <f t="shared" si="35"/>
        <v>46.800000000000004</v>
      </c>
      <c r="T138" s="34">
        <v>11</v>
      </c>
      <c r="U138" s="34" t="s">
        <v>1325</v>
      </c>
      <c r="V138" s="34">
        <f t="shared" si="36"/>
        <v>0.78000000000000014</v>
      </c>
      <c r="W138" s="34" t="s">
        <v>1330</v>
      </c>
      <c r="X138" s="34">
        <f t="shared" si="36"/>
        <v>0.78000000000000014</v>
      </c>
      <c r="Y138" s="34" t="s">
        <v>1355</v>
      </c>
      <c r="Z138" s="34">
        <f t="shared" si="36"/>
        <v>0.78000000000000014</v>
      </c>
      <c r="AA138" s="34" t="s">
        <v>1356</v>
      </c>
      <c r="AB138" s="34">
        <f t="shared" si="36"/>
        <v>0.78000000000000014</v>
      </c>
      <c r="AC138" s="34" t="s">
        <v>1344</v>
      </c>
      <c r="AD138" s="34">
        <f t="shared" si="37"/>
        <v>0.78000000000000014</v>
      </c>
      <c r="AE138" s="34" t="s">
        <v>18</v>
      </c>
      <c r="AF138" s="34">
        <f t="shared" si="38"/>
        <v>0.78000000000000014</v>
      </c>
      <c r="AG138" s="34" t="s">
        <v>217</v>
      </c>
      <c r="AH138" s="34" t="s">
        <v>1325</v>
      </c>
      <c r="AI138" s="34">
        <f t="shared" si="39"/>
        <v>0.78000000000000014</v>
      </c>
      <c r="AJ138" s="34" t="s">
        <v>1330</v>
      </c>
      <c r="AK138" s="34">
        <f t="shared" si="40"/>
        <v>0.78000000000000014</v>
      </c>
      <c r="AL138" s="34" t="s">
        <v>1355</v>
      </c>
      <c r="AM138" s="34">
        <f t="shared" si="41"/>
        <v>0.78000000000000014</v>
      </c>
      <c r="AN138" s="34" t="s">
        <v>1356</v>
      </c>
      <c r="AO138" s="34">
        <f t="shared" si="42"/>
        <v>0.78000000000000014</v>
      </c>
      <c r="AP138" s="34" t="s">
        <v>1344</v>
      </c>
      <c r="AQ138" s="34">
        <f t="shared" si="43"/>
        <v>0.78000000000000014</v>
      </c>
      <c r="AR138" s="34" t="s">
        <v>18</v>
      </c>
      <c r="AS138" s="34">
        <f t="shared" si="44"/>
        <v>0.78000000000000014</v>
      </c>
      <c r="AT138" s="34" t="s">
        <v>217</v>
      </c>
      <c r="AU138" s="34" t="s">
        <v>1325</v>
      </c>
      <c r="AV138" s="34">
        <f t="shared" si="45"/>
        <v>1.1700000000000002</v>
      </c>
      <c r="AW138" s="34" t="s">
        <v>1330</v>
      </c>
      <c r="AX138" s="34">
        <f t="shared" si="45"/>
        <v>1.1700000000000002</v>
      </c>
      <c r="AY138" s="34" t="s">
        <v>1335</v>
      </c>
      <c r="AZ138" s="34">
        <f t="shared" si="45"/>
        <v>1.1700000000000002</v>
      </c>
      <c r="BA138" s="34" t="s">
        <v>1356</v>
      </c>
      <c r="BB138" s="34">
        <f t="shared" si="45"/>
        <v>1.1700000000000002</v>
      </c>
      <c r="BC138" s="34" t="s">
        <v>1344</v>
      </c>
      <c r="BD138" s="34">
        <f t="shared" si="46"/>
        <v>1.1700000000000002</v>
      </c>
      <c r="BE138" s="34" t="s">
        <v>1342</v>
      </c>
      <c r="BF138" s="34">
        <f t="shared" si="47"/>
        <v>1.1700000000000002</v>
      </c>
      <c r="BG138" s="34">
        <v>11</v>
      </c>
      <c r="BH138" s="34" t="s">
        <v>1325</v>
      </c>
      <c r="BI138" s="34">
        <f t="shared" si="48"/>
        <v>1.1700000000000002</v>
      </c>
      <c r="BJ138" s="34" t="s">
        <v>1330</v>
      </c>
      <c r="BK138" s="34">
        <f t="shared" si="49"/>
        <v>1.1700000000000002</v>
      </c>
      <c r="BL138" s="34" t="s">
        <v>1335</v>
      </c>
      <c r="BM138" s="34">
        <f t="shared" si="50"/>
        <v>1.1700000000000002</v>
      </c>
      <c r="BN138" s="34" t="s">
        <v>1356</v>
      </c>
      <c r="BO138" s="34">
        <f t="shared" si="51"/>
        <v>1.1700000000000002</v>
      </c>
      <c r="BP138" s="34" t="s">
        <v>1344</v>
      </c>
      <c r="BQ138" s="34">
        <f t="shared" si="52"/>
        <v>1.1700000000000002</v>
      </c>
      <c r="BR138" s="34" t="s">
        <v>1349</v>
      </c>
      <c r="BS138" s="34">
        <f t="shared" si="53"/>
        <v>1.1700000000000002</v>
      </c>
      <c r="BT138" s="34">
        <v>11</v>
      </c>
      <c r="BU138" s="34" t="s">
        <v>1325</v>
      </c>
      <c r="BV138" s="34">
        <f t="shared" si="54"/>
        <v>1.9500000000000002</v>
      </c>
      <c r="BW138" s="34" t="s">
        <v>1330</v>
      </c>
      <c r="BX138" s="34">
        <f t="shared" si="54"/>
        <v>1.9500000000000002</v>
      </c>
      <c r="BY138" s="34" t="s">
        <v>1335</v>
      </c>
      <c r="BZ138" s="34">
        <f t="shared" si="54"/>
        <v>1.9500000000000002</v>
      </c>
      <c r="CA138" s="34" t="s">
        <v>20</v>
      </c>
      <c r="CB138" s="34">
        <f t="shared" si="54"/>
        <v>1.9500000000000002</v>
      </c>
      <c r="CC138" s="34" t="s">
        <v>1344</v>
      </c>
      <c r="CD138" s="34">
        <f t="shared" si="55"/>
        <v>1.9500000000000002</v>
      </c>
      <c r="CE138" s="34" t="s">
        <v>1349</v>
      </c>
      <c r="CF138" s="34">
        <f t="shared" si="56"/>
        <v>1.9500000000000002</v>
      </c>
      <c r="CG138" s="34">
        <v>11</v>
      </c>
      <c r="CH138" s="34" t="s">
        <v>1325</v>
      </c>
      <c r="CI138" s="34">
        <f t="shared" si="57"/>
        <v>1.9500000000000002</v>
      </c>
      <c r="CJ138" s="34" t="s">
        <v>1330</v>
      </c>
      <c r="CK138" s="34">
        <f t="shared" si="58"/>
        <v>1.9500000000000002</v>
      </c>
      <c r="CL138" s="34" t="s">
        <v>1335</v>
      </c>
      <c r="CM138" s="34">
        <f t="shared" si="59"/>
        <v>1.9500000000000002</v>
      </c>
      <c r="CN138" s="34" t="s">
        <v>20</v>
      </c>
      <c r="CO138" s="34">
        <f t="shared" si="60"/>
        <v>1.9500000000000002</v>
      </c>
      <c r="CP138" s="34" t="s">
        <v>1344</v>
      </c>
      <c r="CQ138" s="34">
        <f t="shared" si="61"/>
        <v>1.9500000000000002</v>
      </c>
      <c r="CR138" s="34" t="s">
        <v>1349</v>
      </c>
      <c r="CS138" s="34">
        <f t="shared" si="62"/>
        <v>1.9500000000000002</v>
      </c>
    </row>
    <row r="139" spans="1:97" s="44" customFormat="1" ht="15.75">
      <c r="A139" s="42" t="s">
        <v>876</v>
      </c>
      <c r="B139" s="40" t="s">
        <v>314</v>
      </c>
      <c r="C139" s="42" t="s">
        <v>44</v>
      </c>
      <c r="D139" s="42" t="s">
        <v>8</v>
      </c>
      <c r="E139" s="35"/>
      <c r="F139" s="42">
        <v>0.2</v>
      </c>
      <c r="G139" s="34">
        <v>0</v>
      </c>
      <c r="H139" s="34">
        <v>97</v>
      </c>
      <c r="I139" s="34">
        <v>99</v>
      </c>
      <c r="J139" s="34">
        <v>98</v>
      </c>
      <c r="K139" s="73">
        <v>43.5</v>
      </c>
      <c r="L139" s="34">
        <v>61</v>
      </c>
      <c r="M139" s="34">
        <v>67</v>
      </c>
      <c r="N139" s="34">
        <v>466</v>
      </c>
      <c r="O139" s="34" t="str">
        <f>IF(D139="理科",IF(N139&gt;=分数线!$C$2,"本科",""),IF(D139="文科",IF(N139&gt;=分数线!$C$3,"本科","")))</f>
        <v>本科</v>
      </c>
      <c r="P139" s="34">
        <f t="shared" si="63"/>
        <v>64.8</v>
      </c>
      <c r="Q139" s="34" t="str">
        <f>IF(D139="理科",IF(N139&gt;=分数线!$C$6,"重本",""),IF(D139="文科",IF(N139&gt;=分数线!$C$7,"重本","")))</f>
        <v/>
      </c>
      <c r="R139" s="34">
        <f t="shared" si="34"/>
        <v>0</v>
      </c>
      <c r="S139" s="34">
        <f t="shared" si="35"/>
        <v>64.8</v>
      </c>
      <c r="T139" s="34">
        <v>2</v>
      </c>
      <c r="U139" s="34" t="s">
        <v>1321</v>
      </c>
      <c r="V139" s="34">
        <f t="shared" si="36"/>
        <v>1.08</v>
      </c>
      <c r="W139" s="34" t="s">
        <v>1364</v>
      </c>
      <c r="X139" s="34">
        <f t="shared" si="36"/>
        <v>1.08</v>
      </c>
      <c r="Y139" s="34" t="s">
        <v>1333</v>
      </c>
      <c r="Z139" s="34">
        <f t="shared" si="36"/>
        <v>1.08</v>
      </c>
      <c r="AA139" s="34" t="s">
        <v>1340</v>
      </c>
      <c r="AB139" s="34">
        <f t="shared" si="36"/>
        <v>1.08</v>
      </c>
      <c r="AC139" s="34" t="s">
        <v>72</v>
      </c>
      <c r="AD139" s="34">
        <f t="shared" si="37"/>
        <v>1.08</v>
      </c>
      <c r="AE139" s="34" t="s">
        <v>18</v>
      </c>
      <c r="AF139" s="34">
        <f t="shared" si="38"/>
        <v>1.08</v>
      </c>
      <c r="AG139" s="34" t="s">
        <v>220</v>
      </c>
      <c r="AH139" s="34" t="s">
        <v>1362</v>
      </c>
      <c r="AI139" s="34">
        <f t="shared" si="39"/>
        <v>1.08</v>
      </c>
      <c r="AJ139" s="34" t="s">
        <v>1363</v>
      </c>
      <c r="AK139" s="34">
        <f t="shared" si="40"/>
        <v>1.08</v>
      </c>
      <c r="AL139" s="34" t="s">
        <v>1332</v>
      </c>
      <c r="AM139" s="34">
        <f t="shared" si="41"/>
        <v>1.08</v>
      </c>
      <c r="AN139" s="34" t="s">
        <v>1340</v>
      </c>
      <c r="AO139" s="34">
        <f t="shared" si="42"/>
        <v>1.08</v>
      </c>
      <c r="AP139" s="34" t="s">
        <v>72</v>
      </c>
      <c r="AQ139" s="34">
        <f t="shared" si="43"/>
        <v>1.08</v>
      </c>
      <c r="AR139" s="34" t="s">
        <v>18</v>
      </c>
      <c r="AS139" s="34">
        <f t="shared" si="44"/>
        <v>1.08</v>
      </c>
      <c r="AT139" s="34" t="s">
        <v>220</v>
      </c>
      <c r="AU139" s="34" t="s">
        <v>1323</v>
      </c>
      <c r="AV139" s="34">
        <f t="shared" si="45"/>
        <v>1.6199999999999999</v>
      </c>
      <c r="AW139" s="34" t="s">
        <v>1351</v>
      </c>
      <c r="AX139" s="34">
        <f t="shared" si="45"/>
        <v>1.6199999999999999</v>
      </c>
      <c r="AY139" s="34" t="s">
        <v>1332</v>
      </c>
      <c r="AZ139" s="34">
        <f t="shared" si="45"/>
        <v>1.6199999999999999</v>
      </c>
      <c r="BA139" s="34" t="s">
        <v>1340</v>
      </c>
      <c r="BB139" s="34">
        <f t="shared" si="45"/>
        <v>1.6199999999999999</v>
      </c>
      <c r="BC139" s="34" t="s">
        <v>1358</v>
      </c>
      <c r="BD139" s="34">
        <f t="shared" si="46"/>
        <v>1.6199999999999999</v>
      </c>
      <c r="BE139" s="34" t="s">
        <v>1342</v>
      </c>
      <c r="BF139" s="34">
        <f t="shared" si="47"/>
        <v>1.6199999999999999</v>
      </c>
      <c r="BG139" s="34">
        <v>7</v>
      </c>
      <c r="BH139" s="34" t="s">
        <v>1323</v>
      </c>
      <c r="BI139" s="34">
        <f t="shared" si="48"/>
        <v>1.6199999999999999</v>
      </c>
      <c r="BJ139" s="34" t="s">
        <v>1351</v>
      </c>
      <c r="BK139" s="34">
        <f t="shared" si="49"/>
        <v>1.6199999999999999</v>
      </c>
      <c r="BL139" s="34" t="s">
        <v>1332</v>
      </c>
      <c r="BM139" s="34">
        <f t="shared" si="50"/>
        <v>1.6199999999999999</v>
      </c>
      <c r="BN139" s="34" t="s">
        <v>1340</v>
      </c>
      <c r="BO139" s="34">
        <f t="shared" si="51"/>
        <v>1.6199999999999999</v>
      </c>
      <c r="BP139" s="34" t="s">
        <v>1358</v>
      </c>
      <c r="BQ139" s="34">
        <f t="shared" si="52"/>
        <v>1.6199999999999999</v>
      </c>
      <c r="BR139" s="34" t="s">
        <v>1342</v>
      </c>
      <c r="BS139" s="34">
        <f t="shared" si="53"/>
        <v>1.6199999999999999</v>
      </c>
      <c r="BT139" s="34">
        <v>7</v>
      </c>
      <c r="BU139" s="34" t="s">
        <v>1323</v>
      </c>
      <c r="BV139" s="34">
        <f t="shared" si="54"/>
        <v>2.6999999999999997</v>
      </c>
      <c r="BW139" s="34" t="s">
        <v>19</v>
      </c>
      <c r="BX139" s="34">
        <f t="shared" si="54"/>
        <v>2.6999999999999997</v>
      </c>
      <c r="BY139" s="34" t="s">
        <v>1332</v>
      </c>
      <c r="BZ139" s="34">
        <f t="shared" si="54"/>
        <v>2.6999999999999997</v>
      </c>
      <c r="CA139" s="34" t="s">
        <v>1340</v>
      </c>
      <c r="CB139" s="34">
        <f t="shared" si="54"/>
        <v>2.6999999999999997</v>
      </c>
      <c r="CC139" s="34" t="s">
        <v>1343</v>
      </c>
      <c r="CD139" s="34">
        <f t="shared" si="55"/>
        <v>2.6999999999999997</v>
      </c>
      <c r="CE139" s="34" t="s">
        <v>1342</v>
      </c>
      <c r="CF139" s="34">
        <f t="shared" si="56"/>
        <v>2.6999999999999997</v>
      </c>
      <c r="CG139" s="34">
        <v>7</v>
      </c>
      <c r="CH139" s="34" t="s">
        <v>1323</v>
      </c>
      <c r="CI139" s="34">
        <f t="shared" si="57"/>
        <v>2.6999999999999997</v>
      </c>
      <c r="CJ139" s="34" t="s">
        <v>19</v>
      </c>
      <c r="CK139" s="34">
        <f t="shared" si="58"/>
        <v>2.6999999999999997</v>
      </c>
      <c r="CL139" s="34" t="s">
        <v>1332</v>
      </c>
      <c r="CM139" s="34">
        <f t="shared" si="59"/>
        <v>2.6999999999999997</v>
      </c>
      <c r="CN139" s="34" t="s">
        <v>1340</v>
      </c>
      <c r="CO139" s="34">
        <f t="shared" si="60"/>
        <v>2.6999999999999997</v>
      </c>
      <c r="CP139" s="34" t="s">
        <v>1343</v>
      </c>
      <c r="CQ139" s="34">
        <f t="shared" si="61"/>
        <v>2.6999999999999997</v>
      </c>
      <c r="CR139" s="34" t="s">
        <v>1342</v>
      </c>
      <c r="CS139" s="34">
        <f t="shared" si="62"/>
        <v>2.6999999999999997</v>
      </c>
    </row>
    <row r="140" spans="1:97" s="44" customFormat="1" ht="15.75">
      <c r="A140" s="42" t="s">
        <v>877</v>
      </c>
      <c r="B140" s="40" t="s">
        <v>315</v>
      </c>
      <c r="C140" s="42" t="s">
        <v>44</v>
      </c>
      <c r="D140" s="42" t="s">
        <v>8</v>
      </c>
      <c r="E140" s="35"/>
      <c r="F140" s="42">
        <v>1</v>
      </c>
      <c r="G140" s="34">
        <v>1</v>
      </c>
      <c r="H140" s="34">
        <v>110</v>
      </c>
      <c r="I140" s="34">
        <v>70</v>
      </c>
      <c r="J140" s="34">
        <v>103</v>
      </c>
      <c r="K140" s="73">
        <v>56.5</v>
      </c>
      <c r="L140" s="34">
        <v>46</v>
      </c>
      <c r="M140" s="34">
        <v>80</v>
      </c>
      <c r="N140" s="34">
        <v>466</v>
      </c>
      <c r="O140" s="34" t="str">
        <f>IF(D140="理科",IF(N140&gt;=分数线!$C$2,"本科",""),IF(D140="文科",IF(N140&gt;=分数线!$C$3,"本科","")))</f>
        <v>本科</v>
      </c>
      <c r="P140" s="34">
        <f t="shared" si="63"/>
        <v>36</v>
      </c>
      <c r="Q140" s="34" t="str">
        <f>IF(D140="理科",IF(N140&gt;=分数线!$C$6,"重本",""),IF(D140="文科",IF(N140&gt;=分数线!$C$7,"重本","")))</f>
        <v/>
      </c>
      <c r="R140" s="34">
        <f t="shared" si="34"/>
        <v>-72</v>
      </c>
      <c r="S140" s="34">
        <f t="shared" si="35"/>
        <v>-36</v>
      </c>
      <c r="T140" s="34">
        <v>10</v>
      </c>
      <c r="U140" s="34" t="s">
        <v>1324</v>
      </c>
      <c r="V140" s="34">
        <f t="shared" si="36"/>
        <v>-0.6</v>
      </c>
      <c r="W140" s="34" t="s">
        <v>1351</v>
      </c>
      <c r="X140" s="34">
        <f t="shared" si="36"/>
        <v>-0.6</v>
      </c>
      <c r="Y140" s="34" t="s">
        <v>1365</v>
      </c>
      <c r="Z140" s="34">
        <f t="shared" si="36"/>
        <v>-0.6</v>
      </c>
      <c r="AA140" s="34" t="s">
        <v>1356</v>
      </c>
      <c r="AB140" s="34">
        <f t="shared" si="36"/>
        <v>-0.6</v>
      </c>
      <c r="AC140" s="34" t="s">
        <v>1345</v>
      </c>
      <c r="AD140" s="34">
        <f t="shared" si="37"/>
        <v>-0.6</v>
      </c>
      <c r="AE140" s="34" t="s">
        <v>1349</v>
      </c>
      <c r="AF140" s="34">
        <f t="shared" si="38"/>
        <v>-0.6</v>
      </c>
      <c r="AG140" s="34" t="s">
        <v>218</v>
      </c>
      <c r="AH140" s="34" t="s">
        <v>1324</v>
      </c>
      <c r="AI140" s="34">
        <f t="shared" si="39"/>
        <v>-0.6</v>
      </c>
      <c r="AJ140" s="34" t="s">
        <v>1351</v>
      </c>
      <c r="AK140" s="34">
        <f t="shared" si="40"/>
        <v>-0.6</v>
      </c>
      <c r="AL140" s="34" t="s">
        <v>1365</v>
      </c>
      <c r="AM140" s="34">
        <f t="shared" si="41"/>
        <v>-0.6</v>
      </c>
      <c r="AN140" s="34" t="s">
        <v>1356</v>
      </c>
      <c r="AO140" s="34">
        <f t="shared" si="42"/>
        <v>-0.6</v>
      </c>
      <c r="AP140" s="34" t="s">
        <v>1345</v>
      </c>
      <c r="AQ140" s="34">
        <f t="shared" si="43"/>
        <v>-0.6</v>
      </c>
      <c r="AR140" s="34" t="s">
        <v>1349</v>
      </c>
      <c r="AS140" s="34">
        <f t="shared" si="44"/>
        <v>-0.6</v>
      </c>
      <c r="AT140" s="34" t="s">
        <v>218</v>
      </c>
      <c r="AU140" s="34" t="s">
        <v>1324</v>
      </c>
      <c r="AV140" s="34">
        <f t="shared" si="45"/>
        <v>-0.89999999999999991</v>
      </c>
      <c r="AW140" s="34" t="s">
        <v>1351</v>
      </c>
      <c r="AX140" s="34">
        <f t="shared" si="45"/>
        <v>-0.89999999999999991</v>
      </c>
      <c r="AY140" s="34" t="s">
        <v>1333</v>
      </c>
      <c r="AZ140" s="34">
        <f t="shared" si="45"/>
        <v>-0.89999999999999991</v>
      </c>
      <c r="BA140" s="34" t="s">
        <v>1357</v>
      </c>
      <c r="BB140" s="34">
        <f t="shared" si="45"/>
        <v>-0.89999999999999991</v>
      </c>
      <c r="BC140" s="34" t="s">
        <v>1345</v>
      </c>
      <c r="BD140" s="34">
        <f t="shared" si="46"/>
        <v>-0.89999999999999991</v>
      </c>
      <c r="BE140" s="34" t="s">
        <v>1349</v>
      </c>
      <c r="BF140" s="34">
        <f t="shared" si="47"/>
        <v>-0.89999999999999991</v>
      </c>
      <c r="BG140" s="34">
        <v>10</v>
      </c>
      <c r="BH140" s="34" t="s">
        <v>1324</v>
      </c>
      <c r="BI140" s="34">
        <f t="shared" si="48"/>
        <v>-0.89999999999999991</v>
      </c>
      <c r="BJ140" s="34" t="s">
        <v>1351</v>
      </c>
      <c r="BK140" s="34">
        <f t="shared" si="49"/>
        <v>-0.89999999999999991</v>
      </c>
      <c r="BL140" s="34" t="s">
        <v>1333</v>
      </c>
      <c r="BM140" s="34">
        <f t="shared" si="50"/>
        <v>-0.89999999999999991</v>
      </c>
      <c r="BN140" s="34" t="s">
        <v>1356</v>
      </c>
      <c r="BO140" s="34">
        <f t="shared" si="51"/>
        <v>-0.89999999999999991</v>
      </c>
      <c r="BP140" s="34" t="s">
        <v>1345</v>
      </c>
      <c r="BQ140" s="34">
        <f t="shared" si="52"/>
        <v>-0.89999999999999991</v>
      </c>
      <c r="BR140" s="34" t="s">
        <v>1349</v>
      </c>
      <c r="BS140" s="34">
        <f t="shared" si="53"/>
        <v>-0.89999999999999991</v>
      </c>
      <c r="BT140" s="34">
        <v>10</v>
      </c>
      <c r="BU140" s="34" t="s">
        <v>1324</v>
      </c>
      <c r="BV140" s="34">
        <f t="shared" si="54"/>
        <v>-1.5</v>
      </c>
      <c r="BW140" s="34" t="s">
        <v>19</v>
      </c>
      <c r="BX140" s="34">
        <f t="shared" si="54"/>
        <v>-1.5</v>
      </c>
      <c r="BY140" s="34" t="s">
        <v>1333</v>
      </c>
      <c r="BZ140" s="34">
        <f t="shared" si="54"/>
        <v>-1.5</v>
      </c>
      <c r="CA140" s="34" t="s">
        <v>20</v>
      </c>
      <c r="CB140" s="34">
        <f t="shared" si="54"/>
        <v>-1.5</v>
      </c>
      <c r="CC140" s="34" t="s">
        <v>1345</v>
      </c>
      <c r="CD140" s="34">
        <f t="shared" si="55"/>
        <v>-1.5</v>
      </c>
      <c r="CE140" s="34" t="s">
        <v>1349</v>
      </c>
      <c r="CF140" s="34">
        <f t="shared" si="56"/>
        <v>-1.5</v>
      </c>
      <c r="CG140" s="34">
        <v>10</v>
      </c>
      <c r="CH140" s="34" t="s">
        <v>1324</v>
      </c>
      <c r="CI140" s="34">
        <f t="shared" si="57"/>
        <v>-1.5</v>
      </c>
      <c r="CJ140" s="34" t="s">
        <v>19</v>
      </c>
      <c r="CK140" s="34">
        <f t="shared" si="58"/>
        <v>-1.5</v>
      </c>
      <c r="CL140" s="34" t="s">
        <v>1333</v>
      </c>
      <c r="CM140" s="34">
        <f t="shared" si="59"/>
        <v>-1.5</v>
      </c>
      <c r="CN140" s="34" t="s">
        <v>20</v>
      </c>
      <c r="CO140" s="34">
        <f t="shared" si="60"/>
        <v>-1.5</v>
      </c>
      <c r="CP140" s="34" t="s">
        <v>1345</v>
      </c>
      <c r="CQ140" s="34">
        <f t="shared" si="61"/>
        <v>-1.5</v>
      </c>
      <c r="CR140" s="34" t="s">
        <v>1349</v>
      </c>
      <c r="CS140" s="34">
        <f t="shared" si="62"/>
        <v>-1.5</v>
      </c>
    </row>
    <row r="141" spans="1:97" s="44" customFormat="1" ht="15.75">
      <c r="A141" s="42" t="s">
        <v>878</v>
      </c>
      <c r="B141" s="40" t="s">
        <v>316</v>
      </c>
      <c r="C141" s="42" t="s">
        <v>44</v>
      </c>
      <c r="D141" s="42" t="s">
        <v>8</v>
      </c>
      <c r="E141" s="35"/>
      <c r="F141" s="42">
        <v>1</v>
      </c>
      <c r="G141" s="34">
        <v>0</v>
      </c>
      <c r="H141" s="34">
        <v>112</v>
      </c>
      <c r="I141" s="34">
        <v>59</v>
      </c>
      <c r="J141" s="34">
        <v>98</v>
      </c>
      <c r="K141" s="73">
        <v>51</v>
      </c>
      <c r="L141" s="34">
        <v>62</v>
      </c>
      <c r="M141" s="34">
        <v>82.5</v>
      </c>
      <c r="N141" s="34">
        <v>465</v>
      </c>
      <c r="O141" s="34" t="str">
        <f>IF(D141="理科",IF(N141&gt;=分数线!$C$2,"本科",""),IF(D141="文科",IF(N141&gt;=分数线!$C$3,"本科","")))</f>
        <v>本科</v>
      </c>
      <c r="P141" s="34">
        <f t="shared" si="63"/>
        <v>36</v>
      </c>
      <c r="Q141" s="34" t="str">
        <f>IF(D141="理科",IF(N141&gt;=分数线!$C$6,"重本",""),IF(D141="文科",IF(N141&gt;=分数线!$C$7,"重本","")))</f>
        <v/>
      </c>
      <c r="R141" s="34">
        <f t="shared" si="34"/>
        <v>0</v>
      </c>
      <c r="S141" s="34">
        <f t="shared" si="35"/>
        <v>36</v>
      </c>
      <c r="T141" s="34">
        <v>10</v>
      </c>
      <c r="U141" s="34" t="s">
        <v>1324</v>
      </c>
      <c r="V141" s="34">
        <f t="shared" si="36"/>
        <v>0.6</v>
      </c>
      <c r="W141" s="34" t="s">
        <v>1351</v>
      </c>
      <c r="X141" s="34">
        <f t="shared" si="36"/>
        <v>0.6</v>
      </c>
      <c r="Y141" s="34" t="s">
        <v>1365</v>
      </c>
      <c r="Z141" s="34">
        <f t="shared" si="36"/>
        <v>0.6</v>
      </c>
      <c r="AA141" s="34" t="s">
        <v>1356</v>
      </c>
      <c r="AB141" s="34">
        <f t="shared" si="36"/>
        <v>0.6</v>
      </c>
      <c r="AC141" s="34" t="s">
        <v>1345</v>
      </c>
      <c r="AD141" s="34">
        <f t="shared" si="37"/>
        <v>0.6</v>
      </c>
      <c r="AE141" s="34" t="s">
        <v>1349</v>
      </c>
      <c r="AF141" s="34">
        <f t="shared" si="38"/>
        <v>0.6</v>
      </c>
      <c r="AG141" s="34" t="s">
        <v>218</v>
      </c>
      <c r="AH141" s="34" t="s">
        <v>1324</v>
      </c>
      <c r="AI141" s="34">
        <f t="shared" si="39"/>
        <v>0.6</v>
      </c>
      <c r="AJ141" s="34" t="s">
        <v>1351</v>
      </c>
      <c r="AK141" s="34">
        <f t="shared" si="40"/>
        <v>0.6</v>
      </c>
      <c r="AL141" s="34" t="s">
        <v>1365</v>
      </c>
      <c r="AM141" s="34">
        <f t="shared" si="41"/>
        <v>0.6</v>
      </c>
      <c r="AN141" s="34" t="s">
        <v>1356</v>
      </c>
      <c r="AO141" s="34">
        <f t="shared" si="42"/>
        <v>0.6</v>
      </c>
      <c r="AP141" s="34" t="s">
        <v>1345</v>
      </c>
      <c r="AQ141" s="34">
        <f t="shared" si="43"/>
        <v>0.6</v>
      </c>
      <c r="AR141" s="34" t="s">
        <v>1349</v>
      </c>
      <c r="AS141" s="34">
        <f t="shared" si="44"/>
        <v>0.6</v>
      </c>
      <c r="AT141" s="34" t="s">
        <v>218</v>
      </c>
      <c r="AU141" s="34" t="s">
        <v>1324</v>
      </c>
      <c r="AV141" s="34">
        <f t="shared" si="45"/>
        <v>0.89999999999999991</v>
      </c>
      <c r="AW141" s="34" t="s">
        <v>1351</v>
      </c>
      <c r="AX141" s="34">
        <f t="shared" si="45"/>
        <v>0.89999999999999991</v>
      </c>
      <c r="AY141" s="34" t="s">
        <v>1333</v>
      </c>
      <c r="AZ141" s="34">
        <f t="shared" si="45"/>
        <v>0.89999999999999991</v>
      </c>
      <c r="BA141" s="34" t="s">
        <v>1357</v>
      </c>
      <c r="BB141" s="34">
        <f t="shared" si="45"/>
        <v>0.89999999999999991</v>
      </c>
      <c r="BC141" s="34" t="s">
        <v>1345</v>
      </c>
      <c r="BD141" s="34">
        <f t="shared" si="46"/>
        <v>0.89999999999999991</v>
      </c>
      <c r="BE141" s="34" t="s">
        <v>1349</v>
      </c>
      <c r="BF141" s="34">
        <f t="shared" si="47"/>
        <v>0.89999999999999991</v>
      </c>
      <c r="BG141" s="34">
        <v>10</v>
      </c>
      <c r="BH141" s="34" t="s">
        <v>1324</v>
      </c>
      <c r="BI141" s="34">
        <f t="shared" si="48"/>
        <v>0.89999999999999991</v>
      </c>
      <c r="BJ141" s="34" t="s">
        <v>1351</v>
      </c>
      <c r="BK141" s="34">
        <f t="shared" si="49"/>
        <v>0.89999999999999991</v>
      </c>
      <c r="BL141" s="34" t="s">
        <v>1333</v>
      </c>
      <c r="BM141" s="34">
        <f t="shared" si="50"/>
        <v>0.89999999999999991</v>
      </c>
      <c r="BN141" s="34" t="s">
        <v>1356</v>
      </c>
      <c r="BO141" s="34">
        <f t="shared" si="51"/>
        <v>0.89999999999999991</v>
      </c>
      <c r="BP141" s="34" t="s">
        <v>1345</v>
      </c>
      <c r="BQ141" s="34">
        <f t="shared" si="52"/>
        <v>0.89999999999999991</v>
      </c>
      <c r="BR141" s="34" t="s">
        <v>1349</v>
      </c>
      <c r="BS141" s="34">
        <f t="shared" si="53"/>
        <v>0.89999999999999991</v>
      </c>
      <c r="BT141" s="34">
        <v>10</v>
      </c>
      <c r="BU141" s="34" t="s">
        <v>1324</v>
      </c>
      <c r="BV141" s="34">
        <f t="shared" si="54"/>
        <v>1.5</v>
      </c>
      <c r="BW141" s="34" t="s">
        <v>19</v>
      </c>
      <c r="BX141" s="34">
        <f t="shared" si="54"/>
        <v>1.5</v>
      </c>
      <c r="BY141" s="34" t="s">
        <v>1333</v>
      </c>
      <c r="BZ141" s="34">
        <f t="shared" si="54"/>
        <v>1.5</v>
      </c>
      <c r="CA141" s="34" t="s">
        <v>20</v>
      </c>
      <c r="CB141" s="34">
        <f t="shared" si="54"/>
        <v>1.5</v>
      </c>
      <c r="CC141" s="34" t="s">
        <v>1345</v>
      </c>
      <c r="CD141" s="34">
        <f t="shared" si="55"/>
        <v>1.5</v>
      </c>
      <c r="CE141" s="34" t="s">
        <v>1349</v>
      </c>
      <c r="CF141" s="34">
        <f t="shared" si="56"/>
        <v>1.5</v>
      </c>
      <c r="CG141" s="34">
        <v>10</v>
      </c>
      <c r="CH141" s="34" t="s">
        <v>1324</v>
      </c>
      <c r="CI141" s="34">
        <f t="shared" si="57"/>
        <v>1.5</v>
      </c>
      <c r="CJ141" s="34" t="s">
        <v>19</v>
      </c>
      <c r="CK141" s="34">
        <f t="shared" si="58"/>
        <v>1.5</v>
      </c>
      <c r="CL141" s="34" t="s">
        <v>1333</v>
      </c>
      <c r="CM141" s="34">
        <f t="shared" si="59"/>
        <v>1.5</v>
      </c>
      <c r="CN141" s="34" t="s">
        <v>20</v>
      </c>
      <c r="CO141" s="34">
        <f t="shared" si="60"/>
        <v>1.5</v>
      </c>
      <c r="CP141" s="34" t="s">
        <v>1345</v>
      </c>
      <c r="CQ141" s="34">
        <f t="shared" si="61"/>
        <v>1.5</v>
      </c>
      <c r="CR141" s="34" t="s">
        <v>1349</v>
      </c>
      <c r="CS141" s="34">
        <f t="shared" si="62"/>
        <v>1.5</v>
      </c>
    </row>
    <row r="142" spans="1:97" s="44" customFormat="1" ht="15.75">
      <c r="A142" s="42" t="s">
        <v>879</v>
      </c>
      <c r="B142" s="40" t="s">
        <v>317</v>
      </c>
      <c r="C142" s="42" t="s">
        <v>44</v>
      </c>
      <c r="D142" s="42" t="s">
        <v>8</v>
      </c>
      <c r="E142" s="35"/>
      <c r="F142" s="42">
        <v>0.6</v>
      </c>
      <c r="G142" s="34">
        <v>0</v>
      </c>
      <c r="H142" s="34">
        <v>105</v>
      </c>
      <c r="I142" s="34">
        <v>90</v>
      </c>
      <c r="J142" s="34">
        <v>100</v>
      </c>
      <c r="K142" s="73">
        <v>57.5</v>
      </c>
      <c r="L142" s="34">
        <v>53.5</v>
      </c>
      <c r="M142" s="34">
        <v>58.5</v>
      </c>
      <c r="N142" s="34">
        <v>465</v>
      </c>
      <c r="O142" s="34" t="str">
        <f>IF(D142="理科",IF(N142&gt;=分数线!$C$2,"本科",""),IF(D142="文科",IF(N142&gt;=分数线!$C$3,"本科","")))</f>
        <v>本科</v>
      </c>
      <c r="P142" s="34">
        <f t="shared" si="63"/>
        <v>50.4</v>
      </c>
      <c r="Q142" s="34" t="str">
        <f>IF(D142="理科",IF(N142&gt;=分数线!$C$6,"重本",""),IF(D142="文科",IF(N142&gt;=分数线!$C$7,"重本","")))</f>
        <v/>
      </c>
      <c r="R142" s="34">
        <f t="shared" si="34"/>
        <v>0</v>
      </c>
      <c r="S142" s="34">
        <f t="shared" si="35"/>
        <v>50.4</v>
      </c>
      <c r="T142" s="34">
        <v>11</v>
      </c>
      <c r="U142" s="34" t="s">
        <v>1325</v>
      </c>
      <c r="V142" s="34">
        <f t="shared" si="36"/>
        <v>0.84</v>
      </c>
      <c r="W142" s="34" t="s">
        <v>1330</v>
      </c>
      <c r="X142" s="34">
        <f t="shared" si="36"/>
        <v>0.84</v>
      </c>
      <c r="Y142" s="34" t="s">
        <v>1335</v>
      </c>
      <c r="Z142" s="34">
        <f t="shared" si="36"/>
        <v>0.84</v>
      </c>
      <c r="AA142" s="34" t="s">
        <v>1356</v>
      </c>
      <c r="AB142" s="34">
        <f t="shared" si="36"/>
        <v>0.84</v>
      </c>
      <c r="AC142" s="34" t="s">
        <v>1344</v>
      </c>
      <c r="AD142" s="34">
        <f t="shared" si="37"/>
        <v>0.84</v>
      </c>
      <c r="AE142" s="34" t="s">
        <v>18</v>
      </c>
      <c r="AF142" s="34">
        <f t="shared" si="38"/>
        <v>0.84</v>
      </c>
      <c r="AG142" s="34" t="s">
        <v>217</v>
      </c>
      <c r="AH142" s="34" t="s">
        <v>1325</v>
      </c>
      <c r="AI142" s="34">
        <f t="shared" si="39"/>
        <v>0.84</v>
      </c>
      <c r="AJ142" s="34" t="s">
        <v>1330</v>
      </c>
      <c r="AK142" s="34">
        <f t="shared" si="40"/>
        <v>0.84</v>
      </c>
      <c r="AL142" s="34" t="s">
        <v>1335</v>
      </c>
      <c r="AM142" s="34">
        <f t="shared" si="41"/>
        <v>0.84</v>
      </c>
      <c r="AN142" s="34" t="s">
        <v>1356</v>
      </c>
      <c r="AO142" s="34">
        <f t="shared" si="42"/>
        <v>0.84</v>
      </c>
      <c r="AP142" s="34" t="s">
        <v>1344</v>
      </c>
      <c r="AQ142" s="34">
        <f t="shared" si="43"/>
        <v>0.84</v>
      </c>
      <c r="AR142" s="34" t="s">
        <v>18</v>
      </c>
      <c r="AS142" s="34">
        <f t="shared" si="44"/>
        <v>0.84</v>
      </c>
      <c r="AT142" s="34" t="s">
        <v>217</v>
      </c>
      <c r="AU142" s="34" t="s">
        <v>1325</v>
      </c>
      <c r="AV142" s="34">
        <f t="shared" si="45"/>
        <v>1.26</v>
      </c>
      <c r="AW142" s="34" t="s">
        <v>1330</v>
      </c>
      <c r="AX142" s="34">
        <f t="shared" si="45"/>
        <v>1.26</v>
      </c>
      <c r="AY142" s="34" t="s">
        <v>1335</v>
      </c>
      <c r="AZ142" s="34">
        <f t="shared" si="45"/>
        <v>1.26</v>
      </c>
      <c r="BA142" s="34" t="s">
        <v>1356</v>
      </c>
      <c r="BB142" s="34">
        <f t="shared" si="45"/>
        <v>1.26</v>
      </c>
      <c r="BC142" s="34" t="s">
        <v>1344</v>
      </c>
      <c r="BD142" s="34">
        <f t="shared" si="46"/>
        <v>1.26</v>
      </c>
      <c r="BE142" s="34" t="s">
        <v>1342</v>
      </c>
      <c r="BF142" s="34">
        <f t="shared" si="47"/>
        <v>1.26</v>
      </c>
      <c r="BG142" s="34">
        <v>11</v>
      </c>
      <c r="BH142" s="34" t="s">
        <v>1325</v>
      </c>
      <c r="BI142" s="34">
        <f t="shared" si="48"/>
        <v>1.26</v>
      </c>
      <c r="BJ142" s="34" t="s">
        <v>1330</v>
      </c>
      <c r="BK142" s="34">
        <f t="shared" si="49"/>
        <v>1.26</v>
      </c>
      <c r="BL142" s="34" t="s">
        <v>1335</v>
      </c>
      <c r="BM142" s="34">
        <f t="shared" si="50"/>
        <v>1.26</v>
      </c>
      <c r="BN142" s="34" t="s">
        <v>1356</v>
      </c>
      <c r="BO142" s="34">
        <f t="shared" si="51"/>
        <v>1.26</v>
      </c>
      <c r="BP142" s="34" t="s">
        <v>1344</v>
      </c>
      <c r="BQ142" s="34">
        <f t="shared" si="52"/>
        <v>1.26</v>
      </c>
      <c r="BR142" s="34" t="s">
        <v>1349</v>
      </c>
      <c r="BS142" s="34">
        <f t="shared" si="53"/>
        <v>1.26</v>
      </c>
      <c r="BT142" s="34">
        <v>11</v>
      </c>
      <c r="BU142" s="34" t="s">
        <v>1325</v>
      </c>
      <c r="BV142" s="34">
        <f t="shared" si="54"/>
        <v>2.1</v>
      </c>
      <c r="BW142" s="34" t="s">
        <v>1330</v>
      </c>
      <c r="BX142" s="34">
        <f t="shared" si="54"/>
        <v>2.1</v>
      </c>
      <c r="BY142" s="34" t="s">
        <v>1335</v>
      </c>
      <c r="BZ142" s="34">
        <f t="shared" si="54"/>
        <v>2.1</v>
      </c>
      <c r="CA142" s="34" t="s">
        <v>20</v>
      </c>
      <c r="CB142" s="34">
        <f t="shared" si="54"/>
        <v>2.1</v>
      </c>
      <c r="CC142" s="34" t="s">
        <v>1344</v>
      </c>
      <c r="CD142" s="34">
        <f t="shared" si="55"/>
        <v>2.1</v>
      </c>
      <c r="CE142" s="34" t="s">
        <v>1349</v>
      </c>
      <c r="CF142" s="34">
        <f t="shared" si="56"/>
        <v>2.1</v>
      </c>
      <c r="CG142" s="34">
        <v>11</v>
      </c>
      <c r="CH142" s="34" t="s">
        <v>1325</v>
      </c>
      <c r="CI142" s="34">
        <f t="shared" si="57"/>
        <v>2.1</v>
      </c>
      <c r="CJ142" s="34" t="s">
        <v>1330</v>
      </c>
      <c r="CK142" s="34">
        <f t="shared" si="58"/>
        <v>2.1</v>
      </c>
      <c r="CL142" s="34" t="s">
        <v>1335</v>
      </c>
      <c r="CM142" s="34">
        <f t="shared" si="59"/>
        <v>2.1</v>
      </c>
      <c r="CN142" s="34" t="s">
        <v>20</v>
      </c>
      <c r="CO142" s="34">
        <f t="shared" si="60"/>
        <v>2.1</v>
      </c>
      <c r="CP142" s="34" t="s">
        <v>1344</v>
      </c>
      <c r="CQ142" s="34">
        <f t="shared" si="61"/>
        <v>2.1</v>
      </c>
      <c r="CR142" s="34" t="s">
        <v>1349</v>
      </c>
      <c r="CS142" s="34">
        <f t="shared" si="62"/>
        <v>2.1</v>
      </c>
    </row>
    <row r="143" spans="1:97" s="44" customFormat="1" ht="15.75">
      <c r="A143" s="42" t="s">
        <v>880</v>
      </c>
      <c r="B143" s="40" t="s">
        <v>318</v>
      </c>
      <c r="C143" s="42" t="s">
        <v>44</v>
      </c>
      <c r="D143" s="42" t="s">
        <v>8</v>
      </c>
      <c r="E143" s="35"/>
      <c r="F143" s="42">
        <v>1</v>
      </c>
      <c r="G143" s="34">
        <v>0</v>
      </c>
      <c r="H143" s="34">
        <v>117</v>
      </c>
      <c r="I143" s="34">
        <v>65</v>
      </c>
      <c r="J143" s="34">
        <v>112</v>
      </c>
      <c r="K143" s="73">
        <v>43</v>
      </c>
      <c r="L143" s="34">
        <v>58</v>
      </c>
      <c r="M143" s="34">
        <v>70</v>
      </c>
      <c r="N143" s="34">
        <v>465</v>
      </c>
      <c r="O143" s="34" t="str">
        <f>IF(D143="理科",IF(N143&gt;=分数线!$C$2,"本科",""),IF(D143="文科",IF(N143&gt;=分数线!$C$3,"本科","")))</f>
        <v>本科</v>
      </c>
      <c r="P143" s="34">
        <f t="shared" si="63"/>
        <v>36</v>
      </c>
      <c r="Q143" s="34" t="str">
        <f>IF(D143="理科",IF(N143&gt;=分数线!$C$6,"重本",""),IF(D143="文科",IF(N143&gt;=分数线!$C$7,"重本","")))</f>
        <v/>
      </c>
      <c r="R143" s="34">
        <f t="shared" si="34"/>
        <v>0</v>
      </c>
      <c r="S143" s="34">
        <f t="shared" si="35"/>
        <v>36</v>
      </c>
      <c r="T143" s="34">
        <v>12</v>
      </c>
      <c r="U143" s="34" t="s">
        <v>1362</v>
      </c>
      <c r="V143" s="34">
        <f t="shared" si="36"/>
        <v>0.6</v>
      </c>
      <c r="W143" s="34" t="s">
        <v>1331</v>
      </c>
      <c r="X143" s="34">
        <f t="shared" si="36"/>
        <v>0.6</v>
      </c>
      <c r="Y143" s="34" t="s">
        <v>1355</v>
      </c>
      <c r="Z143" s="34">
        <f t="shared" si="36"/>
        <v>0.6</v>
      </c>
      <c r="AA143" s="34" t="s">
        <v>1340</v>
      </c>
      <c r="AB143" s="34">
        <f t="shared" si="36"/>
        <v>0.6</v>
      </c>
      <c r="AC143" s="34" t="s">
        <v>73</v>
      </c>
      <c r="AD143" s="34">
        <f t="shared" si="37"/>
        <v>0.6</v>
      </c>
      <c r="AE143" s="34" t="s">
        <v>1348</v>
      </c>
      <c r="AF143" s="34">
        <f t="shared" si="38"/>
        <v>0.6</v>
      </c>
      <c r="AG143" s="34" t="s">
        <v>1359</v>
      </c>
      <c r="AH143" s="34" t="s">
        <v>1362</v>
      </c>
      <c r="AI143" s="34">
        <f t="shared" si="39"/>
        <v>0.6</v>
      </c>
      <c r="AJ143" s="34" t="s">
        <v>1331</v>
      </c>
      <c r="AK143" s="34">
        <f t="shared" si="40"/>
        <v>0.6</v>
      </c>
      <c r="AL143" s="34" t="s">
        <v>1365</v>
      </c>
      <c r="AM143" s="34">
        <f t="shared" si="41"/>
        <v>0.6</v>
      </c>
      <c r="AN143" s="34" t="s">
        <v>1340</v>
      </c>
      <c r="AO143" s="34">
        <f t="shared" si="42"/>
        <v>0.6</v>
      </c>
      <c r="AP143" s="34" t="s">
        <v>73</v>
      </c>
      <c r="AQ143" s="34">
        <f t="shared" si="43"/>
        <v>0.6</v>
      </c>
      <c r="AR143" s="34" t="s">
        <v>1348</v>
      </c>
      <c r="AS143" s="34">
        <f t="shared" si="44"/>
        <v>0.6</v>
      </c>
      <c r="AT143" s="34" t="s">
        <v>1359</v>
      </c>
      <c r="AU143" s="34" t="s">
        <v>1326</v>
      </c>
      <c r="AV143" s="34">
        <f t="shared" si="45"/>
        <v>0.89999999999999991</v>
      </c>
      <c r="AW143" s="34" t="s">
        <v>1331</v>
      </c>
      <c r="AX143" s="34">
        <f t="shared" si="45"/>
        <v>0.89999999999999991</v>
      </c>
      <c r="AY143" s="34" t="s">
        <v>1335</v>
      </c>
      <c r="AZ143" s="34">
        <f t="shared" si="45"/>
        <v>0.89999999999999991</v>
      </c>
      <c r="BA143" s="34" t="s">
        <v>1340</v>
      </c>
      <c r="BB143" s="34">
        <f t="shared" si="45"/>
        <v>0.89999999999999991</v>
      </c>
      <c r="BC143" s="34" t="s">
        <v>73</v>
      </c>
      <c r="BD143" s="34">
        <f t="shared" si="46"/>
        <v>0.89999999999999991</v>
      </c>
      <c r="BE143" s="34" t="s">
        <v>1348</v>
      </c>
      <c r="BF143" s="34">
        <f t="shared" si="47"/>
        <v>0.89999999999999991</v>
      </c>
      <c r="BG143" s="34">
        <v>12</v>
      </c>
      <c r="BH143" s="34" t="s">
        <v>1326</v>
      </c>
      <c r="BI143" s="34">
        <f t="shared" si="48"/>
        <v>0.89999999999999991</v>
      </c>
      <c r="BJ143" s="34" t="s">
        <v>1331</v>
      </c>
      <c r="BK143" s="34">
        <f t="shared" si="49"/>
        <v>0.89999999999999991</v>
      </c>
      <c r="BL143" s="34" t="s">
        <v>1335</v>
      </c>
      <c r="BM143" s="34">
        <f t="shared" si="50"/>
        <v>0.89999999999999991</v>
      </c>
      <c r="BN143" s="34" t="s">
        <v>1340</v>
      </c>
      <c r="BO143" s="34">
        <f t="shared" si="51"/>
        <v>0.89999999999999991</v>
      </c>
      <c r="BP143" s="34" t="s">
        <v>73</v>
      </c>
      <c r="BQ143" s="34">
        <f t="shared" si="52"/>
        <v>0.89999999999999991</v>
      </c>
      <c r="BR143" s="34" t="s">
        <v>1348</v>
      </c>
      <c r="BS143" s="34">
        <f t="shared" si="53"/>
        <v>0.89999999999999991</v>
      </c>
      <c r="BT143" s="34">
        <v>12</v>
      </c>
      <c r="BU143" s="34" t="s">
        <v>1326</v>
      </c>
      <c r="BV143" s="34">
        <f t="shared" si="54"/>
        <v>1.5</v>
      </c>
      <c r="BW143" s="34" t="s">
        <v>1331</v>
      </c>
      <c r="BX143" s="34">
        <f t="shared" si="54"/>
        <v>1.5</v>
      </c>
      <c r="BY143" s="34" t="s">
        <v>1335</v>
      </c>
      <c r="BZ143" s="34">
        <f t="shared" si="54"/>
        <v>1.5</v>
      </c>
      <c r="CA143" s="34" t="s">
        <v>1340</v>
      </c>
      <c r="CB143" s="34">
        <f t="shared" si="54"/>
        <v>1.5</v>
      </c>
      <c r="CC143" s="34" t="s">
        <v>73</v>
      </c>
      <c r="CD143" s="34">
        <f t="shared" si="55"/>
        <v>1.5</v>
      </c>
      <c r="CE143" s="34" t="s">
        <v>1348</v>
      </c>
      <c r="CF143" s="34">
        <f t="shared" si="56"/>
        <v>1.5</v>
      </c>
      <c r="CG143" s="34">
        <v>12</v>
      </c>
      <c r="CH143" s="34" t="s">
        <v>1326</v>
      </c>
      <c r="CI143" s="34">
        <f t="shared" si="57"/>
        <v>1.5</v>
      </c>
      <c r="CJ143" s="34" t="s">
        <v>1331</v>
      </c>
      <c r="CK143" s="34">
        <f t="shared" si="58"/>
        <v>1.5</v>
      </c>
      <c r="CL143" s="34" t="s">
        <v>1335</v>
      </c>
      <c r="CM143" s="34">
        <f t="shared" si="59"/>
        <v>1.5</v>
      </c>
      <c r="CN143" s="34" t="s">
        <v>1340</v>
      </c>
      <c r="CO143" s="34">
        <f t="shared" si="60"/>
        <v>1.5</v>
      </c>
      <c r="CP143" s="34" t="s">
        <v>73</v>
      </c>
      <c r="CQ143" s="34">
        <f t="shared" si="61"/>
        <v>1.5</v>
      </c>
      <c r="CR143" s="34" t="s">
        <v>1348</v>
      </c>
      <c r="CS143" s="34">
        <f t="shared" si="62"/>
        <v>1.5</v>
      </c>
    </row>
    <row r="144" spans="1:97" s="44" customFormat="1" ht="15.75">
      <c r="A144" s="42" t="s">
        <v>881</v>
      </c>
      <c r="B144" s="40" t="s">
        <v>319</v>
      </c>
      <c r="C144" s="42" t="s">
        <v>44</v>
      </c>
      <c r="D144" s="42" t="s">
        <v>8</v>
      </c>
      <c r="E144" s="35"/>
      <c r="F144" s="42">
        <v>0</v>
      </c>
      <c r="G144" s="34">
        <v>0</v>
      </c>
      <c r="H144" s="34">
        <v>107</v>
      </c>
      <c r="I144" s="34">
        <v>66</v>
      </c>
      <c r="J144" s="34">
        <v>81</v>
      </c>
      <c r="K144" s="73">
        <v>71.5</v>
      </c>
      <c r="L144" s="34">
        <v>60.5</v>
      </c>
      <c r="M144" s="34">
        <v>74.5</v>
      </c>
      <c r="N144" s="34">
        <v>461</v>
      </c>
      <c r="O144" s="34" t="str">
        <f>IF(D144="理科",IF(N144&gt;=分数线!$C$2,"本科",""),IF(D144="文科",IF(N144&gt;=分数线!$C$3,"本科","")))</f>
        <v>本科</v>
      </c>
      <c r="P144" s="34">
        <f t="shared" si="63"/>
        <v>72</v>
      </c>
      <c r="Q144" s="34" t="str">
        <f>IF(D144="理科",IF(N144&gt;=分数线!$C$6,"重本",""),IF(D144="文科",IF(N144&gt;=分数线!$C$7,"重本","")))</f>
        <v/>
      </c>
      <c r="R144" s="34">
        <f t="shared" si="34"/>
        <v>0</v>
      </c>
      <c r="S144" s="34">
        <f t="shared" si="35"/>
        <v>72</v>
      </c>
      <c r="T144" s="34">
        <v>1</v>
      </c>
      <c r="U144" s="34" t="s">
        <v>1320</v>
      </c>
      <c r="V144" s="34">
        <f t="shared" si="36"/>
        <v>1.2</v>
      </c>
      <c r="W144" s="34" t="s">
        <v>1327</v>
      </c>
      <c r="X144" s="34">
        <f t="shared" si="36"/>
        <v>1.2</v>
      </c>
      <c r="Y144" s="34" t="s">
        <v>1332</v>
      </c>
      <c r="Z144" s="34">
        <f t="shared" si="36"/>
        <v>1.2</v>
      </c>
      <c r="AA144" s="34" t="s">
        <v>1356</v>
      </c>
      <c r="AB144" s="34">
        <f t="shared" si="36"/>
        <v>1.2</v>
      </c>
      <c r="AC144" s="34" t="s">
        <v>1345</v>
      </c>
      <c r="AD144" s="34">
        <f t="shared" si="37"/>
        <v>1.2</v>
      </c>
      <c r="AE144" s="34" t="s">
        <v>1349</v>
      </c>
      <c r="AF144" s="34">
        <f t="shared" si="38"/>
        <v>1.2</v>
      </c>
      <c r="AG144" s="34" t="s">
        <v>218</v>
      </c>
      <c r="AH144" s="34" t="s">
        <v>1324</v>
      </c>
      <c r="AI144" s="34">
        <f t="shared" si="39"/>
        <v>1.2</v>
      </c>
      <c r="AJ144" s="34" t="s">
        <v>1351</v>
      </c>
      <c r="AK144" s="34">
        <f t="shared" si="40"/>
        <v>1.2</v>
      </c>
      <c r="AL144" s="34" t="s">
        <v>1365</v>
      </c>
      <c r="AM144" s="34">
        <f t="shared" si="41"/>
        <v>1.2</v>
      </c>
      <c r="AN144" s="34" t="s">
        <v>1356</v>
      </c>
      <c r="AO144" s="34">
        <f t="shared" si="42"/>
        <v>1.2</v>
      </c>
      <c r="AP144" s="34" t="s">
        <v>1345</v>
      </c>
      <c r="AQ144" s="34">
        <f t="shared" si="43"/>
        <v>1.2</v>
      </c>
      <c r="AR144" s="34" t="s">
        <v>1349</v>
      </c>
      <c r="AS144" s="34">
        <f t="shared" si="44"/>
        <v>1.2</v>
      </c>
      <c r="AT144" s="34" t="s">
        <v>218</v>
      </c>
      <c r="AU144" s="34" t="s">
        <v>1324</v>
      </c>
      <c r="AV144" s="34">
        <f t="shared" si="45"/>
        <v>1.7999999999999998</v>
      </c>
      <c r="AW144" s="34" t="s">
        <v>1351</v>
      </c>
      <c r="AX144" s="34">
        <f t="shared" si="45"/>
        <v>1.7999999999999998</v>
      </c>
      <c r="AY144" s="34" t="s">
        <v>1333</v>
      </c>
      <c r="AZ144" s="34">
        <f t="shared" si="45"/>
        <v>1.7999999999999998</v>
      </c>
      <c r="BA144" s="34" t="s">
        <v>1357</v>
      </c>
      <c r="BB144" s="34">
        <f t="shared" si="45"/>
        <v>1.7999999999999998</v>
      </c>
      <c r="BC144" s="34" t="s">
        <v>1345</v>
      </c>
      <c r="BD144" s="34">
        <f t="shared" si="46"/>
        <v>1.7999999999999998</v>
      </c>
      <c r="BE144" s="34" t="s">
        <v>1349</v>
      </c>
      <c r="BF144" s="34">
        <f t="shared" si="47"/>
        <v>1.7999999999999998</v>
      </c>
      <c r="BG144" s="34">
        <v>10</v>
      </c>
      <c r="BH144" s="34" t="s">
        <v>1324</v>
      </c>
      <c r="BI144" s="34">
        <f t="shared" si="48"/>
        <v>1.7999999999999998</v>
      </c>
      <c r="BJ144" s="34" t="s">
        <v>1351</v>
      </c>
      <c r="BK144" s="34">
        <f t="shared" si="49"/>
        <v>1.7999999999999998</v>
      </c>
      <c r="BL144" s="34" t="s">
        <v>1333</v>
      </c>
      <c r="BM144" s="34">
        <f t="shared" si="50"/>
        <v>1.7999999999999998</v>
      </c>
      <c r="BN144" s="34" t="s">
        <v>1356</v>
      </c>
      <c r="BO144" s="34">
        <f t="shared" si="51"/>
        <v>1.7999999999999998</v>
      </c>
      <c r="BP144" s="34" t="s">
        <v>1345</v>
      </c>
      <c r="BQ144" s="34">
        <f t="shared" si="52"/>
        <v>1.7999999999999998</v>
      </c>
      <c r="BR144" s="34" t="s">
        <v>1349</v>
      </c>
      <c r="BS144" s="34">
        <f t="shared" si="53"/>
        <v>1.7999999999999998</v>
      </c>
      <c r="BT144" s="34">
        <v>10</v>
      </c>
      <c r="BU144" s="34" t="s">
        <v>1324</v>
      </c>
      <c r="BV144" s="34">
        <f t="shared" si="54"/>
        <v>3</v>
      </c>
      <c r="BW144" s="34" t="s">
        <v>19</v>
      </c>
      <c r="BX144" s="34">
        <f t="shared" si="54"/>
        <v>3</v>
      </c>
      <c r="BY144" s="34" t="s">
        <v>1333</v>
      </c>
      <c r="BZ144" s="34">
        <f t="shared" si="54"/>
        <v>3</v>
      </c>
      <c r="CA144" s="34" t="s">
        <v>20</v>
      </c>
      <c r="CB144" s="34">
        <f t="shared" si="54"/>
        <v>3</v>
      </c>
      <c r="CC144" s="34" t="s">
        <v>1345</v>
      </c>
      <c r="CD144" s="34">
        <f t="shared" si="55"/>
        <v>3</v>
      </c>
      <c r="CE144" s="34" t="s">
        <v>1349</v>
      </c>
      <c r="CF144" s="34">
        <f t="shared" si="56"/>
        <v>3</v>
      </c>
      <c r="CG144" s="34">
        <v>10</v>
      </c>
      <c r="CH144" s="34" t="s">
        <v>1324</v>
      </c>
      <c r="CI144" s="34">
        <f t="shared" si="57"/>
        <v>3</v>
      </c>
      <c r="CJ144" s="34" t="s">
        <v>19</v>
      </c>
      <c r="CK144" s="34">
        <f t="shared" si="58"/>
        <v>3</v>
      </c>
      <c r="CL144" s="34" t="s">
        <v>1333</v>
      </c>
      <c r="CM144" s="34">
        <f t="shared" si="59"/>
        <v>3</v>
      </c>
      <c r="CN144" s="34" t="s">
        <v>20</v>
      </c>
      <c r="CO144" s="34">
        <f t="shared" si="60"/>
        <v>3</v>
      </c>
      <c r="CP144" s="34" t="s">
        <v>1345</v>
      </c>
      <c r="CQ144" s="34">
        <f t="shared" si="61"/>
        <v>3</v>
      </c>
      <c r="CR144" s="34" t="s">
        <v>1349</v>
      </c>
      <c r="CS144" s="34">
        <f t="shared" si="62"/>
        <v>3</v>
      </c>
    </row>
    <row r="145" spans="1:97" s="44" customFormat="1" ht="15.75">
      <c r="A145" s="42" t="s">
        <v>882</v>
      </c>
      <c r="B145" s="40" t="s">
        <v>320</v>
      </c>
      <c r="C145" s="42" t="s">
        <v>44</v>
      </c>
      <c r="D145" s="42" t="s">
        <v>8</v>
      </c>
      <c r="E145" s="35"/>
      <c r="F145" s="42">
        <v>1</v>
      </c>
      <c r="G145" s="34">
        <v>0</v>
      </c>
      <c r="H145" s="34">
        <v>107</v>
      </c>
      <c r="I145" s="34">
        <v>68</v>
      </c>
      <c r="J145" s="34">
        <v>95</v>
      </c>
      <c r="K145" s="73">
        <v>64</v>
      </c>
      <c r="L145" s="34">
        <v>59</v>
      </c>
      <c r="M145" s="34">
        <v>67</v>
      </c>
      <c r="N145" s="34">
        <v>460</v>
      </c>
      <c r="O145" s="34" t="str">
        <f>IF(D145="理科",IF(N145&gt;=分数线!$C$2,"本科",""),IF(D145="文科",IF(N145&gt;=分数线!$C$3,"本科","")))</f>
        <v>本科</v>
      </c>
      <c r="P145" s="34">
        <f t="shared" si="63"/>
        <v>36</v>
      </c>
      <c r="Q145" s="34" t="str">
        <f>IF(D145="理科",IF(N145&gt;=分数线!$C$6,"重本",""),IF(D145="文科",IF(N145&gt;=分数线!$C$7,"重本","")))</f>
        <v/>
      </c>
      <c r="R145" s="34">
        <f t="shared" si="34"/>
        <v>0</v>
      </c>
      <c r="S145" s="34">
        <f t="shared" si="35"/>
        <v>36</v>
      </c>
      <c r="T145" s="34">
        <v>10</v>
      </c>
      <c r="U145" s="34" t="s">
        <v>1324</v>
      </c>
      <c r="V145" s="34">
        <f t="shared" si="36"/>
        <v>0.6</v>
      </c>
      <c r="W145" s="34" t="s">
        <v>1351</v>
      </c>
      <c r="X145" s="34">
        <f t="shared" si="36"/>
        <v>0.6</v>
      </c>
      <c r="Y145" s="34" t="s">
        <v>1365</v>
      </c>
      <c r="Z145" s="34">
        <f t="shared" si="36"/>
        <v>0.6</v>
      </c>
      <c r="AA145" s="34" t="s">
        <v>1356</v>
      </c>
      <c r="AB145" s="34">
        <f t="shared" si="36"/>
        <v>0.6</v>
      </c>
      <c r="AC145" s="34" t="s">
        <v>1345</v>
      </c>
      <c r="AD145" s="34">
        <f t="shared" si="37"/>
        <v>0.6</v>
      </c>
      <c r="AE145" s="34" t="s">
        <v>1349</v>
      </c>
      <c r="AF145" s="34">
        <f t="shared" si="38"/>
        <v>0.6</v>
      </c>
      <c r="AG145" s="34" t="s">
        <v>218</v>
      </c>
      <c r="AH145" s="34" t="s">
        <v>1324</v>
      </c>
      <c r="AI145" s="34">
        <f t="shared" si="39"/>
        <v>0.6</v>
      </c>
      <c r="AJ145" s="34" t="s">
        <v>1351</v>
      </c>
      <c r="AK145" s="34">
        <f t="shared" si="40"/>
        <v>0.6</v>
      </c>
      <c r="AL145" s="34" t="s">
        <v>1365</v>
      </c>
      <c r="AM145" s="34">
        <f t="shared" si="41"/>
        <v>0.6</v>
      </c>
      <c r="AN145" s="34" t="s">
        <v>1356</v>
      </c>
      <c r="AO145" s="34">
        <f t="shared" si="42"/>
        <v>0.6</v>
      </c>
      <c r="AP145" s="34" t="s">
        <v>1345</v>
      </c>
      <c r="AQ145" s="34">
        <f t="shared" si="43"/>
        <v>0.6</v>
      </c>
      <c r="AR145" s="34" t="s">
        <v>1349</v>
      </c>
      <c r="AS145" s="34">
        <f t="shared" si="44"/>
        <v>0.6</v>
      </c>
      <c r="AT145" s="34" t="s">
        <v>218</v>
      </c>
      <c r="AU145" s="34" t="s">
        <v>1324</v>
      </c>
      <c r="AV145" s="34">
        <f t="shared" si="45"/>
        <v>0.89999999999999991</v>
      </c>
      <c r="AW145" s="34" t="s">
        <v>1351</v>
      </c>
      <c r="AX145" s="34">
        <f t="shared" si="45"/>
        <v>0.89999999999999991</v>
      </c>
      <c r="AY145" s="34" t="s">
        <v>1333</v>
      </c>
      <c r="AZ145" s="34">
        <f t="shared" si="45"/>
        <v>0.89999999999999991</v>
      </c>
      <c r="BA145" s="34" t="s">
        <v>1357</v>
      </c>
      <c r="BB145" s="34">
        <f t="shared" si="45"/>
        <v>0.89999999999999991</v>
      </c>
      <c r="BC145" s="34" t="s">
        <v>1345</v>
      </c>
      <c r="BD145" s="34">
        <f t="shared" si="46"/>
        <v>0.89999999999999991</v>
      </c>
      <c r="BE145" s="34" t="s">
        <v>1349</v>
      </c>
      <c r="BF145" s="34">
        <f t="shared" si="47"/>
        <v>0.89999999999999991</v>
      </c>
      <c r="BG145" s="34">
        <v>10</v>
      </c>
      <c r="BH145" s="34" t="s">
        <v>1324</v>
      </c>
      <c r="BI145" s="34">
        <f t="shared" si="48"/>
        <v>0.89999999999999991</v>
      </c>
      <c r="BJ145" s="34" t="s">
        <v>1351</v>
      </c>
      <c r="BK145" s="34">
        <f t="shared" si="49"/>
        <v>0.89999999999999991</v>
      </c>
      <c r="BL145" s="34" t="s">
        <v>1333</v>
      </c>
      <c r="BM145" s="34">
        <f t="shared" si="50"/>
        <v>0.89999999999999991</v>
      </c>
      <c r="BN145" s="34" t="s">
        <v>1356</v>
      </c>
      <c r="BO145" s="34">
        <f t="shared" si="51"/>
        <v>0.89999999999999991</v>
      </c>
      <c r="BP145" s="34" t="s">
        <v>1345</v>
      </c>
      <c r="BQ145" s="34">
        <f t="shared" si="52"/>
        <v>0.89999999999999991</v>
      </c>
      <c r="BR145" s="34" t="s">
        <v>1349</v>
      </c>
      <c r="BS145" s="34">
        <f t="shared" si="53"/>
        <v>0.89999999999999991</v>
      </c>
      <c r="BT145" s="34">
        <v>10</v>
      </c>
      <c r="BU145" s="34" t="s">
        <v>1324</v>
      </c>
      <c r="BV145" s="34">
        <f t="shared" si="54"/>
        <v>1.5</v>
      </c>
      <c r="BW145" s="34" t="s">
        <v>19</v>
      </c>
      <c r="BX145" s="34">
        <f t="shared" si="54"/>
        <v>1.5</v>
      </c>
      <c r="BY145" s="34" t="s">
        <v>1333</v>
      </c>
      <c r="BZ145" s="34">
        <f t="shared" si="54"/>
        <v>1.5</v>
      </c>
      <c r="CA145" s="34" t="s">
        <v>20</v>
      </c>
      <c r="CB145" s="34">
        <f t="shared" si="54"/>
        <v>1.5</v>
      </c>
      <c r="CC145" s="34" t="s">
        <v>1345</v>
      </c>
      <c r="CD145" s="34">
        <f t="shared" si="55"/>
        <v>1.5</v>
      </c>
      <c r="CE145" s="34" t="s">
        <v>1349</v>
      </c>
      <c r="CF145" s="34">
        <f t="shared" si="56"/>
        <v>1.5</v>
      </c>
      <c r="CG145" s="34">
        <v>10</v>
      </c>
      <c r="CH145" s="34" t="s">
        <v>1324</v>
      </c>
      <c r="CI145" s="34">
        <f t="shared" si="57"/>
        <v>1.5</v>
      </c>
      <c r="CJ145" s="34" t="s">
        <v>19</v>
      </c>
      <c r="CK145" s="34">
        <f t="shared" si="58"/>
        <v>1.5</v>
      </c>
      <c r="CL145" s="34" t="s">
        <v>1333</v>
      </c>
      <c r="CM145" s="34">
        <f t="shared" si="59"/>
        <v>1.5</v>
      </c>
      <c r="CN145" s="34" t="s">
        <v>20</v>
      </c>
      <c r="CO145" s="34">
        <f t="shared" si="60"/>
        <v>1.5</v>
      </c>
      <c r="CP145" s="34" t="s">
        <v>1345</v>
      </c>
      <c r="CQ145" s="34">
        <f t="shared" si="61"/>
        <v>1.5</v>
      </c>
      <c r="CR145" s="34" t="s">
        <v>1349</v>
      </c>
      <c r="CS145" s="34">
        <f t="shared" si="62"/>
        <v>1.5</v>
      </c>
    </row>
    <row r="146" spans="1:97" s="44" customFormat="1" ht="15.75">
      <c r="A146" s="42" t="s">
        <v>883</v>
      </c>
      <c r="B146" s="40" t="s">
        <v>321</v>
      </c>
      <c r="C146" s="42" t="s">
        <v>44</v>
      </c>
      <c r="D146" s="42" t="s">
        <v>8</v>
      </c>
      <c r="E146" s="35"/>
      <c r="F146" s="42">
        <v>1</v>
      </c>
      <c r="G146" s="34">
        <v>0</v>
      </c>
      <c r="H146" s="34">
        <v>111</v>
      </c>
      <c r="I146" s="34">
        <v>77</v>
      </c>
      <c r="J146" s="34">
        <v>81</v>
      </c>
      <c r="K146" s="73">
        <v>51.5</v>
      </c>
      <c r="L146" s="34">
        <v>70</v>
      </c>
      <c r="M146" s="34">
        <v>68</v>
      </c>
      <c r="N146" s="34">
        <v>459</v>
      </c>
      <c r="O146" s="34" t="str">
        <f>IF(D146="理科",IF(N146&gt;=分数线!$C$2,"本科",""),IF(D146="文科",IF(N146&gt;=分数线!$C$3,"本科","")))</f>
        <v>本科</v>
      </c>
      <c r="P146" s="34">
        <f t="shared" si="63"/>
        <v>36</v>
      </c>
      <c r="Q146" s="34" t="str">
        <f>IF(D146="理科",IF(N146&gt;=分数线!$C$6,"重本",""),IF(D146="文科",IF(N146&gt;=分数线!$C$7,"重本","")))</f>
        <v/>
      </c>
      <c r="R146" s="34">
        <f t="shared" si="34"/>
        <v>0</v>
      </c>
      <c r="S146" s="34">
        <f t="shared" si="35"/>
        <v>36</v>
      </c>
      <c r="T146" s="34">
        <v>10</v>
      </c>
      <c r="U146" s="34" t="s">
        <v>1324</v>
      </c>
      <c r="V146" s="34">
        <f t="shared" si="36"/>
        <v>0.6</v>
      </c>
      <c r="W146" s="34" t="s">
        <v>1351</v>
      </c>
      <c r="X146" s="34">
        <f t="shared" si="36"/>
        <v>0.6</v>
      </c>
      <c r="Y146" s="34" t="s">
        <v>1355</v>
      </c>
      <c r="Z146" s="34">
        <f t="shared" si="36"/>
        <v>0.6</v>
      </c>
      <c r="AA146" s="34" t="s">
        <v>1356</v>
      </c>
      <c r="AB146" s="34">
        <f t="shared" si="36"/>
        <v>0.6</v>
      </c>
      <c r="AC146" s="34" t="s">
        <v>1345</v>
      </c>
      <c r="AD146" s="34">
        <f t="shared" si="37"/>
        <v>0.6</v>
      </c>
      <c r="AE146" s="34" t="s">
        <v>1349</v>
      </c>
      <c r="AF146" s="34">
        <f t="shared" si="38"/>
        <v>0.6</v>
      </c>
      <c r="AG146" s="34" t="s">
        <v>218</v>
      </c>
      <c r="AH146" s="34" t="s">
        <v>1324</v>
      </c>
      <c r="AI146" s="34">
        <f t="shared" si="39"/>
        <v>0.6</v>
      </c>
      <c r="AJ146" s="34" t="s">
        <v>1351</v>
      </c>
      <c r="AK146" s="34">
        <f t="shared" si="40"/>
        <v>0.6</v>
      </c>
      <c r="AL146" s="34" t="s">
        <v>1355</v>
      </c>
      <c r="AM146" s="34">
        <f t="shared" si="41"/>
        <v>0.6</v>
      </c>
      <c r="AN146" s="34" t="s">
        <v>1356</v>
      </c>
      <c r="AO146" s="34">
        <f t="shared" si="42"/>
        <v>0.6</v>
      </c>
      <c r="AP146" s="34" t="s">
        <v>1345</v>
      </c>
      <c r="AQ146" s="34">
        <f t="shared" si="43"/>
        <v>0.6</v>
      </c>
      <c r="AR146" s="34" t="s">
        <v>1349</v>
      </c>
      <c r="AS146" s="34">
        <f t="shared" si="44"/>
        <v>0.6</v>
      </c>
      <c r="AT146" s="34" t="s">
        <v>218</v>
      </c>
      <c r="AU146" s="34" t="s">
        <v>1324</v>
      </c>
      <c r="AV146" s="34">
        <f t="shared" si="45"/>
        <v>0.89999999999999991</v>
      </c>
      <c r="AW146" s="34" t="s">
        <v>1351</v>
      </c>
      <c r="AX146" s="34">
        <f t="shared" si="45"/>
        <v>0.89999999999999991</v>
      </c>
      <c r="AY146" s="34" t="s">
        <v>1333</v>
      </c>
      <c r="AZ146" s="34">
        <f t="shared" si="45"/>
        <v>0.89999999999999991</v>
      </c>
      <c r="BA146" s="34" t="s">
        <v>1357</v>
      </c>
      <c r="BB146" s="34">
        <f t="shared" si="45"/>
        <v>0.89999999999999991</v>
      </c>
      <c r="BC146" s="34" t="s">
        <v>1345</v>
      </c>
      <c r="BD146" s="34">
        <f t="shared" si="46"/>
        <v>0.89999999999999991</v>
      </c>
      <c r="BE146" s="34" t="s">
        <v>1349</v>
      </c>
      <c r="BF146" s="34">
        <f t="shared" si="47"/>
        <v>0.89999999999999991</v>
      </c>
      <c r="BG146" s="34">
        <v>10</v>
      </c>
      <c r="BH146" s="34" t="s">
        <v>1324</v>
      </c>
      <c r="BI146" s="34">
        <f t="shared" si="48"/>
        <v>0.89999999999999991</v>
      </c>
      <c r="BJ146" s="34" t="s">
        <v>1351</v>
      </c>
      <c r="BK146" s="34">
        <f t="shared" si="49"/>
        <v>0.89999999999999991</v>
      </c>
      <c r="BL146" s="34" t="s">
        <v>1333</v>
      </c>
      <c r="BM146" s="34">
        <f t="shared" si="50"/>
        <v>0.89999999999999991</v>
      </c>
      <c r="BN146" s="34" t="s">
        <v>1356</v>
      </c>
      <c r="BO146" s="34">
        <f t="shared" si="51"/>
        <v>0.89999999999999991</v>
      </c>
      <c r="BP146" s="34" t="s">
        <v>1345</v>
      </c>
      <c r="BQ146" s="34">
        <f t="shared" si="52"/>
        <v>0.89999999999999991</v>
      </c>
      <c r="BR146" s="34" t="s">
        <v>1349</v>
      </c>
      <c r="BS146" s="34">
        <f t="shared" si="53"/>
        <v>0.89999999999999991</v>
      </c>
      <c r="BT146" s="34">
        <v>10</v>
      </c>
      <c r="BU146" s="34" t="s">
        <v>1324</v>
      </c>
      <c r="BV146" s="34">
        <f t="shared" si="54"/>
        <v>1.5</v>
      </c>
      <c r="BW146" s="34" t="s">
        <v>19</v>
      </c>
      <c r="BX146" s="34">
        <f t="shared" si="54"/>
        <v>1.5</v>
      </c>
      <c r="BY146" s="34" t="s">
        <v>1333</v>
      </c>
      <c r="BZ146" s="34">
        <f t="shared" si="54"/>
        <v>1.5</v>
      </c>
      <c r="CA146" s="34" t="s">
        <v>20</v>
      </c>
      <c r="CB146" s="34">
        <f t="shared" si="54"/>
        <v>1.5</v>
      </c>
      <c r="CC146" s="34" t="s">
        <v>1345</v>
      </c>
      <c r="CD146" s="34">
        <f t="shared" si="55"/>
        <v>1.5</v>
      </c>
      <c r="CE146" s="34" t="s">
        <v>1349</v>
      </c>
      <c r="CF146" s="34">
        <f t="shared" si="56"/>
        <v>1.5</v>
      </c>
      <c r="CG146" s="34">
        <v>10</v>
      </c>
      <c r="CH146" s="34" t="s">
        <v>1324</v>
      </c>
      <c r="CI146" s="34">
        <f t="shared" si="57"/>
        <v>1.5</v>
      </c>
      <c r="CJ146" s="34" t="s">
        <v>19</v>
      </c>
      <c r="CK146" s="34">
        <f t="shared" si="58"/>
        <v>1.5</v>
      </c>
      <c r="CL146" s="34" t="s">
        <v>1333</v>
      </c>
      <c r="CM146" s="34">
        <f t="shared" si="59"/>
        <v>1.5</v>
      </c>
      <c r="CN146" s="34" t="s">
        <v>20</v>
      </c>
      <c r="CO146" s="34">
        <f t="shared" si="60"/>
        <v>1.5</v>
      </c>
      <c r="CP146" s="34" t="s">
        <v>1345</v>
      </c>
      <c r="CQ146" s="34">
        <f t="shared" si="61"/>
        <v>1.5</v>
      </c>
      <c r="CR146" s="34" t="s">
        <v>1349</v>
      </c>
      <c r="CS146" s="34">
        <f t="shared" si="62"/>
        <v>1.5</v>
      </c>
    </row>
    <row r="147" spans="1:97" s="44" customFormat="1" ht="15.75">
      <c r="A147" s="42" t="s">
        <v>884</v>
      </c>
      <c r="B147" s="40" t="s">
        <v>322</v>
      </c>
      <c r="C147" s="42" t="s">
        <v>44</v>
      </c>
      <c r="D147" s="42" t="s">
        <v>8</v>
      </c>
      <c r="E147" s="35"/>
      <c r="F147" s="42">
        <v>1</v>
      </c>
      <c r="G147" s="34">
        <v>0</v>
      </c>
      <c r="H147" s="34">
        <v>110</v>
      </c>
      <c r="I147" s="34">
        <v>75</v>
      </c>
      <c r="J147" s="34">
        <v>86</v>
      </c>
      <c r="K147" s="73">
        <v>66</v>
      </c>
      <c r="L147" s="34">
        <v>56</v>
      </c>
      <c r="M147" s="34">
        <v>65.5</v>
      </c>
      <c r="N147" s="34">
        <v>459</v>
      </c>
      <c r="O147" s="34" t="str">
        <f>IF(D147="理科",IF(N147&gt;=分数线!$C$2,"本科",""),IF(D147="文科",IF(N147&gt;=分数线!$C$3,"本科","")))</f>
        <v>本科</v>
      </c>
      <c r="P147" s="34">
        <f t="shared" si="63"/>
        <v>36</v>
      </c>
      <c r="Q147" s="34" t="str">
        <f>IF(D147="理科",IF(N147&gt;=分数线!$C$6,"重本",""),IF(D147="文科",IF(N147&gt;=分数线!$C$7,"重本","")))</f>
        <v/>
      </c>
      <c r="R147" s="34">
        <f t="shared" si="34"/>
        <v>0</v>
      </c>
      <c r="S147" s="34">
        <f t="shared" si="35"/>
        <v>36</v>
      </c>
      <c r="T147" s="34">
        <v>11</v>
      </c>
      <c r="U147" s="34" t="s">
        <v>1325</v>
      </c>
      <c r="V147" s="34">
        <f t="shared" si="36"/>
        <v>0.6</v>
      </c>
      <c r="W147" s="34" t="s">
        <v>1330</v>
      </c>
      <c r="X147" s="34">
        <f t="shared" si="36"/>
        <v>0.6</v>
      </c>
      <c r="Y147" s="34" t="s">
        <v>1355</v>
      </c>
      <c r="Z147" s="34">
        <f t="shared" si="36"/>
        <v>0.6</v>
      </c>
      <c r="AA147" s="34" t="s">
        <v>1356</v>
      </c>
      <c r="AB147" s="34">
        <f t="shared" si="36"/>
        <v>0.6</v>
      </c>
      <c r="AC147" s="34" t="s">
        <v>1344</v>
      </c>
      <c r="AD147" s="34">
        <f t="shared" si="37"/>
        <v>0.6</v>
      </c>
      <c r="AE147" s="34" t="s">
        <v>18</v>
      </c>
      <c r="AF147" s="34">
        <f t="shared" si="38"/>
        <v>0.6</v>
      </c>
      <c r="AG147" s="34" t="s">
        <v>217</v>
      </c>
      <c r="AH147" s="34" t="s">
        <v>1325</v>
      </c>
      <c r="AI147" s="34">
        <f t="shared" si="39"/>
        <v>0.6</v>
      </c>
      <c r="AJ147" s="34" t="s">
        <v>1330</v>
      </c>
      <c r="AK147" s="34">
        <f t="shared" si="40"/>
        <v>0.6</v>
      </c>
      <c r="AL147" s="34" t="s">
        <v>1355</v>
      </c>
      <c r="AM147" s="34">
        <f t="shared" si="41"/>
        <v>0.6</v>
      </c>
      <c r="AN147" s="34" t="s">
        <v>1356</v>
      </c>
      <c r="AO147" s="34">
        <f t="shared" si="42"/>
        <v>0.6</v>
      </c>
      <c r="AP147" s="34" t="s">
        <v>1344</v>
      </c>
      <c r="AQ147" s="34">
        <f t="shared" si="43"/>
        <v>0.6</v>
      </c>
      <c r="AR147" s="34" t="s">
        <v>18</v>
      </c>
      <c r="AS147" s="34">
        <f t="shared" si="44"/>
        <v>0.6</v>
      </c>
      <c r="AT147" s="34" t="s">
        <v>217</v>
      </c>
      <c r="AU147" s="34" t="s">
        <v>1325</v>
      </c>
      <c r="AV147" s="34">
        <f t="shared" si="45"/>
        <v>0.89999999999999991</v>
      </c>
      <c r="AW147" s="34" t="s">
        <v>1330</v>
      </c>
      <c r="AX147" s="34">
        <f t="shared" si="45"/>
        <v>0.89999999999999991</v>
      </c>
      <c r="AY147" s="34" t="s">
        <v>1335</v>
      </c>
      <c r="AZ147" s="34">
        <f t="shared" si="45"/>
        <v>0.89999999999999991</v>
      </c>
      <c r="BA147" s="34" t="s">
        <v>1356</v>
      </c>
      <c r="BB147" s="34">
        <f t="shared" si="45"/>
        <v>0.89999999999999991</v>
      </c>
      <c r="BC147" s="34" t="s">
        <v>1344</v>
      </c>
      <c r="BD147" s="34">
        <f t="shared" si="46"/>
        <v>0.89999999999999991</v>
      </c>
      <c r="BE147" s="34" t="s">
        <v>1342</v>
      </c>
      <c r="BF147" s="34">
        <f t="shared" si="47"/>
        <v>0.89999999999999991</v>
      </c>
      <c r="BG147" s="34">
        <v>11</v>
      </c>
      <c r="BH147" s="34" t="s">
        <v>1325</v>
      </c>
      <c r="BI147" s="34">
        <f t="shared" si="48"/>
        <v>0.89999999999999991</v>
      </c>
      <c r="BJ147" s="34" t="s">
        <v>1330</v>
      </c>
      <c r="BK147" s="34">
        <f t="shared" si="49"/>
        <v>0.89999999999999991</v>
      </c>
      <c r="BL147" s="34" t="s">
        <v>1335</v>
      </c>
      <c r="BM147" s="34">
        <f t="shared" si="50"/>
        <v>0.89999999999999991</v>
      </c>
      <c r="BN147" s="34" t="s">
        <v>1356</v>
      </c>
      <c r="BO147" s="34">
        <f t="shared" si="51"/>
        <v>0.89999999999999991</v>
      </c>
      <c r="BP147" s="34" t="s">
        <v>1344</v>
      </c>
      <c r="BQ147" s="34">
        <f t="shared" si="52"/>
        <v>0.89999999999999991</v>
      </c>
      <c r="BR147" s="34" t="s">
        <v>1349</v>
      </c>
      <c r="BS147" s="34">
        <f t="shared" si="53"/>
        <v>0.89999999999999991</v>
      </c>
      <c r="BT147" s="34">
        <v>11</v>
      </c>
      <c r="BU147" s="34" t="s">
        <v>1325</v>
      </c>
      <c r="BV147" s="34">
        <f t="shared" si="54"/>
        <v>1.5</v>
      </c>
      <c r="BW147" s="34" t="s">
        <v>1330</v>
      </c>
      <c r="BX147" s="34">
        <f t="shared" si="54"/>
        <v>1.5</v>
      </c>
      <c r="BY147" s="34" t="s">
        <v>1335</v>
      </c>
      <c r="BZ147" s="34">
        <f t="shared" si="54"/>
        <v>1.5</v>
      </c>
      <c r="CA147" s="34" t="s">
        <v>20</v>
      </c>
      <c r="CB147" s="34">
        <f t="shared" si="54"/>
        <v>1.5</v>
      </c>
      <c r="CC147" s="34" t="s">
        <v>1344</v>
      </c>
      <c r="CD147" s="34">
        <f t="shared" si="55"/>
        <v>1.5</v>
      </c>
      <c r="CE147" s="34" t="s">
        <v>1349</v>
      </c>
      <c r="CF147" s="34">
        <f t="shared" si="56"/>
        <v>1.5</v>
      </c>
      <c r="CG147" s="34">
        <v>11</v>
      </c>
      <c r="CH147" s="34" t="s">
        <v>1325</v>
      </c>
      <c r="CI147" s="34">
        <f t="shared" si="57"/>
        <v>1.5</v>
      </c>
      <c r="CJ147" s="34" t="s">
        <v>1330</v>
      </c>
      <c r="CK147" s="34">
        <f t="shared" si="58"/>
        <v>1.5</v>
      </c>
      <c r="CL147" s="34" t="s">
        <v>1335</v>
      </c>
      <c r="CM147" s="34">
        <f t="shared" si="59"/>
        <v>1.5</v>
      </c>
      <c r="CN147" s="34" t="s">
        <v>20</v>
      </c>
      <c r="CO147" s="34">
        <f t="shared" si="60"/>
        <v>1.5</v>
      </c>
      <c r="CP147" s="34" t="s">
        <v>1344</v>
      </c>
      <c r="CQ147" s="34">
        <f t="shared" si="61"/>
        <v>1.5</v>
      </c>
      <c r="CR147" s="34" t="s">
        <v>1349</v>
      </c>
      <c r="CS147" s="34">
        <f t="shared" si="62"/>
        <v>1.5</v>
      </c>
    </row>
    <row r="148" spans="1:97" s="44" customFormat="1" ht="15.75">
      <c r="A148" s="42" t="s">
        <v>180</v>
      </c>
      <c r="B148" s="40" t="s">
        <v>323</v>
      </c>
      <c r="C148" s="42" t="s">
        <v>44</v>
      </c>
      <c r="D148" s="42" t="s">
        <v>8</v>
      </c>
      <c r="E148" s="35"/>
      <c r="F148" s="42">
        <v>1</v>
      </c>
      <c r="G148" s="34">
        <v>0</v>
      </c>
      <c r="H148" s="34">
        <v>101</v>
      </c>
      <c r="I148" s="34">
        <v>64</v>
      </c>
      <c r="J148" s="34">
        <v>116</v>
      </c>
      <c r="K148" s="73">
        <v>42.5</v>
      </c>
      <c r="L148" s="34">
        <v>61.5</v>
      </c>
      <c r="M148" s="34">
        <v>74</v>
      </c>
      <c r="N148" s="34">
        <v>459</v>
      </c>
      <c r="O148" s="34" t="str">
        <f>IF(D148="理科",IF(N148&gt;=分数线!$C$2,"本科",""),IF(D148="文科",IF(N148&gt;=分数线!$C$3,"本科","")))</f>
        <v>本科</v>
      </c>
      <c r="P148" s="34">
        <f t="shared" si="63"/>
        <v>36</v>
      </c>
      <c r="Q148" s="34" t="str">
        <f>IF(D148="理科",IF(N148&gt;=分数线!$C$6,"重本",""),IF(D148="文科",IF(N148&gt;=分数线!$C$7,"重本","")))</f>
        <v/>
      </c>
      <c r="R148" s="34">
        <f t="shared" si="34"/>
        <v>0</v>
      </c>
      <c r="S148" s="34">
        <f t="shared" si="35"/>
        <v>36</v>
      </c>
      <c r="T148" s="34">
        <v>12</v>
      </c>
      <c r="U148" s="34" t="s">
        <v>1362</v>
      </c>
      <c r="V148" s="34">
        <f t="shared" si="36"/>
        <v>0.6</v>
      </c>
      <c r="W148" s="34" t="s">
        <v>1331</v>
      </c>
      <c r="X148" s="34">
        <f t="shared" si="36"/>
        <v>0.6</v>
      </c>
      <c r="Y148" s="34" t="s">
        <v>1365</v>
      </c>
      <c r="Z148" s="34">
        <f t="shared" si="36"/>
        <v>0.6</v>
      </c>
      <c r="AA148" s="34" t="s">
        <v>1340</v>
      </c>
      <c r="AB148" s="34">
        <f t="shared" si="36"/>
        <v>0.6</v>
      </c>
      <c r="AC148" s="34" t="s">
        <v>73</v>
      </c>
      <c r="AD148" s="34">
        <f t="shared" si="37"/>
        <v>0.6</v>
      </c>
      <c r="AE148" s="34" t="s">
        <v>1348</v>
      </c>
      <c r="AF148" s="34">
        <f t="shared" si="38"/>
        <v>0.6</v>
      </c>
      <c r="AG148" s="34" t="s">
        <v>1359</v>
      </c>
      <c r="AH148" s="34" t="s">
        <v>1362</v>
      </c>
      <c r="AI148" s="34">
        <f t="shared" si="39"/>
        <v>0.6</v>
      </c>
      <c r="AJ148" s="34" t="s">
        <v>1331</v>
      </c>
      <c r="AK148" s="34">
        <f t="shared" si="40"/>
        <v>0.6</v>
      </c>
      <c r="AL148" s="34" t="s">
        <v>1365</v>
      </c>
      <c r="AM148" s="34">
        <f t="shared" si="41"/>
        <v>0.6</v>
      </c>
      <c r="AN148" s="34" t="s">
        <v>1340</v>
      </c>
      <c r="AO148" s="34">
        <f t="shared" si="42"/>
        <v>0.6</v>
      </c>
      <c r="AP148" s="34" t="s">
        <v>73</v>
      </c>
      <c r="AQ148" s="34">
        <f t="shared" si="43"/>
        <v>0.6</v>
      </c>
      <c r="AR148" s="34" t="s">
        <v>1348</v>
      </c>
      <c r="AS148" s="34">
        <f t="shared" si="44"/>
        <v>0.6</v>
      </c>
      <c r="AT148" s="34" t="s">
        <v>1359</v>
      </c>
      <c r="AU148" s="34" t="s">
        <v>1326</v>
      </c>
      <c r="AV148" s="34">
        <f t="shared" si="45"/>
        <v>0.89999999999999991</v>
      </c>
      <c r="AW148" s="34" t="s">
        <v>1331</v>
      </c>
      <c r="AX148" s="34">
        <f t="shared" si="45"/>
        <v>0.89999999999999991</v>
      </c>
      <c r="AY148" s="34" t="s">
        <v>1335</v>
      </c>
      <c r="AZ148" s="34">
        <f t="shared" si="45"/>
        <v>0.89999999999999991</v>
      </c>
      <c r="BA148" s="34" t="s">
        <v>1340</v>
      </c>
      <c r="BB148" s="34">
        <f t="shared" si="45"/>
        <v>0.89999999999999991</v>
      </c>
      <c r="BC148" s="34" t="s">
        <v>73</v>
      </c>
      <c r="BD148" s="34">
        <f t="shared" si="46"/>
        <v>0.89999999999999991</v>
      </c>
      <c r="BE148" s="34" t="s">
        <v>1348</v>
      </c>
      <c r="BF148" s="34">
        <f t="shared" si="47"/>
        <v>0.89999999999999991</v>
      </c>
      <c r="BG148" s="34">
        <v>12</v>
      </c>
      <c r="BH148" s="34" t="s">
        <v>1326</v>
      </c>
      <c r="BI148" s="34">
        <f t="shared" si="48"/>
        <v>0.89999999999999991</v>
      </c>
      <c r="BJ148" s="34" t="s">
        <v>1331</v>
      </c>
      <c r="BK148" s="34">
        <f t="shared" si="49"/>
        <v>0.89999999999999991</v>
      </c>
      <c r="BL148" s="34" t="s">
        <v>1335</v>
      </c>
      <c r="BM148" s="34">
        <f t="shared" si="50"/>
        <v>0.89999999999999991</v>
      </c>
      <c r="BN148" s="34" t="s">
        <v>1340</v>
      </c>
      <c r="BO148" s="34">
        <f t="shared" si="51"/>
        <v>0.89999999999999991</v>
      </c>
      <c r="BP148" s="34" t="s">
        <v>73</v>
      </c>
      <c r="BQ148" s="34">
        <f t="shared" si="52"/>
        <v>0.89999999999999991</v>
      </c>
      <c r="BR148" s="34" t="s">
        <v>1348</v>
      </c>
      <c r="BS148" s="34">
        <f t="shared" si="53"/>
        <v>0.89999999999999991</v>
      </c>
      <c r="BT148" s="34">
        <v>12</v>
      </c>
      <c r="BU148" s="34" t="s">
        <v>1326</v>
      </c>
      <c r="BV148" s="34">
        <f t="shared" si="54"/>
        <v>1.5</v>
      </c>
      <c r="BW148" s="34" t="s">
        <v>1331</v>
      </c>
      <c r="BX148" s="34">
        <f t="shared" si="54"/>
        <v>1.5</v>
      </c>
      <c r="BY148" s="34" t="s">
        <v>1335</v>
      </c>
      <c r="BZ148" s="34">
        <f t="shared" si="54"/>
        <v>1.5</v>
      </c>
      <c r="CA148" s="34" t="s">
        <v>1340</v>
      </c>
      <c r="CB148" s="34">
        <f t="shared" si="54"/>
        <v>1.5</v>
      </c>
      <c r="CC148" s="34" t="s">
        <v>73</v>
      </c>
      <c r="CD148" s="34">
        <f t="shared" si="55"/>
        <v>1.5</v>
      </c>
      <c r="CE148" s="34" t="s">
        <v>1348</v>
      </c>
      <c r="CF148" s="34">
        <f t="shared" si="56"/>
        <v>1.5</v>
      </c>
      <c r="CG148" s="34">
        <v>12</v>
      </c>
      <c r="CH148" s="34" t="s">
        <v>1326</v>
      </c>
      <c r="CI148" s="34">
        <f t="shared" si="57"/>
        <v>1.5</v>
      </c>
      <c r="CJ148" s="34" t="s">
        <v>1331</v>
      </c>
      <c r="CK148" s="34">
        <f t="shared" si="58"/>
        <v>1.5</v>
      </c>
      <c r="CL148" s="34" t="s">
        <v>1335</v>
      </c>
      <c r="CM148" s="34">
        <f t="shared" si="59"/>
        <v>1.5</v>
      </c>
      <c r="CN148" s="34" t="s">
        <v>1340</v>
      </c>
      <c r="CO148" s="34">
        <f t="shared" si="60"/>
        <v>1.5</v>
      </c>
      <c r="CP148" s="34" t="s">
        <v>73</v>
      </c>
      <c r="CQ148" s="34">
        <f t="shared" si="61"/>
        <v>1.5</v>
      </c>
      <c r="CR148" s="34" t="s">
        <v>1348</v>
      </c>
      <c r="CS148" s="34">
        <f t="shared" si="62"/>
        <v>1.5</v>
      </c>
    </row>
    <row r="149" spans="1:97" s="44" customFormat="1" ht="15.75">
      <c r="A149" s="42" t="s">
        <v>885</v>
      </c>
      <c r="B149" s="40" t="s">
        <v>324</v>
      </c>
      <c r="C149" s="42" t="s">
        <v>44</v>
      </c>
      <c r="D149" s="42" t="s">
        <v>8</v>
      </c>
      <c r="E149" s="35"/>
      <c r="F149" s="42">
        <v>1</v>
      </c>
      <c r="G149" s="34">
        <v>1</v>
      </c>
      <c r="H149" s="34">
        <v>104</v>
      </c>
      <c r="I149" s="34">
        <v>71</v>
      </c>
      <c r="J149" s="34">
        <v>120</v>
      </c>
      <c r="K149" s="73">
        <v>49.5</v>
      </c>
      <c r="L149" s="34">
        <v>35</v>
      </c>
      <c r="M149" s="34">
        <v>67</v>
      </c>
      <c r="N149" s="34">
        <v>457</v>
      </c>
      <c r="O149" s="34" t="str">
        <f>IF(D149="理科",IF(N149&gt;=分数线!$C$2,"本科",""),IF(D149="文科",IF(N149&gt;=分数线!$C$3,"本科","")))</f>
        <v>本科</v>
      </c>
      <c r="P149" s="34">
        <f t="shared" si="63"/>
        <v>36</v>
      </c>
      <c r="Q149" s="34" t="str">
        <f>IF(D149="理科",IF(N149&gt;=分数线!$C$6,"重本",""),IF(D149="文科",IF(N149&gt;=分数线!$C$7,"重本","")))</f>
        <v/>
      </c>
      <c r="R149" s="34">
        <f t="shared" si="34"/>
        <v>-72</v>
      </c>
      <c r="S149" s="34">
        <f t="shared" si="35"/>
        <v>-36</v>
      </c>
      <c r="T149" s="34">
        <v>11</v>
      </c>
      <c r="U149" s="34" t="s">
        <v>1325</v>
      </c>
      <c r="V149" s="34">
        <f t="shared" si="36"/>
        <v>-0.6</v>
      </c>
      <c r="W149" s="34" t="s">
        <v>1330</v>
      </c>
      <c r="X149" s="34">
        <f t="shared" si="36"/>
        <v>-0.6</v>
      </c>
      <c r="Y149" s="34" t="s">
        <v>1335</v>
      </c>
      <c r="Z149" s="34">
        <f t="shared" si="36"/>
        <v>-0.6</v>
      </c>
      <c r="AA149" s="34" t="s">
        <v>1356</v>
      </c>
      <c r="AB149" s="34">
        <f t="shared" si="36"/>
        <v>-0.6</v>
      </c>
      <c r="AC149" s="34" t="s">
        <v>1344</v>
      </c>
      <c r="AD149" s="34">
        <f t="shared" si="37"/>
        <v>-0.6</v>
      </c>
      <c r="AE149" s="34" t="s">
        <v>18</v>
      </c>
      <c r="AF149" s="34">
        <f t="shared" si="38"/>
        <v>-0.6</v>
      </c>
      <c r="AG149" s="34" t="s">
        <v>217</v>
      </c>
      <c r="AH149" s="34" t="s">
        <v>1325</v>
      </c>
      <c r="AI149" s="34">
        <f t="shared" si="39"/>
        <v>-0.6</v>
      </c>
      <c r="AJ149" s="34" t="s">
        <v>1330</v>
      </c>
      <c r="AK149" s="34">
        <f t="shared" si="40"/>
        <v>-0.6</v>
      </c>
      <c r="AL149" s="34" t="s">
        <v>1335</v>
      </c>
      <c r="AM149" s="34">
        <f t="shared" si="41"/>
        <v>-0.6</v>
      </c>
      <c r="AN149" s="34" t="s">
        <v>1356</v>
      </c>
      <c r="AO149" s="34">
        <f t="shared" si="42"/>
        <v>-0.6</v>
      </c>
      <c r="AP149" s="34" t="s">
        <v>1344</v>
      </c>
      <c r="AQ149" s="34">
        <f t="shared" si="43"/>
        <v>-0.6</v>
      </c>
      <c r="AR149" s="34" t="s">
        <v>18</v>
      </c>
      <c r="AS149" s="34">
        <f t="shared" si="44"/>
        <v>-0.6</v>
      </c>
      <c r="AT149" s="34" t="s">
        <v>217</v>
      </c>
      <c r="AU149" s="34" t="s">
        <v>1325</v>
      </c>
      <c r="AV149" s="34">
        <f t="shared" si="45"/>
        <v>-0.89999999999999991</v>
      </c>
      <c r="AW149" s="34" t="s">
        <v>1330</v>
      </c>
      <c r="AX149" s="34">
        <f t="shared" si="45"/>
        <v>-0.89999999999999991</v>
      </c>
      <c r="AY149" s="34" t="s">
        <v>1335</v>
      </c>
      <c r="AZ149" s="34">
        <f t="shared" si="45"/>
        <v>-0.89999999999999991</v>
      </c>
      <c r="BA149" s="34" t="s">
        <v>1356</v>
      </c>
      <c r="BB149" s="34">
        <f t="shared" si="45"/>
        <v>-0.89999999999999991</v>
      </c>
      <c r="BC149" s="34" t="s">
        <v>1344</v>
      </c>
      <c r="BD149" s="34">
        <f t="shared" si="46"/>
        <v>-0.89999999999999991</v>
      </c>
      <c r="BE149" s="34" t="s">
        <v>1342</v>
      </c>
      <c r="BF149" s="34">
        <f t="shared" si="47"/>
        <v>-0.89999999999999991</v>
      </c>
      <c r="BG149" s="34">
        <v>11</v>
      </c>
      <c r="BH149" s="34" t="s">
        <v>1325</v>
      </c>
      <c r="BI149" s="34">
        <f t="shared" si="48"/>
        <v>-0.89999999999999991</v>
      </c>
      <c r="BJ149" s="34" t="s">
        <v>1330</v>
      </c>
      <c r="BK149" s="34">
        <f t="shared" si="49"/>
        <v>-0.89999999999999991</v>
      </c>
      <c r="BL149" s="34" t="s">
        <v>1335</v>
      </c>
      <c r="BM149" s="34">
        <f t="shared" si="50"/>
        <v>-0.89999999999999991</v>
      </c>
      <c r="BN149" s="34" t="s">
        <v>1356</v>
      </c>
      <c r="BO149" s="34">
        <f t="shared" si="51"/>
        <v>-0.89999999999999991</v>
      </c>
      <c r="BP149" s="34" t="s">
        <v>1344</v>
      </c>
      <c r="BQ149" s="34">
        <f t="shared" si="52"/>
        <v>-0.89999999999999991</v>
      </c>
      <c r="BR149" s="34" t="s">
        <v>1349</v>
      </c>
      <c r="BS149" s="34">
        <f t="shared" si="53"/>
        <v>-0.89999999999999991</v>
      </c>
      <c r="BT149" s="34">
        <v>11</v>
      </c>
      <c r="BU149" s="34" t="s">
        <v>1325</v>
      </c>
      <c r="BV149" s="34">
        <f t="shared" si="54"/>
        <v>-1.5</v>
      </c>
      <c r="BW149" s="34" t="s">
        <v>1330</v>
      </c>
      <c r="BX149" s="34">
        <f t="shared" si="54"/>
        <v>-1.5</v>
      </c>
      <c r="BY149" s="34" t="s">
        <v>1335</v>
      </c>
      <c r="BZ149" s="34">
        <f t="shared" si="54"/>
        <v>-1.5</v>
      </c>
      <c r="CA149" s="34" t="s">
        <v>20</v>
      </c>
      <c r="CB149" s="34">
        <f t="shared" si="54"/>
        <v>-1.5</v>
      </c>
      <c r="CC149" s="34" t="s">
        <v>1344</v>
      </c>
      <c r="CD149" s="34">
        <f t="shared" si="55"/>
        <v>-1.5</v>
      </c>
      <c r="CE149" s="34" t="s">
        <v>1349</v>
      </c>
      <c r="CF149" s="34">
        <f t="shared" si="56"/>
        <v>-1.5</v>
      </c>
      <c r="CG149" s="34">
        <v>11</v>
      </c>
      <c r="CH149" s="34" t="s">
        <v>1325</v>
      </c>
      <c r="CI149" s="34">
        <f t="shared" si="57"/>
        <v>-1.5</v>
      </c>
      <c r="CJ149" s="34" t="s">
        <v>1330</v>
      </c>
      <c r="CK149" s="34">
        <f t="shared" si="58"/>
        <v>-1.5</v>
      </c>
      <c r="CL149" s="34" t="s">
        <v>1335</v>
      </c>
      <c r="CM149" s="34">
        <f t="shared" si="59"/>
        <v>-1.5</v>
      </c>
      <c r="CN149" s="34" t="s">
        <v>20</v>
      </c>
      <c r="CO149" s="34">
        <f t="shared" si="60"/>
        <v>-1.5</v>
      </c>
      <c r="CP149" s="34" t="s">
        <v>1344</v>
      </c>
      <c r="CQ149" s="34">
        <f t="shared" si="61"/>
        <v>-1.5</v>
      </c>
      <c r="CR149" s="34" t="s">
        <v>1349</v>
      </c>
      <c r="CS149" s="34">
        <f t="shared" si="62"/>
        <v>-1.5</v>
      </c>
    </row>
    <row r="150" spans="1:97" s="44" customFormat="1" ht="15.75">
      <c r="A150" s="42" t="s">
        <v>886</v>
      </c>
      <c r="B150" s="40" t="s">
        <v>325</v>
      </c>
      <c r="C150" s="42" t="s">
        <v>44</v>
      </c>
      <c r="D150" s="42" t="s">
        <v>8</v>
      </c>
      <c r="E150" s="35"/>
      <c r="F150" s="42">
        <v>1</v>
      </c>
      <c r="G150" s="34">
        <v>0</v>
      </c>
      <c r="H150" s="34">
        <v>109</v>
      </c>
      <c r="I150" s="34">
        <v>68</v>
      </c>
      <c r="J150" s="34">
        <v>87</v>
      </c>
      <c r="K150" s="73">
        <v>65.5</v>
      </c>
      <c r="L150" s="34">
        <v>61</v>
      </c>
      <c r="M150" s="34">
        <v>65</v>
      </c>
      <c r="N150" s="34">
        <v>456</v>
      </c>
      <c r="O150" s="34" t="str">
        <f>IF(D150="理科",IF(N150&gt;=分数线!$C$2,"本科",""),IF(D150="文科",IF(N150&gt;=分数线!$C$3,"本科","")))</f>
        <v>本科</v>
      </c>
      <c r="P150" s="34">
        <f t="shared" si="63"/>
        <v>36</v>
      </c>
      <c r="Q150" s="34" t="str">
        <f>IF(D150="理科",IF(N150&gt;=分数线!$C$6,"重本",""),IF(D150="文科",IF(N150&gt;=分数线!$C$7,"重本","")))</f>
        <v/>
      </c>
      <c r="R150" s="34">
        <f t="shared" si="34"/>
        <v>0</v>
      </c>
      <c r="S150" s="34">
        <f t="shared" si="35"/>
        <v>36</v>
      </c>
      <c r="T150" s="34">
        <v>11</v>
      </c>
      <c r="U150" s="34" t="s">
        <v>1325</v>
      </c>
      <c r="V150" s="34">
        <f t="shared" si="36"/>
        <v>0.6</v>
      </c>
      <c r="W150" s="34" t="s">
        <v>1330</v>
      </c>
      <c r="X150" s="34">
        <f t="shared" si="36"/>
        <v>0.6</v>
      </c>
      <c r="Y150" s="34" t="s">
        <v>1335</v>
      </c>
      <c r="Z150" s="34">
        <f t="shared" si="36"/>
        <v>0.6</v>
      </c>
      <c r="AA150" s="34" t="s">
        <v>1356</v>
      </c>
      <c r="AB150" s="34">
        <f t="shared" ref="AB150" si="64">IF($C150="应届",($S150*0.1)/6,IF($C150="往届","","NULL"))</f>
        <v>0.6</v>
      </c>
      <c r="AC150" s="34" t="s">
        <v>1344</v>
      </c>
      <c r="AD150" s="34">
        <f t="shared" si="37"/>
        <v>0.6</v>
      </c>
      <c r="AE150" s="34" t="s">
        <v>18</v>
      </c>
      <c r="AF150" s="34">
        <f t="shared" si="38"/>
        <v>0.6</v>
      </c>
      <c r="AG150" s="34" t="s">
        <v>217</v>
      </c>
      <c r="AH150" s="34" t="s">
        <v>1325</v>
      </c>
      <c r="AI150" s="34">
        <f t="shared" si="39"/>
        <v>0.6</v>
      </c>
      <c r="AJ150" s="34" t="s">
        <v>1330</v>
      </c>
      <c r="AK150" s="34">
        <f t="shared" si="40"/>
        <v>0.6</v>
      </c>
      <c r="AL150" s="34" t="s">
        <v>1335</v>
      </c>
      <c r="AM150" s="34">
        <f t="shared" si="41"/>
        <v>0.6</v>
      </c>
      <c r="AN150" s="34" t="s">
        <v>1356</v>
      </c>
      <c r="AO150" s="34">
        <f t="shared" si="42"/>
        <v>0.6</v>
      </c>
      <c r="AP150" s="34" t="s">
        <v>1344</v>
      </c>
      <c r="AQ150" s="34">
        <f t="shared" si="43"/>
        <v>0.6</v>
      </c>
      <c r="AR150" s="34" t="s">
        <v>18</v>
      </c>
      <c r="AS150" s="34">
        <f t="shared" si="44"/>
        <v>0.6</v>
      </c>
      <c r="AT150" s="34" t="s">
        <v>217</v>
      </c>
      <c r="AU150" s="34" t="s">
        <v>1325</v>
      </c>
      <c r="AV150" s="34">
        <f t="shared" si="45"/>
        <v>0.89999999999999991</v>
      </c>
      <c r="AW150" s="34" t="s">
        <v>1330</v>
      </c>
      <c r="AX150" s="34">
        <f t="shared" si="45"/>
        <v>0.89999999999999991</v>
      </c>
      <c r="AY150" s="34" t="s">
        <v>1335</v>
      </c>
      <c r="AZ150" s="34">
        <f t="shared" si="45"/>
        <v>0.89999999999999991</v>
      </c>
      <c r="BA150" s="34" t="s">
        <v>1356</v>
      </c>
      <c r="BB150" s="34">
        <f t="shared" ref="BB150" si="65">IF($C150="应届",($S150*0.15)/6,IF($C150="往届","","NULL"))</f>
        <v>0.89999999999999991</v>
      </c>
      <c r="BC150" s="34" t="s">
        <v>1344</v>
      </c>
      <c r="BD150" s="34">
        <f t="shared" si="46"/>
        <v>0.89999999999999991</v>
      </c>
      <c r="BE150" s="34" t="s">
        <v>1342</v>
      </c>
      <c r="BF150" s="34">
        <f t="shared" si="47"/>
        <v>0.89999999999999991</v>
      </c>
      <c r="BG150" s="34">
        <v>11</v>
      </c>
      <c r="BH150" s="34" t="s">
        <v>1325</v>
      </c>
      <c r="BI150" s="34">
        <f t="shared" si="48"/>
        <v>0.89999999999999991</v>
      </c>
      <c r="BJ150" s="34" t="s">
        <v>1330</v>
      </c>
      <c r="BK150" s="34">
        <f t="shared" si="49"/>
        <v>0.89999999999999991</v>
      </c>
      <c r="BL150" s="34" t="s">
        <v>1335</v>
      </c>
      <c r="BM150" s="34">
        <f t="shared" si="50"/>
        <v>0.89999999999999991</v>
      </c>
      <c r="BN150" s="34" t="s">
        <v>1356</v>
      </c>
      <c r="BO150" s="34">
        <f t="shared" si="51"/>
        <v>0.89999999999999991</v>
      </c>
      <c r="BP150" s="34" t="s">
        <v>1344</v>
      </c>
      <c r="BQ150" s="34">
        <f t="shared" si="52"/>
        <v>0.89999999999999991</v>
      </c>
      <c r="BR150" s="34" t="s">
        <v>1349</v>
      </c>
      <c r="BS150" s="34">
        <f t="shared" si="53"/>
        <v>0.89999999999999991</v>
      </c>
      <c r="BT150" s="34">
        <v>11</v>
      </c>
      <c r="BU150" s="34" t="s">
        <v>1325</v>
      </c>
      <c r="BV150" s="34">
        <f t="shared" si="54"/>
        <v>1.5</v>
      </c>
      <c r="BW150" s="34" t="s">
        <v>1330</v>
      </c>
      <c r="BX150" s="34">
        <f t="shared" si="54"/>
        <v>1.5</v>
      </c>
      <c r="BY150" s="34" t="s">
        <v>1335</v>
      </c>
      <c r="BZ150" s="34">
        <f t="shared" si="54"/>
        <v>1.5</v>
      </c>
      <c r="CA150" s="34" t="s">
        <v>20</v>
      </c>
      <c r="CB150" s="34">
        <f t="shared" ref="CB150" si="66">IF($C150="应届",($S150*0.25)/6,IF($C150="往届",($S150*0.5)/6,"NULL"))</f>
        <v>1.5</v>
      </c>
      <c r="CC150" s="34" t="s">
        <v>1344</v>
      </c>
      <c r="CD150" s="34">
        <f t="shared" si="55"/>
        <v>1.5</v>
      </c>
      <c r="CE150" s="34" t="s">
        <v>1349</v>
      </c>
      <c r="CF150" s="34">
        <f t="shared" si="56"/>
        <v>1.5</v>
      </c>
      <c r="CG150" s="34">
        <v>11</v>
      </c>
      <c r="CH150" s="34" t="s">
        <v>1325</v>
      </c>
      <c r="CI150" s="34">
        <f t="shared" si="57"/>
        <v>1.5</v>
      </c>
      <c r="CJ150" s="34" t="s">
        <v>1330</v>
      </c>
      <c r="CK150" s="34">
        <f t="shared" si="58"/>
        <v>1.5</v>
      </c>
      <c r="CL150" s="34" t="s">
        <v>1335</v>
      </c>
      <c r="CM150" s="34">
        <f t="shared" si="59"/>
        <v>1.5</v>
      </c>
      <c r="CN150" s="34" t="s">
        <v>20</v>
      </c>
      <c r="CO150" s="34">
        <f t="shared" si="60"/>
        <v>1.5</v>
      </c>
      <c r="CP150" s="34" t="s">
        <v>1344</v>
      </c>
      <c r="CQ150" s="34">
        <f t="shared" si="61"/>
        <v>1.5</v>
      </c>
      <c r="CR150" s="34" t="s">
        <v>1349</v>
      </c>
      <c r="CS150" s="34">
        <f t="shared" si="62"/>
        <v>1.5</v>
      </c>
    </row>
    <row r="151" spans="1:97" s="44" customFormat="1" ht="15.75">
      <c r="A151" s="42" t="s">
        <v>887</v>
      </c>
      <c r="B151" s="40" t="s">
        <v>326</v>
      </c>
      <c r="C151" s="42" t="s">
        <v>44</v>
      </c>
      <c r="D151" s="42" t="s">
        <v>8</v>
      </c>
      <c r="E151" s="35"/>
      <c r="F151" s="42">
        <v>1</v>
      </c>
      <c r="G151" s="34">
        <v>0</v>
      </c>
      <c r="H151" s="34">
        <v>106</v>
      </c>
      <c r="I151" s="34">
        <v>57</v>
      </c>
      <c r="J151" s="34">
        <v>105</v>
      </c>
      <c r="K151" s="73">
        <v>54.5</v>
      </c>
      <c r="L151" s="34">
        <v>73</v>
      </c>
      <c r="M151" s="34">
        <v>60.5</v>
      </c>
      <c r="N151" s="34">
        <v>456</v>
      </c>
      <c r="O151" s="34" t="str">
        <f>IF(D151="理科",IF(N151&gt;=分数线!$C$2,"本科",""),IF(D151="文科",IF(N151&gt;=分数线!$C$3,"本科","")))</f>
        <v>本科</v>
      </c>
      <c r="P151" s="34">
        <f t="shared" si="63"/>
        <v>36</v>
      </c>
      <c r="Q151" s="34" t="str">
        <f>IF(D151="理科",IF(N151&gt;=分数线!$C$6,"重本",""),IF(D151="文科",IF(N151&gt;=分数线!$C$7,"重本","")))</f>
        <v/>
      </c>
      <c r="R151" s="34">
        <f t="shared" ref="R151:R214" si="67">IF(G151&gt;0,IF(Q151="重本",G151*72,-(G151)*72),IF(Q151="重本",2*72,0))</f>
        <v>0</v>
      </c>
      <c r="S151" s="34">
        <f t="shared" ref="S151:S214" si="68">P151+R151</f>
        <v>36</v>
      </c>
      <c r="T151" s="34">
        <v>12</v>
      </c>
      <c r="U151" s="34" t="s">
        <v>1362</v>
      </c>
      <c r="V151" s="34">
        <f t="shared" ref="V151:AB214" si="69">IF($C151="应届",($S151*0.1)/6,IF($C151="往届","","NULL"))</f>
        <v>0.6</v>
      </c>
      <c r="W151" s="34" t="s">
        <v>1331</v>
      </c>
      <c r="X151" s="34">
        <f t="shared" si="69"/>
        <v>0.6</v>
      </c>
      <c r="Y151" s="34" t="s">
        <v>1335</v>
      </c>
      <c r="Z151" s="34">
        <f t="shared" si="69"/>
        <v>0.6</v>
      </c>
      <c r="AA151" s="34" t="s">
        <v>1340</v>
      </c>
      <c r="AB151" s="34">
        <f t="shared" si="69"/>
        <v>0.6</v>
      </c>
      <c r="AC151" s="34" t="s">
        <v>73</v>
      </c>
      <c r="AD151" s="34">
        <f t="shared" ref="AD151:AD214" si="70">IF($C151="应届",($S151*0.1)/6,IF($C151="往届","","NULL"))</f>
        <v>0.6</v>
      </c>
      <c r="AE151" s="34" t="s">
        <v>1348</v>
      </c>
      <c r="AF151" s="34">
        <f t="shared" ref="AF151:AF214" si="71">IF($C151="应届",($S151*0.1)/6,IF($C151="往届","","NULL"))</f>
        <v>0.6</v>
      </c>
      <c r="AG151" s="34" t="s">
        <v>1359</v>
      </c>
      <c r="AH151" s="34" t="s">
        <v>1362</v>
      </c>
      <c r="AI151" s="34">
        <f t="shared" ref="AI151:AI214" si="72">IF($C151="应届",($S151*0.1)/6,IF($C151="往届","","NULL"))</f>
        <v>0.6</v>
      </c>
      <c r="AJ151" s="34" t="s">
        <v>1331</v>
      </c>
      <c r="AK151" s="34">
        <f t="shared" ref="AK151:AK214" si="73">IF($C151="应届",($S151*0.1)/6,IF($C151="往届","","NULL"))</f>
        <v>0.6</v>
      </c>
      <c r="AL151" s="34" t="s">
        <v>1335</v>
      </c>
      <c r="AM151" s="34">
        <f t="shared" ref="AM151:AM214" si="74">IF($C151="应届",($S151*0.1)/6,IF($C151="往届","","NULL"))</f>
        <v>0.6</v>
      </c>
      <c r="AN151" s="34" t="s">
        <v>1340</v>
      </c>
      <c r="AO151" s="34">
        <f t="shared" ref="AO151:AO214" si="75">IF($C151="应届",($S151*0.1)/6,IF($C151="往届","","NULL"))</f>
        <v>0.6</v>
      </c>
      <c r="AP151" s="34" t="s">
        <v>73</v>
      </c>
      <c r="AQ151" s="34">
        <f t="shared" ref="AQ151:AQ214" si="76">IF($C151="应届",($S151*0.1)/6,IF($C151="往届","","NULL"))</f>
        <v>0.6</v>
      </c>
      <c r="AR151" s="34" t="s">
        <v>1348</v>
      </c>
      <c r="AS151" s="34">
        <f t="shared" ref="AS151:AS214" si="77">IF($C151="应届",($S151*0.1)/6,IF($C151="往届","","NULL"))</f>
        <v>0.6</v>
      </c>
      <c r="AT151" s="34" t="s">
        <v>1359</v>
      </c>
      <c r="AU151" s="34" t="s">
        <v>1326</v>
      </c>
      <c r="AV151" s="34">
        <f t="shared" ref="AV151:BB214" si="78">IF($C151="应届",($S151*0.15)/6,IF($C151="往届","","NULL"))</f>
        <v>0.89999999999999991</v>
      </c>
      <c r="AW151" s="34" t="s">
        <v>1331</v>
      </c>
      <c r="AX151" s="34">
        <f t="shared" si="78"/>
        <v>0.89999999999999991</v>
      </c>
      <c r="AY151" s="34" t="s">
        <v>1335</v>
      </c>
      <c r="AZ151" s="34">
        <f t="shared" si="78"/>
        <v>0.89999999999999991</v>
      </c>
      <c r="BA151" s="34" t="s">
        <v>1340</v>
      </c>
      <c r="BB151" s="34">
        <f t="shared" si="78"/>
        <v>0.89999999999999991</v>
      </c>
      <c r="BC151" s="34" t="s">
        <v>73</v>
      </c>
      <c r="BD151" s="34">
        <f t="shared" ref="BD151:BD214" si="79">IF($C151="应届",($S151*0.15)/6,IF($C151="往届","","NULL"))</f>
        <v>0.89999999999999991</v>
      </c>
      <c r="BE151" s="34" t="s">
        <v>1348</v>
      </c>
      <c r="BF151" s="34">
        <f t="shared" ref="BF151:BF214" si="80">IF($C151="应届",($S151*0.15)/6,IF($C151="往届","","NULL"))</f>
        <v>0.89999999999999991</v>
      </c>
      <c r="BG151" s="34">
        <v>12</v>
      </c>
      <c r="BH151" s="34" t="s">
        <v>1326</v>
      </c>
      <c r="BI151" s="34">
        <f t="shared" ref="BI151:BI214" si="81">IF($C151="应届",($S151*0.15)/6,IF($C151="往届","","NULL"))</f>
        <v>0.89999999999999991</v>
      </c>
      <c r="BJ151" s="34" t="s">
        <v>1331</v>
      </c>
      <c r="BK151" s="34">
        <f t="shared" ref="BK151:BK214" si="82">IF($C151="应届",($S151*0.15)/6,IF($C151="往届","","NULL"))</f>
        <v>0.89999999999999991</v>
      </c>
      <c r="BL151" s="34" t="s">
        <v>1335</v>
      </c>
      <c r="BM151" s="34">
        <f t="shared" ref="BM151:BM214" si="83">IF($C151="应届",($S151*0.15)/6,IF($C151="往届","","NULL"))</f>
        <v>0.89999999999999991</v>
      </c>
      <c r="BN151" s="34" t="s">
        <v>1340</v>
      </c>
      <c r="BO151" s="34">
        <f t="shared" ref="BO151:BO214" si="84">IF($C151="应届",($S151*0.15)/6,IF($C151="往届","","NULL"))</f>
        <v>0.89999999999999991</v>
      </c>
      <c r="BP151" s="34" t="s">
        <v>73</v>
      </c>
      <c r="BQ151" s="34">
        <f t="shared" ref="BQ151:BQ214" si="85">IF($C151="应届",($S151*0.15)/6,IF($C151="往届","","NULL"))</f>
        <v>0.89999999999999991</v>
      </c>
      <c r="BR151" s="34" t="s">
        <v>1348</v>
      </c>
      <c r="BS151" s="34">
        <f t="shared" ref="BS151:BS214" si="86">IF($C151="应届",($S151*0.15)/6,IF($C151="往届","","NULL"))</f>
        <v>0.89999999999999991</v>
      </c>
      <c r="BT151" s="34">
        <v>12</v>
      </c>
      <c r="BU151" s="34" t="s">
        <v>1326</v>
      </c>
      <c r="BV151" s="34">
        <f t="shared" ref="BV151:CB214" si="87">IF($C151="应届",($S151*0.25)/6,IF($C151="往届",($S151*0.5)/6,"NULL"))</f>
        <v>1.5</v>
      </c>
      <c r="BW151" s="34" t="s">
        <v>1331</v>
      </c>
      <c r="BX151" s="34">
        <f t="shared" si="87"/>
        <v>1.5</v>
      </c>
      <c r="BY151" s="34" t="s">
        <v>1335</v>
      </c>
      <c r="BZ151" s="34">
        <f t="shared" si="87"/>
        <v>1.5</v>
      </c>
      <c r="CA151" s="34" t="s">
        <v>1340</v>
      </c>
      <c r="CB151" s="34">
        <f t="shared" si="87"/>
        <v>1.5</v>
      </c>
      <c r="CC151" s="34" t="s">
        <v>73</v>
      </c>
      <c r="CD151" s="34">
        <f t="shared" ref="CD151:CD214" si="88">IF($C151="应届",($S151*0.25)/6,IF($C151="往届",($S151*0.5)/6,"NULL"))</f>
        <v>1.5</v>
      </c>
      <c r="CE151" s="34" t="s">
        <v>1348</v>
      </c>
      <c r="CF151" s="34">
        <f t="shared" ref="CF151:CF214" si="89">IF($C151="应届",($S151*0.25)/6,IF($C151="往届",($S151*0.5)/6,"NULL"))</f>
        <v>1.5</v>
      </c>
      <c r="CG151" s="34">
        <v>12</v>
      </c>
      <c r="CH151" s="34" t="s">
        <v>1326</v>
      </c>
      <c r="CI151" s="34">
        <f t="shared" ref="CI151:CI214" si="90">IF($C151="应届",($S151*0.25)/6,IF($C151="往届",($S151*0.5)/6,"NULL"))</f>
        <v>1.5</v>
      </c>
      <c r="CJ151" s="34" t="s">
        <v>1331</v>
      </c>
      <c r="CK151" s="34">
        <f t="shared" ref="CK151:CK214" si="91">IF($C151="应届",($S151*0.25)/6,IF($C151="往届",($S151*0.5)/6,"NULL"))</f>
        <v>1.5</v>
      </c>
      <c r="CL151" s="34" t="s">
        <v>1335</v>
      </c>
      <c r="CM151" s="34">
        <f t="shared" ref="CM151:CM214" si="92">IF($C151="应届",($S151*0.25)/6,IF($C151="往届",($S151*0.5)/6,"NULL"))</f>
        <v>1.5</v>
      </c>
      <c r="CN151" s="34" t="s">
        <v>1340</v>
      </c>
      <c r="CO151" s="34">
        <f t="shared" ref="CO151:CO214" si="93">IF($C151="应届",($S151*0.25)/6,IF($C151="往届",($S151*0.5)/6,"NULL"))</f>
        <v>1.5</v>
      </c>
      <c r="CP151" s="34" t="s">
        <v>73</v>
      </c>
      <c r="CQ151" s="34">
        <f t="shared" ref="CQ151:CQ214" si="94">IF($C151="应届",($S151*0.25)/6,IF($C151="往届",($S151*0.5)/6,"NULL"))</f>
        <v>1.5</v>
      </c>
      <c r="CR151" s="34" t="s">
        <v>1348</v>
      </c>
      <c r="CS151" s="34">
        <f t="shared" ref="CS151:CS214" si="95">IF($C151="应届",($S151*0.25)/6,IF($C151="往届",($S151*0.5)/6,"NULL"))</f>
        <v>1.5</v>
      </c>
    </row>
    <row r="152" spans="1:97" s="44" customFormat="1" ht="15.75">
      <c r="A152" s="42" t="s">
        <v>888</v>
      </c>
      <c r="B152" s="40" t="s">
        <v>327</v>
      </c>
      <c r="C152" s="42" t="s">
        <v>44</v>
      </c>
      <c r="D152" s="42" t="s">
        <v>8</v>
      </c>
      <c r="E152" s="35"/>
      <c r="F152" s="42">
        <v>1</v>
      </c>
      <c r="G152" s="34">
        <v>0</v>
      </c>
      <c r="H152" s="34">
        <v>106</v>
      </c>
      <c r="I152" s="34">
        <v>67</v>
      </c>
      <c r="J152" s="34">
        <v>106</v>
      </c>
      <c r="K152" s="73">
        <v>43</v>
      </c>
      <c r="L152" s="34">
        <v>56</v>
      </c>
      <c r="M152" s="34">
        <v>74</v>
      </c>
      <c r="N152" s="34">
        <v>452</v>
      </c>
      <c r="O152" s="34" t="str">
        <f>IF(D152="理科",IF(N152&gt;=分数线!$C$2,"本科",""),IF(D152="文科",IF(N152&gt;=分数线!$C$3,"本科","")))</f>
        <v>本科</v>
      </c>
      <c r="P152" s="34">
        <f t="shared" si="63"/>
        <v>36</v>
      </c>
      <c r="Q152" s="34" t="str">
        <f>IF(D152="理科",IF(N152&gt;=分数线!$C$6,"重本",""),IF(D152="文科",IF(N152&gt;=分数线!$C$7,"重本","")))</f>
        <v/>
      </c>
      <c r="R152" s="34">
        <f t="shared" si="67"/>
        <v>0</v>
      </c>
      <c r="S152" s="34">
        <f t="shared" si="68"/>
        <v>36</v>
      </c>
      <c r="T152" s="34">
        <v>11</v>
      </c>
      <c r="U152" s="34" t="s">
        <v>1325</v>
      </c>
      <c r="V152" s="34">
        <f t="shared" si="69"/>
        <v>0.6</v>
      </c>
      <c r="W152" s="34" t="s">
        <v>1330</v>
      </c>
      <c r="X152" s="34">
        <f t="shared" si="69"/>
        <v>0.6</v>
      </c>
      <c r="Y152" s="34" t="s">
        <v>1335</v>
      </c>
      <c r="Z152" s="34">
        <f t="shared" si="69"/>
        <v>0.6</v>
      </c>
      <c r="AA152" s="34" t="s">
        <v>1356</v>
      </c>
      <c r="AB152" s="34">
        <f t="shared" si="69"/>
        <v>0.6</v>
      </c>
      <c r="AC152" s="34" t="s">
        <v>1344</v>
      </c>
      <c r="AD152" s="34">
        <f t="shared" si="70"/>
        <v>0.6</v>
      </c>
      <c r="AE152" s="34" t="s">
        <v>18</v>
      </c>
      <c r="AF152" s="34">
        <f t="shared" si="71"/>
        <v>0.6</v>
      </c>
      <c r="AG152" s="34" t="s">
        <v>217</v>
      </c>
      <c r="AH152" s="34" t="s">
        <v>1325</v>
      </c>
      <c r="AI152" s="34">
        <f t="shared" si="72"/>
        <v>0.6</v>
      </c>
      <c r="AJ152" s="34" t="s">
        <v>1330</v>
      </c>
      <c r="AK152" s="34">
        <f t="shared" si="73"/>
        <v>0.6</v>
      </c>
      <c r="AL152" s="34" t="s">
        <v>1335</v>
      </c>
      <c r="AM152" s="34">
        <f t="shared" si="74"/>
        <v>0.6</v>
      </c>
      <c r="AN152" s="34" t="s">
        <v>1356</v>
      </c>
      <c r="AO152" s="34">
        <f t="shared" si="75"/>
        <v>0.6</v>
      </c>
      <c r="AP152" s="34" t="s">
        <v>1344</v>
      </c>
      <c r="AQ152" s="34">
        <f t="shared" si="76"/>
        <v>0.6</v>
      </c>
      <c r="AR152" s="34" t="s">
        <v>18</v>
      </c>
      <c r="AS152" s="34">
        <f t="shared" si="77"/>
        <v>0.6</v>
      </c>
      <c r="AT152" s="34" t="s">
        <v>217</v>
      </c>
      <c r="AU152" s="34" t="s">
        <v>1325</v>
      </c>
      <c r="AV152" s="34">
        <f t="shared" si="78"/>
        <v>0.89999999999999991</v>
      </c>
      <c r="AW152" s="34" t="s">
        <v>1330</v>
      </c>
      <c r="AX152" s="34">
        <f t="shared" si="78"/>
        <v>0.89999999999999991</v>
      </c>
      <c r="AY152" s="34" t="s">
        <v>1335</v>
      </c>
      <c r="AZ152" s="34">
        <f t="shared" si="78"/>
        <v>0.89999999999999991</v>
      </c>
      <c r="BA152" s="34" t="s">
        <v>1356</v>
      </c>
      <c r="BB152" s="34">
        <f t="shared" si="78"/>
        <v>0.89999999999999991</v>
      </c>
      <c r="BC152" s="34" t="s">
        <v>1344</v>
      </c>
      <c r="BD152" s="34">
        <f t="shared" si="79"/>
        <v>0.89999999999999991</v>
      </c>
      <c r="BE152" s="34" t="s">
        <v>1342</v>
      </c>
      <c r="BF152" s="34">
        <f t="shared" si="80"/>
        <v>0.89999999999999991</v>
      </c>
      <c r="BG152" s="34">
        <v>11</v>
      </c>
      <c r="BH152" s="34" t="s">
        <v>1325</v>
      </c>
      <c r="BI152" s="34">
        <f t="shared" si="81"/>
        <v>0.89999999999999991</v>
      </c>
      <c r="BJ152" s="34" t="s">
        <v>1330</v>
      </c>
      <c r="BK152" s="34">
        <f t="shared" si="82"/>
        <v>0.89999999999999991</v>
      </c>
      <c r="BL152" s="34" t="s">
        <v>1335</v>
      </c>
      <c r="BM152" s="34">
        <f t="shared" si="83"/>
        <v>0.89999999999999991</v>
      </c>
      <c r="BN152" s="34" t="s">
        <v>1356</v>
      </c>
      <c r="BO152" s="34">
        <f t="shared" si="84"/>
        <v>0.89999999999999991</v>
      </c>
      <c r="BP152" s="34" t="s">
        <v>1344</v>
      </c>
      <c r="BQ152" s="34">
        <f t="shared" si="85"/>
        <v>0.89999999999999991</v>
      </c>
      <c r="BR152" s="34" t="s">
        <v>1349</v>
      </c>
      <c r="BS152" s="34">
        <f t="shared" si="86"/>
        <v>0.89999999999999991</v>
      </c>
      <c r="BT152" s="34">
        <v>11</v>
      </c>
      <c r="BU152" s="34" t="s">
        <v>1325</v>
      </c>
      <c r="BV152" s="34">
        <f t="shared" si="87"/>
        <v>1.5</v>
      </c>
      <c r="BW152" s="34" t="s">
        <v>1330</v>
      </c>
      <c r="BX152" s="34">
        <f t="shared" si="87"/>
        <v>1.5</v>
      </c>
      <c r="BY152" s="34" t="s">
        <v>1335</v>
      </c>
      <c r="BZ152" s="34">
        <f t="shared" si="87"/>
        <v>1.5</v>
      </c>
      <c r="CA152" s="34" t="s">
        <v>20</v>
      </c>
      <c r="CB152" s="34">
        <f t="shared" si="87"/>
        <v>1.5</v>
      </c>
      <c r="CC152" s="34" t="s">
        <v>1344</v>
      </c>
      <c r="CD152" s="34">
        <f t="shared" si="88"/>
        <v>1.5</v>
      </c>
      <c r="CE152" s="34" t="s">
        <v>1349</v>
      </c>
      <c r="CF152" s="34">
        <f t="shared" si="89"/>
        <v>1.5</v>
      </c>
      <c r="CG152" s="34">
        <v>11</v>
      </c>
      <c r="CH152" s="34" t="s">
        <v>1325</v>
      </c>
      <c r="CI152" s="34">
        <f t="shared" si="90"/>
        <v>1.5</v>
      </c>
      <c r="CJ152" s="34" t="s">
        <v>1330</v>
      </c>
      <c r="CK152" s="34">
        <f t="shared" si="91"/>
        <v>1.5</v>
      </c>
      <c r="CL152" s="34" t="s">
        <v>1335</v>
      </c>
      <c r="CM152" s="34">
        <f t="shared" si="92"/>
        <v>1.5</v>
      </c>
      <c r="CN152" s="34" t="s">
        <v>20</v>
      </c>
      <c r="CO152" s="34">
        <f t="shared" si="93"/>
        <v>1.5</v>
      </c>
      <c r="CP152" s="34" t="s">
        <v>1344</v>
      </c>
      <c r="CQ152" s="34">
        <f t="shared" si="94"/>
        <v>1.5</v>
      </c>
      <c r="CR152" s="34" t="s">
        <v>1349</v>
      </c>
      <c r="CS152" s="34">
        <f t="shared" si="95"/>
        <v>1.5</v>
      </c>
    </row>
    <row r="153" spans="1:97" s="44" customFormat="1" ht="15.75">
      <c r="A153" s="42" t="s">
        <v>889</v>
      </c>
      <c r="B153" s="40" t="s">
        <v>328</v>
      </c>
      <c r="C153" s="42" t="s">
        <v>44</v>
      </c>
      <c r="D153" s="42" t="s">
        <v>8</v>
      </c>
      <c r="E153" s="35"/>
      <c r="F153" s="42">
        <v>0.4</v>
      </c>
      <c r="G153" s="34">
        <v>0</v>
      </c>
      <c r="H153" s="34">
        <v>108</v>
      </c>
      <c r="I153" s="34">
        <v>74</v>
      </c>
      <c r="J153" s="34">
        <v>71</v>
      </c>
      <c r="K153" s="73">
        <v>65</v>
      </c>
      <c r="L153" s="34">
        <v>59.5</v>
      </c>
      <c r="M153" s="34">
        <v>73.5</v>
      </c>
      <c r="N153" s="34">
        <v>451</v>
      </c>
      <c r="O153" s="34" t="str">
        <f>IF(D153="理科",IF(N153&gt;=分数线!$C$2,"本科",""),IF(D153="文科",IF(N153&gt;=分数线!$C$3,"本科","")))</f>
        <v>本科</v>
      </c>
      <c r="P153" s="34">
        <f t="shared" si="63"/>
        <v>57.6</v>
      </c>
      <c r="Q153" s="34" t="str">
        <f>IF(D153="理科",IF(N153&gt;=分数线!$C$6,"重本",""),IF(D153="文科",IF(N153&gt;=分数线!$C$7,"重本","")))</f>
        <v/>
      </c>
      <c r="R153" s="34">
        <f t="shared" si="67"/>
        <v>0</v>
      </c>
      <c r="S153" s="34">
        <f t="shared" si="68"/>
        <v>57.6</v>
      </c>
      <c r="T153" s="34">
        <v>1</v>
      </c>
      <c r="U153" s="34" t="s">
        <v>1320</v>
      </c>
      <c r="V153" s="34">
        <f t="shared" si="69"/>
        <v>0.96000000000000008</v>
      </c>
      <c r="W153" s="34" t="s">
        <v>1327</v>
      </c>
      <c r="X153" s="34">
        <f t="shared" si="69"/>
        <v>0.96000000000000008</v>
      </c>
      <c r="Y153" s="34" t="s">
        <v>1332</v>
      </c>
      <c r="Z153" s="34">
        <f t="shared" si="69"/>
        <v>0.96000000000000008</v>
      </c>
      <c r="AA153" s="34" t="s">
        <v>1366</v>
      </c>
      <c r="AB153" s="34">
        <f t="shared" si="69"/>
        <v>0.96000000000000008</v>
      </c>
      <c r="AC153" s="34" t="s">
        <v>73</v>
      </c>
      <c r="AD153" s="34">
        <f t="shared" si="70"/>
        <v>0.96000000000000008</v>
      </c>
      <c r="AE153" s="34" t="s">
        <v>1348</v>
      </c>
      <c r="AF153" s="34">
        <f t="shared" si="71"/>
        <v>0.96000000000000008</v>
      </c>
      <c r="AG153" s="34" t="s">
        <v>227</v>
      </c>
      <c r="AH153" s="34" t="s">
        <v>1325</v>
      </c>
      <c r="AI153" s="34">
        <f t="shared" si="72"/>
        <v>0.96000000000000008</v>
      </c>
      <c r="AJ153" s="34" t="s">
        <v>1360</v>
      </c>
      <c r="AK153" s="34">
        <f t="shared" si="73"/>
        <v>0.96000000000000008</v>
      </c>
      <c r="AL153" s="34" t="s">
        <v>1335</v>
      </c>
      <c r="AM153" s="34">
        <f t="shared" si="74"/>
        <v>0.96000000000000008</v>
      </c>
      <c r="AN153" s="34" t="s">
        <v>1366</v>
      </c>
      <c r="AO153" s="34">
        <f t="shared" si="75"/>
        <v>0.96000000000000008</v>
      </c>
      <c r="AP153" s="34" t="s">
        <v>73</v>
      </c>
      <c r="AQ153" s="34">
        <f t="shared" si="76"/>
        <v>0.96000000000000008</v>
      </c>
      <c r="AR153" s="34" t="s">
        <v>1348</v>
      </c>
      <c r="AS153" s="34">
        <f t="shared" si="77"/>
        <v>0.96000000000000008</v>
      </c>
      <c r="AT153" s="34" t="s">
        <v>227</v>
      </c>
      <c r="AU153" s="34" t="s">
        <v>1325</v>
      </c>
      <c r="AV153" s="34">
        <f t="shared" si="78"/>
        <v>1.4400000000000002</v>
      </c>
      <c r="AW153" s="34" t="s">
        <v>1360</v>
      </c>
      <c r="AX153" s="34">
        <f t="shared" si="78"/>
        <v>1.4400000000000002</v>
      </c>
      <c r="AY153" s="34" t="s">
        <v>1334</v>
      </c>
      <c r="AZ153" s="34">
        <f t="shared" si="78"/>
        <v>1.4400000000000002</v>
      </c>
      <c r="BA153" s="34" t="s">
        <v>1356</v>
      </c>
      <c r="BB153" s="34">
        <f t="shared" si="78"/>
        <v>1.4400000000000002</v>
      </c>
      <c r="BC153" s="34" t="s">
        <v>73</v>
      </c>
      <c r="BD153" s="34">
        <f t="shared" si="79"/>
        <v>1.4400000000000002</v>
      </c>
      <c r="BE153" s="34" t="s">
        <v>1348</v>
      </c>
      <c r="BF153" s="34">
        <f t="shared" si="80"/>
        <v>1.4400000000000002</v>
      </c>
      <c r="BG153" s="34">
        <v>9</v>
      </c>
      <c r="BH153" s="34" t="s">
        <v>1325</v>
      </c>
      <c r="BI153" s="34">
        <f t="shared" si="81"/>
        <v>1.4400000000000002</v>
      </c>
      <c r="BJ153" s="34" t="s">
        <v>1331</v>
      </c>
      <c r="BK153" s="34">
        <f t="shared" si="82"/>
        <v>1.4400000000000002</v>
      </c>
      <c r="BL153" s="34" t="s">
        <v>1334</v>
      </c>
      <c r="BM153" s="34">
        <f t="shared" si="83"/>
        <v>1.4400000000000002</v>
      </c>
      <c r="BN153" s="34" t="s">
        <v>1357</v>
      </c>
      <c r="BO153" s="34">
        <f t="shared" si="84"/>
        <v>1.4400000000000002</v>
      </c>
      <c r="BP153" s="34" t="s">
        <v>73</v>
      </c>
      <c r="BQ153" s="34">
        <f t="shared" si="85"/>
        <v>1.4400000000000002</v>
      </c>
      <c r="BR153" s="34" t="s">
        <v>1348</v>
      </c>
      <c r="BS153" s="34">
        <f t="shared" si="86"/>
        <v>1.4400000000000002</v>
      </c>
      <c r="BT153" s="34">
        <v>9</v>
      </c>
      <c r="BU153" s="34" t="s">
        <v>1325</v>
      </c>
      <c r="BV153" s="34">
        <f t="shared" si="87"/>
        <v>2.4</v>
      </c>
      <c r="BW153" s="34" t="s">
        <v>1331</v>
      </c>
      <c r="BX153" s="34">
        <f t="shared" si="87"/>
        <v>2.4</v>
      </c>
      <c r="BY153" s="34" t="s">
        <v>1334</v>
      </c>
      <c r="BZ153" s="34">
        <f t="shared" si="87"/>
        <v>2.4</v>
      </c>
      <c r="CA153" s="34" t="s">
        <v>1339</v>
      </c>
      <c r="CB153" s="34">
        <f t="shared" si="87"/>
        <v>2.4</v>
      </c>
      <c r="CC153" s="34" t="s">
        <v>1343</v>
      </c>
      <c r="CD153" s="34">
        <f t="shared" si="88"/>
        <v>2.4</v>
      </c>
      <c r="CE153" s="34" t="s">
        <v>1348</v>
      </c>
      <c r="CF153" s="34">
        <f t="shared" si="89"/>
        <v>2.4</v>
      </c>
      <c r="CG153" s="34">
        <v>9</v>
      </c>
      <c r="CH153" s="34" t="s">
        <v>1325</v>
      </c>
      <c r="CI153" s="34">
        <f t="shared" si="90"/>
        <v>2.4</v>
      </c>
      <c r="CJ153" s="34" t="s">
        <v>1331</v>
      </c>
      <c r="CK153" s="34">
        <f t="shared" si="91"/>
        <v>2.4</v>
      </c>
      <c r="CL153" s="34" t="s">
        <v>1334</v>
      </c>
      <c r="CM153" s="34">
        <f t="shared" si="92"/>
        <v>2.4</v>
      </c>
      <c r="CN153" s="34" t="s">
        <v>1339</v>
      </c>
      <c r="CO153" s="34">
        <f t="shared" si="93"/>
        <v>2.4</v>
      </c>
      <c r="CP153" s="34" t="s">
        <v>1343</v>
      </c>
      <c r="CQ153" s="34">
        <f t="shared" si="94"/>
        <v>2.4</v>
      </c>
      <c r="CR153" s="34" t="s">
        <v>1348</v>
      </c>
      <c r="CS153" s="34">
        <f t="shared" si="95"/>
        <v>2.4</v>
      </c>
    </row>
    <row r="154" spans="1:97" s="44" customFormat="1" ht="15.75">
      <c r="A154" s="42" t="s">
        <v>890</v>
      </c>
      <c r="B154" s="40" t="s">
        <v>329</v>
      </c>
      <c r="C154" s="42" t="s">
        <v>44</v>
      </c>
      <c r="D154" s="42" t="s">
        <v>8</v>
      </c>
      <c r="E154" s="35"/>
      <c r="F154" s="42">
        <v>0.9</v>
      </c>
      <c r="G154" s="34">
        <v>0</v>
      </c>
      <c r="H154" s="34">
        <v>106</v>
      </c>
      <c r="I154" s="34">
        <v>75</v>
      </c>
      <c r="J154" s="34">
        <v>105</v>
      </c>
      <c r="K154" s="73">
        <v>54</v>
      </c>
      <c r="L154" s="34">
        <v>58</v>
      </c>
      <c r="M154" s="34">
        <v>53</v>
      </c>
      <c r="N154" s="34">
        <v>451</v>
      </c>
      <c r="O154" s="34" t="str">
        <f>IF(D154="理科",IF(N154&gt;=分数线!$C$2,"本科",""),IF(D154="文科",IF(N154&gt;=分数线!$C$3,"本科","")))</f>
        <v>本科</v>
      </c>
      <c r="P154" s="34">
        <f t="shared" si="63"/>
        <v>39.6</v>
      </c>
      <c r="Q154" s="34" t="str">
        <f>IF(D154="理科",IF(N154&gt;=分数线!$C$6,"重本",""),IF(D154="文科",IF(N154&gt;=分数线!$C$7,"重本","")))</f>
        <v/>
      </c>
      <c r="R154" s="34">
        <f t="shared" si="67"/>
        <v>0</v>
      </c>
      <c r="S154" s="34">
        <f t="shared" si="68"/>
        <v>39.6</v>
      </c>
      <c r="T154" s="34">
        <v>10</v>
      </c>
      <c r="U154" s="34" t="s">
        <v>1324</v>
      </c>
      <c r="V154" s="34">
        <f t="shared" si="69"/>
        <v>0.66</v>
      </c>
      <c r="W154" s="34" t="s">
        <v>1351</v>
      </c>
      <c r="X154" s="34">
        <f t="shared" si="69"/>
        <v>0.66</v>
      </c>
      <c r="Y154" s="34" t="s">
        <v>1365</v>
      </c>
      <c r="Z154" s="34">
        <f t="shared" si="69"/>
        <v>0.66</v>
      </c>
      <c r="AA154" s="34" t="s">
        <v>1356</v>
      </c>
      <c r="AB154" s="34">
        <f t="shared" si="69"/>
        <v>0.66</v>
      </c>
      <c r="AC154" s="34" t="s">
        <v>1345</v>
      </c>
      <c r="AD154" s="34">
        <f t="shared" si="70"/>
        <v>0.66</v>
      </c>
      <c r="AE154" s="34" t="s">
        <v>1349</v>
      </c>
      <c r="AF154" s="34">
        <f t="shared" si="71"/>
        <v>0.66</v>
      </c>
      <c r="AG154" s="34" t="s">
        <v>218</v>
      </c>
      <c r="AH154" s="34" t="s">
        <v>1324</v>
      </c>
      <c r="AI154" s="34">
        <f t="shared" si="72"/>
        <v>0.66</v>
      </c>
      <c r="AJ154" s="34" t="s">
        <v>1351</v>
      </c>
      <c r="AK154" s="34">
        <f t="shared" si="73"/>
        <v>0.66</v>
      </c>
      <c r="AL154" s="34" t="s">
        <v>1365</v>
      </c>
      <c r="AM154" s="34">
        <f t="shared" si="74"/>
        <v>0.66</v>
      </c>
      <c r="AN154" s="34" t="s">
        <v>1356</v>
      </c>
      <c r="AO154" s="34">
        <f t="shared" si="75"/>
        <v>0.66</v>
      </c>
      <c r="AP154" s="34" t="s">
        <v>1345</v>
      </c>
      <c r="AQ154" s="34">
        <f t="shared" si="76"/>
        <v>0.66</v>
      </c>
      <c r="AR154" s="34" t="s">
        <v>1349</v>
      </c>
      <c r="AS154" s="34">
        <f t="shared" si="77"/>
        <v>0.66</v>
      </c>
      <c r="AT154" s="34" t="s">
        <v>218</v>
      </c>
      <c r="AU154" s="34" t="s">
        <v>1324</v>
      </c>
      <c r="AV154" s="34">
        <f t="shared" si="78"/>
        <v>0.9900000000000001</v>
      </c>
      <c r="AW154" s="34" t="s">
        <v>1351</v>
      </c>
      <c r="AX154" s="34">
        <f t="shared" si="78"/>
        <v>0.9900000000000001</v>
      </c>
      <c r="AY154" s="34" t="s">
        <v>1333</v>
      </c>
      <c r="AZ154" s="34">
        <f t="shared" si="78"/>
        <v>0.9900000000000001</v>
      </c>
      <c r="BA154" s="34" t="s">
        <v>1357</v>
      </c>
      <c r="BB154" s="34">
        <f t="shared" si="78"/>
        <v>0.9900000000000001</v>
      </c>
      <c r="BC154" s="34" t="s">
        <v>1345</v>
      </c>
      <c r="BD154" s="34">
        <f t="shared" si="79"/>
        <v>0.9900000000000001</v>
      </c>
      <c r="BE154" s="34" t="s">
        <v>1349</v>
      </c>
      <c r="BF154" s="34">
        <f t="shared" si="80"/>
        <v>0.9900000000000001</v>
      </c>
      <c r="BG154" s="34">
        <v>10</v>
      </c>
      <c r="BH154" s="34" t="s">
        <v>1324</v>
      </c>
      <c r="BI154" s="34">
        <f t="shared" si="81"/>
        <v>0.9900000000000001</v>
      </c>
      <c r="BJ154" s="34" t="s">
        <v>1351</v>
      </c>
      <c r="BK154" s="34">
        <f t="shared" si="82"/>
        <v>0.9900000000000001</v>
      </c>
      <c r="BL154" s="34" t="s">
        <v>1333</v>
      </c>
      <c r="BM154" s="34">
        <f t="shared" si="83"/>
        <v>0.9900000000000001</v>
      </c>
      <c r="BN154" s="34" t="s">
        <v>1356</v>
      </c>
      <c r="BO154" s="34">
        <f t="shared" si="84"/>
        <v>0.9900000000000001</v>
      </c>
      <c r="BP154" s="34" t="s">
        <v>1345</v>
      </c>
      <c r="BQ154" s="34">
        <f t="shared" si="85"/>
        <v>0.9900000000000001</v>
      </c>
      <c r="BR154" s="34" t="s">
        <v>1349</v>
      </c>
      <c r="BS154" s="34">
        <f t="shared" si="86"/>
        <v>0.9900000000000001</v>
      </c>
      <c r="BT154" s="34">
        <v>10</v>
      </c>
      <c r="BU154" s="34" t="s">
        <v>1324</v>
      </c>
      <c r="BV154" s="34">
        <f t="shared" si="87"/>
        <v>1.6500000000000001</v>
      </c>
      <c r="BW154" s="34" t="s">
        <v>19</v>
      </c>
      <c r="BX154" s="34">
        <f t="shared" si="87"/>
        <v>1.6500000000000001</v>
      </c>
      <c r="BY154" s="34" t="s">
        <v>1333</v>
      </c>
      <c r="BZ154" s="34">
        <f t="shared" si="87"/>
        <v>1.6500000000000001</v>
      </c>
      <c r="CA154" s="34" t="s">
        <v>20</v>
      </c>
      <c r="CB154" s="34">
        <f t="shared" si="87"/>
        <v>1.6500000000000001</v>
      </c>
      <c r="CC154" s="34" t="s">
        <v>1345</v>
      </c>
      <c r="CD154" s="34">
        <f t="shared" si="88"/>
        <v>1.6500000000000001</v>
      </c>
      <c r="CE154" s="34" t="s">
        <v>1349</v>
      </c>
      <c r="CF154" s="34">
        <f t="shared" si="89"/>
        <v>1.6500000000000001</v>
      </c>
      <c r="CG154" s="34">
        <v>10</v>
      </c>
      <c r="CH154" s="34" t="s">
        <v>1324</v>
      </c>
      <c r="CI154" s="34">
        <f t="shared" si="90"/>
        <v>1.6500000000000001</v>
      </c>
      <c r="CJ154" s="34" t="s">
        <v>19</v>
      </c>
      <c r="CK154" s="34">
        <f t="shared" si="91"/>
        <v>1.6500000000000001</v>
      </c>
      <c r="CL154" s="34" t="s">
        <v>1333</v>
      </c>
      <c r="CM154" s="34">
        <f t="shared" si="92"/>
        <v>1.6500000000000001</v>
      </c>
      <c r="CN154" s="34" t="s">
        <v>20</v>
      </c>
      <c r="CO154" s="34">
        <f t="shared" si="93"/>
        <v>1.6500000000000001</v>
      </c>
      <c r="CP154" s="34" t="s">
        <v>1345</v>
      </c>
      <c r="CQ154" s="34">
        <f t="shared" si="94"/>
        <v>1.6500000000000001</v>
      </c>
      <c r="CR154" s="34" t="s">
        <v>1349</v>
      </c>
      <c r="CS154" s="34">
        <f t="shared" si="95"/>
        <v>1.6500000000000001</v>
      </c>
    </row>
    <row r="155" spans="1:97" s="44" customFormat="1" ht="15.75">
      <c r="A155" s="42" t="s">
        <v>891</v>
      </c>
      <c r="B155" s="40" t="s">
        <v>330</v>
      </c>
      <c r="C155" s="42" t="s">
        <v>44</v>
      </c>
      <c r="D155" s="42" t="s">
        <v>8</v>
      </c>
      <c r="E155" s="35"/>
      <c r="F155" s="42">
        <v>1</v>
      </c>
      <c r="G155" s="34">
        <v>0</v>
      </c>
      <c r="H155" s="34">
        <v>107</v>
      </c>
      <c r="I155" s="34">
        <v>72</v>
      </c>
      <c r="J155" s="34">
        <v>116</v>
      </c>
      <c r="K155" s="73">
        <v>42</v>
      </c>
      <c r="L155" s="34">
        <v>51.5</v>
      </c>
      <c r="M155" s="34">
        <v>62</v>
      </c>
      <c r="N155" s="34">
        <v>451</v>
      </c>
      <c r="O155" s="34" t="str">
        <f>IF(D155="理科",IF(N155&gt;=分数线!$C$2,"本科",""),IF(D155="文科",IF(N155&gt;=分数线!$C$3,"本科","")))</f>
        <v>本科</v>
      </c>
      <c r="P155" s="34">
        <f t="shared" si="63"/>
        <v>36</v>
      </c>
      <c r="Q155" s="34" t="str">
        <f>IF(D155="理科",IF(N155&gt;=分数线!$C$6,"重本",""),IF(D155="文科",IF(N155&gt;=分数线!$C$7,"重本","")))</f>
        <v/>
      </c>
      <c r="R155" s="34">
        <f t="shared" si="67"/>
        <v>0</v>
      </c>
      <c r="S155" s="34">
        <f t="shared" si="68"/>
        <v>36</v>
      </c>
      <c r="T155" s="34">
        <v>11</v>
      </c>
      <c r="U155" s="34" t="s">
        <v>1325</v>
      </c>
      <c r="V155" s="34">
        <f t="shared" si="69"/>
        <v>0.6</v>
      </c>
      <c r="W155" s="34" t="s">
        <v>1330</v>
      </c>
      <c r="X155" s="34">
        <f t="shared" si="69"/>
        <v>0.6</v>
      </c>
      <c r="Y155" s="34" t="s">
        <v>1335</v>
      </c>
      <c r="Z155" s="34">
        <f t="shared" si="69"/>
        <v>0.6</v>
      </c>
      <c r="AA155" s="34" t="s">
        <v>1356</v>
      </c>
      <c r="AB155" s="34">
        <f t="shared" si="69"/>
        <v>0.6</v>
      </c>
      <c r="AC155" s="34" t="s">
        <v>1344</v>
      </c>
      <c r="AD155" s="34">
        <f t="shared" si="70"/>
        <v>0.6</v>
      </c>
      <c r="AE155" s="34" t="s">
        <v>18</v>
      </c>
      <c r="AF155" s="34">
        <f t="shared" si="71"/>
        <v>0.6</v>
      </c>
      <c r="AG155" s="34" t="s">
        <v>217</v>
      </c>
      <c r="AH155" s="34" t="s">
        <v>1325</v>
      </c>
      <c r="AI155" s="34">
        <f t="shared" si="72"/>
        <v>0.6</v>
      </c>
      <c r="AJ155" s="34" t="s">
        <v>1330</v>
      </c>
      <c r="AK155" s="34">
        <f t="shared" si="73"/>
        <v>0.6</v>
      </c>
      <c r="AL155" s="34" t="s">
        <v>1335</v>
      </c>
      <c r="AM155" s="34">
        <f t="shared" si="74"/>
        <v>0.6</v>
      </c>
      <c r="AN155" s="34" t="s">
        <v>1356</v>
      </c>
      <c r="AO155" s="34">
        <f t="shared" si="75"/>
        <v>0.6</v>
      </c>
      <c r="AP155" s="34" t="s">
        <v>1344</v>
      </c>
      <c r="AQ155" s="34">
        <f t="shared" si="76"/>
        <v>0.6</v>
      </c>
      <c r="AR155" s="34" t="s">
        <v>18</v>
      </c>
      <c r="AS155" s="34">
        <f t="shared" si="77"/>
        <v>0.6</v>
      </c>
      <c r="AT155" s="34" t="s">
        <v>217</v>
      </c>
      <c r="AU155" s="34" t="s">
        <v>1325</v>
      </c>
      <c r="AV155" s="34">
        <f t="shared" si="78"/>
        <v>0.89999999999999991</v>
      </c>
      <c r="AW155" s="34" t="s">
        <v>1330</v>
      </c>
      <c r="AX155" s="34">
        <f t="shared" si="78"/>
        <v>0.89999999999999991</v>
      </c>
      <c r="AY155" s="34" t="s">
        <v>1335</v>
      </c>
      <c r="AZ155" s="34">
        <f t="shared" si="78"/>
        <v>0.89999999999999991</v>
      </c>
      <c r="BA155" s="34" t="s">
        <v>1356</v>
      </c>
      <c r="BB155" s="34">
        <f t="shared" si="78"/>
        <v>0.89999999999999991</v>
      </c>
      <c r="BC155" s="34" t="s">
        <v>1344</v>
      </c>
      <c r="BD155" s="34">
        <f t="shared" si="79"/>
        <v>0.89999999999999991</v>
      </c>
      <c r="BE155" s="34" t="s">
        <v>1342</v>
      </c>
      <c r="BF155" s="34">
        <f t="shared" si="80"/>
        <v>0.89999999999999991</v>
      </c>
      <c r="BG155" s="34">
        <v>11</v>
      </c>
      <c r="BH155" s="34" t="s">
        <v>1325</v>
      </c>
      <c r="BI155" s="34">
        <f t="shared" si="81"/>
        <v>0.89999999999999991</v>
      </c>
      <c r="BJ155" s="34" t="s">
        <v>1330</v>
      </c>
      <c r="BK155" s="34">
        <f t="shared" si="82"/>
        <v>0.89999999999999991</v>
      </c>
      <c r="BL155" s="34" t="s">
        <v>1335</v>
      </c>
      <c r="BM155" s="34">
        <f t="shared" si="83"/>
        <v>0.89999999999999991</v>
      </c>
      <c r="BN155" s="34" t="s">
        <v>1356</v>
      </c>
      <c r="BO155" s="34">
        <f t="shared" si="84"/>
        <v>0.89999999999999991</v>
      </c>
      <c r="BP155" s="34" t="s">
        <v>1344</v>
      </c>
      <c r="BQ155" s="34">
        <f t="shared" si="85"/>
        <v>0.89999999999999991</v>
      </c>
      <c r="BR155" s="34" t="s">
        <v>1349</v>
      </c>
      <c r="BS155" s="34">
        <f t="shared" si="86"/>
        <v>0.89999999999999991</v>
      </c>
      <c r="BT155" s="34">
        <v>11</v>
      </c>
      <c r="BU155" s="34" t="s">
        <v>1325</v>
      </c>
      <c r="BV155" s="34">
        <f t="shared" si="87"/>
        <v>1.5</v>
      </c>
      <c r="BW155" s="34" t="s">
        <v>1330</v>
      </c>
      <c r="BX155" s="34">
        <f t="shared" si="87"/>
        <v>1.5</v>
      </c>
      <c r="BY155" s="34" t="s">
        <v>1335</v>
      </c>
      <c r="BZ155" s="34">
        <f t="shared" si="87"/>
        <v>1.5</v>
      </c>
      <c r="CA155" s="34" t="s">
        <v>20</v>
      </c>
      <c r="CB155" s="34">
        <f t="shared" si="87"/>
        <v>1.5</v>
      </c>
      <c r="CC155" s="34" t="s">
        <v>1344</v>
      </c>
      <c r="CD155" s="34">
        <f t="shared" si="88"/>
        <v>1.5</v>
      </c>
      <c r="CE155" s="34" t="s">
        <v>1349</v>
      </c>
      <c r="CF155" s="34">
        <f t="shared" si="89"/>
        <v>1.5</v>
      </c>
      <c r="CG155" s="34">
        <v>11</v>
      </c>
      <c r="CH155" s="34" t="s">
        <v>1325</v>
      </c>
      <c r="CI155" s="34">
        <f t="shared" si="90"/>
        <v>1.5</v>
      </c>
      <c r="CJ155" s="34" t="s">
        <v>1330</v>
      </c>
      <c r="CK155" s="34">
        <f t="shared" si="91"/>
        <v>1.5</v>
      </c>
      <c r="CL155" s="34" t="s">
        <v>1335</v>
      </c>
      <c r="CM155" s="34">
        <f t="shared" si="92"/>
        <v>1.5</v>
      </c>
      <c r="CN155" s="34" t="s">
        <v>20</v>
      </c>
      <c r="CO155" s="34">
        <f t="shared" si="93"/>
        <v>1.5</v>
      </c>
      <c r="CP155" s="34" t="s">
        <v>1344</v>
      </c>
      <c r="CQ155" s="34">
        <f t="shared" si="94"/>
        <v>1.5</v>
      </c>
      <c r="CR155" s="34" t="s">
        <v>1349</v>
      </c>
      <c r="CS155" s="34">
        <f t="shared" si="95"/>
        <v>1.5</v>
      </c>
    </row>
    <row r="156" spans="1:97" s="44" customFormat="1" ht="15.75">
      <c r="A156" s="42" t="s">
        <v>892</v>
      </c>
      <c r="B156" s="40" t="s">
        <v>331</v>
      </c>
      <c r="C156" s="42" t="s">
        <v>44</v>
      </c>
      <c r="D156" s="42" t="s">
        <v>8</v>
      </c>
      <c r="E156" s="35"/>
      <c r="F156" s="42">
        <v>1</v>
      </c>
      <c r="G156" s="34">
        <v>0</v>
      </c>
      <c r="H156" s="34">
        <v>116</v>
      </c>
      <c r="I156" s="34">
        <v>66</v>
      </c>
      <c r="J156" s="34">
        <v>111</v>
      </c>
      <c r="K156" s="73">
        <v>48.5</v>
      </c>
      <c r="L156" s="34">
        <v>50</v>
      </c>
      <c r="M156" s="34">
        <v>58</v>
      </c>
      <c r="N156" s="34">
        <v>450</v>
      </c>
      <c r="O156" s="34" t="str">
        <f>IF(D156="理科",IF(N156&gt;=分数线!$C$2,"本科",""),IF(D156="文科",IF(N156&gt;=分数线!$C$3,"本科","")))</f>
        <v>本科</v>
      </c>
      <c r="P156" s="34">
        <f t="shared" si="63"/>
        <v>36</v>
      </c>
      <c r="Q156" s="34" t="str">
        <f>IF(D156="理科",IF(N156&gt;=分数线!$C$6,"重本",""),IF(D156="文科",IF(N156&gt;=分数线!$C$7,"重本","")))</f>
        <v/>
      </c>
      <c r="R156" s="34">
        <f t="shared" si="67"/>
        <v>0</v>
      </c>
      <c r="S156" s="34">
        <f t="shared" si="68"/>
        <v>36</v>
      </c>
      <c r="T156" s="34">
        <v>10</v>
      </c>
      <c r="U156" s="34" t="s">
        <v>1324</v>
      </c>
      <c r="V156" s="34">
        <f t="shared" si="69"/>
        <v>0.6</v>
      </c>
      <c r="W156" s="34" t="s">
        <v>1351</v>
      </c>
      <c r="X156" s="34">
        <f t="shared" si="69"/>
        <v>0.6</v>
      </c>
      <c r="Y156" s="34" t="s">
        <v>1365</v>
      </c>
      <c r="Z156" s="34">
        <f t="shared" si="69"/>
        <v>0.6</v>
      </c>
      <c r="AA156" s="34" t="s">
        <v>1356</v>
      </c>
      <c r="AB156" s="34">
        <f t="shared" si="69"/>
        <v>0.6</v>
      </c>
      <c r="AC156" s="34" t="s">
        <v>1345</v>
      </c>
      <c r="AD156" s="34">
        <f t="shared" si="70"/>
        <v>0.6</v>
      </c>
      <c r="AE156" s="34" t="s">
        <v>1349</v>
      </c>
      <c r="AF156" s="34">
        <f t="shared" si="71"/>
        <v>0.6</v>
      </c>
      <c r="AG156" s="34" t="s">
        <v>218</v>
      </c>
      <c r="AH156" s="34" t="s">
        <v>1324</v>
      </c>
      <c r="AI156" s="34">
        <f t="shared" si="72"/>
        <v>0.6</v>
      </c>
      <c r="AJ156" s="34" t="s">
        <v>1351</v>
      </c>
      <c r="AK156" s="34">
        <f t="shared" si="73"/>
        <v>0.6</v>
      </c>
      <c r="AL156" s="34" t="s">
        <v>1365</v>
      </c>
      <c r="AM156" s="34">
        <f t="shared" si="74"/>
        <v>0.6</v>
      </c>
      <c r="AN156" s="34" t="s">
        <v>1356</v>
      </c>
      <c r="AO156" s="34">
        <f t="shared" si="75"/>
        <v>0.6</v>
      </c>
      <c r="AP156" s="34" t="s">
        <v>1345</v>
      </c>
      <c r="AQ156" s="34">
        <f t="shared" si="76"/>
        <v>0.6</v>
      </c>
      <c r="AR156" s="34" t="s">
        <v>1349</v>
      </c>
      <c r="AS156" s="34">
        <f t="shared" si="77"/>
        <v>0.6</v>
      </c>
      <c r="AT156" s="34" t="s">
        <v>218</v>
      </c>
      <c r="AU156" s="34" t="s">
        <v>1324</v>
      </c>
      <c r="AV156" s="34">
        <f t="shared" si="78"/>
        <v>0.89999999999999991</v>
      </c>
      <c r="AW156" s="34" t="s">
        <v>1351</v>
      </c>
      <c r="AX156" s="34">
        <f t="shared" si="78"/>
        <v>0.89999999999999991</v>
      </c>
      <c r="AY156" s="34" t="s">
        <v>1333</v>
      </c>
      <c r="AZ156" s="34">
        <f t="shared" si="78"/>
        <v>0.89999999999999991</v>
      </c>
      <c r="BA156" s="34" t="s">
        <v>1357</v>
      </c>
      <c r="BB156" s="34">
        <f t="shared" si="78"/>
        <v>0.89999999999999991</v>
      </c>
      <c r="BC156" s="34" t="s">
        <v>1345</v>
      </c>
      <c r="BD156" s="34">
        <f t="shared" si="79"/>
        <v>0.89999999999999991</v>
      </c>
      <c r="BE156" s="34" t="s">
        <v>1349</v>
      </c>
      <c r="BF156" s="34">
        <f t="shared" si="80"/>
        <v>0.89999999999999991</v>
      </c>
      <c r="BG156" s="34">
        <v>10</v>
      </c>
      <c r="BH156" s="34" t="s">
        <v>1324</v>
      </c>
      <c r="BI156" s="34">
        <f t="shared" si="81"/>
        <v>0.89999999999999991</v>
      </c>
      <c r="BJ156" s="34" t="s">
        <v>1351</v>
      </c>
      <c r="BK156" s="34">
        <f t="shared" si="82"/>
        <v>0.89999999999999991</v>
      </c>
      <c r="BL156" s="34" t="s">
        <v>1333</v>
      </c>
      <c r="BM156" s="34">
        <f t="shared" si="83"/>
        <v>0.89999999999999991</v>
      </c>
      <c r="BN156" s="34" t="s">
        <v>1356</v>
      </c>
      <c r="BO156" s="34">
        <f t="shared" si="84"/>
        <v>0.89999999999999991</v>
      </c>
      <c r="BP156" s="34" t="s">
        <v>1345</v>
      </c>
      <c r="BQ156" s="34">
        <f t="shared" si="85"/>
        <v>0.89999999999999991</v>
      </c>
      <c r="BR156" s="34" t="s">
        <v>1349</v>
      </c>
      <c r="BS156" s="34">
        <f t="shared" si="86"/>
        <v>0.89999999999999991</v>
      </c>
      <c r="BT156" s="34">
        <v>10</v>
      </c>
      <c r="BU156" s="34" t="s">
        <v>1324</v>
      </c>
      <c r="BV156" s="34">
        <f t="shared" si="87"/>
        <v>1.5</v>
      </c>
      <c r="BW156" s="34" t="s">
        <v>19</v>
      </c>
      <c r="BX156" s="34">
        <f t="shared" si="87"/>
        <v>1.5</v>
      </c>
      <c r="BY156" s="34" t="s">
        <v>1333</v>
      </c>
      <c r="BZ156" s="34">
        <f t="shared" si="87"/>
        <v>1.5</v>
      </c>
      <c r="CA156" s="34" t="s">
        <v>20</v>
      </c>
      <c r="CB156" s="34">
        <f t="shared" si="87"/>
        <v>1.5</v>
      </c>
      <c r="CC156" s="34" t="s">
        <v>1345</v>
      </c>
      <c r="CD156" s="34">
        <f t="shared" si="88"/>
        <v>1.5</v>
      </c>
      <c r="CE156" s="34" t="s">
        <v>1349</v>
      </c>
      <c r="CF156" s="34">
        <f t="shared" si="89"/>
        <v>1.5</v>
      </c>
      <c r="CG156" s="34">
        <v>10</v>
      </c>
      <c r="CH156" s="34" t="s">
        <v>1324</v>
      </c>
      <c r="CI156" s="34">
        <f t="shared" si="90"/>
        <v>1.5</v>
      </c>
      <c r="CJ156" s="34" t="s">
        <v>19</v>
      </c>
      <c r="CK156" s="34">
        <f t="shared" si="91"/>
        <v>1.5</v>
      </c>
      <c r="CL156" s="34" t="s">
        <v>1333</v>
      </c>
      <c r="CM156" s="34">
        <f t="shared" si="92"/>
        <v>1.5</v>
      </c>
      <c r="CN156" s="34" t="s">
        <v>20</v>
      </c>
      <c r="CO156" s="34">
        <f t="shared" si="93"/>
        <v>1.5</v>
      </c>
      <c r="CP156" s="34" t="s">
        <v>1345</v>
      </c>
      <c r="CQ156" s="34">
        <f t="shared" si="94"/>
        <v>1.5</v>
      </c>
      <c r="CR156" s="34" t="s">
        <v>1349</v>
      </c>
      <c r="CS156" s="34">
        <f t="shared" si="95"/>
        <v>1.5</v>
      </c>
    </row>
    <row r="157" spans="1:97" s="44" customFormat="1" ht="15.75">
      <c r="A157" s="42" t="s">
        <v>893</v>
      </c>
      <c r="B157" s="40" t="s">
        <v>332</v>
      </c>
      <c r="C157" s="42" t="s">
        <v>44</v>
      </c>
      <c r="D157" s="42" t="s">
        <v>8</v>
      </c>
      <c r="E157" s="35"/>
      <c r="F157" s="42">
        <v>0.6</v>
      </c>
      <c r="G157" s="34">
        <v>0</v>
      </c>
      <c r="H157" s="34">
        <v>110</v>
      </c>
      <c r="I157" s="34">
        <v>101</v>
      </c>
      <c r="J157" s="34">
        <v>80</v>
      </c>
      <c r="K157" s="73">
        <v>49</v>
      </c>
      <c r="L157" s="34">
        <v>41</v>
      </c>
      <c r="M157" s="34">
        <v>64</v>
      </c>
      <c r="N157" s="34">
        <v>445</v>
      </c>
      <c r="O157" s="34" t="str">
        <f>IF(D157="理科",IF(N157&gt;=分数线!$C$2,"本科",""),IF(D157="文科",IF(N157&gt;=分数线!$C$3,"本科","")))</f>
        <v>本科</v>
      </c>
      <c r="P157" s="34">
        <f t="shared" si="63"/>
        <v>50.4</v>
      </c>
      <c r="Q157" s="34" t="str">
        <f>IF(D157="理科",IF(N157&gt;=分数线!$C$6,"重本",""),IF(D157="文科",IF(N157&gt;=分数线!$C$7,"重本","")))</f>
        <v/>
      </c>
      <c r="R157" s="34">
        <f t="shared" si="67"/>
        <v>0</v>
      </c>
      <c r="S157" s="34">
        <f t="shared" si="68"/>
        <v>50.4</v>
      </c>
      <c r="T157" s="34">
        <v>10</v>
      </c>
      <c r="U157" s="34" t="s">
        <v>1324</v>
      </c>
      <c r="V157" s="34">
        <f t="shared" si="69"/>
        <v>0.84</v>
      </c>
      <c r="W157" s="34" t="s">
        <v>1351</v>
      </c>
      <c r="X157" s="34">
        <f t="shared" si="69"/>
        <v>0.84</v>
      </c>
      <c r="Y157" s="34" t="s">
        <v>1355</v>
      </c>
      <c r="Z157" s="34">
        <f t="shared" si="69"/>
        <v>0.84</v>
      </c>
      <c r="AA157" s="34" t="s">
        <v>1356</v>
      </c>
      <c r="AB157" s="34">
        <f t="shared" si="69"/>
        <v>0.84</v>
      </c>
      <c r="AC157" s="34" t="s">
        <v>1345</v>
      </c>
      <c r="AD157" s="34">
        <f t="shared" si="70"/>
        <v>0.84</v>
      </c>
      <c r="AE157" s="34" t="s">
        <v>1349</v>
      </c>
      <c r="AF157" s="34">
        <f t="shared" si="71"/>
        <v>0.84</v>
      </c>
      <c r="AG157" s="34" t="s">
        <v>218</v>
      </c>
      <c r="AH157" s="34" t="s">
        <v>1324</v>
      </c>
      <c r="AI157" s="34">
        <f t="shared" si="72"/>
        <v>0.84</v>
      </c>
      <c r="AJ157" s="34" t="s">
        <v>1351</v>
      </c>
      <c r="AK157" s="34">
        <f t="shared" si="73"/>
        <v>0.84</v>
      </c>
      <c r="AL157" s="34" t="s">
        <v>1355</v>
      </c>
      <c r="AM157" s="34">
        <f t="shared" si="74"/>
        <v>0.84</v>
      </c>
      <c r="AN157" s="34" t="s">
        <v>1356</v>
      </c>
      <c r="AO157" s="34">
        <f t="shared" si="75"/>
        <v>0.84</v>
      </c>
      <c r="AP157" s="34" t="s">
        <v>1345</v>
      </c>
      <c r="AQ157" s="34">
        <f t="shared" si="76"/>
        <v>0.84</v>
      </c>
      <c r="AR157" s="34" t="s">
        <v>1349</v>
      </c>
      <c r="AS157" s="34">
        <f t="shared" si="77"/>
        <v>0.84</v>
      </c>
      <c r="AT157" s="34" t="s">
        <v>218</v>
      </c>
      <c r="AU157" s="34" t="s">
        <v>1324</v>
      </c>
      <c r="AV157" s="34">
        <f t="shared" si="78"/>
        <v>1.26</v>
      </c>
      <c r="AW157" s="34" t="s">
        <v>1351</v>
      </c>
      <c r="AX157" s="34">
        <f t="shared" si="78"/>
        <v>1.26</v>
      </c>
      <c r="AY157" s="34" t="s">
        <v>1333</v>
      </c>
      <c r="AZ157" s="34">
        <f t="shared" si="78"/>
        <v>1.26</v>
      </c>
      <c r="BA157" s="34" t="s">
        <v>1357</v>
      </c>
      <c r="BB157" s="34">
        <f t="shared" si="78"/>
        <v>1.26</v>
      </c>
      <c r="BC157" s="34" t="s">
        <v>1345</v>
      </c>
      <c r="BD157" s="34">
        <f t="shared" si="79"/>
        <v>1.26</v>
      </c>
      <c r="BE157" s="34" t="s">
        <v>1349</v>
      </c>
      <c r="BF157" s="34">
        <f t="shared" si="80"/>
        <v>1.26</v>
      </c>
      <c r="BG157" s="34">
        <v>10</v>
      </c>
      <c r="BH157" s="34" t="s">
        <v>1324</v>
      </c>
      <c r="BI157" s="34">
        <f t="shared" si="81"/>
        <v>1.26</v>
      </c>
      <c r="BJ157" s="34" t="s">
        <v>1351</v>
      </c>
      <c r="BK157" s="34">
        <f t="shared" si="82"/>
        <v>1.26</v>
      </c>
      <c r="BL157" s="34" t="s">
        <v>1333</v>
      </c>
      <c r="BM157" s="34">
        <f t="shared" si="83"/>
        <v>1.26</v>
      </c>
      <c r="BN157" s="34" t="s">
        <v>1356</v>
      </c>
      <c r="BO157" s="34">
        <f t="shared" si="84"/>
        <v>1.26</v>
      </c>
      <c r="BP157" s="34" t="s">
        <v>1345</v>
      </c>
      <c r="BQ157" s="34">
        <f t="shared" si="85"/>
        <v>1.26</v>
      </c>
      <c r="BR157" s="34" t="s">
        <v>1349</v>
      </c>
      <c r="BS157" s="34">
        <f t="shared" si="86"/>
        <v>1.26</v>
      </c>
      <c r="BT157" s="34">
        <v>10</v>
      </c>
      <c r="BU157" s="34" t="s">
        <v>1324</v>
      </c>
      <c r="BV157" s="34">
        <f t="shared" si="87"/>
        <v>2.1</v>
      </c>
      <c r="BW157" s="34" t="s">
        <v>19</v>
      </c>
      <c r="BX157" s="34">
        <f t="shared" si="87"/>
        <v>2.1</v>
      </c>
      <c r="BY157" s="34" t="s">
        <v>1333</v>
      </c>
      <c r="BZ157" s="34">
        <f t="shared" si="87"/>
        <v>2.1</v>
      </c>
      <c r="CA157" s="34" t="s">
        <v>20</v>
      </c>
      <c r="CB157" s="34">
        <f t="shared" si="87"/>
        <v>2.1</v>
      </c>
      <c r="CC157" s="34" t="s">
        <v>1345</v>
      </c>
      <c r="CD157" s="34">
        <f t="shared" si="88"/>
        <v>2.1</v>
      </c>
      <c r="CE157" s="34" t="s">
        <v>1349</v>
      </c>
      <c r="CF157" s="34">
        <f t="shared" si="89"/>
        <v>2.1</v>
      </c>
      <c r="CG157" s="34">
        <v>10</v>
      </c>
      <c r="CH157" s="34" t="s">
        <v>1324</v>
      </c>
      <c r="CI157" s="34">
        <f t="shared" si="90"/>
        <v>2.1</v>
      </c>
      <c r="CJ157" s="34" t="s">
        <v>19</v>
      </c>
      <c r="CK157" s="34">
        <f t="shared" si="91"/>
        <v>2.1</v>
      </c>
      <c r="CL157" s="34" t="s">
        <v>1333</v>
      </c>
      <c r="CM157" s="34">
        <f t="shared" si="92"/>
        <v>2.1</v>
      </c>
      <c r="CN157" s="34" t="s">
        <v>20</v>
      </c>
      <c r="CO157" s="34">
        <f t="shared" si="93"/>
        <v>2.1</v>
      </c>
      <c r="CP157" s="34" t="s">
        <v>1345</v>
      </c>
      <c r="CQ157" s="34">
        <f t="shared" si="94"/>
        <v>2.1</v>
      </c>
      <c r="CR157" s="34" t="s">
        <v>1349</v>
      </c>
      <c r="CS157" s="34">
        <f t="shared" si="95"/>
        <v>2.1</v>
      </c>
    </row>
    <row r="158" spans="1:97" s="44" customFormat="1" ht="15.75">
      <c r="A158" s="42" t="s">
        <v>894</v>
      </c>
      <c r="B158" s="40" t="s">
        <v>333</v>
      </c>
      <c r="C158" s="42" t="s">
        <v>44</v>
      </c>
      <c r="D158" s="42" t="s">
        <v>8</v>
      </c>
      <c r="E158" s="35"/>
      <c r="F158" s="42">
        <v>1</v>
      </c>
      <c r="G158" s="34">
        <v>0</v>
      </c>
      <c r="H158" s="34">
        <v>101</v>
      </c>
      <c r="I158" s="34">
        <v>71</v>
      </c>
      <c r="J158" s="34">
        <v>91</v>
      </c>
      <c r="K158" s="73">
        <v>56</v>
      </c>
      <c r="L158" s="34">
        <v>62.5</v>
      </c>
      <c r="M158" s="34">
        <v>61</v>
      </c>
      <c r="N158" s="34">
        <v>443</v>
      </c>
      <c r="O158" s="34" t="str">
        <f>IF(D158="理科",IF(N158&gt;=分数线!$C$2,"本科",""),IF(D158="文科",IF(N158&gt;=分数线!$C$3,"本科","")))</f>
        <v>本科</v>
      </c>
      <c r="P158" s="34">
        <f t="shared" si="63"/>
        <v>36</v>
      </c>
      <c r="Q158" s="34" t="str">
        <f>IF(D158="理科",IF(N158&gt;=分数线!$C$6,"重本",""),IF(D158="文科",IF(N158&gt;=分数线!$C$7,"重本","")))</f>
        <v/>
      </c>
      <c r="R158" s="34">
        <f t="shared" si="67"/>
        <v>0</v>
      </c>
      <c r="S158" s="34">
        <f t="shared" si="68"/>
        <v>36</v>
      </c>
      <c r="T158" s="34">
        <v>12</v>
      </c>
      <c r="U158" s="34" t="s">
        <v>1362</v>
      </c>
      <c r="V158" s="34">
        <f t="shared" si="69"/>
        <v>0.6</v>
      </c>
      <c r="W158" s="34" t="s">
        <v>1331</v>
      </c>
      <c r="X158" s="34">
        <f t="shared" si="69"/>
        <v>0.6</v>
      </c>
      <c r="Y158" s="34" t="s">
        <v>1355</v>
      </c>
      <c r="Z158" s="34">
        <f t="shared" si="69"/>
        <v>0.6</v>
      </c>
      <c r="AA158" s="34" t="s">
        <v>1340</v>
      </c>
      <c r="AB158" s="34">
        <f t="shared" si="69"/>
        <v>0.6</v>
      </c>
      <c r="AC158" s="34" t="s">
        <v>73</v>
      </c>
      <c r="AD158" s="34">
        <f t="shared" si="70"/>
        <v>0.6</v>
      </c>
      <c r="AE158" s="34" t="s">
        <v>1348</v>
      </c>
      <c r="AF158" s="34">
        <f t="shared" si="71"/>
        <v>0.6</v>
      </c>
      <c r="AG158" s="34" t="s">
        <v>1359</v>
      </c>
      <c r="AH158" s="34" t="s">
        <v>1362</v>
      </c>
      <c r="AI158" s="34">
        <f t="shared" si="72"/>
        <v>0.6</v>
      </c>
      <c r="AJ158" s="34" t="s">
        <v>1331</v>
      </c>
      <c r="AK158" s="34">
        <f t="shared" si="73"/>
        <v>0.6</v>
      </c>
      <c r="AL158" s="34" t="s">
        <v>1355</v>
      </c>
      <c r="AM158" s="34">
        <f t="shared" si="74"/>
        <v>0.6</v>
      </c>
      <c r="AN158" s="34" t="s">
        <v>1340</v>
      </c>
      <c r="AO158" s="34">
        <f t="shared" si="75"/>
        <v>0.6</v>
      </c>
      <c r="AP158" s="34" t="s">
        <v>73</v>
      </c>
      <c r="AQ158" s="34">
        <f t="shared" si="76"/>
        <v>0.6</v>
      </c>
      <c r="AR158" s="34" t="s">
        <v>1348</v>
      </c>
      <c r="AS158" s="34">
        <f t="shared" si="77"/>
        <v>0.6</v>
      </c>
      <c r="AT158" s="34" t="s">
        <v>1359</v>
      </c>
      <c r="AU158" s="34" t="s">
        <v>1326</v>
      </c>
      <c r="AV158" s="34">
        <f t="shared" si="78"/>
        <v>0.89999999999999991</v>
      </c>
      <c r="AW158" s="34" t="s">
        <v>1331</v>
      </c>
      <c r="AX158" s="34">
        <f t="shared" si="78"/>
        <v>0.89999999999999991</v>
      </c>
      <c r="AY158" s="34" t="s">
        <v>1335</v>
      </c>
      <c r="AZ158" s="34">
        <f t="shared" si="78"/>
        <v>0.89999999999999991</v>
      </c>
      <c r="BA158" s="34" t="s">
        <v>1340</v>
      </c>
      <c r="BB158" s="34">
        <f t="shared" si="78"/>
        <v>0.89999999999999991</v>
      </c>
      <c r="BC158" s="34" t="s">
        <v>73</v>
      </c>
      <c r="BD158" s="34">
        <f t="shared" si="79"/>
        <v>0.89999999999999991</v>
      </c>
      <c r="BE158" s="34" t="s">
        <v>1348</v>
      </c>
      <c r="BF158" s="34">
        <f t="shared" si="80"/>
        <v>0.89999999999999991</v>
      </c>
      <c r="BG158" s="34">
        <v>12</v>
      </c>
      <c r="BH158" s="34" t="s">
        <v>1326</v>
      </c>
      <c r="BI158" s="34">
        <f t="shared" si="81"/>
        <v>0.89999999999999991</v>
      </c>
      <c r="BJ158" s="34" t="s">
        <v>1331</v>
      </c>
      <c r="BK158" s="34">
        <f t="shared" si="82"/>
        <v>0.89999999999999991</v>
      </c>
      <c r="BL158" s="34" t="s">
        <v>1335</v>
      </c>
      <c r="BM158" s="34">
        <f t="shared" si="83"/>
        <v>0.89999999999999991</v>
      </c>
      <c r="BN158" s="34" t="s">
        <v>1340</v>
      </c>
      <c r="BO158" s="34">
        <f t="shared" si="84"/>
        <v>0.89999999999999991</v>
      </c>
      <c r="BP158" s="34" t="s">
        <v>73</v>
      </c>
      <c r="BQ158" s="34">
        <f t="shared" si="85"/>
        <v>0.89999999999999991</v>
      </c>
      <c r="BR158" s="34" t="s">
        <v>1348</v>
      </c>
      <c r="BS158" s="34">
        <f t="shared" si="86"/>
        <v>0.89999999999999991</v>
      </c>
      <c r="BT158" s="34">
        <v>12</v>
      </c>
      <c r="BU158" s="34" t="s">
        <v>1326</v>
      </c>
      <c r="BV158" s="34">
        <f t="shared" si="87"/>
        <v>1.5</v>
      </c>
      <c r="BW158" s="34" t="s">
        <v>1331</v>
      </c>
      <c r="BX158" s="34">
        <f t="shared" si="87"/>
        <v>1.5</v>
      </c>
      <c r="BY158" s="34" t="s">
        <v>1335</v>
      </c>
      <c r="BZ158" s="34">
        <f t="shared" si="87"/>
        <v>1.5</v>
      </c>
      <c r="CA158" s="34" t="s">
        <v>1340</v>
      </c>
      <c r="CB158" s="34">
        <f t="shared" si="87"/>
        <v>1.5</v>
      </c>
      <c r="CC158" s="34" t="s">
        <v>73</v>
      </c>
      <c r="CD158" s="34">
        <f t="shared" si="88"/>
        <v>1.5</v>
      </c>
      <c r="CE158" s="34" t="s">
        <v>1348</v>
      </c>
      <c r="CF158" s="34">
        <f t="shared" si="89"/>
        <v>1.5</v>
      </c>
      <c r="CG158" s="34">
        <v>12</v>
      </c>
      <c r="CH158" s="34" t="s">
        <v>1326</v>
      </c>
      <c r="CI158" s="34">
        <f t="shared" si="90"/>
        <v>1.5</v>
      </c>
      <c r="CJ158" s="34" t="s">
        <v>1331</v>
      </c>
      <c r="CK158" s="34">
        <f t="shared" si="91"/>
        <v>1.5</v>
      </c>
      <c r="CL158" s="34" t="s">
        <v>1335</v>
      </c>
      <c r="CM158" s="34">
        <f t="shared" si="92"/>
        <v>1.5</v>
      </c>
      <c r="CN158" s="34" t="s">
        <v>1340</v>
      </c>
      <c r="CO158" s="34">
        <f t="shared" si="93"/>
        <v>1.5</v>
      </c>
      <c r="CP158" s="34" t="s">
        <v>73</v>
      </c>
      <c r="CQ158" s="34">
        <f t="shared" si="94"/>
        <v>1.5</v>
      </c>
      <c r="CR158" s="34" t="s">
        <v>1348</v>
      </c>
      <c r="CS158" s="34">
        <f t="shared" si="95"/>
        <v>1.5</v>
      </c>
    </row>
    <row r="159" spans="1:97" s="44" customFormat="1" ht="15.75">
      <c r="A159" s="42" t="s">
        <v>63</v>
      </c>
      <c r="B159" s="40" t="s">
        <v>334</v>
      </c>
      <c r="C159" s="42" t="s">
        <v>44</v>
      </c>
      <c r="D159" s="42" t="s">
        <v>8</v>
      </c>
      <c r="E159" s="35"/>
      <c r="F159" s="42">
        <v>1</v>
      </c>
      <c r="G159" s="34">
        <v>0</v>
      </c>
      <c r="H159" s="34">
        <v>104</v>
      </c>
      <c r="I159" s="34">
        <v>75</v>
      </c>
      <c r="J159" s="34">
        <v>100</v>
      </c>
      <c r="K159" s="73">
        <v>45.5</v>
      </c>
      <c r="L159" s="34">
        <v>49.5</v>
      </c>
      <c r="M159" s="34">
        <v>69</v>
      </c>
      <c r="N159" s="34">
        <v>443</v>
      </c>
      <c r="O159" s="34" t="str">
        <f>IF(D159="理科",IF(N159&gt;=分数线!$C$2,"本科",""),IF(D159="文科",IF(N159&gt;=分数线!$C$3,"本科","")))</f>
        <v>本科</v>
      </c>
      <c r="P159" s="34">
        <f t="shared" si="63"/>
        <v>36</v>
      </c>
      <c r="Q159" s="34" t="str">
        <f>IF(D159="理科",IF(N159&gt;=分数线!$C$6,"重本",""),IF(D159="文科",IF(N159&gt;=分数线!$C$7,"重本","")))</f>
        <v/>
      </c>
      <c r="R159" s="34">
        <f t="shared" si="67"/>
        <v>0</v>
      </c>
      <c r="S159" s="34">
        <f t="shared" si="68"/>
        <v>36</v>
      </c>
      <c r="T159" s="34">
        <v>12</v>
      </c>
      <c r="U159" s="34" t="s">
        <v>1362</v>
      </c>
      <c r="V159" s="34">
        <f t="shared" si="69"/>
        <v>0.6</v>
      </c>
      <c r="W159" s="34" t="s">
        <v>1331</v>
      </c>
      <c r="X159" s="34">
        <f t="shared" si="69"/>
        <v>0.6</v>
      </c>
      <c r="Y159" s="34" t="s">
        <v>1335</v>
      </c>
      <c r="Z159" s="34">
        <f t="shared" si="69"/>
        <v>0.6</v>
      </c>
      <c r="AA159" s="34" t="s">
        <v>1340</v>
      </c>
      <c r="AB159" s="34">
        <f t="shared" si="69"/>
        <v>0.6</v>
      </c>
      <c r="AC159" s="34" t="s">
        <v>73</v>
      </c>
      <c r="AD159" s="34">
        <f t="shared" si="70"/>
        <v>0.6</v>
      </c>
      <c r="AE159" s="34" t="s">
        <v>1348</v>
      </c>
      <c r="AF159" s="34">
        <f t="shared" si="71"/>
        <v>0.6</v>
      </c>
      <c r="AG159" s="34" t="s">
        <v>1359</v>
      </c>
      <c r="AH159" s="34" t="s">
        <v>1362</v>
      </c>
      <c r="AI159" s="34">
        <f t="shared" si="72"/>
        <v>0.6</v>
      </c>
      <c r="AJ159" s="34" t="s">
        <v>1331</v>
      </c>
      <c r="AK159" s="34">
        <f t="shared" si="73"/>
        <v>0.6</v>
      </c>
      <c r="AL159" s="34" t="s">
        <v>1335</v>
      </c>
      <c r="AM159" s="34">
        <f t="shared" si="74"/>
        <v>0.6</v>
      </c>
      <c r="AN159" s="34" t="s">
        <v>1340</v>
      </c>
      <c r="AO159" s="34">
        <f t="shared" si="75"/>
        <v>0.6</v>
      </c>
      <c r="AP159" s="34" t="s">
        <v>73</v>
      </c>
      <c r="AQ159" s="34">
        <f t="shared" si="76"/>
        <v>0.6</v>
      </c>
      <c r="AR159" s="34" t="s">
        <v>1348</v>
      </c>
      <c r="AS159" s="34">
        <f t="shared" si="77"/>
        <v>0.6</v>
      </c>
      <c r="AT159" s="34" t="s">
        <v>1359</v>
      </c>
      <c r="AU159" s="34" t="s">
        <v>1326</v>
      </c>
      <c r="AV159" s="34">
        <f t="shared" si="78"/>
        <v>0.89999999999999991</v>
      </c>
      <c r="AW159" s="34" t="s">
        <v>1331</v>
      </c>
      <c r="AX159" s="34">
        <f t="shared" si="78"/>
        <v>0.89999999999999991</v>
      </c>
      <c r="AY159" s="34" t="s">
        <v>1335</v>
      </c>
      <c r="AZ159" s="34">
        <f t="shared" si="78"/>
        <v>0.89999999999999991</v>
      </c>
      <c r="BA159" s="34" t="s">
        <v>1340</v>
      </c>
      <c r="BB159" s="34">
        <f t="shared" si="78"/>
        <v>0.89999999999999991</v>
      </c>
      <c r="BC159" s="34" t="s">
        <v>73</v>
      </c>
      <c r="BD159" s="34">
        <f t="shared" si="79"/>
        <v>0.89999999999999991</v>
      </c>
      <c r="BE159" s="34" t="s">
        <v>1348</v>
      </c>
      <c r="BF159" s="34">
        <f t="shared" si="80"/>
        <v>0.89999999999999991</v>
      </c>
      <c r="BG159" s="34">
        <v>12</v>
      </c>
      <c r="BH159" s="34" t="s">
        <v>1326</v>
      </c>
      <c r="BI159" s="34">
        <f t="shared" si="81"/>
        <v>0.89999999999999991</v>
      </c>
      <c r="BJ159" s="34" t="s">
        <v>1331</v>
      </c>
      <c r="BK159" s="34">
        <f t="shared" si="82"/>
        <v>0.89999999999999991</v>
      </c>
      <c r="BL159" s="34" t="s">
        <v>1335</v>
      </c>
      <c r="BM159" s="34">
        <f t="shared" si="83"/>
        <v>0.89999999999999991</v>
      </c>
      <c r="BN159" s="34" t="s">
        <v>1340</v>
      </c>
      <c r="BO159" s="34">
        <f t="shared" si="84"/>
        <v>0.89999999999999991</v>
      </c>
      <c r="BP159" s="34" t="s">
        <v>73</v>
      </c>
      <c r="BQ159" s="34">
        <f t="shared" si="85"/>
        <v>0.89999999999999991</v>
      </c>
      <c r="BR159" s="34" t="s">
        <v>1348</v>
      </c>
      <c r="BS159" s="34">
        <f t="shared" si="86"/>
        <v>0.89999999999999991</v>
      </c>
      <c r="BT159" s="34">
        <v>12</v>
      </c>
      <c r="BU159" s="34" t="s">
        <v>1326</v>
      </c>
      <c r="BV159" s="34">
        <f t="shared" si="87"/>
        <v>1.5</v>
      </c>
      <c r="BW159" s="34" t="s">
        <v>1331</v>
      </c>
      <c r="BX159" s="34">
        <f t="shared" si="87"/>
        <v>1.5</v>
      </c>
      <c r="BY159" s="34" t="s">
        <v>1335</v>
      </c>
      <c r="BZ159" s="34">
        <f t="shared" si="87"/>
        <v>1.5</v>
      </c>
      <c r="CA159" s="34" t="s">
        <v>1340</v>
      </c>
      <c r="CB159" s="34">
        <f t="shared" si="87"/>
        <v>1.5</v>
      </c>
      <c r="CC159" s="34" t="s">
        <v>73</v>
      </c>
      <c r="CD159" s="34">
        <f t="shared" si="88"/>
        <v>1.5</v>
      </c>
      <c r="CE159" s="34" t="s">
        <v>1348</v>
      </c>
      <c r="CF159" s="34">
        <f t="shared" si="89"/>
        <v>1.5</v>
      </c>
      <c r="CG159" s="34">
        <v>12</v>
      </c>
      <c r="CH159" s="34" t="s">
        <v>1326</v>
      </c>
      <c r="CI159" s="34">
        <f t="shared" si="90"/>
        <v>1.5</v>
      </c>
      <c r="CJ159" s="34" t="s">
        <v>1331</v>
      </c>
      <c r="CK159" s="34">
        <f t="shared" si="91"/>
        <v>1.5</v>
      </c>
      <c r="CL159" s="34" t="s">
        <v>1335</v>
      </c>
      <c r="CM159" s="34">
        <f t="shared" si="92"/>
        <v>1.5</v>
      </c>
      <c r="CN159" s="34" t="s">
        <v>1340</v>
      </c>
      <c r="CO159" s="34">
        <f t="shared" si="93"/>
        <v>1.5</v>
      </c>
      <c r="CP159" s="34" t="s">
        <v>73</v>
      </c>
      <c r="CQ159" s="34">
        <f t="shared" si="94"/>
        <v>1.5</v>
      </c>
      <c r="CR159" s="34" t="s">
        <v>1348</v>
      </c>
      <c r="CS159" s="34">
        <f t="shared" si="95"/>
        <v>1.5</v>
      </c>
    </row>
    <row r="160" spans="1:97" s="44" customFormat="1" ht="15.75">
      <c r="A160" s="42" t="s">
        <v>895</v>
      </c>
      <c r="B160" s="40" t="s">
        <v>335</v>
      </c>
      <c r="C160" s="42" t="s">
        <v>44</v>
      </c>
      <c r="D160" s="42" t="s">
        <v>8</v>
      </c>
      <c r="E160" s="35"/>
      <c r="F160" s="42">
        <v>0.3</v>
      </c>
      <c r="G160" s="34">
        <v>0</v>
      </c>
      <c r="H160" s="34">
        <v>105</v>
      </c>
      <c r="I160" s="34">
        <v>74</v>
      </c>
      <c r="J160" s="34">
        <v>76</v>
      </c>
      <c r="K160" s="73">
        <v>43</v>
      </c>
      <c r="L160" s="34">
        <v>68.5</v>
      </c>
      <c r="M160" s="34">
        <v>75</v>
      </c>
      <c r="N160" s="34">
        <v>442</v>
      </c>
      <c r="O160" s="34" t="str">
        <f>IF(D160="理科",IF(N160&gt;=分数线!$C$2,"本科",""),IF(D160="文科",IF(N160&gt;=分数线!$C$3,"本科","")))</f>
        <v>本科</v>
      </c>
      <c r="P160" s="34">
        <f t="shared" si="63"/>
        <v>61.199999999999996</v>
      </c>
      <c r="Q160" s="34" t="str">
        <f>IF(D160="理科",IF(N160&gt;=分数线!$C$6,"重本",""),IF(D160="文科",IF(N160&gt;=分数线!$C$7,"重本","")))</f>
        <v/>
      </c>
      <c r="R160" s="34">
        <f t="shared" si="67"/>
        <v>0</v>
      </c>
      <c r="S160" s="34">
        <f t="shared" si="68"/>
        <v>61.199999999999996</v>
      </c>
      <c r="T160" s="34">
        <v>4</v>
      </c>
      <c r="U160" s="34" t="s">
        <v>1326</v>
      </c>
      <c r="V160" s="34">
        <f t="shared" si="69"/>
        <v>1.02</v>
      </c>
      <c r="W160" s="34" t="s">
        <v>1364</v>
      </c>
      <c r="X160" s="34">
        <f t="shared" si="69"/>
        <v>1.02</v>
      </c>
      <c r="Y160" s="34" t="s">
        <v>1355</v>
      </c>
      <c r="Z160" s="34">
        <f t="shared" si="69"/>
        <v>1.02</v>
      </c>
      <c r="AA160" s="34" t="s">
        <v>1340</v>
      </c>
      <c r="AB160" s="34">
        <f t="shared" si="69"/>
        <v>1.02</v>
      </c>
      <c r="AC160" s="34" t="s">
        <v>72</v>
      </c>
      <c r="AD160" s="34">
        <f t="shared" si="70"/>
        <v>1.02</v>
      </c>
      <c r="AE160" s="34" t="s">
        <v>18</v>
      </c>
      <c r="AF160" s="34">
        <f t="shared" si="71"/>
        <v>1.02</v>
      </c>
      <c r="AG160" s="34" t="s">
        <v>220</v>
      </c>
      <c r="AH160" s="34" t="s">
        <v>1362</v>
      </c>
      <c r="AI160" s="34">
        <f t="shared" si="72"/>
        <v>1.02</v>
      </c>
      <c r="AJ160" s="34" t="s">
        <v>1363</v>
      </c>
      <c r="AK160" s="34">
        <f t="shared" si="73"/>
        <v>1.02</v>
      </c>
      <c r="AL160" s="34" t="s">
        <v>1332</v>
      </c>
      <c r="AM160" s="34">
        <f t="shared" si="74"/>
        <v>1.02</v>
      </c>
      <c r="AN160" s="34" t="s">
        <v>1340</v>
      </c>
      <c r="AO160" s="34">
        <f t="shared" si="75"/>
        <v>1.02</v>
      </c>
      <c r="AP160" s="34" t="s">
        <v>72</v>
      </c>
      <c r="AQ160" s="34">
        <f t="shared" si="76"/>
        <v>1.02</v>
      </c>
      <c r="AR160" s="34" t="s">
        <v>18</v>
      </c>
      <c r="AS160" s="34">
        <f t="shared" si="77"/>
        <v>1.02</v>
      </c>
      <c r="AT160" s="34" t="s">
        <v>220</v>
      </c>
      <c r="AU160" s="34" t="s">
        <v>1323</v>
      </c>
      <c r="AV160" s="34">
        <f t="shared" si="78"/>
        <v>1.53</v>
      </c>
      <c r="AW160" s="34" t="s">
        <v>1351</v>
      </c>
      <c r="AX160" s="34">
        <f t="shared" si="78"/>
        <v>1.53</v>
      </c>
      <c r="AY160" s="34" t="s">
        <v>1332</v>
      </c>
      <c r="AZ160" s="34">
        <f t="shared" si="78"/>
        <v>1.53</v>
      </c>
      <c r="BA160" s="34" t="s">
        <v>1340</v>
      </c>
      <c r="BB160" s="34">
        <f t="shared" si="78"/>
        <v>1.53</v>
      </c>
      <c r="BC160" s="34" t="s">
        <v>1358</v>
      </c>
      <c r="BD160" s="34">
        <f t="shared" si="79"/>
        <v>1.53</v>
      </c>
      <c r="BE160" s="34" t="s">
        <v>1342</v>
      </c>
      <c r="BF160" s="34">
        <f t="shared" si="80"/>
        <v>1.53</v>
      </c>
      <c r="BG160" s="34">
        <v>7</v>
      </c>
      <c r="BH160" s="34" t="s">
        <v>1323</v>
      </c>
      <c r="BI160" s="34">
        <f t="shared" si="81"/>
        <v>1.53</v>
      </c>
      <c r="BJ160" s="34" t="s">
        <v>1351</v>
      </c>
      <c r="BK160" s="34">
        <f t="shared" si="82"/>
        <v>1.53</v>
      </c>
      <c r="BL160" s="34" t="s">
        <v>1332</v>
      </c>
      <c r="BM160" s="34">
        <f t="shared" si="83"/>
        <v>1.53</v>
      </c>
      <c r="BN160" s="34" t="s">
        <v>1340</v>
      </c>
      <c r="BO160" s="34">
        <f t="shared" si="84"/>
        <v>1.53</v>
      </c>
      <c r="BP160" s="34" t="s">
        <v>1358</v>
      </c>
      <c r="BQ160" s="34">
        <f t="shared" si="85"/>
        <v>1.53</v>
      </c>
      <c r="BR160" s="34" t="s">
        <v>1342</v>
      </c>
      <c r="BS160" s="34">
        <f t="shared" si="86"/>
        <v>1.53</v>
      </c>
      <c r="BT160" s="34">
        <v>7</v>
      </c>
      <c r="BU160" s="34" t="s">
        <v>1323</v>
      </c>
      <c r="BV160" s="34">
        <f t="shared" si="87"/>
        <v>2.5499999999999998</v>
      </c>
      <c r="BW160" s="34" t="s">
        <v>19</v>
      </c>
      <c r="BX160" s="34">
        <f t="shared" si="87"/>
        <v>2.5499999999999998</v>
      </c>
      <c r="BY160" s="34" t="s">
        <v>1332</v>
      </c>
      <c r="BZ160" s="34">
        <f t="shared" si="87"/>
        <v>2.5499999999999998</v>
      </c>
      <c r="CA160" s="34" t="s">
        <v>1340</v>
      </c>
      <c r="CB160" s="34">
        <f t="shared" si="87"/>
        <v>2.5499999999999998</v>
      </c>
      <c r="CC160" s="34" t="s">
        <v>1343</v>
      </c>
      <c r="CD160" s="34">
        <f t="shared" si="88"/>
        <v>2.5499999999999998</v>
      </c>
      <c r="CE160" s="34" t="s">
        <v>1342</v>
      </c>
      <c r="CF160" s="34">
        <f t="shared" si="89"/>
        <v>2.5499999999999998</v>
      </c>
      <c r="CG160" s="34">
        <v>7</v>
      </c>
      <c r="CH160" s="34" t="s">
        <v>1323</v>
      </c>
      <c r="CI160" s="34">
        <f t="shared" si="90"/>
        <v>2.5499999999999998</v>
      </c>
      <c r="CJ160" s="34" t="s">
        <v>19</v>
      </c>
      <c r="CK160" s="34">
        <f t="shared" si="91"/>
        <v>2.5499999999999998</v>
      </c>
      <c r="CL160" s="34" t="s">
        <v>1332</v>
      </c>
      <c r="CM160" s="34">
        <f t="shared" si="92"/>
        <v>2.5499999999999998</v>
      </c>
      <c r="CN160" s="34" t="s">
        <v>1340</v>
      </c>
      <c r="CO160" s="34">
        <f t="shared" si="93"/>
        <v>2.5499999999999998</v>
      </c>
      <c r="CP160" s="34" t="s">
        <v>1343</v>
      </c>
      <c r="CQ160" s="34">
        <f t="shared" si="94"/>
        <v>2.5499999999999998</v>
      </c>
      <c r="CR160" s="34" t="s">
        <v>1342</v>
      </c>
      <c r="CS160" s="34">
        <f t="shared" si="95"/>
        <v>2.5499999999999998</v>
      </c>
    </row>
    <row r="161" spans="1:97" s="44" customFormat="1" ht="15.75">
      <c r="A161" s="42" t="s">
        <v>196</v>
      </c>
      <c r="B161" s="40" t="s">
        <v>336</v>
      </c>
      <c r="C161" s="42" t="s">
        <v>44</v>
      </c>
      <c r="D161" s="42" t="s">
        <v>8</v>
      </c>
      <c r="E161" s="35"/>
      <c r="F161" s="42">
        <v>1</v>
      </c>
      <c r="G161" s="34">
        <v>0</v>
      </c>
      <c r="H161" s="34">
        <v>98</v>
      </c>
      <c r="I161" s="34">
        <v>97</v>
      </c>
      <c r="J161" s="34">
        <v>106</v>
      </c>
      <c r="K161" s="73">
        <v>34.5</v>
      </c>
      <c r="L161" s="34">
        <v>39</v>
      </c>
      <c r="M161" s="34">
        <v>67.5</v>
      </c>
      <c r="N161" s="34">
        <v>442</v>
      </c>
      <c r="O161" s="34" t="str">
        <f>IF(D161="理科",IF(N161&gt;=分数线!$C$2,"本科",""),IF(D161="文科",IF(N161&gt;=分数线!$C$3,"本科","")))</f>
        <v>本科</v>
      </c>
      <c r="P161" s="34">
        <f t="shared" si="63"/>
        <v>36</v>
      </c>
      <c r="Q161" s="34" t="str">
        <f>IF(D161="理科",IF(N161&gt;=分数线!$C$6,"重本",""),IF(D161="文科",IF(N161&gt;=分数线!$C$7,"重本","")))</f>
        <v/>
      </c>
      <c r="R161" s="34">
        <f t="shared" si="67"/>
        <v>0</v>
      </c>
      <c r="S161" s="34">
        <f t="shared" si="68"/>
        <v>36</v>
      </c>
      <c r="T161" s="34">
        <v>11</v>
      </c>
      <c r="U161" s="34" t="s">
        <v>1325</v>
      </c>
      <c r="V161" s="34">
        <f t="shared" si="69"/>
        <v>0.6</v>
      </c>
      <c r="W161" s="34" t="s">
        <v>1330</v>
      </c>
      <c r="X161" s="34">
        <f t="shared" si="69"/>
        <v>0.6</v>
      </c>
      <c r="Y161" s="34" t="s">
        <v>1335</v>
      </c>
      <c r="Z161" s="34">
        <f t="shared" si="69"/>
        <v>0.6</v>
      </c>
      <c r="AA161" s="34" t="s">
        <v>1356</v>
      </c>
      <c r="AB161" s="34">
        <f t="shared" si="69"/>
        <v>0.6</v>
      </c>
      <c r="AC161" s="34" t="s">
        <v>1344</v>
      </c>
      <c r="AD161" s="34">
        <f t="shared" si="70"/>
        <v>0.6</v>
      </c>
      <c r="AE161" s="34" t="s">
        <v>18</v>
      </c>
      <c r="AF161" s="34">
        <f t="shared" si="71"/>
        <v>0.6</v>
      </c>
      <c r="AG161" s="34" t="s">
        <v>217</v>
      </c>
      <c r="AH161" s="34" t="s">
        <v>1325</v>
      </c>
      <c r="AI161" s="34">
        <f t="shared" si="72"/>
        <v>0.6</v>
      </c>
      <c r="AJ161" s="34" t="s">
        <v>1330</v>
      </c>
      <c r="AK161" s="34">
        <f t="shared" si="73"/>
        <v>0.6</v>
      </c>
      <c r="AL161" s="34" t="s">
        <v>1335</v>
      </c>
      <c r="AM161" s="34">
        <f t="shared" si="74"/>
        <v>0.6</v>
      </c>
      <c r="AN161" s="34" t="s">
        <v>1356</v>
      </c>
      <c r="AO161" s="34">
        <f t="shared" si="75"/>
        <v>0.6</v>
      </c>
      <c r="AP161" s="34" t="s">
        <v>1344</v>
      </c>
      <c r="AQ161" s="34">
        <f t="shared" si="76"/>
        <v>0.6</v>
      </c>
      <c r="AR161" s="34" t="s">
        <v>18</v>
      </c>
      <c r="AS161" s="34">
        <f t="shared" si="77"/>
        <v>0.6</v>
      </c>
      <c r="AT161" s="34" t="s">
        <v>217</v>
      </c>
      <c r="AU161" s="34" t="s">
        <v>1325</v>
      </c>
      <c r="AV161" s="34">
        <f t="shared" si="78"/>
        <v>0.89999999999999991</v>
      </c>
      <c r="AW161" s="34" t="s">
        <v>1330</v>
      </c>
      <c r="AX161" s="34">
        <f t="shared" si="78"/>
        <v>0.89999999999999991</v>
      </c>
      <c r="AY161" s="34" t="s">
        <v>1335</v>
      </c>
      <c r="AZ161" s="34">
        <f t="shared" si="78"/>
        <v>0.89999999999999991</v>
      </c>
      <c r="BA161" s="34" t="s">
        <v>1356</v>
      </c>
      <c r="BB161" s="34">
        <f t="shared" si="78"/>
        <v>0.89999999999999991</v>
      </c>
      <c r="BC161" s="34" t="s">
        <v>1344</v>
      </c>
      <c r="BD161" s="34">
        <f t="shared" si="79"/>
        <v>0.89999999999999991</v>
      </c>
      <c r="BE161" s="34" t="s">
        <v>1342</v>
      </c>
      <c r="BF161" s="34">
        <f t="shared" si="80"/>
        <v>0.89999999999999991</v>
      </c>
      <c r="BG161" s="34">
        <v>11</v>
      </c>
      <c r="BH161" s="34" t="s">
        <v>1325</v>
      </c>
      <c r="BI161" s="34">
        <f t="shared" si="81"/>
        <v>0.89999999999999991</v>
      </c>
      <c r="BJ161" s="34" t="s">
        <v>1330</v>
      </c>
      <c r="BK161" s="34">
        <f t="shared" si="82"/>
        <v>0.89999999999999991</v>
      </c>
      <c r="BL161" s="34" t="s">
        <v>1335</v>
      </c>
      <c r="BM161" s="34">
        <f t="shared" si="83"/>
        <v>0.89999999999999991</v>
      </c>
      <c r="BN161" s="34" t="s">
        <v>1356</v>
      </c>
      <c r="BO161" s="34">
        <f t="shared" si="84"/>
        <v>0.89999999999999991</v>
      </c>
      <c r="BP161" s="34" t="s">
        <v>1344</v>
      </c>
      <c r="BQ161" s="34">
        <f t="shared" si="85"/>
        <v>0.89999999999999991</v>
      </c>
      <c r="BR161" s="34" t="s">
        <v>1349</v>
      </c>
      <c r="BS161" s="34">
        <f t="shared" si="86"/>
        <v>0.89999999999999991</v>
      </c>
      <c r="BT161" s="34">
        <v>11</v>
      </c>
      <c r="BU161" s="34" t="s">
        <v>1325</v>
      </c>
      <c r="BV161" s="34">
        <f t="shared" si="87"/>
        <v>1.5</v>
      </c>
      <c r="BW161" s="34" t="s">
        <v>1330</v>
      </c>
      <c r="BX161" s="34">
        <f t="shared" si="87"/>
        <v>1.5</v>
      </c>
      <c r="BY161" s="34" t="s">
        <v>1335</v>
      </c>
      <c r="BZ161" s="34">
        <f t="shared" si="87"/>
        <v>1.5</v>
      </c>
      <c r="CA161" s="34" t="s">
        <v>20</v>
      </c>
      <c r="CB161" s="34">
        <f t="shared" si="87"/>
        <v>1.5</v>
      </c>
      <c r="CC161" s="34" t="s">
        <v>1344</v>
      </c>
      <c r="CD161" s="34">
        <f t="shared" si="88"/>
        <v>1.5</v>
      </c>
      <c r="CE161" s="34" t="s">
        <v>1349</v>
      </c>
      <c r="CF161" s="34">
        <f t="shared" si="89"/>
        <v>1.5</v>
      </c>
      <c r="CG161" s="34">
        <v>11</v>
      </c>
      <c r="CH161" s="34" t="s">
        <v>1325</v>
      </c>
      <c r="CI161" s="34">
        <f t="shared" si="90"/>
        <v>1.5</v>
      </c>
      <c r="CJ161" s="34" t="s">
        <v>1330</v>
      </c>
      <c r="CK161" s="34">
        <f t="shared" si="91"/>
        <v>1.5</v>
      </c>
      <c r="CL161" s="34" t="s">
        <v>1335</v>
      </c>
      <c r="CM161" s="34">
        <f t="shared" si="92"/>
        <v>1.5</v>
      </c>
      <c r="CN161" s="34" t="s">
        <v>20</v>
      </c>
      <c r="CO161" s="34">
        <f t="shared" si="93"/>
        <v>1.5</v>
      </c>
      <c r="CP161" s="34" t="s">
        <v>1344</v>
      </c>
      <c r="CQ161" s="34">
        <f t="shared" si="94"/>
        <v>1.5</v>
      </c>
      <c r="CR161" s="34" t="s">
        <v>1349</v>
      </c>
      <c r="CS161" s="34">
        <f t="shared" si="95"/>
        <v>1.5</v>
      </c>
    </row>
    <row r="162" spans="1:97" s="44" customFormat="1" ht="15.75">
      <c r="A162" s="42" t="s">
        <v>896</v>
      </c>
      <c r="B162" s="40" t="s">
        <v>337</v>
      </c>
      <c r="C162" s="42" t="s">
        <v>44</v>
      </c>
      <c r="D162" s="42" t="s">
        <v>8</v>
      </c>
      <c r="E162" s="35"/>
      <c r="F162" s="42">
        <v>0</v>
      </c>
      <c r="G162" s="34">
        <v>0</v>
      </c>
      <c r="H162" s="34">
        <v>96</v>
      </c>
      <c r="I162" s="34">
        <v>92</v>
      </c>
      <c r="J162" s="34">
        <v>85</v>
      </c>
      <c r="K162" s="73">
        <v>46</v>
      </c>
      <c r="L162" s="34">
        <v>56</v>
      </c>
      <c r="M162" s="34">
        <v>66</v>
      </c>
      <c r="N162" s="34">
        <v>441</v>
      </c>
      <c r="O162" s="34" t="str">
        <f>IF(D162="理科",IF(N162&gt;=分数线!$C$2,"本科",""),IF(D162="文科",IF(N162&gt;=分数线!$C$3,"本科","")))</f>
        <v>本科</v>
      </c>
      <c r="P162" s="34">
        <f t="shared" si="63"/>
        <v>72</v>
      </c>
      <c r="Q162" s="34" t="str">
        <f>IF(D162="理科",IF(N162&gt;=分数线!$C$6,"重本",""),IF(D162="文科",IF(N162&gt;=分数线!$C$7,"重本","")))</f>
        <v/>
      </c>
      <c r="R162" s="34">
        <f t="shared" si="67"/>
        <v>0</v>
      </c>
      <c r="S162" s="34">
        <f t="shared" si="68"/>
        <v>72</v>
      </c>
      <c r="T162" s="34" t="e">
        <v>#N/A</v>
      </c>
      <c r="U162" s="34" t="e">
        <v>#N/A</v>
      </c>
      <c r="V162" s="34">
        <f t="shared" si="69"/>
        <v>1.2</v>
      </c>
      <c r="W162" s="34" t="e">
        <v>#N/A</v>
      </c>
      <c r="X162" s="34">
        <f t="shared" si="69"/>
        <v>1.2</v>
      </c>
      <c r="Y162" s="34" t="e">
        <v>#N/A</v>
      </c>
      <c r="Z162" s="34">
        <f t="shared" si="69"/>
        <v>1.2</v>
      </c>
      <c r="AA162" s="34" t="s">
        <v>1340</v>
      </c>
      <c r="AB162" s="34">
        <f t="shared" si="69"/>
        <v>1.2</v>
      </c>
      <c r="AC162" s="34" t="s">
        <v>72</v>
      </c>
      <c r="AD162" s="34">
        <f t="shared" si="70"/>
        <v>1.2</v>
      </c>
      <c r="AE162" s="34" t="s">
        <v>18</v>
      </c>
      <c r="AF162" s="34">
        <f t="shared" si="71"/>
        <v>1.2</v>
      </c>
      <c r="AG162" s="34" t="s">
        <v>220</v>
      </c>
      <c r="AH162" s="34" t="s">
        <v>1362</v>
      </c>
      <c r="AI162" s="34">
        <f t="shared" si="72"/>
        <v>1.2</v>
      </c>
      <c r="AJ162" s="34" t="s">
        <v>1363</v>
      </c>
      <c r="AK162" s="34">
        <f t="shared" si="73"/>
        <v>1.2</v>
      </c>
      <c r="AL162" s="34" t="s">
        <v>1332</v>
      </c>
      <c r="AM162" s="34">
        <f t="shared" si="74"/>
        <v>1.2</v>
      </c>
      <c r="AN162" s="34" t="s">
        <v>1340</v>
      </c>
      <c r="AO162" s="34">
        <f t="shared" si="75"/>
        <v>1.2</v>
      </c>
      <c r="AP162" s="34" t="s">
        <v>72</v>
      </c>
      <c r="AQ162" s="34">
        <f t="shared" si="76"/>
        <v>1.2</v>
      </c>
      <c r="AR162" s="34" t="s">
        <v>18</v>
      </c>
      <c r="AS162" s="34">
        <f t="shared" si="77"/>
        <v>1.2</v>
      </c>
      <c r="AT162" s="34" t="s">
        <v>220</v>
      </c>
      <c r="AU162" s="34" t="s">
        <v>1323</v>
      </c>
      <c r="AV162" s="34">
        <f t="shared" si="78"/>
        <v>1.7999999999999998</v>
      </c>
      <c r="AW162" s="34" t="s">
        <v>1351</v>
      </c>
      <c r="AX162" s="34">
        <f t="shared" si="78"/>
        <v>1.7999999999999998</v>
      </c>
      <c r="AY162" s="34" t="s">
        <v>1332</v>
      </c>
      <c r="AZ162" s="34">
        <f t="shared" si="78"/>
        <v>1.7999999999999998</v>
      </c>
      <c r="BA162" s="34" t="s">
        <v>1340</v>
      </c>
      <c r="BB162" s="34">
        <f t="shared" si="78"/>
        <v>1.7999999999999998</v>
      </c>
      <c r="BC162" s="34" t="s">
        <v>1358</v>
      </c>
      <c r="BD162" s="34">
        <f t="shared" si="79"/>
        <v>1.7999999999999998</v>
      </c>
      <c r="BE162" s="34" t="s">
        <v>1342</v>
      </c>
      <c r="BF162" s="34">
        <f t="shared" si="80"/>
        <v>1.7999999999999998</v>
      </c>
      <c r="BG162" s="34">
        <v>7</v>
      </c>
      <c r="BH162" s="34" t="s">
        <v>1323</v>
      </c>
      <c r="BI162" s="34">
        <f t="shared" si="81"/>
        <v>1.7999999999999998</v>
      </c>
      <c r="BJ162" s="34" t="s">
        <v>1351</v>
      </c>
      <c r="BK162" s="34">
        <f t="shared" si="82"/>
        <v>1.7999999999999998</v>
      </c>
      <c r="BL162" s="34" t="s">
        <v>1332</v>
      </c>
      <c r="BM162" s="34">
        <f t="shared" si="83"/>
        <v>1.7999999999999998</v>
      </c>
      <c r="BN162" s="34" t="s">
        <v>1340</v>
      </c>
      <c r="BO162" s="34">
        <f t="shared" si="84"/>
        <v>1.7999999999999998</v>
      </c>
      <c r="BP162" s="34" t="s">
        <v>1358</v>
      </c>
      <c r="BQ162" s="34">
        <f t="shared" si="85"/>
        <v>1.7999999999999998</v>
      </c>
      <c r="BR162" s="34" t="s">
        <v>1342</v>
      </c>
      <c r="BS162" s="34">
        <f t="shared" si="86"/>
        <v>1.7999999999999998</v>
      </c>
      <c r="BT162" s="34">
        <v>7</v>
      </c>
      <c r="BU162" s="34" t="s">
        <v>1323</v>
      </c>
      <c r="BV162" s="34">
        <f t="shared" si="87"/>
        <v>3</v>
      </c>
      <c r="BW162" s="34" t="s">
        <v>19</v>
      </c>
      <c r="BX162" s="34">
        <f t="shared" si="87"/>
        <v>3</v>
      </c>
      <c r="BY162" s="34" t="s">
        <v>1332</v>
      </c>
      <c r="BZ162" s="34">
        <f t="shared" si="87"/>
        <v>3</v>
      </c>
      <c r="CA162" s="34" t="s">
        <v>1340</v>
      </c>
      <c r="CB162" s="34">
        <f t="shared" si="87"/>
        <v>3</v>
      </c>
      <c r="CC162" s="34" t="s">
        <v>1343</v>
      </c>
      <c r="CD162" s="34">
        <f t="shared" si="88"/>
        <v>3</v>
      </c>
      <c r="CE162" s="34" t="s">
        <v>1342</v>
      </c>
      <c r="CF162" s="34">
        <f t="shared" si="89"/>
        <v>3</v>
      </c>
      <c r="CG162" s="34">
        <v>7</v>
      </c>
      <c r="CH162" s="34" t="s">
        <v>1323</v>
      </c>
      <c r="CI162" s="34">
        <f t="shared" si="90"/>
        <v>3</v>
      </c>
      <c r="CJ162" s="34" t="s">
        <v>19</v>
      </c>
      <c r="CK162" s="34">
        <f t="shared" si="91"/>
        <v>3</v>
      </c>
      <c r="CL162" s="34" t="s">
        <v>1332</v>
      </c>
      <c r="CM162" s="34">
        <f t="shared" si="92"/>
        <v>3</v>
      </c>
      <c r="CN162" s="34" t="s">
        <v>1340</v>
      </c>
      <c r="CO162" s="34">
        <f t="shared" si="93"/>
        <v>3</v>
      </c>
      <c r="CP162" s="34" t="s">
        <v>1343</v>
      </c>
      <c r="CQ162" s="34">
        <f t="shared" si="94"/>
        <v>3</v>
      </c>
      <c r="CR162" s="34" t="s">
        <v>1342</v>
      </c>
      <c r="CS162" s="34">
        <f t="shared" si="95"/>
        <v>3</v>
      </c>
    </row>
    <row r="163" spans="1:97" s="44" customFormat="1" ht="15.75">
      <c r="A163" s="42" t="s">
        <v>153</v>
      </c>
      <c r="B163" s="40" t="s">
        <v>338</v>
      </c>
      <c r="C163" s="42" t="s">
        <v>44</v>
      </c>
      <c r="D163" s="42" t="s">
        <v>8</v>
      </c>
      <c r="E163" s="35"/>
      <c r="F163" s="42">
        <v>1</v>
      </c>
      <c r="G163" s="34">
        <v>0</v>
      </c>
      <c r="H163" s="34">
        <v>98</v>
      </c>
      <c r="I163" s="34">
        <v>91</v>
      </c>
      <c r="J163" s="34">
        <v>64</v>
      </c>
      <c r="K163" s="73">
        <v>79</v>
      </c>
      <c r="L163" s="34">
        <v>38</v>
      </c>
      <c r="M163" s="34">
        <v>70.5</v>
      </c>
      <c r="N163" s="34">
        <v>441</v>
      </c>
      <c r="O163" s="34" t="str">
        <f>IF(D163="理科",IF(N163&gt;=分数线!$C$2,"本科",""),IF(D163="文科",IF(N163&gt;=分数线!$C$3,"本科","")))</f>
        <v>本科</v>
      </c>
      <c r="P163" s="34">
        <f t="shared" si="63"/>
        <v>36</v>
      </c>
      <c r="Q163" s="34" t="str">
        <f>IF(D163="理科",IF(N163&gt;=分数线!$C$6,"重本",""),IF(D163="文科",IF(N163&gt;=分数线!$C$7,"重本","")))</f>
        <v/>
      </c>
      <c r="R163" s="34">
        <f t="shared" si="67"/>
        <v>0</v>
      </c>
      <c r="S163" s="34">
        <f t="shared" si="68"/>
        <v>36</v>
      </c>
      <c r="T163" s="34">
        <v>10</v>
      </c>
      <c r="U163" s="34" t="s">
        <v>1324</v>
      </c>
      <c r="V163" s="34">
        <f t="shared" si="69"/>
        <v>0.6</v>
      </c>
      <c r="W163" s="34" t="s">
        <v>1351</v>
      </c>
      <c r="X163" s="34">
        <f t="shared" si="69"/>
        <v>0.6</v>
      </c>
      <c r="Y163" s="34" t="s">
        <v>1355</v>
      </c>
      <c r="Z163" s="34">
        <f t="shared" si="69"/>
        <v>0.6</v>
      </c>
      <c r="AA163" s="34" t="s">
        <v>1356</v>
      </c>
      <c r="AB163" s="34">
        <f t="shared" si="69"/>
        <v>0.6</v>
      </c>
      <c r="AC163" s="34" t="s">
        <v>1345</v>
      </c>
      <c r="AD163" s="34">
        <f t="shared" si="70"/>
        <v>0.6</v>
      </c>
      <c r="AE163" s="34" t="s">
        <v>1349</v>
      </c>
      <c r="AF163" s="34">
        <f t="shared" si="71"/>
        <v>0.6</v>
      </c>
      <c r="AG163" s="34" t="s">
        <v>218</v>
      </c>
      <c r="AH163" s="34" t="s">
        <v>1324</v>
      </c>
      <c r="AI163" s="34">
        <f t="shared" si="72"/>
        <v>0.6</v>
      </c>
      <c r="AJ163" s="34" t="s">
        <v>1351</v>
      </c>
      <c r="AK163" s="34">
        <f t="shared" si="73"/>
        <v>0.6</v>
      </c>
      <c r="AL163" s="34" t="s">
        <v>1355</v>
      </c>
      <c r="AM163" s="34">
        <f t="shared" si="74"/>
        <v>0.6</v>
      </c>
      <c r="AN163" s="34" t="s">
        <v>1356</v>
      </c>
      <c r="AO163" s="34">
        <f t="shared" si="75"/>
        <v>0.6</v>
      </c>
      <c r="AP163" s="34" t="s">
        <v>1345</v>
      </c>
      <c r="AQ163" s="34">
        <f t="shared" si="76"/>
        <v>0.6</v>
      </c>
      <c r="AR163" s="34" t="s">
        <v>1349</v>
      </c>
      <c r="AS163" s="34">
        <f t="shared" si="77"/>
        <v>0.6</v>
      </c>
      <c r="AT163" s="34" t="s">
        <v>218</v>
      </c>
      <c r="AU163" s="34" t="s">
        <v>1324</v>
      </c>
      <c r="AV163" s="34">
        <f t="shared" si="78"/>
        <v>0.89999999999999991</v>
      </c>
      <c r="AW163" s="34" t="s">
        <v>1351</v>
      </c>
      <c r="AX163" s="34">
        <f t="shared" si="78"/>
        <v>0.89999999999999991</v>
      </c>
      <c r="AY163" s="34" t="s">
        <v>1333</v>
      </c>
      <c r="AZ163" s="34">
        <f t="shared" si="78"/>
        <v>0.89999999999999991</v>
      </c>
      <c r="BA163" s="34" t="s">
        <v>1357</v>
      </c>
      <c r="BB163" s="34">
        <f t="shared" si="78"/>
        <v>0.89999999999999991</v>
      </c>
      <c r="BC163" s="34" t="s">
        <v>1345</v>
      </c>
      <c r="BD163" s="34">
        <f t="shared" si="79"/>
        <v>0.89999999999999991</v>
      </c>
      <c r="BE163" s="34" t="s">
        <v>1349</v>
      </c>
      <c r="BF163" s="34">
        <f t="shared" si="80"/>
        <v>0.89999999999999991</v>
      </c>
      <c r="BG163" s="34">
        <v>10</v>
      </c>
      <c r="BH163" s="34" t="s">
        <v>1324</v>
      </c>
      <c r="BI163" s="34">
        <f t="shared" si="81"/>
        <v>0.89999999999999991</v>
      </c>
      <c r="BJ163" s="34" t="s">
        <v>1351</v>
      </c>
      <c r="BK163" s="34">
        <f t="shared" si="82"/>
        <v>0.89999999999999991</v>
      </c>
      <c r="BL163" s="34" t="s">
        <v>1333</v>
      </c>
      <c r="BM163" s="34">
        <f t="shared" si="83"/>
        <v>0.89999999999999991</v>
      </c>
      <c r="BN163" s="34" t="s">
        <v>1356</v>
      </c>
      <c r="BO163" s="34">
        <f t="shared" si="84"/>
        <v>0.89999999999999991</v>
      </c>
      <c r="BP163" s="34" t="s">
        <v>1345</v>
      </c>
      <c r="BQ163" s="34">
        <f t="shared" si="85"/>
        <v>0.89999999999999991</v>
      </c>
      <c r="BR163" s="34" t="s">
        <v>1349</v>
      </c>
      <c r="BS163" s="34">
        <f t="shared" si="86"/>
        <v>0.89999999999999991</v>
      </c>
      <c r="BT163" s="34">
        <v>10</v>
      </c>
      <c r="BU163" s="34" t="s">
        <v>1324</v>
      </c>
      <c r="BV163" s="34">
        <f t="shared" si="87"/>
        <v>1.5</v>
      </c>
      <c r="BW163" s="34" t="s">
        <v>19</v>
      </c>
      <c r="BX163" s="34">
        <f t="shared" si="87"/>
        <v>1.5</v>
      </c>
      <c r="BY163" s="34" t="s">
        <v>1333</v>
      </c>
      <c r="BZ163" s="34">
        <f t="shared" si="87"/>
        <v>1.5</v>
      </c>
      <c r="CA163" s="34" t="s">
        <v>20</v>
      </c>
      <c r="CB163" s="34">
        <f t="shared" si="87"/>
        <v>1.5</v>
      </c>
      <c r="CC163" s="34" t="s">
        <v>1345</v>
      </c>
      <c r="CD163" s="34">
        <f t="shared" si="88"/>
        <v>1.5</v>
      </c>
      <c r="CE163" s="34" t="s">
        <v>1349</v>
      </c>
      <c r="CF163" s="34">
        <f t="shared" si="89"/>
        <v>1.5</v>
      </c>
      <c r="CG163" s="34">
        <v>10</v>
      </c>
      <c r="CH163" s="34" t="s">
        <v>1324</v>
      </c>
      <c r="CI163" s="34">
        <f t="shared" si="90"/>
        <v>1.5</v>
      </c>
      <c r="CJ163" s="34" t="s">
        <v>19</v>
      </c>
      <c r="CK163" s="34">
        <f t="shared" si="91"/>
        <v>1.5</v>
      </c>
      <c r="CL163" s="34" t="s">
        <v>1333</v>
      </c>
      <c r="CM163" s="34">
        <f t="shared" si="92"/>
        <v>1.5</v>
      </c>
      <c r="CN163" s="34" t="s">
        <v>20</v>
      </c>
      <c r="CO163" s="34">
        <f t="shared" si="93"/>
        <v>1.5</v>
      </c>
      <c r="CP163" s="34" t="s">
        <v>1345</v>
      </c>
      <c r="CQ163" s="34">
        <f t="shared" si="94"/>
        <v>1.5</v>
      </c>
      <c r="CR163" s="34" t="s">
        <v>1349</v>
      </c>
      <c r="CS163" s="34">
        <f t="shared" si="95"/>
        <v>1.5</v>
      </c>
    </row>
    <row r="164" spans="1:97" s="44" customFormat="1" ht="15.75">
      <c r="A164" s="42" t="s">
        <v>897</v>
      </c>
      <c r="B164" s="40" t="s">
        <v>339</v>
      </c>
      <c r="C164" s="42" t="s">
        <v>44</v>
      </c>
      <c r="D164" s="42" t="s">
        <v>8</v>
      </c>
      <c r="E164" s="35"/>
      <c r="F164" s="42">
        <v>0.8</v>
      </c>
      <c r="G164" s="34">
        <v>0</v>
      </c>
      <c r="H164" s="34">
        <v>102</v>
      </c>
      <c r="I164" s="34">
        <v>62</v>
      </c>
      <c r="J164" s="34">
        <v>106</v>
      </c>
      <c r="K164" s="73">
        <v>43.5</v>
      </c>
      <c r="L164" s="34">
        <v>60</v>
      </c>
      <c r="M164" s="34">
        <v>67</v>
      </c>
      <c r="N164" s="34">
        <v>441</v>
      </c>
      <c r="O164" s="34" t="str">
        <f>IF(D164="理科",IF(N164&gt;=分数线!$C$2,"本科",""),IF(D164="文科",IF(N164&gt;=分数线!$C$3,"本科","")))</f>
        <v>本科</v>
      </c>
      <c r="P164" s="34">
        <f t="shared" si="63"/>
        <v>43.199999999999996</v>
      </c>
      <c r="Q164" s="34" t="str">
        <f>IF(D164="理科",IF(N164&gt;=分数线!$C$6,"重本",""),IF(D164="文科",IF(N164&gt;=分数线!$C$7,"重本","")))</f>
        <v/>
      </c>
      <c r="R164" s="34">
        <f t="shared" si="67"/>
        <v>0</v>
      </c>
      <c r="S164" s="34">
        <f t="shared" si="68"/>
        <v>43.199999999999996</v>
      </c>
      <c r="T164" s="34">
        <v>11</v>
      </c>
      <c r="U164" s="34" t="s">
        <v>1325</v>
      </c>
      <c r="V164" s="34">
        <f t="shared" si="69"/>
        <v>0.71999999999999986</v>
      </c>
      <c r="W164" s="34" t="s">
        <v>1330</v>
      </c>
      <c r="X164" s="34">
        <f t="shared" si="69"/>
        <v>0.71999999999999986</v>
      </c>
      <c r="Y164" s="34" t="s">
        <v>1335</v>
      </c>
      <c r="Z164" s="34">
        <f t="shared" si="69"/>
        <v>0.71999999999999986</v>
      </c>
      <c r="AA164" s="34" t="s">
        <v>1356</v>
      </c>
      <c r="AB164" s="34">
        <f t="shared" si="69"/>
        <v>0.71999999999999986</v>
      </c>
      <c r="AC164" s="34" t="s">
        <v>1344</v>
      </c>
      <c r="AD164" s="34">
        <f t="shared" si="70"/>
        <v>0.71999999999999986</v>
      </c>
      <c r="AE164" s="34" t="s">
        <v>18</v>
      </c>
      <c r="AF164" s="34">
        <f t="shared" si="71"/>
        <v>0.71999999999999986</v>
      </c>
      <c r="AG164" s="34" t="s">
        <v>217</v>
      </c>
      <c r="AH164" s="34" t="s">
        <v>1325</v>
      </c>
      <c r="AI164" s="34">
        <f t="shared" si="72"/>
        <v>0.71999999999999986</v>
      </c>
      <c r="AJ164" s="34" t="s">
        <v>1330</v>
      </c>
      <c r="AK164" s="34">
        <f t="shared" si="73"/>
        <v>0.71999999999999986</v>
      </c>
      <c r="AL164" s="34" t="s">
        <v>1335</v>
      </c>
      <c r="AM164" s="34">
        <f t="shared" si="74"/>
        <v>0.71999999999999986</v>
      </c>
      <c r="AN164" s="34" t="s">
        <v>1356</v>
      </c>
      <c r="AO164" s="34">
        <f t="shared" si="75"/>
        <v>0.71999999999999986</v>
      </c>
      <c r="AP164" s="34" t="s">
        <v>1344</v>
      </c>
      <c r="AQ164" s="34">
        <f t="shared" si="76"/>
        <v>0.71999999999999986</v>
      </c>
      <c r="AR164" s="34" t="s">
        <v>18</v>
      </c>
      <c r="AS164" s="34">
        <f t="shared" si="77"/>
        <v>0.71999999999999986</v>
      </c>
      <c r="AT164" s="34" t="s">
        <v>217</v>
      </c>
      <c r="AU164" s="34" t="s">
        <v>1325</v>
      </c>
      <c r="AV164" s="34">
        <f t="shared" si="78"/>
        <v>1.0799999999999998</v>
      </c>
      <c r="AW164" s="34" t="s">
        <v>1330</v>
      </c>
      <c r="AX164" s="34">
        <f t="shared" si="78"/>
        <v>1.0799999999999998</v>
      </c>
      <c r="AY164" s="34" t="s">
        <v>1335</v>
      </c>
      <c r="AZ164" s="34">
        <f t="shared" si="78"/>
        <v>1.0799999999999998</v>
      </c>
      <c r="BA164" s="34" t="s">
        <v>1356</v>
      </c>
      <c r="BB164" s="34">
        <f t="shared" si="78"/>
        <v>1.0799999999999998</v>
      </c>
      <c r="BC164" s="34" t="s">
        <v>1344</v>
      </c>
      <c r="BD164" s="34">
        <f t="shared" si="79"/>
        <v>1.0799999999999998</v>
      </c>
      <c r="BE164" s="34" t="s">
        <v>1342</v>
      </c>
      <c r="BF164" s="34">
        <f t="shared" si="80"/>
        <v>1.0799999999999998</v>
      </c>
      <c r="BG164" s="34">
        <v>11</v>
      </c>
      <c r="BH164" s="34" t="s">
        <v>1325</v>
      </c>
      <c r="BI164" s="34">
        <f t="shared" si="81"/>
        <v>1.0799999999999998</v>
      </c>
      <c r="BJ164" s="34" t="s">
        <v>1330</v>
      </c>
      <c r="BK164" s="34">
        <f t="shared" si="82"/>
        <v>1.0799999999999998</v>
      </c>
      <c r="BL164" s="34" t="s">
        <v>1335</v>
      </c>
      <c r="BM164" s="34">
        <f t="shared" si="83"/>
        <v>1.0799999999999998</v>
      </c>
      <c r="BN164" s="34" t="s">
        <v>1356</v>
      </c>
      <c r="BO164" s="34">
        <f t="shared" si="84"/>
        <v>1.0799999999999998</v>
      </c>
      <c r="BP164" s="34" t="s">
        <v>1344</v>
      </c>
      <c r="BQ164" s="34">
        <f t="shared" si="85"/>
        <v>1.0799999999999998</v>
      </c>
      <c r="BR164" s="34" t="s">
        <v>1349</v>
      </c>
      <c r="BS164" s="34">
        <f t="shared" si="86"/>
        <v>1.0799999999999998</v>
      </c>
      <c r="BT164" s="34">
        <v>11</v>
      </c>
      <c r="BU164" s="34" t="s">
        <v>1325</v>
      </c>
      <c r="BV164" s="34">
        <f t="shared" si="87"/>
        <v>1.7999999999999998</v>
      </c>
      <c r="BW164" s="34" t="s">
        <v>1330</v>
      </c>
      <c r="BX164" s="34">
        <f t="shared" si="87"/>
        <v>1.7999999999999998</v>
      </c>
      <c r="BY164" s="34" t="s">
        <v>1335</v>
      </c>
      <c r="BZ164" s="34">
        <f t="shared" si="87"/>
        <v>1.7999999999999998</v>
      </c>
      <c r="CA164" s="34" t="s">
        <v>20</v>
      </c>
      <c r="CB164" s="34">
        <f t="shared" si="87"/>
        <v>1.7999999999999998</v>
      </c>
      <c r="CC164" s="34" t="s">
        <v>1344</v>
      </c>
      <c r="CD164" s="34">
        <f t="shared" si="88"/>
        <v>1.7999999999999998</v>
      </c>
      <c r="CE164" s="34" t="s">
        <v>1349</v>
      </c>
      <c r="CF164" s="34">
        <f t="shared" si="89"/>
        <v>1.7999999999999998</v>
      </c>
      <c r="CG164" s="34">
        <v>11</v>
      </c>
      <c r="CH164" s="34" t="s">
        <v>1325</v>
      </c>
      <c r="CI164" s="34">
        <f t="shared" si="90"/>
        <v>1.7999999999999998</v>
      </c>
      <c r="CJ164" s="34" t="s">
        <v>1330</v>
      </c>
      <c r="CK164" s="34">
        <f t="shared" si="91"/>
        <v>1.7999999999999998</v>
      </c>
      <c r="CL164" s="34" t="s">
        <v>1335</v>
      </c>
      <c r="CM164" s="34">
        <f t="shared" si="92"/>
        <v>1.7999999999999998</v>
      </c>
      <c r="CN164" s="34" t="s">
        <v>20</v>
      </c>
      <c r="CO164" s="34">
        <f t="shared" si="93"/>
        <v>1.7999999999999998</v>
      </c>
      <c r="CP164" s="34" t="s">
        <v>1344</v>
      </c>
      <c r="CQ164" s="34">
        <f t="shared" si="94"/>
        <v>1.7999999999999998</v>
      </c>
      <c r="CR164" s="34" t="s">
        <v>1349</v>
      </c>
      <c r="CS164" s="34">
        <f t="shared" si="95"/>
        <v>1.7999999999999998</v>
      </c>
    </row>
    <row r="165" spans="1:97" s="44" customFormat="1" ht="15.75">
      <c r="A165" s="42" t="s">
        <v>898</v>
      </c>
      <c r="B165" s="40" t="s">
        <v>340</v>
      </c>
      <c r="C165" s="42" t="s">
        <v>44</v>
      </c>
      <c r="D165" s="42" t="s">
        <v>8</v>
      </c>
      <c r="E165" s="35"/>
      <c r="F165" s="42">
        <v>0.5</v>
      </c>
      <c r="G165" s="34">
        <v>0</v>
      </c>
      <c r="H165" s="34">
        <v>106</v>
      </c>
      <c r="I165" s="34">
        <v>72</v>
      </c>
      <c r="J165" s="34">
        <v>103</v>
      </c>
      <c r="K165" s="73">
        <v>38.5</v>
      </c>
      <c r="L165" s="34">
        <v>48</v>
      </c>
      <c r="M165" s="34">
        <v>73</v>
      </c>
      <c r="N165" s="34">
        <v>441</v>
      </c>
      <c r="O165" s="34" t="str">
        <f>IF(D165="理科",IF(N165&gt;=分数线!$C$2,"本科",""),IF(D165="文科",IF(N165&gt;=分数线!$C$3,"本科","")))</f>
        <v>本科</v>
      </c>
      <c r="P165" s="34">
        <f t="shared" si="63"/>
        <v>54</v>
      </c>
      <c r="Q165" s="34" t="str">
        <f>IF(D165="理科",IF(N165&gt;=分数线!$C$6,"重本",""),IF(D165="文科",IF(N165&gt;=分数线!$C$7,"重本","")))</f>
        <v/>
      </c>
      <c r="R165" s="34">
        <f t="shared" si="67"/>
        <v>0</v>
      </c>
      <c r="S165" s="34">
        <f t="shared" si="68"/>
        <v>54</v>
      </c>
      <c r="T165" s="34">
        <v>12</v>
      </c>
      <c r="U165" s="34" t="s">
        <v>1362</v>
      </c>
      <c r="V165" s="34">
        <f t="shared" si="69"/>
        <v>0.9</v>
      </c>
      <c r="W165" s="34" t="s">
        <v>1331</v>
      </c>
      <c r="X165" s="34">
        <f t="shared" si="69"/>
        <v>0.9</v>
      </c>
      <c r="Y165" s="34" t="s">
        <v>1335</v>
      </c>
      <c r="Z165" s="34">
        <f t="shared" si="69"/>
        <v>0.9</v>
      </c>
      <c r="AA165" s="34" t="s">
        <v>1340</v>
      </c>
      <c r="AB165" s="34">
        <f t="shared" si="69"/>
        <v>0.9</v>
      </c>
      <c r="AC165" s="34" t="s">
        <v>73</v>
      </c>
      <c r="AD165" s="34">
        <f t="shared" si="70"/>
        <v>0.9</v>
      </c>
      <c r="AE165" s="34" t="s">
        <v>1348</v>
      </c>
      <c r="AF165" s="34">
        <f t="shared" si="71"/>
        <v>0.9</v>
      </c>
      <c r="AG165" s="34" t="s">
        <v>1359</v>
      </c>
      <c r="AH165" s="34" t="s">
        <v>1362</v>
      </c>
      <c r="AI165" s="34">
        <f t="shared" si="72"/>
        <v>0.9</v>
      </c>
      <c r="AJ165" s="34" t="s">
        <v>1331</v>
      </c>
      <c r="AK165" s="34">
        <f t="shared" si="73"/>
        <v>0.9</v>
      </c>
      <c r="AL165" s="34" t="s">
        <v>1335</v>
      </c>
      <c r="AM165" s="34">
        <f t="shared" si="74"/>
        <v>0.9</v>
      </c>
      <c r="AN165" s="34" t="s">
        <v>1340</v>
      </c>
      <c r="AO165" s="34">
        <f t="shared" si="75"/>
        <v>0.9</v>
      </c>
      <c r="AP165" s="34" t="s">
        <v>73</v>
      </c>
      <c r="AQ165" s="34">
        <f t="shared" si="76"/>
        <v>0.9</v>
      </c>
      <c r="AR165" s="34" t="s">
        <v>1348</v>
      </c>
      <c r="AS165" s="34">
        <f t="shared" si="77"/>
        <v>0.9</v>
      </c>
      <c r="AT165" s="34" t="s">
        <v>1359</v>
      </c>
      <c r="AU165" s="34" t="s">
        <v>1326</v>
      </c>
      <c r="AV165" s="34">
        <f t="shared" si="78"/>
        <v>1.3499999999999999</v>
      </c>
      <c r="AW165" s="34" t="s">
        <v>1331</v>
      </c>
      <c r="AX165" s="34">
        <f t="shared" si="78"/>
        <v>1.3499999999999999</v>
      </c>
      <c r="AY165" s="34" t="s">
        <v>1335</v>
      </c>
      <c r="AZ165" s="34">
        <f t="shared" si="78"/>
        <v>1.3499999999999999</v>
      </c>
      <c r="BA165" s="34" t="s">
        <v>1340</v>
      </c>
      <c r="BB165" s="34">
        <f t="shared" si="78"/>
        <v>1.3499999999999999</v>
      </c>
      <c r="BC165" s="34" t="s">
        <v>73</v>
      </c>
      <c r="BD165" s="34">
        <f t="shared" si="79"/>
        <v>1.3499999999999999</v>
      </c>
      <c r="BE165" s="34" t="s">
        <v>1348</v>
      </c>
      <c r="BF165" s="34">
        <f t="shared" si="80"/>
        <v>1.3499999999999999</v>
      </c>
      <c r="BG165" s="34">
        <v>12</v>
      </c>
      <c r="BH165" s="34" t="s">
        <v>1326</v>
      </c>
      <c r="BI165" s="34">
        <f t="shared" si="81"/>
        <v>1.3499999999999999</v>
      </c>
      <c r="BJ165" s="34" t="s">
        <v>1331</v>
      </c>
      <c r="BK165" s="34">
        <f t="shared" si="82"/>
        <v>1.3499999999999999</v>
      </c>
      <c r="BL165" s="34" t="s">
        <v>1335</v>
      </c>
      <c r="BM165" s="34">
        <f t="shared" si="83"/>
        <v>1.3499999999999999</v>
      </c>
      <c r="BN165" s="34" t="s">
        <v>1340</v>
      </c>
      <c r="BO165" s="34">
        <f t="shared" si="84"/>
        <v>1.3499999999999999</v>
      </c>
      <c r="BP165" s="34" t="s">
        <v>73</v>
      </c>
      <c r="BQ165" s="34">
        <f t="shared" si="85"/>
        <v>1.3499999999999999</v>
      </c>
      <c r="BR165" s="34" t="s">
        <v>1348</v>
      </c>
      <c r="BS165" s="34">
        <f t="shared" si="86"/>
        <v>1.3499999999999999</v>
      </c>
      <c r="BT165" s="34">
        <v>12</v>
      </c>
      <c r="BU165" s="34" t="s">
        <v>1326</v>
      </c>
      <c r="BV165" s="34">
        <f t="shared" si="87"/>
        <v>2.25</v>
      </c>
      <c r="BW165" s="34" t="s">
        <v>1331</v>
      </c>
      <c r="BX165" s="34">
        <f t="shared" si="87"/>
        <v>2.25</v>
      </c>
      <c r="BY165" s="34" t="s">
        <v>1335</v>
      </c>
      <c r="BZ165" s="34">
        <f t="shared" si="87"/>
        <v>2.25</v>
      </c>
      <c r="CA165" s="34" t="s">
        <v>1340</v>
      </c>
      <c r="CB165" s="34">
        <f t="shared" si="87"/>
        <v>2.25</v>
      </c>
      <c r="CC165" s="34" t="s">
        <v>73</v>
      </c>
      <c r="CD165" s="34">
        <f t="shared" si="88"/>
        <v>2.25</v>
      </c>
      <c r="CE165" s="34" t="s">
        <v>1348</v>
      </c>
      <c r="CF165" s="34">
        <f t="shared" si="89"/>
        <v>2.25</v>
      </c>
      <c r="CG165" s="34">
        <v>12</v>
      </c>
      <c r="CH165" s="34" t="s">
        <v>1326</v>
      </c>
      <c r="CI165" s="34">
        <f t="shared" si="90"/>
        <v>2.25</v>
      </c>
      <c r="CJ165" s="34" t="s">
        <v>1331</v>
      </c>
      <c r="CK165" s="34">
        <f t="shared" si="91"/>
        <v>2.25</v>
      </c>
      <c r="CL165" s="34" t="s">
        <v>1335</v>
      </c>
      <c r="CM165" s="34">
        <f t="shared" si="92"/>
        <v>2.25</v>
      </c>
      <c r="CN165" s="34" t="s">
        <v>1340</v>
      </c>
      <c r="CO165" s="34">
        <f t="shared" si="93"/>
        <v>2.25</v>
      </c>
      <c r="CP165" s="34" t="s">
        <v>73</v>
      </c>
      <c r="CQ165" s="34">
        <f t="shared" si="94"/>
        <v>2.25</v>
      </c>
      <c r="CR165" s="34" t="s">
        <v>1348</v>
      </c>
      <c r="CS165" s="34">
        <f t="shared" si="95"/>
        <v>2.25</v>
      </c>
    </row>
    <row r="166" spans="1:97" s="44" customFormat="1" ht="15.75">
      <c r="A166" s="42" t="s">
        <v>899</v>
      </c>
      <c r="B166" s="40" t="s">
        <v>341</v>
      </c>
      <c r="C166" s="42" t="s">
        <v>44</v>
      </c>
      <c r="D166" s="42" t="s">
        <v>8</v>
      </c>
      <c r="E166" s="35"/>
      <c r="F166" s="42">
        <v>0</v>
      </c>
      <c r="G166" s="34">
        <v>0</v>
      </c>
      <c r="H166" s="34">
        <v>94</v>
      </c>
      <c r="I166" s="34">
        <v>79</v>
      </c>
      <c r="J166" s="34">
        <v>97</v>
      </c>
      <c r="K166" s="73">
        <v>41</v>
      </c>
      <c r="L166" s="34">
        <v>60</v>
      </c>
      <c r="M166" s="34">
        <v>69</v>
      </c>
      <c r="N166" s="34">
        <v>440</v>
      </c>
      <c r="O166" s="34" t="str">
        <f>IF(D166="理科",IF(N166&gt;=分数线!$C$2,"本科",""),IF(D166="文科",IF(N166&gt;=分数线!$C$3,"本科","")))</f>
        <v>本科</v>
      </c>
      <c r="P166" s="34">
        <f t="shared" si="63"/>
        <v>72</v>
      </c>
      <c r="Q166" s="34" t="str">
        <f>IF(D166="理科",IF(N166&gt;=分数线!$C$6,"重本",""),IF(D166="文科",IF(N166&gt;=分数线!$C$7,"重本","")))</f>
        <v/>
      </c>
      <c r="R166" s="34">
        <f t="shared" si="67"/>
        <v>0</v>
      </c>
      <c r="S166" s="34">
        <f t="shared" si="68"/>
        <v>72</v>
      </c>
      <c r="T166" s="34">
        <v>3</v>
      </c>
      <c r="U166" s="34" t="s">
        <v>1326</v>
      </c>
      <c r="V166" s="34">
        <f t="shared" si="69"/>
        <v>1.2</v>
      </c>
      <c r="W166" s="34" t="s">
        <v>1327</v>
      </c>
      <c r="X166" s="34">
        <f t="shared" si="69"/>
        <v>1.2</v>
      </c>
      <c r="Y166" s="34" t="s">
        <v>69</v>
      </c>
      <c r="Z166" s="34">
        <f t="shared" si="69"/>
        <v>1.2</v>
      </c>
      <c r="AA166" s="34" t="s">
        <v>1340</v>
      </c>
      <c r="AB166" s="34">
        <f t="shared" si="69"/>
        <v>1.2</v>
      </c>
      <c r="AC166" s="34" t="s">
        <v>72</v>
      </c>
      <c r="AD166" s="34">
        <f t="shared" si="70"/>
        <v>1.2</v>
      </c>
      <c r="AE166" s="34" t="s">
        <v>18</v>
      </c>
      <c r="AF166" s="34">
        <f t="shared" si="71"/>
        <v>1.2</v>
      </c>
      <c r="AG166" s="34" t="s">
        <v>220</v>
      </c>
      <c r="AH166" s="34" t="s">
        <v>1362</v>
      </c>
      <c r="AI166" s="34">
        <f t="shared" si="72"/>
        <v>1.2</v>
      </c>
      <c r="AJ166" s="34" t="s">
        <v>1363</v>
      </c>
      <c r="AK166" s="34">
        <f t="shared" si="73"/>
        <v>1.2</v>
      </c>
      <c r="AL166" s="34" t="s">
        <v>1332</v>
      </c>
      <c r="AM166" s="34">
        <f t="shared" si="74"/>
        <v>1.2</v>
      </c>
      <c r="AN166" s="34" t="s">
        <v>1340</v>
      </c>
      <c r="AO166" s="34">
        <f t="shared" si="75"/>
        <v>1.2</v>
      </c>
      <c r="AP166" s="34" t="s">
        <v>72</v>
      </c>
      <c r="AQ166" s="34">
        <f t="shared" si="76"/>
        <v>1.2</v>
      </c>
      <c r="AR166" s="34" t="s">
        <v>18</v>
      </c>
      <c r="AS166" s="34">
        <f t="shared" si="77"/>
        <v>1.2</v>
      </c>
      <c r="AT166" s="34" t="s">
        <v>220</v>
      </c>
      <c r="AU166" s="34" t="s">
        <v>1323</v>
      </c>
      <c r="AV166" s="34">
        <f t="shared" si="78"/>
        <v>1.7999999999999998</v>
      </c>
      <c r="AW166" s="34" t="s">
        <v>1351</v>
      </c>
      <c r="AX166" s="34">
        <f t="shared" si="78"/>
        <v>1.7999999999999998</v>
      </c>
      <c r="AY166" s="34" t="s">
        <v>1332</v>
      </c>
      <c r="AZ166" s="34">
        <f t="shared" si="78"/>
        <v>1.7999999999999998</v>
      </c>
      <c r="BA166" s="34" t="s">
        <v>1340</v>
      </c>
      <c r="BB166" s="34">
        <f t="shared" si="78"/>
        <v>1.7999999999999998</v>
      </c>
      <c r="BC166" s="34" t="s">
        <v>1358</v>
      </c>
      <c r="BD166" s="34">
        <f t="shared" si="79"/>
        <v>1.7999999999999998</v>
      </c>
      <c r="BE166" s="34" t="s">
        <v>1342</v>
      </c>
      <c r="BF166" s="34">
        <f t="shared" si="80"/>
        <v>1.7999999999999998</v>
      </c>
      <c r="BG166" s="34">
        <v>7</v>
      </c>
      <c r="BH166" s="34" t="s">
        <v>1323</v>
      </c>
      <c r="BI166" s="34">
        <f t="shared" si="81"/>
        <v>1.7999999999999998</v>
      </c>
      <c r="BJ166" s="34" t="s">
        <v>1351</v>
      </c>
      <c r="BK166" s="34">
        <f t="shared" si="82"/>
        <v>1.7999999999999998</v>
      </c>
      <c r="BL166" s="34" t="s">
        <v>1332</v>
      </c>
      <c r="BM166" s="34">
        <f t="shared" si="83"/>
        <v>1.7999999999999998</v>
      </c>
      <c r="BN166" s="34" t="s">
        <v>1340</v>
      </c>
      <c r="BO166" s="34">
        <f t="shared" si="84"/>
        <v>1.7999999999999998</v>
      </c>
      <c r="BP166" s="34" t="s">
        <v>1358</v>
      </c>
      <c r="BQ166" s="34">
        <f t="shared" si="85"/>
        <v>1.7999999999999998</v>
      </c>
      <c r="BR166" s="34" t="s">
        <v>1342</v>
      </c>
      <c r="BS166" s="34">
        <f t="shared" si="86"/>
        <v>1.7999999999999998</v>
      </c>
      <c r="BT166" s="34">
        <v>7</v>
      </c>
      <c r="BU166" s="34" t="s">
        <v>1323</v>
      </c>
      <c r="BV166" s="34">
        <f t="shared" si="87"/>
        <v>3</v>
      </c>
      <c r="BW166" s="34" t="s">
        <v>19</v>
      </c>
      <c r="BX166" s="34">
        <f t="shared" si="87"/>
        <v>3</v>
      </c>
      <c r="BY166" s="34" t="s">
        <v>1332</v>
      </c>
      <c r="BZ166" s="34">
        <f t="shared" si="87"/>
        <v>3</v>
      </c>
      <c r="CA166" s="34" t="s">
        <v>1340</v>
      </c>
      <c r="CB166" s="34">
        <f t="shared" si="87"/>
        <v>3</v>
      </c>
      <c r="CC166" s="34" t="s">
        <v>1343</v>
      </c>
      <c r="CD166" s="34">
        <f t="shared" si="88"/>
        <v>3</v>
      </c>
      <c r="CE166" s="34" t="s">
        <v>1342</v>
      </c>
      <c r="CF166" s="34">
        <f t="shared" si="89"/>
        <v>3</v>
      </c>
      <c r="CG166" s="34">
        <v>7</v>
      </c>
      <c r="CH166" s="34" t="s">
        <v>1323</v>
      </c>
      <c r="CI166" s="34">
        <f t="shared" si="90"/>
        <v>3</v>
      </c>
      <c r="CJ166" s="34" t="s">
        <v>19</v>
      </c>
      <c r="CK166" s="34">
        <f t="shared" si="91"/>
        <v>3</v>
      </c>
      <c r="CL166" s="34" t="s">
        <v>1332</v>
      </c>
      <c r="CM166" s="34">
        <f t="shared" si="92"/>
        <v>3</v>
      </c>
      <c r="CN166" s="34" t="s">
        <v>1340</v>
      </c>
      <c r="CO166" s="34">
        <f t="shared" si="93"/>
        <v>3</v>
      </c>
      <c r="CP166" s="34" t="s">
        <v>1343</v>
      </c>
      <c r="CQ166" s="34">
        <f t="shared" si="94"/>
        <v>3</v>
      </c>
      <c r="CR166" s="34" t="s">
        <v>1342</v>
      </c>
      <c r="CS166" s="34">
        <f t="shared" si="95"/>
        <v>3</v>
      </c>
    </row>
    <row r="167" spans="1:97" s="44" customFormat="1" ht="15.75">
      <c r="A167" s="42" t="s">
        <v>900</v>
      </c>
      <c r="B167" s="40" t="s">
        <v>342</v>
      </c>
      <c r="C167" s="42" t="s">
        <v>44</v>
      </c>
      <c r="D167" s="42" t="s">
        <v>8</v>
      </c>
      <c r="E167" s="35"/>
      <c r="F167" s="42">
        <v>1</v>
      </c>
      <c r="G167" s="34">
        <v>0</v>
      </c>
      <c r="H167" s="34">
        <v>100</v>
      </c>
      <c r="I167" s="34">
        <v>68</v>
      </c>
      <c r="J167" s="34">
        <v>78</v>
      </c>
      <c r="K167" s="73">
        <v>64.5</v>
      </c>
      <c r="L167" s="34">
        <v>62.5</v>
      </c>
      <c r="M167" s="34">
        <v>66.5</v>
      </c>
      <c r="N167" s="34">
        <v>440</v>
      </c>
      <c r="O167" s="34" t="str">
        <f>IF(D167="理科",IF(N167&gt;=分数线!$C$2,"本科",""),IF(D167="文科",IF(N167&gt;=分数线!$C$3,"本科","")))</f>
        <v>本科</v>
      </c>
      <c r="P167" s="34">
        <f t="shared" si="63"/>
        <v>36</v>
      </c>
      <c r="Q167" s="34" t="str">
        <f>IF(D167="理科",IF(N167&gt;=分数线!$C$6,"重本",""),IF(D167="文科",IF(N167&gt;=分数线!$C$7,"重本","")))</f>
        <v/>
      </c>
      <c r="R167" s="34">
        <f t="shared" si="67"/>
        <v>0</v>
      </c>
      <c r="S167" s="34">
        <f t="shared" si="68"/>
        <v>36</v>
      </c>
      <c r="T167" s="34">
        <v>10</v>
      </c>
      <c r="U167" s="34" t="s">
        <v>1324</v>
      </c>
      <c r="V167" s="34">
        <f t="shared" si="69"/>
        <v>0.6</v>
      </c>
      <c r="W167" s="34" t="s">
        <v>1351</v>
      </c>
      <c r="X167" s="34">
        <f t="shared" si="69"/>
        <v>0.6</v>
      </c>
      <c r="Y167" s="34" t="s">
        <v>1365</v>
      </c>
      <c r="Z167" s="34">
        <f t="shared" si="69"/>
        <v>0.6</v>
      </c>
      <c r="AA167" s="34" t="s">
        <v>1356</v>
      </c>
      <c r="AB167" s="34">
        <f t="shared" si="69"/>
        <v>0.6</v>
      </c>
      <c r="AC167" s="34" t="s">
        <v>1345</v>
      </c>
      <c r="AD167" s="34">
        <f t="shared" si="70"/>
        <v>0.6</v>
      </c>
      <c r="AE167" s="34" t="s">
        <v>1349</v>
      </c>
      <c r="AF167" s="34">
        <f t="shared" si="71"/>
        <v>0.6</v>
      </c>
      <c r="AG167" s="34" t="s">
        <v>218</v>
      </c>
      <c r="AH167" s="34" t="s">
        <v>1324</v>
      </c>
      <c r="AI167" s="34">
        <f t="shared" si="72"/>
        <v>0.6</v>
      </c>
      <c r="AJ167" s="34" t="s">
        <v>1351</v>
      </c>
      <c r="AK167" s="34">
        <f t="shared" si="73"/>
        <v>0.6</v>
      </c>
      <c r="AL167" s="34" t="s">
        <v>1365</v>
      </c>
      <c r="AM167" s="34">
        <f t="shared" si="74"/>
        <v>0.6</v>
      </c>
      <c r="AN167" s="34" t="s">
        <v>1356</v>
      </c>
      <c r="AO167" s="34">
        <f t="shared" si="75"/>
        <v>0.6</v>
      </c>
      <c r="AP167" s="34" t="s">
        <v>1345</v>
      </c>
      <c r="AQ167" s="34">
        <f t="shared" si="76"/>
        <v>0.6</v>
      </c>
      <c r="AR167" s="34" t="s">
        <v>1349</v>
      </c>
      <c r="AS167" s="34">
        <f t="shared" si="77"/>
        <v>0.6</v>
      </c>
      <c r="AT167" s="34" t="s">
        <v>218</v>
      </c>
      <c r="AU167" s="34" t="s">
        <v>1324</v>
      </c>
      <c r="AV167" s="34">
        <f t="shared" si="78"/>
        <v>0.89999999999999991</v>
      </c>
      <c r="AW167" s="34" t="s">
        <v>1351</v>
      </c>
      <c r="AX167" s="34">
        <f t="shared" si="78"/>
        <v>0.89999999999999991</v>
      </c>
      <c r="AY167" s="34" t="s">
        <v>1333</v>
      </c>
      <c r="AZ167" s="34">
        <f t="shared" si="78"/>
        <v>0.89999999999999991</v>
      </c>
      <c r="BA167" s="34" t="s">
        <v>1357</v>
      </c>
      <c r="BB167" s="34">
        <f t="shared" si="78"/>
        <v>0.89999999999999991</v>
      </c>
      <c r="BC167" s="34" t="s">
        <v>1345</v>
      </c>
      <c r="BD167" s="34">
        <f t="shared" si="79"/>
        <v>0.89999999999999991</v>
      </c>
      <c r="BE167" s="34" t="s">
        <v>1349</v>
      </c>
      <c r="BF167" s="34">
        <f t="shared" si="80"/>
        <v>0.89999999999999991</v>
      </c>
      <c r="BG167" s="34">
        <v>10</v>
      </c>
      <c r="BH167" s="34" t="s">
        <v>1324</v>
      </c>
      <c r="BI167" s="34">
        <f t="shared" si="81"/>
        <v>0.89999999999999991</v>
      </c>
      <c r="BJ167" s="34" t="s">
        <v>1351</v>
      </c>
      <c r="BK167" s="34">
        <f t="shared" si="82"/>
        <v>0.89999999999999991</v>
      </c>
      <c r="BL167" s="34" t="s">
        <v>1333</v>
      </c>
      <c r="BM167" s="34">
        <f t="shared" si="83"/>
        <v>0.89999999999999991</v>
      </c>
      <c r="BN167" s="34" t="s">
        <v>1356</v>
      </c>
      <c r="BO167" s="34">
        <f t="shared" si="84"/>
        <v>0.89999999999999991</v>
      </c>
      <c r="BP167" s="34" t="s">
        <v>1345</v>
      </c>
      <c r="BQ167" s="34">
        <f t="shared" si="85"/>
        <v>0.89999999999999991</v>
      </c>
      <c r="BR167" s="34" t="s">
        <v>1349</v>
      </c>
      <c r="BS167" s="34">
        <f t="shared" si="86"/>
        <v>0.89999999999999991</v>
      </c>
      <c r="BT167" s="34">
        <v>10</v>
      </c>
      <c r="BU167" s="34" t="s">
        <v>1324</v>
      </c>
      <c r="BV167" s="34">
        <f t="shared" si="87"/>
        <v>1.5</v>
      </c>
      <c r="BW167" s="34" t="s">
        <v>19</v>
      </c>
      <c r="BX167" s="34">
        <f t="shared" si="87"/>
        <v>1.5</v>
      </c>
      <c r="BY167" s="34" t="s">
        <v>1333</v>
      </c>
      <c r="BZ167" s="34">
        <f t="shared" si="87"/>
        <v>1.5</v>
      </c>
      <c r="CA167" s="34" t="s">
        <v>20</v>
      </c>
      <c r="CB167" s="34">
        <f t="shared" si="87"/>
        <v>1.5</v>
      </c>
      <c r="CC167" s="34" t="s">
        <v>1345</v>
      </c>
      <c r="CD167" s="34">
        <f t="shared" si="88"/>
        <v>1.5</v>
      </c>
      <c r="CE167" s="34" t="s">
        <v>1349</v>
      </c>
      <c r="CF167" s="34">
        <f t="shared" si="89"/>
        <v>1.5</v>
      </c>
      <c r="CG167" s="34">
        <v>10</v>
      </c>
      <c r="CH167" s="34" t="s">
        <v>1324</v>
      </c>
      <c r="CI167" s="34">
        <f t="shared" si="90"/>
        <v>1.5</v>
      </c>
      <c r="CJ167" s="34" t="s">
        <v>19</v>
      </c>
      <c r="CK167" s="34">
        <f t="shared" si="91"/>
        <v>1.5</v>
      </c>
      <c r="CL167" s="34" t="s">
        <v>1333</v>
      </c>
      <c r="CM167" s="34">
        <f t="shared" si="92"/>
        <v>1.5</v>
      </c>
      <c r="CN167" s="34" t="s">
        <v>20</v>
      </c>
      <c r="CO167" s="34">
        <f t="shared" si="93"/>
        <v>1.5</v>
      </c>
      <c r="CP167" s="34" t="s">
        <v>1345</v>
      </c>
      <c r="CQ167" s="34">
        <f t="shared" si="94"/>
        <v>1.5</v>
      </c>
      <c r="CR167" s="34" t="s">
        <v>1349</v>
      </c>
      <c r="CS167" s="34">
        <f t="shared" si="95"/>
        <v>1.5</v>
      </c>
    </row>
    <row r="168" spans="1:97" s="44" customFormat="1" ht="15.75">
      <c r="A168" s="42" t="s">
        <v>901</v>
      </c>
      <c r="B168" s="40" t="s">
        <v>343</v>
      </c>
      <c r="C168" s="42" t="s">
        <v>44</v>
      </c>
      <c r="D168" s="42" t="s">
        <v>8</v>
      </c>
      <c r="E168" s="35"/>
      <c r="F168" s="42">
        <v>0.2</v>
      </c>
      <c r="G168" s="34">
        <v>0</v>
      </c>
      <c r="H168" s="34">
        <v>102</v>
      </c>
      <c r="I168" s="34">
        <v>62</v>
      </c>
      <c r="J168" s="34">
        <v>67</v>
      </c>
      <c r="K168" s="73">
        <v>57</v>
      </c>
      <c r="L168" s="34">
        <v>81.5</v>
      </c>
      <c r="M168" s="34">
        <v>69</v>
      </c>
      <c r="N168" s="34">
        <v>439</v>
      </c>
      <c r="O168" s="34" t="str">
        <f>IF(D168="理科",IF(N168&gt;=分数线!$C$2,"本科",""),IF(D168="文科",IF(N168&gt;=分数线!$C$3,"本科","")))</f>
        <v>本科</v>
      </c>
      <c r="P168" s="34">
        <f t="shared" si="63"/>
        <v>64.8</v>
      </c>
      <c r="Q168" s="34" t="str">
        <f>IF(D168="理科",IF(N168&gt;=分数线!$C$6,"重本",""),IF(D168="文科",IF(N168&gt;=分数线!$C$7,"重本","")))</f>
        <v/>
      </c>
      <c r="R168" s="34">
        <f t="shared" si="67"/>
        <v>0</v>
      </c>
      <c r="S168" s="34">
        <f t="shared" si="68"/>
        <v>64.8</v>
      </c>
      <c r="T168" s="34">
        <v>2</v>
      </c>
      <c r="U168" s="34" t="s">
        <v>1321</v>
      </c>
      <c r="V168" s="34">
        <f t="shared" si="69"/>
        <v>1.08</v>
      </c>
      <c r="W168" s="34" t="s">
        <v>1364</v>
      </c>
      <c r="X168" s="34">
        <f t="shared" si="69"/>
        <v>1.08</v>
      </c>
      <c r="Y168" s="34" t="s">
        <v>1333</v>
      </c>
      <c r="Z168" s="34">
        <f t="shared" si="69"/>
        <v>1.08</v>
      </c>
      <c r="AA168" s="34" t="s">
        <v>1366</v>
      </c>
      <c r="AB168" s="34">
        <f t="shared" si="69"/>
        <v>1.08</v>
      </c>
      <c r="AC168" s="34" t="s">
        <v>1344</v>
      </c>
      <c r="AD168" s="34">
        <f t="shared" si="70"/>
        <v>1.08</v>
      </c>
      <c r="AE168" s="34" t="s">
        <v>1349</v>
      </c>
      <c r="AF168" s="34">
        <f t="shared" si="71"/>
        <v>1.08</v>
      </c>
      <c r="AG168" s="34" t="s">
        <v>219</v>
      </c>
      <c r="AH168" s="34" t="s">
        <v>1324</v>
      </c>
      <c r="AI168" s="34">
        <f t="shared" si="72"/>
        <v>1.08</v>
      </c>
      <c r="AJ168" s="34" t="s">
        <v>1330</v>
      </c>
      <c r="AK168" s="34">
        <f t="shared" si="73"/>
        <v>1.08</v>
      </c>
      <c r="AL168" s="34" t="s">
        <v>1365</v>
      </c>
      <c r="AM168" s="34">
        <f t="shared" si="74"/>
        <v>1.08</v>
      </c>
      <c r="AN168" s="34" t="s">
        <v>1366</v>
      </c>
      <c r="AO168" s="34">
        <f t="shared" si="75"/>
        <v>1.08</v>
      </c>
      <c r="AP168" s="34" t="s">
        <v>1344</v>
      </c>
      <c r="AQ168" s="34">
        <f t="shared" si="76"/>
        <v>1.08</v>
      </c>
      <c r="AR168" s="34" t="s">
        <v>1349</v>
      </c>
      <c r="AS168" s="34">
        <f t="shared" si="77"/>
        <v>1.08</v>
      </c>
      <c r="AT168" s="34" t="s">
        <v>219</v>
      </c>
      <c r="AU168" s="34" t="s">
        <v>1324</v>
      </c>
      <c r="AV168" s="34">
        <f t="shared" si="78"/>
        <v>1.6199999999999999</v>
      </c>
      <c r="AW168" s="34" t="s">
        <v>1330</v>
      </c>
      <c r="AX168" s="34">
        <f t="shared" si="78"/>
        <v>1.6199999999999999</v>
      </c>
      <c r="AY168" s="34" t="s">
        <v>1334</v>
      </c>
      <c r="AZ168" s="34">
        <f t="shared" si="78"/>
        <v>1.6199999999999999</v>
      </c>
      <c r="BA168" s="34" t="s">
        <v>1357</v>
      </c>
      <c r="BB168" s="34">
        <f t="shared" si="78"/>
        <v>1.6199999999999999</v>
      </c>
      <c r="BC168" s="34" t="s">
        <v>1344</v>
      </c>
      <c r="BD168" s="34">
        <f t="shared" si="79"/>
        <v>1.6199999999999999</v>
      </c>
      <c r="BE168" s="34" t="s">
        <v>1349</v>
      </c>
      <c r="BF168" s="34">
        <f t="shared" si="80"/>
        <v>1.6199999999999999</v>
      </c>
      <c r="BG168" s="34">
        <v>8</v>
      </c>
      <c r="BH168" s="34" t="s">
        <v>1324</v>
      </c>
      <c r="BI168" s="34">
        <f t="shared" si="81"/>
        <v>1.6199999999999999</v>
      </c>
      <c r="BJ168" s="34" t="s">
        <v>1330</v>
      </c>
      <c r="BK168" s="34">
        <f t="shared" si="82"/>
        <v>1.6199999999999999</v>
      </c>
      <c r="BL168" s="34" t="s">
        <v>1334</v>
      </c>
      <c r="BM168" s="34">
        <f t="shared" si="83"/>
        <v>1.6199999999999999</v>
      </c>
      <c r="BN168" s="34" t="s">
        <v>1357</v>
      </c>
      <c r="BO168" s="34">
        <f t="shared" si="84"/>
        <v>1.6199999999999999</v>
      </c>
      <c r="BP168" s="34" t="s">
        <v>1344</v>
      </c>
      <c r="BQ168" s="34">
        <f t="shared" si="85"/>
        <v>1.6199999999999999</v>
      </c>
      <c r="BR168" s="34" t="s">
        <v>1342</v>
      </c>
      <c r="BS168" s="34">
        <f t="shared" si="86"/>
        <v>1.6199999999999999</v>
      </c>
      <c r="BT168" s="34">
        <v>8</v>
      </c>
      <c r="BU168" s="34" t="s">
        <v>1324</v>
      </c>
      <c r="BV168" s="34">
        <f t="shared" si="87"/>
        <v>2.6999999999999997</v>
      </c>
      <c r="BW168" s="34" t="s">
        <v>1330</v>
      </c>
      <c r="BX168" s="34">
        <f t="shared" si="87"/>
        <v>2.6999999999999997</v>
      </c>
      <c r="BY168" s="34" t="s">
        <v>1334</v>
      </c>
      <c r="BZ168" s="34">
        <f t="shared" si="87"/>
        <v>2.6999999999999997</v>
      </c>
      <c r="CA168" s="34" t="s">
        <v>1340</v>
      </c>
      <c r="CB168" s="34">
        <f t="shared" si="87"/>
        <v>2.6999999999999997</v>
      </c>
      <c r="CC168" s="34" t="s">
        <v>1344</v>
      </c>
      <c r="CD168" s="34">
        <f t="shared" si="88"/>
        <v>2.6999999999999997</v>
      </c>
      <c r="CE168" s="34" t="s">
        <v>1342</v>
      </c>
      <c r="CF168" s="34">
        <f t="shared" si="89"/>
        <v>2.6999999999999997</v>
      </c>
      <c r="CG168" s="34">
        <v>8</v>
      </c>
      <c r="CH168" s="34" t="s">
        <v>1324</v>
      </c>
      <c r="CI168" s="34">
        <f t="shared" si="90"/>
        <v>2.6999999999999997</v>
      </c>
      <c r="CJ168" s="34" t="s">
        <v>1330</v>
      </c>
      <c r="CK168" s="34">
        <f t="shared" si="91"/>
        <v>2.6999999999999997</v>
      </c>
      <c r="CL168" s="34" t="s">
        <v>1334</v>
      </c>
      <c r="CM168" s="34">
        <f t="shared" si="92"/>
        <v>2.6999999999999997</v>
      </c>
      <c r="CN168" s="34" t="s">
        <v>1340</v>
      </c>
      <c r="CO168" s="34">
        <f t="shared" si="93"/>
        <v>2.6999999999999997</v>
      </c>
      <c r="CP168" s="34" t="s">
        <v>1344</v>
      </c>
      <c r="CQ168" s="34">
        <f t="shared" si="94"/>
        <v>2.6999999999999997</v>
      </c>
      <c r="CR168" s="34" t="s">
        <v>1342</v>
      </c>
      <c r="CS168" s="34">
        <f t="shared" si="95"/>
        <v>2.6999999999999997</v>
      </c>
    </row>
    <row r="169" spans="1:97" s="44" customFormat="1" ht="15.75">
      <c r="A169" s="42" t="s">
        <v>902</v>
      </c>
      <c r="B169" s="40" t="s">
        <v>344</v>
      </c>
      <c r="C169" s="42" t="s">
        <v>44</v>
      </c>
      <c r="D169" s="42" t="s">
        <v>8</v>
      </c>
      <c r="E169" s="35"/>
      <c r="F169" s="42">
        <v>0.5</v>
      </c>
      <c r="G169" s="34">
        <v>0</v>
      </c>
      <c r="H169" s="34">
        <v>101</v>
      </c>
      <c r="I169" s="34">
        <v>85</v>
      </c>
      <c r="J169" s="34">
        <v>75</v>
      </c>
      <c r="K169" s="73">
        <v>58.5</v>
      </c>
      <c r="L169" s="34">
        <v>56</v>
      </c>
      <c r="M169" s="34">
        <v>63</v>
      </c>
      <c r="N169" s="34">
        <v>439</v>
      </c>
      <c r="O169" s="34" t="str">
        <f>IF(D169="理科",IF(N169&gt;=分数线!$C$2,"本科",""),IF(D169="文科",IF(N169&gt;=分数线!$C$3,"本科","")))</f>
        <v>本科</v>
      </c>
      <c r="P169" s="34">
        <f t="shared" si="63"/>
        <v>54</v>
      </c>
      <c r="Q169" s="34" t="str">
        <f>IF(D169="理科",IF(N169&gt;=分数线!$C$6,"重本",""),IF(D169="文科",IF(N169&gt;=分数线!$C$7,"重本","")))</f>
        <v/>
      </c>
      <c r="R169" s="34">
        <f t="shared" si="67"/>
        <v>0</v>
      </c>
      <c r="S169" s="34">
        <f t="shared" si="68"/>
        <v>54</v>
      </c>
      <c r="T169" s="34">
        <v>1</v>
      </c>
      <c r="U169" s="34" t="s">
        <v>1320</v>
      </c>
      <c r="V169" s="34">
        <f t="shared" si="69"/>
        <v>0.9</v>
      </c>
      <c r="W169" s="34" t="s">
        <v>1327</v>
      </c>
      <c r="X169" s="34">
        <f t="shared" si="69"/>
        <v>0.9</v>
      </c>
      <c r="Y169" s="34" t="s">
        <v>1332</v>
      </c>
      <c r="Z169" s="34">
        <f t="shared" si="69"/>
        <v>0.9</v>
      </c>
      <c r="AA169" s="34" t="s">
        <v>1366</v>
      </c>
      <c r="AB169" s="34">
        <f t="shared" si="69"/>
        <v>0.9</v>
      </c>
      <c r="AC169" s="34" t="s">
        <v>73</v>
      </c>
      <c r="AD169" s="34">
        <f t="shared" si="70"/>
        <v>0.9</v>
      </c>
      <c r="AE169" s="34" t="s">
        <v>1348</v>
      </c>
      <c r="AF169" s="34">
        <f t="shared" si="71"/>
        <v>0.9</v>
      </c>
      <c r="AG169" s="34" t="s">
        <v>227</v>
      </c>
      <c r="AH169" s="34" t="s">
        <v>1325</v>
      </c>
      <c r="AI169" s="34">
        <f t="shared" si="72"/>
        <v>0.9</v>
      </c>
      <c r="AJ169" s="34" t="s">
        <v>1360</v>
      </c>
      <c r="AK169" s="34">
        <f t="shared" si="73"/>
        <v>0.9</v>
      </c>
      <c r="AL169" s="34" t="s">
        <v>1335</v>
      </c>
      <c r="AM169" s="34">
        <f t="shared" si="74"/>
        <v>0.9</v>
      </c>
      <c r="AN169" s="34" t="s">
        <v>1366</v>
      </c>
      <c r="AO169" s="34">
        <f t="shared" si="75"/>
        <v>0.9</v>
      </c>
      <c r="AP169" s="34" t="s">
        <v>73</v>
      </c>
      <c r="AQ169" s="34">
        <f t="shared" si="76"/>
        <v>0.9</v>
      </c>
      <c r="AR169" s="34" t="s">
        <v>1348</v>
      </c>
      <c r="AS169" s="34">
        <f t="shared" si="77"/>
        <v>0.9</v>
      </c>
      <c r="AT169" s="34" t="s">
        <v>227</v>
      </c>
      <c r="AU169" s="34" t="s">
        <v>1325</v>
      </c>
      <c r="AV169" s="34">
        <f t="shared" si="78"/>
        <v>1.3499999999999999</v>
      </c>
      <c r="AW169" s="34" t="s">
        <v>1360</v>
      </c>
      <c r="AX169" s="34">
        <f t="shared" si="78"/>
        <v>1.3499999999999999</v>
      </c>
      <c r="AY169" s="34" t="s">
        <v>1334</v>
      </c>
      <c r="AZ169" s="34">
        <f t="shared" si="78"/>
        <v>1.3499999999999999</v>
      </c>
      <c r="BA169" s="34" t="s">
        <v>1356</v>
      </c>
      <c r="BB169" s="34">
        <f t="shared" si="78"/>
        <v>1.3499999999999999</v>
      </c>
      <c r="BC169" s="34" t="s">
        <v>73</v>
      </c>
      <c r="BD169" s="34">
        <f t="shared" si="79"/>
        <v>1.3499999999999999</v>
      </c>
      <c r="BE169" s="34" t="s">
        <v>1348</v>
      </c>
      <c r="BF169" s="34">
        <f t="shared" si="80"/>
        <v>1.3499999999999999</v>
      </c>
      <c r="BG169" s="34">
        <v>9</v>
      </c>
      <c r="BH169" s="34" t="s">
        <v>1325</v>
      </c>
      <c r="BI169" s="34">
        <f t="shared" si="81"/>
        <v>1.3499999999999999</v>
      </c>
      <c r="BJ169" s="34" t="s">
        <v>1331</v>
      </c>
      <c r="BK169" s="34">
        <f t="shared" si="82"/>
        <v>1.3499999999999999</v>
      </c>
      <c r="BL169" s="34" t="s">
        <v>1334</v>
      </c>
      <c r="BM169" s="34">
        <f t="shared" si="83"/>
        <v>1.3499999999999999</v>
      </c>
      <c r="BN169" s="34" t="s">
        <v>1357</v>
      </c>
      <c r="BO169" s="34">
        <f t="shared" si="84"/>
        <v>1.3499999999999999</v>
      </c>
      <c r="BP169" s="34" t="s">
        <v>73</v>
      </c>
      <c r="BQ169" s="34">
        <f t="shared" si="85"/>
        <v>1.3499999999999999</v>
      </c>
      <c r="BR169" s="34" t="s">
        <v>1348</v>
      </c>
      <c r="BS169" s="34">
        <f t="shared" si="86"/>
        <v>1.3499999999999999</v>
      </c>
      <c r="BT169" s="34">
        <v>9</v>
      </c>
      <c r="BU169" s="34" t="s">
        <v>1325</v>
      </c>
      <c r="BV169" s="34">
        <f t="shared" si="87"/>
        <v>2.25</v>
      </c>
      <c r="BW169" s="34" t="s">
        <v>1331</v>
      </c>
      <c r="BX169" s="34">
        <f t="shared" si="87"/>
        <v>2.25</v>
      </c>
      <c r="BY169" s="34" t="s">
        <v>1334</v>
      </c>
      <c r="BZ169" s="34">
        <f t="shared" si="87"/>
        <v>2.25</v>
      </c>
      <c r="CA169" s="34" t="s">
        <v>1339</v>
      </c>
      <c r="CB169" s="34">
        <f t="shared" si="87"/>
        <v>2.25</v>
      </c>
      <c r="CC169" s="34" t="s">
        <v>1343</v>
      </c>
      <c r="CD169" s="34">
        <f t="shared" si="88"/>
        <v>2.25</v>
      </c>
      <c r="CE169" s="34" t="s">
        <v>1348</v>
      </c>
      <c r="CF169" s="34">
        <f t="shared" si="89"/>
        <v>2.25</v>
      </c>
      <c r="CG169" s="34">
        <v>9</v>
      </c>
      <c r="CH169" s="34" t="s">
        <v>1325</v>
      </c>
      <c r="CI169" s="34">
        <f t="shared" si="90"/>
        <v>2.25</v>
      </c>
      <c r="CJ169" s="34" t="s">
        <v>1331</v>
      </c>
      <c r="CK169" s="34">
        <f t="shared" si="91"/>
        <v>2.25</v>
      </c>
      <c r="CL169" s="34" t="s">
        <v>1334</v>
      </c>
      <c r="CM169" s="34">
        <f t="shared" si="92"/>
        <v>2.25</v>
      </c>
      <c r="CN169" s="34" t="s">
        <v>1339</v>
      </c>
      <c r="CO169" s="34">
        <f t="shared" si="93"/>
        <v>2.25</v>
      </c>
      <c r="CP169" s="34" t="s">
        <v>1343</v>
      </c>
      <c r="CQ169" s="34">
        <f t="shared" si="94"/>
        <v>2.25</v>
      </c>
      <c r="CR169" s="34" t="s">
        <v>1348</v>
      </c>
      <c r="CS169" s="34">
        <f t="shared" si="95"/>
        <v>2.25</v>
      </c>
    </row>
    <row r="170" spans="1:97" s="44" customFormat="1" ht="15.75">
      <c r="A170" s="42" t="s">
        <v>903</v>
      </c>
      <c r="B170" s="40" t="s">
        <v>345</v>
      </c>
      <c r="C170" s="42" t="s">
        <v>44</v>
      </c>
      <c r="D170" s="42" t="s">
        <v>8</v>
      </c>
      <c r="E170" s="35"/>
      <c r="F170" s="42">
        <v>0.4</v>
      </c>
      <c r="G170" s="34">
        <v>0</v>
      </c>
      <c r="H170" s="34">
        <v>110</v>
      </c>
      <c r="I170" s="34">
        <v>58</v>
      </c>
      <c r="J170" s="34">
        <v>94</v>
      </c>
      <c r="K170" s="73">
        <v>49.5</v>
      </c>
      <c r="L170" s="34">
        <v>50.5</v>
      </c>
      <c r="M170" s="34">
        <v>77</v>
      </c>
      <c r="N170" s="34">
        <v>439</v>
      </c>
      <c r="O170" s="34" t="str">
        <f>IF(D170="理科",IF(N170&gt;=分数线!$C$2,"本科",""),IF(D170="文科",IF(N170&gt;=分数线!$C$3,"本科","")))</f>
        <v>本科</v>
      </c>
      <c r="P170" s="34">
        <f t="shared" si="63"/>
        <v>57.6</v>
      </c>
      <c r="Q170" s="34" t="str">
        <f>IF(D170="理科",IF(N170&gt;=分数线!$C$6,"重本",""),IF(D170="文科",IF(N170&gt;=分数线!$C$7,"重本","")))</f>
        <v/>
      </c>
      <c r="R170" s="34">
        <f t="shared" si="67"/>
        <v>0</v>
      </c>
      <c r="S170" s="34">
        <f t="shared" si="68"/>
        <v>57.6</v>
      </c>
      <c r="T170" s="34">
        <v>10</v>
      </c>
      <c r="U170" s="34" t="s">
        <v>1324</v>
      </c>
      <c r="V170" s="34">
        <f t="shared" si="69"/>
        <v>0.96000000000000008</v>
      </c>
      <c r="W170" s="34" t="s">
        <v>1351</v>
      </c>
      <c r="X170" s="34">
        <f t="shared" si="69"/>
        <v>0.96000000000000008</v>
      </c>
      <c r="Y170" s="34" t="s">
        <v>1365</v>
      </c>
      <c r="Z170" s="34">
        <f t="shared" si="69"/>
        <v>0.96000000000000008</v>
      </c>
      <c r="AA170" s="34" t="s">
        <v>1356</v>
      </c>
      <c r="AB170" s="34">
        <f t="shared" si="69"/>
        <v>0.96000000000000008</v>
      </c>
      <c r="AC170" s="34" t="s">
        <v>1345</v>
      </c>
      <c r="AD170" s="34">
        <f t="shared" si="70"/>
        <v>0.96000000000000008</v>
      </c>
      <c r="AE170" s="34" t="s">
        <v>1349</v>
      </c>
      <c r="AF170" s="34">
        <f t="shared" si="71"/>
        <v>0.96000000000000008</v>
      </c>
      <c r="AG170" s="34" t="s">
        <v>218</v>
      </c>
      <c r="AH170" s="34" t="s">
        <v>1324</v>
      </c>
      <c r="AI170" s="34">
        <f t="shared" si="72"/>
        <v>0.96000000000000008</v>
      </c>
      <c r="AJ170" s="34" t="s">
        <v>1351</v>
      </c>
      <c r="AK170" s="34">
        <f t="shared" si="73"/>
        <v>0.96000000000000008</v>
      </c>
      <c r="AL170" s="34" t="s">
        <v>1365</v>
      </c>
      <c r="AM170" s="34">
        <f t="shared" si="74"/>
        <v>0.96000000000000008</v>
      </c>
      <c r="AN170" s="34" t="s">
        <v>1356</v>
      </c>
      <c r="AO170" s="34">
        <f t="shared" si="75"/>
        <v>0.96000000000000008</v>
      </c>
      <c r="AP170" s="34" t="s">
        <v>1345</v>
      </c>
      <c r="AQ170" s="34">
        <f t="shared" si="76"/>
        <v>0.96000000000000008</v>
      </c>
      <c r="AR170" s="34" t="s">
        <v>1349</v>
      </c>
      <c r="AS170" s="34">
        <f t="shared" si="77"/>
        <v>0.96000000000000008</v>
      </c>
      <c r="AT170" s="34" t="s">
        <v>218</v>
      </c>
      <c r="AU170" s="34" t="s">
        <v>1324</v>
      </c>
      <c r="AV170" s="34">
        <f t="shared" si="78"/>
        <v>1.4400000000000002</v>
      </c>
      <c r="AW170" s="34" t="s">
        <v>1351</v>
      </c>
      <c r="AX170" s="34">
        <f t="shared" si="78"/>
        <v>1.4400000000000002</v>
      </c>
      <c r="AY170" s="34" t="s">
        <v>1333</v>
      </c>
      <c r="AZ170" s="34">
        <f t="shared" si="78"/>
        <v>1.4400000000000002</v>
      </c>
      <c r="BA170" s="34" t="s">
        <v>1357</v>
      </c>
      <c r="BB170" s="34">
        <f t="shared" si="78"/>
        <v>1.4400000000000002</v>
      </c>
      <c r="BC170" s="34" t="s">
        <v>1345</v>
      </c>
      <c r="BD170" s="34">
        <f t="shared" si="79"/>
        <v>1.4400000000000002</v>
      </c>
      <c r="BE170" s="34" t="s">
        <v>1349</v>
      </c>
      <c r="BF170" s="34">
        <f t="shared" si="80"/>
        <v>1.4400000000000002</v>
      </c>
      <c r="BG170" s="34">
        <v>10</v>
      </c>
      <c r="BH170" s="34" t="s">
        <v>1324</v>
      </c>
      <c r="BI170" s="34">
        <f t="shared" si="81"/>
        <v>1.4400000000000002</v>
      </c>
      <c r="BJ170" s="34" t="s">
        <v>1351</v>
      </c>
      <c r="BK170" s="34">
        <f t="shared" si="82"/>
        <v>1.4400000000000002</v>
      </c>
      <c r="BL170" s="34" t="s">
        <v>1333</v>
      </c>
      <c r="BM170" s="34">
        <f t="shared" si="83"/>
        <v>1.4400000000000002</v>
      </c>
      <c r="BN170" s="34" t="s">
        <v>1356</v>
      </c>
      <c r="BO170" s="34">
        <f t="shared" si="84"/>
        <v>1.4400000000000002</v>
      </c>
      <c r="BP170" s="34" t="s">
        <v>1345</v>
      </c>
      <c r="BQ170" s="34">
        <f t="shared" si="85"/>
        <v>1.4400000000000002</v>
      </c>
      <c r="BR170" s="34" t="s">
        <v>1349</v>
      </c>
      <c r="BS170" s="34">
        <f t="shared" si="86"/>
        <v>1.4400000000000002</v>
      </c>
      <c r="BT170" s="34">
        <v>10</v>
      </c>
      <c r="BU170" s="34" t="s">
        <v>1324</v>
      </c>
      <c r="BV170" s="34">
        <f t="shared" si="87"/>
        <v>2.4</v>
      </c>
      <c r="BW170" s="34" t="s">
        <v>19</v>
      </c>
      <c r="BX170" s="34">
        <f t="shared" si="87"/>
        <v>2.4</v>
      </c>
      <c r="BY170" s="34" t="s">
        <v>1333</v>
      </c>
      <c r="BZ170" s="34">
        <f t="shared" si="87"/>
        <v>2.4</v>
      </c>
      <c r="CA170" s="34" t="s">
        <v>20</v>
      </c>
      <c r="CB170" s="34">
        <f t="shared" si="87"/>
        <v>2.4</v>
      </c>
      <c r="CC170" s="34" t="s">
        <v>1345</v>
      </c>
      <c r="CD170" s="34">
        <f t="shared" si="88"/>
        <v>2.4</v>
      </c>
      <c r="CE170" s="34" t="s">
        <v>1349</v>
      </c>
      <c r="CF170" s="34">
        <f t="shared" si="89"/>
        <v>2.4</v>
      </c>
      <c r="CG170" s="34">
        <v>10</v>
      </c>
      <c r="CH170" s="34" t="s">
        <v>1324</v>
      </c>
      <c r="CI170" s="34">
        <f t="shared" si="90"/>
        <v>2.4</v>
      </c>
      <c r="CJ170" s="34" t="s">
        <v>19</v>
      </c>
      <c r="CK170" s="34">
        <f t="shared" si="91"/>
        <v>2.4</v>
      </c>
      <c r="CL170" s="34" t="s">
        <v>1333</v>
      </c>
      <c r="CM170" s="34">
        <f t="shared" si="92"/>
        <v>2.4</v>
      </c>
      <c r="CN170" s="34" t="s">
        <v>20</v>
      </c>
      <c r="CO170" s="34">
        <f t="shared" si="93"/>
        <v>2.4</v>
      </c>
      <c r="CP170" s="34" t="s">
        <v>1345</v>
      </c>
      <c r="CQ170" s="34">
        <f t="shared" si="94"/>
        <v>2.4</v>
      </c>
      <c r="CR170" s="34" t="s">
        <v>1349</v>
      </c>
      <c r="CS170" s="34">
        <f t="shared" si="95"/>
        <v>2.4</v>
      </c>
    </row>
    <row r="171" spans="1:97" s="44" customFormat="1" ht="15.75">
      <c r="A171" s="42" t="s">
        <v>904</v>
      </c>
      <c r="B171" s="40" t="s">
        <v>346</v>
      </c>
      <c r="C171" s="42" t="s">
        <v>44</v>
      </c>
      <c r="D171" s="42" t="s">
        <v>8</v>
      </c>
      <c r="E171" s="35"/>
      <c r="F171" s="42">
        <v>1</v>
      </c>
      <c r="G171" s="34">
        <v>0</v>
      </c>
      <c r="H171" s="34">
        <v>107</v>
      </c>
      <c r="I171" s="34">
        <v>83</v>
      </c>
      <c r="J171" s="34">
        <v>106</v>
      </c>
      <c r="K171" s="73">
        <v>38.5</v>
      </c>
      <c r="L171" s="34">
        <v>51</v>
      </c>
      <c r="M171" s="34">
        <v>53.5</v>
      </c>
      <c r="N171" s="34">
        <v>439</v>
      </c>
      <c r="O171" s="34" t="str">
        <f>IF(D171="理科",IF(N171&gt;=分数线!$C$2,"本科",""),IF(D171="文科",IF(N171&gt;=分数线!$C$3,"本科","")))</f>
        <v>本科</v>
      </c>
      <c r="P171" s="34">
        <f t="shared" si="63"/>
        <v>36</v>
      </c>
      <c r="Q171" s="34" t="str">
        <f>IF(D171="理科",IF(N171&gt;=分数线!$C$6,"重本",""),IF(D171="文科",IF(N171&gt;=分数线!$C$7,"重本","")))</f>
        <v/>
      </c>
      <c r="R171" s="34">
        <f t="shared" si="67"/>
        <v>0</v>
      </c>
      <c r="S171" s="34">
        <f t="shared" si="68"/>
        <v>36</v>
      </c>
      <c r="T171" s="34">
        <v>11</v>
      </c>
      <c r="U171" s="34" t="s">
        <v>1325</v>
      </c>
      <c r="V171" s="34">
        <f t="shared" si="69"/>
        <v>0.6</v>
      </c>
      <c r="W171" s="34" t="s">
        <v>1330</v>
      </c>
      <c r="X171" s="34">
        <f t="shared" si="69"/>
        <v>0.6</v>
      </c>
      <c r="Y171" s="34" t="s">
        <v>1335</v>
      </c>
      <c r="Z171" s="34">
        <f t="shared" si="69"/>
        <v>0.6</v>
      </c>
      <c r="AA171" s="34" t="s">
        <v>1356</v>
      </c>
      <c r="AB171" s="34">
        <f t="shared" si="69"/>
        <v>0.6</v>
      </c>
      <c r="AC171" s="34" t="s">
        <v>1344</v>
      </c>
      <c r="AD171" s="34">
        <f t="shared" si="70"/>
        <v>0.6</v>
      </c>
      <c r="AE171" s="34" t="s">
        <v>18</v>
      </c>
      <c r="AF171" s="34">
        <f t="shared" si="71"/>
        <v>0.6</v>
      </c>
      <c r="AG171" s="34" t="s">
        <v>217</v>
      </c>
      <c r="AH171" s="34" t="s">
        <v>1325</v>
      </c>
      <c r="AI171" s="34">
        <f t="shared" si="72"/>
        <v>0.6</v>
      </c>
      <c r="AJ171" s="34" t="s">
        <v>1330</v>
      </c>
      <c r="AK171" s="34">
        <f t="shared" si="73"/>
        <v>0.6</v>
      </c>
      <c r="AL171" s="34" t="s">
        <v>1335</v>
      </c>
      <c r="AM171" s="34">
        <f t="shared" si="74"/>
        <v>0.6</v>
      </c>
      <c r="AN171" s="34" t="s">
        <v>1356</v>
      </c>
      <c r="AO171" s="34">
        <f t="shared" si="75"/>
        <v>0.6</v>
      </c>
      <c r="AP171" s="34" t="s">
        <v>1344</v>
      </c>
      <c r="AQ171" s="34">
        <f t="shared" si="76"/>
        <v>0.6</v>
      </c>
      <c r="AR171" s="34" t="s">
        <v>18</v>
      </c>
      <c r="AS171" s="34">
        <f t="shared" si="77"/>
        <v>0.6</v>
      </c>
      <c r="AT171" s="34" t="s">
        <v>217</v>
      </c>
      <c r="AU171" s="34" t="s">
        <v>1325</v>
      </c>
      <c r="AV171" s="34">
        <f t="shared" si="78"/>
        <v>0.89999999999999991</v>
      </c>
      <c r="AW171" s="34" t="s">
        <v>1330</v>
      </c>
      <c r="AX171" s="34">
        <f t="shared" si="78"/>
        <v>0.89999999999999991</v>
      </c>
      <c r="AY171" s="34" t="s">
        <v>1335</v>
      </c>
      <c r="AZ171" s="34">
        <f t="shared" si="78"/>
        <v>0.89999999999999991</v>
      </c>
      <c r="BA171" s="34" t="s">
        <v>1356</v>
      </c>
      <c r="BB171" s="34">
        <f t="shared" si="78"/>
        <v>0.89999999999999991</v>
      </c>
      <c r="BC171" s="34" t="s">
        <v>1344</v>
      </c>
      <c r="BD171" s="34">
        <f t="shared" si="79"/>
        <v>0.89999999999999991</v>
      </c>
      <c r="BE171" s="34" t="s">
        <v>1342</v>
      </c>
      <c r="BF171" s="34">
        <f t="shared" si="80"/>
        <v>0.89999999999999991</v>
      </c>
      <c r="BG171" s="34">
        <v>11</v>
      </c>
      <c r="BH171" s="34" t="s">
        <v>1325</v>
      </c>
      <c r="BI171" s="34">
        <f t="shared" si="81"/>
        <v>0.89999999999999991</v>
      </c>
      <c r="BJ171" s="34" t="s">
        <v>1330</v>
      </c>
      <c r="BK171" s="34">
        <f t="shared" si="82"/>
        <v>0.89999999999999991</v>
      </c>
      <c r="BL171" s="34" t="s">
        <v>1335</v>
      </c>
      <c r="BM171" s="34">
        <f t="shared" si="83"/>
        <v>0.89999999999999991</v>
      </c>
      <c r="BN171" s="34" t="s">
        <v>1356</v>
      </c>
      <c r="BO171" s="34">
        <f t="shared" si="84"/>
        <v>0.89999999999999991</v>
      </c>
      <c r="BP171" s="34" t="s">
        <v>1344</v>
      </c>
      <c r="BQ171" s="34">
        <f t="shared" si="85"/>
        <v>0.89999999999999991</v>
      </c>
      <c r="BR171" s="34" t="s">
        <v>1349</v>
      </c>
      <c r="BS171" s="34">
        <f t="shared" si="86"/>
        <v>0.89999999999999991</v>
      </c>
      <c r="BT171" s="34">
        <v>11</v>
      </c>
      <c r="BU171" s="34" t="s">
        <v>1325</v>
      </c>
      <c r="BV171" s="34">
        <f t="shared" si="87"/>
        <v>1.5</v>
      </c>
      <c r="BW171" s="34" t="s">
        <v>1330</v>
      </c>
      <c r="BX171" s="34">
        <f t="shared" si="87"/>
        <v>1.5</v>
      </c>
      <c r="BY171" s="34" t="s">
        <v>1335</v>
      </c>
      <c r="BZ171" s="34">
        <f t="shared" si="87"/>
        <v>1.5</v>
      </c>
      <c r="CA171" s="34" t="s">
        <v>20</v>
      </c>
      <c r="CB171" s="34">
        <f t="shared" si="87"/>
        <v>1.5</v>
      </c>
      <c r="CC171" s="34" t="s">
        <v>1344</v>
      </c>
      <c r="CD171" s="34">
        <f t="shared" si="88"/>
        <v>1.5</v>
      </c>
      <c r="CE171" s="34" t="s">
        <v>1349</v>
      </c>
      <c r="CF171" s="34">
        <f t="shared" si="89"/>
        <v>1.5</v>
      </c>
      <c r="CG171" s="34">
        <v>11</v>
      </c>
      <c r="CH171" s="34" t="s">
        <v>1325</v>
      </c>
      <c r="CI171" s="34">
        <f t="shared" si="90"/>
        <v>1.5</v>
      </c>
      <c r="CJ171" s="34" t="s">
        <v>1330</v>
      </c>
      <c r="CK171" s="34">
        <f t="shared" si="91"/>
        <v>1.5</v>
      </c>
      <c r="CL171" s="34" t="s">
        <v>1335</v>
      </c>
      <c r="CM171" s="34">
        <f t="shared" si="92"/>
        <v>1.5</v>
      </c>
      <c r="CN171" s="34" t="s">
        <v>20</v>
      </c>
      <c r="CO171" s="34">
        <f t="shared" si="93"/>
        <v>1.5</v>
      </c>
      <c r="CP171" s="34" t="s">
        <v>1344</v>
      </c>
      <c r="CQ171" s="34">
        <f t="shared" si="94"/>
        <v>1.5</v>
      </c>
      <c r="CR171" s="34" t="s">
        <v>1349</v>
      </c>
      <c r="CS171" s="34">
        <f t="shared" si="95"/>
        <v>1.5</v>
      </c>
    </row>
    <row r="172" spans="1:97" s="44" customFormat="1" ht="15.75">
      <c r="A172" s="42" t="s">
        <v>905</v>
      </c>
      <c r="B172" s="40" t="s">
        <v>347</v>
      </c>
      <c r="C172" s="42" t="s">
        <v>44</v>
      </c>
      <c r="D172" s="42" t="s">
        <v>8</v>
      </c>
      <c r="E172" s="35"/>
      <c r="F172" s="42">
        <v>1</v>
      </c>
      <c r="G172" s="34">
        <v>0</v>
      </c>
      <c r="H172" s="34">
        <v>97</v>
      </c>
      <c r="I172" s="34">
        <v>80</v>
      </c>
      <c r="J172" s="34">
        <v>90</v>
      </c>
      <c r="K172" s="73">
        <v>44.5</v>
      </c>
      <c r="L172" s="34">
        <v>56</v>
      </c>
      <c r="M172" s="34">
        <v>71.5</v>
      </c>
      <c r="N172" s="34">
        <v>439</v>
      </c>
      <c r="O172" s="34" t="str">
        <f>IF(D172="理科",IF(N172&gt;=分数线!$C$2,"本科",""),IF(D172="文科",IF(N172&gt;=分数线!$C$3,"本科","")))</f>
        <v>本科</v>
      </c>
      <c r="P172" s="34">
        <f t="shared" si="63"/>
        <v>36</v>
      </c>
      <c r="Q172" s="34" t="str">
        <f>IF(D172="理科",IF(N172&gt;=分数线!$C$6,"重本",""),IF(D172="文科",IF(N172&gt;=分数线!$C$7,"重本","")))</f>
        <v/>
      </c>
      <c r="R172" s="34">
        <f t="shared" si="67"/>
        <v>0</v>
      </c>
      <c r="S172" s="34">
        <f t="shared" si="68"/>
        <v>36</v>
      </c>
      <c r="T172" s="34">
        <v>12</v>
      </c>
      <c r="U172" s="34" t="s">
        <v>1362</v>
      </c>
      <c r="V172" s="34">
        <f t="shared" si="69"/>
        <v>0.6</v>
      </c>
      <c r="W172" s="34" t="s">
        <v>1331</v>
      </c>
      <c r="X172" s="34">
        <f t="shared" si="69"/>
        <v>0.6</v>
      </c>
      <c r="Y172" s="34" t="s">
        <v>1365</v>
      </c>
      <c r="Z172" s="34">
        <f t="shared" si="69"/>
        <v>0.6</v>
      </c>
      <c r="AA172" s="34" t="s">
        <v>1340</v>
      </c>
      <c r="AB172" s="34">
        <f t="shared" si="69"/>
        <v>0.6</v>
      </c>
      <c r="AC172" s="34" t="s">
        <v>73</v>
      </c>
      <c r="AD172" s="34">
        <f t="shared" si="70"/>
        <v>0.6</v>
      </c>
      <c r="AE172" s="34" t="s">
        <v>1348</v>
      </c>
      <c r="AF172" s="34">
        <f t="shared" si="71"/>
        <v>0.6</v>
      </c>
      <c r="AG172" s="34" t="s">
        <v>1359</v>
      </c>
      <c r="AH172" s="34" t="s">
        <v>1362</v>
      </c>
      <c r="AI172" s="34">
        <f t="shared" si="72"/>
        <v>0.6</v>
      </c>
      <c r="AJ172" s="34" t="s">
        <v>1331</v>
      </c>
      <c r="AK172" s="34">
        <f t="shared" si="73"/>
        <v>0.6</v>
      </c>
      <c r="AL172" s="34" t="s">
        <v>1365</v>
      </c>
      <c r="AM172" s="34">
        <f t="shared" si="74"/>
        <v>0.6</v>
      </c>
      <c r="AN172" s="34" t="s">
        <v>1340</v>
      </c>
      <c r="AO172" s="34">
        <f t="shared" si="75"/>
        <v>0.6</v>
      </c>
      <c r="AP172" s="34" t="s">
        <v>73</v>
      </c>
      <c r="AQ172" s="34">
        <f t="shared" si="76"/>
        <v>0.6</v>
      </c>
      <c r="AR172" s="34" t="s">
        <v>1348</v>
      </c>
      <c r="AS172" s="34">
        <f t="shared" si="77"/>
        <v>0.6</v>
      </c>
      <c r="AT172" s="34" t="s">
        <v>1359</v>
      </c>
      <c r="AU172" s="34" t="s">
        <v>1326</v>
      </c>
      <c r="AV172" s="34">
        <f t="shared" si="78"/>
        <v>0.89999999999999991</v>
      </c>
      <c r="AW172" s="34" t="s">
        <v>1331</v>
      </c>
      <c r="AX172" s="34">
        <f t="shared" si="78"/>
        <v>0.89999999999999991</v>
      </c>
      <c r="AY172" s="34" t="s">
        <v>1335</v>
      </c>
      <c r="AZ172" s="34">
        <f t="shared" si="78"/>
        <v>0.89999999999999991</v>
      </c>
      <c r="BA172" s="34" t="s">
        <v>1340</v>
      </c>
      <c r="BB172" s="34">
        <f t="shared" si="78"/>
        <v>0.89999999999999991</v>
      </c>
      <c r="BC172" s="34" t="s">
        <v>73</v>
      </c>
      <c r="BD172" s="34">
        <f t="shared" si="79"/>
        <v>0.89999999999999991</v>
      </c>
      <c r="BE172" s="34" t="s">
        <v>1348</v>
      </c>
      <c r="BF172" s="34">
        <f t="shared" si="80"/>
        <v>0.89999999999999991</v>
      </c>
      <c r="BG172" s="34">
        <v>12</v>
      </c>
      <c r="BH172" s="34" t="s">
        <v>1326</v>
      </c>
      <c r="BI172" s="34">
        <f t="shared" si="81"/>
        <v>0.89999999999999991</v>
      </c>
      <c r="BJ172" s="34" t="s">
        <v>1331</v>
      </c>
      <c r="BK172" s="34">
        <f t="shared" si="82"/>
        <v>0.89999999999999991</v>
      </c>
      <c r="BL172" s="34" t="s">
        <v>1335</v>
      </c>
      <c r="BM172" s="34">
        <f t="shared" si="83"/>
        <v>0.89999999999999991</v>
      </c>
      <c r="BN172" s="34" t="s">
        <v>1340</v>
      </c>
      <c r="BO172" s="34">
        <f t="shared" si="84"/>
        <v>0.89999999999999991</v>
      </c>
      <c r="BP172" s="34" t="s">
        <v>73</v>
      </c>
      <c r="BQ172" s="34">
        <f t="shared" si="85"/>
        <v>0.89999999999999991</v>
      </c>
      <c r="BR172" s="34" t="s">
        <v>1348</v>
      </c>
      <c r="BS172" s="34">
        <f t="shared" si="86"/>
        <v>0.89999999999999991</v>
      </c>
      <c r="BT172" s="34">
        <v>12</v>
      </c>
      <c r="BU172" s="34" t="s">
        <v>1326</v>
      </c>
      <c r="BV172" s="34">
        <f t="shared" si="87"/>
        <v>1.5</v>
      </c>
      <c r="BW172" s="34" t="s">
        <v>1331</v>
      </c>
      <c r="BX172" s="34">
        <f t="shared" si="87"/>
        <v>1.5</v>
      </c>
      <c r="BY172" s="34" t="s">
        <v>1335</v>
      </c>
      <c r="BZ172" s="34">
        <f t="shared" si="87"/>
        <v>1.5</v>
      </c>
      <c r="CA172" s="34" t="s">
        <v>1340</v>
      </c>
      <c r="CB172" s="34">
        <f t="shared" si="87"/>
        <v>1.5</v>
      </c>
      <c r="CC172" s="34" t="s">
        <v>73</v>
      </c>
      <c r="CD172" s="34">
        <f t="shared" si="88"/>
        <v>1.5</v>
      </c>
      <c r="CE172" s="34" t="s">
        <v>1348</v>
      </c>
      <c r="CF172" s="34">
        <f t="shared" si="89"/>
        <v>1.5</v>
      </c>
      <c r="CG172" s="34">
        <v>12</v>
      </c>
      <c r="CH172" s="34" t="s">
        <v>1326</v>
      </c>
      <c r="CI172" s="34">
        <f t="shared" si="90"/>
        <v>1.5</v>
      </c>
      <c r="CJ172" s="34" t="s">
        <v>1331</v>
      </c>
      <c r="CK172" s="34">
        <f t="shared" si="91"/>
        <v>1.5</v>
      </c>
      <c r="CL172" s="34" t="s">
        <v>1335</v>
      </c>
      <c r="CM172" s="34">
        <f t="shared" si="92"/>
        <v>1.5</v>
      </c>
      <c r="CN172" s="34" t="s">
        <v>1340</v>
      </c>
      <c r="CO172" s="34">
        <f t="shared" si="93"/>
        <v>1.5</v>
      </c>
      <c r="CP172" s="34" t="s">
        <v>73</v>
      </c>
      <c r="CQ172" s="34">
        <f t="shared" si="94"/>
        <v>1.5</v>
      </c>
      <c r="CR172" s="34" t="s">
        <v>1348</v>
      </c>
      <c r="CS172" s="34">
        <f t="shared" si="95"/>
        <v>1.5</v>
      </c>
    </row>
    <row r="173" spans="1:97" s="44" customFormat="1" ht="15.75">
      <c r="A173" s="42" t="s">
        <v>906</v>
      </c>
      <c r="B173" s="40" t="s">
        <v>348</v>
      </c>
      <c r="C173" s="42" t="s">
        <v>44</v>
      </c>
      <c r="D173" s="42" t="s">
        <v>8</v>
      </c>
      <c r="E173" s="35"/>
      <c r="F173" s="42">
        <v>0.9</v>
      </c>
      <c r="G173" s="34">
        <v>0</v>
      </c>
      <c r="H173" s="34">
        <v>113</v>
      </c>
      <c r="I173" s="34">
        <v>75</v>
      </c>
      <c r="J173" s="34">
        <v>74</v>
      </c>
      <c r="K173" s="73">
        <v>67.5</v>
      </c>
      <c r="L173" s="34">
        <v>51</v>
      </c>
      <c r="M173" s="34">
        <v>57.5</v>
      </c>
      <c r="N173" s="34">
        <v>438</v>
      </c>
      <c r="O173" s="34" t="str">
        <f>IF(D173="理科",IF(N173&gt;=分数线!$C$2,"本科",""),IF(D173="文科",IF(N173&gt;=分数线!$C$3,"本科","")))</f>
        <v>本科</v>
      </c>
      <c r="P173" s="34">
        <f t="shared" si="63"/>
        <v>39.6</v>
      </c>
      <c r="Q173" s="34" t="str">
        <f>IF(D173="理科",IF(N173&gt;=分数线!$C$6,"重本",""),IF(D173="文科",IF(N173&gt;=分数线!$C$7,"重本","")))</f>
        <v/>
      </c>
      <c r="R173" s="34">
        <f t="shared" si="67"/>
        <v>0</v>
      </c>
      <c r="S173" s="34">
        <f t="shared" si="68"/>
        <v>39.6</v>
      </c>
      <c r="T173" s="34">
        <v>11</v>
      </c>
      <c r="U173" s="34" t="s">
        <v>1325</v>
      </c>
      <c r="V173" s="34">
        <f t="shared" si="69"/>
        <v>0.66</v>
      </c>
      <c r="W173" s="34" t="s">
        <v>1330</v>
      </c>
      <c r="X173" s="34">
        <f t="shared" si="69"/>
        <v>0.66</v>
      </c>
      <c r="Y173" s="34" t="s">
        <v>1355</v>
      </c>
      <c r="Z173" s="34">
        <f t="shared" si="69"/>
        <v>0.66</v>
      </c>
      <c r="AA173" s="34" t="s">
        <v>1356</v>
      </c>
      <c r="AB173" s="34">
        <f t="shared" si="69"/>
        <v>0.66</v>
      </c>
      <c r="AC173" s="34" t="s">
        <v>1344</v>
      </c>
      <c r="AD173" s="34">
        <f t="shared" si="70"/>
        <v>0.66</v>
      </c>
      <c r="AE173" s="34" t="s">
        <v>18</v>
      </c>
      <c r="AF173" s="34">
        <f t="shared" si="71"/>
        <v>0.66</v>
      </c>
      <c r="AG173" s="34" t="s">
        <v>217</v>
      </c>
      <c r="AH173" s="34" t="s">
        <v>1325</v>
      </c>
      <c r="AI173" s="34">
        <f t="shared" si="72"/>
        <v>0.66</v>
      </c>
      <c r="AJ173" s="34" t="s">
        <v>1330</v>
      </c>
      <c r="AK173" s="34">
        <f t="shared" si="73"/>
        <v>0.66</v>
      </c>
      <c r="AL173" s="34" t="s">
        <v>1355</v>
      </c>
      <c r="AM173" s="34">
        <f t="shared" si="74"/>
        <v>0.66</v>
      </c>
      <c r="AN173" s="34" t="s">
        <v>1356</v>
      </c>
      <c r="AO173" s="34">
        <f t="shared" si="75"/>
        <v>0.66</v>
      </c>
      <c r="AP173" s="34" t="s">
        <v>1344</v>
      </c>
      <c r="AQ173" s="34">
        <f t="shared" si="76"/>
        <v>0.66</v>
      </c>
      <c r="AR173" s="34" t="s">
        <v>18</v>
      </c>
      <c r="AS173" s="34">
        <f t="shared" si="77"/>
        <v>0.66</v>
      </c>
      <c r="AT173" s="34" t="s">
        <v>217</v>
      </c>
      <c r="AU173" s="34" t="s">
        <v>1325</v>
      </c>
      <c r="AV173" s="34">
        <f t="shared" si="78"/>
        <v>0.9900000000000001</v>
      </c>
      <c r="AW173" s="34" t="s">
        <v>1330</v>
      </c>
      <c r="AX173" s="34">
        <f t="shared" si="78"/>
        <v>0.9900000000000001</v>
      </c>
      <c r="AY173" s="34" t="s">
        <v>1335</v>
      </c>
      <c r="AZ173" s="34">
        <f t="shared" si="78"/>
        <v>0.9900000000000001</v>
      </c>
      <c r="BA173" s="34" t="s">
        <v>1356</v>
      </c>
      <c r="BB173" s="34">
        <f t="shared" si="78"/>
        <v>0.9900000000000001</v>
      </c>
      <c r="BC173" s="34" t="s">
        <v>1344</v>
      </c>
      <c r="BD173" s="34">
        <f t="shared" si="79"/>
        <v>0.9900000000000001</v>
      </c>
      <c r="BE173" s="34" t="s">
        <v>1342</v>
      </c>
      <c r="BF173" s="34">
        <f t="shared" si="80"/>
        <v>0.9900000000000001</v>
      </c>
      <c r="BG173" s="34">
        <v>11</v>
      </c>
      <c r="BH173" s="34" t="s">
        <v>1325</v>
      </c>
      <c r="BI173" s="34">
        <f t="shared" si="81"/>
        <v>0.9900000000000001</v>
      </c>
      <c r="BJ173" s="34" t="s">
        <v>1330</v>
      </c>
      <c r="BK173" s="34">
        <f t="shared" si="82"/>
        <v>0.9900000000000001</v>
      </c>
      <c r="BL173" s="34" t="s">
        <v>1335</v>
      </c>
      <c r="BM173" s="34">
        <f t="shared" si="83"/>
        <v>0.9900000000000001</v>
      </c>
      <c r="BN173" s="34" t="s">
        <v>1356</v>
      </c>
      <c r="BO173" s="34">
        <f t="shared" si="84"/>
        <v>0.9900000000000001</v>
      </c>
      <c r="BP173" s="34" t="s">
        <v>1344</v>
      </c>
      <c r="BQ173" s="34">
        <f t="shared" si="85"/>
        <v>0.9900000000000001</v>
      </c>
      <c r="BR173" s="34" t="s">
        <v>1349</v>
      </c>
      <c r="BS173" s="34">
        <f t="shared" si="86"/>
        <v>0.9900000000000001</v>
      </c>
      <c r="BT173" s="34">
        <v>11</v>
      </c>
      <c r="BU173" s="34" t="s">
        <v>1325</v>
      </c>
      <c r="BV173" s="34">
        <f t="shared" si="87"/>
        <v>1.6500000000000001</v>
      </c>
      <c r="BW173" s="34" t="s">
        <v>1330</v>
      </c>
      <c r="BX173" s="34">
        <f t="shared" si="87"/>
        <v>1.6500000000000001</v>
      </c>
      <c r="BY173" s="34" t="s">
        <v>1335</v>
      </c>
      <c r="BZ173" s="34">
        <f t="shared" si="87"/>
        <v>1.6500000000000001</v>
      </c>
      <c r="CA173" s="34" t="s">
        <v>20</v>
      </c>
      <c r="CB173" s="34">
        <f t="shared" si="87"/>
        <v>1.6500000000000001</v>
      </c>
      <c r="CC173" s="34" t="s">
        <v>1344</v>
      </c>
      <c r="CD173" s="34">
        <f t="shared" si="88"/>
        <v>1.6500000000000001</v>
      </c>
      <c r="CE173" s="34" t="s">
        <v>1349</v>
      </c>
      <c r="CF173" s="34">
        <f t="shared" si="89"/>
        <v>1.6500000000000001</v>
      </c>
      <c r="CG173" s="34">
        <v>11</v>
      </c>
      <c r="CH173" s="34" t="s">
        <v>1325</v>
      </c>
      <c r="CI173" s="34">
        <f t="shared" si="90"/>
        <v>1.6500000000000001</v>
      </c>
      <c r="CJ173" s="34" t="s">
        <v>1330</v>
      </c>
      <c r="CK173" s="34">
        <f t="shared" si="91"/>
        <v>1.6500000000000001</v>
      </c>
      <c r="CL173" s="34" t="s">
        <v>1335</v>
      </c>
      <c r="CM173" s="34">
        <f t="shared" si="92"/>
        <v>1.6500000000000001</v>
      </c>
      <c r="CN173" s="34" t="s">
        <v>20</v>
      </c>
      <c r="CO173" s="34">
        <f t="shared" si="93"/>
        <v>1.6500000000000001</v>
      </c>
      <c r="CP173" s="34" t="s">
        <v>1344</v>
      </c>
      <c r="CQ173" s="34">
        <f t="shared" si="94"/>
        <v>1.6500000000000001</v>
      </c>
      <c r="CR173" s="34" t="s">
        <v>1349</v>
      </c>
      <c r="CS173" s="34">
        <f t="shared" si="95"/>
        <v>1.6500000000000001</v>
      </c>
    </row>
    <row r="174" spans="1:97" s="44" customFormat="1" ht="15.75">
      <c r="A174" s="42" t="s">
        <v>45</v>
      </c>
      <c r="B174" s="40" t="s">
        <v>349</v>
      </c>
      <c r="C174" s="42" t="s">
        <v>44</v>
      </c>
      <c r="D174" s="42" t="s">
        <v>8</v>
      </c>
      <c r="E174" s="35"/>
      <c r="F174" s="42">
        <v>1</v>
      </c>
      <c r="G174" s="34">
        <v>0</v>
      </c>
      <c r="H174" s="34">
        <v>108</v>
      </c>
      <c r="I174" s="34">
        <v>67</v>
      </c>
      <c r="J174" s="34">
        <v>96</v>
      </c>
      <c r="K174" s="73">
        <v>45.5</v>
      </c>
      <c r="L174" s="34">
        <v>55</v>
      </c>
      <c r="M174" s="34">
        <v>66</v>
      </c>
      <c r="N174" s="34">
        <v>438</v>
      </c>
      <c r="O174" s="34" t="str">
        <f>IF(D174="理科",IF(N174&gt;=分数线!$C$2,"本科",""),IF(D174="文科",IF(N174&gt;=分数线!$C$3,"本科","")))</f>
        <v>本科</v>
      </c>
      <c r="P174" s="34">
        <f t="shared" si="63"/>
        <v>36</v>
      </c>
      <c r="Q174" s="34" t="str">
        <f>IF(D174="理科",IF(N174&gt;=分数线!$C$6,"重本",""),IF(D174="文科",IF(N174&gt;=分数线!$C$7,"重本","")))</f>
        <v/>
      </c>
      <c r="R174" s="34">
        <f t="shared" si="67"/>
        <v>0</v>
      </c>
      <c r="S174" s="34">
        <f t="shared" si="68"/>
        <v>36</v>
      </c>
      <c r="T174" s="34">
        <v>12</v>
      </c>
      <c r="U174" s="34" t="s">
        <v>1362</v>
      </c>
      <c r="V174" s="34">
        <f t="shared" si="69"/>
        <v>0.6</v>
      </c>
      <c r="W174" s="34" t="s">
        <v>1331</v>
      </c>
      <c r="X174" s="34">
        <f t="shared" si="69"/>
        <v>0.6</v>
      </c>
      <c r="Y174" s="34" t="s">
        <v>1355</v>
      </c>
      <c r="Z174" s="34">
        <f t="shared" si="69"/>
        <v>0.6</v>
      </c>
      <c r="AA174" s="34" t="s">
        <v>1340</v>
      </c>
      <c r="AB174" s="34">
        <f t="shared" si="69"/>
        <v>0.6</v>
      </c>
      <c r="AC174" s="34" t="s">
        <v>73</v>
      </c>
      <c r="AD174" s="34">
        <f t="shared" si="70"/>
        <v>0.6</v>
      </c>
      <c r="AE174" s="34" t="s">
        <v>1348</v>
      </c>
      <c r="AF174" s="34">
        <f t="shared" si="71"/>
        <v>0.6</v>
      </c>
      <c r="AG174" s="34" t="s">
        <v>1359</v>
      </c>
      <c r="AH174" s="34" t="s">
        <v>1362</v>
      </c>
      <c r="AI174" s="34">
        <f t="shared" si="72"/>
        <v>0.6</v>
      </c>
      <c r="AJ174" s="34" t="s">
        <v>1331</v>
      </c>
      <c r="AK174" s="34">
        <f t="shared" si="73"/>
        <v>0.6</v>
      </c>
      <c r="AL174" s="34" t="s">
        <v>1355</v>
      </c>
      <c r="AM174" s="34">
        <f t="shared" si="74"/>
        <v>0.6</v>
      </c>
      <c r="AN174" s="34" t="s">
        <v>1340</v>
      </c>
      <c r="AO174" s="34">
        <f t="shared" si="75"/>
        <v>0.6</v>
      </c>
      <c r="AP174" s="34" t="s">
        <v>73</v>
      </c>
      <c r="AQ174" s="34">
        <f t="shared" si="76"/>
        <v>0.6</v>
      </c>
      <c r="AR174" s="34" t="s">
        <v>1348</v>
      </c>
      <c r="AS174" s="34">
        <f t="shared" si="77"/>
        <v>0.6</v>
      </c>
      <c r="AT174" s="34" t="s">
        <v>1359</v>
      </c>
      <c r="AU174" s="34" t="s">
        <v>1326</v>
      </c>
      <c r="AV174" s="34">
        <f t="shared" si="78"/>
        <v>0.89999999999999991</v>
      </c>
      <c r="AW174" s="34" t="s">
        <v>1331</v>
      </c>
      <c r="AX174" s="34">
        <f t="shared" si="78"/>
        <v>0.89999999999999991</v>
      </c>
      <c r="AY174" s="34" t="s">
        <v>1335</v>
      </c>
      <c r="AZ174" s="34">
        <f t="shared" si="78"/>
        <v>0.89999999999999991</v>
      </c>
      <c r="BA174" s="34" t="s">
        <v>1340</v>
      </c>
      <c r="BB174" s="34">
        <f t="shared" si="78"/>
        <v>0.89999999999999991</v>
      </c>
      <c r="BC174" s="34" t="s">
        <v>73</v>
      </c>
      <c r="BD174" s="34">
        <f t="shared" si="79"/>
        <v>0.89999999999999991</v>
      </c>
      <c r="BE174" s="34" t="s">
        <v>1348</v>
      </c>
      <c r="BF174" s="34">
        <f t="shared" si="80"/>
        <v>0.89999999999999991</v>
      </c>
      <c r="BG174" s="34">
        <v>12</v>
      </c>
      <c r="BH174" s="34" t="s">
        <v>1326</v>
      </c>
      <c r="BI174" s="34">
        <f t="shared" si="81"/>
        <v>0.89999999999999991</v>
      </c>
      <c r="BJ174" s="34" t="s">
        <v>1331</v>
      </c>
      <c r="BK174" s="34">
        <f t="shared" si="82"/>
        <v>0.89999999999999991</v>
      </c>
      <c r="BL174" s="34" t="s">
        <v>1335</v>
      </c>
      <c r="BM174" s="34">
        <f t="shared" si="83"/>
        <v>0.89999999999999991</v>
      </c>
      <c r="BN174" s="34" t="s">
        <v>1340</v>
      </c>
      <c r="BO174" s="34">
        <f t="shared" si="84"/>
        <v>0.89999999999999991</v>
      </c>
      <c r="BP174" s="34" t="s">
        <v>73</v>
      </c>
      <c r="BQ174" s="34">
        <f t="shared" si="85"/>
        <v>0.89999999999999991</v>
      </c>
      <c r="BR174" s="34" t="s">
        <v>1348</v>
      </c>
      <c r="BS174" s="34">
        <f t="shared" si="86"/>
        <v>0.89999999999999991</v>
      </c>
      <c r="BT174" s="34">
        <v>12</v>
      </c>
      <c r="BU174" s="34" t="s">
        <v>1326</v>
      </c>
      <c r="BV174" s="34">
        <f t="shared" si="87"/>
        <v>1.5</v>
      </c>
      <c r="BW174" s="34" t="s">
        <v>1331</v>
      </c>
      <c r="BX174" s="34">
        <f t="shared" si="87"/>
        <v>1.5</v>
      </c>
      <c r="BY174" s="34" t="s">
        <v>1335</v>
      </c>
      <c r="BZ174" s="34">
        <f t="shared" si="87"/>
        <v>1.5</v>
      </c>
      <c r="CA174" s="34" t="s">
        <v>1340</v>
      </c>
      <c r="CB174" s="34">
        <f t="shared" si="87"/>
        <v>1.5</v>
      </c>
      <c r="CC174" s="34" t="s">
        <v>73</v>
      </c>
      <c r="CD174" s="34">
        <f t="shared" si="88"/>
        <v>1.5</v>
      </c>
      <c r="CE174" s="34" t="s">
        <v>1348</v>
      </c>
      <c r="CF174" s="34">
        <f t="shared" si="89"/>
        <v>1.5</v>
      </c>
      <c r="CG174" s="34">
        <v>12</v>
      </c>
      <c r="CH174" s="34" t="s">
        <v>1326</v>
      </c>
      <c r="CI174" s="34">
        <f t="shared" si="90"/>
        <v>1.5</v>
      </c>
      <c r="CJ174" s="34" t="s">
        <v>1331</v>
      </c>
      <c r="CK174" s="34">
        <f t="shared" si="91"/>
        <v>1.5</v>
      </c>
      <c r="CL174" s="34" t="s">
        <v>1335</v>
      </c>
      <c r="CM174" s="34">
        <f t="shared" si="92"/>
        <v>1.5</v>
      </c>
      <c r="CN174" s="34" t="s">
        <v>1340</v>
      </c>
      <c r="CO174" s="34">
        <f t="shared" si="93"/>
        <v>1.5</v>
      </c>
      <c r="CP174" s="34" t="s">
        <v>73</v>
      </c>
      <c r="CQ174" s="34">
        <f t="shared" si="94"/>
        <v>1.5</v>
      </c>
      <c r="CR174" s="34" t="s">
        <v>1348</v>
      </c>
      <c r="CS174" s="34">
        <f t="shared" si="95"/>
        <v>1.5</v>
      </c>
    </row>
    <row r="175" spans="1:97" s="44" customFormat="1" ht="15.75">
      <c r="A175" s="42" t="s">
        <v>907</v>
      </c>
      <c r="B175" s="40" t="s">
        <v>350</v>
      </c>
      <c r="C175" s="42" t="s">
        <v>44</v>
      </c>
      <c r="D175" s="42" t="s">
        <v>8</v>
      </c>
      <c r="E175" s="35"/>
      <c r="F175" s="42">
        <v>1</v>
      </c>
      <c r="G175" s="34">
        <v>0</v>
      </c>
      <c r="H175" s="34">
        <v>108</v>
      </c>
      <c r="I175" s="34">
        <v>59</v>
      </c>
      <c r="J175" s="34">
        <v>93</v>
      </c>
      <c r="K175" s="73">
        <v>39</v>
      </c>
      <c r="L175" s="34">
        <v>67.5</v>
      </c>
      <c r="M175" s="34">
        <v>70</v>
      </c>
      <c r="N175" s="34">
        <v>437</v>
      </c>
      <c r="O175" s="34" t="str">
        <f>IF(D175="理科",IF(N175&gt;=分数线!$C$2,"本科",""),IF(D175="文科",IF(N175&gt;=分数线!$C$3,"本科","")))</f>
        <v>本科</v>
      </c>
      <c r="P175" s="34">
        <f t="shared" si="63"/>
        <v>36</v>
      </c>
      <c r="Q175" s="34" t="str">
        <f>IF(D175="理科",IF(N175&gt;=分数线!$C$6,"重本",""),IF(D175="文科",IF(N175&gt;=分数线!$C$7,"重本","")))</f>
        <v/>
      </c>
      <c r="R175" s="34">
        <f t="shared" si="67"/>
        <v>0</v>
      </c>
      <c r="S175" s="34">
        <f t="shared" si="68"/>
        <v>36</v>
      </c>
      <c r="T175" s="34">
        <v>10</v>
      </c>
      <c r="U175" s="34" t="s">
        <v>1324</v>
      </c>
      <c r="V175" s="34">
        <f t="shared" si="69"/>
        <v>0.6</v>
      </c>
      <c r="W175" s="34" t="s">
        <v>1351</v>
      </c>
      <c r="X175" s="34">
        <f t="shared" si="69"/>
        <v>0.6</v>
      </c>
      <c r="Y175" s="34" t="s">
        <v>1365</v>
      </c>
      <c r="Z175" s="34">
        <f t="shared" si="69"/>
        <v>0.6</v>
      </c>
      <c r="AA175" s="34" t="s">
        <v>1356</v>
      </c>
      <c r="AB175" s="34">
        <f t="shared" si="69"/>
        <v>0.6</v>
      </c>
      <c r="AC175" s="34" t="s">
        <v>1345</v>
      </c>
      <c r="AD175" s="34">
        <f t="shared" si="70"/>
        <v>0.6</v>
      </c>
      <c r="AE175" s="34" t="s">
        <v>1349</v>
      </c>
      <c r="AF175" s="34">
        <f t="shared" si="71"/>
        <v>0.6</v>
      </c>
      <c r="AG175" s="34" t="s">
        <v>218</v>
      </c>
      <c r="AH175" s="34" t="s">
        <v>1324</v>
      </c>
      <c r="AI175" s="34">
        <f t="shared" si="72"/>
        <v>0.6</v>
      </c>
      <c r="AJ175" s="34" t="s">
        <v>1351</v>
      </c>
      <c r="AK175" s="34">
        <f t="shared" si="73"/>
        <v>0.6</v>
      </c>
      <c r="AL175" s="34" t="s">
        <v>1365</v>
      </c>
      <c r="AM175" s="34">
        <f t="shared" si="74"/>
        <v>0.6</v>
      </c>
      <c r="AN175" s="34" t="s">
        <v>1356</v>
      </c>
      <c r="AO175" s="34">
        <f t="shared" si="75"/>
        <v>0.6</v>
      </c>
      <c r="AP175" s="34" t="s">
        <v>1345</v>
      </c>
      <c r="AQ175" s="34">
        <f t="shared" si="76"/>
        <v>0.6</v>
      </c>
      <c r="AR175" s="34" t="s">
        <v>1349</v>
      </c>
      <c r="AS175" s="34">
        <f t="shared" si="77"/>
        <v>0.6</v>
      </c>
      <c r="AT175" s="34" t="s">
        <v>218</v>
      </c>
      <c r="AU175" s="34" t="s">
        <v>1324</v>
      </c>
      <c r="AV175" s="34">
        <f t="shared" si="78"/>
        <v>0.89999999999999991</v>
      </c>
      <c r="AW175" s="34" t="s">
        <v>1351</v>
      </c>
      <c r="AX175" s="34">
        <f t="shared" si="78"/>
        <v>0.89999999999999991</v>
      </c>
      <c r="AY175" s="34" t="s">
        <v>1333</v>
      </c>
      <c r="AZ175" s="34">
        <f t="shared" si="78"/>
        <v>0.89999999999999991</v>
      </c>
      <c r="BA175" s="34" t="s">
        <v>1357</v>
      </c>
      <c r="BB175" s="34">
        <f t="shared" si="78"/>
        <v>0.89999999999999991</v>
      </c>
      <c r="BC175" s="34" t="s">
        <v>1345</v>
      </c>
      <c r="BD175" s="34">
        <f t="shared" si="79"/>
        <v>0.89999999999999991</v>
      </c>
      <c r="BE175" s="34" t="s">
        <v>1349</v>
      </c>
      <c r="BF175" s="34">
        <f t="shared" si="80"/>
        <v>0.89999999999999991</v>
      </c>
      <c r="BG175" s="34">
        <v>10</v>
      </c>
      <c r="BH175" s="34" t="s">
        <v>1324</v>
      </c>
      <c r="BI175" s="34">
        <f t="shared" si="81"/>
        <v>0.89999999999999991</v>
      </c>
      <c r="BJ175" s="34" t="s">
        <v>1351</v>
      </c>
      <c r="BK175" s="34">
        <f t="shared" si="82"/>
        <v>0.89999999999999991</v>
      </c>
      <c r="BL175" s="34" t="s">
        <v>1333</v>
      </c>
      <c r="BM175" s="34">
        <f t="shared" si="83"/>
        <v>0.89999999999999991</v>
      </c>
      <c r="BN175" s="34" t="s">
        <v>1356</v>
      </c>
      <c r="BO175" s="34">
        <f t="shared" si="84"/>
        <v>0.89999999999999991</v>
      </c>
      <c r="BP175" s="34" t="s">
        <v>1345</v>
      </c>
      <c r="BQ175" s="34">
        <f t="shared" si="85"/>
        <v>0.89999999999999991</v>
      </c>
      <c r="BR175" s="34" t="s">
        <v>1349</v>
      </c>
      <c r="BS175" s="34">
        <f t="shared" si="86"/>
        <v>0.89999999999999991</v>
      </c>
      <c r="BT175" s="34">
        <v>10</v>
      </c>
      <c r="BU175" s="34" t="s">
        <v>1324</v>
      </c>
      <c r="BV175" s="34">
        <f t="shared" si="87"/>
        <v>1.5</v>
      </c>
      <c r="BW175" s="34" t="s">
        <v>19</v>
      </c>
      <c r="BX175" s="34">
        <f t="shared" si="87"/>
        <v>1.5</v>
      </c>
      <c r="BY175" s="34" t="s">
        <v>1333</v>
      </c>
      <c r="BZ175" s="34">
        <f t="shared" si="87"/>
        <v>1.5</v>
      </c>
      <c r="CA175" s="34" t="s">
        <v>20</v>
      </c>
      <c r="CB175" s="34">
        <f t="shared" si="87"/>
        <v>1.5</v>
      </c>
      <c r="CC175" s="34" t="s">
        <v>1345</v>
      </c>
      <c r="CD175" s="34">
        <f t="shared" si="88"/>
        <v>1.5</v>
      </c>
      <c r="CE175" s="34" t="s">
        <v>1349</v>
      </c>
      <c r="CF175" s="34">
        <f t="shared" si="89"/>
        <v>1.5</v>
      </c>
      <c r="CG175" s="34">
        <v>10</v>
      </c>
      <c r="CH175" s="34" t="s">
        <v>1324</v>
      </c>
      <c r="CI175" s="34">
        <f t="shared" si="90"/>
        <v>1.5</v>
      </c>
      <c r="CJ175" s="34" t="s">
        <v>19</v>
      </c>
      <c r="CK175" s="34">
        <f t="shared" si="91"/>
        <v>1.5</v>
      </c>
      <c r="CL175" s="34" t="s">
        <v>1333</v>
      </c>
      <c r="CM175" s="34">
        <f t="shared" si="92"/>
        <v>1.5</v>
      </c>
      <c r="CN175" s="34" t="s">
        <v>20</v>
      </c>
      <c r="CO175" s="34">
        <f t="shared" si="93"/>
        <v>1.5</v>
      </c>
      <c r="CP175" s="34" t="s">
        <v>1345</v>
      </c>
      <c r="CQ175" s="34">
        <f t="shared" si="94"/>
        <v>1.5</v>
      </c>
      <c r="CR175" s="34" t="s">
        <v>1349</v>
      </c>
      <c r="CS175" s="34">
        <f t="shared" si="95"/>
        <v>1.5</v>
      </c>
    </row>
    <row r="176" spans="1:97" s="44" customFormat="1" ht="15.75">
      <c r="A176" s="42" t="s">
        <v>908</v>
      </c>
      <c r="B176" s="40" t="s">
        <v>351</v>
      </c>
      <c r="C176" s="42" t="s">
        <v>44</v>
      </c>
      <c r="D176" s="42" t="s">
        <v>8</v>
      </c>
      <c r="E176" s="35"/>
      <c r="F176" s="42">
        <v>0.2</v>
      </c>
      <c r="G176" s="34">
        <v>0</v>
      </c>
      <c r="H176" s="34">
        <v>106</v>
      </c>
      <c r="I176" s="34">
        <v>69</v>
      </c>
      <c r="J176" s="34">
        <v>86</v>
      </c>
      <c r="K176" s="73">
        <v>45</v>
      </c>
      <c r="L176" s="34">
        <v>59</v>
      </c>
      <c r="M176" s="34">
        <v>72</v>
      </c>
      <c r="N176" s="34">
        <v>437</v>
      </c>
      <c r="O176" s="34" t="str">
        <f>IF(D176="理科",IF(N176&gt;=分数线!$C$2,"本科",""),IF(D176="文科",IF(N176&gt;=分数线!$C$3,"本科","")))</f>
        <v>本科</v>
      </c>
      <c r="P176" s="34">
        <f t="shared" si="63"/>
        <v>64.8</v>
      </c>
      <c r="Q176" s="34" t="str">
        <f>IF(D176="理科",IF(N176&gt;=分数线!$C$6,"重本",""),IF(D176="文科",IF(N176&gt;=分数线!$C$7,"重本","")))</f>
        <v/>
      </c>
      <c r="R176" s="34">
        <f t="shared" si="67"/>
        <v>0</v>
      </c>
      <c r="S176" s="34">
        <f t="shared" si="68"/>
        <v>64.8</v>
      </c>
      <c r="T176" s="34">
        <v>2</v>
      </c>
      <c r="U176" s="34" t="s">
        <v>1321</v>
      </c>
      <c r="V176" s="34">
        <f t="shared" si="69"/>
        <v>1.08</v>
      </c>
      <c r="W176" s="34" t="s">
        <v>1364</v>
      </c>
      <c r="X176" s="34">
        <f t="shared" si="69"/>
        <v>1.08</v>
      </c>
      <c r="Y176" s="34" t="s">
        <v>1333</v>
      </c>
      <c r="Z176" s="34">
        <f t="shared" si="69"/>
        <v>1.08</v>
      </c>
      <c r="AA176" s="34" t="s">
        <v>1356</v>
      </c>
      <c r="AB176" s="34">
        <f t="shared" si="69"/>
        <v>1.08</v>
      </c>
      <c r="AC176" s="34" t="s">
        <v>1344</v>
      </c>
      <c r="AD176" s="34">
        <f t="shared" si="70"/>
        <v>1.08</v>
      </c>
      <c r="AE176" s="34" t="s">
        <v>18</v>
      </c>
      <c r="AF176" s="34">
        <f t="shared" si="71"/>
        <v>1.08</v>
      </c>
      <c r="AG176" s="34" t="s">
        <v>217</v>
      </c>
      <c r="AH176" s="34" t="s">
        <v>1325</v>
      </c>
      <c r="AI176" s="34">
        <f t="shared" si="72"/>
        <v>1.08</v>
      </c>
      <c r="AJ176" s="34" t="s">
        <v>1330</v>
      </c>
      <c r="AK176" s="34">
        <f t="shared" si="73"/>
        <v>1.08</v>
      </c>
      <c r="AL176" s="34" t="s">
        <v>1355</v>
      </c>
      <c r="AM176" s="34">
        <f t="shared" si="74"/>
        <v>1.08</v>
      </c>
      <c r="AN176" s="34" t="s">
        <v>1356</v>
      </c>
      <c r="AO176" s="34">
        <f t="shared" si="75"/>
        <v>1.08</v>
      </c>
      <c r="AP176" s="34" t="s">
        <v>1344</v>
      </c>
      <c r="AQ176" s="34">
        <f t="shared" si="76"/>
        <v>1.08</v>
      </c>
      <c r="AR176" s="34" t="s">
        <v>18</v>
      </c>
      <c r="AS176" s="34">
        <f t="shared" si="77"/>
        <v>1.08</v>
      </c>
      <c r="AT176" s="34" t="s">
        <v>217</v>
      </c>
      <c r="AU176" s="34" t="s">
        <v>1325</v>
      </c>
      <c r="AV176" s="34">
        <f t="shared" si="78"/>
        <v>1.6199999999999999</v>
      </c>
      <c r="AW176" s="34" t="s">
        <v>1330</v>
      </c>
      <c r="AX176" s="34">
        <f t="shared" si="78"/>
        <v>1.6199999999999999</v>
      </c>
      <c r="AY176" s="34" t="s">
        <v>1335</v>
      </c>
      <c r="AZ176" s="34">
        <f t="shared" si="78"/>
        <v>1.6199999999999999</v>
      </c>
      <c r="BA176" s="34" t="s">
        <v>1356</v>
      </c>
      <c r="BB176" s="34">
        <f t="shared" si="78"/>
        <v>1.6199999999999999</v>
      </c>
      <c r="BC176" s="34" t="s">
        <v>1344</v>
      </c>
      <c r="BD176" s="34">
        <f t="shared" si="79"/>
        <v>1.6199999999999999</v>
      </c>
      <c r="BE176" s="34" t="s">
        <v>1342</v>
      </c>
      <c r="BF176" s="34">
        <f t="shared" si="80"/>
        <v>1.6199999999999999</v>
      </c>
      <c r="BG176" s="34">
        <v>11</v>
      </c>
      <c r="BH176" s="34" t="s">
        <v>1325</v>
      </c>
      <c r="BI176" s="34">
        <f t="shared" si="81"/>
        <v>1.6199999999999999</v>
      </c>
      <c r="BJ176" s="34" t="s">
        <v>1330</v>
      </c>
      <c r="BK176" s="34">
        <f t="shared" si="82"/>
        <v>1.6199999999999999</v>
      </c>
      <c r="BL176" s="34" t="s">
        <v>1335</v>
      </c>
      <c r="BM176" s="34">
        <f t="shared" si="83"/>
        <v>1.6199999999999999</v>
      </c>
      <c r="BN176" s="34" t="s">
        <v>1356</v>
      </c>
      <c r="BO176" s="34">
        <f t="shared" si="84"/>
        <v>1.6199999999999999</v>
      </c>
      <c r="BP176" s="34" t="s">
        <v>1344</v>
      </c>
      <c r="BQ176" s="34">
        <f t="shared" si="85"/>
        <v>1.6199999999999999</v>
      </c>
      <c r="BR176" s="34" t="s">
        <v>1349</v>
      </c>
      <c r="BS176" s="34">
        <f t="shared" si="86"/>
        <v>1.6199999999999999</v>
      </c>
      <c r="BT176" s="34">
        <v>11</v>
      </c>
      <c r="BU176" s="34" t="s">
        <v>1325</v>
      </c>
      <c r="BV176" s="34">
        <f t="shared" si="87"/>
        <v>2.6999999999999997</v>
      </c>
      <c r="BW176" s="34" t="s">
        <v>1330</v>
      </c>
      <c r="BX176" s="34">
        <f t="shared" si="87"/>
        <v>2.6999999999999997</v>
      </c>
      <c r="BY176" s="34" t="s">
        <v>1335</v>
      </c>
      <c r="BZ176" s="34">
        <f t="shared" si="87"/>
        <v>2.6999999999999997</v>
      </c>
      <c r="CA176" s="34" t="s">
        <v>20</v>
      </c>
      <c r="CB176" s="34">
        <f t="shared" si="87"/>
        <v>2.6999999999999997</v>
      </c>
      <c r="CC176" s="34" t="s">
        <v>1344</v>
      </c>
      <c r="CD176" s="34">
        <f t="shared" si="88"/>
        <v>2.6999999999999997</v>
      </c>
      <c r="CE176" s="34" t="s">
        <v>1349</v>
      </c>
      <c r="CF176" s="34">
        <f t="shared" si="89"/>
        <v>2.6999999999999997</v>
      </c>
      <c r="CG176" s="34">
        <v>11</v>
      </c>
      <c r="CH176" s="34" t="s">
        <v>1325</v>
      </c>
      <c r="CI176" s="34">
        <f t="shared" si="90"/>
        <v>2.6999999999999997</v>
      </c>
      <c r="CJ176" s="34" t="s">
        <v>1330</v>
      </c>
      <c r="CK176" s="34">
        <f t="shared" si="91"/>
        <v>2.6999999999999997</v>
      </c>
      <c r="CL176" s="34" t="s">
        <v>1335</v>
      </c>
      <c r="CM176" s="34">
        <f t="shared" si="92"/>
        <v>2.6999999999999997</v>
      </c>
      <c r="CN176" s="34" t="s">
        <v>20</v>
      </c>
      <c r="CO176" s="34">
        <f t="shared" si="93"/>
        <v>2.6999999999999997</v>
      </c>
      <c r="CP176" s="34" t="s">
        <v>1344</v>
      </c>
      <c r="CQ176" s="34">
        <f t="shared" si="94"/>
        <v>2.6999999999999997</v>
      </c>
      <c r="CR176" s="34" t="s">
        <v>1349</v>
      </c>
      <c r="CS176" s="34">
        <f t="shared" si="95"/>
        <v>2.6999999999999997</v>
      </c>
    </row>
    <row r="177" spans="1:97" s="44" customFormat="1" ht="15.75">
      <c r="A177" s="42" t="s">
        <v>909</v>
      </c>
      <c r="B177" s="40" t="s">
        <v>352</v>
      </c>
      <c r="C177" s="42" t="s">
        <v>44</v>
      </c>
      <c r="D177" s="42" t="s">
        <v>8</v>
      </c>
      <c r="E177" s="35"/>
      <c r="F177" s="42">
        <v>0.2</v>
      </c>
      <c r="G177" s="34">
        <v>0</v>
      </c>
      <c r="H177" s="34">
        <v>108</v>
      </c>
      <c r="I177" s="34">
        <v>68</v>
      </c>
      <c r="J177" s="34">
        <v>85</v>
      </c>
      <c r="K177" s="73">
        <v>47.5</v>
      </c>
      <c r="L177" s="34">
        <v>53</v>
      </c>
      <c r="M177" s="34">
        <v>72</v>
      </c>
      <c r="N177" s="34">
        <v>434</v>
      </c>
      <c r="O177" s="34" t="str">
        <f>IF(D177="理科",IF(N177&gt;=分数线!$C$2,"本科",""),IF(D177="文科",IF(N177&gt;=分数线!$C$3,"本科","")))</f>
        <v>本科</v>
      </c>
      <c r="P177" s="34">
        <f t="shared" si="63"/>
        <v>64.8</v>
      </c>
      <c r="Q177" s="34" t="str">
        <f>IF(D177="理科",IF(N177&gt;=分数线!$C$6,"重本",""),IF(D177="文科",IF(N177&gt;=分数线!$C$7,"重本","")))</f>
        <v/>
      </c>
      <c r="R177" s="34">
        <f t="shared" si="67"/>
        <v>0</v>
      </c>
      <c r="S177" s="34">
        <f t="shared" si="68"/>
        <v>64.8</v>
      </c>
      <c r="T177" s="34">
        <v>2</v>
      </c>
      <c r="U177" s="34" t="s">
        <v>1321</v>
      </c>
      <c r="V177" s="34">
        <f t="shared" si="69"/>
        <v>1.08</v>
      </c>
      <c r="W177" s="34" t="s">
        <v>1364</v>
      </c>
      <c r="X177" s="34">
        <f t="shared" si="69"/>
        <v>1.08</v>
      </c>
      <c r="Y177" s="34" t="s">
        <v>1333</v>
      </c>
      <c r="Z177" s="34">
        <f t="shared" si="69"/>
        <v>1.08</v>
      </c>
      <c r="AA177" s="34" t="s">
        <v>1356</v>
      </c>
      <c r="AB177" s="34">
        <f t="shared" si="69"/>
        <v>1.08</v>
      </c>
      <c r="AC177" s="34" t="s">
        <v>1345</v>
      </c>
      <c r="AD177" s="34">
        <f t="shared" si="70"/>
        <v>1.08</v>
      </c>
      <c r="AE177" s="34" t="s">
        <v>1349</v>
      </c>
      <c r="AF177" s="34">
        <f t="shared" si="71"/>
        <v>1.08</v>
      </c>
      <c r="AG177" s="34" t="s">
        <v>218</v>
      </c>
      <c r="AH177" s="34" t="s">
        <v>1324</v>
      </c>
      <c r="AI177" s="34">
        <f t="shared" si="72"/>
        <v>1.08</v>
      </c>
      <c r="AJ177" s="34" t="s">
        <v>1351</v>
      </c>
      <c r="AK177" s="34">
        <f t="shared" si="73"/>
        <v>1.08</v>
      </c>
      <c r="AL177" s="34" t="s">
        <v>1365</v>
      </c>
      <c r="AM177" s="34">
        <f t="shared" si="74"/>
        <v>1.08</v>
      </c>
      <c r="AN177" s="34" t="s">
        <v>1356</v>
      </c>
      <c r="AO177" s="34">
        <f t="shared" si="75"/>
        <v>1.08</v>
      </c>
      <c r="AP177" s="34" t="s">
        <v>1345</v>
      </c>
      <c r="AQ177" s="34">
        <f t="shared" si="76"/>
        <v>1.08</v>
      </c>
      <c r="AR177" s="34" t="s">
        <v>1349</v>
      </c>
      <c r="AS177" s="34">
        <f t="shared" si="77"/>
        <v>1.08</v>
      </c>
      <c r="AT177" s="34" t="s">
        <v>218</v>
      </c>
      <c r="AU177" s="34" t="s">
        <v>1324</v>
      </c>
      <c r="AV177" s="34">
        <f t="shared" si="78"/>
        <v>1.6199999999999999</v>
      </c>
      <c r="AW177" s="34" t="s">
        <v>1351</v>
      </c>
      <c r="AX177" s="34">
        <f t="shared" si="78"/>
        <v>1.6199999999999999</v>
      </c>
      <c r="AY177" s="34" t="s">
        <v>1333</v>
      </c>
      <c r="AZ177" s="34">
        <f t="shared" si="78"/>
        <v>1.6199999999999999</v>
      </c>
      <c r="BA177" s="34" t="s">
        <v>1357</v>
      </c>
      <c r="BB177" s="34">
        <f t="shared" si="78"/>
        <v>1.6199999999999999</v>
      </c>
      <c r="BC177" s="34" t="s">
        <v>1345</v>
      </c>
      <c r="BD177" s="34">
        <f t="shared" si="79"/>
        <v>1.6199999999999999</v>
      </c>
      <c r="BE177" s="34" t="s">
        <v>1349</v>
      </c>
      <c r="BF177" s="34">
        <f t="shared" si="80"/>
        <v>1.6199999999999999</v>
      </c>
      <c r="BG177" s="34">
        <v>10</v>
      </c>
      <c r="BH177" s="34" t="s">
        <v>1324</v>
      </c>
      <c r="BI177" s="34">
        <f t="shared" si="81"/>
        <v>1.6199999999999999</v>
      </c>
      <c r="BJ177" s="34" t="s">
        <v>1351</v>
      </c>
      <c r="BK177" s="34">
        <f t="shared" si="82"/>
        <v>1.6199999999999999</v>
      </c>
      <c r="BL177" s="34" t="s">
        <v>1333</v>
      </c>
      <c r="BM177" s="34">
        <f t="shared" si="83"/>
        <v>1.6199999999999999</v>
      </c>
      <c r="BN177" s="34" t="s">
        <v>1356</v>
      </c>
      <c r="BO177" s="34">
        <f t="shared" si="84"/>
        <v>1.6199999999999999</v>
      </c>
      <c r="BP177" s="34" t="s">
        <v>1345</v>
      </c>
      <c r="BQ177" s="34">
        <f t="shared" si="85"/>
        <v>1.6199999999999999</v>
      </c>
      <c r="BR177" s="34" t="s">
        <v>1349</v>
      </c>
      <c r="BS177" s="34">
        <f t="shared" si="86"/>
        <v>1.6199999999999999</v>
      </c>
      <c r="BT177" s="34">
        <v>10</v>
      </c>
      <c r="BU177" s="34" t="s">
        <v>1324</v>
      </c>
      <c r="BV177" s="34">
        <f t="shared" si="87"/>
        <v>2.6999999999999997</v>
      </c>
      <c r="BW177" s="34" t="s">
        <v>19</v>
      </c>
      <c r="BX177" s="34">
        <f t="shared" si="87"/>
        <v>2.6999999999999997</v>
      </c>
      <c r="BY177" s="34" t="s">
        <v>1333</v>
      </c>
      <c r="BZ177" s="34">
        <f t="shared" si="87"/>
        <v>2.6999999999999997</v>
      </c>
      <c r="CA177" s="34" t="s">
        <v>20</v>
      </c>
      <c r="CB177" s="34">
        <f t="shared" si="87"/>
        <v>2.6999999999999997</v>
      </c>
      <c r="CC177" s="34" t="s">
        <v>1345</v>
      </c>
      <c r="CD177" s="34">
        <f t="shared" si="88"/>
        <v>2.6999999999999997</v>
      </c>
      <c r="CE177" s="34" t="s">
        <v>1349</v>
      </c>
      <c r="CF177" s="34">
        <f t="shared" si="89"/>
        <v>2.6999999999999997</v>
      </c>
      <c r="CG177" s="34">
        <v>10</v>
      </c>
      <c r="CH177" s="34" t="s">
        <v>1324</v>
      </c>
      <c r="CI177" s="34">
        <f t="shared" si="90"/>
        <v>2.6999999999999997</v>
      </c>
      <c r="CJ177" s="34" t="s">
        <v>19</v>
      </c>
      <c r="CK177" s="34">
        <f t="shared" si="91"/>
        <v>2.6999999999999997</v>
      </c>
      <c r="CL177" s="34" t="s">
        <v>1333</v>
      </c>
      <c r="CM177" s="34">
        <f t="shared" si="92"/>
        <v>2.6999999999999997</v>
      </c>
      <c r="CN177" s="34" t="s">
        <v>20</v>
      </c>
      <c r="CO177" s="34">
        <f t="shared" si="93"/>
        <v>2.6999999999999997</v>
      </c>
      <c r="CP177" s="34" t="s">
        <v>1345</v>
      </c>
      <c r="CQ177" s="34">
        <f t="shared" si="94"/>
        <v>2.6999999999999997</v>
      </c>
      <c r="CR177" s="34" t="s">
        <v>1349</v>
      </c>
      <c r="CS177" s="34">
        <f t="shared" si="95"/>
        <v>2.6999999999999997</v>
      </c>
    </row>
    <row r="178" spans="1:97" s="44" customFormat="1" ht="15.75">
      <c r="A178" s="42" t="s">
        <v>910</v>
      </c>
      <c r="B178" s="40" t="s">
        <v>353</v>
      </c>
      <c r="C178" s="42" t="s">
        <v>44</v>
      </c>
      <c r="D178" s="42" t="s">
        <v>8</v>
      </c>
      <c r="E178" s="35"/>
      <c r="F178" s="42">
        <v>0.2</v>
      </c>
      <c r="G178" s="34">
        <v>0</v>
      </c>
      <c r="H178" s="34">
        <v>103</v>
      </c>
      <c r="I178" s="34">
        <v>72</v>
      </c>
      <c r="J178" s="34">
        <v>76</v>
      </c>
      <c r="K178" s="73">
        <v>58</v>
      </c>
      <c r="L178" s="34">
        <v>61</v>
      </c>
      <c r="M178" s="34">
        <v>62.5</v>
      </c>
      <c r="N178" s="34">
        <v>433</v>
      </c>
      <c r="O178" s="34" t="str">
        <f>IF(D178="理科",IF(N178&gt;=分数线!$C$2,"本科",""),IF(D178="文科",IF(N178&gt;=分数线!$C$3,"本科","")))</f>
        <v>本科</v>
      </c>
      <c r="P178" s="34">
        <f t="shared" si="63"/>
        <v>64.8</v>
      </c>
      <c r="Q178" s="34" t="str">
        <f>IF(D178="理科",IF(N178&gt;=分数线!$C$6,"重本",""),IF(D178="文科",IF(N178&gt;=分数线!$C$7,"重本","")))</f>
        <v/>
      </c>
      <c r="R178" s="34">
        <f t="shared" si="67"/>
        <v>0</v>
      </c>
      <c r="S178" s="34">
        <f t="shared" si="68"/>
        <v>64.8</v>
      </c>
      <c r="T178" s="34">
        <v>1</v>
      </c>
      <c r="U178" s="34" t="s">
        <v>1320</v>
      </c>
      <c r="V178" s="34">
        <f t="shared" si="69"/>
        <v>1.08</v>
      </c>
      <c r="W178" s="34" t="s">
        <v>1327</v>
      </c>
      <c r="X178" s="34">
        <f t="shared" si="69"/>
        <v>1.08</v>
      </c>
      <c r="Y178" s="34" t="s">
        <v>1332</v>
      </c>
      <c r="Z178" s="34">
        <f t="shared" si="69"/>
        <v>1.08</v>
      </c>
      <c r="AA178" s="34" t="s">
        <v>1356</v>
      </c>
      <c r="AB178" s="34">
        <f t="shared" si="69"/>
        <v>1.08</v>
      </c>
      <c r="AC178" s="34" t="s">
        <v>1345</v>
      </c>
      <c r="AD178" s="34">
        <f t="shared" si="70"/>
        <v>1.08</v>
      </c>
      <c r="AE178" s="34" t="s">
        <v>1349</v>
      </c>
      <c r="AF178" s="34">
        <f t="shared" si="71"/>
        <v>1.08</v>
      </c>
      <c r="AG178" s="34" t="s">
        <v>218</v>
      </c>
      <c r="AH178" s="34" t="s">
        <v>1324</v>
      </c>
      <c r="AI178" s="34">
        <f t="shared" si="72"/>
        <v>1.08</v>
      </c>
      <c r="AJ178" s="34" t="s">
        <v>1351</v>
      </c>
      <c r="AK178" s="34">
        <f t="shared" si="73"/>
        <v>1.08</v>
      </c>
      <c r="AL178" s="34" t="s">
        <v>1365</v>
      </c>
      <c r="AM178" s="34">
        <f t="shared" si="74"/>
        <v>1.08</v>
      </c>
      <c r="AN178" s="34" t="s">
        <v>1356</v>
      </c>
      <c r="AO178" s="34">
        <f t="shared" si="75"/>
        <v>1.08</v>
      </c>
      <c r="AP178" s="34" t="s">
        <v>1345</v>
      </c>
      <c r="AQ178" s="34">
        <f t="shared" si="76"/>
        <v>1.08</v>
      </c>
      <c r="AR178" s="34" t="s">
        <v>1349</v>
      </c>
      <c r="AS178" s="34">
        <f t="shared" si="77"/>
        <v>1.08</v>
      </c>
      <c r="AT178" s="34" t="s">
        <v>218</v>
      </c>
      <c r="AU178" s="34" t="s">
        <v>1324</v>
      </c>
      <c r="AV178" s="34">
        <f t="shared" si="78"/>
        <v>1.6199999999999999</v>
      </c>
      <c r="AW178" s="34" t="s">
        <v>1351</v>
      </c>
      <c r="AX178" s="34">
        <f t="shared" si="78"/>
        <v>1.6199999999999999</v>
      </c>
      <c r="AY178" s="34" t="s">
        <v>1333</v>
      </c>
      <c r="AZ178" s="34">
        <f t="shared" si="78"/>
        <v>1.6199999999999999</v>
      </c>
      <c r="BA178" s="34" t="s">
        <v>1357</v>
      </c>
      <c r="BB178" s="34">
        <f t="shared" si="78"/>
        <v>1.6199999999999999</v>
      </c>
      <c r="BC178" s="34" t="s">
        <v>1345</v>
      </c>
      <c r="BD178" s="34">
        <f t="shared" si="79"/>
        <v>1.6199999999999999</v>
      </c>
      <c r="BE178" s="34" t="s">
        <v>1349</v>
      </c>
      <c r="BF178" s="34">
        <f t="shared" si="80"/>
        <v>1.6199999999999999</v>
      </c>
      <c r="BG178" s="34">
        <v>10</v>
      </c>
      <c r="BH178" s="34" t="s">
        <v>1324</v>
      </c>
      <c r="BI178" s="34">
        <f t="shared" si="81"/>
        <v>1.6199999999999999</v>
      </c>
      <c r="BJ178" s="34" t="s">
        <v>1351</v>
      </c>
      <c r="BK178" s="34">
        <f t="shared" si="82"/>
        <v>1.6199999999999999</v>
      </c>
      <c r="BL178" s="34" t="s">
        <v>1333</v>
      </c>
      <c r="BM178" s="34">
        <f t="shared" si="83"/>
        <v>1.6199999999999999</v>
      </c>
      <c r="BN178" s="34" t="s">
        <v>1356</v>
      </c>
      <c r="BO178" s="34">
        <f t="shared" si="84"/>
        <v>1.6199999999999999</v>
      </c>
      <c r="BP178" s="34" t="s">
        <v>1345</v>
      </c>
      <c r="BQ178" s="34">
        <f t="shared" si="85"/>
        <v>1.6199999999999999</v>
      </c>
      <c r="BR178" s="34" t="s">
        <v>1349</v>
      </c>
      <c r="BS178" s="34">
        <f t="shared" si="86"/>
        <v>1.6199999999999999</v>
      </c>
      <c r="BT178" s="34">
        <v>10</v>
      </c>
      <c r="BU178" s="34" t="s">
        <v>1324</v>
      </c>
      <c r="BV178" s="34">
        <f t="shared" si="87"/>
        <v>2.6999999999999997</v>
      </c>
      <c r="BW178" s="34" t="s">
        <v>19</v>
      </c>
      <c r="BX178" s="34">
        <f t="shared" si="87"/>
        <v>2.6999999999999997</v>
      </c>
      <c r="BY178" s="34" t="s">
        <v>1333</v>
      </c>
      <c r="BZ178" s="34">
        <f t="shared" si="87"/>
        <v>2.6999999999999997</v>
      </c>
      <c r="CA178" s="34" t="s">
        <v>20</v>
      </c>
      <c r="CB178" s="34">
        <f t="shared" si="87"/>
        <v>2.6999999999999997</v>
      </c>
      <c r="CC178" s="34" t="s">
        <v>1345</v>
      </c>
      <c r="CD178" s="34">
        <f t="shared" si="88"/>
        <v>2.6999999999999997</v>
      </c>
      <c r="CE178" s="34" t="s">
        <v>1349</v>
      </c>
      <c r="CF178" s="34">
        <f t="shared" si="89"/>
        <v>2.6999999999999997</v>
      </c>
      <c r="CG178" s="34">
        <v>10</v>
      </c>
      <c r="CH178" s="34" t="s">
        <v>1324</v>
      </c>
      <c r="CI178" s="34">
        <f t="shared" si="90"/>
        <v>2.6999999999999997</v>
      </c>
      <c r="CJ178" s="34" t="s">
        <v>19</v>
      </c>
      <c r="CK178" s="34">
        <f t="shared" si="91"/>
        <v>2.6999999999999997</v>
      </c>
      <c r="CL178" s="34" t="s">
        <v>1333</v>
      </c>
      <c r="CM178" s="34">
        <f t="shared" si="92"/>
        <v>2.6999999999999997</v>
      </c>
      <c r="CN178" s="34" t="s">
        <v>20</v>
      </c>
      <c r="CO178" s="34">
        <f t="shared" si="93"/>
        <v>2.6999999999999997</v>
      </c>
      <c r="CP178" s="34" t="s">
        <v>1345</v>
      </c>
      <c r="CQ178" s="34">
        <f t="shared" si="94"/>
        <v>2.6999999999999997</v>
      </c>
      <c r="CR178" s="34" t="s">
        <v>1349</v>
      </c>
      <c r="CS178" s="34">
        <f t="shared" si="95"/>
        <v>2.6999999999999997</v>
      </c>
    </row>
    <row r="179" spans="1:97" s="44" customFormat="1" ht="15.75">
      <c r="A179" s="42" t="s">
        <v>911</v>
      </c>
      <c r="B179" s="40" t="s">
        <v>354</v>
      </c>
      <c r="C179" s="42" t="s">
        <v>44</v>
      </c>
      <c r="D179" s="42" t="s">
        <v>8</v>
      </c>
      <c r="E179" s="35"/>
      <c r="F179" s="42">
        <v>0</v>
      </c>
      <c r="G179" s="34">
        <v>0</v>
      </c>
      <c r="H179" s="34">
        <v>106</v>
      </c>
      <c r="I179" s="34">
        <v>74</v>
      </c>
      <c r="J179" s="34">
        <v>75</v>
      </c>
      <c r="K179" s="73">
        <v>48.5</v>
      </c>
      <c r="L179" s="34">
        <v>71</v>
      </c>
      <c r="M179" s="34">
        <v>58.5</v>
      </c>
      <c r="N179" s="34">
        <v>433</v>
      </c>
      <c r="O179" s="34" t="str">
        <f>IF(D179="理科",IF(N179&gt;=分数线!$C$2,"本科",""),IF(D179="文科",IF(N179&gt;=分数线!$C$3,"本科","")))</f>
        <v>本科</v>
      </c>
      <c r="P179" s="34">
        <f t="shared" si="63"/>
        <v>72</v>
      </c>
      <c r="Q179" s="34" t="str">
        <f>IF(D179="理科",IF(N179&gt;=分数线!$C$6,"重本",""),IF(D179="文科",IF(N179&gt;=分数线!$C$7,"重本","")))</f>
        <v/>
      </c>
      <c r="R179" s="34">
        <f t="shared" si="67"/>
        <v>0</v>
      </c>
      <c r="S179" s="34">
        <f t="shared" si="68"/>
        <v>72</v>
      </c>
      <c r="T179" s="34">
        <v>3</v>
      </c>
      <c r="U179" s="34" t="s">
        <v>1326</v>
      </c>
      <c r="V179" s="34">
        <f t="shared" si="69"/>
        <v>1.2</v>
      </c>
      <c r="W179" s="34" t="s">
        <v>1327</v>
      </c>
      <c r="X179" s="34">
        <f t="shared" si="69"/>
        <v>1.2</v>
      </c>
      <c r="Y179" s="34" t="s">
        <v>69</v>
      </c>
      <c r="Z179" s="34">
        <f t="shared" si="69"/>
        <v>1.2</v>
      </c>
      <c r="AA179" s="34" t="s">
        <v>1356</v>
      </c>
      <c r="AB179" s="34">
        <f t="shared" si="69"/>
        <v>1.2</v>
      </c>
      <c r="AC179" s="34" t="s">
        <v>1345</v>
      </c>
      <c r="AD179" s="34">
        <f t="shared" si="70"/>
        <v>1.2</v>
      </c>
      <c r="AE179" s="34" t="s">
        <v>1349</v>
      </c>
      <c r="AF179" s="34">
        <f t="shared" si="71"/>
        <v>1.2</v>
      </c>
      <c r="AG179" s="34" t="s">
        <v>218</v>
      </c>
      <c r="AH179" s="34" t="s">
        <v>1324</v>
      </c>
      <c r="AI179" s="34">
        <f t="shared" si="72"/>
        <v>1.2</v>
      </c>
      <c r="AJ179" s="34" t="s">
        <v>1351</v>
      </c>
      <c r="AK179" s="34">
        <f t="shared" si="73"/>
        <v>1.2</v>
      </c>
      <c r="AL179" s="34" t="s">
        <v>1355</v>
      </c>
      <c r="AM179" s="34">
        <f t="shared" si="74"/>
        <v>1.2</v>
      </c>
      <c r="AN179" s="34" t="s">
        <v>1356</v>
      </c>
      <c r="AO179" s="34">
        <f t="shared" si="75"/>
        <v>1.2</v>
      </c>
      <c r="AP179" s="34" t="s">
        <v>1345</v>
      </c>
      <c r="AQ179" s="34">
        <f t="shared" si="76"/>
        <v>1.2</v>
      </c>
      <c r="AR179" s="34" t="s">
        <v>1349</v>
      </c>
      <c r="AS179" s="34">
        <f t="shared" si="77"/>
        <v>1.2</v>
      </c>
      <c r="AT179" s="34" t="s">
        <v>218</v>
      </c>
      <c r="AU179" s="34" t="s">
        <v>1324</v>
      </c>
      <c r="AV179" s="34">
        <f t="shared" si="78"/>
        <v>1.7999999999999998</v>
      </c>
      <c r="AW179" s="34" t="s">
        <v>1351</v>
      </c>
      <c r="AX179" s="34">
        <f t="shared" si="78"/>
        <v>1.7999999999999998</v>
      </c>
      <c r="AY179" s="34" t="s">
        <v>1333</v>
      </c>
      <c r="AZ179" s="34">
        <f t="shared" si="78"/>
        <v>1.7999999999999998</v>
      </c>
      <c r="BA179" s="34" t="s">
        <v>1357</v>
      </c>
      <c r="BB179" s="34">
        <f t="shared" si="78"/>
        <v>1.7999999999999998</v>
      </c>
      <c r="BC179" s="34" t="s">
        <v>1345</v>
      </c>
      <c r="BD179" s="34">
        <f t="shared" si="79"/>
        <v>1.7999999999999998</v>
      </c>
      <c r="BE179" s="34" t="s">
        <v>1349</v>
      </c>
      <c r="BF179" s="34">
        <f t="shared" si="80"/>
        <v>1.7999999999999998</v>
      </c>
      <c r="BG179" s="34">
        <v>10</v>
      </c>
      <c r="BH179" s="34" t="s">
        <v>1324</v>
      </c>
      <c r="BI179" s="34">
        <f t="shared" si="81"/>
        <v>1.7999999999999998</v>
      </c>
      <c r="BJ179" s="34" t="s">
        <v>1351</v>
      </c>
      <c r="BK179" s="34">
        <f t="shared" si="82"/>
        <v>1.7999999999999998</v>
      </c>
      <c r="BL179" s="34" t="s">
        <v>1333</v>
      </c>
      <c r="BM179" s="34">
        <f t="shared" si="83"/>
        <v>1.7999999999999998</v>
      </c>
      <c r="BN179" s="34" t="s">
        <v>1356</v>
      </c>
      <c r="BO179" s="34">
        <f t="shared" si="84"/>
        <v>1.7999999999999998</v>
      </c>
      <c r="BP179" s="34" t="s">
        <v>1345</v>
      </c>
      <c r="BQ179" s="34">
        <f t="shared" si="85"/>
        <v>1.7999999999999998</v>
      </c>
      <c r="BR179" s="34" t="s">
        <v>1349</v>
      </c>
      <c r="BS179" s="34">
        <f t="shared" si="86"/>
        <v>1.7999999999999998</v>
      </c>
      <c r="BT179" s="34">
        <v>10</v>
      </c>
      <c r="BU179" s="34" t="s">
        <v>1324</v>
      </c>
      <c r="BV179" s="34">
        <f t="shared" si="87"/>
        <v>3</v>
      </c>
      <c r="BW179" s="34" t="s">
        <v>19</v>
      </c>
      <c r="BX179" s="34">
        <f t="shared" si="87"/>
        <v>3</v>
      </c>
      <c r="BY179" s="34" t="s">
        <v>1333</v>
      </c>
      <c r="BZ179" s="34">
        <f t="shared" si="87"/>
        <v>3</v>
      </c>
      <c r="CA179" s="34" t="s">
        <v>20</v>
      </c>
      <c r="CB179" s="34">
        <f t="shared" si="87"/>
        <v>3</v>
      </c>
      <c r="CC179" s="34" t="s">
        <v>1345</v>
      </c>
      <c r="CD179" s="34">
        <f t="shared" si="88"/>
        <v>3</v>
      </c>
      <c r="CE179" s="34" t="s">
        <v>1349</v>
      </c>
      <c r="CF179" s="34">
        <f t="shared" si="89"/>
        <v>3</v>
      </c>
      <c r="CG179" s="34">
        <v>10</v>
      </c>
      <c r="CH179" s="34" t="s">
        <v>1324</v>
      </c>
      <c r="CI179" s="34">
        <f t="shared" si="90"/>
        <v>3</v>
      </c>
      <c r="CJ179" s="34" t="s">
        <v>19</v>
      </c>
      <c r="CK179" s="34">
        <f t="shared" si="91"/>
        <v>3</v>
      </c>
      <c r="CL179" s="34" t="s">
        <v>1333</v>
      </c>
      <c r="CM179" s="34">
        <f t="shared" si="92"/>
        <v>3</v>
      </c>
      <c r="CN179" s="34" t="s">
        <v>20</v>
      </c>
      <c r="CO179" s="34">
        <f t="shared" si="93"/>
        <v>3</v>
      </c>
      <c r="CP179" s="34" t="s">
        <v>1345</v>
      </c>
      <c r="CQ179" s="34">
        <f t="shared" si="94"/>
        <v>3</v>
      </c>
      <c r="CR179" s="34" t="s">
        <v>1349</v>
      </c>
      <c r="CS179" s="34">
        <f t="shared" si="95"/>
        <v>3</v>
      </c>
    </row>
    <row r="180" spans="1:97" s="44" customFormat="1" ht="15.75">
      <c r="A180" s="42" t="s">
        <v>912</v>
      </c>
      <c r="B180" s="40" t="s">
        <v>355</v>
      </c>
      <c r="C180" s="42" t="s">
        <v>44</v>
      </c>
      <c r="D180" s="42" t="s">
        <v>8</v>
      </c>
      <c r="E180" s="35"/>
      <c r="F180" s="42">
        <v>0.2</v>
      </c>
      <c r="G180" s="34">
        <v>0</v>
      </c>
      <c r="H180" s="34">
        <v>101</v>
      </c>
      <c r="I180" s="34">
        <v>63</v>
      </c>
      <c r="J180" s="34">
        <v>99</v>
      </c>
      <c r="K180" s="73">
        <v>47.5</v>
      </c>
      <c r="L180" s="34">
        <v>71</v>
      </c>
      <c r="M180" s="34">
        <v>51</v>
      </c>
      <c r="N180" s="34">
        <v>433</v>
      </c>
      <c r="O180" s="34" t="str">
        <f>IF(D180="理科",IF(N180&gt;=分数线!$C$2,"本科",""),IF(D180="文科",IF(N180&gt;=分数线!$C$3,"本科","")))</f>
        <v>本科</v>
      </c>
      <c r="P180" s="34">
        <f t="shared" si="63"/>
        <v>64.8</v>
      </c>
      <c r="Q180" s="34" t="str">
        <f>IF(D180="理科",IF(N180&gt;=分数线!$C$6,"重本",""),IF(D180="文科",IF(N180&gt;=分数线!$C$7,"重本","")))</f>
        <v/>
      </c>
      <c r="R180" s="34">
        <f t="shared" si="67"/>
        <v>0</v>
      </c>
      <c r="S180" s="34">
        <f t="shared" si="68"/>
        <v>64.8</v>
      </c>
      <c r="T180" s="34">
        <v>2</v>
      </c>
      <c r="U180" s="34" t="s">
        <v>1321</v>
      </c>
      <c r="V180" s="34">
        <f t="shared" si="69"/>
        <v>1.08</v>
      </c>
      <c r="W180" s="34" t="s">
        <v>1364</v>
      </c>
      <c r="X180" s="34">
        <f t="shared" si="69"/>
        <v>1.08</v>
      </c>
      <c r="Y180" s="34" t="s">
        <v>1333</v>
      </c>
      <c r="Z180" s="34">
        <f t="shared" si="69"/>
        <v>1.08</v>
      </c>
      <c r="AA180" s="34" t="s">
        <v>1340</v>
      </c>
      <c r="AB180" s="34">
        <f t="shared" si="69"/>
        <v>1.08</v>
      </c>
      <c r="AC180" s="34" t="s">
        <v>73</v>
      </c>
      <c r="AD180" s="34">
        <f t="shared" si="70"/>
        <v>1.08</v>
      </c>
      <c r="AE180" s="34" t="s">
        <v>1348</v>
      </c>
      <c r="AF180" s="34">
        <f t="shared" si="71"/>
        <v>1.08</v>
      </c>
      <c r="AG180" s="34" t="s">
        <v>1359</v>
      </c>
      <c r="AH180" s="34" t="s">
        <v>1362</v>
      </c>
      <c r="AI180" s="34">
        <f t="shared" si="72"/>
        <v>1.08</v>
      </c>
      <c r="AJ180" s="34" t="s">
        <v>1331</v>
      </c>
      <c r="AK180" s="34">
        <f t="shared" si="73"/>
        <v>1.08</v>
      </c>
      <c r="AL180" s="34" t="s">
        <v>1355</v>
      </c>
      <c r="AM180" s="34">
        <f t="shared" si="74"/>
        <v>1.08</v>
      </c>
      <c r="AN180" s="34" t="s">
        <v>1340</v>
      </c>
      <c r="AO180" s="34">
        <f t="shared" si="75"/>
        <v>1.08</v>
      </c>
      <c r="AP180" s="34" t="s">
        <v>73</v>
      </c>
      <c r="AQ180" s="34">
        <f t="shared" si="76"/>
        <v>1.08</v>
      </c>
      <c r="AR180" s="34" t="s">
        <v>1348</v>
      </c>
      <c r="AS180" s="34">
        <f t="shared" si="77"/>
        <v>1.08</v>
      </c>
      <c r="AT180" s="34" t="s">
        <v>1359</v>
      </c>
      <c r="AU180" s="34" t="s">
        <v>1326</v>
      </c>
      <c r="AV180" s="34">
        <f t="shared" si="78"/>
        <v>1.6199999999999999</v>
      </c>
      <c r="AW180" s="34" t="s">
        <v>1331</v>
      </c>
      <c r="AX180" s="34">
        <f t="shared" si="78"/>
        <v>1.6199999999999999</v>
      </c>
      <c r="AY180" s="34" t="s">
        <v>1335</v>
      </c>
      <c r="AZ180" s="34">
        <f t="shared" si="78"/>
        <v>1.6199999999999999</v>
      </c>
      <c r="BA180" s="34" t="s">
        <v>1340</v>
      </c>
      <c r="BB180" s="34">
        <f t="shared" si="78"/>
        <v>1.6199999999999999</v>
      </c>
      <c r="BC180" s="34" t="s">
        <v>73</v>
      </c>
      <c r="BD180" s="34">
        <f t="shared" si="79"/>
        <v>1.6199999999999999</v>
      </c>
      <c r="BE180" s="34" t="s">
        <v>1348</v>
      </c>
      <c r="BF180" s="34">
        <f t="shared" si="80"/>
        <v>1.6199999999999999</v>
      </c>
      <c r="BG180" s="34">
        <v>12</v>
      </c>
      <c r="BH180" s="34" t="s">
        <v>1326</v>
      </c>
      <c r="BI180" s="34">
        <f t="shared" si="81"/>
        <v>1.6199999999999999</v>
      </c>
      <c r="BJ180" s="34" t="s">
        <v>1331</v>
      </c>
      <c r="BK180" s="34">
        <f t="shared" si="82"/>
        <v>1.6199999999999999</v>
      </c>
      <c r="BL180" s="34" t="s">
        <v>1335</v>
      </c>
      <c r="BM180" s="34">
        <f t="shared" si="83"/>
        <v>1.6199999999999999</v>
      </c>
      <c r="BN180" s="34" t="s">
        <v>1340</v>
      </c>
      <c r="BO180" s="34">
        <f t="shared" si="84"/>
        <v>1.6199999999999999</v>
      </c>
      <c r="BP180" s="34" t="s">
        <v>73</v>
      </c>
      <c r="BQ180" s="34">
        <f t="shared" si="85"/>
        <v>1.6199999999999999</v>
      </c>
      <c r="BR180" s="34" t="s">
        <v>1348</v>
      </c>
      <c r="BS180" s="34">
        <f t="shared" si="86"/>
        <v>1.6199999999999999</v>
      </c>
      <c r="BT180" s="34">
        <v>12</v>
      </c>
      <c r="BU180" s="34" t="s">
        <v>1326</v>
      </c>
      <c r="BV180" s="34">
        <f t="shared" si="87"/>
        <v>2.6999999999999997</v>
      </c>
      <c r="BW180" s="34" t="s">
        <v>1331</v>
      </c>
      <c r="BX180" s="34">
        <f t="shared" si="87"/>
        <v>2.6999999999999997</v>
      </c>
      <c r="BY180" s="34" t="s">
        <v>1335</v>
      </c>
      <c r="BZ180" s="34">
        <f t="shared" si="87"/>
        <v>2.6999999999999997</v>
      </c>
      <c r="CA180" s="34" t="s">
        <v>1340</v>
      </c>
      <c r="CB180" s="34">
        <f t="shared" si="87"/>
        <v>2.6999999999999997</v>
      </c>
      <c r="CC180" s="34" t="s">
        <v>73</v>
      </c>
      <c r="CD180" s="34">
        <f t="shared" si="88"/>
        <v>2.6999999999999997</v>
      </c>
      <c r="CE180" s="34" t="s">
        <v>1348</v>
      </c>
      <c r="CF180" s="34">
        <f t="shared" si="89"/>
        <v>2.6999999999999997</v>
      </c>
      <c r="CG180" s="34">
        <v>12</v>
      </c>
      <c r="CH180" s="34" t="s">
        <v>1326</v>
      </c>
      <c r="CI180" s="34">
        <f t="shared" si="90"/>
        <v>2.6999999999999997</v>
      </c>
      <c r="CJ180" s="34" t="s">
        <v>1331</v>
      </c>
      <c r="CK180" s="34">
        <f t="shared" si="91"/>
        <v>2.6999999999999997</v>
      </c>
      <c r="CL180" s="34" t="s">
        <v>1335</v>
      </c>
      <c r="CM180" s="34">
        <f t="shared" si="92"/>
        <v>2.6999999999999997</v>
      </c>
      <c r="CN180" s="34" t="s">
        <v>1340</v>
      </c>
      <c r="CO180" s="34">
        <f t="shared" si="93"/>
        <v>2.6999999999999997</v>
      </c>
      <c r="CP180" s="34" t="s">
        <v>73</v>
      </c>
      <c r="CQ180" s="34">
        <f t="shared" si="94"/>
        <v>2.6999999999999997</v>
      </c>
      <c r="CR180" s="34" t="s">
        <v>1348</v>
      </c>
      <c r="CS180" s="34">
        <f t="shared" si="95"/>
        <v>2.6999999999999997</v>
      </c>
    </row>
    <row r="181" spans="1:97" s="44" customFormat="1" ht="15.75">
      <c r="A181" s="42" t="s">
        <v>913</v>
      </c>
      <c r="B181" s="40" t="s">
        <v>356</v>
      </c>
      <c r="C181" s="42" t="s">
        <v>44</v>
      </c>
      <c r="D181" s="42" t="s">
        <v>8</v>
      </c>
      <c r="E181" s="35"/>
      <c r="F181" s="42">
        <v>0.2</v>
      </c>
      <c r="G181" s="34">
        <v>0</v>
      </c>
      <c r="H181" s="34">
        <v>109</v>
      </c>
      <c r="I181" s="34">
        <v>77</v>
      </c>
      <c r="J181" s="34">
        <v>63</v>
      </c>
      <c r="K181" s="73">
        <v>52</v>
      </c>
      <c r="L181" s="34">
        <v>57</v>
      </c>
      <c r="M181" s="34">
        <v>74</v>
      </c>
      <c r="N181" s="34">
        <v>432</v>
      </c>
      <c r="O181" s="34" t="str">
        <f>IF(D181="理科",IF(N181&gt;=分数线!$C$2,"本科",""),IF(D181="文科",IF(N181&gt;=分数线!$C$3,"本科","")))</f>
        <v/>
      </c>
      <c r="P181" s="34">
        <f t="shared" si="63"/>
        <v>-7.2</v>
      </c>
      <c r="Q181" s="34" t="str">
        <f>IF(D181="理科",IF(N181&gt;=分数线!$C$6,"重本",""),IF(D181="文科",IF(N181&gt;=分数线!$C$7,"重本","")))</f>
        <v/>
      </c>
      <c r="R181" s="34">
        <f t="shared" si="67"/>
        <v>0</v>
      </c>
      <c r="S181" s="34">
        <f t="shared" si="68"/>
        <v>-7.2</v>
      </c>
      <c r="T181" s="34">
        <v>8</v>
      </c>
      <c r="U181" s="34" t="s">
        <v>1324</v>
      </c>
      <c r="V181" s="34">
        <f t="shared" si="69"/>
        <v>-0.12000000000000001</v>
      </c>
      <c r="W181" s="34" t="s">
        <v>1330</v>
      </c>
      <c r="X181" s="34">
        <f t="shared" si="69"/>
        <v>-0.12000000000000001</v>
      </c>
      <c r="Y181" s="34" t="s">
        <v>1365</v>
      </c>
      <c r="Z181" s="34">
        <f t="shared" si="69"/>
        <v>-0.12000000000000001</v>
      </c>
      <c r="AA181" s="34" t="s">
        <v>1366</v>
      </c>
      <c r="AB181" s="34">
        <f t="shared" si="69"/>
        <v>-0.12000000000000001</v>
      </c>
      <c r="AC181" s="34" t="s">
        <v>1344</v>
      </c>
      <c r="AD181" s="34">
        <f t="shared" si="70"/>
        <v>-0.12000000000000001</v>
      </c>
      <c r="AE181" s="34" t="s">
        <v>1349</v>
      </c>
      <c r="AF181" s="34">
        <f t="shared" si="71"/>
        <v>-0.12000000000000001</v>
      </c>
      <c r="AG181" s="34" t="s">
        <v>219</v>
      </c>
      <c r="AH181" s="34" t="s">
        <v>1324</v>
      </c>
      <c r="AI181" s="34">
        <f t="shared" si="72"/>
        <v>-0.12000000000000001</v>
      </c>
      <c r="AJ181" s="34" t="s">
        <v>1330</v>
      </c>
      <c r="AK181" s="34">
        <f t="shared" si="73"/>
        <v>-0.12000000000000001</v>
      </c>
      <c r="AL181" s="34" t="s">
        <v>1365</v>
      </c>
      <c r="AM181" s="34">
        <f t="shared" si="74"/>
        <v>-0.12000000000000001</v>
      </c>
      <c r="AN181" s="34" t="s">
        <v>1366</v>
      </c>
      <c r="AO181" s="34">
        <f t="shared" si="75"/>
        <v>-0.12000000000000001</v>
      </c>
      <c r="AP181" s="34" t="s">
        <v>1344</v>
      </c>
      <c r="AQ181" s="34">
        <f t="shared" si="76"/>
        <v>-0.12000000000000001</v>
      </c>
      <c r="AR181" s="34" t="s">
        <v>1349</v>
      </c>
      <c r="AS181" s="34">
        <f t="shared" si="77"/>
        <v>-0.12000000000000001</v>
      </c>
      <c r="AT181" s="34" t="s">
        <v>219</v>
      </c>
      <c r="AU181" s="34" t="s">
        <v>1324</v>
      </c>
      <c r="AV181" s="34">
        <f t="shared" si="78"/>
        <v>-0.18000000000000002</v>
      </c>
      <c r="AW181" s="34" t="s">
        <v>1330</v>
      </c>
      <c r="AX181" s="34">
        <f t="shared" si="78"/>
        <v>-0.18000000000000002</v>
      </c>
      <c r="AY181" s="34" t="s">
        <v>1334</v>
      </c>
      <c r="AZ181" s="34">
        <f t="shared" si="78"/>
        <v>-0.18000000000000002</v>
      </c>
      <c r="BA181" s="34" t="s">
        <v>1357</v>
      </c>
      <c r="BB181" s="34">
        <f t="shared" si="78"/>
        <v>-0.18000000000000002</v>
      </c>
      <c r="BC181" s="34" t="s">
        <v>1344</v>
      </c>
      <c r="BD181" s="34">
        <f t="shared" si="79"/>
        <v>-0.18000000000000002</v>
      </c>
      <c r="BE181" s="34" t="s">
        <v>1349</v>
      </c>
      <c r="BF181" s="34">
        <f t="shared" si="80"/>
        <v>-0.18000000000000002</v>
      </c>
      <c r="BG181" s="34">
        <v>8</v>
      </c>
      <c r="BH181" s="34" t="s">
        <v>1324</v>
      </c>
      <c r="BI181" s="34">
        <f t="shared" si="81"/>
        <v>-0.18000000000000002</v>
      </c>
      <c r="BJ181" s="34" t="s">
        <v>1330</v>
      </c>
      <c r="BK181" s="34">
        <f t="shared" si="82"/>
        <v>-0.18000000000000002</v>
      </c>
      <c r="BL181" s="34" t="s">
        <v>1334</v>
      </c>
      <c r="BM181" s="34">
        <f t="shared" si="83"/>
        <v>-0.18000000000000002</v>
      </c>
      <c r="BN181" s="34" t="s">
        <v>1357</v>
      </c>
      <c r="BO181" s="34">
        <f t="shared" si="84"/>
        <v>-0.18000000000000002</v>
      </c>
      <c r="BP181" s="34" t="s">
        <v>1344</v>
      </c>
      <c r="BQ181" s="34">
        <f t="shared" si="85"/>
        <v>-0.18000000000000002</v>
      </c>
      <c r="BR181" s="34" t="s">
        <v>1342</v>
      </c>
      <c r="BS181" s="34">
        <f t="shared" si="86"/>
        <v>-0.18000000000000002</v>
      </c>
      <c r="BT181" s="34">
        <v>8</v>
      </c>
      <c r="BU181" s="34" t="s">
        <v>1324</v>
      </c>
      <c r="BV181" s="34">
        <f t="shared" si="87"/>
        <v>-0.3</v>
      </c>
      <c r="BW181" s="34" t="s">
        <v>1330</v>
      </c>
      <c r="BX181" s="34">
        <f t="shared" si="87"/>
        <v>-0.3</v>
      </c>
      <c r="BY181" s="34" t="s">
        <v>1334</v>
      </c>
      <c r="BZ181" s="34">
        <f t="shared" si="87"/>
        <v>-0.3</v>
      </c>
      <c r="CA181" s="34" t="s">
        <v>1340</v>
      </c>
      <c r="CB181" s="34">
        <f t="shared" si="87"/>
        <v>-0.3</v>
      </c>
      <c r="CC181" s="34" t="s">
        <v>1344</v>
      </c>
      <c r="CD181" s="34">
        <f t="shared" si="88"/>
        <v>-0.3</v>
      </c>
      <c r="CE181" s="34" t="s">
        <v>1342</v>
      </c>
      <c r="CF181" s="34">
        <f t="shared" si="89"/>
        <v>-0.3</v>
      </c>
      <c r="CG181" s="34">
        <v>8</v>
      </c>
      <c r="CH181" s="34" t="s">
        <v>1324</v>
      </c>
      <c r="CI181" s="34">
        <f t="shared" si="90"/>
        <v>-0.3</v>
      </c>
      <c r="CJ181" s="34" t="s">
        <v>1330</v>
      </c>
      <c r="CK181" s="34">
        <f t="shared" si="91"/>
        <v>-0.3</v>
      </c>
      <c r="CL181" s="34" t="s">
        <v>1334</v>
      </c>
      <c r="CM181" s="34">
        <f t="shared" si="92"/>
        <v>-0.3</v>
      </c>
      <c r="CN181" s="34" t="s">
        <v>1340</v>
      </c>
      <c r="CO181" s="34">
        <f t="shared" si="93"/>
        <v>-0.3</v>
      </c>
      <c r="CP181" s="34" t="s">
        <v>1344</v>
      </c>
      <c r="CQ181" s="34">
        <f t="shared" si="94"/>
        <v>-0.3</v>
      </c>
      <c r="CR181" s="34" t="s">
        <v>1342</v>
      </c>
      <c r="CS181" s="34">
        <f t="shared" si="95"/>
        <v>-0.3</v>
      </c>
    </row>
    <row r="182" spans="1:97" s="44" customFormat="1" ht="15.75">
      <c r="A182" s="42" t="s">
        <v>914</v>
      </c>
      <c r="B182" s="65" t="s">
        <v>357</v>
      </c>
      <c r="C182" s="42" t="s">
        <v>44</v>
      </c>
      <c r="D182" s="42" t="s">
        <v>8</v>
      </c>
      <c r="E182" s="35"/>
      <c r="F182" s="42">
        <v>0.2</v>
      </c>
      <c r="G182" s="34">
        <v>0</v>
      </c>
      <c r="H182" s="34">
        <v>101</v>
      </c>
      <c r="I182" s="34">
        <v>76</v>
      </c>
      <c r="J182" s="34">
        <v>56</v>
      </c>
      <c r="K182" s="73">
        <v>50.5</v>
      </c>
      <c r="L182" s="34">
        <v>66.5</v>
      </c>
      <c r="M182" s="34">
        <v>81</v>
      </c>
      <c r="N182" s="34">
        <v>431</v>
      </c>
      <c r="O182" s="34" t="str">
        <f>IF(D182="理科",IF(N182&gt;=分数线!$C$2,"本科",""),IF(D182="文科",IF(N182&gt;=分数线!$C$3,"本科","")))</f>
        <v/>
      </c>
      <c r="P182" s="34">
        <f t="shared" si="63"/>
        <v>-7.2</v>
      </c>
      <c r="Q182" s="34" t="str">
        <f>IF(D182="理科",IF(N182&gt;=分数线!$C$6,"重本",""),IF(D182="文科",IF(N182&gt;=分数线!$C$7,"重本","")))</f>
        <v/>
      </c>
      <c r="R182" s="34">
        <f t="shared" si="67"/>
        <v>0</v>
      </c>
      <c r="S182" s="34">
        <f t="shared" si="68"/>
        <v>-7.2</v>
      </c>
      <c r="T182" s="34">
        <v>2</v>
      </c>
      <c r="U182" s="34" t="s">
        <v>1321</v>
      </c>
      <c r="V182" s="34">
        <f t="shared" si="69"/>
        <v>-0.12000000000000001</v>
      </c>
      <c r="W182" s="34" t="s">
        <v>1364</v>
      </c>
      <c r="X182" s="34">
        <f t="shared" si="69"/>
        <v>-0.12000000000000001</v>
      </c>
      <c r="Y182" s="34" t="s">
        <v>1333</v>
      </c>
      <c r="Z182" s="34">
        <f t="shared" si="69"/>
        <v>-0.12000000000000001</v>
      </c>
      <c r="AA182" s="34" t="s">
        <v>1340</v>
      </c>
      <c r="AB182" s="34">
        <f t="shared" si="69"/>
        <v>-0.12000000000000001</v>
      </c>
      <c r="AC182" s="34" t="s">
        <v>72</v>
      </c>
      <c r="AD182" s="34">
        <f t="shared" si="70"/>
        <v>-0.12000000000000001</v>
      </c>
      <c r="AE182" s="34" t="s">
        <v>18</v>
      </c>
      <c r="AF182" s="34">
        <f t="shared" si="71"/>
        <v>-0.12000000000000001</v>
      </c>
      <c r="AG182" s="34" t="s">
        <v>220</v>
      </c>
      <c r="AH182" s="34" t="s">
        <v>1362</v>
      </c>
      <c r="AI182" s="34">
        <f t="shared" si="72"/>
        <v>-0.12000000000000001</v>
      </c>
      <c r="AJ182" s="34" t="s">
        <v>1363</v>
      </c>
      <c r="AK182" s="34">
        <f t="shared" si="73"/>
        <v>-0.12000000000000001</v>
      </c>
      <c r="AL182" s="34" t="s">
        <v>1332</v>
      </c>
      <c r="AM182" s="34">
        <f t="shared" si="74"/>
        <v>-0.12000000000000001</v>
      </c>
      <c r="AN182" s="34" t="s">
        <v>1340</v>
      </c>
      <c r="AO182" s="34">
        <f t="shared" si="75"/>
        <v>-0.12000000000000001</v>
      </c>
      <c r="AP182" s="34" t="s">
        <v>72</v>
      </c>
      <c r="AQ182" s="34">
        <f t="shared" si="76"/>
        <v>-0.12000000000000001</v>
      </c>
      <c r="AR182" s="34" t="s">
        <v>18</v>
      </c>
      <c r="AS182" s="34">
        <f t="shared" si="77"/>
        <v>-0.12000000000000001</v>
      </c>
      <c r="AT182" s="34" t="s">
        <v>220</v>
      </c>
      <c r="AU182" s="34" t="s">
        <v>1323</v>
      </c>
      <c r="AV182" s="34">
        <f t="shared" si="78"/>
        <v>-0.18000000000000002</v>
      </c>
      <c r="AW182" s="34" t="s">
        <v>1351</v>
      </c>
      <c r="AX182" s="34">
        <f t="shared" si="78"/>
        <v>-0.18000000000000002</v>
      </c>
      <c r="AY182" s="34" t="s">
        <v>1332</v>
      </c>
      <c r="AZ182" s="34">
        <f t="shared" si="78"/>
        <v>-0.18000000000000002</v>
      </c>
      <c r="BA182" s="34" t="s">
        <v>1340</v>
      </c>
      <c r="BB182" s="34">
        <f t="shared" si="78"/>
        <v>-0.18000000000000002</v>
      </c>
      <c r="BC182" s="34" t="s">
        <v>1358</v>
      </c>
      <c r="BD182" s="34">
        <f t="shared" si="79"/>
        <v>-0.18000000000000002</v>
      </c>
      <c r="BE182" s="34" t="s">
        <v>1342</v>
      </c>
      <c r="BF182" s="34">
        <f t="shared" si="80"/>
        <v>-0.18000000000000002</v>
      </c>
      <c r="BG182" s="34">
        <v>7</v>
      </c>
      <c r="BH182" s="34" t="s">
        <v>1323</v>
      </c>
      <c r="BI182" s="34">
        <f t="shared" si="81"/>
        <v>-0.18000000000000002</v>
      </c>
      <c r="BJ182" s="34" t="s">
        <v>1351</v>
      </c>
      <c r="BK182" s="34">
        <f t="shared" si="82"/>
        <v>-0.18000000000000002</v>
      </c>
      <c r="BL182" s="34" t="s">
        <v>1332</v>
      </c>
      <c r="BM182" s="34">
        <f t="shared" si="83"/>
        <v>-0.18000000000000002</v>
      </c>
      <c r="BN182" s="34" t="s">
        <v>1340</v>
      </c>
      <c r="BO182" s="34">
        <f t="shared" si="84"/>
        <v>-0.18000000000000002</v>
      </c>
      <c r="BP182" s="34" t="s">
        <v>1358</v>
      </c>
      <c r="BQ182" s="34">
        <f t="shared" si="85"/>
        <v>-0.18000000000000002</v>
      </c>
      <c r="BR182" s="34" t="s">
        <v>1342</v>
      </c>
      <c r="BS182" s="34">
        <f t="shared" si="86"/>
        <v>-0.18000000000000002</v>
      </c>
      <c r="BT182" s="34">
        <v>7</v>
      </c>
      <c r="BU182" s="34" t="s">
        <v>1323</v>
      </c>
      <c r="BV182" s="34">
        <f t="shared" si="87"/>
        <v>-0.3</v>
      </c>
      <c r="BW182" s="34" t="s">
        <v>19</v>
      </c>
      <c r="BX182" s="34">
        <f t="shared" si="87"/>
        <v>-0.3</v>
      </c>
      <c r="BY182" s="34" t="s">
        <v>1332</v>
      </c>
      <c r="BZ182" s="34">
        <f t="shared" si="87"/>
        <v>-0.3</v>
      </c>
      <c r="CA182" s="34" t="s">
        <v>1340</v>
      </c>
      <c r="CB182" s="34">
        <f t="shared" si="87"/>
        <v>-0.3</v>
      </c>
      <c r="CC182" s="34" t="s">
        <v>1343</v>
      </c>
      <c r="CD182" s="34">
        <f t="shared" si="88"/>
        <v>-0.3</v>
      </c>
      <c r="CE182" s="34" t="s">
        <v>1342</v>
      </c>
      <c r="CF182" s="34">
        <f t="shared" si="89"/>
        <v>-0.3</v>
      </c>
      <c r="CG182" s="34">
        <v>7</v>
      </c>
      <c r="CH182" s="34" t="s">
        <v>1323</v>
      </c>
      <c r="CI182" s="34">
        <f t="shared" si="90"/>
        <v>-0.3</v>
      </c>
      <c r="CJ182" s="34" t="s">
        <v>19</v>
      </c>
      <c r="CK182" s="34">
        <f t="shared" si="91"/>
        <v>-0.3</v>
      </c>
      <c r="CL182" s="34" t="s">
        <v>1332</v>
      </c>
      <c r="CM182" s="34">
        <f t="shared" si="92"/>
        <v>-0.3</v>
      </c>
      <c r="CN182" s="34" t="s">
        <v>1340</v>
      </c>
      <c r="CO182" s="34">
        <f t="shared" si="93"/>
        <v>-0.3</v>
      </c>
      <c r="CP182" s="34" t="s">
        <v>1343</v>
      </c>
      <c r="CQ182" s="34">
        <f t="shared" si="94"/>
        <v>-0.3</v>
      </c>
      <c r="CR182" s="34" t="s">
        <v>1342</v>
      </c>
      <c r="CS182" s="34">
        <f t="shared" si="95"/>
        <v>-0.3</v>
      </c>
    </row>
    <row r="183" spans="1:97" s="44" customFormat="1" ht="15.75">
      <c r="A183" s="42" t="s">
        <v>915</v>
      </c>
      <c r="B183" s="65" t="s">
        <v>358</v>
      </c>
      <c r="C183" s="42" t="s">
        <v>44</v>
      </c>
      <c r="D183" s="42" t="s">
        <v>8</v>
      </c>
      <c r="E183" s="35"/>
      <c r="F183" s="42">
        <v>0</v>
      </c>
      <c r="G183" s="34">
        <v>0</v>
      </c>
      <c r="H183" s="34">
        <v>107</v>
      </c>
      <c r="I183" s="34">
        <v>62</v>
      </c>
      <c r="J183" s="34">
        <v>97</v>
      </c>
      <c r="K183" s="73">
        <v>25.5</v>
      </c>
      <c r="L183" s="34">
        <v>66.5</v>
      </c>
      <c r="M183" s="34">
        <v>73</v>
      </c>
      <c r="N183" s="34">
        <v>431</v>
      </c>
      <c r="O183" s="34" t="str">
        <f>IF(D183="理科",IF(N183&gt;=分数线!$C$2,"本科",""),IF(D183="文科",IF(N183&gt;=分数线!$C$3,"本科","")))</f>
        <v/>
      </c>
      <c r="P183" s="34">
        <f t="shared" si="63"/>
        <v>0</v>
      </c>
      <c r="Q183" s="34" t="str">
        <f>IF(D183="理科",IF(N183&gt;=分数线!$C$6,"重本",""),IF(D183="文科",IF(N183&gt;=分数线!$C$7,"重本","")))</f>
        <v/>
      </c>
      <c r="R183" s="34">
        <f t="shared" si="67"/>
        <v>0</v>
      </c>
      <c r="S183" s="34">
        <f t="shared" si="68"/>
        <v>0</v>
      </c>
      <c r="T183" s="34">
        <v>7</v>
      </c>
      <c r="U183" s="34" t="s">
        <v>1362</v>
      </c>
      <c r="V183" s="34">
        <f t="shared" si="69"/>
        <v>0</v>
      </c>
      <c r="W183" s="34" t="s">
        <v>1363</v>
      </c>
      <c r="X183" s="34">
        <f t="shared" si="69"/>
        <v>0</v>
      </c>
      <c r="Y183" s="34" t="s">
        <v>1332</v>
      </c>
      <c r="Z183" s="34">
        <f t="shared" si="69"/>
        <v>0</v>
      </c>
      <c r="AA183" s="34" t="s">
        <v>1340</v>
      </c>
      <c r="AB183" s="34">
        <f t="shared" si="69"/>
        <v>0</v>
      </c>
      <c r="AC183" s="34" t="s">
        <v>72</v>
      </c>
      <c r="AD183" s="34">
        <f t="shared" si="70"/>
        <v>0</v>
      </c>
      <c r="AE183" s="34" t="s">
        <v>18</v>
      </c>
      <c r="AF183" s="34">
        <f t="shared" si="71"/>
        <v>0</v>
      </c>
      <c r="AG183" s="34" t="s">
        <v>220</v>
      </c>
      <c r="AH183" s="34" t="s">
        <v>1362</v>
      </c>
      <c r="AI183" s="34">
        <f t="shared" si="72"/>
        <v>0</v>
      </c>
      <c r="AJ183" s="34" t="s">
        <v>1363</v>
      </c>
      <c r="AK183" s="34">
        <f t="shared" si="73"/>
        <v>0</v>
      </c>
      <c r="AL183" s="34" t="s">
        <v>1332</v>
      </c>
      <c r="AM183" s="34">
        <f t="shared" si="74"/>
        <v>0</v>
      </c>
      <c r="AN183" s="34" t="s">
        <v>1340</v>
      </c>
      <c r="AO183" s="34">
        <f t="shared" si="75"/>
        <v>0</v>
      </c>
      <c r="AP183" s="34" t="s">
        <v>72</v>
      </c>
      <c r="AQ183" s="34">
        <f t="shared" si="76"/>
        <v>0</v>
      </c>
      <c r="AR183" s="34" t="s">
        <v>18</v>
      </c>
      <c r="AS183" s="34">
        <f t="shared" si="77"/>
        <v>0</v>
      </c>
      <c r="AT183" s="34" t="s">
        <v>220</v>
      </c>
      <c r="AU183" s="34" t="s">
        <v>1323</v>
      </c>
      <c r="AV183" s="34">
        <f t="shared" si="78"/>
        <v>0</v>
      </c>
      <c r="AW183" s="34" t="s">
        <v>1351</v>
      </c>
      <c r="AX183" s="34">
        <f t="shared" si="78"/>
        <v>0</v>
      </c>
      <c r="AY183" s="34" t="s">
        <v>1332</v>
      </c>
      <c r="AZ183" s="34">
        <f t="shared" si="78"/>
        <v>0</v>
      </c>
      <c r="BA183" s="34" t="s">
        <v>1340</v>
      </c>
      <c r="BB183" s="34">
        <f t="shared" si="78"/>
        <v>0</v>
      </c>
      <c r="BC183" s="34" t="s">
        <v>1358</v>
      </c>
      <c r="BD183" s="34">
        <f t="shared" si="79"/>
        <v>0</v>
      </c>
      <c r="BE183" s="34" t="s">
        <v>1342</v>
      </c>
      <c r="BF183" s="34">
        <f t="shared" si="80"/>
        <v>0</v>
      </c>
      <c r="BG183" s="34">
        <v>7</v>
      </c>
      <c r="BH183" s="34" t="s">
        <v>1323</v>
      </c>
      <c r="BI183" s="34">
        <f t="shared" si="81"/>
        <v>0</v>
      </c>
      <c r="BJ183" s="34" t="s">
        <v>1351</v>
      </c>
      <c r="BK183" s="34">
        <f t="shared" si="82"/>
        <v>0</v>
      </c>
      <c r="BL183" s="34" t="s">
        <v>1332</v>
      </c>
      <c r="BM183" s="34">
        <f t="shared" si="83"/>
        <v>0</v>
      </c>
      <c r="BN183" s="34" t="s">
        <v>1340</v>
      </c>
      <c r="BO183" s="34">
        <f t="shared" si="84"/>
        <v>0</v>
      </c>
      <c r="BP183" s="34" t="s">
        <v>1358</v>
      </c>
      <c r="BQ183" s="34">
        <f t="shared" si="85"/>
        <v>0</v>
      </c>
      <c r="BR183" s="34" t="s">
        <v>1342</v>
      </c>
      <c r="BS183" s="34">
        <f t="shared" si="86"/>
        <v>0</v>
      </c>
      <c r="BT183" s="34">
        <v>7</v>
      </c>
      <c r="BU183" s="34" t="s">
        <v>1323</v>
      </c>
      <c r="BV183" s="34">
        <f t="shared" si="87"/>
        <v>0</v>
      </c>
      <c r="BW183" s="34" t="s">
        <v>19</v>
      </c>
      <c r="BX183" s="34">
        <f t="shared" si="87"/>
        <v>0</v>
      </c>
      <c r="BY183" s="34" t="s">
        <v>1332</v>
      </c>
      <c r="BZ183" s="34">
        <f t="shared" si="87"/>
        <v>0</v>
      </c>
      <c r="CA183" s="34" t="s">
        <v>1340</v>
      </c>
      <c r="CB183" s="34">
        <f t="shared" si="87"/>
        <v>0</v>
      </c>
      <c r="CC183" s="34" t="s">
        <v>1343</v>
      </c>
      <c r="CD183" s="34">
        <f t="shared" si="88"/>
        <v>0</v>
      </c>
      <c r="CE183" s="34" t="s">
        <v>1342</v>
      </c>
      <c r="CF183" s="34">
        <f t="shared" si="89"/>
        <v>0</v>
      </c>
      <c r="CG183" s="34">
        <v>7</v>
      </c>
      <c r="CH183" s="34" t="s">
        <v>1323</v>
      </c>
      <c r="CI183" s="34">
        <f t="shared" si="90"/>
        <v>0</v>
      </c>
      <c r="CJ183" s="34" t="s">
        <v>19</v>
      </c>
      <c r="CK183" s="34">
        <f t="shared" si="91"/>
        <v>0</v>
      </c>
      <c r="CL183" s="34" t="s">
        <v>1332</v>
      </c>
      <c r="CM183" s="34">
        <f t="shared" si="92"/>
        <v>0</v>
      </c>
      <c r="CN183" s="34" t="s">
        <v>1340</v>
      </c>
      <c r="CO183" s="34">
        <f t="shared" si="93"/>
        <v>0</v>
      </c>
      <c r="CP183" s="34" t="s">
        <v>1343</v>
      </c>
      <c r="CQ183" s="34">
        <f t="shared" si="94"/>
        <v>0</v>
      </c>
      <c r="CR183" s="34" t="s">
        <v>1342</v>
      </c>
      <c r="CS183" s="34">
        <f t="shared" si="95"/>
        <v>0</v>
      </c>
    </row>
    <row r="184" spans="1:97" s="44" customFormat="1" ht="15.75">
      <c r="A184" s="42" t="s">
        <v>916</v>
      </c>
      <c r="B184" s="40" t="s">
        <v>359</v>
      </c>
      <c r="C184" s="42" t="s">
        <v>44</v>
      </c>
      <c r="D184" s="42" t="s">
        <v>8</v>
      </c>
      <c r="E184" s="35"/>
      <c r="F184" s="42">
        <v>0</v>
      </c>
      <c r="G184" s="34">
        <v>0</v>
      </c>
      <c r="H184" s="34">
        <v>109</v>
      </c>
      <c r="I184" s="34">
        <v>81</v>
      </c>
      <c r="J184" s="34">
        <v>60</v>
      </c>
      <c r="K184" s="73">
        <v>48.5</v>
      </c>
      <c r="L184" s="34">
        <v>60.5</v>
      </c>
      <c r="M184" s="34">
        <v>71.5</v>
      </c>
      <c r="N184" s="34">
        <v>431</v>
      </c>
      <c r="O184" s="34" t="str">
        <f>IF(D184="理科",IF(N184&gt;=分数线!$C$2,"本科",""),IF(D184="文科",IF(N184&gt;=分数线!$C$3,"本科","")))</f>
        <v/>
      </c>
      <c r="P184" s="34">
        <f t="shared" si="63"/>
        <v>0</v>
      </c>
      <c r="Q184" s="34" t="str">
        <f>IF(D184="理科",IF(N184&gt;=分数线!$C$6,"重本",""),IF(D184="文科",IF(N184&gt;=分数线!$C$7,"重本","")))</f>
        <v/>
      </c>
      <c r="R184" s="34">
        <f t="shared" si="67"/>
        <v>0</v>
      </c>
      <c r="S184" s="34">
        <f t="shared" si="68"/>
        <v>0</v>
      </c>
      <c r="T184" s="34">
        <v>7</v>
      </c>
      <c r="U184" s="34" t="s">
        <v>1362</v>
      </c>
      <c r="V184" s="34">
        <f t="shared" si="69"/>
        <v>0</v>
      </c>
      <c r="W184" s="34" t="s">
        <v>1363</v>
      </c>
      <c r="X184" s="34">
        <f t="shared" si="69"/>
        <v>0</v>
      </c>
      <c r="Y184" s="34" t="s">
        <v>1332</v>
      </c>
      <c r="Z184" s="34">
        <f t="shared" si="69"/>
        <v>0</v>
      </c>
      <c r="AA184" s="34" t="s">
        <v>1340</v>
      </c>
      <c r="AB184" s="34">
        <f t="shared" si="69"/>
        <v>0</v>
      </c>
      <c r="AC184" s="34" t="s">
        <v>72</v>
      </c>
      <c r="AD184" s="34">
        <f t="shared" si="70"/>
        <v>0</v>
      </c>
      <c r="AE184" s="34" t="s">
        <v>18</v>
      </c>
      <c r="AF184" s="34">
        <f t="shared" si="71"/>
        <v>0</v>
      </c>
      <c r="AG184" s="34" t="s">
        <v>220</v>
      </c>
      <c r="AH184" s="34" t="s">
        <v>1362</v>
      </c>
      <c r="AI184" s="34">
        <f t="shared" si="72"/>
        <v>0</v>
      </c>
      <c r="AJ184" s="34" t="s">
        <v>1363</v>
      </c>
      <c r="AK184" s="34">
        <f t="shared" si="73"/>
        <v>0</v>
      </c>
      <c r="AL184" s="34" t="s">
        <v>1332</v>
      </c>
      <c r="AM184" s="34">
        <f t="shared" si="74"/>
        <v>0</v>
      </c>
      <c r="AN184" s="34" t="s">
        <v>1340</v>
      </c>
      <c r="AO184" s="34">
        <f t="shared" si="75"/>
        <v>0</v>
      </c>
      <c r="AP184" s="34" t="s">
        <v>72</v>
      </c>
      <c r="AQ184" s="34">
        <f t="shared" si="76"/>
        <v>0</v>
      </c>
      <c r="AR184" s="34" t="s">
        <v>18</v>
      </c>
      <c r="AS184" s="34">
        <f t="shared" si="77"/>
        <v>0</v>
      </c>
      <c r="AT184" s="34" t="s">
        <v>220</v>
      </c>
      <c r="AU184" s="34" t="s">
        <v>1323</v>
      </c>
      <c r="AV184" s="34">
        <f t="shared" si="78"/>
        <v>0</v>
      </c>
      <c r="AW184" s="34" t="s">
        <v>1351</v>
      </c>
      <c r="AX184" s="34">
        <f t="shared" si="78"/>
        <v>0</v>
      </c>
      <c r="AY184" s="34" t="s">
        <v>1332</v>
      </c>
      <c r="AZ184" s="34">
        <f t="shared" si="78"/>
        <v>0</v>
      </c>
      <c r="BA184" s="34" t="s">
        <v>1340</v>
      </c>
      <c r="BB184" s="34">
        <f t="shared" si="78"/>
        <v>0</v>
      </c>
      <c r="BC184" s="34" t="s">
        <v>1358</v>
      </c>
      <c r="BD184" s="34">
        <f t="shared" si="79"/>
        <v>0</v>
      </c>
      <c r="BE184" s="34" t="s">
        <v>1342</v>
      </c>
      <c r="BF184" s="34">
        <f t="shared" si="80"/>
        <v>0</v>
      </c>
      <c r="BG184" s="34">
        <v>7</v>
      </c>
      <c r="BH184" s="34" t="s">
        <v>1323</v>
      </c>
      <c r="BI184" s="34">
        <f t="shared" si="81"/>
        <v>0</v>
      </c>
      <c r="BJ184" s="34" t="s">
        <v>1351</v>
      </c>
      <c r="BK184" s="34">
        <f t="shared" si="82"/>
        <v>0</v>
      </c>
      <c r="BL184" s="34" t="s">
        <v>1332</v>
      </c>
      <c r="BM184" s="34">
        <f t="shared" si="83"/>
        <v>0</v>
      </c>
      <c r="BN184" s="34" t="s">
        <v>1340</v>
      </c>
      <c r="BO184" s="34">
        <f t="shared" si="84"/>
        <v>0</v>
      </c>
      <c r="BP184" s="34" t="s">
        <v>1358</v>
      </c>
      <c r="BQ184" s="34">
        <f t="shared" si="85"/>
        <v>0</v>
      </c>
      <c r="BR184" s="34" t="s">
        <v>1342</v>
      </c>
      <c r="BS184" s="34">
        <f t="shared" si="86"/>
        <v>0</v>
      </c>
      <c r="BT184" s="34">
        <v>7</v>
      </c>
      <c r="BU184" s="34" t="s">
        <v>1323</v>
      </c>
      <c r="BV184" s="34">
        <f t="shared" si="87"/>
        <v>0</v>
      </c>
      <c r="BW184" s="34" t="s">
        <v>19</v>
      </c>
      <c r="BX184" s="34">
        <f t="shared" si="87"/>
        <v>0</v>
      </c>
      <c r="BY184" s="34" t="s">
        <v>1332</v>
      </c>
      <c r="BZ184" s="34">
        <f t="shared" si="87"/>
        <v>0</v>
      </c>
      <c r="CA184" s="34" t="s">
        <v>1340</v>
      </c>
      <c r="CB184" s="34">
        <f t="shared" si="87"/>
        <v>0</v>
      </c>
      <c r="CC184" s="34" t="s">
        <v>1343</v>
      </c>
      <c r="CD184" s="34">
        <f t="shared" si="88"/>
        <v>0</v>
      </c>
      <c r="CE184" s="34" t="s">
        <v>1342</v>
      </c>
      <c r="CF184" s="34">
        <f t="shared" si="89"/>
        <v>0</v>
      </c>
      <c r="CG184" s="34">
        <v>7</v>
      </c>
      <c r="CH184" s="34" t="s">
        <v>1323</v>
      </c>
      <c r="CI184" s="34">
        <f t="shared" si="90"/>
        <v>0</v>
      </c>
      <c r="CJ184" s="34" t="s">
        <v>19</v>
      </c>
      <c r="CK184" s="34">
        <f t="shared" si="91"/>
        <v>0</v>
      </c>
      <c r="CL184" s="34" t="s">
        <v>1332</v>
      </c>
      <c r="CM184" s="34">
        <f t="shared" si="92"/>
        <v>0</v>
      </c>
      <c r="CN184" s="34" t="s">
        <v>1340</v>
      </c>
      <c r="CO184" s="34">
        <f t="shared" si="93"/>
        <v>0</v>
      </c>
      <c r="CP184" s="34" t="s">
        <v>1343</v>
      </c>
      <c r="CQ184" s="34">
        <f t="shared" si="94"/>
        <v>0</v>
      </c>
      <c r="CR184" s="34" t="s">
        <v>1342</v>
      </c>
      <c r="CS184" s="34">
        <f t="shared" si="95"/>
        <v>0</v>
      </c>
    </row>
    <row r="185" spans="1:97" s="44" customFormat="1" ht="15.75">
      <c r="A185" s="42" t="s">
        <v>834</v>
      </c>
      <c r="B185" s="40" t="s">
        <v>360</v>
      </c>
      <c r="C185" s="42" t="s">
        <v>44</v>
      </c>
      <c r="D185" s="42" t="s">
        <v>8</v>
      </c>
      <c r="E185" s="35"/>
      <c r="F185" s="42">
        <v>0.7</v>
      </c>
      <c r="G185" s="34">
        <v>0</v>
      </c>
      <c r="H185" s="34">
        <v>106</v>
      </c>
      <c r="I185" s="34">
        <v>55</v>
      </c>
      <c r="J185" s="34">
        <v>114</v>
      </c>
      <c r="K185" s="73">
        <v>44</v>
      </c>
      <c r="L185" s="34">
        <v>52.5</v>
      </c>
      <c r="M185" s="34">
        <v>59.5</v>
      </c>
      <c r="N185" s="34">
        <v>431</v>
      </c>
      <c r="O185" s="34" t="str">
        <f>IF(D185="理科",IF(N185&gt;=分数线!$C$2,"本科",""),IF(D185="文科",IF(N185&gt;=分数线!$C$3,"本科","")))</f>
        <v/>
      </c>
      <c r="P185" s="34">
        <f t="shared" si="63"/>
        <v>-25.2</v>
      </c>
      <c r="Q185" s="34" t="str">
        <f>IF(D185="理科",IF(N185&gt;=分数线!$C$6,"重本",""),IF(D185="文科",IF(N185&gt;=分数线!$C$7,"重本","")))</f>
        <v/>
      </c>
      <c r="R185" s="34">
        <f t="shared" si="67"/>
        <v>0</v>
      </c>
      <c r="S185" s="34">
        <f t="shared" si="68"/>
        <v>-25.2</v>
      </c>
      <c r="T185" s="34">
        <v>10</v>
      </c>
      <c r="U185" s="34" t="s">
        <v>1324</v>
      </c>
      <c r="V185" s="34">
        <f t="shared" si="69"/>
        <v>-0.42</v>
      </c>
      <c r="W185" s="34" t="s">
        <v>1351</v>
      </c>
      <c r="X185" s="34">
        <f t="shared" si="69"/>
        <v>-0.42</v>
      </c>
      <c r="Y185" s="34" t="s">
        <v>1365</v>
      </c>
      <c r="Z185" s="34">
        <f t="shared" si="69"/>
        <v>-0.42</v>
      </c>
      <c r="AA185" s="34" t="e">
        <v>#N/A</v>
      </c>
      <c r="AB185" s="34">
        <f t="shared" si="69"/>
        <v>-0.42</v>
      </c>
      <c r="AC185" s="34" t="e">
        <v>#N/A</v>
      </c>
      <c r="AD185" s="34">
        <f t="shared" si="70"/>
        <v>-0.42</v>
      </c>
      <c r="AE185" s="34" t="e">
        <v>#N/A</v>
      </c>
      <c r="AF185" s="34">
        <f t="shared" si="71"/>
        <v>-0.42</v>
      </c>
      <c r="AG185" s="34" t="e">
        <v>#N/A</v>
      </c>
      <c r="AH185" s="34" t="e">
        <v>#N/A</v>
      </c>
      <c r="AI185" s="34">
        <f t="shared" si="72"/>
        <v>-0.42</v>
      </c>
      <c r="AJ185" s="34" t="e">
        <v>#N/A</v>
      </c>
      <c r="AK185" s="34">
        <f t="shared" si="73"/>
        <v>-0.42</v>
      </c>
      <c r="AL185" s="34" t="e">
        <v>#N/A</v>
      </c>
      <c r="AM185" s="34">
        <f t="shared" si="74"/>
        <v>-0.42</v>
      </c>
      <c r="AN185" s="34" t="e">
        <v>#N/A</v>
      </c>
      <c r="AO185" s="34">
        <f t="shared" si="75"/>
        <v>-0.42</v>
      </c>
      <c r="AP185" s="34" t="e">
        <v>#N/A</v>
      </c>
      <c r="AQ185" s="34">
        <f t="shared" si="76"/>
        <v>-0.42</v>
      </c>
      <c r="AR185" s="34" t="e">
        <v>#N/A</v>
      </c>
      <c r="AS185" s="34">
        <f t="shared" si="77"/>
        <v>-0.42</v>
      </c>
      <c r="AT185" s="34" t="s">
        <v>218</v>
      </c>
      <c r="AU185" s="34" t="s">
        <v>1324</v>
      </c>
      <c r="AV185" s="34">
        <f t="shared" si="78"/>
        <v>-0.63</v>
      </c>
      <c r="AW185" s="34" t="s">
        <v>1351</v>
      </c>
      <c r="AX185" s="34">
        <f t="shared" si="78"/>
        <v>-0.63</v>
      </c>
      <c r="AY185" s="34" t="s">
        <v>1333</v>
      </c>
      <c r="AZ185" s="34">
        <f t="shared" si="78"/>
        <v>-0.63</v>
      </c>
      <c r="BA185" s="34" t="s">
        <v>1357</v>
      </c>
      <c r="BB185" s="34">
        <f t="shared" si="78"/>
        <v>-0.63</v>
      </c>
      <c r="BC185" s="34" t="s">
        <v>1345</v>
      </c>
      <c r="BD185" s="34">
        <f t="shared" si="79"/>
        <v>-0.63</v>
      </c>
      <c r="BE185" s="34" t="s">
        <v>1349</v>
      </c>
      <c r="BF185" s="34">
        <f t="shared" si="80"/>
        <v>-0.63</v>
      </c>
      <c r="BG185" s="34">
        <v>10</v>
      </c>
      <c r="BH185" s="34" t="s">
        <v>1324</v>
      </c>
      <c r="BI185" s="34">
        <f t="shared" si="81"/>
        <v>-0.63</v>
      </c>
      <c r="BJ185" s="34" t="s">
        <v>1351</v>
      </c>
      <c r="BK185" s="34">
        <f t="shared" si="82"/>
        <v>-0.63</v>
      </c>
      <c r="BL185" s="34" t="s">
        <v>1333</v>
      </c>
      <c r="BM185" s="34">
        <f t="shared" si="83"/>
        <v>-0.63</v>
      </c>
      <c r="BN185" s="34" t="s">
        <v>1356</v>
      </c>
      <c r="BO185" s="34">
        <f t="shared" si="84"/>
        <v>-0.63</v>
      </c>
      <c r="BP185" s="34" t="s">
        <v>1345</v>
      </c>
      <c r="BQ185" s="34">
        <f t="shared" si="85"/>
        <v>-0.63</v>
      </c>
      <c r="BR185" s="34" t="s">
        <v>1349</v>
      </c>
      <c r="BS185" s="34">
        <f t="shared" si="86"/>
        <v>-0.63</v>
      </c>
      <c r="BT185" s="34">
        <v>10</v>
      </c>
      <c r="BU185" s="34" t="s">
        <v>1324</v>
      </c>
      <c r="BV185" s="34">
        <f t="shared" si="87"/>
        <v>-1.05</v>
      </c>
      <c r="BW185" s="34" t="s">
        <v>19</v>
      </c>
      <c r="BX185" s="34">
        <f t="shared" si="87"/>
        <v>-1.05</v>
      </c>
      <c r="BY185" s="34" t="s">
        <v>1333</v>
      </c>
      <c r="BZ185" s="34">
        <f t="shared" si="87"/>
        <v>-1.05</v>
      </c>
      <c r="CA185" s="34" t="s">
        <v>20</v>
      </c>
      <c r="CB185" s="34">
        <f t="shared" si="87"/>
        <v>-1.05</v>
      </c>
      <c r="CC185" s="34" t="s">
        <v>1345</v>
      </c>
      <c r="CD185" s="34">
        <f t="shared" si="88"/>
        <v>-1.05</v>
      </c>
      <c r="CE185" s="34" t="s">
        <v>1349</v>
      </c>
      <c r="CF185" s="34">
        <f t="shared" si="89"/>
        <v>-1.05</v>
      </c>
      <c r="CG185" s="34">
        <v>10</v>
      </c>
      <c r="CH185" s="34" t="s">
        <v>1324</v>
      </c>
      <c r="CI185" s="34">
        <f t="shared" si="90"/>
        <v>-1.05</v>
      </c>
      <c r="CJ185" s="34" t="s">
        <v>19</v>
      </c>
      <c r="CK185" s="34">
        <f t="shared" si="91"/>
        <v>-1.05</v>
      </c>
      <c r="CL185" s="34" t="s">
        <v>1333</v>
      </c>
      <c r="CM185" s="34">
        <f t="shared" si="92"/>
        <v>-1.05</v>
      </c>
      <c r="CN185" s="34" t="s">
        <v>20</v>
      </c>
      <c r="CO185" s="34">
        <f t="shared" si="93"/>
        <v>-1.05</v>
      </c>
      <c r="CP185" s="34" t="s">
        <v>1345</v>
      </c>
      <c r="CQ185" s="34">
        <f t="shared" si="94"/>
        <v>-1.05</v>
      </c>
      <c r="CR185" s="34" t="s">
        <v>1349</v>
      </c>
      <c r="CS185" s="34">
        <f t="shared" si="95"/>
        <v>-1.05</v>
      </c>
    </row>
    <row r="186" spans="1:97" s="44" customFormat="1" ht="15.75">
      <c r="A186" s="42" t="s">
        <v>917</v>
      </c>
      <c r="B186" s="40" t="s">
        <v>361</v>
      </c>
      <c r="C186" s="42" t="s">
        <v>44</v>
      </c>
      <c r="D186" s="42" t="s">
        <v>8</v>
      </c>
      <c r="E186" s="35"/>
      <c r="F186" s="42">
        <v>0.6</v>
      </c>
      <c r="G186" s="34">
        <v>0</v>
      </c>
      <c r="H186" s="34">
        <v>112</v>
      </c>
      <c r="I186" s="34">
        <v>86</v>
      </c>
      <c r="J186" s="34">
        <v>67</v>
      </c>
      <c r="K186" s="73">
        <v>34</v>
      </c>
      <c r="L186" s="34">
        <v>61</v>
      </c>
      <c r="M186" s="34">
        <v>70</v>
      </c>
      <c r="N186" s="34">
        <v>430</v>
      </c>
      <c r="O186" s="34" t="str">
        <f>IF(D186="理科",IF(N186&gt;=分数线!$C$2,"本科",""),IF(D186="文科",IF(N186&gt;=分数线!$C$3,"本科","")))</f>
        <v/>
      </c>
      <c r="P186" s="34">
        <f t="shared" si="63"/>
        <v>-21.599999999999998</v>
      </c>
      <c r="Q186" s="34" t="str">
        <f>IF(D186="理科",IF(N186&gt;=分数线!$C$6,"重本",""),IF(D186="文科",IF(N186&gt;=分数线!$C$7,"重本","")))</f>
        <v/>
      </c>
      <c r="R186" s="34">
        <f t="shared" si="67"/>
        <v>0</v>
      </c>
      <c r="S186" s="34">
        <f t="shared" si="68"/>
        <v>-21.599999999999998</v>
      </c>
      <c r="T186" s="34">
        <v>12</v>
      </c>
      <c r="U186" s="34" t="s">
        <v>1362</v>
      </c>
      <c r="V186" s="34">
        <f t="shared" si="69"/>
        <v>-0.35999999999999993</v>
      </c>
      <c r="W186" s="34" t="s">
        <v>1331</v>
      </c>
      <c r="X186" s="34">
        <f t="shared" si="69"/>
        <v>-0.35999999999999993</v>
      </c>
      <c r="Y186" s="34" t="s">
        <v>1355</v>
      </c>
      <c r="Z186" s="34">
        <f t="shared" si="69"/>
        <v>-0.35999999999999993</v>
      </c>
      <c r="AA186" s="34" t="s">
        <v>1340</v>
      </c>
      <c r="AB186" s="34">
        <f t="shared" si="69"/>
        <v>-0.35999999999999993</v>
      </c>
      <c r="AC186" s="34" t="s">
        <v>73</v>
      </c>
      <c r="AD186" s="34">
        <f t="shared" si="70"/>
        <v>-0.35999999999999993</v>
      </c>
      <c r="AE186" s="34" t="s">
        <v>1348</v>
      </c>
      <c r="AF186" s="34">
        <f t="shared" si="71"/>
        <v>-0.35999999999999993</v>
      </c>
      <c r="AG186" s="34" t="s">
        <v>1359</v>
      </c>
      <c r="AH186" s="34" t="s">
        <v>1362</v>
      </c>
      <c r="AI186" s="34">
        <f t="shared" si="72"/>
        <v>-0.35999999999999993</v>
      </c>
      <c r="AJ186" s="34" t="s">
        <v>1331</v>
      </c>
      <c r="AK186" s="34">
        <f t="shared" si="73"/>
        <v>-0.35999999999999993</v>
      </c>
      <c r="AL186" s="34" t="s">
        <v>1355</v>
      </c>
      <c r="AM186" s="34">
        <f t="shared" si="74"/>
        <v>-0.35999999999999993</v>
      </c>
      <c r="AN186" s="34" t="s">
        <v>1340</v>
      </c>
      <c r="AO186" s="34">
        <f t="shared" si="75"/>
        <v>-0.35999999999999993</v>
      </c>
      <c r="AP186" s="34" t="s">
        <v>73</v>
      </c>
      <c r="AQ186" s="34">
        <f t="shared" si="76"/>
        <v>-0.35999999999999993</v>
      </c>
      <c r="AR186" s="34" t="s">
        <v>1348</v>
      </c>
      <c r="AS186" s="34">
        <f t="shared" si="77"/>
        <v>-0.35999999999999993</v>
      </c>
      <c r="AT186" s="34" t="s">
        <v>1359</v>
      </c>
      <c r="AU186" s="34" t="s">
        <v>1326</v>
      </c>
      <c r="AV186" s="34">
        <f t="shared" si="78"/>
        <v>-0.53999999999999992</v>
      </c>
      <c r="AW186" s="34" t="s">
        <v>1331</v>
      </c>
      <c r="AX186" s="34">
        <f t="shared" si="78"/>
        <v>-0.53999999999999992</v>
      </c>
      <c r="AY186" s="34" t="s">
        <v>1335</v>
      </c>
      <c r="AZ186" s="34">
        <f t="shared" si="78"/>
        <v>-0.53999999999999992</v>
      </c>
      <c r="BA186" s="34" t="s">
        <v>1340</v>
      </c>
      <c r="BB186" s="34">
        <f t="shared" si="78"/>
        <v>-0.53999999999999992</v>
      </c>
      <c r="BC186" s="34" t="s">
        <v>73</v>
      </c>
      <c r="BD186" s="34">
        <f t="shared" si="79"/>
        <v>-0.53999999999999992</v>
      </c>
      <c r="BE186" s="34" t="s">
        <v>1348</v>
      </c>
      <c r="BF186" s="34">
        <f t="shared" si="80"/>
        <v>-0.53999999999999992</v>
      </c>
      <c r="BG186" s="34">
        <v>12</v>
      </c>
      <c r="BH186" s="34" t="s">
        <v>1326</v>
      </c>
      <c r="BI186" s="34">
        <f t="shared" si="81"/>
        <v>-0.53999999999999992</v>
      </c>
      <c r="BJ186" s="34" t="s">
        <v>1331</v>
      </c>
      <c r="BK186" s="34">
        <f t="shared" si="82"/>
        <v>-0.53999999999999992</v>
      </c>
      <c r="BL186" s="34" t="s">
        <v>1335</v>
      </c>
      <c r="BM186" s="34">
        <f t="shared" si="83"/>
        <v>-0.53999999999999992</v>
      </c>
      <c r="BN186" s="34" t="s">
        <v>1340</v>
      </c>
      <c r="BO186" s="34">
        <f t="shared" si="84"/>
        <v>-0.53999999999999992</v>
      </c>
      <c r="BP186" s="34" t="s">
        <v>73</v>
      </c>
      <c r="BQ186" s="34">
        <f t="shared" si="85"/>
        <v>-0.53999999999999992</v>
      </c>
      <c r="BR186" s="34" t="s">
        <v>1348</v>
      </c>
      <c r="BS186" s="34">
        <f t="shared" si="86"/>
        <v>-0.53999999999999992</v>
      </c>
      <c r="BT186" s="34">
        <v>12</v>
      </c>
      <c r="BU186" s="34" t="s">
        <v>1326</v>
      </c>
      <c r="BV186" s="34">
        <f t="shared" si="87"/>
        <v>-0.89999999999999991</v>
      </c>
      <c r="BW186" s="34" t="s">
        <v>1331</v>
      </c>
      <c r="BX186" s="34">
        <f t="shared" si="87"/>
        <v>-0.89999999999999991</v>
      </c>
      <c r="BY186" s="34" t="s">
        <v>1335</v>
      </c>
      <c r="BZ186" s="34">
        <f t="shared" si="87"/>
        <v>-0.89999999999999991</v>
      </c>
      <c r="CA186" s="34" t="s">
        <v>1340</v>
      </c>
      <c r="CB186" s="34">
        <f t="shared" si="87"/>
        <v>-0.89999999999999991</v>
      </c>
      <c r="CC186" s="34" t="s">
        <v>73</v>
      </c>
      <c r="CD186" s="34">
        <f t="shared" si="88"/>
        <v>-0.89999999999999991</v>
      </c>
      <c r="CE186" s="34" t="s">
        <v>1348</v>
      </c>
      <c r="CF186" s="34">
        <f t="shared" si="89"/>
        <v>-0.89999999999999991</v>
      </c>
      <c r="CG186" s="34">
        <v>12</v>
      </c>
      <c r="CH186" s="34" t="s">
        <v>1326</v>
      </c>
      <c r="CI186" s="34">
        <f t="shared" si="90"/>
        <v>-0.89999999999999991</v>
      </c>
      <c r="CJ186" s="34" t="s">
        <v>1331</v>
      </c>
      <c r="CK186" s="34">
        <f t="shared" si="91"/>
        <v>-0.89999999999999991</v>
      </c>
      <c r="CL186" s="34" t="s">
        <v>1335</v>
      </c>
      <c r="CM186" s="34">
        <f t="shared" si="92"/>
        <v>-0.89999999999999991</v>
      </c>
      <c r="CN186" s="34" t="s">
        <v>1340</v>
      </c>
      <c r="CO186" s="34">
        <f t="shared" si="93"/>
        <v>-0.89999999999999991</v>
      </c>
      <c r="CP186" s="34" t="s">
        <v>73</v>
      </c>
      <c r="CQ186" s="34">
        <f t="shared" si="94"/>
        <v>-0.89999999999999991</v>
      </c>
      <c r="CR186" s="34" t="s">
        <v>1348</v>
      </c>
      <c r="CS186" s="34">
        <f t="shared" si="95"/>
        <v>-0.89999999999999991</v>
      </c>
    </row>
    <row r="187" spans="1:97" s="44" customFormat="1" ht="15.75">
      <c r="A187" s="42" t="s">
        <v>918</v>
      </c>
      <c r="B187" s="40" t="s">
        <v>362</v>
      </c>
      <c r="C187" s="42" t="s">
        <v>44</v>
      </c>
      <c r="D187" s="42" t="s">
        <v>8</v>
      </c>
      <c r="E187" s="35"/>
      <c r="F187" s="42">
        <v>0</v>
      </c>
      <c r="G187" s="34">
        <v>0</v>
      </c>
      <c r="H187" s="34">
        <v>107</v>
      </c>
      <c r="I187" s="34">
        <v>72</v>
      </c>
      <c r="J187" s="34">
        <v>72</v>
      </c>
      <c r="K187" s="73">
        <v>37</v>
      </c>
      <c r="L187" s="34">
        <v>66</v>
      </c>
      <c r="M187" s="34">
        <v>75</v>
      </c>
      <c r="N187" s="34">
        <v>429</v>
      </c>
      <c r="O187" s="34" t="str">
        <f>IF(D187="理科",IF(N187&gt;=分数线!$C$2,"本科",""),IF(D187="文科",IF(N187&gt;=分数线!$C$3,"本科","")))</f>
        <v/>
      </c>
      <c r="P187" s="34">
        <f t="shared" si="63"/>
        <v>0</v>
      </c>
      <c r="Q187" s="34" t="str">
        <f>IF(D187="理科",IF(N187&gt;=分数线!$C$6,"重本",""),IF(D187="文科",IF(N187&gt;=分数线!$C$7,"重本","")))</f>
        <v/>
      </c>
      <c r="R187" s="34">
        <f t="shared" si="67"/>
        <v>0</v>
      </c>
      <c r="S187" s="34">
        <f t="shared" si="68"/>
        <v>0</v>
      </c>
      <c r="T187" s="34">
        <v>6</v>
      </c>
      <c r="U187" s="34" t="s">
        <v>1321</v>
      </c>
      <c r="V187" s="34">
        <f t="shared" si="69"/>
        <v>0</v>
      </c>
      <c r="W187" s="34" t="s">
        <v>1328</v>
      </c>
      <c r="X187" s="34">
        <f t="shared" si="69"/>
        <v>0</v>
      </c>
      <c r="Y187" s="34" t="s">
        <v>1353</v>
      </c>
      <c r="Z187" s="34">
        <f t="shared" si="69"/>
        <v>0</v>
      </c>
      <c r="AA187" s="34" t="s">
        <v>1340</v>
      </c>
      <c r="AB187" s="34">
        <f t="shared" si="69"/>
        <v>0</v>
      </c>
      <c r="AC187" s="34" t="s">
        <v>1345</v>
      </c>
      <c r="AD187" s="34">
        <f t="shared" si="70"/>
        <v>0</v>
      </c>
      <c r="AE187" s="34" t="s">
        <v>1348</v>
      </c>
      <c r="AF187" s="34">
        <f t="shared" si="71"/>
        <v>0</v>
      </c>
      <c r="AG187" s="34" t="s">
        <v>221</v>
      </c>
      <c r="AH187" s="34" t="s">
        <v>1321</v>
      </c>
      <c r="AI187" s="34">
        <f t="shared" si="72"/>
        <v>0</v>
      </c>
      <c r="AJ187" s="34" t="s">
        <v>1328</v>
      </c>
      <c r="AK187" s="34">
        <f t="shared" si="73"/>
        <v>0</v>
      </c>
      <c r="AL187" s="34" t="s">
        <v>1353</v>
      </c>
      <c r="AM187" s="34">
        <f t="shared" si="74"/>
        <v>0</v>
      </c>
      <c r="AN187" s="34" t="s">
        <v>1340</v>
      </c>
      <c r="AO187" s="34">
        <f t="shared" si="75"/>
        <v>0</v>
      </c>
      <c r="AP187" s="34" t="s">
        <v>1345</v>
      </c>
      <c r="AQ187" s="34">
        <f t="shared" si="76"/>
        <v>0</v>
      </c>
      <c r="AR187" s="34" t="s">
        <v>1348</v>
      </c>
      <c r="AS187" s="34">
        <f t="shared" si="77"/>
        <v>0</v>
      </c>
      <c r="AT187" s="34" t="s">
        <v>221</v>
      </c>
      <c r="AU187" s="34" t="s">
        <v>1321</v>
      </c>
      <c r="AV187" s="34">
        <f t="shared" si="78"/>
        <v>0</v>
      </c>
      <c r="AW187" s="34" t="s">
        <v>1328</v>
      </c>
      <c r="AX187" s="34">
        <f t="shared" si="78"/>
        <v>0</v>
      </c>
      <c r="AY187" s="34" t="s">
        <v>1361</v>
      </c>
      <c r="AZ187" s="34">
        <f t="shared" si="78"/>
        <v>0</v>
      </c>
      <c r="BA187" s="34" t="s">
        <v>1339</v>
      </c>
      <c r="BB187" s="34">
        <f t="shared" si="78"/>
        <v>0</v>
      </c>
      <c r="BC187" s="34" t="s">
        <v>1345</v>
      </c>
      <c r="BD187" s="34">
        <f t="shared" si="79"/>
        <v>0</v>
      </c>
      <c r="BE187" s="34" t="s">
        <v>1348</v>
      </c>
      <c r="BF187" s="34">
        <f t="shared" si="80"/>
        <v>0</v>
      </c>
      <c r="BG187" s="34">
        <v>6</v>
      </c>
      <c r="BH187" s="34" t="s">
        <v>1321</v>
      </c>
      <c r="BI187" s="34">
        <f t="shared" si="81"/>
        <v>0</v>
      </c>
      <c r="BJ187" s="34" t="s">
        <v>1328</v>
      </c>
      <c r="BK187" s="34">
        <f t="shared" si="82"/>
        <v>0</v>
      </c>
      <c r="BL187" s="34" t="s">
        <v>1353</v>
      </c>
      <c r="BM187" s="34">
        <f t="shared" si="83"/>
        <v>0</v>
      </c>
      <c r="BN187" s="34" t="s">
        <v>1339</v>
      </c>
      <c r="BO187" s="34">
        <f t="shared" si="84"/>
        <v>0</v>
      </c>
      <c r="BP187" s="34" t="s">
        <v>1345</v>
      </c>
      <c r="BQ187" s="34">
        <f t="shared" si="85"/>
        <v>0</v>
      </c>
      <c r="BR187" s="34" t="s">
        <v>1348</v>
      </c>
      <c r="BS187" s="34">
        <f t="shared" si="86"/>
        <v>0</v>
      </c>
      <c r="BT187" s="34">
        <v>6</v>
      </c>
      <c r="BU187" s="34" t="s">
        <v>1321</v>
      </c>
      <c r="BV187" s="34">
        <f t="shared" si="87"/>
        <v>0</v>
      </c>
      <c r="BW187" s="34" t="s">
        <v>1328</v>
      </c>
      <c r="BX187" s="34">
        <f t="shared" si="87"/>
        <v>0</v>
      </c>
      <c r="BY187" s="34" t="s">
        <v>70</v>
      </c>
      <c r="BZ187" s="34">
        <f t="shared" si="87"/>
        <v>0</v>
      </c>
      <c r="CA187" s="34" t="s">
        <v>1339</v>
      </c>
      <c r="CB187" s="34">
        <f t="shared" si="87"/>
        <v>0</v>
      </c>
      <c r="CC187" s="34" t="s">
        <v>1345</v>
      </c>
      <c r="CD187" s="34">
        <f t="shared" si="88"/>
        <v>0</v>
      </c>
      <c r="CE187" s="34" t="s">
        <v>1342</v>
      </c>
      <c r="CF187" s="34">
        <f t="shared" si="89"/>
        <v>0</v>
      </c>
      <c r="CG187" s="34">
        <v>6</v>
      </c>
      <c r="CH187" s="34" t="s">
        <v>1321</v>
      </c>
      <c r="CI187" s="34">
        <f t="shared" si="90"/>
        <v>0</v>
      </c>
      <c r="CJ187" s="34" t="s">
        <v>1328</v>
      </c>
      <c r="CK187" s="34">
        <f t="shared" si="91"/>
        <v>0</v>
      </c>
      <c r="CL187" s="34" t="s">
        <v>70</v>
      </c>
      <c r="CM187" s="34">
        <f t="shared" si="92"/>
        <v>0</v>
      </c>
      <c r="CN187" s="34" t="s">
        <v>1339</v>
      </c>
      <c r="CO187" s="34">
        <f t="shared" si="93"/>
        <v>0</v>
      </c>
      <c r="CP187" s="34" t="s">
        <v>1342</v>
      </c>
      <c r="CQ187" s="34">
        <f t="shared" si="94"/>
        <v>0</v>
      </c>
      <c r="CR187" s="34" t="s">
        <v>1342</v>
      </c>
      <c r="CS187" s="34">
        <f t="shared" si="95"/>
        <v>0</v>
      </c>
    </row>
    <row r="188" spans="1:97" s="44" customFormat="1" ht="15.75">
      <c r="A188" s="42" t="s">
        <v>919</v>
      </c>
      <c r="B188" s="40" t="s">
        <v>363</v>
      </c>
      <c r="C188" s="42" t="s">
        <v>44</v>
      </c>
      <c r="D188" s="42" t="s">
        <v>8</v>
      </c>
      <c r="E188" s="35"/>
      <c r="F188" s="42">
        <v>0.2</v>
      </c>
      <c r="G188" s="34">
        <v>0</v>
      </c>
      <c r="H188" s="34">
        <v>96</v>
      </c>
      <c r="I188" s="34">
        <v>66</v>
      </c>
      <c r="J188" s="34">
        <v>93</v>
      </c>
      <c r="K188" s="73">
        <v>48</v>
      </c>
      <c r="L188" s="34">
        <v>62</v>
      </c>
      <c r="M188" s="34">
        <v>63.5</v>
      </c>
      <c r="N188" s="34">
        <v>429</v>
      </c>
      <c r="O188" s="34" t="str">
        <f>IF(D188="理科",IF(N188&gt;=分数线!$C$2,"本科",""),IF(D188="文科",IF(N188&gt;=分数线!$C$3,"本科","")))</f>
        <v/>
      </c>
      <c r="P188" s="34">
        <f t="shared" si="63"/>
        <v>-7.2</v>
      </c>
      <c r="Q188" s="34" t="str">
        <f>IF(D188="理科",IF(N188&gt;=分数线!$C$6,"重本",""),IF(D188="文科",IF(N188&gt;=分数线!$C$7,"重本","")))</f>
        <v/>
      </c>
      <c r="R188" s="34">
        <f t="shared" si="67"/>
        <v>0</v>
      </c>
      <c r="S188" s="34">
        <f t="shared" si="68"/>
        <v>-7.2</v>
      </c>
      <c r="T188" s="34">
        <v>9</v>
      </c>
      <c r="U188" s="34" t="s">
        <v>1325</v>
      </c>
      <c r="V188" s="34">
        <f t="shared" si="69"/>
        <v>-0.12000000000000001</v>
      </c>
      <c r="W188" s="34" t="s">
        <v>1360</v>
      </c>
      <c r="X188" s="34">
        <f t="shared" si="69"/>
        <v>-0.12000000000000001</v>
      </c>
      <c r="Y188" s="34" t="s">
        <v>1335</v>
      </c>
      <c r="Z188" s="34">
        <f t="shared" si="69"/>
        <v>-0.12000000000000001</v>
      </c>
      <c r="AA188" s="34" t="s">
        <v>1366</v>
      </c>
      <c r="AB188" s="34">
        <f t="shared" si="69"/>
        <v>-0.12000000000000001</v>
      </c>
      <c r="AC188" s="34" t="s">
        <v>73</v>
      </c>
      <c r="AD188" s="34">
        <f t="shared" si="70"/>
        <v>-0.12000000000000001</v>
      </c>
      <c r="AE188" s="34" t="s">
        <v>1348</v>
      </c>
      <c r="AF188" s="34">
        <f t="shared" si="71"/>
        <v>-0.12000000000000001</v>
      </c>
      <c r="AG188" s="34" t="s">
        <v>227</v>
      </c>
      <c r="AH188" s="34" t="s">
        <v>1325</v>
      </c>
      <c r="AI188" s="34">
        <f t="shared" si="72"/>
        <v>-0.12000000000000001</v>
      </c>
      <c r="AJ188" s="34" t="s">
        <v>1360</v>
      </c>
      <c r="AK188" s="34">
        <f t="shared" si="73"/>
        <v>-0.12000000000000001</v>
      </c>
      <c r="AL188" s="34" t="s">
        <v>1335</v>
      </c>
      <c r="AM188" s="34">
        <f t="shared" si="74"/>
        <v>-0.12000000000000001</v>
      </c>
      <c r="AN188" s="34" t="s">
        <v>1366</v>
      </c>
      <c r="AO188" s="34">
        <f t="shared" si="75"/>
        <v>-0.12000000000000001</v>
      </c>
      <c r="AP188" s="34" t="s">
        <v>73</v>
      </c>
      <c r="AQ188" s="34">
        <f t="shared" si="76"/>
        <v>-0.12000000000000001</v>
      </c>
      <c r="AR188" s="34" t="s">
        <v>1348</v>
      </c>
      <c r="AS188" s="34">
        <f t="shared" si="77"/>
        <v>-0.12000000000000001</v>
      </c>
      <c r="AT188" s="34" t="s">
        <v>227</v>
      </c>
      <c r="AU188" s="34" t="s">
        <v>1325</v>
      </c>
      <c r="AV188" s="34">
        <f t="shared" si="78"/>
        <v>-0.18000000000000002</v>
      </c>
      <c r="AW188" s="34" t="s">
        <v>1360</v>
      </c>
      <c r="AX188" s="34">
        <f t="shared" si="78"/>
        <v>-0.18000000000000002</v>
      </c>
      <c r="AY188" s="34" t="s">
        <v>1334</v>
      </c>
      <c r="AZ188" s="34">
        <f t="shared" si="78"/>
        <v>-0.18000000000000002</v>
      </c>
      <c r="BA188" s="34" t="s">
        <v>1356</v>
      </c>
      <c r="BB188" s="34">
        <f t="shared" si="78"/>
        <v>-0.18000000000000002</v>
      </c>
      <c r="BC188" s="34" t="s">
        <v>73</v>
      </c>
      <c r="BD188" s="34">
        <f t="shared" si="79"/>
        <v>-0.18000000000000002</v>
      </c>
      <c r="BE188" s="34" t="s">
        <v>1348</v>
      </c>
      <c r="BF188" s="34">
        <f t="shared" si="80"/>
        <v>-0.18000000000000002</v>
      </c>
      <c r="BG188" s="34">
        <v>9</v>
      </c>
      <c r="BH188" s="34" t="s">
        <v>1325</v>
      </c>
      <c r="BI188" s="34">
        <f t="shared" si="81"/>
        <v>-0.18000000000000002</v>
      </c>
      <c r="BJ188" s="34" t="s">
        <v>1331</v>
      </c>
      <c r="BK188" s="34">
        <f t="shared" si="82"/>
        <v>-0.18000000000000002</v>
      </c>
      <c r="BL188" s="34" t="s">
        <v>1334</v>
      </c>
      <c r="BM188" s="34">
        <f t="shared" si="83"/>
        <v>-0.18000000000000002</v>
      </c>
      <c r="BN188" s="34" t="s">
        <v>1357</v>
      </c>
      <c r="BO188" s="34">
        <f t="shared" si="84"/>
        <v>-0.18000000000000002</v>
      </c>
      <c r="BP188" s="34" t="s">
        <v>73</v>
      </c>
      <c r="BQ188" s="34">
        <f t="shared" si="85"/>
        <v>-0.18000000000000002</v>
      </c>
      <c r="BR188" s="34" t="s">
        <v>1348</v>
      </c>
      <c r="BS188" s="34">
        <f t="shared" si="86"/>
        <v>-0.18000000000000002</v>
      </c>
      <c r="BT188" s="34">
        <v>9</v>
      </c>
      <c r="BU188" s="34" t="s">
        <v>1325</v>
      </c>
      <c r="BV188" s="34">
        <f t="shared" si="87"/>
        <v>-0.3</v>
      </c>
      <c r="BW188" s="34" t="s">
        <v>1331</v>
      </c>
      <c r="BX188" s="34">
        <f t="shared" si="87"/>
        <v>-0.3</v>
      </c>
      <c r="BY188" s="34" t="s">
        <v>1334</v>
      </c>
      <c r="BZ188" s="34">
        <f t="shared" si="87"/>
        <v>-0.3</v>
      </c>
      <c r="CA188" s="34" t="s">
        <v>1339</v>
      </c>
      <c r="CB188" s="34">
        <f t="shared" si="87"/>
        <v>-0.3</v>
      </c>
      <c r="CC188" s="34" t="s">
        <v>1343</v>
      </c>
      <c r="CD188" s="34">
        <f t="shared" si="88"/>
        <v>-0.3</v>
      </c>
      <c r="CE188" s="34" t="s">
        <v>1348</v>
      </c>
      <c r="CF188" s="34">
        <f t="shared" si="89"/>
        <v>-0.3</v>
      </c>
      <c r="CG188" s="34">
        <v>9</v>
      </c>
      <c r="CH188" s="34" t="s">
        <v>1325</v>
      </c>
      <c r="CI188" s="34">
        <f t="shared" si="90"/>
        <v>-0.3</v>
      </c>
      <c r="CJ188" s="34" t="s">
        <v>1331</v>
      </c>
      <c r="CK188" s="34">
        <f t="shared" si="91"/>
        <v>-0.3</v>
      </c>
      <c r="CL188" s="34" t="s">
        <v>1334</v>
      </c>
      <c r="CM188" s="34">
        <f t="shared" si="92"/>
        <v>-0.3</v>
      </c>
      <c r="CN188" s="34" t="s">
        <v>1339</v>
      </c>
      <c r="CO188" s="34">
        <f t="shared" si="93"/>
        <v>-0.3</v>
      </c>
      <c r="CP188" s="34" t="s">
        <v>1343</v>
      </c>
      <c r="CQ188" s="34">
        <f t="shared" si="94"/>
        <v>-0.3</v>
      </c>
      <c r="CR188" s="34" t="s">
        <v>1348</v>
      </c>
      <c r="CS188" s="34">
        <f t="shared" si="95"/>
        <v>-0.3</v>
      </c>
    </row>
    <row r="189" spans="1:97" s="44" customFormat="1" ht="15.75">
      <c r="A189" s="42" t="s">
        <v>920</v>
      </c>
      <c r="B189" s="40" t="s">
        <v>364</v>
      </c>
      <c r="C189" s="42" t="s">
        <v>44</v>
      </c>
      <c r="D189" s="42" t="s">
        <v>8</v>
      </c>
      <c r="E189" s="35"/>
      <c r="F189" s="42">
        <v>0.2</v>
      </c>
      <c r="G189" s="34">
        <v>0</v>
      </c>
      <c r="H189" s="34">
        <v>114</v>
      </c>
      <c r="I189" s="34">
        <v>78</v>
      </c>
      <c r="J189" s="34">
        <v>64</v>
      </c>
      <c r="K189" s="73">
        <v>35</v>
      </c>
      <c r="L189" s="34">
        <v>64</v>
      </c>
      <c r="M189" s="34">
        <v>74</v>
      </c>
      <c r="N189" s="34">
        <v>429</v>
      </c>
      <c r="O189" s="34" t="str">
        <f>IF(D189="理科",IF(N189&gt;=分数线!$C$2,"本科",""),IF(D189="文科",IF(N189&gt;=分数线!$C$3,"本科","")))</f>
        <v/>
      </c>
      <c r="P189" s="34">
        <f t="shared" si="63"/>
        <v>-7.2</v>
      </c>
      <c r="Q189" s="34" t="str">
        <f>IF(D189="理科",IF(N189&gt;=分数线!$C$6,"重本",""),IF(D189="文科",IF(N189&gt;=分数线!$C$7,"重本","")))</f>
        <v/>
      </c>
      <c r="R189" s="34">
        <f t="shared" si="67"/>
        <v>0</v>
      </c>
      <c r="S189" s="34">
        <f t="shared" si="68"/>
        <v>-7.2</v>
      </c>
      <c r="T189" s="34">
        <v>1</v>
      </c>
      <c r="U189" s="34" t="s">
        <v>1320</v>
      </c>
      <c r="V189" s="34">
        <f t="shared" si="69"/>
        <v>-0.12000000000000001</v>
      </c>
      <c r="W189" s="34" t="s">
        <v>1327</v>
      </c>
      <c r="X189" s="34">
        <f t="shared" si="69"/>
        <v>-0.12000000000000001</v>
      </c>
      <c r="Y189" s="34" t="s">
        <v>1332</v>
      </c>
      <c r="Z189" s="34">
        <f t="shared" si="69"/>
        <v>-0.12000000000000001</v>
      </c>
      <c r="AA189" s="34" t="s">
        <v>1356</v>
      </c>
      <c r="AB189" s="34">
        <f t="shared" si="69"/>
        <v>-0.12000000000000001</v>
      </c>
      <c r="AC189" s="34" t="s">
        <v>1344</v>
      </c>
      <c r="AD189" s="34">
        <f t="shared" si="70"/>
        <v>-0.12000000000000001</v>
      </c>
      <c r="AE189" s="34" t="s">
        <v>18</v>
      </c>
      <c r="AF189" s="34">
        <f t="shared" si="71"/>
        <v>-0.12000000000000001</v>
      </c>
      <c r="AG189" s="34" t="s">
        <v>217</v>
      </c>
      <c r="AH189" s="34" t="s">
        <v>1325</v>
      </c>
      <c r="AI189" s="34">
        <f t="shared" si="72"/>
        <v>-0.12000000000000001</v>
      </c>
      <c r="AJ189" s="34" t="s">
        <v>1330</v>
      </c>
      <c r="AK189" s="34">
        <f t="shared" si="73"/>
        <v>-0.12000000000000001</v>
      </c>
      <c r="AL189" s="34" t="s">
        <v>1355</v>
      </c>
      <c r="AM189" s="34">
        <f t="shared" si="74"/>
        <v>-0.12000000000000001</v>
      </c>
      <c r="AN189" s="34" t="s">
        <v>1356</v>
      </c>
      <c r="AO189" s="34">
        <f t="shared" si="75"/>
        <v>-0.12000000000000001</v>
      </c>
      <c r="AP189" s="34" t="s">
        <v>1344</v>
      </c>
      <c r="AQ189" s="34">
        <f t="shared" si="76"/>
        <v>-0.12000000000000001</v>
      </c>
      <c r="AR189" s="34" t="s">
        <v>18</v>
      </c>
      <c r="AS189" s="34">
        <f t="shared" si="77"/>
        <v>-0.12000000000000001</v>
      </c>
      <c r="AT189" s="34" t="s">
        <v>217</v>
      </c>
      <c r="AU189" s="34" t="s">
        <v>1325</v>
      </c>
      <c r="AV189" s="34">
        <f t="shared" si="78"/>
        <v>-0.18000000000000002</v>
      </c>
      <c r="AW189" s="34" t="s">
        <v>1330</v>
      </c>
      <c r="AX189" s="34">
        <f t="shared" si="78"/>
        <v>-0.18000000000000002</v>
      </c>
      <c r="AY189" s="34" t="s">
        <v>1335</v>
      </c>
      <c r="AZ189" s="34">
        <f t="shared" si="78"/>
        <v>-0.18000000000000002</v>
      </c>
      <c r="BA189" s="34" t="s">
        <v>1356</v>
      </c>
      <c r="BB189" s="34">
        <f t="shared" si="78"/>
        <v>-0.18000000000000002</v>
      </c>
      <c r="BC189" s="34" t="s">
        <v>1344</v>
      </c>
      <c r="BD189" s="34">
        <f t="shared" si="79"/>
        <v>-0.18000000000000002</v>
      </c>
      <c r="BE189" s="34" t="s">
        <v>1342</v>
      </c>
      <c r="BF189" s="34">
        <f t="shared" si="80"/>
        <v>-0.18000000000000002</v>
      </c>
      <c r="BG189" s="34">
        <v>11</v>
      </c>
      <c r="BH189" s="34" t="s">
        <v>1325</v>
      </c>
      <c r="BI189" s="34">
        <f t="shared" si="81"/>
        <v>-0.18000000000000002</v>
      </c>
      <c r="BJ189" s="34" t="s">
        <v>1330</v>
      </c>
      <c r="BK189" s="34">
        <f t="shared" si="82"/>
        <v>-0.18000000000000002</v>
      </c>
      <c r="BL189" s="34" t="s">
        <v>1335</v>
      </c>
      <c r="BM189" s="34">
        <f t="shared" si="83"/>
        <v>-0.18000000000000002</v>
      </c>
      <c r="BN189" s="34" t="s">
        <v>1356</v>
      </c>
      <c r="BO189" s="34">
        <f t="shared" si="84"/>
        <v>-0.18000000000000002</v>
      </c>
      <c r="BP189" s="34" t="s">
        <v>1344</v>
      </c>
      <c r="BQ189" s="34">
        <f t="shared" si="85"/>
        <v>-0.18000000000000002</v>
      </c>
      <c r="BR189" s="34" t="s">
        <v>1349</v>
      </c>
      <c r="BS189" s="34">
        <f t="shared" si="86"/>
        <v>-0.18000000000000002</v>
      </c>
      <c r="BT189" s="34">
        <v>11</v>
      </c>
      <c r="BU189" s="34" t="s">
        <v>1325</v>
      </c>
      <c r="BV189" s="34">
        <f t="shared" si="87"/>
        <v>-0.3</v>
      </c>
      <c r="BW189" s="34" t="s">
        <v>1330</v>
      </c>
      <c r="BX189" s="34">
        <f t="shared" si="87"/>
        <v>-0.3</v>
      </c>
      <c r="BY189" s="34" t="s">
        <v>1335</v>
      </c>
      <c r="BZ189" s="34">
        <f t="shared" si="87"/>
        <v>-0.3</v>
      </c>
      <c r="CA189" s="34" t="s">
        <v>20</v>
      </c>
      <c r="CB189" s="34">
        <f t="shared" si="87"/>
        <v>-0.3</v>
      </c>
      <c r="CC189" s="34" t="s">
        <v>1344</v>
      </c>
      <c r="CD189" s="34">
        <f t="shared" si="88"/>
        <v>-0.3</v>
      </c>
      <c r="CE189" s="34" t="s">
        <v>1349</v>
      </c>
      <c r="CF189" s="34">
        <f t="shared" si="89"/>
        <v>-0.3</v>
      </c>
      <c r="CG189" s="34">
        <v>11</v>
      </c>
      <c r="CH189" s="34" t="s">
        <v>1325</v>
      </c>
      <c r="CI189" s="34">
        <f t="shared" si="90"/>
        <v>-0.3</v>
      </c>
      <c r="CJ189" s="34" t="s">
        <v>1330</v>
      </c>
      <c r="CK189" s="34">
        <f t="shared" si="91"/>
        <v>-0.3</v>
      </c>
      <c r="CL189" s="34" t="s">
        <v>1335</v>
      </c>
      <c r="CM189" s="34">
        <f t="shared" si="92"/>
        <v>-0.3</v>
      </c>
      <c r="CN189" s="34" t="s">
        <v>20</v>
      </c>
      <c r="CO189" s="34">
        <f t="shared" si="93"/>
        <v>-0.3</v>
      </c>
      <c r="CP189" s="34" t="s">
        <v>1344</v>
      </c>
      <c r="CQ189" s="34">
        <f t="shared" si="94"/>
        <v>-0.3</v>
      </c>
      <c r="CR189" s="34" t="s">
        <v>1349</v>
      </c>
      <c r="CS189" s="34">
        <f t="shared" si="95"/>
        <v>-0.3</v>
      </c>
    </row>
    <row r="190" spans="1:97" s="44" customFormat="1" ht="15.75">
      <c r="A190" s="42" t="s">
        <v>921</v>
      </c>
      <c r="B190" s="40" t="s">
        <v>365</v>
      </c>
      <c r="C190" s="42" t="s">
        <v>44</v>
      </c>
      <c r="D190" s="42" t="s">
        <v>8</v>
      </c>
      <c r="E190" s="35"/>
      <c r="F190" s="42">
        <v>1</v>
      </c>
      <c r="G190" s="34">
        <v>0</v>
      </c>
      <c r="H190" s="34">
        <v>111</v>
      </c>
      <c r="I190" s="34">
        <v>58</v>
      </c>
      <c r="J190" s="34">
        <v>104</v>
      </c>
      <c r="K190" s="73">
        <v>36.5</v>
      </c>
      <c r="L190" s="34">
        <v>60</v>
      </c>
      <c r="M190" s="34">
        <v>59</v>
      </c>
      <c r="N190" s="34">
        <v>429</v>
      </c>
      <c r="O190" s="34" t="str">
        <f>IF(D190="理科",IF(N190&gt;=分数线!$C$2,"本科",""),IF(D190="文科",IF(N190&gt;=分数线!$C$3,"本科","")))</f>
        <v/>
      </c>
      <c r="P190" s="34">
        <f t="shared" si="63"/>
        <v>-36</v>
      </c>
      <c r="Q190" s="34" t="str">
        <f>IF(D190="理科",IF(N190&gt;=分数线!$C$6,"重本",""),IF(D190="文科",IF(N190&gt;=分数线!$C$7,"重本","")))</f>
        <v/>
      </c>
      <c r="R190" s="34">
        <f t="shared" si="67"/>
        <v>0</v>
      </c>
      <c r="S190" s="34">
        <f t="shared" si="68"/>
        <v>-36</v>
      </c>
      <c r="T190" s="34">
        <v>12</v>
      </c>
      <c r="U190" s="34" t="s">
        <v>1362</v>
      </c>
      <c r="V190" s="34">
        <f t="shared" si="69"/>
        <v>-0.6</v>
      </c>
      <c r="W190" s="34" t="s">
        <v>1331</v>
      </c>
      <c r="X190" s="34">
        <f t="shared" si="69"/>
        <v>-0.6</v>
      </c>
      <c r="Y190" s="34" t="s">
        <v>1335</v>
      </c>
      <c r="Z190" s="34">
        <f t="shared" si="69"/>
        <v>-0.6</v>
      </c>
      <c r="AA190" s="34" t="s">
        <v>1340</v>
      </c>
      <c r="AB190" s="34">
        <f t="shared" si="69"/>
        <v>-0.6</v>
      </c>
      <c r="AC190" s="34" t="s">
        <v>73</v>
      </c>
      <c r="AD190" s="34">
        <f t="shared" si="70"/>
        <v>-0.6</v>
      </c>
      <c r="AE190" s="34" t="s">
        <v>1348</v>
      </c>
      <c r="AF190" s="34">
        <f t="shared" si="71"/>
        <v>-0.6</v>
      </c>
      <c r="AG190" s="34" t="s">
        <v>1359</v>
      </c>
      <c r="AH190" s="34" t="s">
        <v>1362</v>
      </c>
      <c r="AI190" s="34">
        <f t="shared" si="72"/>
        <v>-0.6</v>
      </c>
      <c r="AJ190" s="34" t="s">
        <v>1331</v>
      </c>
      <c r="AK190" s="34">
        <f t="shared" si="73"/>
        <v>-0.6</v>
      </c>
      <c r="AL190" s="34" t="s">
        <v>1335</v>
      </c>
      <c r="AM190" s="34">
        <f t="shared" si="74"/>
        <v>-0.6</v>
      </c>
      <c r="AN190" s="34" t="s">
        <v>1340</v>
      </c>
      <c r="AO190" s="34">
        <f t="shared" si="75"/>
        <v>-0.6</v>
      </c>
      <c r="AP190" s="34" t="s">
        <v>73</v>
      </c>
      <c r="AQ190" s="34">
        <f t="shared" si="76"/>
        <v>-0.6</v>
      </c>
      <c r="AR190" s="34" t="s">
        <v>1348</v>
      </c>
      <c r="AS190" s="34">
        <f t="shared" si="77"/>
        <v>-0.6</v>
      </c>
      <c r="AT190" s="34" t="s">
        <v>1359</v>
      </c>
      <c r="AU190" s="34" t="s">
        <v>1326</v>
      </c>
      <c r="AV190" s="34">
        <f t="shared" si="78"/>
        <v>-0.89999999999999991</v>
      </c>
      <c r="AW190" s="34" t="s">
        <v>1331</v>
      </c>
      <c r="AX190" s="34">
        <f t="shared" si="78"/>
        <v>-0.89999999999999991</v>
      </c>
      <c r="AY190" s="34" t="s">
        <v>1335</v>
      </c>
      <c r="AZ190" s="34">
        <f t="shared" si="78"/>
        <v>-0.89999999999999991</v>
      </c>
      <c r="BA190" s="34" t="s">
        <v>1340</v>
      </c>
      <c r="BB190" s="34">
        <f t="shared" si="78"/>
        <v>-0.89999999999999991</v>
      </c>
      <c r="BC190" s="34" t="s">
        <v>73</v>
      </c>
      <c r="BD190" s="34">
        <f t="shared" si="79"/>
        <v>-0.89999999999999991</v>
      </c>
      <c r="BE190" s="34" t="s">
        <v>1348</v>
      </c>
      <c r="BF190" s="34">
        <f t="shared" si="80"/>
        <v>-0.89999999999999991</v>
      </c>
      <c r="BG190" s="34">
        <v>12</v>
      </c>
      <c r="BH190" s="34" t="s">
        <v>1326</v>
      </c>
      <c r="BI190" s="34">
        <f t="shared" si="81"/>
        <v>-0.89999999999999991</v>
      </c>
      <c r="BJ190" s="34" t="s">
        <v>1331</v>
      </c>
      <c r="BK190" s="34">
        <f t="shared" si="82"/>
        <v>-0.89999999999999991</v>
      </c>
      <c r="BL190" s="34" t="s">
        <v>1335</v>
      </c>
      <c r="BM190" s="34">
        <f t="shared" si="83"/>
        <v>-0.89999999999999991</v>
      </c>
      <c r="BN190" s="34" t="s">
        <v>1340</v>
      </c>
      <c r="BO190" s="34">
        <f t="shared" si="84"/>
        <v>-0.89999999999999991</v>
      </c>
      <c r="BP190" s="34" t="s">
        <v>73</v>
      </c>
      <c r="BQ190" s="34">
        <f t="shared" si="85"/>
        <v>-0.89999999999999991</v>
      </c>
      <c r="BR190" s="34" t="s">
        <v>1348</v>
      </c>
      <c r="BS190" s="34">
        <f t="shared" si="86"/>
        <v>-0.89999999999999991</v>
      </c>
      <c r="BT190" s="34">
        <v>12</v>
      </c>
      <c r="BU190" s="34" t="s">
        <v>1326</v>
      </c>
      <c r="BV190" s="34">
        <f t="shared" si="87"/>
        <v>-1.5</v>
      </c>
      <c r="BW190" s="34" t="s">
        <v>1331</v>
      </c>
      <c r="BX190" s="34">
        <f t="shared" si="87"/>
        <v>-1.5</v>
      </c>
      <c r="BY190" s="34" t="s">
        <v>1335</v>
      </c>
      <c r="BZ190" s="34">
        <f t="shared" si="87"/>
        <v>-1.5</v>
      </c>
      <c r="CA190" s="34" t="s">
        <v>1340</v>
      </c>
      <c r="CB190" s="34">
        <f t="shared" si="87"/>
        <v>-1.5</v>
      </c>
      <c r="CC190" s="34" t="s">
        <v>73</v>
      </c>
      <c r="CD190" s="34">
        <f t="shared" si="88"/>
        <v>-1.5</v>
      </c>
      <c r="CE190" s="34" t="s">
        <v>1348</v>
      </c>
      <c r="CF190" s="34">
        <f t="shared" si="89"/>
        <v>-1.5</v>
      </c>
      <c r="CG190" s="34">
        <v>12</v>
      </c>
      <c r="CH190" s="34" t="s">
        <v>1326</v>
      </c>
      <c r="CI190" s="34">
        <f t="shared" si="90"/>
        <v>-1.5</v>
      </c>
      <c r="CJ190" s="34" t="s">
        <v>1331</v>
      </c>
      <c r="CK190" s="34">
        <f t="shared" si="91"/>
        <v>-1.5</v>
      </c>
      <c r="CL190" s="34" t="s">
        <v>1335</v>
      </c>
      <c r="CM190" s="34">
        <f t="shared" si="92"/>
        <v>-1.5</v>
      </c>
      <c r="CN190" s="34" t="s">
        <v>1340</v>
      </c>
      <c r="CO190" s="34">
        <f t="shared" si="93"/>
        <v>-1.5</v>
      </c>
      <c r="CP190" s="34" t="s">
        <v>73</v>
      </c>
      <c r="CQ190" s="34">
        <f t="shared" si="94"/>
        <v>-1.5</v>
      </c>
      <c r="CR190" s="34" t="s">
        <v>1348</v>
      </c>
      <c r="CS190" s="34">
        <f t="shared" si="95"/>
        <v>-1.5</v>
      </c>
    </row>
    <row r="191" spans="1:97" s="44" customFormat="1" ht="15.75">
      <c r="A191" s="42" t="s">
        <v>922</v>
      </c>
      <c r="B191" s="40" t="s">
        <v>366</v>
      </c>
      <c r="C191" s="42" t="s">
        <v>44</v>
      </c>
      <c r="D191" s="42" t="s">
        <v>8</v>
      </c>
      <c r="E191" s="35"/>
      <c r="F191" s="42">
        <v>0.2</v>
      </c>
      <c r="G191" s="34">
        <v>0</v>
      </c>
      <c r="H191" s="34">
        <v>100</v>
      </c>
      <c r="I191" s="34">
        <v>72</v>
      </c>
      <c r="J191" s="34">
        <v>103</v>
      </c>
      <c r="K191" s="73">
        <v>33.5</v>
      </c>
      <c r="L191" s="34">
        <v>58</v>
      </c>
      <c r="M191" s="34">
        <v>61.5</v>
      </c>
      <c r="N191" s="34">
        <v>428</v>
      </c>
      <c r="O191" s="34" t="str">
        <f>IF(D191="理科",IF(N191&gt;=分数线!$C$2,"本科",""),IF(D191="文科",IF(N191&gt;=分数线!$C$3,"本科","")))</f>
        <v/>
      </c>
      <c r="P191" s="34">
        <f t="shared" si="63"/>
        <v>-7.2</v>
      </c>
      <c r="Q191" s="34" t="str">
        <f>IF(D191="理科",IF(N191&gt;=分数线!$C$6,"重本",""),IF(D191="文科",IF(N191&gt;=分数线!$C$7,"重本","")))</f>
        <v/>
      </c>
      <c r="R191" s="34">
        <f t="shared" si="67"/>
        <v>0</v>
      </c>
      <c r="S191" s="34">
        <f t="shared" si="68"/>
        <v>-7.2</v>
      </c>
      <c r="T191" s="34">
        <v>1</v>
      </c>
      <c r="U191" s="34" t="s">
        <v>1320</v>
      </c>
      <c r="V191" s="34">
        <f t="shared" si="69"/>
        <v>-0.12000000000000001</v>
      </c>
      <c r="W191" s="34" t="s">
        <v>1327</v>
      </c>
      <c r="X191" s="34">
        <f t="shared" si="69"/>
        <v>-0.12000000000000001</v>
      </c>
      <c r="Y191" s="34" t="s">
        <v>1332</v>
      </c>
      <c r="Z191" s="34">
        <f t="shared" si="69"/>
        <v>-0.12000000000000001</v>
      </c>
      <c r="AA191" s="34" t="s">
        <v>1340</v>
      </c>
      <c r="AB191" s="34">
        <f t="shared" si="69"/>
        <v>-0.12000000000000001</v>
      </c>
      <c r="AC191" s="34" t="s">
        <v>73</v>
      </c>
      <c r="AD191" s="34">
        <f t="shared" si="70"/>
        <v>-0.12000000000000001</v>
      </c>
      <c r="AE191" s="34" t="s">
        <v>1348</v>
      </c>
      <c r="AF191" s="34">
        <f t="shared" si="71"/>
        <v>-0.12000000000000001</v>
      </c>
      <c r="AG191" s="34" t="s">
        <v>1359</v>
      </c>
      <c r="AH191" s="34" t="s">
        <v>1362</v>
      </c>
      <c r="AI191" s="34">
        <f t="shared" si="72"/>
        <v>-0.12000000000000001</v>
      </c>
      <c r="AJ191" s="34" t="s">
        <v>1331</v>
      </c>
      <c r="AK191" s="34">
        <f t="shared" si="73"/>
        <v>-0.12000000000000001</v>
      </c>
      <c r="AL191" s="34" t="s">
        <v>1355</v>
      </c>
      <c r="AM191" s="34">
        <f t="shared" si="74"/>
        <v>-0.12000000000000001</v>
      </c>
      <c r="AN191" s="34" t="s">
        <v>1340</v>
      </c>
      <c r="AO191" s="34">
        <f t="shared" si="75"/>
        <v>-0.12000000000000001</v>
      </c>
      <c r="AP191" s="34" t="s">
        <v>73</v>
      </c>
      <c r="AQ191" s="34">
        <f t="shared" si="76"/>
        <v>-0.12000000000000001</v>
      </c>
      <c r="AR191" s="34" t="s">
        <v>1348</v>
      </c>
      <c r="AS191" s="34">
        <f t="shared" si="77"/>
        <v>-0.12000000000000001</v>
      </c>
      <c r="AT191" s="34" t="s">
        <v>1359</v>
      </c>
      <c r="AU191" s="34" t="s">
        <v>1326</v>
      </c>
      <c r="AV191" s="34">
        <f t="shared" si="78"/>
        <v>-0.18000000000000002</v>
      </c>
      <c r="AW191" s="34" t="s">
        <v>1331</v>
      </c>
      <c r="AX191" s="34">
        <f t="shared" si="78"/>
        <v>-0.18000000000000002</v>
      </c>
      <c r="AY191" s="34" t="s">
        <v>1335</v>
      </c>
      <c r="AZ191" s="34">
        <f t="shared" si="78"/>
        <v>-0.18000000000000002</v>
      </c>
      <c r="BA191" s="34" t="s">
        <v>1340</v>
      </c>
      <c r="BB191" s="34">
        <f t="shared" si="78"/>
        <v>-0.18000000000000002</v>
      </c>
      <c r="BC191" s="34" t="s">
        <v>73</v>
      </c>
      <c r="BD191" s="34">
        <f t="shared" si="79"/>
        <v>-0.18000000000000002</v>
      </c>
      <c r="BE191" s="34" t="s">
        <v>1348</v>
      </c>
      <c r="BF191" s="34">
        <f t="shared" si="80"/>
        <v>-0.18000000000000002</v>
      </c>
      <c r="BG191" s="34">
        <v>12</v>
      </c>
      <c r="BH191" s="34" t="s">
        <v>1326</v>
      </c>
      <c r="BI191" s="34">
        <f t="shared" si="81"/>
        <v>-0.18000000000000002</v>
      </c>
      <c r="BJ191" s="34" t="s">
        <v>1331</v>
      </c>
      <c r="BK191" s="34">
        <f t="shared" si="82"/>
        <v>-0.18000000000000002</v>
      </c>
      <c r="BL191" s="34" t="s">
        <v>1335</v>
      </c>
      <c r="BM191" s="34">
        <f t="shared" si="83"/>
        <v>-0.18000000000000002</v>
      </c>
      <c r="BN191" s="34" t="s">
        <v>1340</v>
      </c>
      <c r="BO191" s="34">
        <f t="shared" si="84"/>
        <v>-0.18000000000000002</v>
      </c>
      <c r="BP191" s="34" t="s">
        <v>73</v>
      </c>
      <c r="BQ191" s="34">
        <f t="shared" si="85"/>
        <v>-0.18000000000000002</v>
      </c>
      <c r="BR191" s="34" t="s">
        <v>1348</v>
      </c>
      <c r="BS191" s="34">
        <f t="shared" si="86"/>
        <v>-0.18000000000000002</v>
      </c>
      <c r="BT191" s="34">
        <v>12</v>
      </c>
      <c r="BU191" s="34" t="s">
        <v>1326</v>
      </c>
      <c r="BV191" s="34">
        <f t="shared" si="87"/>
        <v>-0.3</v>
      </c>
      <c r="BW191" s="34" t="s">
        <v>1331</v>
      </c>
      <c r="BX191" s="34">
        <f t="shared" si="87"/>
        <v>-0.3</v>
      </c>
      <c r="BY191" s="34" t="s">
        <v>1335</v>
      </c>
      <c r="BZ191" s="34">
        <f t="shared" si="87"/>
        <v>-0.3</v>
      </c>
      <c r="CA191" s="34" t="s">
        <v>1340</v>
      </c>
      <c r="CB191" s="34">
        <f t="shared" si="87"/>
        <v>-0.3</v>
      </c>
      <c r="CC191" s="34" t="s">
        <v>73</v>
      </c>
      <c r="CD191" s="34">
        <f t="shared" si="88"/>
        <v>-0.3</v>
      </c>
      <c r="CE191" s="34" t="s">
        <v>1348</v>
      </c>
      <c r="CF191" s="34">
        <f t="shared" si="89"/>
        <v>-0.3</v>
      </c>
      <c r="CG191" s="34">
        <v>12</v>
      </c>
      <c r="CH191" s="34" t="s">
        <v>1326</v>
      </c>
      <c r="CI191" s="34">
        <f t="shared" si="90"/>
        <v>-0.3</v>
      </c>
      <c r="CJ191" s="34" t="s">
        <v>1331</v>
      </c>
      <c r="CK191" s="34">
        <f t="shared" si="91"/>
        <v>-0.3</v>
      </c>
      <c r="CL191" s="34" t="s">
        <v>1335</v>
      </c>
      <c r="CM191" s="34">
        <f t="shared" si="92"/>
        <v>-0.3</v>
      </c>
      <c r="CN191" s="34" t="s">
        <v>1340</v>
      </c>
      <c r="CO191" s="34">
        <f t="shared" si="93"/>
        <v>-0.3</v>
      </c>
      <c r="CP191" s="34" t="s">
        <v>73</v>
      </c>
      <c r="CQ191" s="34">
        <f t="shared" si="94"/>
        <v>-0.3</v>
      </c>
      <c r="CR191" s="34" t="s">
        <v>1348</v>
      </c>
      <c r="CS191" s="34">
        <f t="shared" si="95"/>
        <v>-0.3</v>
      </c>
    </row>
    <row r="192" spans="1:97" s="44" customFormat="1" ht="15.75">
      <c r="A192" s="42" t="s">
        <v>923</v>
      </c>
      <c r="B192" s="40" t="s">
        <v>367</v>
      </c>
      <c r="C192" s="42" t="s">
        <v>44</v>
      </c>
      <c r="D192" s="42" t="s">
        <v>8</v>
      </c>
      <c r="E192" s="35"/>
      <c r="F192" s="42">
        <v>0.6</v>
      </c>
      <c r="G192" s="34">
        <v>0</v>
      </c>
      <c r="H192" s="34">
        <v>108</v>
      </c>
      <c r="I192" s="34">
        <v>62</v>
      </c>
      <c r="J192" s="34">
        <v>73</v>
      </c>
      <c r="K192" s="73">
        <v>61.5</v>
      </c>
      <c r="L192" s="34">
        <v>65</v>
      </c>
      <c r="M192" s="34">
        <v>58</v>
      </c>
      <c r="N192" s="34">
        <v>428</v>
      </c>
      <c r="O192" s="34" t="str">
        <f>IF(D192="理科",IF(N192&gt;=分数线!$C$2,"本科",""),IF(D192="文科",IF(N192&gt;=分数线!$C$3,"本科","")))</f>
        <v/>
      </c>
      <c r="P192" s="34">
        <f t="shared" si="63"/>
        <v>-21.599999999999998</v>
      </c>
      <c r="Q192" s="34" t="str">
        <f>IF(D192="理科",IF(N192&gt;=分数线!$C$6,"重本",""),IF(D192="文科",IF(N192&gt;=分数线!$C$7,"重本","")))</f>
        <v/>
      </c>
      <c r="R192" s="34">
        <f t="shared" si="67"/>
        <v>0</v>
      </c>
      <c r="S192" s="34">
        <f t="shared" si="68"/>
        <v>-21.599999999999998</v>
      </c>
      <c r="T192" s="34">
        <v>12</v>
      </c>
      <c r="U192" s="34" t="s">
        <v>1362</v>
      </c>
      <c r="V192" s="34">
        <f t="shared" si="69"/>
        <v>-0.35999999999999993</v>
      </c>
      <c r="W192" s="34" t="s">
        <v>1331</v>
      </c>
      <c r="X192" s="34">
        <f t="shared" si="69"/>
        <v>-0.35999999999999993</v>
      </c>
      <c r="Y192" s="34" t="s">
        <v>1355</v>
      </c>
      <c r="Z192" s="34">
        <f t="shared" si="69"/>
        <v>-0.35999999999999993</v>
      </c>
      <c r="AA192" s="34" t="s">
        <v>1340</v>
      </c>
      <c r="AB192" s="34">
        <f t="shared" si="69"/>
        <v>-0.35999999999999993</v>
      </c>
      <c r="AC192" s="34" t="s">
        <v>73</v>
      </c>
      <c r="AD192" s="34">
        <f t="shared" si="70"/>
        <v>-0.35999999999999993</v>
      </c>
      <c r="AE192" s="34" t="s">
        <v>1348</v>
      </c>
      <c r="AF192" s="34">
        <f t="shared" si="71"/>
        <v>-0.35999999999999993</v>
      </c>
      <c r="AG192" s="34" t="s">
        <v>1359</v>
      </c>
      <c r="AH192" s="34" t="s">
        <v>1362</v>
      </c>
      <c r="AI192" s="34">
        <f t="shared" si="72"/>
        <v>-0.35999999999999993</v>
      </c>
      <c r="AJ192" s="34" t="s">
        <v>1331</v>
      </c>
      <c r="AK192" s="34">
        <f t="shared" si="73"/>
        <v>-0.35999999999999993</v>
      </c>
      <c r="AL192" s="34" t="s">
        <v>1355</v>
      </c>
      <c r="AM192" s="34">
        <f t="shared" si="74"/>
        <v>-0.35999999999999993</v>
      </c>
      <c r="AN192" s="34" t="s">
        <v>1340</v>
      </c>
      <c r="AO192" s="34">
        <f t="shared" si="75"/>
        <v>-0.35999999999999993</v>
      </c>
      <c r="AP192" s="34" t="s">
        <v>73</v>
      </c>
      <c r="AQ192" s="34">
        <f t="shared" si="76"/>
        <v>-0.35999999999999993</v>
      </c>
      <c r="AR192" s="34" t="s">
        <v>1348</v>
      </c>
      <c r="AS192" s="34">
        <f t="shared" si="77"/>
        <v>-0.35999999999999993</v>
      </c>
      <c r="AT192" s="34" t="s">
        <v>1359</v>
      </c>
      <c r="AU192" s="34" t="s">
        <v>1326</v>
      </c>
      <c r="AV192" s="34">
        <f t="shared" si="78"/>
        <v>-0.53999999999999992</v>
      </c>
      <c r="AW192" s="34" t="s">
        <v>1331</v>
      </c>
      <c r="AX192" s="34">
        <f t="shared" si="78"/>
        <v>-0.53999999999999992</v>
      </c>
      <c r="AY192" s="34" t="s">
        <v>1335</v>
      </c>
      <c r="AZ192" s="34">
        <f t="shared" si="78"/>
        <v>-0.53999999999999992</v>
      </c>
      <c r="BA192" s="34" t="s">
        <v>1340</v>
      </c>
      <c r="BB192" s="34">
        <f t="shared" si="78"/>
        <v>-0.53999999999999992</v>
      </c>
      <c r="BC192" s="34" t="s">
        <v>73</v>
      </c>
      <c r="BD192" s="34">
        <f t="shared" si="79"/>
        <v>-0.53999999999999992</v>
      </c>
      <c r="BE192" s="34" t="s">
        <v>1348</v>
      </c>
      <c r="BF192" s="34">
        <f t="shared" si="80"/>
        <v>-0.53999999999999992</v>
      </c>
      <c r="BG192" s="34">
        <v>12</v>
      </c>
      <c r="BH192" s="34" t="s">
        <v>1326</v>
      </c>
      <c r="BI192" s="34">
        <f t="shared" si="81"/>
        <v>-0.53999999999999992</v>
      </c>
      <c r="BJ192" s="34" t="s">
        <v>1331</v>
      </c>
      <c r="BK192" s="34">
        <f t="shared" si="82"/>
        <v>-0.53999999999999992</v>
      </c>
      <c r="BL192" s="34" t="s">
        <v>1335</v>
      </c>
      <c r="BM192" s="34">
        <f t="shared" si="83"/>
        <v>-0.53999999999999992</v>
      </c>
      <c r="BN192" s="34" t="s">
        <v>1340</v>
      </c>
      <c r="BO192" s="34">
        <f t="shared" si="84"/>
        <v>-0.53999999999999992</v>
      </c>
      <c r="BP192" s="34" t="s">
        <v>73</v>
      </c>
      <c r="BQ192" s="34">
        <f t="shared" si="85"/>
        <v>-0.53999999999999992</v>
      </c>
      <c r="BR192" s="34" t="s">
        <v>1348</v>
      </c>
      <c r="BS192" s="34">
        <f t="shared" si="86"/>
        <v>-0.53999999999999992</v>
      </c>
      <c r="BT192" s="34">
        <v>12</v>
      </c>
      <c r="BU192" s="34" t="s">
        <v>1326</v>
      </c>
      <c r="BV192" s="34">
        <f t="shared" si="87"/>
        <v>-0.89999999999999991</v>
      </c>
      <c r="BW192" s="34" t="s">
        <v>1331</v>
      </c>
      <c r="BX192" s="34">
        <f t="shared" si="87"/>
        <v>-0.89999999999999991</v>
      </c>
      <c r="BY192" s="34" t="s">
        <v>1335</v>
      </c>
      <c r="BZ192" s="34">
        <f t="shared" si="87"/>
        <v>-0.89999999999999991</v>
      </c>
      <c r="CA192" s="34" t="s">
        <v>1340</v>
      </c>
      <c r="CB192" s="34">
        <f t="shared" si="87"/>
        <v>-0.89999999999999991</v>
      </c>
      <c r="CC192" s="34" t="s">
        <v>73</v>
      </c>
      <c r="CD192" s="34">
        <f t="shared" si="88"/>
        <v>-0.89999999999999991</v>
      </c>
      <c r="CE192" s="34" t="s">
        <v>1348</v>
      </c>
      <c r="CF192" s="34">
        <f t="shared" si="89"/>
        <v>-0.89999999999999991</v>
      </c>
      <c r="CG192" s="34">
        <v>12</v>
      </c>
      <c r="CH192" s="34" t="s">
        <v>1326</v>
      </c>
      <c r="CI192" s="34">
        <f t="shared" si="90"/>
        <v>-0.89999999999999991</v>
      </c>
      <c r="CJ192" s="34" t="s">
        <v>1331</v>
      </c>
      <c r="CK192" s="34">
        <f t="shared" si="91"/>
        <v>-0.89999999999999991</v>
      </c>
      <c r="CL192" s="34" t="s">
        <v>1335</v>
      </c>
      <c r="CM192" s="34">
        <f t="shared" si="92"/>
        <v>-0.89999999999999991</v>
      </c>
      <c r="CN192" s="34" t="s">
        <v>1340</v>
      </c>
      <c r="CO192" s="34">
        <f t="shared" si="93"/>
        <v>-0.89999999999999991</v>
      </c>
      <c r="CP192" s="34" t="s">
        <v>73</v>
      </c>
      <c r="CQ192" s="34">
        <f t="shared" si="94"/>
        <v>-0.89999999999999991</v>
      </c>
      <c r="CR192" s="34" t="s">
        <v>1348</v>
      </c>
      <c r="CS192" s="34">
        <f t="shared" si="95"/>
        <v>-0.89999999999999991</v>
      </c>
    </row>
    <row r="193" spans="1:97" s="44" customFormat="1" ht="15.75">
      <c r="A193" s="42" t="s">
        <v>924</v>
      </c>
      <c r="B193" s="40" t="s">
        <v>368</v>
      </c>
      <c r="C193" s="42" t="s">
        <v>44</v>
      </c>
      <c r="D193" s="42" t="s">
        <v>8</v>
      </c>
      <c r="E193" s="35"/>
      <c r="F193" s="42">
        <v>0.2</v>
      </c>
      <c r="G193" s="34">
        <v>0</v>
      </c>
      <c r="H193" s="34">
        <v>98</v>
      </c>
      <c r="I193" s="34">
        <v>84</v>
      </c>
      <c r="J193" s="34">
        <v>70</v>
      </c>
      <c r="K193" s="73">
        <v>49</v>
      </c>
      <c r="L193" s="34">
        <v>67</v>
      </c>
      <c r="M193" s="34">
        <v>58.5</v>
      </c>
      <c r="N193" s="34">
        <v>427</v>
      </c>
      <c r="O193" s="34" t="str">
        <f>IF(D193="理科",IF(N193&gt;=分数线!$C$2,"本科",""),IF(D193="文科",IF(N193&gt;=分数线!$C$3,"本科","")))</f>
        <v/>
      </c>
      <c r="P193" s="34">
        <f t="shared" si="63"/>
        <v>-7.2</v>
      </c>
      <c r="Q193" s="34" t="str">
        <f>IF(D193="理科",IF(N193&gt;=分数线!$C$6,"重本",""),IF(D193="文科",IF(N193&gt;=分数线!$C$7,"重本","")))</f>
        <v/>
      </c>
      <c r="R193" s="34">
        <f t="shared" si="67"/>
        <v>0</v>
      </c>
      <c r="S193" s="34">
        <f t="shared" si="68"/>
        <v>-7.2</v>
      </c>
      <c r="T193" s="34">
        <v>8</v>
      </c>
      <c r="U193" s="34" t="s">
        <v>1324</v>
      </c>
      <c r="V193" s="34">
        <f t="shared" si="69"/>
        <v>-0.12000000000000001</v>
      </c>
      <c r="W193" s="34" t="s">
        <v>1330</v>
      </c>
      <c r="X193" s="34">
        <f t="shared" si="69"/>
        <v>-0.12000000000000001</v>
      </c>
      <c r="Y193" s="34" t="s">
        <v>1365</v>
      </c>
      <c r="Z193" s="34">
        <f t="shared" si="69"/>
        <v>-0.12000000000000001</v>
      </c>
      <c r="AA193" s="34" t="s">
        <v>1366</v>
      </c>
      <c r="AB193" s="34">
        <f t="shared" si="69"/>
        <v>-0.12000000000000001</v>
      </c>
      <c r="AC193" s="34" t="s">
        <v>1344</v>
      </c>
      <c r="AD193" s="34">
        <f t="shared" si="70"/>
        <v>-0.12000000000000001</v>
      </c>
      <c r="AE193" s="34" t="s">
        <v>1349</v>
      </c>
      <c r="AF193" s="34">
        <f t="shared" si="71"/>
        <v>-0.12000000000000001</v>
      </c>
      <c r="AG193" s="34" t="s">
        <v>219</v>
      </c>
      <c r="AH193" s="34" t="s">
        <v>1324</v>
      </c>
      <c r="AI193" s="34">
        <f t="shared" si="72"/>
        <v>-0.12000000000000001</v>
      </c>
      <c r="AJ193" s="34" t="s">
        <v>1330</v>
      </c>
      <c r="AK193" s="34">
        <f t="shared" si="73"/>
        <v>-0.12000000000000001</v>
      </c>
      <c r="AL193" s="34" t="s">
        <v>1365</v>
      </c>
      <c r="AM193" s="34">
        <f t="shared" si="74"/>
        <v>-0.12000000000000001</v>
      </c>
      <c r="AN193" s="34" t="s">
        <v>1366</v>
      </c>
      <c r="AO193" s="34">
        <f t="shared" si="75"/>
        <v>-0.12000000000000001</v>
      </c>
      <c r="AP193" s="34" t="s">
        <v>1344</v>
      </c>
      <c r="AQ193" s="34">
        <f t="shared" si="76"/>
        <v>-0.12000000000000001</v>
      </c>
      <c r="AR193" s="34" t="s">
        <v>1349</v>
      </c>
      <c r="AS193" s="34">
        <f t="shared" si="77"/>
        <v>-0.12000000000000001</v>
      </c>
      <c r="AT193" s="34" t="s">
        <v>219</v>
      </c>
      <c r="AU193" s="34" t="s">
        <v>1324</v>
      </c>
      <c r="AV193" s="34">
        <f t="shared" si="78"/>
        <v>-0.18000000000000002</v>
      </c>
      <c r="AW193" s="34" t="s">
        <v>1330</v>
      </c>
      <c r="AX193" s="34">
        <f t="shared" si="78"/>
        <v>-0.18000000000000002</v>
      </c>
      <c r="AY193" s="34" t="s">
        <v>1334</v>
      </c>
      <c r="AZ193" s="34">
        <f t="shared" si="78"/>
        <v>-0.18000000000000002</v>
      </c>
      <c r="BA193" s="34" t="s">
        <v>1357</v>
      </c>
      <c r="BB193" s="34">
        <f t="shared" si="78"/>
        <v>-0.18000000000000002</v>
      </c>
      <c r="BC193" s="34" t="s">
        <v>1344</v>
      </c>
      <c r="BD193" s="34">
        <f t="shared" si="79"/>
        <v>-0.18000000000000002</v>
      </c>
      <c r="BE193" s="34" t="s">
        <v>1349</v>
      </c>
      <c r="BF193" s="34">
        <f t="shared" si="80"/>
        <v>-0.18000000000000002</v>
      </c>
      <c r="BG193" s="34">
        <v>8</v>
      </c>
      <c r="BH193" s="34" t="s">
        <v>1324</v>
      </c>
      <c r="BI193" s="34">
        <f t="shared" si="81"/>
        <v>-0.18000000000000002</v>
      </c>
      <c r="BJ193" s="34" t="s">
        <v>1330</v>
      </c>
      <c r="BK193" s="34">
        <f t="shared" si="82"/>
        <v>-0.18000000000000002</v>
      </c>
      <c r="BL193" s="34" t="s">
        <v>1334</v>
      </c>
      <c r="BM193" s="34">
        <f t="shared" si="83"/>
        <v>-0.18000000000000002</v>
      </c>
      <c r="BN193" s="34" t="s">
        <v>1357</v>
      </c>
      <c r="BO193" s="34">
        <f t="shared" si="84"/>
        <v>-0.18000000000000002</v>
      </c>
      <c r="BP193" s="34" t="s">
        <v>1344</v>
      </c>
      <c r="BQ193" s="34">
        <f t="shared" si="85"/>
        <v>-0.18000000000000002</v>
      </c>
      <c r="BR193" s="34" t="s">
        <v>1342</v>
      </c>
      <c r="BS193" s="34">
        <f t="shared" si="86"/>
        <v>-0.18000000000000002</v>
      </c>
      <c r="BT193" s="34">
        <v>8</v>
      </c>
      <c r="BU193" s="34" t="s">
        <v>1324</v>
      </c>
      <c r="BV193" s="34">
        <f t="shared" si="87"/>
        <v>-0.3</v>
      </c>
      <c r="BW193" s="34" t="s">
        <v>1330</v>
      </c>
      <c r="BX193" s="34">
        <f t="shared" si="87"/>
        <v>-0.3</v>
      </c>
      <c r="BY193" s="34" t="s">
        <v>1334</v>
      </c>
      <c r="BZ193" s="34">
        <f t="shared" si="87"/>
        <v>-0.3</v>
      </c>
      <c r="CA193" s="34" t="s">
        <v>1340</v>
      </c>
      <c r="CB193" s="34">
        <f t="shared" si="87"/>
        <v>-0.3</v>
      </c>
      <c r="CC193" s="34" t="s">
        <v>1344</v>
      </c>
      <c r="CD193" s="34">
        <f t="shared" si="88"/>
        <v>-0.3</v>
      </c>
      <c r="CE193" s="34" t="s">
        <v>1342</v>
      </c>
      <c r="CF193" s="34">
        <f t="shared" si="89"/>
        <v>-0.3</v>
      </c>
      <c r="CG193" s="34">
        <v>8</v>
      </c>
      <c r="CH193" s="34" t="s">
        <v>1324</v>
      </c>
      <c r="CI193" s="34">
        <f t="shared" si="90"/>
        <v>-0.3</v>
      </c>
      <c r="CJ193" s="34" t="s">
        <v>1330</v>
      </c>
      <c r="CK193" s="34">
        <f t="shared" si="91"/>
        <v>-0.3</v>
      </c>
      <c r="CL193" s="34" t="s">
        <v>1334</v>
      </c>
      <c r="CM193" s="34">
        <f t="shared" si="92"/>
        <v>-0.3</v>
      </c>
      <c r="CN193" s="34" t="s">
        <v>1340</v>
      </c>
      <c r="CO193" s="34">
        <f t="shared" si="93"/>
        <v>-0.3</v>
      </c>
      <c r="CP193" s="34" t="s">
        <v>1344</v>
      </c>
      <c r="CQ193" s="34">
        <f t="shared" si="94"/>
        <v>-0.3</v>
      </c>
      <c r="CR193" s="34" t="s">
        <v>1342</v>
      </c>
      <c r="CS193" s="34">
        <f t="shared" si="95"/>
        <v>-0.3</v>
      </c>
    </row>
    <row r="194" spans="1:97" s="44" customFormat="1" ht="15.75">
      <c r="A194" s="42" t="s">
        <v>925</v>
      </c>
      <c r="B194" s="40" t="s">
        <v>369</v>
      </c>
      <c r="C194" s="42" t="s">
        <v>44</v>
      </c>
      <c r="D194" s="42" t="s">
        <v>8</v>
      </c>
      <c r="E194" s="35"/>
      <c r="F194" s="42">
        <v>0.6</v>
      </c>
      <c r="G194" s="34">
        <v>0</v>
      </c>
      <c r="H194" s="34">
        <v>94</v>
      </c>
      <c r="I194" s="34">
        <v>66</v>
      </c>
      <c r="J194" s="34">
        <v>75</v>
      </c>
      <c r="K194" s="73">
        <v>60</v>
      </c>
      <c r="L194" s="34">
        <v>67</v>
      </c>
      <c r="M194" s="34">
        <v>63.5</v>
      </c>
      <c r="N194" s="34">
        <v>426</v>
      </c>
      <c r="O194" s="34" t="str">
        <f>IF(D194="理科",IF(N194&gt;=分数线!$C$2,"本科",""),IF(D194="文科",IF(N194&gt;=分数线!$C$3,"本科","")))</f>
        <v/>
      </c>
      <c r="P194" s="34">
        <f t="shared" si="63"/>
        <v>-21.599999999999998</v>
      </c>
      <c r="Q194" s="34" t="str">
        <f>IF(D194="理科",IF(N194&gt;=分数线!$C$6,"重本",""),IF(D194="文科",IF(N194&gt;=分数线!$C$7,"重本","")))</f>
        <v/>
      </c>
      <c r="R194" s="34">
        <f t="shared" si="67"/>
        <v>0</v>
      </c>
      <c r="S194" s="34">
        <f t="shared" si="68"/>
        <v>-21.599999999999998</v>
      </c>
      <c r="T194" s="34">
        <v>1</v>
      </c>
      <c r="U194" s="34" t="s">
        <v>1320</v>
      </c>
      <c r="V194" s="34">
        <f t="shared" si="69"/>
        <v>-0.35999999999999993</v>
      </c>
      <c r="W194" s="34" t="s">
        <v>1327</v>
      </c>
      <c r="X194" s="34">
        <f t="shared" si="69"/>
        <v>-0.35999999999999993</v>
      </c>
      <c r="Y194" s="34" t="s">
        <v>1332</v>
      </c>
      <c r="Z194" s="34">
        <f t="shared" si="69"/>
        <v>-0.35999999999999993</v>
      </c>
      <c r="AA194" s="34" t="s">
        <v>1356</v>
      </c>
      <c r="AB194" s="34">
        <f t="shared" si="69"/>
        <v>-0.35999999999999993</v>
      </c>
      <c r="AC194" s="34" t="s">
        <v>1345</v>
      </c>
      <c r="AD194" s="34">
        <f t="shared" si="70"/>
        <v>-0.35999999999999993</v>
      </c>
      <c r="AE194" s="34" t="s">
        <v>1349</v>
      </c>
      <c r="AF194" s="34">
        <f t="shared" si="71"/>
        <v>-0.35999999999999993</v>
      </c>
      <c r="AG194" s="34" t="s">
        <v>218</v>
      </c>
      <c r="AH194" s="34" t="s">
        <v>1324</v>
      </c>
      <c r="AI194" s="34">
        <f t="shared" si="72"/>
        <v>-0.35999999999999993</v>
      </c>
      <c r="AJ194" s="34" t="s">
        <v>1351</v>
      </c>
      <c r="AK194" s="34">
        <f t="shared" si="73"/>
        <v>-0.35999999999999993</v>
      </c>
      <c r="AL194" s="34" t="s">
        <v>1355</v>
      </c>
      <c r="AM194" s="34">
        <f t="shared" si="74"/>
        <v>-0.35999999999999993</v>
      </c>
      <c r="AN194" s="34" t="s">
        <v>1356</v>
      </c>
      <c r="AO194" s="34">
        <f t="shared" si="75"/>
        <v>-0.35999999999999993</v>
      </c>
      <c r="AP194" s="34" t="s">
        <v>1345</v>
      </c>
      <c r="AQ194" s="34">
        <f t="shared" si="76"/>
        <v>-0.35999999999999993</v>
      </c>
      <c r="AR194" s="34" t="s">
        <v>1349</v>
      </c>
      <c r="AS194" s="34">
        <f t="shared" si="77"/>
        <v>-0.35999999999999993</v>
      </c>
      <c r="AT194" s="34" t="s">
        <v>218</v>
      </c>
      <c r="AU194" s="34" t="s">
        <v>1324</v>
      </c>
      <c r="AV194" s="34">
        <f t="shared" si="78"/>
        <v>-0.53999999999999992</v>
      </c>
      <c r="AW194" s="34" t="s">
        <v>1351</v>
      </c>
      <c r="AX194" s="34">
        <f t="shared" si="78"/>
        <v>-0.53999999999999992</v>
      </c>
      <c r="AY194" s="34" t="s">
        <v>1333</v>
      </c>
      <c r="AZ194" s="34">
        <f t="shared" si="78"/>
        <v>-0.53999999999999992</v>
      </c>
      <c r="BA194" s="34" t="s">
        <v>1357</v>
      </c>
      <c r="BB194" s="34">
        <f t="shared" si="78"/>
        <v>-0.53999999999999992</v>
      </c>
      <c r="BC194" s="34" t="s">
        <v>1345</v>
      </c>
      <c r="BD194" s="34">
        <f t="shared" si="79"/>
        <v>-0.53999999999999992</v>
      </c>
      <c r="BE194" s="34" t="s">
        <v>1349</v>
      </c>
      <c r="BF194" s="34">
        <f t="shared" si="80"/>
        <v>-0.53999999999999992</v>
      </c>
      <c r="BG194" s="34">
        <v>10</v>
      </c>
      <c r="BH194" s="34" t="s">
        <v>1324</v>
      </c>
      <c r="BI194" s="34">
        <f t="shared" si="81"/>
        <v>-0.53999999999999992</v>
      </c>
      <c r="BJ194" s="34" t="s">
        <v>1351</v>
      </c>
      <c r="BK194" s="34">
        <f t="shared" si="82"/>
        <v>-0.53999999999999992</v>
      </c>
      <c r="BL194" s="34" t="s">
        <v>1333</v>
      </c>
      <c r="BM194" s="34">
        <f t="shared" si="83"/>
        <v>-0.53999999999999992</v>
      </c>
      <c r="BN194" s="34" t="s">
        <v>1356</v>
      </c>
      <c r="BO194" s="34">
        <f t="shared" si="84"/>
        <v>-0.53999999999999992</v>
      </c>
      <c r="BP194" s="34" t="s">
        <v>1345</v>
      </c>
      <c r="BQ194" s="34">
        <f t="shared" si="85"/>
        <v>-0.53999999999999992</v>
      </c>
      <c r="BR194" s="34" t="s">
        <v>1349</v>
      </c>
      <c r="BS194" s="34">
        <f t="shared" si="86"/>
        <v>-0.53999999999999992</v>
      </c>
      <c r="BT194" s="34">
        <v>10</v>
      </c>
      <c r="BU194" s="34" t="s">
        <v>1324</v>
      </c>
      <c r="BV194" s="34">
        <f t="shared" si="87"/>
        <v>-0.89999999999999991</v>
      </c>
      <c r="BW194" s="34" t="s">
        <v>19</v>
      </c>
      <c r="BX194" s="34">
        <f t="shared" si="87"/>
        <v>-0.89999999999999991</v>
      </c>
      <c r="BY194" s="34" t="s">
        <v>1333</v>
      </c>
      <c r="BZ194" s="34">
        <f t="shared" si="87"/>
        <v>-0.89999999999999991</v>
      </c>
      <c r="CA194" s="34" t="s">
        <v>20</v>
      </c>
      <c r="CB194" s="34">
        <f t="shared" si="87"/>
        <v>-0.89999999999999991</v>
      </c>
      <c r="CC194" s="34" t="s">
        <v>1345</v>
      </c>
      <c r="CD194" s="34">
        <f t="shared" si="88"/>
        <v>-0.89999999999999991</v>
      </c>
      <c r="CE194" s="34" t="s">
        <v>1349</v>
      </c>
      <c r="CF194" s="34">
        <f t="shared" si="89"/>
        <v>-0.89999999999999991</v>
      </c>
      <c r="CG194" s="34">
        <v>10</v>
      </c>
      <c r="CH194" s="34" t="s">
        <v>1324</v>
      </c>
      <c r="CI194" s="34">
        <f t="shared" si="90"/>
        <v>-0.89999999999999991</v>
      </c>
      <c r="CJ194" s="34" t="s">
        <v>19</v>
      </c>
      <c r="CK194" s="34">
        <f t="shared" si="91"/>
        <v>-0.89999999999999991</v>
      </c>
      <c r="CL194" s="34" t="s">
        <v>1333</v>
      </c>
      <c r="CM194" s="34">
        <f t="shared" si="92"/>
        <v>-0.89999999999999991</v>
      </c>
      <c r="CN194" s="34" t="s">
        <v>20</v>
      </c>
      <c r="CO194" s="34">
        <f t="shared" si="93"/>
        <v>-0.89999999999999991</v>
      </c>
      <c r="CP194" s="34" t="s">
        <v>1345</v>
      </c>
      <c r="CQ194" s="34">
        <f t="shared" si="94"/>
        <v>-0.89999999999999991</v>
      </c>
      <c r="CR194" s="34" t="s">
        <v>1349</v>
      </c>
      <c r="CS194" s="34">
        <f t="shared" si="95"/>
        <v>-0.89999999999999991</v>
      </c>
    </row>
    <row r="195" spans="1:97" s="44" customFormat="1" ht="15.75">
      <c r="A195" s="42" t="s">
        <v>146</v>
      </c>
      <c r="B195" s="40" t="s">
        <v>370</v>
      </c>
      <c r="C195" s="42" t="s">
        <v>44</v>
      </c>
      <c r="D195" s="42" t="s">
        <v>8</v>
      </c>
      <c r="E195" s="35"/>
      <c r="F195" s="42">
        <v>0.2</v>
      </c>
      <c r="G195" s="34">
        <v>0</v>
      </c>
      <c r="H195" s="34">
        <v>103</v>
      </c>
      <c r="I195" s="34">
        <v>75</v>
      </c>
      <c r="J195" s="34">
        <v>79</v>
      </c>
      <c r="K195" s="73">
        <v>47</v>
      </c>
      <c r="L195" s="34">
        <v>53</v>
      </c>
      <c r="M195" s="34">
        <v>67.5</v>
      </c>
      <c r="N195" s="34">
        <v>425</v>
      </c>
      <c r="O195" s="34" t="str">
        <f>IF(D195="理科",IF(N195&gt;=分数线!$C$2,"本科",""),IF(D195="文科",IF(N195&gt;=分数线!$C$3,"本科","")))</f>
        <v/>
      </c>
      <c r="P195" s="34">
        <f t="shared" ref="P195:P258" si="96">IF(F195&gt;0,IF(O195="本科",(2-F195)*36,-(F195)*36),IF(O195="本科",2*36,0))</f>
        <v>-7.2</v>
      </c>
      <c r="Q195" s="34" t="str">
        <f>IF(D195="理科",IF(N195&gt;=分数线!$C$6,"重本",""),IF(D195="文科",IF(N195&gt;=分数线!$C$7,"重本","")))</f>
        <v/>
      </c>
      <c r="R195" s="34">
        <f t="shared" si="67"/>
        <v>0</v>
      </c>
      <c r="S195" s="34">
        <f t="shared" si="68"/>
        <v>-7.2</v>
      </c>
      <c r="T195" s="34">
        <v>1</v>
      </c>
      <c r="U195" s="34" t="s">
        <v>1320</v>
      </c>
      <c r="V195" s="34">
        <f t="shared" si="69"/>
        <v>-0.12000000000000001</v>
      </c>
      <c r="W195" s="34" t="s">
        <v>1327</v>
      </c>
      <c r="X195" s="34">
        <f t="shared" si="69"/>
        <v>-0.12000000000000001</v>
      </c>
      <c r="Y195" s="34" t="s">
        <v>1332</v>
      </c>
      <c r="Z195" s="34">
        <f t="shared" si="69"/>
        <v>-0.12000000000000001</v>
      </c>
      <c r="AA195" s="34" t="s">
        <v>1340</v>
      </c>
      <c r="AB195" s="34">
        <f t="shared" si="69"/>
        <v>-0.12000000000000001</v>
      </c>
      <c r="AC195" s="34" t="s">
        <v>72</v>
      </c>
      <c r="AD195" s="34">
        <f t="shared" si="70"/>
        <v>-0.12000000000000001</v>
      </c>
      <c r="AE195" s="34" t="s">
        <v>18</v>
      </c>
      <c r="AF195" s="34">
        <f t="shared" si="71"/>
        <v>-0.12000000000000001</v>
      </c>
      <c r="AG195" s="34" t="s">
        <v>220</v>
      </c>
      <c r="AH195" s="34" t="s">
        <v>1362</v>
      </c>
      <c r="AI195" s="34">
        <f t="shared" si="72"/>
        <v>-0.12000000000000001</v>
      </c>
      <c r="AJ195" s="34" t="s">
        <v>1363</v>
      </c>
      <c r="AK195" s="34">
        <f t="shared" si="73"/>
        <v>-0.12000000000000001</v>
      </c>
      <c r="AL195" s="34" t="s">
        <v>1332</v>
      </c>
      <c r="AM195" s="34">
        <f t="shared" si="74"/>
        <v>-0.12000000000000001</v>
      </c>
      <c r="AN195" s="34" t="s">
        <v>1340</v>
      </c>
      <c r="AO195" s="34">
        <f t="shared" si="75"/>
        <v>-0.12000000000000001</v>
      </c>
      <c r="AP195" s="34" t="s">
        <v>72</v>
      </c>
      <c r="AQ195" s="34">
        <f t="shared" si="76"/>
        <v>-0.12000000000000001</v>
      </c>
      <c r="AR195" s="34" t="s">
        <v>18</v>
      </c>
      <c r="AS195" s="34">
        <f t="shared" si="77"/>
        <v>-0.12000000000000001</v>
      </c>
      <c r="AT195" s="34" t="s">
        <v>227</v>
      </c>
      <c r="AU195" s="34" t="s">
        <v>1325</v>
      </c>
      <c r="AV195" s="34">
        <f t="shared" si="78"/>
        <v>-0.18000000000000002</v>
      </c>
      <c r="AW195" s="34" t="s">
        <v>1360</v>
      </c>
      <c r="AX195" s="34">
        <f t="shared" si="78"/>
        <v>-0.18000000000000002</v>
      </c>
      <c r="AY195" s="34" t="s">
        <v>1334</v>
      </c>
      <c r="AZ195" s="34">
        <f t="shared" si="78"/>
        <v>-0.18000000000000002</v>
      </c>
      <c r="BA195" s="34" t="s">
        <v>1356</v>
      </c>
      <c r="BB195" s="34">
        <f t="shared" si="78"/>
        <v>-0.18000000000000002</v>
      </c>
      <c r="BC195" s="34" t="s">
        <v>73</v>
      </c>
      <c r="BD195" s="34">
        <f t="shared" si="79"/>
        <v>-0.18000000000000002</v>
      </c>
      <c r="BE195" s="34" t="s">
        <v>1348</v>
      </c>
      <c r="BF195" s="34">
        <f t="shared" si="80"/>
        <v>-0.18000000000000002</v>
      </c>
      <c r="BG195" s="34">
        <v>9</v>
      </c>
      <c r="BH195" s="34" t="s">
        <v>1325</v>
      </c>
      <c r="BI195" s="34">
        <f t="shared" si="81"/>
        <v>-0.18000000000000002</v>
      </c>
      <c r="BJ195" s="34" t="s">
        <v>1331</v>
      </c>
      <c r="BK195" s="34">
        <f t="shared" si="82"/>
        <v>-0.18000000000000002</v>
      </c>
      <c r="BL195" s="34" t="s">
        <v>1334</v>
      </c>
      <c r="BM195" s="34">
        <f t="shared" si="83"/>
        <v>-0.18000000000000002</v>
      </c>
      <c r="BN195" s="34" t="s">
        <v>1357</v>
      </c>
      <c r="BO195" s="34">
        <f t="shared" si="84"/>
        <v>-0.18000000000000002</v>
      </c>
      <c r="BP195" s="34" t="s">
        <v>73</v>
      </c>
      <c r="BQ195" s="34">
        <f t="shared" si="85"/>
        <v>-0.18000000000000002</v>
      </c>
      <c r="BR195" s="34" t="s">
        <v>1348</v>
      </c>
      <c r="BS195" s="34">
        <f t="shared" si="86"/>
        <v>-0.18000000000000002</v>
      </c>
      <c r="BT195" s="34" t="e">
        <v>#N/A</v>
      </c>
      <c r="BU195" s="34" t="e">
        <v>#N/A</v>
      </c>
      <c r="BV195" s="34">
        <f t="shared" si="87"/>
        <v>-0.3</v>
      </c>
      <c r="BW195" s="34" t="e">
        <v>#N/A</v>
      </c>
      <c r="BX195" s="34">
        <f t="shared" si="87"/>
        <v>-0.3</v>
      </c>
      <c r="BY195" s="34" t="s">
        <v>1334</v>
      </c>
      <c r="BZ195" s="34">
        <f t="shared" si="87"/>
        <v>-0.3</v>
      </c>
      <c r="CA195" s="34" t="e">
        <v>#N/A</v>
      </c>
      <c r="CB195" s="34">
        <f t="shared" si="87"/>
        <v>-0.3</v>
      </c>
      <c r="CC195" s="34" t="e">
        <v>#N/A</v>
      </c>
      <c r="CD195" s="34">
        <f t="shared" si="88"/>
        <v>-0.3</v>
      </c>
      <c r="CE195" s="34" t="e">
        <v>#N/A</v>
      </c>
      <c r="CF195" s="34">
        <f t="shared" si="89"/>
        <v>-0.3</v>
      </c>
      <c r="CG195" s="34">
        <v>9</v>
      </c>
      <c r="CH195" s="34" t="s">
        <v>1325</v>
      </c>
      <c r="CI195" s="34">
        <f t="shared" si="90"/>
        <v>-0.3</v>
      </c>
      <c r="CJ195" s="34" t="s">
        <v>1331</v>
      </c>
      <c r="CK195" s="34">
        <f t="shared" si="91"/>
        <v>-0.3</v>
      </c>
      <c r="CL195" s="34" t="s">
        <v>1334</v>
      </c>
      <c r="CM195" s="34">
        <f t="shared" si="92"/>
        <v>-0.3</v>
      </c>
      <c r="CN195" s="34" t="s">
        <v>1339</v>
      </c>
      <c r="CO195" s="34">
        <f t="shared" si="93"/>
        <v>-0.3</v>
      </c>
      <c r="CP195" s="34" t="s">
        <v>1343</v>
      </c>
      <c r="CQ195" s="34">
        <f t="shared" si="94"/>
        <v>-0.3</v>
      </c>
      <c r="CR195" s="34" t="s">
        <v>1348</v>
      </c>
      <c r="CS195" s="34">
        <f t="shared" si="95"/>
        <v>-0.3</v>
      </c>
    </row>
    <row r="196" spans="1:97" s="44" customFormat="1" ht="15.75">
      <c r="A196" s="42" t="s">
        <v>926</v>
      </c>
      <c r="B196" s="40" t="s">
        <v>371</v>
      </c>
      <c r="C196" s="42" t="s">
        <v>44</v>
      </c>
      <c r="D196" s="42" t="s">
        <v>8</v>
      </c>
      <c r="E196" s="35"/>
      <c r="F196" s="42">
        <v>0</v>
      </c>
      <c r="G196" s="34">
        <v>0</v>
      </c>
      <c r="H196" s="34">
        <v>113</v>
      </c>
      <c r="I196" s="34">
        <v>85</v>
      </c>
      <c r="J196" s="34">
        <v>33</v>
      </c>
      <c r="K196" s="73">
        <v>60</v>
      </c>
      <c r="L196" s="34">
        <v>62</v>
      </c>
      <c r="M196" s="34">
        <v>69</v>
      </c>
      <c r="N196" s="34">
        <v>422</v>
      </c>
      <c r="O196" s="34" t="str">
        <f>IF(D196="理科",IF(N196&gt;=分数线!$C$2,"本科",""),IF(D196="文科",IF(N196&gt;=分数线!$C$3,"本科","")))</f>
        <v/>
      </c>
      <c r="P196" s="34">
        <f t="shared" si="96"/>
        <v>0</v>
      </c>
      <c r="Q196" s="34" t="str">
        <f>IF(D196="理科",IF(N196&gt;=分数线!$C$6,"重本",""),IF(D196="文科",IF(N196&gt;=分数线!$C$7,"重本","")))</f>
        <v/>
      </c>
      <c r="R196" s="34">
        <f t="shared" si="67"/>
        <v>0</v>
      </c>
      <c r="S196" s="34">
        <f t="shared" si="68"/>
        <v>0</v>
      </c>
      <c r="T196" s="34">
        <v>4</v>
      </c>
      <c r="U196" s="34" t="s">
        <v>1326</v>
      </c>
      <c r="V196" s="34">
        <f t="shared" si="69"/>
        <v>0</v>
      </c>
      <c r="W196" s="34" t="s">
        <v>1364</v>
      </c>
      <c r="X196" s="34">
        <f t="shared" si="69"/>
        <v>0</v>
      </c>
      <c r="Y196" s="34" t="s">
        <v>1355</v>
      </c>
      <c r="Z196" s="34">
        <f t="shared" si="69"/>
        <v>0</v>
      </c>
      <c r="AA196" s="34" t="s">
        <v>1340</v>
      </c>
      <c r="AB196" s="34">
        <f t="shared" si="69"/>
        <v>0</v>
      </c>
      <c r="AC196" s="34" t="s">
        <v>1345</v>
      </c>
      <c r="AD196" s="34">
        <f t="shared" si="70"/>
        <v>0</v>
      </c>
      <c r="AE196" s="34" t="s">
        <v>1348</v>
      </c>
      <c r="AF196" s="34">
        <f t="shared" si="71"/>
        <v>0</v>
      </c>
      <c r="AG196" s="34" t="s">
        <v>221</v>
      </c>
      <c r="AH196" s="34" t="s">
        <v>1321</v>
      </c>
      <c r="AI196" s="34">
        <f t="shared" si="72"/>
        <v>0</v>
      </c>
      <c r="AJ196" s="34" t="s">
        <v>1328</v>
      </c>
      <c r="AK196" s="34">
        <f t="shared" si="73"/>
        <v>0</v>
      </c>
      <c r="AL196" s="34" t="s">
        <v>1353</v>
      </c>
      <c r="AM196" s="34">
        <f t="shared" si="74"/>
        <v>0</v>
      </c>
      <c r="AN196" s="34" t="s">
        <v>1340</v>
      </c>
      <c r="AO196" s="34">
        <f t="shared" si="75"/>
        <v>0</v>
      </c>
      <c r="AP196" s="34" t="s">
        <v>1345</v>
      </c>
      <c r="AQ196" s="34">
        <f t="shared" si="76"/>
        <v>0</v>
      </c>
      <c r="AR196" s="34" t="s">
        <v>1348</v>
      </c>
      <c r="AS196" s="34">
        <f t="shared" si="77"/>
        <v>0</v>
      </c>
      <c r="AT196" s="34" t="s">
        <v>221</v>
      </c>
      <c r="AU196" s="34" t="s">
        <v>1321</v>
      </c>
      <c r="AV196" s="34">
        <f t="shared" si="78"/>
        <v>0</v>
      </c>
      <c r="AW196" s="34" t="s">
        <v>1328</v>
      </c>
      <c r="AX196" s="34">
        <f t="shared" si="78"/>
        <v>0</v>
      </c>
      <c r="AY196" s="34" t="s">
        <v>1361</v>
      </c>
      <c r="AZ196" s="34">
        <f t="shared" si="78"/>
        <v>0</v>
      </c>
      <c r="BA196" s="34" t="s">
        <v>1339</v>
      </c>
      <c r="BB196" s="34">
        <f t="shared" si="78"/>
        <v>0</v>
      </c>
      <c r="BC196" s="34" t="s">
        <v>1345</v>
      </c>
      <c r="BD196" s="34">
        <f t="shared" si="79"/>
        <v>0</v>
      </c>
      <c r="BE196" s="34" t="s">
        <v>1348</v>
      </c>
      <c r="BF196" s="34">
        <f t="shared" si="80"/>
        <v>0</v>
      </c>
      <c r="BG196" s="34">
        <v>6</v>
      </c>
      <c r="BH196" s="34" t="s">
        <v>1321</v>
      </c>
      <c r="BI196" s="34">
        <f t="shared" si="81"/>
        <v>0</v>
      </c>
      <c r="BJ196" s="34" t="s">
        <v>1328</v>
      </c>
      <c r="BK196" s="34">
        <f t="shared" si="82"/>
        <v>0</v>
      </c>
      <c r="BL196" s="34" t="s">
        <v>1353</v>
      </c>
      <c r="BM196" s="34">
        <f t="shared" si="83"/>
        <v>0</v>
      </c>
      <c r="BN196" s="34" t="s">
        <v>1339</v>
      </c>
      <c r="BO196" s="34">
        <f t="shared" si="84"/>
        <v>0</v>
      </c>
      <c r="BP196" s="34" t="s">
        <v>1345</v>
      </c>
      <c r="BQ196" s="34">
        <f t="shared" si="85"/>
        <v>0</v>
      </c>
      <c r="BR196" s="34" t="s">
        <v>1348</v>
      </c>
      <c r="BS196" s="34">
        <f t="shared" si="86"/>
        <v>0</v>
      </c>
      <c r="BT196" s="34">
        <v>6</v>
      </c>
      <c r="BU196" s="34" t="s">
        <v>1321</v>
      </c>
      <c r="BV196" s="34">
        <f t="shared" si="87"/>
        <v>0</v>
      </c>
      <c r="BW196" s="34" t="s">
        <v>1328</v>
      </c>
      <c r="BX196" s="34">
        <f t="shared" si="87"/>
        <v>0</v>
      </c>
      <c r="BY196" s="34" t="s">
        <v>70</v>
      </c>
      <c r="BZ196" s="34">
        <f t="shared" si="87"/>
        <v>0</v>
      </c>
      <c r="CA196" s="34" t="s">
        <v>1339</v>
      </c>
      <c r="CB196" s="34">
        <f t="shared" si="87"/>
        <v>0</v>
      </c>
      <c r="CC196" s="34" t="s">
        <v>1345</v>
      </c>
      <c r="CD196" s="34">
        <f t="shared" si="88"/>
        <v>0</v>
      </c>
      <c r="CE196" s="34" t="s">
        <v>1342</v>
      </c>
      <c r="CF196" s="34">
        <f t="shared" si="89"/>
        <v>0</v>
      </c>
      <c r="CG196" s="34">
        <v>6</v>
      </c>
      <c r="CH196" s="34" t="s">
        <v>1321</v>
      </c>
      <c r="CI196" s="34">
        <f t="shared" si="90"/>
        <v>0</v>
      </c>
      <c r="CJ196" s="34" t="s">
        <v>1328</v>
      </c>
      <c r="CK196" s="34">
        <f t="shared" si="91"/>
        <v>0</v>
      </c>
      <c r="CL196" s="34" t="s">
        <v>70</v>
      </c>
      <c r="CM196" s="34">
        <f t="shared" si="92"/>
        <v>0</v>
      </c>
      <c r="CN196" s="34" t="s">
        <v>1339</v>
      </c>
      <c r="CO196" s="34">
        <f t="shared" si="93"/>
        <v>0</v>
      </c>
      <c r="CP196" s="34" t="s">
        <v>1342</v>
      </c>
      <c r="CQ196" s="34">
        <f t="shared" si="94"/>
        <v>0</v>
      </c>
      <c r="CR196" s="34" t="s">
        <v>1342</v>
      </c>
      <c r="CS196" s="34">
        <f t="shared" si="95"/>
        <v>0</v>
      </c>
    </row>
    <row r="197" spans="1:97" s="44" customFormat="1" ht="15.75">
      <c r="A197" s="42" t="s">
        <v>927</v>
      </c>
      <c r="B197" s="40" t="s">
        <v>372</v>
      </c>
      <c r="C197" s="42" t="s">
        <v>44</v>
      </c>
      <c r="D197" s="42" t="s">
        <v>8</v>
      </c>
      <c r="E197" s="35"/>
      <c r="F197" s="42">
        <v>1</v>
      </c>
      <c r="G197" s="34">
        <v>0</v>
      </c>
      <c r="H197" s="34">
        <v>96</v>
      </c>
      <c r="I197" s="34">
        <v>82</v>
      </c>
      <c r="J197" s="34">
        <v>77</v>
      </c>
      <c r="K197" s="73">
        <v>43</v>
      </c>
      <c r="L197" s="34">
        <v>58</v>
      </c>
      <c r="M197" s="34">
        <v>65.5</v>
      </c>
      <c r="N197" s="34">
        <v>422</v>
      </c>
      <c r="O197" s="34" t="str">
        <f>IF(D197="理科",IF(N197&gt;=分数线!$C$2,"本科",""),IF(D197="文科",IF(N197&gt;=分数线!$C$3,"本科","")))</f>
        <v/>
      </c>
      <c r="P197" s="34">
        <f t="shared" si="96"/>
        <v>-36</v>
      </c>
      <c r="Q197" s="34" t="str">
        <f>IF(D197="理科",IF(N197&gt;=分数线!$C$6,"重本",""),IF(D197="文科",IF(N197&gt;=分数线!$C$7,"重本","")))</f>
        <v/>
      </c>
      <c r="R197" s="34">
        <f t="shared" si="67"/>
        <v>0</v>
      </c>
      <c r="S197" s="34">
        <f t="shared" si="68"/>
        <v>-36</v>
      </c>
      <c r="T197" s="34">
        <v>12</v>
      </c>
      <c r="U197" s="34" t="s">
        <v>1362</v>
      </c>
      <c r="V197" s="34">
        <f t="shared" si="69"/>
        <v>-0.6</v>
      </c>
      <c r="W197" s="34" t="s">
        <v>1331</v>
      </c>
      <c r="X197" s="34">
        <f t="shared" si="69"/>
        <v>-0.6</v>
      </c>
      <c r="Y197" s="34" t="s">
        <v>1355</v>
      </c>
      <c r="Z197" s="34">
        <f t="shared" si="69"/>
        <v>-0.6</v>
      </c>
      <c r="AA197" s="34" t="s">
        <v>1340</v>
      </c>
      <c r="AB197" s="34">
        <f t="shared" si="69"/>
        <v>-0.6</v>
      </c>
      <c r="AC197" s="34" t="s">
        <v>73</v>
      </c>
      <c r="AD197" s="34">
        <f t="shared" si="70"/>
        <v>-0.6</v>
      </c>
      <c r="AE197" s="34" t="s">
        <v>1348</v>
      </c>
      <c r="AF197" s="34">
        <f t="shared" si="71"/>
        <v>-0.6</v>
      </c>
      <c r="AG197" s="34" t="s">
        <v>1359</v>
      </c>
      <c r="AH197" s="34" t="s">
        <v>1362</v>
      </c>
      <c r="AI197" s="34">
        <f t="shared" si="72"/>
        <v>-0.6</v>
      </c>
      <c r="AJ197" s="34" t="s">
        <v>1331</v>
      </c>
      <c r="AK197" s="34">
        <f t="shared" si="73"/>
        <v>-0.6</v>
      </c>
      <c r="AL197" s="34" t="s">
        <v>1355</v>
      </c>
      <c r="AM197" s="34">
        <f t="shared" si="74"/>
        <v>-0.6</v>
      </c>
      <c r="AN197" s="34" t="s">
        <v>1340</v>
      </c>
      <c r="AO197" s="34">
        <f t="shared" si="75"/>
        <v>-0.6</v>
      </c>
      <c r="AP197" s="34" t="s">
        <v>73</v>
      </c>
      <c r="AQ197" s="34">
        <f t="shared" si="76"/>
        <v>-0.6</v>
      </c>
      <c r="AR197" s="34" t="s">
        <v>1348</v>
      </c>
      <c r="AS197" s="34">
        <f t="shared" si="77"/>
        <v>-0.6</v>
      </c>
      <c r="AT197" s="34" t="s">
        <v>1359</v>
      </c>
      <c r="AU197" s="34" t="s">
        <v>1326</v>
      </c>
      <c r="AV197" s="34">
        <f t="shared" si="78"/>
        <v>-0.89999999999999991</v>
      </c>
      <c r="AW197" s="34" t="s">
        <v>1331</v>
      </c>
      <c r="AX197" s="34">
        <f t="shared" si="78"/>
        <v>-0.89999999999999991</v>
      </c>
      <c r="AY197" s="34" t="s">
        <v>1335</v>
      </c>
      <c r="AZ197" s="34">
        <f t="shared" si="78"/>
        <v>-0.89999999999999991</v>
      </c>
      <c r="BA197" s="34" t="s">
        <v>1340</v>
      </c>
      <c r="BB197" s="34">
        <f t="shared" si="78"/>
        <v>-0.89999999999999991</v>
      </c>
      <c r="BC197" s="34" t="s">
        <v>73</v>
      </c>
      <c r="BD197" s="34">
        <f t="shared" si="79"/>
        <v>-0.89999999999999991</v>
      </c>
      <c r="BE197" s="34" t="s">
        <v>1348</v>
      </c>
      <c r="BF197" s="34">
        <f t="shared" si="80"/>
        <v>-0.89999999999999991</v>
      </c>
      <c r="BG197" s="34">
        <v>12</v>
      </c>
      <c r="BH197" s="34" t="s">
        <v>1326</v>
      </c>
      <c r="BI197" s="34">
        <f t="shared" si="81"/>
        <v>-0.89999999999999991</v>
      </c>
      <c r="BJ197" s="34" t="s">
        <v>1331</v>
      </c>
      <c r="BK197" s="34">
        <f t="shared" si="82"/>
        <v>-0.89999999999999991</v>
      </c>
      <c r="BL197" s="34" t="s">
        <v>1335</v>
      </c>
      <c r="BM197" s="34">
        <f t="shared" si="83"/>
        <v>-0.89999999999999991</v>
      </c>
      <c r="BN197" s="34" t="s">
        <v>1340</v>
      </c>
      <c r="BO197" s="34">
        <f t="shared" si="84"/>
        <v>-0.89999999999999991</v>
      </c>
      <c r="BP197" s="34" t="s">
        <v>73</v>
      </c>
      <c r="BQ197" s="34">
        <f t="shared" si="85"/>
        <v>-0.89999999999999991</v>
      </c>
      <c r="BR197" s="34" t="s">
        <v>1348</v>
      </c>
      <c r="BS197" s="34">
        <f t="shared" si="86"/>
        <v>-0.89999999999999991</v>
      </c>
      <c r="BT197" s="34">
        <v>12</v>
      </c>
      <c r="BU197" s="34" t="s">
        <v>1326</v>
      </c>
      <c r="BV197" s="34">
        <f t="shared" si="87"/>
        <v>-1.5</v>
      </c>
      <c r="BW197" s="34" t="s">
        <v>1331</v>
      </c>
      <c r="BX197" s="34">
        <f t="shared" si="87"/>
        <v>-1.5</v>
      </c>
      <c r="BY197" s="34" t="s">
        <v>1335</v>
      </c>
      <c r="BZ197" s="34">
        <f t="shared" si="87"/>
        <v>-1.5</v>
      </c>
      <c r="CA197" s="34" t="s">
        <v>1340</v>
      </c>
      <c r="CB197" s="34">
        <f t="shared" si="87"/>
        <v>-1.5</v>
      </c>
      <c r="CC197" s="34" t="s">
        <v>73</v>
      </c>
      <c r="CD197" s="34">
        <f t="shared" si="88"/>
        <v>-1.5</v>
      </c>
      <c r="CE197" s="34" t="s">
        <v>1348</v>
      </c>
      <c r="CF197" s="34">
        <f t="shared" si="89"/>
        <v>-1.5</v>
      </c>
      <c r="CG197" s="34">
        <v>12</v>
      </c>
      <c r="CH197" s="34" t="s">
        <v>1326</v>
      </c>
      <c r="CI197" s="34">
        <f t="shared" si="90"/>
        <v>-1.5</v>
      </c>
      <c r="CJ197" s="34" t="s">
        <v>1331</v>
      </c>
      <c r="CK197" s="34">
        <f t="shared" si="91"/>
        <v>-1.5</v>
      </c>
      <c r="CL197" s="34" t="s">
        <v>1335</v>
      </c>
      <c r="CM197" s="34">
        <f t="shared" si="92"/>
        <v>-1.5</v>
      </c>
      <c r="CN197" s="34" t="s">
        <v>1340</v>
      </c>
      <c r="CO197" s="34">
        <f t="shared" si="93"/>
        <v>-1.5</v>
      </c>
      <c r="CP197" s="34" t="s">
        <v>73</v>
      </c>
      <c r="CQ197" s="34">
        <f t="shared" si="94"/>
        <v>-1.5</v>
      </c>
      <c r="CR197" s="34" t="s">
        <v>1348</v>
      </c>
      <c r="CS197" s="34">
        <f t="shared" si="95"/>
        <v>-1.5</v>
      </c>
    </row>
    <row r="198" spans="1:97" s="44" customFormat="1" ht="15.75">
      <c r="A198" s="42" t="s">
        <v>928</v>
      </c>
      <c r="B198" s="40" t="s">
        <v>373</v>
      </c>
      <c r="C198" s="42" t="s">
        <v>44</v>
      </c>
      <c r="D198" s="42" t="s">
        <v>8</v>
      </c>
      <c r="E198" s="35"/>
      <c r="F198" s="42">
        <v>1</v>
      </c>
      <c r="G198" s="34">
        <v>0</v>
      </c>
      <c r="H198" s="34">
        <v>113</v>
      </c>
      <c r="I198" s="34">
        <v>53</v>
      </c>
      <c r="J198" s="34">
        <v>99</v>
      </c>
      <c r="K198" s="73">
        <v>46</v>
      </c>
      <c r="L198" s="34">
        <v>51</v>
      </c>
      <c r="M198" s="34">
        <v>59</v>
      </c>
      <c r="N198" s="34">
        <v>421</v>
      </c>
      <c r="O198" s="34" t="str">
        <f>IF(D198="理科",IF(N198&gt;=分数线!$C$2,"本科",""),IF(D198="文科",IF(N198&gt;=分数线!$C$3,"本科","")))</f>
        <v/>
      </c>
      <c r="P198" s="34">
        <f t="shared" si="96"/>
        <v>-36</v>
      </c>
      <c r="Q198" s="34" t="str">
        <f>IF(D198="理科",IF(N198&gt;=分数线!$C$6,"重本",""),IF(D198="文科",IF(N198&gt;=分数线!$C$7,"重本","")))</f>
        <v/>
      </c>
      <c r="R198" s="34">
        <f t="shared" si="67"/>
        <v>0</v>
      </c>
      <c r="S198" s="34">
        <f t="shared" si="68"/>
        <v>-36</v>
      </c>
      <c r="T198" s="34">
        <v>11</v>
      </c>
      <c r="U198" s="34" t="s">
        <v>1325</v>
      </c>
      <c r="V198" s="34">
        <f t="shared" si="69"/>
        <v>-0.6</v>
      </c>
      <c r="W198" s="34" t="s">
        <v>1330</v>
      </c>
      <c r="X198" s="34">
        <f t="shared" si="69"/>
        <v>-0.6</v>
      </c>
      <c r="Y198" s="34" t="s">
        <v>1335</v>
      </c>
      <c r="Z198" s="34">
        <f t="shared" si="69"/>
        <v>-0.6</v>
      </c>
      <c r="AA198" s="34" t="s">
        <v>1356</v>
      </c>
      <c r="AB198" s="34">
        <f t="shared" si="69"/>
        <v>-0.6</v>
      </c>
      <c r="AC198" s="34" t="s">
        <v>1344</v>
      </c>
      <c r="AD198" s="34">
        <f t="shared" si="70"/>
        <v>-0.6</v>
      </c>
      <c r="AE198" s="34" t="s">
        <v>18</v>
      </c>
      <c r="AF198" s="34">
        <f t="shared" si="71"/>
        <v>-0.6</v>
      </c>
      <c r="AG198" s="34" t="s">
        <v>217</v>
      </c>
      <c r="AH198" s="34" t="s">
        <v>1325</v>
      </c>
      <c r="AI198" s="34">
        <f t="shared" si="72"/>
        <v>-0.6</v>
      </c>
      <c r="AJ198" s="34" t="s">
        <v>1330</v>
      </c>
      <c r="AK198" s="34">
        <f t="shared" si="73"/>
        <v>-0.6</v>
      </c>
      <c r="AL198" s="34" t="s">
        <v>1335</v>
      </c>
      <c r="AM198" s="34">
        <f t="shared" si="74"/>
        <v>-0.6</v>
      </c>
      <c r="AN198" s="34" t="s">
        <v>1356</v>
      </c>
      <c r="AO198" s="34">
        <f t="shared" si="75"/>
        <v>-0.6</v>
      </c>
      <c r="AP198" s="34" t="s">
        <v>1344</v>
      </c>
      <c r="AQ198" s="34">
        <f t="shared" si="76"/>
        <v>-0.6</v>
      </c>
      <c r="AR198" s="34" t="s">
        <v>18</v>
      </c>
      <c r="AS198" s="34">
        <f t="shared" si="77"/>
        <v>-0.6</v>
      </c>
      <c r="AT198" s="34" t="s">
        <v>217</v>
      </c>
      <c r="AU198" s="34" t="s">
        <v>1325</v>
      </c>
      <c r="AV198" s="34">
        <f t="shared" si="78"/>
        <v>-0.89999999999999991</v>
      </c>
      <c r="AW198" s="34" t="s">
        <v>1330</v>
      </c>
      <c r="AX198" s="34">
        <f t="shared" si="78"/>
        <v>-0.89999999999999991</v>
      </c>
      <c r="AY198" s="34" t="s">
        <v>1335</v>
      </c>
      <c r="AZ198" s="34">
        <f t="shared" si="78"/>
        <v>-0.89999999999999991</v>
      </c>
      <c r="BA198" s="34" t="s">
        <v>1356</v>
      </c>
      <c r="BB198" s="34">
        <f t="shared" si="78"/>
        <v>-0.89999999999999991</v>
      </c>
      <c r="BC198" s="34" t="s">
        <v>1344</v>
      </c>
      <c r="BD198" s="34">
        <f t="shared" si="79"/>
        <v>-0.89999999999999991</v>
      </c>
      <c r="BE198" s="34" t="s">
        <v>1342</v>
      </c>
      <c r="BF198" s="34">
        <f t="shared" si="80"/>
        <v>-0.89999999999999991</v>
      </c>
      <c r="BG198" s="34">
        <v>11</v>
      </c>
      <c r="BH198" s="34" t="s">
        <v>1325</v>
      </c>
      <c r="BI198" s="34">
        <f t="shared" si="81"/>
        <v>-0.89999999999999991</v>
      </c>
      <c r="BJ198" s="34" t="s">
        <v>1330</v>
      </c>
      <c r="BK198" s="34">
        <f t="shared" si="82"/>
        <v>-0.89999999999999991</v>
      </c>
      <c r="BL198" s="34" t="s">
        <v>1335</v>
      </c>
      <c r="BM198" s="34">
        <f t="shared" si="83"/>
        <v>-0.89999999999999991</v>
      </c>
      <c r="BN198" s="34" t="s">
        <v>1356</v>
      </c>
      <c r="BO198" s="34">
        <f t="shared" si="84"/>
        <v>-0.89999999999999991</v>
      </c>
      <c r="BP198" s="34" t="s">
        <v>1344</v>
      </c>
      <c r="BQ198" s="34">
        <f t="shared" si="85"/>
        <v>-0.89999999999999991</v>
      </c>
      <c r="BR198" s="34" t="s">
        <v>1349</v>
      </c>
      <c r="BS198" s="34">
        <f t="shared" si="86"/>
        <v>-0.89999999999999991</v>
      </c>
      <c r="BT198" s="34">
        <v>11</v>
      </c>
      <c r="BU198" s="34" t="s">
        <v>1325</v>
      </c>
      <c r="BV198" s="34">
        <f t="shared" si="87"/>
        <v>-1.5</v>
      </c>
      <c r="BW198" s="34" t="s">
        <v>1330</v>
      </c>
      <c r="BX198" s="34">
        <f t="shared" si="87"/>
        <v>-1.5</v>
      </c>
      <c r="BY198" s="34" t="s">
        <v>1335</v>
      </c>
      <c r="BZ198" s="34">
        <f t="shared" si="87"/>
        <v>-1.5</v>
      </c>
      <c r="CA198" s="34" t="s">
        <v>20</v>
      </c>
      <c r="CB198" s="34">
        <f t="shared" si="87"/>
        <v>-1.5</v>
      </c>
      <c r="CC198" s="34" t="s">
        <v>1344</v>
      </c>
      <c r="CD198" s="34">
        <f t="shared" si="88"/>
        <v>-1.5</v>
      </c>
      <c r="CE198" s="34" t="s">
        <v>1349</v>
      </c>
      <c r="CF198" s="34">
        <f t="shared" si="89"/>
        <v>-1.5</v>
      </c>
      <c r="CG198" s="34">
        <v>11</v>
      </c>
      <c r="CH198" s="34" t="s">
        <v>1325</v>
      </c>
      <c r="CI198" s="34">
        <f t="shared" si="90"/>
        <v>-1.5</v>
      </c>
      <c r="CJ198" s="34" t="s">
        <v>1330</v>
      </c>
      <c r="CK198" s="34">
        <f t="shared" si="91"/>
        <v>-1.5</v>
      </c>
      <c r="CL198" s="34" t="s">
        <v>1335</v>
      </c>
      <c r="CM198" s="34">
        <f t="shared" si="92"/>
        <v>-1.5</v>
      </c>
      <c r="CN198" s="34" t="s">
        <v>20</v>
      </c>
      <c r="CO198" s="34">
        <f t="shared" si="93"/>
        <v>-1.5</v>
      </c>
      <c r="CP198" s="34" t="s">
        <v>1344</v>
      </c>
      <c r="CQ198" s="34">
        <f t="shared" si="94"/>
        <v>-1.5</v>
      </c>
      <c r="CR198" s="34" t="s">
        <v>1349</v>
      </c>
      <c r="CS198" s="34">
        <f t="shared" si="95"/>
        <v>-1.5</v>
      </c>
    </row>
    <row r="199" spans="1:97" s="44" customFormat="1" ht="15.75">
      <c r="A199" s="42" t="s">
        <v>929</v>
      </c>
      <c r="B199" s="40" t="s">
        <v>374</v>
      </c>
      <c r="C199" s="42" t="s">
        <v>44</v>
      </c>
      <c r="D199" s="42" t="s">
        <v>8</v>
      </c>
      <c r="E199" s="35"/>
      <c r="F199" s="42">
        <v>0</v>
      </c>
      <c r="G199" s="34">
        <v>0</v>
      </c>
      <c r="H199" s="34">
        <v>97</v>
      </c>
      <c r="I199" s="34">
        <v>88</v>
      </c>
      <c r="J199" s="34">
        <v>55</v>
      </c>
      <c r="K199" s="73">
        <v>42.5</v>
      </c>
      <c r="L199" s="34">
        <v>62</v>
      </c>
      <c r="M199" s="34">
        <v>75</v>
      </c>
      <c r="N199" s="34">
        <v>420</v>
      </c>
      <c r="O199" s="34" t="str">
        <f>IF(D199="理科",IF(N199&gt;=分数线!$C$2,"本科",""),IF(D199="文科",IF(N199&gt;=分数线!$C$3,"本科","")))</f>
        <v/>
      </c>
      <c r="P199" s="34">
        <f t="shared" si="96"/>
        <v>0</v>
      </c>
      <c r="Q199" s="34" t="str">
        <f>IF(D199="理科",IF(N199&gt;=分数线!$C$6,"重本",""),IF(D199="文科",IF(N199&gt;=分数线!$C$7,"重本","")))</f>
        <v/>
      </c>
      <c r="R199" s="34">
        <f t="shared" si="67"/>
        <v>0</v>
      </c>
      <c r="S199" s="34">
        <f t="shared" si="68"/>
        <v>0</v>
      </c>
      <c r="T199" s="34">
        <v>5</v>
      </c>
      <c r="U199" s="34" t="s">
        <v>1320</v>
      </c>
      <c r="V199" s="34">
        <f t="shared" si="69"/>
        <v>0</v>
      </c>
      <c r="W199" s="34" t="s">
        <v>1328</v>
      </c>
      <c r="X199" s="34">
        <f t="shared" si="69"/>
        <v>0</v>
      </c>
      <c r="Y199" s="34" t="s">
        <v>1353</v>
      </c>
      <c r="Z199" s="34">
        <f t="shared" si="69"/>
        <v>0</v>
      </c>
      <c r="AA199" s="34" t="s">
        <v>1340</v>
      </c>
      <c r="AB199" s="34">
        <f t="shared" si="69"/>
        <v>0</v>
      </c>
      <c r="AC199" s="34" t="s">
        <v>72</v>
      </c>
      <c r="AD199" s="34">
        <f t="shared" si="70"/>
        <v>0</v>
      </c>
      <c r="AE199" s="34" t="s">
        <v>18</v>
      </c>
      <c r="AF199" s="34">
        <f t="shared" si="71"/>
        <v>0</v>
      </c>
      <c r="AG199" s="34" t="s">
        <v>220</v>
      </c>
      <c r="AH199" s="34" t="s">
        <v>1362</v>
      </c>
      <c r="AI199" s="34">
        <f t="shared" si="72"/>
        <v>0</v>
      </c>
      <c r="AJ199" s="34" t="s">
        <v>1363</v>
      </c>
      <c r="AK199" s="34">
        <f t="shared" si="73"/>
        <v>0</v>
      </c>
      <c r="AL199" s="34" t="s">
        <v>1332</v>
      </c>
      <c r="AM199" s="34">
        <f t="shared" si="74"/>
        <v>0</v>
      </c>
      <c r="AN199" s="34" t="s">
        <v>1340</v>
      </c>
      <c r="AO199" s="34">
        <f t="shared" si="75"/>
        <v>0</v>
      </c>
      <c r="AP199" s="34" t="s">
        <v>72</v>
      </c>
      <c r="AQ199" s="34">
        <f t="shared" si="76"/>
        <v>0</v>
      </c>
      <c r="AR199" s="34" t="s">
        <v>18</v>
      </c>
      <c r="AS199" s="34">
        <f t="shared" si="77"/>
        <v>0</v>
      </c>
      <c r="AT199" s="34" t="s">
        <v>220</v>
      </c>
      <c r="AU199" s="34" t="s">
        <v>1323</v>
      </c>
      <c r="AV199" s="34">
        <f t="shared" si="78"/>
        <v>0</v>
      </c>
      <c r="AW199" s="34" t="s">
        <v>1351</v>
      </c>
      <c r="AX199" s="34">
        <f t="shared" si="78"/>
        <v>0</v>
      </c>
      <c r="AY199" s="34" t="s">
        <v>1332</v>
      </c>
      <c r="AZ199" s="34">
        <f t="shared" si="78"/>
        <v>0</v>
      </c>
      <c r="BA199" s="34" t="s">
        <v>1340</v>
      </c>
      <c r="BB199" s="34">
        <f t="shared" si="78"/>
        <v>0</v>
      </c>
      <c r="BC199" s="34" t="s">
        <v>1358</v>
      </c>
      <c r="BD199" s="34">
        <f t="shared" si="79"/>
        <v>0</v>
      </c>
      <c r="BE199" s="34" t="s">
        <v>1342</v>
      </c>
      <c r="BF199" s="34">
        <f t="shared" si="80"/>
        <v>0</v>
      </c>
      <c r="BG199" s="34">
        <v>7</v>
      </c>
      <c r="BH199" s="34" t="s">
        <v>1323</v>
      </c>
      <c r="BI199" s="34">
        <f t="shared" si="81"/>
        <v>0</v>
      </c>
      <c r="BJ199" s="34" t="s">
        <v>1351</v>
      </c>
      <c r="BK199" s="34">
        <f t="shared" si="82"/>
        <v>0</v>
      </c>
      <c r="BL199" s="34" t="s">
        <v>1332</v>
      </c>
      <c r="BM199" s="34">
        <f t="shared" si="83"/>
        <v>0</v>
      </c>
      <c r="BN199" s="34" t="s">
        <v>1340</v>
      </c>
      <c r="BO199" s="34">
        <f t="shared" si="84"/>
        <v>0</v>
      </c>
      <c r="BP199" s="34" t="s">
        <v>1358</v>
      </c>
      <c r="BQ199" s="34">
        <f t="shared" si="85"/>
        <v>0</v>
      </c>
      <c r="BR199" s="34" t="s">
        <v>1342</v>
      </c>
      <c r="BS199" s="34">
        <f t="shared" si="86"/>
        <v>0</v>
      </c>
      <c r="BT199" s="34">
        <v>7</v>
      </c>
      <c r="BU199" s="34" t="s">
        <v>1323</v>
      </c>
      <c r="BV199" s="34">
        <f t="shared" si="87"/>
        <v>0</v>
      </c>
      <c r="BW199" s="34" t="s">
        <v>19</v>
      </c>
      <c r="BX199" s="34">
        <f t="shared" si="87"/>
        <v>0</v>
      </c>
      <c r="BY199" s="34" t="s">
        <v>1332</v>
      </c>
      <c r="BZ199" s="34">
        <f t="shared" si="87"/>
        <v>0</v>
      </c>
      <c r="CA199" s="34" t="s">
        <v>1340</v>
      </c>
      <c r="CB199" s="34">
        <f t="shared" si="87"/>
        <v>0</v>
      </c>
      <c r="CC199" s="34" t="s">
        <v>1343</v>
      </c>
      <c r="CD199" s="34">
        <f t="shared" si="88"/>
        <v>0</v>
      </c>
      <c r="CE199" s="34" t="s">
        <v>1342</v>
      </c>
      <c r="CF199" s="34">
        <f t="shared" si="89"/>
        <v>0</v>
      </c>
      <c r="CG199" s="34">
        <v>7</v>
      </c>
      <c r="CH199" s="34" t="s">
        <v>1323</v>
      </c>
      <c r="CI199" s="34">
        <f t="shared" si="90"/>
        <v>0</v>
      </c>
      <c r="CJ199" s="34" t="s">
        <v>19</v>
      </c>
      <c r="CK199" s="34">
        <f t="shared" si="91"/>
        <v>0</v>
      </c>
      <c r="CL199" s="34" t="s">
        <v>1332</v>
      </c>
      <c r="CM199" s="34">
        <f t="shared" si="92"/>
        <v>0</v>
      </c>
      <c r="CN199" s="34" t="s">
        <v>1340</v>
      </c>
      <c r="CO199" s="34">
        <f t="shared" si="93"/>
        <v>0</v>
      </c>
      <c r="CP199" s="34" t="s">
        <v>1343</v>
      </c>
      <c r="CQ199" s="34">
        <f t="shared" si="94"/>
        <v>0</v>
      </c>
      <c r="CR199" s="34" t="s">
        <v>1342</v>
      </c>
      <c r="CS199" s="34">
        <f t="shared" si="95"/>
        <v>0</v>
      </c>
    </row>
    <row r="200" spans="1:97" s="44" customFormat="1" ht="15.75">
      <c r="A200" s="42" t="s">
        <v>930</v>
      </c>
      <c r="B200" s="40" t="s">
        <v>375</v>
      </c>
      <c r="C200" s="42" t="s">
        <v>44</v>
      </c>
      <c r="D200" s="42" t="s">
        <v>8</v>
      </c>
      <c r="E200" s="35"/>
      <c r="F200" s="42">
        <v>0</v>
      </c>
      <c r="G200" s="34">
        <v>0</v>
      </c>
      <c r="H200" s="34">
        <v>103</v>
      </c>
      <c r="I200" s="34">
        <v>78</v>
      </c>
      <c r="J200" s="34">
        <v>97</v>
      </c>
      <c r="K200" s="73">
        <v>35</v>
      </c>
      <c r="L200" s="34">
        <v>43</v>
      </c>
      <c r="M200" s="34">
        <v>64</v>
      </c>
      <c r="N200" s="34">
        <v>420</v>
      </c>
      <c r="O200" s="34" t="str">
        <f>IF(D200="理科",IF(N200&gt;=分数线!$C$2,"本科",""),IF(D200="文科",IF(N200&gt;=分数线!$C$3,"本科","")))</f>
        <v/>
      </c>
      <c r="P200" s="34">
        <f t="shared" si="96"/>
        <v>0</v>
      </c>
      <c r="Q200" s="34" t="str">
        <f>IF(D200="理科",IF(N200&gt;=分数线!$C$6,"重本",""),IF(D200="文科",IF(N200&gt;=分数线!$C$7,"重本","")))</f>
        <v/>
      </c>
      <c r="R200" s="34">
        <f t="shared" si="67"/>
        <v>0</v>
      </c>
      <c r="S200" s="34">
        <f t="shared" si="68"/>
        <v>0</v>
      </c>
      <c r="T200" s="34">
        <v>9</v>
      </c>
      <c r="U200" s="34" t="s">
        <v>1325</v>
      </c>
      <c r="V200" s="34">
        <f t="shared" si="69"/>
        <v>0</v>
      </c>
      <c r="W200" s="34" t="s">
        <v>1360</v>
      </c>
      <c r="X200" s="34">
        <f t="shared" si="69"/>
        <v>0</v>
      </c>
      <c r="Y200" s="34" t="s">
        <v>1335</v>
      </c>
      <c r="Z200" s="34">
        <f t="shared" si="69"/>
        <v>0</v>
      </c>
      <c r="AA200" s="34" t="s">
        <v>1366</v>
      </c>
      <c r="AB200" s="34">
        <f t="shared" si="69"/>
        <v>0</v>
      </c>
      <c r="AC200" s="34" t="s">
        <v>73</v>
      </c>
      <c r="AD200" s="34">
        <f t="shared" si="70"/>
        <v>0</v>
      </c>
      <c r="AE200" s="34" t="s">
        <v>1348</v>
      </c>
      <c r="AF200" s="34">
        <f t="shared" si="71"/>
        <v>0</v>
      </c>
      <c r="AG200" s="34" t="s">
        <v>227</v>
      </c>
      <c r="AH200" s="34" t="s">
        <v>1325</v>
      </c>
      <c r="AI200" s="34">
        <f t="shared" si="72"/>
        <v>0</v>
      </c>
      <c r="AJ200" s="34" t="s">
        <v>1360</v>
      </c>
      <c r="AK200" s="34">
        <f t="shared" si="73"/>
        <v>0</v>
      </c>
      <c r="AL200" s="34" t="s">
        <v>1335</v>
      </c>
      <c r="AM200" s="34">
        <f t="shared" si="74"/>
        <v>0</v>
      </c>
      <c r="AN200" s="34" t="s">
        <v>1366</v>
      </c>
      <c r="AO200" s="34">
        <f t="shared" si="75"/>
        <v>0</v>
      </c>
      <c r="AP200" s="34" t="s">
        <v>73</v>
      </c>
      <c r="AQ200" s="34">
        <f t="shared" si="76"/>
        <v>0</v>
      </c>
      <c r="AR200" s="34" t="s">
        <v>1348</v>
      </c>
      <c r="AS200" s="34">
        <f t="shared" si="77"/>
        <v>0</v>
      </c>
      <c r="AT200" s="34" t="s">
        <v>227</v>
      </c>
      <c r="AU200" s="34" t="s">
        <v>1325</v>
      </c>
      <c r="AV200" s="34">
        <f t="shared" si="78"/>
        <v>0</v>
      </c>
      <c r="AW200" s="34" t="s">
        <v>1360</v>
      </c>
      <c r="AX200" s="34">
        <f t="shared" si="78"/>
        <v>0</v>
      </c>
      <c r="AY200" s="34" t="s">
        <v>1334</v>
      </c>
      <c r="AZ200" s="34">
        <f t="shared" si="78"/>
        <v>0</v>
      </c>
      <c r="BA200" s="34" t="s">
        <v>1356</v>
      </c>
      <c r="BB200" s="34">
        <f t="shared" si="78"/>
        <v>0</v>
      </c>
      <c r="BC200" s="34" t="s">
        <v>73</v>
      </c>
      <c r="BD200" s="34">
        <f t="shared" si="79"/>
        <v>0</v>
      </c>
      <c r="BE200" s="34" t="s">
        <v>1348</v>
      </c>
      <c r="BF200" s="34">
        <f t="shared" si="80"/>
        <v>0</v>
      </c>
      <c r="BG200" s="34">
        <v>9</v>
      </c>
      <c r="BH200" s="34" t="s">
        <v>1325</v>
      </c>
      <c r="BI200" s="34">
        <f t="shared" si="81"/>
        <v>0</v>
      </c>
      <c r="BJ200" s="34" t="s">
        <v>1331</v>
      </c>
      <c r="BK200" s="34">
        <f t="shared" si="82"/>
        <v>0</v>
      </c>
      <c r="BL200" s="34" t="s">
        <v>1334</v>
      </c>
      <c r="BM200" s="34">
        <f t="shared" si="83"/>
        <v>0</v>
      </c>
      <c r="BN200" s="34" t="s">
        <v>1357</v>
      </c>
      <c r="BO200" s="34">
        <f t="shared" si="84"/>
        <v>0</v>
      </c>
      <c r="BP200" s="34" t="s">
        <v>73</v>
      </c>
      <c r="BQ200" s="34">
        <f t="shared" si="85"/>
        <v>0</v>
      </c>
      <c r="BR200" s="34" t="s">
        <v>1348</v>
      </c>
      <c r="BS200" s="34">
        <f t="shared" si="86"/>
        <v>0</v>
      </c>
      <c r="BT200" s="34">
        <v>9</v>
      </c>
      <c r="BU200" s="34" t="s">
        <v>1325</v>
      </c>
      <c r="BV200" s="34">
        <f t="shared" si="87"/>
        <v>0</v>
      </c>
      <c r="BW200" s="34" t="s">
        <v>1331</v>
      </c>
      <c r="BX200" s="34">
        <f t="shared" si="87"/>
        <v>0</v>
      </c>
      <c r="BY200" s="34" t="s">
        <v>1334</v>
      </c>
      <c r="BZ200" s="34">
        <f t="shared" si="87"/>
        <v>0</v>
      </c>
      <c r="CA200" s="34" t="s">
        <v>1339</v>
      </c>
      <c r="CB200" s="34">
        <f t="shared" si="87"/>
        <v>0</v>
      </c>
      <c r="CC200" s="34" t="s">
        <v>1343</v>
      </c>
      <c r="CD200" s="34">
        <f t="shared" si="88"/>
        <v>0</v>
      </c>
      <c r="CE200" s="34" t="s">
        <v>1348</v>
      </c>
      <c r="CF200" s="34">
        <f t="shared" si="89"/>
        <v>0</v>
      </c>
      <c r="CG200" s="34">
        <v>9</v>
      </c>
      <c r="CH200" s="34" t="s">
        <v>1325</v>
      </c>
      <c r="CI200" s="34">
        <f t="shared" si="90"/>
        <v>0</v>
      </c>
      <c r="CJ200" s="34" t="s">
        <v>1331</v>
      </c>
      <c r="CK200" s="34">
        <f t="shared" si="91"/>
        <v>0</v>
      </c>
      <c r="CL200" s="34" t="s">
        <v>1334</v>
      </c>
      <c r="CM200" s="34">
        <f t="shared" si="92"/>
        <v>0</v>
      </c>
      <c r="CN200" s="34" t="s">
        <v>1339</v>
      </c>
      <c r="CO200" s="34">
        <f t="shared" si="93"/>
        <v>0</v>
      </c>
      <c r="CP200" s="34" t="s">
        <v>1343</v>
      </c>
      <c r="CQ200" s="34">
        <f t="shared" si="94"/>
        <v>0</v>
      </c>
      <c r="CR200" s="34" t="s">
        <v>1348</v>
      </c>
      <c r="CS200" s="34">
        <f t="shared" si="95"/>
        <v>0</v>
      </c>
    </row>
    <row r="201" spans="1:97" s="44" customFormat="1" ht="15.75">
      <c r="A201" s="42" t="s">
        <v>931</v>
      </c>
      <c r="B201" s="40" t="s">
        <v>376</v>
      </c>
      <c r="C201" s="42" t="s">
        <v>44</v>
      </c>
      <c r="D201" s="42" t="s">
        <v>8</v>
      </c>
      <c r="E201" s="35"/>
      <c r="F201" s="42">
        <v>1</v>
      </c>
      <c r="G201" s="34">
        <v>0</v>
      </c>
      <c r="H201" s="34">
        <v>110</v>
      </c>
      <c r="I201" s="34">
        <v>68</v>
      </c>
      <c r="J201" s="34">
        <v>64</v>
      </c>
      <c r="K201" s="73">
        <v>49</v>
      </c>
      <c r="L201" s="34">
        <v>59</v>
      </c>
      <c r="M201" s="34">
        <v>70</v>
      </c>
      <c r="N201" s="34">
        <v>420</v>
      </c>
      <c r="O201" s="34" t="str">
        <f>IF(D201="理科",IF(N201&gt;=分数线!$C$2,"本科",""),IF(D201="文科",IF(N201&gt;=分数线!$C$3,"本科","")))</f>
        <v/>
      </c>
      <c r="P201" s="34">
        <f t="shared" si="96"/>
        <v>-36</v>
      </c>
      <c r="Q201" s="34" t="str">
        <f>IF(D201="理科",IF(N201&gt;=分数线!$C$6,"重本",""),IF(D201="文科",IF(N201&gt;=分数线!$C$7,"重本","")))</f>
        <v/>
      </c>
      <c r="R201" s="34">
        <f t="shared" si="67"/>
        <v>0</v>
      </c>
      <c r="S201" s="34">
        <f t="shared" si="68"/>
        <v>-36</v>
      </c>
      <c r="T201" s="34">
        <v>10</v>
      </c>
      <c r="U201" s="34" t="s">
        <v>1324</v>
      </c>
      <c r="V201" s="34">
        <f t="shared" si="69"/>
        <v>-0.6</v>
      </c>
      <c r="W201" s="34" t="s">
        <v>1351</v>
      </c>
      <c r="X201" s="34">
        <f t="shared" si="69"/>
        <v>-0.6</v>
      </c>
      <c r="Y201" s="34" t="s">
        <v>1355</v>
      </c>
      <c r="Z201" s="34">
        <f t="shared" si="69"/>
        <v>-0.6</v>
      </c>
      <c r="AA201" s="34" t="s">
        <v>1356</v>
      </c>
      <c r="AB201" s="34">
        <f t="shared" si="69"/>
        <v>-0.6</v>
      </c>
      <c r="AC201" s="34" t="s">
        <v>1345</v>
      </c>
      <c r="AD201" s="34">
        <f t="shared" si="70"/>
        <v>-0.6</v>
      </c>
      <c r="AE201" s="34" t="s">
        <v>1349</v>
      </c>
      <c r="AF201" s="34">
        <f t="shared" si="71"/>
        <v>-0.6</v>
      </c>
      <c r="AG201" s="34" t="s">
        <v>218</v>
      </c>
      <c r="AH201" s="34" t="s">
        <v>1324</v>
      </c>
      <c r="AI201" s="34">
        <f t="shared" si="72"/>
        <v>-0.6</v>
      </c>
      <c r="AJ201" s="34" t="s">
        <v>1351</v>
      </c>
      <c r="AK201" s="34">
        <f t="shared" si="73"/>
        <v>-0.6</v>
      </c>
      <c r="AL201" s="34" t="s">
        <v>1355</v>
      </c>
      <c r="AM201" s="34">
        <f t="shared" si="74"/>
        <v>-0.6</v>
      </c>
      <c r="AN201" s="34" t="s">
        <v>1356</v>
      </c>
      <c r="AO201" s="34">
        <f t="shared" si="75"/>
        <v>-0.6</v>
      </c>
      <c r="AP201" s="34" t="s">
        <v>1345</v>
      </c>
      <c r="AQ201" s="34">
        <f t="shared" si="76"/>
        <v>-0.6</v>
      </c>
      <c r="AR201" s="34" t="s">
        <v>1349</v>
      </c>
      <c r="AS201" s="34">
        <f t="shared" si="77"/>
        <v>-0.6</v>
      </c>
      <c r="AT201" s="34" t="s">
        <v>218</v>
      </c>
      <c r="AU201" s="34" t="s">
        <v>1324</v>
      </c>
      <c r="AV201" s="34">
        <f t="shared" si="78"/>
        <v>-0.89999999999999991</v>
      </c>
      <c r="AW201" s="34" t="s">
        <v>1351</v>
      </c>
      <c r="AX201" s="34">
        <f t="shared" si="78"/>
        <v>-0.89999999999999991</v>
      </c>
      <c r="AY201" s="34" t="s">
        <v>1333</v>
      </c>
      <c r="AZ201" s="34">
        <f t="shared" si="78"/>
        <v>-0.89999999999999991</v>
      </c>
      <c r="BA201" s="34" t="s">
        <v>1357</v>
      </c>
      <c r="BB201" s="34">
        <f t="shared" si="78"/>
        <v>-0.89999999999999991</v>
      </c>
      <c r="BC201" s="34" t="s">
        <v>1345</v>
      </c>
      <c r="BD201" s="34">
        <f t="shared" si="79"/>
        <v>-0.89999999999999991</v>
      </c>
      <c r="BE201" s="34" t="s">
        <v>1349</v>
      </c>
      <c r="BF201" s="34">
        <f t="shared" si="80"/>
        <v>-0.89999999999999991</v>
      </c>
      <c r="BG201" s="34">
        <v>10</v>
      </c>
      <c r="BH201" s="34" t="s">
        <v>1324</v>
      </c>
      <c r="BI201" s="34">
        <f t="shared" si="81"/>
        <v>-0.89999999999999991</v>
      </c>
      <c r="BJ201" s="34" t="s">
        <v>1351</v>
      </c>
      <c r="BK201" s="34">
        <f t="shared" si="82"/>
        <v>-0.89999999999999991</v>
      </c>
      <c r="BL201" s="34" t="s">
        <v>1333</v>
      </c>
      <c r="BM201" s="34">
        <f t="shared" si="83"/>
        <v>-0.89999999999999991</v>
      </c>
      <c r="BN201" s="34" t="s">
        <v>1356</v>
      </c>
      <c r="BO201" s="34">
        <f t="shared" si="84"/>
        <v>-0.89999999999999991</v>
      </c>
      <c r="BP201" s="34" t="s">
        <v>1345</v>
      </c>
      <c r="BQ201" s="34">
        <f t="shared" si="85"/>
        <v>-0.89999999999999991</v>
      </c>
      <c r="BR201" s="34" t="s">
        <v>1349</v>
      </c>
      <c r="BS201" s="34">
        <f t="shared" si="86"/>
        <v>-0.89999999999999991</v>
      </c>
      <c r="BT201" s="34">
        <v>10</v>
      </c>
      <c r="BU201" s="34" t="s">
        <v>1324</v>
      </c>
      <c r="BV201" s="34">
        <f t="shared" si="87"/>
        <v>-1.5</v>
      </c>
      <c r="BW201" s="34" t="s">
        <v>19</v>
      </c>
      <c r="BX201" s="34">
        <f t="shared" si="87"/>
        <v>-1.5</v>
      </c>
      <c r="BY201" s="34" t="s">
        <v>1333</v>
      </c>
      <c r="BZ201" s="34">
        <f t="shared" si="87"/>
        <v>-1.5</v>
      </c>
      <c r="CA201" s="34" t="s">
        <v>20</v>
      </c>
      <c r="CB201" s="34">
        <f t="shared" si="87"/>
        <v>-1.5</v>
      </c>
      <c r="CC201" s="34" t="s">
        <v>1345</v>
      </c>
      <c r="CD201" s="34">
        <f t="shared" si="88"/>
        <v>-1.5</v>
      </c>
      <c r="CE201" s="34" t="s">
        <v>1349</v>
      </c>
      <c r="CF201" s="34">
        <f t="shared" si="89"/>
        <v>-1.5</v>
      </c>
      <c r="CG201" s="34">
        <v>10</v>
      </c>
      <c r="CH201" s="34" t="s">
        <v>1324</v>
      </c>
      <c r="CI201" s="34">
        <f t="shared" si="90"/>
        <v>-1.5</v>
      </c>
      <c r="CJ201" s="34" t="s">
        <v>19</v>
      </c>
      <c r="CK201" s="34">
        <f t="shared" si="91"/>
        <v>-1.5</v>
      </c>
      <c r="CL201" s="34" t="s">
        <v>1333</v>
      </c>
      <c r="CM201" s="34">
        <f t="shared" si="92"/>
        <v>-1.5</v>
      </c>
      <c r="CN201" s="34" t="s">
        <v>20</v>
      </c>
      <c r="CO201" s="34">
        <f t="shared" si="93"/>
        <v>-1.5</v>
      </c>
      <c r="CP201" s="34" t="s">
        <v>1345</v>
      </c>
      <c r="CQ201" s="34">
        <f t="shared" si="94"/>
        <v>-1.5</v>
      </c>
      <c r="CR201" s="34" t="s">
        <v>1349</v>
      </c>
      <c r="CS201" s="34">
        <f t="shared" si="95"/>
        <v>-1.5</v>
      </c>
    </row>
    <row r="202" spans="1:97" s="44" customFormat="1" ht="15.75">
      <c r="A202" s="42" t="s">
        <v>932</v>
      </c>
      <c r="B202" s="40" t="s">
        <v>377</v>
      </c>
      <c r="C202" s="42" t="s">
        <v>44</v>
      </c>
      <c r="D202" s="42" t="s">
        <v>8</v>
      </c>
      <c r="E202" s="35"/>
      <c r="F202" s="42">
        <v>0</v>
      </c>
      <c r="G202" s="34">
        <v>0</v>
      </c>
      <c r="H202" s="34">
        <v>87</v>
      </c>
      <c r="I202" s="34">
        <v>97</v>
      </c>
      <c r="J202" s="34">
        <v>71</v>
      </c>
      <c r="K202" s="73">
        <v>38</v>
      </c>
      <c r="L202" s="34">
        <v>70.5</v>
      </c>
      <c r="M202" s="34">
        <v>55.5</v>
      </c>
      <c r="N202" s="34">
        <v>419</v>
      </c>
      <c r="O202" s="34" t="str">
        <f>IF(D202="理科",IF(N202&gt;=分数线!$C$2,"本科",""),IF(D202="文科",IF(N202&gt;=分数线!$C$3,"本科","")))</f>
        <v/>
      </c>
      <c r="P202" s="34">
        <f t="shared" si="96"/>
        <v>0</v>
      </c>
      <c r="Q202" s="34" t="str">
        <f>IF(D202="理科",IF(N202&gt;=分数线!$C$6,"重本",""),IF(D202="文科",IF(N202&gt;=分数线!$C$7,"重本","")))</f>
        <v/>
      </c>
      <c r="R202" s="34">
        <f t="shared" si="67"/>
        <v>0</v>
      </c>
      <c r="S202" s="34">
        <f t="shared" si="68"/>
        <v>0</v>
      </c>
      <c r="T202" s="34">
        <v>8</v>
      </c>
      <c r="U202" s="34" t="s">
        <v>1324</v>
      </c>
      <c r="V202" s="34">
        <f t="shared" si="69"/>
        <v>0</v>
      </c>
      <c r="W202" s="34" t="s">
        <v>1330</v>
      </c>
      <c r="X202" s="34">
        <f t="shared" si="69"/>
        <v>0</v>
      </c>
      <c r="Y202" s="34" t="s">
        <v>1365</v>
      </c>
      <c r="Z202" s="34">
        <f t="shared" si="69"/>
        <v>0</v>
      </c>
      <c r="AA202" s="34" t="e">
        <v>#N/A</v>
      </c>
      <c r="AB202" s="34">
        <f t="shared" si="69"/>
        <v>0</v>
      </c>
      <c r="AC202" s="34" t="e">
        <v>#N/A</v>
      </c>
      <c r="AD202" s="34">
        <f t="shared" si="70"/>
        <v>0</v>
      </c>
      <c r="AE202" s="34" t="e">
        <v>#N/A</v>
      </c>
      <c r="AF202" s="34">
        <f t="shared" si="71"/>
        <v>0</v>
      </c>
      <c r="AG202" s="34" t="e">
        <v>#N/A</v>
      </c>
      <c r="AH202" s="34" t="e">
        <v>#N/A</v>
      </c>
      <c r="AI202" s="34">
        <f t="shared" si="72"/>
        <v>0</v>
      </c>
      <c r="AJ202" s="34" t="e">
        <v>#N/A</v>
      </c>
      <c r="AK202" s="34">
        <f t="shared" si="73"/>
        <v>0</v>
      </c>
      <c r="AL202" s="34" t="e">
        <v>#N/A</v>
      </c>
      <c r="AM202" s="34">
        <f t="shared" si="74"/>
        <v>0</v>
      </c>
      <c r="AN202" s="34" t="e">
        <v>#N/A</v>
      </c>
      <c r="AO202" s="34">
        <f t="shared" si="75"/>
        <v>0</v>
      </c>
      <c r="AP202" s="34" t="e">
        <v>#N/A</v>
      </c>
      <c r="AQ202" s="34">
        <f t="shared" si="76"/>
        <v>0</v>
      </c>
      <c r="AR202" s="34" t="e">
        <v>#N/A</v>
      </c>
      <c r="AS202" s="34">
        <f t="shared" si="77"/>
        <v>0</v>
      </c>
      <c r="AT202" s="34" t="s">
        <v>219</v>
      </c>
      <c r="AU202" s="34" t="s">
        <v>1324</v>
      </c>
      <c r="AV202" s="34">
        <f t="shared" si="78"/>
        <v>0</v>
      </c>
      <c r="AW202" s="34" t="s">
        <v>1330</v>
      </c>
      <c r="AX202" s="34">
        <f t="shared" si="78"/>
        <v>0</v>
      </c>
      <c r="AY202" s="34" t="s">
        <v>1334</v>
      </c>
      <c r="AZ202" s="34">
        <f t="shared" si="78"/>
        <v>0</v>
      </c>
      <c r="BA202" s="34" t="s">
        <v>1357</v>
      </c>
      <c r="BB202" s="34">
        <f t="shared" si="78"/>
        <v>0</v>
      </c>
      <c r="BC202" s="34" t="s">
        <v>1344</v>
      </c>
      <c r="BD202" s="34">
        <f t="shared" si="79"/>
        <v>0</v>
      </c>
      <c r="BE202" s="34" t="s">
        <v>1349</v>
      </c>
      <c r="BF202" s="34">
        <f t="shared" si="80"/>
        <v>0</v>
      </c>
      <c r="BG202" s="34">
        <v>8</v>
      </c>
      <c r="BH202" s="34" t="s">
        <v>1324</v>
      </c>
      <c r="BI202" s="34">
        <f t="shared" si="81"/>
        <v>0</v>
      </c>
      <c r="BJ202" s="34" t="s">
        <v>1330</v>
      </c>
      <c r="BK202" s="34">
        <f t="shared" si="82"/>
        <v>0</v>
      </c>
      <c r="BL202" s="34" t="s">
        <v>1334</v>
      </c>
      <c r="BM202" s="34">
        <f t="shared" si="83"/>
        <v>0</v>
      </c>
      <c r="BN202" s="34" t="s">
        <v>1357</v>
      </c>
      <c r="BO202" s="34">
        <f t="shared" si="84"/>
        <v>0</v>
      </c>
      <c r="BP202" s="34" t="s">
        <v>1344</v>
      </c>
      <c r="BQ202" s="34">
        <f t="shared" si="85"/>
        <v>0</v>
      </c>
      <c r="BR202" s="34" t="s">
        <v>1342</v>
      </c>
      <c r="BS202" s="34">
        <f t="shared" si="86"/>
        <v>0</v>
      </c>
      <c r="BT202" s="34">
        <v>8</v>
      </c>
      <c r="BU202" s="34" t="s">
        <v>1324</v>
      </c>
      <c r="BV202" s="34">
        <f t="shared" si="87"/>
        <v>0</v>
      </c>
      <c r="BW202" s="34" t="s">
        <v>1330</v>
      </c>
      <c r="BX202" s="34">
        <f t="shared" si="87"/>
        <v>0</v>
      </c>
      <c r="BY202" s="34" t="s">
        <v>1334</v>
      </c>
      <c r="BZ202" s="34">
        <f t="shared" si="87"/>
        <v>0</v>
      </c>
      <c r="CA202" s="34" t="s">
        <v>1340</v>
      </c>
      <c r="CB202" s="34">
        <f t="shared" si="87"/>
        <v>0</v>
      </c>
      <c r="CC202" s="34" t="s">
        <v>1344</v>
      </c>
      <c r="CD202" s="34">
        <f t="shared" si="88"/>
        <v>0</v>
      </c>
      <c r="CE202" s="34" t="s">
        <v>1342</v>
      </c>
      <c r="CF202" s="34">
        <f t="shared" si="89"/>
        <v>0</v>
      </c>
      <c r="CG202" s="34">
        <v>8</v>
      </c>
      <c r="CH202" s="34" t="s">
        <v>1324</v>
      </c>
      <c r="CI202" s="34">
        <f t="shared" si="90"/>
        <v>0</v>
      </c>
      <c r="CJ202" s="34" t="s">
        <v>1330</v>
      </c>
      <c r="CK202" s="34">
        <f t="shared" si="91"/>
        <v>0</v>
      </c>
      <c r="CL202" s="34" t="s">
        <v>1334</v>
      </c>
      <c r="CM202" s="34">
        <f t="shared" si="92"/>
        <v>0</v>
      </c>
      <c r="CN202" s="34" t="s">
        <v>1340</v>
      </c>
      <c r="CO202" s="34">
        <f t="shared" si="93"/>
        <v>0</v>
      </c>
      <c r="CP202" s="34" t="s">
        <v>1344</v>
      </c>
      <c r="CQ202" s="34">
        <f t="shared" si="94"/>
        <v>0</v>
      </c>
      <c r="CR202" s="34" t="s">
        <v>1342</v>
      </c>
      <c r="CS202" s="34">
        <f t="shared" si="95"/>
        <v>0</v>
      </c>
    </row>
    <row r="203" spans="1:97" s="44" customFormat="1" ht="15.75">
      <c r="A203" s="42" t="s">
        <v>933</v>
      </c>
      <c r="B203" s="40" t="s">
        <v>378</v>
      </c>
      <c r="C203" s="42" t="s">
        <v>44</v>
      </c>
      <c r="D203" s="42" t="s">
        <v>8</v>
      </c>
      <c r="E203" s="35"/>
      <c r="F203" s="42">
        <v>0</v>
      </c>
      <c r="G203" s="34">
        <v>0</v>
      </c>
      <c r="H203" s="34">
        <v>108</v>
      </c>
      <c r="I203" s="34">
        <v>58</v>
      </c>
      <c r="J203" s="34">
        <v>118</v>
      </c>
      <c r="K203" s="73">
        <v>32</v>
      </c>
      <c r="L203" s="34">
        <v>49.5</v>
      </c>
      <c r="M203" s="34">
        <v>52</v>
      </c>
      <c r="N203" s="34">
        <v>418</v>
      </c>
      <c r="O203" s="34" t="str">
        <f>IF(D203="理科",IF(N203&gt;=分数线!$C$2,"本科",""),IF(D203="文科",IF(N203&gt;=分数线!$C$3,"本科","")))</f>
        <v/>
      </c>
      <c r="P203" s="34">
        <f t="shared" si="96"/>
        <v>0</v>
      </c>
      <c r="Q203" s="34" t="str">
        <f>IF(D203="理科",IF(N203&gt;=分数线!$C$6,"重本",""),IF(D203="文科",IF(N203&gt;=分数线!$C$7,"重本","")))</f>
        <v/>
      </c>
      <c r="R203" s="34">
        <f t="shared" si="67"/>
        <v>0</v>
      </c>
      <c r="S203" s="34">
        <f t="shared" si="68"/>
        <v>0</v>
      </c>
      <c r="T203" s="34">
        <v>7</v>
      </c>
      <c r="U203" s="34" t="s">
        <v>1362</v>
      </c>
      <c r="V203" s="34">
        <f t="shared" si="69"/>
        <v>0</v>
      </c>
      <c r="W203" s="34" t="s">
        <v>1363</v>
      </c>
      <c r="X203" s="34">
        <f t="shared" si="69"/>
        <v>0</v>
      </c>
      <c r="Y203" s="34" t="s">
        <v>1332</v>
      </c>
      <c r="Z203" s="34">
        <f t="shared" si="69"/>
        <v>0</v>
      </c>
      <c r="AA203" s="34" t="s">
        <v>1340</v>
      </c>
      <c r="AB203" s="34">
        <f t="shared" si="69"/>
        <v>0</v>
      </c>
      <c r="AC203" s="34" t="s">
        <v>72</v>
      </c>
      <c r="AD203" s="34">
        <f t="shared" si="70"/>
        <v>0</v>
      </c>
      <c r="AE203" s="34" t="s">
        <v>18</v>
      </c>
      <c r="AF203" s="34">
        <f t="shared" si="71"/>
        <v>0</v>
      </c>
      <c r="AG203" s="34" t="s">
        <v>220</v>
      </c>
      <c r="AH203" s="34" t="s">
        <v>1362</v>
      </c>
      <c r="AI203" s="34">
        <f t="shared" si="72"/>
        <v>0</v>
      </c>
      <c r="AJ203" s="34" t="s">
        <v>1363</v>
      </c>
      <c r="AK203" s="34">
        <f t="shared" si="73"/>
        <v>0</v>
      </c>
      <c r="AL203" s="34" t="s">
        <v>1332</v>
      </c>
      <c r="AM203" s="34">
        <f t="shared" si="74"/>
        <v>0</v>
      </c>
      <c r="AN203" s="34" t="s">
        <v>1340</v>
      </c>
      <c r="AO203" s="34">
        <f t="shared" si="75"/>
        <v>0</v>
      </c>
      <c r="AP203" s="34" t="s">
        <v>72</v>
      </c>
      <c r="AQ203" s="34">
        <f t="shared" si="76"/>
        <v>0</v>
      </c>
      <c r="AR203" s="34" t="s">
        <v>18</v>
      </c>
      <c r="AS203" s="34">
        <f t="shared" si="77"/>
        <v>0</v>
      </c>
      <c r="AT203" s="34" t="s">
        <v>220</v>
      </c>
      <c r="AU203" s="34" t="s">
        <v>1323</v>
      </c>
      <c r="AV203" s="34">
        <f t="shared" si="78"/>
        <v>0</v>
      </c>
      <c r="AW203" s="34" t="s">
        <v>1351</v>
      </c>
      <c r="AX203" s="34">
        <f t="shared" si="78"/>
        <v>0</v>
      </c>
      <c r="AY203" s="34" t="s">
        <v>1332</v>
      </c>
      <c r="AZ203" s="34">
        <f t="shared" si="78"/>
        <v>0</v>
      </c>
      <c r="BA203" s="34" t="s">
        <v>1340</v>
      </c>
      <c r="BB203" s="34">
        <f t="shared" si="78"/>
        <v>0</v>
      </c>
      <c r="BC203" s="34" t="s">
        <v>1358</v>
      </c>
      <c r="BD203" s="34">
        <f t="shared" si="79"/>
        <v>0</v>
      </c>
      <c r="BE203" s="34" t="s">
        <v>1342</v>
      </c>
      <c r="BF203" s="34">
        <f t="shared" si="80"/>
        <v>0</v>
      </c>
      <c r="BG203" s="34">
        <v>7</v>
      </c>
      <c r="BH203" s="34" t="s">
        <v>1323</v>
      </c>
      <c r="BI203" s="34">
        <f t="shared" si="81"/>
        <v>0</v>
      </c>
      <c r="BJ203" s="34" t="s">
        <v>1351</v>
      </c>
      <c r="BK203" s="34">
        <f t="shared" si="82"/>
        <v>0</v>
      </c>
      <c r="BL203" s="34" t="s">
        <v>1332</v>
      </c>
      <c r="BM203" s="34">
        <f t="shared" si="83"/>
        <v>0</v>
      </c>
      <c r="BN203" s="34" t="s">
        <v>1340</v>
      </c>
      <c r="BO203" s="34">
        <f t="shared" si="84"/>
        <v>0</v>
      </c>
      <c r="BP203" s="34" t="s">
        <v>1358</v>
      </c>
      <c r="BQ203" s="34">
        <f t="shared" si="85"/>
        <v>0</v>
      </c>
      <c r="BR203" s="34" t="s">
        <v>1342</v>
      </c>
      <c r="BS203" s="34">
        <f t="shared" si="86"/>
        <v>0</v>
      </c>
      <c r="BT203" s="34">
        <v>7</v>
      </c>
      <c r="BU203" s="34" t="s">
        <v>1323</v>
      </c>
      <c r="BV203" s="34">
        <f t="shared" si="87"/>
        <v>0</v>
      </c>
      <c r="BW203" s="34" t="s">
        <v>19</v>
      </c>
      <c r="BX203" s="34">
        <f t="shared" si="87"/>
        <v>0</v>
      </c>
      <c r="BY203" s="34" t="s">
        <v>1332</v>
      </c>
      <c r="BZ203" s="34">
        <f t="shared" si="87"/>
        <v>0</v>
      </c>
      <c r="CA203" s="34" t="s">
        <v>1340</v>
      </c>
      <c r="CB203" s="34">
        <f t="shared" si="87"/>
        <v>0</v>
      </c>
      <c r="CC203" s="34" t="s">
        <v>1343</v>
      </c>
      <c r="CD203" s="34">
        <f t="shared" si="88"/>
        <v>0</v>
      </c>
      <c r="CE203" s="34" t="s">
        <v>1342</v>
      </c>
      <c r="CF203" s="34">
        <f t="shared" si="89"/>
        <v>0</v>
      </c>
      <c r="CG203" s="34">
        <v>7</v>
      </c>
      <c r="CH203" s="34" t="s">
        <v>1323</v>
      </c>
      <c r="CI203" s="34">
        <f t="shared" si="90"/>
        <v>0</v>
      </c>
      <c r="CJ203" s="34" t="s">
        <v>19</v>
      </c>
      <c r="CK203" s="34">
        <f t="shared" si="91"/>
        <v>0</v>
      </c>
      <c r="CL203" s="34" t="s">
        <v>1332</v>
      </c>
      <c r="CM203" s="34">
        <f t="shared" si="92"/>
        <v>0</v>
      </c>
      <c r="CN203" s="34" t="s">
        <v>1340</v>
      </c>
      <c r="CO203" s="34">
        <f t="shared" si="93"/>
        <v>0</v>
      </c>
      <c r="CP203" s="34" t="s">
        <v>1343</v>
      </c>
      <c r="CQ203" s="34">
        <f t="shared" si="94"/>
        <v>0</v>
      </c>
      <c r="CR203" s="34" t="s">
        <v>1342</v>
      </c>
      <c r="CS203" s="34">
        <f t="shared" si="95"/>
        <v>0</v>
      </c>
    </row>
    <row r="204" spans="1:97" s="44" customFormat="1" ht="15.75">
      <c r="A204" s="42" t="s">
        <v>934</v>
      </c>
      <c r="B204" s="40" t="s">
        <v>379</v>
      </c>
      <c r="C204" s="42" t="s">
        <v>44</v>
      </c>
      <c r="D204" s="42" t="s">
        <v>8</v>
      </c>
      <c r="E204" s="35"/>
      <c r="F204" s="42">
        <v>0.3</v>
      </c>
      <c r="G204" s="34">
        <v>0</v>
      </c>
      <c r="H204" s="34">
        <v>110</v>
      </c>
      <c r="I204" s="34">
        <v>62</v>
      </c>
      <c r="J204" s="34">
        <v>103</v>
      </c>
      <c r="K204" s="73">
        <v>33</v>
      </c>
      <c r="L204" s="34">
        <v>68</v>
      </c>
      <c r="M204" s="34">
        <v>42</v>
      </c>
      <c r="N204" s="34">
        <v>418</v>
      </c>
      <c r="O204" s="34" t="str">
        <f>IF(D204="理科",IF(N204&gt;=分数线!$C$2,"本科",""),IF(D204="文科",IF(N204&gt;=分数线!$C$3,"本科","")))</f>
        <v/>
      </c>
      <c r="P204" s="34">
        <f t="shared" si="96"/>
        <v>-10.799999999999999</v>
      </c>
      <c r="Q204" s="34" t="str">
        <f>IF(D204="理科",IF(N204&gt;=分数线!$C$6,"重本",""),IF(D204="文科",IF(N204&gt;=分数线!$C$7,"重本","")))</f>
        <v/>
      </c>
      <c r="R204" s="34">
        <f t="shared" si="67"/>
        <v>0</v>
      </c>
      <c r="S204" s="34">
        <f t="shared" si="68"/>
        <v>-10.799999999999999</v>
      </c>
      <c r="T204" s="34">
        <v>2</v>
      </c>
      <c r="U204" s="34" t="s">
        <v>1321</v>
      </c>
      <c r="V204" s="34">
        <f t="shared" si="69"/>
        <v>-0.17999999999999997</v>
      </c>
      <c r="W204" s="34" t="s">
        <v>1364</v>
      </c>
      <c r="X204" s="34">
        <f t="shared" si="69"/>
        <v>-0.17999999999999997</v>
      </c>
      <c r="Y204" s="34" t="s">
        <v>1333</v>
      </c>
      <c r="Z204" s="34">
        <f t="shared" si="69"/>
        <v>-0.17999999999999997</v>
      </c>
      <c r="AA204" s="34" t="s">
        <v>1366</v>
      </c>
      <c r="AB204" s="34">
        <f t="shared" si="69"/>
        <v>-0.17999999999999997</v>
      </c>
      <c r="AC204" s="34" t="s">
        <v>1344</v>
      </c>
      <c r="AD204" s="34">
        <f t="shared" si="70"/>
        <v>-0.17999999999999997</v>
      </c>
      <c r="AE204" s="34" t="s">
        <v>1349</v>
      </c>
      <c r="AF204" s="34">
        <f t="shared" si="71"/>
        <v>-0.17999999999999997</v>
      </c>
      <c r="AG204" s="34" t="s">
        <v>219</v>
      </c>
      <c r="AH204" s="34" t="s">
        <v>1324</v>
      </c>
      <c r="AI204" s="34">
        <f t="shared" si="72"/>
        <v>-0.17999999999999997</v>
      </c>
      <c r="AJ204" s="34" t="s">
        <v>1330</v>
      </c>
      <c r="AK204" s="34">
        <f t="shared" si="73"/>
        <v>-0.17999999999999997</v>
      </c>
      <c r="AL204" s="34" t="s">
        <v>1365</v>
      </c>
      <c r="AM204" s="34">
        <f t="shared" si="74"/>
        <v>-0.17999999999999997</v>
      </c>
      <c r="AN204" s="34" t="s">
        <v>1366</v>
      </c>
      <c r="AO204" s="34">
        <f t="shared" si="75"/>
        <v>-0.17999999999999997</v>
      </c>
      <c r="AP204" s="34" t="s">
        <v>1344</v>
      </c>
      <c r="AQ204" s="34">
        <f t="shared" si="76"/>
        <v>-0.17999999999999997</v>
      </c>
      <c r="AR204" s="34" t="s">
        <v>1349</v>
      </c>
      <c r="AS204" s="34">
        <f t="shared" si="77"/>
        <v>-0.17999999999999997</v>
      </c>
      <c r="AT204" s="34" t="s">
        <v>219</v>
      </c>
      <c r="AU204" s="34" t="s">
        <v>1324</v>
      </c>
      <c r="AV204" s="34">
        <f t="shared" si="78"/>
        <v>-0.26999999999999996</v>
      </c>
      <c r="AW204" s="34" t="s">
        <v>1330</v>
      </c>
      <c r="AX204" s="34">
        <f t="shared" si="78"/>
        <v>-0.26999999999999996</v>
      </c>
      <c r="AY204" s="34" t="s">
        <v>1334</v>
      </c>
      <c r="AZ204" s="34">
        <f t="shared" si="78"/>
        <v>-0.26999999999999996</v>
      </c>
      <c r="BA204" s="34" t="s">
        <v>1357</v>
      </c>
      <c r="BB204" s="34">
        <f t="shared" si="78"/>
        <v>-0.26999999999999996</v>
      </c>
      <c r="BC204" s="34" t="s">
        <v>1344</v>
      </c>
      <c r="BD204" s="34">
        <f t="shared" si="79"/>
        <v>-0.26999999999999996</v>
      </c>
      <c r="BE204" s="34" t="s">
        <v>1349</v>
      </c>
      <c r="BF204" s="34">
        <f t="shared" si="80"/>
        <v>-0.26999999999999996</v>
      </c>
      <c r="BG204" s="34">
        <v>8</v>
      </c>
      <c r="BH204" s="34" t="s">
        <v>1324</v>
      </c>
      <c r="BI204" s="34">
        <f t="shared" si="81"/>
        <v>-0.26999999999999996</v>
      </c>
      <c r="BJ204" s="34" t="s">
        <v>1330</v>
      </c>
      <c r="BK204" s="34">
        <f t="shared" si="82"/>
        <v>-0.26999999999999996</v>
      </c>
      <c r="BL204" s="34" t="s">
        <v>1334</v>
      </c>
      <c r="BM204" s="34">
        <f t="shared" si="83"/>
        <v>-0.26999999999999996</v>
      </c>
      <c r="BN204" s="34" t="s">
        <v>1357</v>
      </c>
      <c r="BO204" s="34">
        <f t="shared" si="84"/>
        <v>-0.26999999999999996</v>
      </c>
      <c r="BP204" s="34" t="s">
        <v>1344</v>
      </c>
      <c r="BQ204" s="34">
        <f t="shared" si="85"/>
        <v>-0.26999999999999996</v>
      </c>
      <c r="BR204" s="34" t="s">
        <v>1342</v>
      </c>
      <c r="BS204" s="34">
        <f t="shared" si="86"/>
        <v>-0.26999999999999996</v>
      </c>
      <c r="BT204" s="34">
        <v>8</v>
      </c>
      <c r="BU204" s="34" t="s">
        <v>1324</v>
      </c>
      <c r="BV204" s="34">
        <f t="shared" si="87"/>
        <v>-0.44999999999999996</v>
      </c>
      <c r="BW204" s="34" t="s">
        <v>1330</v>
      </c>
      <c r="BX204" s="34">
        <f t="shared" si="87"/>
        <v>-0.44999999999999996</v>
      </c>
      <c r="BY204" s="34" t="s">
        <v>1334</v>
      </c>
      <c r="BZ204" s="34">
        <f t="shared" si="87"/>
        <v>-0.44999999999999996</v>
      </c>
      <c r="CA204" s="34" t="s">
        <v>1340</v>
      </c>
      <c r="CB204" s="34">
        <f t="shared" si="87"/>
        <v>-0.44999999999999996</v>
      </c>
      <c r="CC204" s="34" t="s">
        <v>1344</v>
      </c>
      <c r="CD204" s="34">
        <f t="shared" si="88"/>
        <v>-0.44999999999999996</v>
      </c>
      <c r="CE204" s="34" t="s">
        <v>1342</v>
      </c>
      <c r="CF204" s="34">
        <f t="shared" si="89"/>
        <v>-0.44999999999999996</v>
      </c>
      <c r="CG204" s="34">
        <v>8</v>
      </c>
      <c r="CH204" s="34" t="s">
        <v>1324</v>
      </c>
      <c r="CI204" s="34">
        <f t="shared" si="90"/>
        <v>-0.44999999999999996</v>
      </c>
      <c r="CJ204" s="34" t="s">
        <v>1330</v>
      </c>
      <c r="CK204" s="34">
        <f t="shared" si="91"/>
        <v>-0.44999999999999996</v>
      </c>
      <c r="CL204" s="34" t="s">
        <v>1334</v>
      </c>
      <c r="CM204" s="34">
        <f t="shared" si="92"/>
        <v>-0.44999999999999996</v>
      </c>
      <c r="CN204" s="34" t="s">
        <v>1340</v>
      </c>
      <c r="CO204" s="34">
        <f t="shared" si="93"/>
        <v>-0.44999999999999996</v>
      </c>
      <c r="CP204" s="34" t="s">
        <v>1344</v>
      </c>
      <c r="CQ204" s="34">
        <f t="shared" si="94"/>
        <v>-0.44999999999999996</v>
      </c>
      <c r="CR204" s="34" t="s">
        <v>1342</v>
      </c>
      <c r="CS204" s="34">
        <f t="shared" si="95"/>
        <v>-0.44999999999999996</v>
      </c>
    </row>
    <row r="205" spans="1:97" s="44" customFormat="1" ht="15.75">
      <c r="A205" s="42" t="s">
        <v>935</v>
      </c>
      <c r="B205" s="40" t="s">
        <v>380</v>
      </c>
      <c r="C205" s="42" t="s">
        <v>44</v>
      </c>
      <c r="D205" s="42" t="s">
        <v>8</v>
      </c>
      <c r="E205" s="35"/>
      <c r="F205" s="42">
        <v>0.2</v>
      </c>
      <c r="G205" s="34">
        <v>0</v>
      </c>
      <c r="H205" s="34">
        <v>114</v>
      </c>
      <c r="I205" s="34">
        <v>69</v>
      </c>
      <c r="J205" s="34">
        <v>80</v>
      </c>
      <c r="K205" s="73">
        <v>42.5</v>
      </c>
      <c r="L205" s="34">
        <v>52</v>
      </c>
      <c r="M205" s="34">
        <v>59</v>
      </c>
      <c r="N205" s="34">
        <v>417</v>
      </c>
      <c r="O205" s="34" t="str">
        <f>IF(D205="理科",IF(N205&gt;=分数线!$C$2,"本科",""),IF(D205="文科",IF(N205&gt;=分数线!$C$3,"本科","")))</f>
        <v/>
      </c>
      <c r="P205" s="34">
        <f t="shared" si="96"/>
        <v>-7.2</v>
      </c>
      <c r="Q205" s="34" t="str">
        <f>IF(D205="理科",IF(N205&gt;=分数线!$C$6,"重本",""),IF(D205="文科",IF(N205&gt;=分数线!$C$7,"重本","")))</f>
        <v/>
      </c>
      <c r="R205" s="34">
        <f t="shared" si="67"/>
        <v>0</v>
      </c>
      <c r="S205" s="34">
        <f t="shared" si="68"/>
        <v>-7.2</v>
      </c>
      <c r="T205" s="34">
        <v>2</v>
      </c>
      <c r="U205" s="34" t="s">
        <v>1321</v>
      </c>
      <c r="V205" s="34">
        <f t="shared" si="69"/>
        <v>-0.12000000000000001</v>
      </c>
      <c r="W205" s="34" t="s">
        <v>1364</v>
      </c>
      <c r="X205" s="34">
        <f t="shared" si="69"/>
        <v>-0.12000000000000001</v>
      </c>
      <c r="Y205" s="34" t="s">
        <v>1333</v>
      </c>
      <c r="Z205" s="34">
        <f t="shared" si="69"/>
        <v>-0.12000000000000001</v>
      </c>
      <c r="AA205" s="34" t="s">
        <v>1366</v>
      </c>
      <c r="AB205" s="34">
        <f t="shared" si="69"/>
        <v>-0.12000000000000001</v>
      </c>
      <c r="AC205" s="34" t="s">
        <v>1344</v>
      </c>
      <c r="AD205" s="34">
        <f t="shared" si="70"/>
        <v>-0.12000000000000001</v>
      </c>
      <c r="AE205" s="34" t="s">
        <v>1349</v>
      </c>
      <c r="AF205" s="34">
        <f t="shared" si="71"/>
        <v>-0.12000000000000001</v>
      </c>
      <c r="AG205" s="34" t="s">
        <v>219</v>
      </c>
      <c r="AH205" s="34" t="s">
        <v>1324</v>
      </c>
      <c r="AI205" s="34">
        <f t="shared" si="72"/>
        <v>-0.12000000000000001</v>
      </c>
      <c r="AJ205" s="34" t="s">
        <v>1330</v>
      </c>
      <c r="AK205" s="34">
        <f t="shared" si="73"/>
        <v>-0.12000000000000001</v>
      </c>
      <c r="AL205" s="34" t="s">
        <v>1365</v>
      </c>
      <c r="AM205" s="34">
        <f t="shared" si="74"/>
        <v>-0.12000000000000001</v>
      </c>
      <c r="AN205" s="34" t="s">
        <v>1366</v>
      </c>
      <c r="AO205" s="34">
        <f t="shared" si="75"/>
        <v>-0.12000000000000001</v>
      </c>
      <c r="AP205" s="34" t="s">
        <v>1344</v>
      </c>
      <c r="AQ205" s="34">
        <f t="shared" si="76"/>
        <v>-0.12000000000000001</v>
      </c>
      <c r="AR205" s="34" t="s">
        <v>1349</v>
      </c>
      <c r="AS205" s="34">
        <f t="shared" si="77"/>
        <v>-0.12000000000000001</v>
      </c>
      <c r="AT205" s="34" t="s">
        <v>219</v>
      </c>
      <c r="AU205" s="34" t="s">
        <v>1324</v>
      </c>
      <c r="AV205" s="34">
        <f t="shared" si="78"/>
        <v>-0.18000000000000002</v>
      </c>
      <c r="AW205" s="34" t="s">
        <v>1330</v>
      </c>
      <c r="AX205" s="34">
        <f t="shared" si="78"/>
        <v>-0.18000000000000002</v>
      </c>
      <c r="AY205" s="34" t="s">
        <v>1334</v>
      </c>
      <c r="AZ205" s="34">
        <f t="shared" si="78"/>
        <v>-0.18000000000000002</v>
      </c>
      <c r="BA205" s="34" t="s">
        <v>1357</v>
      </c>
      <c r="BB205" s="34">
        <f t="shared" si="78"/>
        <v>-0.18000000000000002</v>
      </c>
      <c r="BC205" s="34" t="s">
        <v>1344</v>
      </c>
      <c r="BD205" s="34">
        <f t="shared" si="79"/>
        <v>-0.18000000000000002</v>
      </c>
      <c r="BE205" s="34" t="s">
        <v>1349</v>
      </c>
      <c r="BF205" s="34">
        <f t="shared" si="80"/>
        <v>-0.18000000000000002</v>
      </c>
      <c r="BG205" s="34">
        <v>8</v>
      </c>
      <c r="BH205" s="34" t="s">
        <v>1324</v>
      </c>
      <c r="BI205" s="34">
        <f t="shared" si="81"/>
        <v>-0.18000000000000002</v>
      </c>
      <c r="BJ205" s="34" t="s">
        <v>1330</v>
      </c>
      <c r="BK205" s="34">
        <f t="shared" si="82"/>
        <v>-0.18000000000000002</v>
      </c>
      <c r="BL205" s="34" t="s">
        <v>1334</v>
      </c>
      <c r="BM205" s="34">
        <f t="shared" si="83"/>
        <v>-0.18000000000000002</v>
      </c>
      <c r="BN205" s="34" t="s">
        <v>1357</v>
      </c>
      <c r="BO205" s="34">
        <f t="shared" si="84"/>
        <v>-0.18000000000000002</v>
      </c>
      <c r="BP205" s="34" t="s">
        <v>1344</v>
      </c>
      <c r="BQ205" s="34">
        <f t="shared" si="85"/>
        <v>-0.18000000000000002</v>
      </c>
      <c r="BR205" s="34" t="s">
        <v>1342</v>
      </c>
      <c r="BS205" s="34">
        <f t="shared" si="86"/>
        <v>-0.18000000000000002</v>
      </c>
      <c r="BT205" s="34">
        <v>8</v>
      </c>
      <c r="BU205" s="34" t="s">
        <v>1324</v>
      </c>
      <c r="BV205" s="34">
        <f t="shared" si="87"/>
        <v>-0.3</v>
      </c>
      <c r="BW205" s="34" t="s">
        <v>1330</v>
      </c>
      <c r="BX205" s="34">
        <f t="shared" si="87"/>
        <v>-0.3</v>
      </c>
      <c r="BY205" s="34" t="s">
        <v>1334</v>
      </c>
      <c r="BZ205" s="34">
        <f t="shared" si="87"/>
        <v>-0.3</v>
      </c>
      <c r="CA205" s="34" t="s">
        <v>1340</v>
      </c>
      <c r="CB205" s="34">
        <f t="shared" si="87"/>
        <v>-0.3</v>
      </c>
      <c r="CC205" s="34" t="s">
        <v>1344</v>
      </c>
      <c r="CD205" s="34">
        <f t="shared" si="88"/>
        <v>-0.3</v>
      </c>
      <c r="CE205" s="34" t="s">
        <v>1342</v>
      </c>
      <c r="CF205" s="34">
        <f t="shared" si="89"/>
        <v>-0.3</v>
      </c>
      <c r="CG205" s="34">
        <v>8</v>
      </c>
      <c r="CH205" s="34" t="s">
        <v>1324</v>
      </c>
      <c r="CI205" s="34">
        <f t="shared" si="90"/>
        <v>-0.3</v>
      </c>
      <c r="CJ205" s="34" t="s">
        <v>1330</v>
      </c>
      <c r="CK205" s="34">
        <f t="shared" si="91"/>
        <v>-0.3</v>
      </c>
      <c r="CL205" s="34" t="s">
        <v>1334</v>
      </c>
      <c r="CM205" s="34">
        <f t="shared" si="92"/>
        <v>-0.3</v>
      </c>
      <c r="CN205" s="34" t="s">
        <v>1340</v>
      </c>
      <c r="CO205" s="34">
        <f t="shared" si="93"/>
        <v>-0.3</v>
      </c>
      <c r="CP205" s="34" t="s">
        <v>1344</v>
      </c>
      <c r="CQ205" s="34">
        <f t="shared" si="94"/>
        <v>-0.3</v>
      </c>
      <c r="CR205" s="34" t="s">
        <v>1342</v>
      </c>
      <c r="CS205" s="34">
        <f t="shared" si="95"/>
        <v>-0.3</v>
      </c>
    </row>
    <row r="206" spans="1:97" s="44" customFormat="1" ht="15.75">
      <c r="A206" s="42" t="s">
        <v>936</v>
      </c>
      <c r="B206" s="40" t="s">
        <v>381</v>
      </c>
      <c r="C206" s="42" t="s">
        <v>44</v>
      </c>
      <c r="D206" s="42" t="s">
        <v>8</v>
      </c>
      <c r="E206" s="35"/>
      <c r="F206" s="42">
        <v>1</v>
      </c>
      <c r="G206" s="34">
        <v>0</v>
      </c>
      <c r="H206" s="34">
        <v>101</v>
      </c>
      <c r="I206" s="34">
        <v>58</v>
      </c>
      <c r="J206" s="34">
        <v>109</v>
      </c>
      <c r="K206" s="73">
        <v>36.5</v>
      </c>
      <c r="L206" s="34">
        <v>40</v>
      </c>
      <c r="M206" s="34">
        <v>72.5</v>
      </c>
      <c r="N206" s="34">
        <v>417</v>
      </c>
      <c r="O206" s="34" t="str">
        <f>IF(D206="理科",IF(N206&gt;=分数线!$C$2,"本科",""),IF(D206="文科",IF(N206&gt;=分数线!$C$3,"本科","")))</f>
        <v/>
      </c>
      <c r="P206" s="34">
        <f t="shared" si="96"/>
        <v>-36</v>
      </c>
      <c r="Q206" s="34" t="str">
        <f>IF(D206="理科",IF(N206&gt;=分数线!$C$6,"重本",""),IF(D206="文科",IF(N206&gt;=分数线!$C$7,"重本","")))</f>
        <v/>
      </c>
      <c r="R206" s="34">
        <f t="shared" si="67"/>
        <v>0</v>
      </c>
      <c r="S206" s="34">
        <f t="shared" si="68"/>
        <v>-36</v>
      </c>
      <c r="T206" s="34">
        <v>11</v>
      </c>
      <c r="U206" s="34" t="s">
        <v>1325</v>
      </c>
      <c r="V206" s="34">
        <f t="shared" si="69"/>
        <v>-0.6</v>
      </c>
      <c r="W206" s="34" t="s">
        <v>1330</v>
      </c>
      <c r="X206" s="34">
        <f t="shared" si="69"/>
        <v>-0.6</v>
      </c>
      <c r="Y206" s="34" t="s">
        <v>1335</v>
      </c>
      <c r="Z206" s="34">
        <f t="shared" si="69"/>
        <v>-0.6</v>
      </c>
      <c r="AA206" s="34" t="s">
        <v>1356</v>
      </c>
      <c r="AB206" s="34">
        <f t="shared" si="69"/>
        <v>-0.6</v>
      </c>
      <c r="AC206" s="34" t="s">
        <v>1344</v>
      </c>
      <c r="AD206" s="34">
        <f t="shared" si="70"/>
        <v>-0.6</v>
      </c>
      <c r="AE206" s="34" t="s">
        <v>18</v>
      </c>
      <c r="AF206" s="34">
        <f t="shared" si="71"/>
        <v>-0.6</v>
      </c>
      <c r="AG206" s="34" t="s">
        <v>217</v>
      </c>
      <c r="AH206" s="34" t="s">
        <v>1325</v>
      </c>
      <c r="AI206" s="34">
        <f t="shared" si="72"/>
        <v>-0.6</v>
      </c>
      <c r="AJ206" s="34" t="s">
        <v>1330</v>
      </c>
      <c r="AK206" s="34">
        <f t="shared" si="73"/>
        <v>-0.6</v>
      </c>
      <c r="AL206" s="34" t="s">
        <v>1335</v>
      </c>
      <c r="AM206" s="34">
        <f t="shared" si="74"/>
        <v>-0.6</v>
      </c>
      <c r="AN206" s="34" t="s">
        <v>1356</v>
      </c>
      <c r="AO206" s="34">
        <f t="shared" si="75"/>
        <v>-0.6</v>
      </c>
      <c r="AP206" s="34" t="s">
        <v>1344</v>
      </c>
      <c r="AQ206" s="34">
        <f t="shared" si="76"/>
        <v>-0.6</v>
      </c>
      <c r="AR206" s="34" t="s">
        <v>18</v>
      </c>
      <c r="AS206" s="34">
        <f t="shared" si="77"/>
        <v>-0.6</v>
      </c>
      <c r="AT206" s="34" t="s">
        <v>217</v>
      </c>
      <c r="AU206" s="34" t="s">
        <v>1325</v>
      </c>
      <c r="AV206" s="34">
        <f t="shared" si="78"/>
        <v>-0.89999999999999991</v>
      </c>
      <c r="AW206" s="34" t="s">
        <v>1330</v>
      </c>
      <c r="AX206" s="34">
        <f t="shared" si="78"/>
        <v>-0.89999999999999991</v>
      </c>
      <c r="AY206" s="34" t="s">
        <v>1335</v>
      </c>
      <c r="AZ206" s="34">
        <f t="shared" si="78"/>
        <v>-0.89999999999999991</v>
      </c>
      <c r="BA206" s="34" t="s">
        <v>1356</v>
      </c>
      <c r="BB206" s="34">
        <f t="shared" si="78"/>
        <v>-0.89999999999999991</v>
      </c>
      <c r="BC206" s="34" t="s">
        <v>1344</v>
      </c>
      <c r="BD206" s="34">
        <f t="shared" si="79"/>
        <v>-0.89999999999999991</v>
      </c>
      <c r="BE206" s="34" t="s">
        <v>1342</v>
      </c>
      <c r="BF206" s="34">
        <f t="shared" si="80"/>
        <v>-0.89999999999999991</v>
      </c>
      <c r="BG206" s="34">
        <v>11</v>
      </c>
      <c r="BH206" s="34" t="s">
        <v>1325</v>
      </c>
      <c r="BI206" s="34">
        <f t="shared" si="81"/>
        <v>-0.89999999999999991</v>
      </c>
      <c r="BJ206" s="34" t="s">
        <v>1330</v>
      </c>
      <c r="BK206" s="34">
        <f t="shared" si="82"/>
        <v>-0.89999999999999991</v>
      </c>
      <c r="BL206" s="34" t="s">
        <v>1335</v>
      </c>
      <c r="BM206" s="34">
        <f t="shared" si="83"/>
        <v>-0.89999999999999991</v>
      </c>
      <c r="BN206" s="34" t="s">
        <v>1356</v>
      </c>
      <c r="BO206" s="34">
        <f t="shared" si="84"/>
        <v>-0.89999999999999991</v>
      </c>
      <c r="BP206" s="34" t="s">
        <v>1344</v>
      </c>
      <c r="BQ206" s="34">
        <f t="shared" si="85"/>
        <v>-0.89999999999999991</v>
      </c>
      <c r="BR206" s="34" t="s">
        <v>1349</v>
      </c>
      <c r="BS206" s="34">
        <f t="shared" si="86"/>
        <v>-0.89999999999999991</v>
      </c>
      <c r="BT206" s="34">
        <v>11</v>
      </c>
      <c r="BU206" s="34" t="s">
        <v>1325</v>
      </c>
      <c r="BV206" s="34">
        <f t="shared" si="87"/>
        <v>-1.5</v>
      </c>
      <c r="BW206" s="34" t="s">
        <v>1330</v>
      </c>
      <c r="BX206" s="34">
        <f t="shared" si="87"/>
        <v>-1.5</v>
      </c>
      <c r="BY206" s="34" t="s">
        <v>1335</v>
      </c>
      <c r="BZ206" s="34">
        <f t="shared" si="87"/>
        <v>-1.5</v>
      </c>
      <c r="CA206" s="34" t="s">
        <v>20</v>
      </c>
      <c r="CB206" s="34">
        <f t="shared" si="87"/>
        <v>-1.5</v>
      </c>
      <c r="CC206" s="34" t="s">
        <v>1344</v>
      </c>
      <c r="CD206" s="34">
        <f t="shared" si="88"/>
        <v>-1.5</v>
      </c>
      <c r="CE206" s="34" t="s">
        <v>1349</v>
      </c>
      <c r="CF206" s="34">
        <f t="shared" si="89"/>
        <v>-1.5</v>
      </c>
      <c r="CG206" s="34">
        <v>11</v>
      </c>
      <c r="CH206" s="34" t="s">
        <v>1325</v>
      </c>
      <c r="CI206" s="34">
        <f t="shared" si="90"/>
        <v>-1.5</v>
      </c>
      <c r="CJ206" s="34" t="s">
        <v>1330</v>
      </c>
      <c r="CK206" s="34">
        <f t="shared" si="91"/>
        <v>-1.5</v>
      </c>
      <c r="CL206" s="34" t="s">
        <v>1335</v>
      </c>
      <c r="CM206" s="34">
        <f t="shared" si="92"/>
        <v>-1.5</v>
      </c>
      <c r="CN206" s="34" t="s">
        <v>20</v>
      </c>
      <c r="CO206" s="34">
        <f t="shared" si="93"/>
        <v>-1.5</v>
      </c>
      <c r="CP206" s="34" t="s">
        <v>1344</v>
      </c>
      <c r="CQ206" s="34">
        <f t="shared" si="94"/>
        <v>-1.5</v>
      </c>
      <c r="CR206" s="34" t="s">
        <v>1349</v>
      </c>
      <c r="CS206" s="34">
        <f t="shared" si="95"/>
        <v>-1.5</v>
      </c>
    </row>
    <row r="207" spans="1:97" s="44" customFormat="1" ht="15.75">
      <c r="A207" s="42" t="s">
        <v>937</v>
      </c>
      <c r="B207" s="40" t="s">
        <v>382</v>
      </c>
      <c r="C207" s="42" t="s">
        <v>44</v>
      </c>
      <c r="D207" s="42" t="s">
        <v>8</v>
      </c>
      <c r="E207" s="35"/>
      <c r="F207" s="42">
        <v>0.8</v>
      </c>
      <c r="G207" s="34">
        <v>0</v>
      </c>
      <c r="H207" s="34">
        <v>97</v>
      </c>
      <c r="I207" s="34">
        <v>66</v>
      </c>
      <c r="J207" s="34">
        <v>82</v>
      </c>
      <c r="K207" s="73">
        <v>51.5</v>
      </c>
      <c r="L207" s="34">
        <v>62</v>
      </c>
      <c r="M207" s="34">
        <v>58.5</v>
      </c>
      <c r="N207" s="34">
        <v>417</v>
      </c>
      <c r="O207" s="34" t="str">
        <f>IF(D207="理科",IF(N207&gt;=分数线!$C$2,"本科",""),IF(D207="文科",IF(N207&gt;=分数线!$C$3,"本科","")))</f>
        <v/>
      </c>
      <c r="P207" s="34">
        <f t="shared" si="96"/>
        <v>-28.8</v>
      </c>
      <c r="Q207" s="34" t="str">
        <f>IF(D207="理科",IF(N207&gt;=分数线!$C$6,"重本",""),IF(D207="文科",IF(N207&gt;=分数线!$C$7,"重本","")))</f>
        <v/>
      </c>
      <c r="R207" s="34">
        <f t="shared" si="67"/>
        <v>0</v>
      </c>
      <c r="S207" s="34">
        <f t="shared" si="68"/>
        <v>-28.8</v>
      </c>
      <c r="T207" s="34">
        <v>12</v>
      </c>
      <c r="U207" s="34" t="s">
        <v>1362</v>
      </c>
      <c r="V207" s="34">
        <f t="shared" si="69"/>
        <v>-0.48000000000000004</v>
      </c>
      <c r="W207" s="34" t="s">
        <v>1331</v>
      </c>
      <c r="X207" s="34">
        <f t="shared" si="69"/>
        <v>-0.48000000000000004</v>
      </c>
      <c r="Y207" s="34" t="s">
        <v>1355</v>
      </c>
      <c r="Z207" s="34">
        <f t="shared" si="69"/>
        <v>-0.48000000000000004</v>
      </c>
      <c r="AA207" s="34" t="s">
        <v>1340</v>
      </c>
      <c r="AB207" s="34">
        <f t="shared" si="69"/>
        <v>-0.48000000000000004</v>
      </c>
      <c r="AC207" s="34" t="s">
        <v>73</v>
      </c>
      <c r="AD207" s="34">
        <f t="shared" si="70"/>
        <v>-0.48000000000000004</v>
      </c>
      <c r="AE207" s="34" t="s">
        <v>1348</v>
      </c>
      <c r="AF207" s="34">
        <f t="shared" si="71"/>
        <v>-0.48000000000000004</v>
      </c>
      <c r="AG207" s="34" t="s">
        <v>1359</v>
      </c>
      <c r="AH207" s="34" t="s">
        <v>1362</v>
      </c>
      <c r="AI207" s="34">
        <f t="shared" si="72"/>
        <v>-0.48000000000000004</v>
      </c>
      <c r="AJ207" s="34" t="s">
        <v>1331</v>
      </c>
      <c r="AK207" s="34">
        <f t="shared" si="73"/>
        <v>-0.48000000000000004</v>
      </c>
      <c r="AL207" s="34" t="s">
        <v>1355</v>
      </c>
      <c r="AM207" s="34">
        <f t="shared" si="74"/>
        <v>-0.48000000000000004</v>
      </c>
      <c r="AN207" s="34" t="s">
        <v>1340</v>
      </c>
      <c r="AO207" s="34">
        <f t="shared" si="75"/>
        <v>-0.48000000000000004</v>
      </c>
      <c r="AP207" s="34" t="s">
        <v>73</v>
      </c>
      <c r="AQ207" s="34">
        <f t="shared" si="76"/>
        <v>-0.48000000000000004</v>
      </c>
      <c r="AR207" s="34" t="s">
        <v>1348</v>
      </c>
      <c r="AS207" s="34">
        <f t="shared" si="77"/>
        <v>-0.48000000000000004</v>
      </c>
      <c r="AT207" s="34" t="s">
        <v>1359</v>
      </c>
      <c r="AU207" s="34" t="s">
        <v>1326</v>
      </c>
      <c r="AV207" s="34">
        <f t="shared" si="78"/>
        <v>-0.72000000000000008</v>
      </c>
      <c r="AW207" s="34" t="s">
        <v>1331</v>
      </c>
      <c r="AX207" s="34">
        <f t="shared" si="78"/>
        <v>-0.72000000000000008</v>
      </c>
      <c r="AY207" s="34" t="s">
        <v>1335</v>
      </c>
      <c r="AZ207" s="34">
        <f t="shared" si="78"/>
        <v>-0.72000000000000008</v>
      </c>
      <c r="BA207" s="34" t="s">
        <v>1340</v>
      </c>
      <c r="BB207" s="34">
        <f t="shared" si="78"/>
        <v>-0.72000000000000008</v>
      </c>
      <c r="BC207" s="34" t="s">
        <v>73</v>
      </c>
      <c r="BD207" s="34">
        <f t="shared" si="79"/>
        <v>-0.72000000000000008</v>
      </c>
      <c r="BE207" s="34" t="s">
        <v>1348</v>
      </c>
      <c r="BF207" s="34">
        <f t="shared" si="80"/>
        <v>-0.72000000000000008</v>
      </c>
      <c r="BG207" s="34">
        <v>12</v>
      </c>
      <c r="BH207" s="34" t="s">
        <v>1326</v>
      </c>
      <c r="BI207" s="34">
        <f t="shared" si="81"/>
        <v>-0.72000000000000008</v>
      </c>
      <c r="BJ207" s="34" t="s">
        <v>1331</v>
      </c>
      <c r="BK207" s="34">
        <f t="shared" si="82"/>
        <v>-0.72000000000000008</v>
      </c>
      <c r="BL207" s="34" t="s">
        <v>1335</v>
      </c>
      <c r="BM207" s="34">
        <f t="shared" si="83"/>
        <v>-0.72000000000000008</v>
      </c>
      <c r="BN207" s="34" t="s">
        <v>1340</v>
      </c>
      <c r="BO207" s="34">
        <f t="shared" si="84"/>
        <v>-0.72000000000000008</v>
      </c>
      <c r="BP207" s="34" t="s">
        <v>73</v>
      </c>
      <c r="BQ207" s="34">
        <f t="shared" si="85"/>
        <v>-0.72000000000000008</v>
      </c>
      <c r="BR207" s="34" t="s">
        <v>1348</v>
      </c>
      <c r="BS207" s="34">
        <f t="shared" si="86"/>
        <v>-0.72000000000000008</v>
      </c>
      <c r="BT207" s="34">
        <v>12</v>
      </c>
      <c r="BU207" s="34" t="s">
        <v>1326</v>
      </c>
      <c r="BV207" s="34">
        <f t="shared" si="87"/>
        <v>-1.2</v>
      </c>
      <c r="BW207" s="34" t="s">
        <v>1331</v>
      </c>
      <c r="BX207" s="34">
        <f t="shared" si="87"/>
        <v>-1.2</v>
      </c>
      <c r="BY207" s="34" t="s">
        <v>1335</v>
      </c>
      <c r="BZ207" s="34">
        <f t="shared" si="87"/>
        <v>-1.2</v>
      </c>
      <c r="CA207" s="34" t="s">
        <v>1340</v>
      </c>
      <c r="CB207" s="34">
        <f t="shared" si="87"/>
        <v>-1.2</v>
      </c>
      <c r="CC207" s="34" t="s">
        <v>73</v>
      </c>
      <c r="CD207" s="34">
        <f t="shared" si="88"/>
        <v>-1.2</v>
      </c>
      <c r="CE207" s="34" t="s">
        <v>1348</v>
      </c>
      <c r="CF207" s="34">
        <f t="shared" si="89"/>
        <v>-1.2</v>
      </c>
      <c r="CG207" s="34">
        <v>12</v>
      </c>
      <c r="CH207" s="34" t="s">
        <v>1326</v>
      </c>
      <c r="CI207" s="34">
        <f t="shared" si="90"/>
        <v>-1.2</v>
      </c>
      <c r="CJ207" s="34" t="s">
        <v>1331</v>
      </c>
      <c r="CK207" s="34">
        <f t="shared" si="91"/>
        <v>-1.2</v>
      </c>
      <c r="CL207" s="34" t="s">
        <v>1335</v>
      </c>
      <c r="CM207" s="34">
        <f t="shared" si="92"/>
        <v>-1.2</v>
      </c>
      <c r="CN207" s="34" t="s">
        <v>1340</v>
      </c>
      <c r="CO207" s="34">
        <f t="shared" si="93"/>
        <v>-1.2</v>
      </c>
      <c r="CP207" s="34" t="s">
        <v>73</v>
      </c>
      <c r="CQ207" s="34">
        <f t="shared" si="94"/>
        <v>-1.2</v>
      </c>
      <c r="CR207" s="34" t="s">
        <v>1348</v>
      </c>
      <c r="CS207" s="34">
        <f t="shared" si="95"/>
        <v>-1.2</v>
      </c>
    </row>
    <row r="208" spans="1:97" s="44" customFormat="1" ht="15.75">
      <c r="A208" s="42" t="s">
        <v>938</v>
      </c>
      <c r="B208" s="40" t="s">
        <v>383</v>
      </c>
      <c r="C208" s="42" t="s">
        <v>44</v>
      </c>
      <c r="D208" s="42" t="s">
        <v>8</v>
      </c>
      <c r="E208" s="35"/>
      <c r="F208" s="42">
        <v>1</v>
      </c>
      <c r="G208" s="34">
        <v>0</v>
      </c>
      <c r="H208" s="34">
        <v>106</v>
      </c>
      <c r="I208" s="34">
        <v>67</v>
      </c>
      <c r="J208" s="34">
        <v>88</v>
      </c>
      <c r="K208" s="73">
        <v>39.5</v>
      </c>
      <c r="L208" s="34">
        <v>49.5</v>
      </c>
      <c r="M208" s="34">
        <v>65.5</v>
      </c>
      <c r="N208" s="34">
        <v>416</v>
      </c>
      <c r="O208" s="34" t="str">
        <f>IF(D208="理科",IF(N208&gt;=分数线!$C$2,"本科",""),IF(D208="文科",IF(N208&gt;=分数线!$C$3,"本科","")))</f>
        <v/>
      </c>
      <c r="P208" s="34">
        <f t="shared" si="96"/>
        <v>-36</v>
      </c>
      <c r="Q208" s="34" t="str">
        <f>IF(D208="理科",IF(N208&gt;=分数线!$C$6,"重本",""),IF(D208="文科",IF(N208&gt;=分数线!$C$7,"重本","")))</f>
        <v/>
      </c>
      <c r="R208" s="34">
        <f t="shared" si="67"/>
        <v>0</v>
      </c>
      <c r="S208" s="34">
        <f t="shared" si="68"/>
        <v>-36</v>
      </c>
      <c r="T208" s="34">
        <v>10</v>
      </c>
      <c r="U208" s="34" t="s">
        <v>1324</v>
      </c>
      <c r="V208" s="34">
        <f t="shared" si="69"/>
        <v>-0.6</v>
      </c>
      <c r="W208" s="34" t="s">
        <v>1351</v>
      </c>
      <c r="X208" s="34">
        <f t="shared" si="69"/>
        <v>-0.6</v>
      </c>
      <c r="Y208" s="34" t="s">
        <v>1365</v>
      </c>
      <c r="Z208" s="34">
        <f t="shared" si="69"/>
        <v>-0.6</v>
      </c>
      <c r="AA208" s="34" t="s">
        <v>1356</v>
      </c>
      <c r="AB208" s="34">
        <f t="shared" si="69"/>
        <v>-0.6</v>
      </c>
      <c r="AC208" s="34" t="s">
        <v>1345</v>
      </c>
      <c r="AD208" s="34">
        <f t="shared" si="70"/>
        <v>-0.6</v>
      </c>
      <c r="AE208" s="34" t="s">
        <v>1349</v>
      </c>
      <c r="AF208" s="34">
        <f t="shared" si="71"/>
        <v>-0.6</v>
      </c>
      <c r="AG208" s="34" t="s">
        <v>218</v>
      </c>
      <c r="AH208" s="34" t="s">
        <v>1324</v>
      </c>
      <c r="AI208" s="34">
        <f t="shared" si="72"/>
        <v>-0.6</v>
      </c>
      <c r="AJ208" s="34" t="s">
        <v>1351</v>
      </c>
      <c r="AK208" s="34">
        <f t="shared" si="73"/>
        <v>-0.6</v>
      </c>
      <c r="AL208" s="34" t="s">
        <v>1365</v>
      </c>
      <c r="AM208" s="34">
        <f t="shared" si="74"/>
        <v>-0.6</v>
      </c>
      <c r="AN208" s="34" t="s">
        <v>1356</v>
      </c>
      <c r="AO208" s="34">
        <f t="shared" si="75"/>
        <v>-0.6</v>
      </c>
      <c r="AP208" s="34" t="s">
        <v>1345</v>
      </c>
      <c r="AQ208" s="34">
        <f t="shared" si="76"/>
        <v>-0.6</v>
      </c>
      <c r="AR208" s="34" t="s">
        <v>1349</v>
      </c>
      <c r="AS208" s="34">
        <f t="shared" si="77"/>
        <v>-0.6</v>
      </c>
      <c r="AT208" s="34" t="s">
        <v>218</v>
      </c>
      <c r="AU208" s="34" t="s">
        <v>1324</v>
      </c>
      <c r="AV208" s="34">
        <f t="shared" si="78"/>
        <v>-0.89999999999999991</v>
      </c>
      <c r="AW208" s="34" t="s">
        <v>1351</v>
      </c>
      <c r="AX208" s="34">
        <f t="shared" si="78"/>
        <v>-0.89999999999999991</v>
      </c>
      <c r="AY208" s="34" t="s">
        <v>1333</v>
      </c>
      <c r="AZ208" s="34">
        <f t="shared" si="78"/>
        <v>-0.89999999999999991</v>
      </c>
      <c r="BA208" s="34" t="s">
        <v>1357</v>
      </c>
      <c r="BB208" s="34">
        <f t="shared" si="78"/>
        <v>-0.89999999999999991</v>
      </c>
      <c r="BC208" s="34" t="s">
        <v>1345</v>
      </c>
      <c r="BD208" s="34">
        <f t="shared" si="79"/>
        <v>-0.89999999999999991</v>
      </c>
      <c r="BE208" s="34" t="s">
        <v>1349</v>
      </c>
      <c r="BF208" s="34">
        <f t="shared" si="80"/>
        <v>-0.89999999999999991</v>
      </c>
      <c r="BG208" s="34">
        <v>10</v>
      </c>
      <c r="BH208" s="34" t="s">
        <v>1324</v>
      </c>
      <c r="BI208" s="34">
        <f t="shared" si="81"/>
        <v>-0.89999999999999991</v>
      </c>
      <c r="BJ208" s="34" t="s">
        <v>1351</v>
      </c>
      <c r="BK208" s="34">
        <f t="shared" si="82"/>
        <v>-0.89999999999999991</v>
      </c>
      <c r="BL208" s="34" t="s">
        <v>1333</v>
      </c>
      <c r="BM208" s="34">
        <f t="shared" si="83"/>
        <v>-0.89999999999999991</v>
      </c>
      <c r="BN208" s="34" t="s">
        <v>1356</v>
      </c>
      <c r="BO208" s="34">
        <f t="shared" si="84"/>
        <v>-0.89999999999999991</v>
      </c>
      <c r="BP208" s="34" t="s">
        <v>1345</v>
      </c>
      <c r="BQ208" s="34">
        <f t="shared" si="85"/>
        <v>-0.89999999999999991</v>
      </c>
      <c r="BR208" s="34" t="s">
        <v>1349</v>
      </c>
      <c r="BS208" s="34">
        <f t="shared" si="86"/>
        <v>-0.89999999999999991</v>
      </c>
      <c r="BT208" s="34">
        <v>10</v>
      </c>
      <c r="BU208" s="34" t="s">
        <v>1324</v>
      </c>
      <c r="BV208" s="34">
        <f t="shared" si="87"/>
        <v>-1.5</v>
      </c>
      <c r="BW208" s="34" t="s">
        <v>19</v>
      </c>
      <c r="BX208" s="34">
        <f t="shared" si="87"/>
        <v>-1.5</v>
      </c>
      <c r="BY208" s="34" t="s">
        <v>1333</v>
      </c>
      <c r="BZ208" s="34">
        <f t="shared" si="87"/>
        <v>-1.5</v>
      </c>
      <c r="CA208" s="34" t="s">
        <v>20</v>
      </c>
      <c r="CB208" s="34">
        <f t="shared" si="87"/>
        <v>-1.5</v>
      </c>
      <c r="CC208" s="34" t="s">
        <v>1345</v>
      </c>
      <c r="CD208" s="34">
        <f t="shared" si="88"/>
        <v>-1.5</v>
      </c>
      <c r="CE208" s="34" t="s">
        <v>1349</v>
      </c>
      <c r="CF208" s="34">
        <f t="shared" si="89"/>
        <v>-1.5</v>
      </c>
      <c r="CG208" s="34">
        <v>10</v>
      </c>
      <c r="CH208" s="34" t="s">
        <v>1324</v>
      </c>
      <c r="CI208" s="34">
        <f t="shared" si="90"/>
        <v>-1.5</v>
      </c>
      <c r="CJ208" s="34" t="s">
        <v>19</v>
      </c>
      <c r="CK208" s="34">
        <f t="shared" si="91"/>
        <v>-1.5</v>
      </c>
      <c r="CL208" s="34" t="s">
        <v>1333</v>
      </c>
      <c r="CM208" s="34">
        <f t="shared" si="92"/>
        <v>-1.5</v>
      </c>
      <c r="CN208" s="34" t="s">
        <v>20</v>
      </c>
      <c r="CO208" s="34">
        <f t="shared" si="93"/>
        <v>-1.5</v>
      </c>
      <c r="CP208" s="34" t="s">
        <v>1345</v>
      </c>
      <c r="CQ208" s="34">
        <f t="shared" si="94"/>
        <v>-1.5</v>
      </c>
      <c r="CR208" s="34" t="s">
        <v>1349</v>
      </c>
      <c r="CS208" s="34">
        <f t="shared" si="95"/>
        <v>-1.5</v>
      </c>
    </row>
    <row r="209" spans="1:97" s="44" customFormat="1" ht="15.75">
      <c r="A209" s="42" t="s">
        <v>939</v>
      </c>
      <c r="B209" s="40" t="s">
        <v>384</v>
      </c>
      <c r="C209" s="42" t="s">
        <v>44</v>
      </c>
      <c r="D209" s="42" t="s">
        <v>8</v>
      </c>
      <c r="E209" s="35"/>
      <c r="F209" s="42">
        <v>1</v>
      </c>
      <c r="G209" s="34">
        <v>0</v>
      </c>
      <c r="H209" s="34">
        <v>110</v>
      </c>
      <c r="I209" s="34">
        <v>59</v>
      </c>
      <c r="J209" s="34">
        <v>85</v>
      </c>
      <c r="K209" s="73">
        <v>25</v>
      </c>
      <c r="L209" s="34">
        <v>63</v>
      </c>
      <c r="M209" s="34">
        <v>73.5</v>
      </c>
      <c r="N209" s="34">
        <v>416</v>
      </c>
      <c r="O209" s="34" t="str">
        <f>IF(D209="理科",IF(N209&gt;=分数线!$C$2,"本科",""),IF(D209="文科",IF(N209&gt;=分数线!$C$3,"本科","")))</f>
        <v/>
      </c>
      <c r="P209" s="34">
        <f t="shared" si="96"/>
        <v>-36</v>
      </c>
      <c r="Q209" s="34" t="str">
        <f>IF(D209="理科",IF(N209&gt;=分数线!$C$6,"重本",""),IF(D209="文科",IF(N209&gt;=分数线!$C$7,"重本","")))</f>
        <v/>
      </c>
      <c r="R209" s="34">
        <f t="shared" si="67"/>
        <v>0</v>
      </c>
      <c r="S209" s="34">
        <f t="shared" si="68"/>
        <v>-36</v>
      </c>
      <c r="T209" s="34">
        <v>10</v>
      </c>
      <c r="U209" s="34" t="s">
        <v>1324</v>
      </c>
      <c r="V209" s="34">
        <f t="shared" si="69"/>
        <v>-0.6</v>
      </c>
      <c r="W209" s="34" t="s">
        <v>1351</v>
      </c>
      <c r="X209" s="34">
        <f t="shared" si="69"/>
        <v>-0.6</v>
      </c>
      <c r="Y209" s="34" t="s">
        <v>1355</v>
      </c>
      <c r="Z209" s="34">
        <f t="shared" si="69"/>
        <v>-0.6</v>
      </c>
      <c r="AA209" s="34" t="s">
        <v>1356</v>
      </c>
      <c r="AB209" s="34">
        <f t="shared" si="69"/>
        <v>-0.6</v>
      </c>
      <c r="AC209" s="34" t="s">
        <v>1345</v>
      </c>
      <c r="AD209" s="34">
        <f t="shared" si="70"/>
        <v>-0.6</v>
      </c>
      <c r="AE209" s="34" t="s">
        <v>1349</v>
      </c>
      <c r="AF209" s="34">
        <f t="shared" si="71"/>
        <v>-0.6</v>
      </c>
      <c r="AG209" s="34" t="s">
        <v>218</v>
      </c>
      <c r="AH209" s="34" t="s">
        <v>1324</v>
      </c>
      <c r="AI209" s="34">
        <f t="shared" si="72"/>
        <v>-0.6</v>
      </c>
      <c r="AJ209" s="34" t="s">
        <v>1351</v>
      </c>
      <c r="AK209" s="34">
        <f t="shared" si="73"/>
        <v>-0.6</v>
      </c>
      <c r="AL209" s="34" t="s">
        <v>1355</v>
      </c>
      <c r="AM209" s="34">
        <f t="shared" si="74"/>
        <v>-0.6</v>
      </c>
      <c r="AN209" s="34" t="s">
        <v>1356</v>
      </c>
      <c r="AO209" s="34">
        <f t="shared" si="75"/>
        <v>-0.6</v>
      </c>
      <c r="AP209" s="34" t="s">
        <v>1345</v>
      </c>
      <c r="AQ209" s="34">
        <f t="shared" si="76"/>
        <v>-0.6</v>
      </c>
      <c r="AR209" s="34" t="s">
        <v>1349</v>
      </c>
      <c r="AS209" s="34">
        <f t="shared" si="77"/>
        <v>-0.6</v>
      </c>
      <c r="AT209" s="34" t="s">
        <v>218</v>
      </c>
      <c r="AU209" s="34" t="s">
        <v>1324</v>
      </c>
      <c r="AV209" s="34">
        <f t="shared" si="78"/>
        <v>-0.89999999999999991</v>
      </c>
      <c r="AW209" s="34" t="s">
        <v>1351</v>
      </c>
      <c r="AX209" s="34">
        <f t="shared" si="78"/>
        <v>-0.89999999999999991</v>
      </c>
      <c r="AY209" s="34" t="s">
        <v>1333</v>
      </c>
      <c r="AZ209" s="34">
        <f t="shared" si="78"/>
        <v>-0.89999999999999991</v>
      </c>
      <c r="BA209" s="34" t="s">
        <v>1357</v>
      </c>
      <c r="BB209" s="34">
        <f t="shared" si="78"/>
        <v>-0.89999999999999991</v>
      </c>
      <c r="BC209" s="34" t="s">
        <v>1345</v>
      </c>
      <c r="BD209" s="34">
        <f t="shared" si="79"/>
        <v>-0.89999999999999991</v>
      </c>
      <c r="BE209" s="34" t="s">
        <v>1349</v>
      </c>
      <c r="BF209" s="34">
        <f t="shared" si="80"/>
        <v>-0.89999999999999991</v>
      </c>
      <c r="BG209" s="34">
        <v>10</v>
      </c>
      <c r="BH209" s="34" t="s">
        <v>1324</v>
      </c>
      <c r="BI209" s="34">
        <f t="shared" si="81"/>
        <v>-0.89999999999999991</v>
      </c>
      <c r="BJ209" s="34" t="s">
        <v>1351</v>
      </c>
      <c r="BK209" s="34">
        <f t="shared" si="82"/>
        <v>-0.89999999999999991</v>
      </c>
      <c r="BL209" s="34" t="s">
        <v>1333</v>
      </c>
      <c r="BM209" s="34">
        <f t="shared" si="83"/>
        <v>-0.89999999999999991</v>
      </c>
      <c r="BN209" s="34" t="s">
        <v>1356</v>
      </c>
      <c r="BO209" s="34">
        <f t="shared" si="84"/>
        <v>-0.89999999999999991</v>
      </c>
      <c r="BP209" s="34" t="s">
        <v>1345</v>
      </c>
      <c r="BQ209" s="34">
        <f t="shared" si="85"/>
        <v>-0.89999999999999991</v>
      </c>
      <c r="BR209" s="34" t="s">
        <v>1349</v>
      </c>
      <c r="BS209" s="34">
        <f t="shared" si="86"/>
        <v>-0.89999999999999991</v>
      </c>
      <c r="BT209" s="34">
        <v>10</v>
      </c>
      <c r="BU209" s="34" t="s">
        <v>1324</v>
      </c>
      <c r="BV209" s="34">
        <f t="shared" si="87"/>
        <v>-1.5</v>
      </c>
      <c r="BW209" s="34" t="s">
        <v>19</v>
      </c>
      <c r="BX209" s="34">
        <f t="shared" si="87"/>
        <v>-1.5</v>
      </c>
      <c r="BY209" s="34" t="s">
        <v>1333</v>
      </c>
      <c r="BZ209" s="34">
        <f t="shared" si="87"/>
        <v>-1.5</v>
      </c>
      <c r="CA209" s="34" t="s">
        <v>20</v>
      </c>
      <c r="CB209" s="34">
        <f t="shared" si="87"/>
        <v>-1.5</v>
      </c>
      <c r="CC209" s="34" t="s">
        <v>1345</v>
      </c>
      <c r="CD209" s="34">
        <f t="shared" si="88"/>
        <v>-1.5</v>
      </c>
      <c r="CE209" s="34" t="s">
        <v>1349</v>
      </c>
      <c r="CF209" s="34">
        <f t="shared" si="89"/>
        <v>-1.5</v>
      </c>
      <c r="CG209" s="34">
        <v>10</v>
      </c>
      <c r="CH209" s="34" t="s">
        <v>1324</v>
      </c>
      <c r="CI209" s="34">
        <f t="shared" si="90"/>
        <v>-1.5</v>
      </c>
      <c r="CJ209" s="34" t="s">
        <v>19</v>
      </c>
      <c r="CK209" s="34">
        <f t="shared" si="91"/>
        <v>-1.5</v>
      </c>
      <c r="CL209" s="34" t="s">
        <v>1333</v>
      </c>
      <c r="CM209" s="34">
        <f t="shared" si="92"/>
        <v>-1.5</v>
      </c>
      <c r="CN209" s="34" t="s">
        <v>20</v>
      </c>
      <c r="CO209" s="34">
        <f t="shared" si="93"/>
        <v>-1.5</v>
      </c>
      <c r="CP209" s="34" t="s">
        <v>1345</v>
      </c>
      <c r="CQ209" s="34">
        <f t="shared" si="94"/>
        <v>-1.5</v>
      </c>
      <c r="CR209" s="34" t="s">
        <v>1349</v>
      </c>
      <c r="CS209" s="34">
        <f t="shared" si="95"/>
        <v>-1.5</v>
      </c>
    </row>
    <row r="210" spans="1:97" s="44" customFormat="1" ht="15.75">
      <c r="A210" s="42" t="s">
        <v>940</v>
      </c>
      <c r="B210" s="40" t="s">
        <v>385</v>
      </c>
      <c r="C210" s="42" t="s">
        <v>44</v>
      </c>
      <c r="D210" s="42" t="s">
        <v>8</v>
      </c>
      <c r="E210" s="35"/>
      <c r="F210" s="42">
        <v>1</v>
      </c>
      <c r="G210" s="34">
        <v>0</v>
      </c>
      <c r="H210" s="34">
        <v>108</v>
      </c>
      <c r="I210" s="34">
        <v>51</v>
      </c>
      <c r="J210" s="34">
        <v>109</v>
      </c>
      <c r="K210" s="73">
        <v>43</v>
      </c>
      <c r="L210" s="34">
        <v>45</v>
      </c>
      <c r="M210" s="34">
        <v>60</v>
      </c>
      <c r="N210" s="34">
        <v>416</v>
      </c>
      <c r="O210" s="34" t="str">
        <f>IF(D210="理科",IF(N210&gt;=分数线!$C$2,"本科",""),IF(D210="文科",IF(N210&gt;=分数线!$C$3,"本科","")))</f>
        <v/>
      </c>
      <c r="P210" s="34">
        <f t="shared" si="96"/>
        <v>-36</v>
      </c>
      <c r="Q210" s="34" t="str">
        <f>IF(D210="理科",IF(N210&gt;=分数线!$C$6,"重本",""),IF(D210="文科",IF(N210&gt;=分数线!$C$7,"重本","")))</f>
        <v/>
      </c>
      <c r="R210" s="34">
        <f t="shared" si="67"/>
        <v>0</v>
      </c>
      <c r="S210" s="34">
        <f t="shared" si="68"/>
        <v>-36</v>
      </c>
      <c r="T210" s="34">
        <v>11</v>
      </c>
      <c r="U210" s="34" t="s">
        <v>1325</v>
      </c>
      <c r="V210" s="34">
        <f t="shared" si="69"/>
        <v>-0.6</v>
      </c>
      <c r="W210" s="34" t="s">
        <v>1330</v>
      </c>
      <c r="X210" s="34">
        <f t="shared" si="69"/>
        <v>-0.6</v>
      </c>
      <c r="Y210" s="34" t="s">
        <v>1335</v>
      </c>
      <c r="Z210" s="34">
        <f t="shared" si="69"/>
        <v>-0.6</v>
      </c>
      <c r="AA210" s="34" t="s">
        <v>1356</v>
      </c>
      <c r="AB210" s="34">
        <f t="shared" si="69"/>
        <v>-0.6</v>
      </c>
      <c r="AC210" s="34" t="s">
        <v>1344</v>
      </c>
      <c r="AD210" s="34">
        <f t="shared" si="70"/>
        <v>-0.6</v>
      </c>
      <c r="AE210" s="34" t="s">
        <v>18</v>
      </c>
      <c r="AF210" s="34">
        <f t="shared" si="71"/>
        <v>-0.6</v>
      </c>
      <c r="AG210" s="34" t="s">
        <v>217</v>
      </c>
      <c r="AH210" s="34" t="s">
        <v>1325</v>
      </c>
      <c r="AI210" s="34">
        <f t="shared" si="72"/>
        <v>-0.6</v>
      </c>
      <c r="AJ210" s="34" t="s">
        <v>1330</v>
      </c>
      <c r="AK210" s="34">
        <f t="shared" si="73"/>
        <v>-0.6</v>
      </c>
      <c r="AL210" s="34" t="s">
        <v>1335</v>
      </c>
      <c r="AM210" s="34">
        <f t="shared" si="74"/>
        <v>-0.6</v>
      </c>
      <c r="AN210" s="34" t="s">
        <v>1356</v>
      </c>
      <c r="AO210" s="34">
        <f t="shared" si="75"/>
        <v>-0.6</v>
      </c>
      <c r="AP210" s="34" t="s">
        <v>1344</v>
      </c>
      <c r="AQ210" s="34">
        <f t="shared" si="76"/>
        <v>-0.6</v>
      </c>
      <c r="AR210" s="34" t="s">
        <v>18</v>
      </c>
      <c r="AS210" s="34">
        <f t="shared" si="77"/>
        <v>-0.6</v>
      </c>
      <c r="AT210" s="34" t="s">
        <v>217</v>
      </c>
      <c r="AU210" s="34" t="s">
        <v>1325</v>
      </c>
      <c r="AV210" s="34">
        <f t="shared" si="78"/>
        <v>-0.89999999999999991</v>
      </c>
      <c r="AW210" s="34" t="s">
        <v>1330</v>
      </c>
      <c r="AX210" s="34">
        <f t="shared" si="78"/>
        <v>-0.89999999999999991</v>
      </c>
      <c r="AY210" s="34" t="s">
        <v>1335</v>
      </c>
      <c r="AZ210" s="34">
        <f t="shared" si="78"/>
        <v>-0.89999999999999991</v>
      </c>
      <c r="BA210" s="34" t="s">
        <v>1356</v>
      </c>
      <c r="BB210" s="34">
        <f t="shared" si="78"/>
        <v>-0.89999999999999991</v>
      </c>
      <c r="BC210" s="34" t="s">
        <v>1344</v>
      </c>
      <c r="BD210" s="34">
        <f t="shared" si="79"/>
        <v>-0.89999999999999991</v>
      </c>
      <c r="BE210" s="34" t="s">
        <v>1342</v>
      </c>
      <c r="BF210" s="34">
        <f t="shared" si="80"/>
        <v>-0.89999999999999991</v>
      </c>
      <c r="BG210" s="34">
        <v>11</v>
      </c>
      <c r="BH210" s="34" t="s">
        <v>1325</v>
      </c>
      <c r="BI210" s="34">
        <f t="shared" si="81"/>
        <v>-0.89999999999999991</v>
      </c>
      <c r="BJ210" s="34" t="s">
        <v>1330</v>
      </c>
      <c r="BK210" s="34">
        <f t="shared" si="82"/>
        <v>-0.89999999999999991</v>
      </c>
      <c r="BL210" s="34" t="s">
        <v>1335</v>
      </c>
      <c r="BM210" s="34">
        <f t="shared" si="83"/>
        <v>-0.89999999999999991</v>
      </c>
      <c r="BN210" s="34" t="s">
        <v>1356</v>
      </c>
      <c r="BO210" s="34">
        <f t="shared" si="84"/>
        <v>-0.89999999999999991</v>
      </c>
      <c r="BP210" s="34" t="s">
        <v>1344</v>
      </c>
      <c r="BQ210" s="34">
        <f t="shared" si="85"/>
        <v>-0.89999999999999991</v>
      </c>
      <c r="BR210" s="34" t="s">
        <v>1349</v>
      </c>
      <c r="BS210" s="34">
        <f t="shared" si="86"/>
        <v>-0.89999999999999991</v>
      </c>
      <c r="BT210" s="34">
        <v>11</v>
      </c>
      <c r="BU210" s="34" t="s">
        <v>1325</v>
      </c>
      <c r="BV210" s="34">
        <f t="shared" si="87"/>
        <v>-1.5</v>
      </c>
      <c r="BW210" s="34" t="s">
        <v>1330</v>
      </c>
      <c r="BX210" s="34">
        <f t="shared" si="87"/>
        <v>-1.5</v>
      </c>
      <c r="BY210" s="34" t="s">
        <v>1335</v>
      </c>
      <c r="BZ210" s="34">
        <f t="shared" si="87"/>
        <v>-1.5</v>
      </c>
      <c r="CA210" s="34" t="s">
        <v>20</v>
      </c>
      <c r="CB210" s="34">
        <f t="shared" si="87"/>
        <v>-1.5</v>
      </c>
      <c r="CC210" s="34" t="s">
        <v>1344</v>
      </c>
      <c r="CD210" s="34">
        <f t="shared" si="88"/>
        <v>-1.5</v>
      </c>
      <c r="CE210" s="34" t="s">
        <v>1349</v>
      </c>
      <c r="CF210" s="34">
        <f t="shared" si="89"/>
        <v>-1.5</v>
      </c>
      <c r="CG210" s="34">
        <v>11</v>
      </c>
      <c r="CH210" s="34" t="s">
        <v>1325</v>
      </c>
      <c r="CI210" s="34">
        <f t="shared" si="90"/>
        <v>-1.5</v>
      </c>
      <c r="CJ210" s="34" t="s">
        <v>1330</v>
      </c>
      <c r="CK210" s="34">
        <f t="shared" si="91"/>
        <v>-1.5</v>
      </c>
      <c r="CL210" s="34" t="s">
        <v>1335</v>
      </c>
      <c r="CM210" s="34">
        <f t="shared" si="92"/>
        <v>-1.5</v>
      </c>
      <c r="CN210" s="34" t="s">
        <v>20</v>
      </c>
      <c r="CO210" s="34">
        <f t="shared" si="93"/>
        <v>-1.5</v>
      </c>
      <c r="CP210" s="34" t="s">
        <v>1344</v>
      </c>
      <c r="CQ210" s="34">
        <f t="shared" si="94"/>
        <v>-1.5</v>
      </c>
      <c r="CR210" s="34" t="s">
        <v>1349</v>
      </c>
      <c r="CS210" s="34">
        <f t="shared" si="95"/>
        <v>-1.5</v>
      </c>
    </row>
    <row r="211" spans="1:97" s="44" customFormat="1" ht="15.75">
      <c r="A211" s="42" t="s">
        <v>941</v>
      </c>
      <c r="B211" s="40" t="s">
        <v>386</v>
      </c>
      <c r="C211" s="42" t="s">
        <v>44</v>
      </c>
      <c r="D211" s="42" t="s">
        <v>8</v>
      </c>
      <c r="E211" s="35"/>
      <c r="F211" s="42">
        <v>1</v>
      </c>
      <c r="G211" s="34">
        <v>0</v>
      </c>
      <c r="H211" s="34">
        <v>98</v>
      </c>
      <c r="I211" s="34">
        <v>91</v>
      </c>
      <c r="J211" s="34">
        <v>81</v>
      </c>
      <c r="K211" s="73">
        <v>41.5</v>
      </c>
      <c r="L211" s="34">
        <v>52</v>
      </c>
      <c r="M211" s="34">
        <v>52</v>
      </c>
      <c r="N211" s="34">
        <v>416</v>
      </c>
      <c r="O211" s="34" t="str">
        <f>IF(D211="理科",IF(N211&gt;=分数线!$C$2,"本科",""),IF(D211="文科",IF(N211&gt;=分数线!$C$3,"本科","")))</f>
        <v/>
      </c>
      <c r="P211" s="34">
        <f t="shared" si="96"/>
        <v>-36</v>
      </c>
      <c r="Q211" s="34" t="str">
        <f>IF(D211="理科",IF(N211&gt;=分数线!$C$6,"重本",""),IF(D211="文科",IF(N211&gt;=分数线!$C$7,"重本","")))</f>
        <v/>
      </c>
      <c r="R211" s="34">
        <f t="shared" si="67"/>
        <v>0</v>
      </c>
      <c r="S211" s="34">
        <f t="shared" si="68"/>
        <v>-36</v>
      </c>
      <c r="T211" s="34">
        <v>12</v>
      </c>
      <c r="U211" s="34" t="s">
        <v>1362</v>
      </c>
      <c r="V211" s="34">
        <f t="shared" si="69"/>
        <v>-0.6</v>
      </c>
      <c r="W211" s="34" t="s">
        <v>1331</v>
      </c>
      <c r="X211" s="34">
        <f t="shared" si="69"/>
        <v>-0.6</v>
      </c>
      <c r="Y211" s="34" t="s">
        <v>1355</v>
      </c>
      <c r="Z211" s="34">
        <f t="shared" si="69"/>
        <v>-0.6</v>
      </c>
      <c r="AA211" s="34" t="s">
        <v>1340</v>
      </c>
      <c r="AB211" s="34">
        <f t="shared" si="69"/>
        <v>-0.6</v>
      </c>
      <c r="AC211" s="34" t="s">
        <v>73</v>
      </c>
      <c r="AD211" s="34">
        <f t="shared" si="70"/>
        <v>-0.6</v>
      </c>
      <c r="AE211" s="34" t="s">
        <v>1348</v>
      </c>
      <c r="AF211" s="34">
        <f t="shared" si="71"/>
        <v>-0.6</v>
      </c>
      <c r="AG211" s="34" t="s">
        <v>1359</v>
      </c>
      <c r="AH211" s="34" t="s">
        <v>1362</v>
      </c>
      <c r="AI211" s="34">
        <f t="shared" si="72"/>
        <v>-0.6</v>
      </c>
      <c r="AJ211" s="34" t="s">
        <v>1331</v>
      </c>
      <c r="AK211" s="34">
        <f t="shared" si="73"/>
        <v>-0.6</v>
      </c>
      <c r="AL211" s="34" t="s">
        <v>1355</v>
      </c>
      <c r="AM211" s="34">
        <f t="shared" si="74"/>
        <v>-0.6</v>
      </c>
      <c r="AN211" s="34" t="s">
        <v>1340</v>
      </c>
      <c r="AO211" s="34">
        <f t="shared" si="75"/>
        <v>-0.6</v>
      </c>
      <c r="AP211" s="34" t="s">
        <v>73</v>
      </c>
      <c r="AQ211" s="34">
        <f t="shared" si="76"/>
        <v>-0.6</v>
      </c>
      <c r="AR211" s="34" t="s">
        <v>1348</v>
      </c>
      <c r="AS211" s="34">
        <f t="shared" si="77"/>
        <v>-0.6</v>
      </c>
      <c r="AT211" s="34" t="s">
        <v>1359</v>
      </c>
      <c r="AU211" s="34" t="s">
        <v>1326</v>
      </c>
      <c r="AV211" s="34">
        <f t="shared" si="78"/>
        <v>-0.89999999999999991</v>
      </c>
      <c r="AW211" s="34" t="s">
        <v>1331</v>
      </c>
      <c r="AX211" s="34">
        <f t="shared" si="78"/>
        <v>-0.89999999999999991</v>
      </c>
      <c r="AY211" s="34" t="s">
        <v>1335</v>
      </c>
      <c r="AZ211" s="34">
        <f t="shared" si="78"/>
        <v>-0.89999999999999991</v>
      </c>
      <c r="BA211" s="34" t="s">
        <v>1340</v>
      </c>
      <c r="BB211" s="34">
        <f t="shared" si="78"/>
        <v>-0.89999999999999991</v>
      </c>
      <c r="BC211" s="34" t="s">
        <v>73</v>
      </c>
      <c r="BD211" s="34">
        <f t="shared" si="79"/>
        <v>-0.89999999999999991</v>
      </c>
      <c r="BE211" s="34" t="s">
        <v>1348</v>
      </c>
      <c r="BF211" s="34">
        <f t="shared" si="80"/>
        <v>-0.89999999999999991</v>
      </c>
      <c r="BG211" s="34">
        <v>12</v>
      </c>
      <c r="BH211" s="34" t="s">
        <v>1326</v>
      </c>
      <c r="BI211" s="34">
        <f t="shared" si="81"/>
        <v>-0.89999999999999991</v>
      </c>
      <c r="BJ211" s="34" t="s">
        <v>1331</v>
      </c>
      <c r="BK211" s="34">
        <f t="shared" si="82"/>
        <v>-0.89999999999999991</v>
      </c>
      <c r="BL211" s="34" t="s">
        <v>1335</v>
      </c>
      <c r="BM211" s="34">
        <f t="shared" si="83"/>
        <v>-0.89999999999999991</v>
      </c>
      <c r="BN211" s="34" t="s">
        <v>1340</v>
      </c>
      <c r="BO211" s="34">
        <f t="shared" si="84"/>
        <v>-0.89999999999999991</v>
      </c>
      <c r="BP211" s="34" t="s">
        <v>73</v>
      </c>
      <c r="BQ211" s="34">
        <f t="shared" si="85"/>
        <v>-0.89999999999999991</v>
      </c>
      <c r="BR211" s="34" t="s">
        <v>1348</v>
      </c>
      <c r="BS211" s="34">
        <f t="shared" si="86"/>
        <v>-0.89999999999999991</v>
      </c>
      <c r="BT211" s="34">
        <v>12</v>
      </c>
      <c r="BU211" s="34" t="s">
        <v>1326</v>
      </c>
      <c r="BV211" s="34">
        <f t="shared" si="87"/>
        <v>-1.5</v>
      </c>
      <c r="BW211" s="34" t="s">
        <v>1331</v>
      </c>
      <c r="BX211" s="34">
        <f t="shared" si="87"/>
        <v>-1.5</v>
      </c>
      <c r="BY211" s="34" t="s">
        <v>1335</v>
      </c>
      <c r="BZ211" s="34">
        <f t="shared" si="87"/>
        <v>-1.5</v>
      </c>
      <c r="CA211" s="34" t="s">
        <v>1340</v>
      </c>
      <c r="CB211" s="34">
        <f t="shared" si="87"/>
        <v>-1.5</v>
      </c>
      <c r="CC211" s="34" t="s">
        <v>73</v>
      </c>
      <c r="CD211" s="34">
        <f t="shared" si="88"/>
        <v>-1.5</v>
      </c>
      <c r="CE211" s="34" t="s">
        <v>1348</v>
      </c>
      <c r="CF211" s="34">
        <f t="shared" si="89"/>
        <v>-1.5</v>
      </c>
      <c r="CG211" s="34">
        <v>12</v>
      </c>
      <c r="CH211" s="34" t="s">
        <v>1326</v>
      </c>
      <c r="CI211" s="34">
        <f t="shared" si="90"/>
        <v>-1.5</v>
      </c>
      <c r="CJ211" s="34" t="s">
        <v>1331</v>
      </c>
      <c r="CK211" s="34">
        <f t="shared" si="91"/>
        <v>-1.5</v>
      </c>
      <c r="CL211" s="34" t="s">
        <v>1335</v>
      </c>
      <c r="CM211" s="34">
        <f t="shared" si="92"/>
        <v>-1.5</v>
      </c>
      <c r="CN211" s="34" t="s">
        <v>1340</v>
      </c>
      <c r="CO211" s="34">
        <f t="shared" si="93"/>
        <v>-1.5</v>
      </c>
      <c r="CP211" s="34" t="s">
        <v>73</v>
      </c>
      <c r="CQ211" s="34">
        <f t="shared" si="94"/>
        <v>-1.5</v>
      </c>
      <c r="CR211" s="34" t="s">
        <v>1348</v>
      </c>
      <c r="CS211" s="34">
        <f t="shared" si="95"/>
        <v>-1.5</v>
      </c>
    </row>
    <row r="212" spans="1:97" s="44" customFormat="1" ht="15.75">
      <c r="A212" s="42" t="s">
        <v>942</v>
      </c>
      <c r="B212" s="40" t="s">
        <v>387</v>
      </c>
      <c r="C212" s="42" t="s">
        <v>44</v>
      </c>
      <c r="D212" s="42" t="s">
        <v>8</v>
      </c>
      <c r="E212" s="35"/>
      <c r="F212" s="42">
        <v>0</v>
      </c>
      <c r="G212" s="34">
        <v>0</v>
      </c>
      <c r="H212" s="34">
        <v>95</v>
      </c>
      <c r="I212" s="34">
        <v>62</v>
      </c>
      <c r="J212" s="34">
        <v>80</v>
      </c>
      <c r="K212" s="73">
        <v>34</v>
      </c>
      <c r="L212" s="34">
        <v>64.5</v>
      </c>
      <c r="M212" s="34">
        <v>78.5</v>
      </c>
      <c r="N212" s="34">
        <v>414</v>
      </c>
      <c r="O212" s="34" t="str">
        <f>IF(D212="理科",IF(N212&gt;=分数线!$C$2,"本科",""),IF(D212="文科",IF(N212&gt;=分数线!$C$3,"本科","")))</f>
        <v/>
      </c>
      <c r="P212" s="34">
        <f t="shared" si="96"/>
        <v>0</v>
      </c>
      <c r="Q212" s="34" t="str">
        <f>IF(D212="理科",IF(N212&gt;=分数线!$C$6,"重本",""),IF(D212="文科",IF(N212&gt;=分数线!$C$7,"重本","")))</f>
        <v/>
      </c>
      <c r="R212" s="34">
        <f t="shared" si="67"/>
        <v>0</v>
      </c>
      <c r="S212" s="34">
        <f t="shared" si="68"/>
        <v>0</v>
      </c>
      <c r="T212" s="34">
        <v>7</v>
      </c>
      <c r="U212" s="34" t="s">
        <v>1362</v>
      </c>
      <c r="V212" s="34">
        <f t="shared" si="69"/>
        <v>0</v>
      </c>
      <c r="W212" s="34" t="s">
        <v>1363</v>
      </c>
      <c r="X212" s="34">
        <f t="shared" si="69"/>
        <v>0</v>
      </c>
      <c r="Y212" s="34" t="s">
        <v>1332</v>
      </c>
      <c r="Z212" s="34">
        <f t="shared" si="69"/>
        <v>0</v>
      </c>
      <c r="AA212" s="34" t="s">
        <v>1340</v>
      </c>
      <c r="AB212" s="34">
        <f t="shared" si="69"/>
        <v>0</v>
      </c>
      <c r="AC212" s="34" t="s">
        <v>72</v>
      </c>
      <c r="AD212" s="34">
        <f t="shared" si="70"/>
        <v>0</v>
      </c>
      <c r="AE212" s="34" t="s">
        <v>18</v>
      </c>
      <c r="AF212" s="34">
        <f t="shared" si="71"/>
        <v>0</v>
      </c>
      <c r="AG212" s="34" t="s">
        <v>220</v>
      </c>
      <c r="AH212" s="34" t="s">
        <v>1362</v>
      </c>
      <c r="AI212" s="34">
        <f t="shared" si="72"/>
        <v>0</v>
      </c>
      <c r="AJ212" s="34" t="s">
        <v>1363</v>
      </c>
      <c r="AK212" s="34">
        <f t="shared" si="73"/>
        <v>0</v>
      </c>
      <c r="AL212" s="34" t="s">
        <v>1332</v>
      </c>
      <c r="AM212" s="34">
        <f t="shared" si="74"/>
        <v>0</v>
      </c>
      <c r="AN212" s="34" t="s">
        <v>1340</v>
      </c>
      <c r="AO212" s="34">
        <f t="shared" si="75"/>
        <v>0</v>
      </c>
      <c r="AP212" s="34" t="s">
        <v>72</v>
      </c>
      <c r="AQ212" s="34">
        <f t="shared" si="76"/>
        <v>0</v>
      </c>
      <c r="AR212" s="34" t="s">
        <v>18</v>
      </c>
      <c r="AS212" s="34">
        <f t="shared" si="77"/>
        <v>0</v>
      </c>
      <c r="AT212" s="34" t="s">
        <v>220</v>
      </c>
      <c r="AU212" s="34" t="s">
        <v>1323</v>
      </c>
      <c r="AV212" s="34">
        <f t="shared" si="78"/>
        <v>0</v>
      </c>
      <c r="AW212" s="34" t="s">
        <v>1351</v>
      </c>
      <c r="AX212" s="34">
        <f t="shared" si="78"/>
        <v>0</v>
      </c>
      <c r="AY212" s="34" t="s">
        <v>1332</v>
      </c>
      <c r="AZ212" s="34">
        <f t="shared" si="78"/>
        <v>0</v>
      </c>
      <c r="BA212" s="34" t="s">
        <v>1340</v>
      </c>
      <c r="BB212" s="34">
        <f t="shared" si="78"/>
        <v>0</v>
      </c>
      <c r="BC212" s="34" t="s">
        <v>1358</v>
      </c>
      <c r="BD212" s="34">
        <f t="shared" si="79"/>
        <v>0</v>
      </c>
      <c r="BE212" s="34" t="s">
        <v>1342</v>
      </c>
      <c r="BF212" s="34">
        <f t="shared" si="80"/>
        <v>0</v>
      </c>
      <c r="BG212" s="34">
        <v>7</v>
      </c>
      <c r="BH212" s="34" t="s">
        <v>1323</v>
      </c>
      <c r="BI212" s="34">
        <f t="shared" si="81"/>
        <v>0</v>
      </c>
      <c r="BJ212" s="34" t="s">
        <v>1351</v>
      </c>
      <c r="BK212" s="34">
        <f t="shared" si="82"/>
        <v>0</v>
      </c>
      <c r="BL212" s="34" t="s">
        <v>1332</v>
      </c>
      <c r="BM212" s="34">
        <f t="shared" si="83"/>
        <v>0</v>
      </c>
      <c r="BN212" s="34" t="s">
        <v>1340</v>
      </c>
      <c r="BO212" s="34">
        <f t="shared" si="84"/>
        <v>0</v>
      </c>
      <c r="BP212" s="34" t="s">
        <v>1358</v>
      </c>
      <c r="BQ212" s="34">
        <f t="shared" si="85"/>
        <v>0</v>
      </c>
      <c r="BR212" s="34" t="s">
        <v>1342</v>
      </c>
      <c r="BS212" s="34">
        <f t="shared" si="86"/>
        <v>0</v>
      </c>
      <c r="BT212" s="34">
        <v>7</v>
      </c>
      <c r="BU212" s="34" t="s">
        <v>1323</v>
      </c>
      <c r="BV212" s="34">
        <f t="shared" si="87"/>
        <v>0</v>
      </c>
      <c r="BW212" s="34" t="s">
        <v>19</v>
      </c>
      <c r="BX212" s="34">
        <f t="shared" si="87"/>
        <v>0</v>
      </c>
      <c r="BY212" s="34" t="s">
        <v>1332</v>
      </c>
      <c r="BZ212" s="34">
        <f t="shared" si="87"/>
        <v>0</v>
      </c>
      <c r="CA212" s="34" t="s">
        <v>1340</v>
      </c>
      <c r="CB212" s="34">
        <f t="shared" si="87"/>
        <v>0</v>
      </c>
      <c r="CC212" s="34" t="s">
        <v>1343</v>
      </c>
      <c r="CD212" s="34">
        <f t="shared" si="88"/>
        <v>0</v>
      </c>
      <c r="CE212" s="34" t="s">
        <v>1342</v>
      </c>
      <c r="CF212" s="34">
        <f t="shared" si="89"/>
        <v>0</v>
      </c>
      <c r="CG212" s="34">
        <v>7</v>
      </c>
      <c r="CH212" s="34" t="s">
        <v>1323</v>
      </c>
      <c r="CI212" s="34">
        <f t="shared" si="90"/>
        <v>0</v>
      </c>
      <c r="CJ212" s="34" t="s">
        <v>19</v>
      </c>
      <c r="CK212" s="34">
        <f t="shared" si="91"/>
        <v>0</v>
      </c>
      <c r="CL212" s="34" t="s">
        <v>1332</v>
      </c>
      <c r="CM212" s="34">
        <f t="shared" si="92"/>
        <v>0</v>
      </c>
      <c r="CN212" s="34" t="s">
        <v>1340</v>
      </c>
      <c r="CO212" s="34">
        <f t="shared" si="93"/>
        <v>0</v>
      </c>
      <c r="CP212" s="34" t="s">
        <v>1343</v>
      </c>
      <c r="CQ212" s="34">
        <f t="shared" si="94"/>
        <v>0</v>
      </c>
      <c r="CR212" s="34" t="s">
        <v>1342</v>
      </c>
      <c r="CS212" s="34">
        <f t="shared" si="95"/>
        <v>0</v>
      </c>
    </row>
    <row r="213" spans="1:97" s="44" customFormat="1" ht="15.75">
      <c r="A213" s="42" t="s">
        <v>943</v>
      </c>
      <c r="B213" s="40" t="s">
        <v>388</v>
      </c>
      <c r="C213" s="42" t="s">
        <v>44</v>
      </c>
      <c r="D213" s="42" t="s">
        <v>8</v>
      </c>
      <c r="E213" s="35"/>
      <c r="F213" s="42">
        <v>0.2</v>
      </c>
      <c r="G213" s="34">
        <v>0</v>
      </c>
      <c r="H213" s="34">
        <v>102</v>
      </c>
      <c r="I213" s="34">
        <v>68</v>
      </c>
      <c r="J213" s="34">
        <v>98</v>
      </c>
      <c r="K213" s="73">
        <v>34</v>
      </c>
      <c r="L213" s="34">
        <v>52</v>
      </c>
      <c r="M213" s="34">
        <v>58.5</v>
      </c>
      <c r="N213" s="34">
        <v>413</v>
      </c>
      <c r="O213" s="34" t="str">
        <f>IF(D213="理科",IF(N213&gt;=分数线!$C$2,"本科",""),IF(D213="文科",IF(N213&gt;=分数线!$C$3,"本科","")))</f>
        <v/>
      </c>
      <c r="P213" s="34">
        <f t="shared" si="96"/>
        <v>-7.2</v>
      </c>
      <c r="Q213" s="34" t="str">
        <f>IF(D213="理科",IF(N213&gt;=分数线!$C$6,"重本",""),IF(D213="文科",IF(N213&gt;=分数线!$C$7,"重本","")))</f>
        <v/>
      </c>
      <c r="R213" s="34">
        <f t="shared" si="67"/>
        <v>0</v>
      </c>
      <c r="S213" s="34">
        <f t="shared" si="68"/>
        <v>-7.2</v>
      </c>
      <c r="T213" s="34">
        <v>1</v>
      </c>
      <c r="U213" s="34" t="s">
        <v>1320</v>
      </c>
      <c r="V213" s="34">
        <f t="shared" si="69"/>
        <v>-0.12000000000000001</v>
      </c>
      <c r="W213" s="34" t="s">
        <v>1327</v>
      </c>
      <c r="X213" s="34">
        <f t="shared" si="69"/>
        <v>-0.12000000000000001</v>
      </c>
      <c r="Y213" s="34" t="s">
        <v>1332</v>
      </c>
      <c r="Z213" s="34">
        <f t="shared" si="69"/>
        <v>-0.12000000000000001</v>
      </c>
      <c r="AA213" s="34" t="s">
        <v>1340</v>
      </c>
      <c r="AB213" s="34">
        <f t="shared" si="69"/>
        <v>-0.12000000000000001</v>
      </c>
      <c r="AC213" s="34" t="s">
        <v>72</v>
      </c>
      <c r="AD213" s="34">
        <f t="shared" si="70"/>
        <v>-0.12000000000000001</v>
      </c>
      <c r="AE213" s="34" t="s">
        <v>18</v>
      </c>
      <c r="AF213" s="34">
        <f t="shared" si="71"/>
        <v>-0.12000000000000001</v>
      </c>
      <c r="AG213" s="34" t="s">
        <v>220</v>
      </c>
      <c r="AH213" s="34" t="s">
        <v>1362</v>
      </c>
      <c r="AI213" s="34">
        <f t="shared" si="72"/>
        <v>-0.12000000000000001</v>
      </c>
      <c r="AJ213" s="34" t="s">
        <v>1363</v>
      </c>
      <c r="AK213" s="34">
        <f t="shared" si="73"/>
        <v>-0.12000000000000001</v>
      </c>
      <c r="AL213" s="34" t="s">
        <v>1332</v>
      </c>
      <c r="AM213" s="34">
        <f t="shared" si="74"/>
        <v>-0.12000000000000001</v>
      </c>
      <c r="AN213" s="34" t="s">
        <v>1340</v>
      </c>
      <c r="AO213" s="34">
        <f t="shared" si="75"/>
        <v>-0.12000000000000001</v>
      </c>
      <c r="AP213" s="34" t="s">
        <v>72</v>
      </c>
      <c r="AQ213" s="34">
        <f t="shared" si="76"/>
        <v>-0.12000000000000001</v>
      </c>
      <c r="AR213" s="34" t="s">
        <v>18</v>
      </c>
      <c r="AS213" s="34">
        <f t="shared" si="77"/>
        <v>-0.12000000000000001</v>
      </c>
      <c r="AT213" s="34" t="s">
        <v>220</v>
      </c>
      <c r="AU213" s="34" t="s">
        <v>1323</v>
      </c>
      <c r="AV213" s="34">
        <f t="shared" si="78"/>
        <v>-0.18000000000000002</v>
      </c>
      <c r="AW213" s="34" t="s">
        <v>1351</v>
      </c>
      <c r="AX213" s="34">
        <f t="shared" si="78"/>
        <v>-0.18000000000000002</v>
      </c>
      <c r="AY213" s="34" t="s">
        <v>1332</v>
      </c>
      <c r="AZ213" s="34">
        <f t="shared" si="78"/>
        <v>-0.18000000000000002</v>
      </c>
      <c r="BA213" s="34" t="s">
        <v>1340</v>
      </c>
      <c r="BB213" s="34">
        <f t="shared" si="78"/>
        <v>-0.18000000000000002</v>
      </c>
      <c r="BC213" s="34" t="s">
        <v>1358</v>
      </c>
      <c r="BD213" s="34">
        <f t="shared" si="79"/>
        <v>-0.18000000000000002</v>
      </c>
      <c r="BE213" s="34" t="s">
        <v>1342</v>
      </c>
      <c r="BF213" s="34">
        <f t="shared" si="80"/>
        <v>-0.18000000000000002</v>
      </c>
      <c r="BG213" s="34">
        <v>7</v>
      </c>
      <c r="BH213" s="34" t="s">
        <v>1323</v>
      </c>
      <c r="BI213" s="34">
        <f t="shared" si="81"/>
        <v>-0.18000000000000002</v>
      </c>
      <c r="BJ213" s="34" t="s">
        <v>1351</v>
      </c>
      <c r="BK213" s="34">
        <f t="shared" si="82"/>
        <v>-0.18000000000000002</v>
      </c>
      <c r="BL213" s="34" t="s">
        <v>1332</v>
      </c>
      <c r="BM213" s="34">
        <f t="shared" si="83"/>
        <v>-0.18000000000000002</v>
      </c>
      <c r="BN213" s="34" t="s">
        <v>1340</v>
      </c>
      <c r="BO213" s="34">
        <f t="shared" si="84"/>
        <v>-0.18000000000000002</v>
      </c>
      <c r="BP213" s="34" t="s">
        <v>1358</v>
      </c>
      <c r="BQ213" s="34">
        <f t="shared" si="85"/>
        <v>-0.18000000000000002</v>
      </c>
      <c r="BR213" s="34" t="s">
        <v>1342</v>
      </c>
      <c r="BS213" s="34">
        <f t="shared" si="86"/>
        <v>-0.18000000000000002</v>
      </c>
      <c r="BT213" s="34">
        <v>7</v>
      </c>
      <c r="BU213" s="34" t="s">
        <v>1323</v>
      </c>
      <c r="BV213" s="34">
        <f t="shared" si="87"/>
        <v>-0.3</v>
      </c>
      <c r="BW213" s="34" t="s">
        <v>19</v>
      </c>
      <c r="BX213" s="34">
        <f t="shared" si="87"/>
        <v>-0.3</v>
      </c>
      <c r="BY213" s="34" t="s">
        <v>1332</v>
      </c>
      <c r="BZ213" s="34">
        <f t="shared" si="87"/>
        <v>-0.3</v>
      </c>
      <c r="CA213" s="34" t="s">
        <v>1340</v>
      </c>
      <c r="CB213" s="34">
        <f t="shared" si="87"/>
        <v>-0.3</v>
      </c>
      <c r="CC213" s="34" t="s">
        <v>1343</v>
      </c>
      <c r="CD213" s="34">
        <f t="shared" si="88"/>
        <v>-0.3</v>
      </c>
      <c r="CE213" s="34" t="s">
        <v>1342</v>
      </c>
      <c r="CF213" s="34">
        <f t="shared" si="89"/>
        <v>-0.3</v>
      </c>
      <c r="CG213" s="34">
        <v>7</v>
      </c>
      <c r="CH213" s="34" t="s">
        <v>1323</v>
      </c>
      <c r="CI213" s="34">
        <f t="shared" si="90"/>
        <v>-0.3</v>
      </c>
      <c r="CJ213" s="34" t="s">
        <v>19</v>
      </c>
      <c r="CK213" s="34">
        <f t="shared" si="91"/>
        <v>-0.3</v>
      </c>
      <c r="CL213" s="34" t="s">
        <v>1332</v>
      </c>
      <c r="CM213" s="34">
        <f t="shared" si="92"/>
        <v>-0.3</v>
      </c>
      <c r="CN213" s="34" t="s">
        <v>1340</v>
      </c>
      <c r="CO213" s="34">
        <f t="shared" si="93"/>
        <v>-0.3</v>
      </c>
      <c r="CP213" s="34" t="s">
        <v>1343</v>
      </c>
      <c r="CQ213" s="34">
        <f t="shared" si="94"/>
        <v>-0.3</v>
      </c>
      <c r="CR213" s="34" t="s">
        <v>1342</v>
      </c>
      <c r="CS213" s="34">
        <f t="shared" si="95"/>
        <v>-0.3</v>
      </c>
    </row>
    <row r="214" spans="1:97" s="44" customFormat="1" ht="15.75">
      <c r="A214" s="42" t="s">
        <v>944</v>
      </c>
      <c r="B214" s="40" t="s">
        <v>389</v>
      </c>
      <c r="C214" s="42" t="s">
        <v>44</v>
      </c>
      <c r="D214" s="42" t="s">
        <v>8</v>
      </c>
      <c r="E214" s="35"/>
      <c r="F214" s="42">
        <v>0</v>
      </c>
      <c r="G214" s="34">
        <v>0</v>
      </c>
      <c r="H214" s="34">
        <v>108</v>
      </c>
      <c r="I214" s="34">
        <v>73</v>
      </c>
      <c r="J214" s="34">
        <v>96</v>
      </c>
      <c r="K214" s="73">
        <v>46.5</v>
      </c>
      <c r="L214" s="34">
        <v>46</v>
      </c>
      <c r="M214" s="34">
        <v>43</v>
      </c>
      <c r="N214" s="34">
        <v>413</v>
      </c>
      <c r="O214" s="34" t="str">
        <f>IF(D214="理科",IF(N214&gt;=分数线!$C$2,"本科",""),IF(D214="文科",IF(N214&gt;=分数线!$C$3,"本科","")))</f>
        <v/>
      </c>
      <c r="P214" s="34">
        <f t="shared" si="96"/>
        <v>0</v>
      </c>
      <c r="Q214" s="34" t="str">
        <f>IF(D214="理科",IF(N214&gt;=分数线!$C$6,"重本",""),IF(D214="文科",IF(N214&gt;=分数线!$C$7,"重本","")))</f>
        <v/>
      </c>
      <c r="R214" s="34">
        <f t="shared" si="67"/>
        <v>0</v>
      </c>
      <c r="S214" s="34">
        <f t="shared" si="68"/>
        <v>0</v>
      </c>
      <c r="T214" s="34">
        <v>1</v>
      </c>
      <c r="U214" s="34" t="s">
        <v>1320</v>
      </c>
      <c r="V214" s="34">
        <f t="shared" si="69"/>
        <v>0</v>
      </c>
      <c r="W214" s="34" t="s">
        <v>1327</v>
      </c>
      <c r="X214" s="34">
        <f t="shared" si="69"/>
        <v>0</v>
      </c>
      <c r="Y214" s="34" t="s">
        <v>1332</v>
      </c>
      <c r="Z214" s="34">
        <f t="shared" si="69"/>
        <v>0</v>
      </c>
      <c r="AA214" s="34" t="s">
        <v>1340</v>
      </c>
      <c r="AB214" s="34">
        <f t="shared" ref="AB214" si="97">IF($C214="应届",($S214*0.1)/6,IF($C214="往届","","NULL"))</f>
        <v>0</v>
      </c>
      <c r="AC214" s="34" t="s">
        <v>72</v>
      </c>
      <c r="AD214" s="34">
        <f t="shared" si="70"/>
        <v>0</v>
      </c>
      <c r="AE214" s="34" t="s">
        <v>18</v>
      </c>
      <c r="AF214" s="34">
        <f t="shared" si="71"/>
        <v>0</v>
      </c>
      <c r="AG214" s="34" t="s">
        <v>220</v>
      </c>
      <c r="AH214" s="34" t="s">
        <v>1362</v>
      </c>
      <c r="AI214" s="34">
        <f t="shared" si="72"/>
        <v>0</v>
      </c>
      <c r="AJ214" s="34" t="s">
        <v>1363</v>
      </c>
      <c r="AK214" s="34">
        <f t="shared" si="73"/>
        <v>0</v>
      </c>
      <c r="AL214" s="34" t="s">
        <v>1332</v>
      </c>
      <c r="AM214" s="34">
        <f t="shared" si="74"/>
        <v>0</v>
      </c>
      <c r="AN214" s="34" t="s">
        <v>1340</v>
      </c>
      <c r="AO214" s="34">
        <f t="shared" si="75"/>
        <v>0</v>
      </c>
      <c r="AP214" s="34" t="s">
        <v>72</v>
      </c>
      <c r="AQ214" s="34">
        <f t="shared" si="76"/>
        <v>0</v>
      </c>
      <c r="AR214" s="34" t="s">
        <v>18</v>
      </c>
      <c r="AS214" s="34">
        <f t="shared" si="77"/>
        <v>0</v>
      </c>
      <c r="AT214" s="34" t="s">
        <v>220</v>
      </c>
      <c r="AU214" s="34" t="s">
        <v>1323</v>
      </c>
      <c r="AV214" s="34">
        <f t="shared" si="78"/>
        <v>0</v>
      </c>
      <c r="AW214" s="34" t="s">
        <v>1351</v>
      </c>
      <c r="AX214" s="34">
        <f t="shared" si="78"/>
        <v>0</v>
      </c>
      <c r="AY214" s="34" t="s">
        <v>1332</v>
      </c>
      <c r="AZ214" s="34">
        <f t="shared" si="78"/>
        <v>0</v>
      </c>
      <c r="BA214" s="34" t="s">
        <v>1340</v>
      </c>
      <c r="BB214" s="34">
        <f t="shared" ref="BB214" si="98">IF($C214="应届",($S214*0.15)/6,IF($C214="往届","","NULL"))</f>
        <v>0</v>
      </c>
      <c r="BC214" s="34" t="s">
        <v>1358</v>
      </c>
      <c r="BD214" s="34">
        <f t="shared" si="79"/>
        <v>0</v>
      </c>
      <c r="BE214" s="34" t="s">
        <v>1342</v>
      </c>
      <c r="BF214" s="34">
        <f t="shared" si="80"/>
        <v>0</v>
      </c>
      <c r="BG214" s="34">
        <v>7</v>
      </c>
      <c r="BH214" s="34" t="s">
        <v>1323</v>
      </c>
      <c r="BI214" s="34">
        <f t="shared" si="81"/>
        <v>0</v>
      </c>
      <c r="BJ214" s="34" t="s">
        <v>1351</v>
      </c>
      <c r="BK214" s="34">
        <f t="shared" si="82"/>
        <v>0</v>
      </c>
      <c r="BL214" s="34" t="s">
        <v>1332</v>
      </c>
      <c r="BM214" s="34">
        <f t="shared" si="83"/>
        <v>0</v>
      </c>
      <c r="BN214" s="34" t="s">
        <v>1340</v>
      </c>
      <c r="BO214" s="34">
        <f t="shared" si="84"/>
        <v>0</v>
      </c>
      <c r="BP214" s="34" t="s">
        <v>1358</v>
      </c>
      <c r="BQ214" s="34">
        <f t="shared" si="85"/>
        <v>0</v>
      </c>
      <c r="BR214" s="34" t="s">
        <v>1342</v>
      </c>
      <c r="BS214" s="34">
        <f t="shared" si="86"/>
        <v>0</v>
      </c>
      <c r="BT214" s="34">
        <v>7</v>
      </c>
      <c r="BU214" s="34" t="s">
        <v>1323</v>
      </c>
      <c r="BV214" s="34">
        <f t="shared" si="87"/>
        <v>0</v>
      </c>
      <c r="BW214" s="34" t="s">
        <v>19</v>
      </c>
      <c r="BX214" s="34">
        <f t="shared" si="87"/>
        <v>0</v>
      </c>
      <c r="BY214" s="34" t="s">
        <v>1332</v>
      </c>
      <c r="BZ214" s="34">
        <f t="shared" si="87"/>
        <v>0</v>
      </c>
      <c r="CA214" s="34" t="s">
        <v>1340</v>
      </c>
      <c r="CB214" s="34">
        <f t="shared" ref="CB214" si="99">IF($C214="应届",($S214*0.25)/6,IF($C214="往届",($S214*0.5)/6,"NULL"))</f>
        <v>0</v>
      </c>
      <c r="CC214" s="34" t="s">
        <v>1343</v>
      </c>
      <c r="CD214" s="34">
        <f t="shared" si="88"/>
        <v>0</v>
      </c>
      <c r="CE214" s="34" t="s">
        <v>1342</v>
      </c>
      <c r="CF214" s="34">
        <f t="shared" si="89"/>
        <v>0</v>
      </c>
      <c r="CG214" s="34">
        <v>7</v>
      </c>
      <c r="CH214" s="34" t="s">
        <v>1323</v>
      </c>
      <c r="CI214" s="34">
        <f t="shared" si="90"/>
        <v>0</v>
      </c>
      <c r="CJ214" s="34" t="s">
        <v>19</v>
      </c>
      <c r="CK214" s="34">
        <f t="shared" si="91"/>
        <v>0</v>
      </c>
      <c r="CL214" s="34" t="s">
        <v>1332</v>
      </c>
      <c r="CM214" s="34">
        <f t="shared" si="92"/>
        <v>0</v>
      </c>
      <c r="CN214" s="34" t="s">
        <v>1340</v>
      </c>
      <c r="CO214" s="34">
        <f t="shared" si="93"/>
        <v>0</v>
      </c>
      <c r="CP214" s="34" t="s">
        <v>1343</v>
      </c>
      <c r="CQ214" s="34">
        <f t="shared" si="94"/>
        <v>0</v>
      </c>
      <c r="CR214" s="34" t="s">
        <v>1342</v>
      </c>
      <c r="CS214" s="34">
        <f t="shared" si="95"/>
        <v>0</v>
      </c>
    </row>
    <row r="215" spans="1:97" s="44" customFormat="1" ht="15.75">
      <c r="A215" s="42" t="s">
        <v>945</v>
      </c>
      <c r="B215" s="40" t="s">
        <v>390</v>
      </c>
      <c r="C215" s="42" t="s">
        <v>44</v>
      </c>
      <c r="D215" s="42" t="s">
        <v>8</v>
      </c>
      <c r="E215" s="35"/>
      <c r="F215" s="42">
        <v>0.7</v>
      </c>
      <c r="G215" s="34">
        <v>0</v>
      </c>
      <c r="H215" s="34">
        <v>95</v>
      </c>
      <c r="I215" s="34">
        <v>77</v>
      </c>
      <c r="J215" s="34">
        <v>85</v>
      </c>
      <c r="K215" s="73">
        <v>54</v>
      </c>
      <c r="L215" s="34">
        <v>47</v>
      </c>
      <c r="M215" s="34">
        <v>55</v>
      </c>
      <c r="N215" s="34">
        <v>413</v>
      </c>
      <c r="O215" s="34" t="str">
        <f>IF(D215="理科",IF(N215&gt;=分数线!$C$2,"本科",""),IF(D215="文科",IF(N215&gt;=分数线!$C$3,"本科","")))</f>
        <v/>
      </c>
      <c r="P215" s="34">
        <f t="shared" si="96"/>
        <v>-25.2</v>
      </c>
      <c r="Q215" s="34" t="str">
        <f>IF(D215="理科",IF(N215&gt;=分数线!$C$6,"重本",""),IF(D215="文科",IF(N215&gt;=分数线!$C$7,"重本","")))</f>
        <v/>
      </c>
      <c r="R215" s="34">
        <f t="shared" ref="R215:R278" si="100">IF(G215&gt;0,IF(Q215="重本",G215*72,-(G215)*72),IF(Q215="重本",2*72,0))</f>
        <v>0</v>
      </c>
      <c r="S215" s="34">
        <f t="shared" ref="S215:S278" si="101">P215+R215</f>
        <v>-25.2</v>
      </c>
      <c r="T215" s="34">
        <v>10</v>
      </c>
      <c r="U215" s="34" t="s">
        <v>1324</v>
      </c>
      <c r="V215" s="34">
        <f t="shared" ref="V215:AB278" si="102">IF($C215="应届",($S215*0.1)/6,IF($C215="往届","","NULL"))</f>
        <v>-0.42</v>
      </c>
      <c r="W215" s="34" t="s">
        <v>1351</v>
      </c>
      <c r="X215" s="34">
        <f t="shared" si="102"/>
        <v>-0.42</v>
      </c>
      <c r="Y215" s="34" t="s">
        <v>1355</v>
      </c>
      <c r="Z215" s="34">
        <f t="shared" si="102"/>
        <v>-0.42</v>
      </c>
      <c r="AA215" s="34" t="s">
        <v>1356</v>
      </c>
      <c r="AB215" s="34">
        <f t="shared" si="102"/>
        <v>-0.42</v>
      </c>
      <c r="AC215" s="34" t="s">
        <v>1345</v>
      </c>
      <c r="AD215" s="34">
        <f t="shared" ref="AD215:AD278" si="103">IF($C215="应届",($S215*0.1)/6,IF($C215="往届","","NULL"))</f>
        <v>-0.42</v>
      </c>
      <c r="AE215" s="34" t="s">
        <v>1349</v>
      </c>
      <c r="AF215" s="34">
        <f t="shared" ref="AF215:AF278" si="104">IF($C215="应届",($S215*0.1)/6,IF($C215="往届","","NULL"))</f>
        <v>-0.42</v>
      </c>
      <c r="AG215" s="34" t="s">
        <v>218</v>
      </c>
      <c r="AH215" s="34" t="s">
        <v>1324</v>
      </c>
      <c r="AI215" s="34">
        <f t="shared" ref="AI215:AI278" si="105">IF($C215="应届",($S215*0.1)/6,IF($C215="往届","","NULL"))</f>
        <v>-0.42</v>
      </c>
      <c r="AJ215" s="34" t="s">
        <v>1351</v>
      </c>
      <c r="AK215" s="34">
        <f t="shared" ref="AK215:AK278" si="106">IF($C215="应届",($S215*0.1)/6,IF($C215="往届","","NULL"))</f>
        <v>-0.42</v>
      </c>
      <c r="AL215" s="34" t="s">
        <v>1355</v>
      </c>
      <c r="AM215" s="34">
        <f t="shared" ref="AM215:AM278" si="107">IF($C215="应届",($S215*0.1)/6,IF($C215="往届","","NULL"))</f>
        <v>-0.42</v>
      </c>
      <c r="AN215" s="34" t="s">
        <v>1356</v>
      </c>
      <c r="AO215" s="34">
        <f t="shared" ref="AO215:AO278" si="108">IF($C215="应届",($S215*0.1)/6,IF($C215="往届","","NULL"))</f>
        <v>-0.42</v>
      </c>
      <c r="AP215" s="34" t="s">
        <v>1345</v>
      </c>
      <c r="AQ215" s="34">
        <f t="shared" ref="AQ215:AQ278" si="109">IF($C215="应届",($S215*0.1)/6,IF($C215="往届","","NULL"))</f>
        <v>-0.42</v>
      </c>
      <c r="AR215" s="34" t="s">
        <v>1349</v>
      </c>
      <c r="AS215" s="34">
        <f t="shared" ref="AS215:AS278" si="110">IF($C215="应届",($S215*0.1)/6,IF($C215="往届","","NULL"))</f>
        <v>-0.42</v>
      </c>
      <c r="AT215" s="34" t="s">
        <v>218</v>
      </c>
      <c r="AU215" s="34" t="s">
        <v>1324</v>
      </c>
      <c r="AV215" s="34">
        <f t="shared" ref="AV215:BB278" si="111">IF($C215="应届",($S215*0.15)/6,IF($C215="往届","","NULL"))</f>
        <v>-0.63</v>
      </c>
      <c r="AW215" s="34" t="s">
        <v>1351</v>
      </c>
      <c r="AX215" s="34">
        <f t="shared" si="111"/>
        <v>-0.63</v>
      </c>
      <c r="AY215" s="34" t="s">
        <v>1333</v>
      </c>
      <c r="AZ215" s="34">
        <f t="shared" si="111"/>
        <v>-0.63</v>
      </c>
      <c r="BA215" s="34" t="s">
        <v>1357</v>
      </c>
      <c r="BB215" s="34">
        <f t="shared" si="111"/>
        <v>-0.63</v>
      </c>
      <c r="BC215" s="34" t="s">
        <v>1345</v>
      </c>
      <c r="BD215" s="34">
        <f t="shared" ref="BD215:BD278" si="112">IF($C215="应届",($S215*0.15)/6,IF($C215="往届","","NULL"))</f>
        <v>-0.63</v>
      </c>
      <c r="BE215" s="34" t="s">
        <v>1349</v>
      </c>
      <c r="BF215" s="34">
        <f t="shared" ref="BF215:BF278" si="113">IF($C215="应届",($S215*0.15)/6,IF($C215="往届","","NULL"))</f>
        <v>-0.63</v>
      </c>
      <c r="BG215" s="34">
        <v>10</v>
      </c>
      <c r="BH215" s="34" t="s">
        <v>1324</v>
      </c>
      <c r="BI215" s="34">
        <f t="shared" ref="BI215:BI278" si="114">IF($C215="应届",($S215*0.15)/6,IF($C215="往届","","NULL"))</f>
        <v>-0.63</v>
      </c>
      <c r="BJ215" s="34" t="s">
        <v>1351</v>
      </c>
      <c r="BK215" s="34">
        <f t="shared" ref="BK215:BK278" si="115">IF($C215="应届",($S215*0.15)/6,IF($C215="往届","","NULL"))</f>
        <v>-0.63</v>
      </c>
      <c r="BL215" s="34" t="s">
        <v>1333</v>
      </c>
      <c r="BM215" s="34">
        <f t="shared" ref="BM215:BM278" si="116">IF($C215="应届",($S215*0.15)/6,IF($C215="往届","","NULL"))</f>
        <v>-0.63</v>
      </c>
      <c r="BN215" s="34" t="s">
        <v>1356</v>
      </c>
      <c r="BO215" s="34">
        <f t="shared" ref="BO215:BO278" si="117">IF($C215="应届",($S215*0.15)/6,IF($C215="往届","","NULL"))</f>
        <v>-0.63</v>
      </c>
      <c r="BP215" s="34" t="s">
        <v>1345</v>
      </c>
      <c r="BQ215" s="34">
        <f t="shared" ref="BQ215:BQ278" si="118">IF($C215="应届",($S215*0.15)/6,IF($C215="往届","","NULL"))</f>
        <v>-0.63</v>
      </c>
      <c r="BR215" s="34" t="s">
        <v>1349</v>
      </c>
      <c r="BS215" s="34">
        <f t="shared" ref="BS215:BS278" si="119">IF($C215="应届",($S215*0.15)/6,IF($C215="往届","","NULL"))</f>
        <v>-0.63</v>
      </c>
      <c r="BT215" s="34">
        <v>10</v>
      </c>
      <c r="BU215" s="34" t="s">
        <v>1324</v>
      </c>
      <c r="BV215" s="34">
        <f t="shared" ref="BV215:CB278" si="120">IF($C215="应届",($S215*0.25)/6,IF($C215="往届",($S215*0.5)/6,"NULL"))</f>
        <v>-1.05</v>
      </c>
      <c r="BW215" s="34" t="s">
        <v>19</v>
      </c>
      <c r="BX215" s="34">
        <f t="shared" si="120"/>
        <v>-1.05</v>
      </c>
      <c r="BY215" s="34" t="s">
        <v>1333</v>
      </c>
      <c r="BZ215" s="34">
        <f t="shared" si="120"/>
        <v>-1.05</v>
      </c>
      <c r="CA215" s="34" t="s">
        <v>20</v>
      </c>
      <c r="CB215" s="34">
        <f t="shared" si="120"/>
        <v>-1.05</v>
      </c>
      <c r="CC215" s="34" t="s">
        <v>1345</v>
      </c>
      <c r="CD215" s="34">
        <f t="shared" ref="CD215:CD278" si="121">IF($C215="应届",($S215*0.25)/6,IF($C215="往届",($S215*0.5)/6,"NULL"))</f>
        <v>-1.05</v>
      </c>
      <c r="CE215" s="34" t="s">
        <v>1349</v>
      </c>
      <c r="CF215" s="34">
        <f t="shared" ref="CF215:CF278" si="122">IF($C215="应届",($S215*0.25)/6,IF($C215="往届",($S215*0.5)/6,"NULL"))</f>
        <v>-1.05</v>
      </c>
      <c r="CG215" s="34">
        <v>10</v>
      </c>
      <c r="CH215" s="34" t="s">
        <v>1324</v>
      </c>
      <c r="CI215" s="34">
        <f t="shared" ref="CI215:CI278" si="123">IF($C215="应届",($S215*0.25)/6,IF($C215="往届",($S215*0.5)/6,"NULL"))</f>
        <v>-1.05</v>
      </c>
      <c r="CJ215" s="34" t="s">
        <v>19</v>
      </c>
      <c r="CK215" s="34">
        <f t="shared" ref="CK215:CK278" si="124">IF($C215="应届",($S215*0.25)/6,IF($C215="往届",($S215*0.5)/6,"NULL"))</f>
        <v>-1.05</v>
      </c>
      <c r="CL215" s="34" t="s">
        <v>1333</v>
      </c>
      <c r="CM215" s="34">
        <f t="shared" ref="CM215:CM278" si="125">IF($C215="应届",($S215*0.25)/6,IF($C215="往届",($S215*0.5)/6,"NULL"))</f>
        <v>-1.05</v>
      </c>
      <c r="CN215" s="34" t="s">
        <v>20</v>
      </c>
      <c r="CO215" s="34">
        <f t="shared" ref="CO215:CO278" si="126">IF($C215="应届",($S215*0.25)/6,IF($C215="往届",($S215*0.5)/6,"NULL"))</f>
        <v>-1.05</v>
      </c>
      <c r="CP215" s="34" t="s">
        <v>1345</v>
      </c>
      <c r="CQ215" s="34">
        <f t="shared" ref="CQ215:CQ278" si="127">IF($C215="应届",($S215*0.25)/6,IF($C215="往届",($S215*0.5)/6,"NULL"))</f>
        <v>-1.05</v>
      </c>
      <c r="CR215" s="34" t="s">
        <v>1349</v>
      </c>
      <c r="CS215" s="34">
        <f t="shared" ref="CS215:CS278" si="128">IF($C215="应届",($S215*0.25)/6,IF($C215="往届",($S215*0.5)/6,"NULL"))</f>
        <v>-1.05</v>
      </c>
    </row>
    <row r="216" spans="1:97" s="44" customFormat="1" ht="15.75">
      <c r="A216" s="42" t="s">
        <v>946</v>
      </c>
      <c r="B216" s="40" t="s">
        <v>391</v>
      </c>
      <c r="C216" s="42" t="s">
        <v>44</v>
      </c>
      <c r="D216" s="42" t="s">
        <v>8</v>
      </c>
      <c r="E216" s="35"/>
      <c r="F216" s="42">
        <v>0.2</v>
      </c>
      <c r="G216" s="34">
        <v>0</v>
      </c>
      <c r="H216" s="34">
        <v>93</v>
      </c>
      <c r="I216" s="34">
        <v>87</v>
      </c>
      <c r="J216" s="34">
        <v>76</v>
      </c>
      <c r="K216" s="73">
        <v>51.5</v>
      </c>
      <c r="L216" s="34">
        <v>51</v>
      </c>
      <c r="M216" s="34">
        <v>44</v>
      </c>
      <c r="N216" s="34">
        <v>413</v>
      </c>
      <c r="O216" s="34" t="str">
        <f>IF(D216="理科",IF(N216&gt;=分数线!$C$2,"本科",""),IF(D216="文科",IF(N216&gt;=分数线!$C$3,"本科","")))</f>
        <v/>
      </c>
      <c r="P216" s="34">
        <f t="shared" si="96"/>
        <v>-7.2</v>
      </c>
      <c r="Q216" s="34" t="str">
        <f>IF(D216="理科",IF(N216&gt;=分数线!$C$6,"重本",""),IF(D216="文科",IF(N216&gt;=分数线!$C$7,"重本","")))</f>
        <v/>
      </c>
      <c r="R216" s="34">
        <f t="shared" si="100"/>
        <v>0</v>
      </c>
      <c r="S216" s="34">
        <f t="shared" si="101"/>
        <v>-7.2</v>
      </c>
      <c r="T216" s="34">
        <v>1</v>
      </c>
      <c r="U216" s="34" t="s">
        <v>1320</v>
      </c>
      <c r="V216" s="34">
        <f t="shared" si="102"/>
        <v>-0.12000000000000001</v>
      </c>
      <c r="W216" s="34" t="s">
        <v>1327</v>
      </c>
      <c r="X216" s="34">
        <f t="shared" si="102"/>
        <v>-0.12000000000000001</v>
      </c>
      <c r="Y216" s="34" t="s">
        <v>1332</v>
      </c>
      <c r="Z216" s="34">
        <f t="shared" si="102"/>
        <v>-0.12000000000000001</v>
      </c>
      <c r="AA216" s="34" t="s">
        <v>1356</v>
      </c>
      <c r="AB216" s="34">
        <f t="shared" si="102"/>
        <v>-0.12000000000000001</v>
      </c>
      <c r="AC216" s="34" t="s">
        <v>1344</v>
      </c>
      <c r="AD216" s="34">
        <f t="shared" si="103"/>
        <v>-0.12000000000000001</v>
      </c>
      <c r="AE216" s="34" t="s">
        <v>18</v>
      </c>
      <c r="AF216" s="34">
        <f t="shared" si="104"/>
        <v>-0.12000000000000001</v>
      </c>
      <c r="AG216" s="34" t="s">
        <v>217</v>
      </c>
      <c r="AH216" s="34" t="s">
        <v>1325</v>
      </c>
      <c r="AI216" s="34">
        <f t="shared" si="105"/>
        <v>-0.12000000000000001</v>
      </c>
      <c r="AJ216" s="34" t="s">
        <v>1330</v>
      </c>
      <c r="AK216" s="34">
        <f t="shared" si="106"/>
        <v>-0.12000000000000001</v>
      </c>
      <c r="AL216" s="34" t="s">
        <v>1355</v>
      </c>
      <c r="AM216" s="34">
        <f t="shared" si="107"/>
        <v>-0.12000000000000001</v>
      </c>
      <c r="AN216" s="34" t="s">
        <v>1356</v>
      </c>
      <c r="AO216" s="34">
        <f t="shared" si="108"/>
        <v>-0.12000000000000001</v>
      </c>
      <c r="AP216" s="34" t="s">
        <v>1344</v>
      </c>
      <c r="AQ216" s="34">
        <f t="shared" si="109"/>
        <v>-0.12000000000000001</v>
      </c>
      <c r="AR216" s="34" t="s">
        <v>18</v>
      </c>
      <c r="AS216" s="34">
        <f t="shared" si="110"/>
        <v>-0.12000000000000001</v>
      </c>
      <c r="AT216" s="34" t="s">
        <v>217</v>
      </c>
      <c r="AU216" s="34" t="s">
        <v>1325</v>
      </c>
      <c r="AV216" s="34">
        <f t="shared" si="111"/>
        <v>-0.18000000000000002</v>
      </c>
      <c r="AW216" s="34" t="s">
        <v>1330</v>
      </c>
      <c r="AX216" s="34">
        <f t="shared" si="111"/>
        <v>-0.18000000000000002</v>
      </c>
      <c r="AY216" s="34" t="s">
        <v>1335</v>
      </c>
      <c r="AZ216" s="34">
        <f t="shared" si="111"/>
        <v>-0.18000000000000002</v>
      </c>
      <c r="BA216" s="34" t="s">
        <v>1356</v>
      </c>
      <c r="BB216" s="34">
        <f t="shared" si="111"/>
        <v>-0.18000000000000002</v>
      </c>
      <c r="BC216" s="34" t="s">
        <v>1344</v>
      </c>
      <c r="BD216" s="34">
        <f t="shared" si="112"/>
        <v>-0.18000000000000002</v>
      </c>
      <c r="BE216" s="34" t="s">
        <v>1342</v>
      </c>
      <c r="BF216" s="34">
        <f t="shared" si="113"/>
        <v>-0.18000000000000002</v>
      </c>
      <c r="BG216" s="34">
        <v>11</v>
      </c>
      <c r="BH216" s="34" t="s">
        <v>1325</v>
      </c>
      <c r="BI216" s="34">
        <f t="shared" si="114"/>
        <v>-0.18000000000000002</v>
      </c>
      <c r="BJ216" s="34" t="s">
        <v>1330</v>
      </c>
      <c r="BK216" s="34">
        <f t="shared" si="115"/>
        <v>-0.18000000000000002</v>
      </c>
      <c r="BL216" s="34" t="s">
        <v>1335</v>
      </c>
      <c r="BM216" s="34">
        <f t="shared" si="116"/>
        <v>-0.18000000000000002</v>
      </c>
      <c r="BN216" s="34" t="s">
        <v>1356</v>
      </c>
      <c r="BO216" s="34">
        <f t="shared" si="117"/>
        <v>-0.18000000000000002</v>
      </c>
      <c r="BP216" s="34" t="s">
        <v>1344</v>
      </c>
      <c r="BQ216" s="34">
        <f t="shared" si="118"/>
        <v>-0.18000000000000002</v>
      </c>
      <c r="BR216" s="34" t="s">
        <v>1349</v>
      </c>
      <c r="BS216" s="34">
        <f t="shared" si="119"/>
        <v>-0.18000000000000002</v>
      </c>
      <c r="BT216" s="34">
        <v>11</v>
      </c>
      <c r="BU216" s="34" t="s">
        <v>1325</v>
      </c>
      <c r="BV216" s="34">
        <f t="shared" si="120"/>
        <v>-0.3</v>
      </c>
      <c r="BW216" s="34" t="s">
        <v>1330</v>
      </c>
      <c r="BX216" s="34">
        <f t="shared" si="120"/>
        <v>-0.3</v>
      </c>
      <c r="BY216" s="34" t="s">
        <v>1335</v>
      </c>
      <c r="BZ216" s="34">
        <f t="shared" si="120"/>
        <v>-0.3</v>
      </c>
      <c r="CA216" s="34" t="s">
        <v>20</v>
      </c>
      <c r="CB216" s="34">
        <f t="shared" si="120"/>
        <v>-0.3</v>
      </c>
      <c r="CC216" s="34" t="s">
        <v>1344</v>
      </c>
      <c r="CD216" s="34">
        <f t="shared" si="121"/>
        <v>-0.3</v>
      </c>
      <c r="CE216" s="34" t="s">
        <v>1349</v>
      </c>
      <c r="CF216" s="34">
        <f t="shared" si="122"/>
        <v>-0.3</v>
      </c>
      <c r="CG216" s="34">
        <v>11</v>
      </c>
      <c r="CH216" s="34" t="s">
        <v>1325</v>
      </c>
      <c r="CI216" s="34">
        <f t="shared" si="123"/>
        <v>-0.3</v>
      </c>
      <c r="CJ216" s="34" t="s">
        <v>1330</v>
      </c>
      <c r="CK216" s="34">
        <f t="shared" si="124"/>
        <v>-0.3</v>
      </c>
      <c r="CL216" s="34" t="s">
        <v>1335</v>
      </c>
      <c r="CM216" s="34">
        <f t="shared" si="125"/>
        <v>-0.3</v>
      </c>
      <c r="CN216" s="34" t="s">
        <v>20</v>
      </c>
      <c r="CO216" s="34">
        <f t="shared" si="126"/>
        <v>-0.3</v>
      </c>
      <c r="CP216" s="34" t="s">
        <v>1344</v>
      </c>
      <c r="CQ216" s="34">
        <f t="shared" si="127"/>
        <v>-0.3</v>
      </c>
      <c r="CR216" s="34" t="s">
        <v>1349</v>
      </c>
      <c r="CS216" s="34">
        <f t="shared" si="128"/>
        <v>-0.3</v>
      </c>
    </row>
    <row r="217" spans="1:97" s="44" customFormat="1" ht="15.75">
      <c r="A217" s="42" t="s">
        <v>947</v>
      </c>
      <c r="B217" s="40" t="s">
        <v>392</v>
      </c>
      <c r="C217" s="42" t="s">
        <v>44</v>
      </c>
      <c r="D217" s="42" t="s">
        <v>8</v>
      </c>
      <c r="E217" s="35"/>
      <c r="F217" s="42">
        <v>1</v>
      </c>
      <c r="G217" s="34">
        <v>0</v>
      </c>
      <c r="H217" s="34">
        <v>99</v>
      </c>
      <c r="I217" s="34">
        <v>66</v>
      </c>
      <c r="J217" s="34">
        <v>97</v>
      </c>
      <c r="K217" s="73">
        <v>47</v>
      </c>
      <c r="L217" s="34">
        <v>51</v>
      </c>
      <c r="M217" s="34">
        <v>51.5</v>
      </c>
      <c r="N217" s="34">
        <v>412</v>
      </c>
      <c r="O217" s="34" t="str">
        <f>IF(D217="理科",IF(N217&gt;=分数线!$C$2,"本科",""),IF(D217="文科",IF(N217&gt;=分数线!$C$3,"本科","")))</f>
        <v/>
      </c>
      <c r="P217" s="34">
        <f t="shared" si="96"/>
        <v>-36</v>
      </c>
      <c r="Q217" s="34" t="str">
        <f>IF(D217="理科",IF(N217&gt;=分数线!$C$6,"重本",""),IF(D217="文科",IF(N217&gt;=分数线!$C$7,"重本","")))</f>
        <v/>
      </c>
      <c r="R217" s="34">
        <f t="shared" si="100"/>
        <v>0</v>
      </c>
      <c r="S217" s="34">
        <f t="shared" si="101"/>
        <v>-36</v>
      </c>
      <c r="T217" s="34">
        <v>11</v>
      </c>
      <c r="U217" s="34" t="s">
        <v>1325</v>
      </c>
      <c r="V217" s="34">
        <f t="shared" si="102"/>
        <v>-0.6</v>
      </c>
      <c r="W217" s="34" t="s">
        <v>1330</v>
      </c>
      <c r="X217" s="34">
        <f t="shared" si="102"/>
        <v>-0.6</v>
      </c>
      <c r="Y217" s="34" t="s">
        <v>1335</v>
      </c>
      <c r="Z217" s="34">
        <f t="shared" si="102"/>
        <v>-0.6</v>
      </c>
      <c r="AA217" s="34" t="s">
        <v>1356</v>
      </c>
      <c r="AB217" s="34">
        <f t="shared" si="102"/>
        <v>-0.6</v>
      </c>
      <c r="AC217" s="34" t="s">
        <v>1344</v>
      </c>
      <c r="AD217" s="34">
        <f t="shared" si="103"/>
        <v>-0.6</v>
      </c>
      <c r="AE217" s="34" t="s">
        <v>18</v>
      </c>
      <c r="AF217" s="34">
        <f t="shared" si="104"/>
        <v>-0.6</v>
      </c>
      <c r="AG217" s="34" t="s">
        <v>217</v>
      </c>
      <c r="AH217" s="34" t="s">
        <v>1325</v>
      </c>
      <c r="AI217" s="34">
        <f t="shared" si="105"/>
        <v>-0.6</v>
      </c>
      <c r="AJ217" s="34" t="s">
        <v>1330</v>
      </c>
      <c r="AK217" s="34">
        <f t="shared" si="106"/>
        <v>-0.6</v>
      </c>
      <c r="AL217" s="34" t="s">
        <v>1335</v>
      </c>
      <c r="AM217" s="34">
        <f t="shared" si="107"/>
        <v>-0.6</v>
      </c>
      <c r="AN217" s="34" t="s">
        <v>1356</v>
      </c>
      <c r="AO217" s="34">
        <f t="shared" si="108"/>
        <v>-0.6</v>
      </c>
      <c r="AP217" s="34" t="s">
        <v>1344</v>
      </c>
      <c r="AQ217" s="34">
        <f t="shared" si="109"/>
        <v>-0.6</v>
      </c>
      <c r="AR217" s="34" t="s">
        <v>18</v>
      </c>
      <c r="AS217" s="34">
        <f t="shared" si="110"/>
        <v>-0.6</v>
      </c>
      <c r="AT217" s="34" t="s">
        <v>217</v>
      </c>
      <c r="AU217" s="34" t="s">
        <v>1325</v>
      </c>
      <c r="AV217" s="34">
        <f t="shared" si="111"/>
        <v>-0.89999999999999991</v>
      </c>
      <c r="AW217" s="34" t="s">
        <v>1330</v>
      </c>
      <c r="AX217" s="34">
        <f t="shared" si="111"/>
        <v>-0.89999999999999991</v>
      </c>
      <c r="AY217" s="34" t="s">
        <v>1335</v>
      </c>
      <c r="AZ217" s="34">
        <f t="shared" si="111"/>
        <v>-0.89999999999999991</v>
      </c>
      <c r="BA217" s="34" t="s">
        <v>1356</v>
      </c>
      <c r="BB217" s="34">
        <f t="shared" si="111"/>
        <v>-0.89999999999999991</v>
      </c>
      <c r="BC217" s="34" t="s">
        <v>1344</v>
      </c>
      <c r="BD217" s="34">
        <f t="shared" si="112"/>
        <v>-0.89999999999999991</v>
      </c>
      <c r="BE217" s="34" t="s">
        <v>1342</v>
      </c>
      <c r="BF217" s="34">
        <f t="shared" si="113"/>
        <v>-0.89999999999999991</v>
      </c>
      <c r="BG217" s="34">
        <v>11</v>
      </c>
      <c r="BH217" s="34" t="s">
        <v>1325</v>
      </c>
      <c r="BI217" s="34">
        <f t="shared" si="114"/>
        <v>-0.89999999999999991</v>
      </c>
      <c r="BJ217" s="34" t="s">
        <v>1330</v>
      </c>
      <c r="BK217" s="34">
        <f t="shared" si="115"/>
        <v>-0.89999999999999991</v>
      </c>
      <c r="BL217" s="34" t="s">
        <v>1335</v>
      </c>
      <c r="BM217" s="34">
        <f t="shared" si="116"/>
        <v>-0.89999999999999991</v>
      </c>
      <c r="BN217" s="34" t="s">
        <v>1356</v>
      </c>
      <c r="BO217" s="34">
        <f t="shared" si="117"/>
        <v>-0.89999999999999991</v>
      </c>
      <c r="BP217" s="34" t="s">
        <v>1344</v>
      </c>
      <c r="BQ217" s="34">
        <f t="shared" si="118"/>
        <v>-0.89999999999999991</v>
      </c>
      <c r="BR217" s="34" t="s">
        <v>1349</v>
      </c>
      <c r="BS217" s="34">
        <f t="shared" si="119"/>
        <v>-0.89999999999999991</v>
      </c>
      <c r="BT217" s="34">
        <v>11</v>
      </c>
      <c r="BU217" s="34" t="s">
        <v>1325</v>
      </c>
      <c r="BV217" s="34">
        <f t="shared" si="120"/>
        <v>-1.5</v>
      </c>
      <c r="BW217" s="34" t="s">
        <v>1330</v>
      </c>
      <c r="BX217" s="34">
        <f t="shared" si="120"/>
        <v>-1.5</v>
      </c>
      <c r="BY217" s="34" t="s">
        <v>1335</v>
      </c>
      <c r="BZ217" s="34">
        <f t="shared" si="120"/>
        <v>-1.5</v>
      </c>
      <c r="CA217" s="34" t="s">
        <v>20</v>
      </c>
      <c r="CB217" s="34">
        <f t="shared" si="120"/>
        <v>-1.5</v>
      </c>
      <c r="CC217" s="34" t="s">
        <v>1344</v>
      </c>
      <c r="CD217" s="34">
        <f t="shared" si="121"/>
        <v>-1.5</v>
      </c>
      <c r="CE217" s="34" t="s">
        <v>1349</v>
      </c>
      <c r="CF217" s="34">
        <f t="shared" si="122"/>
        <v>-1.5</v>
      </c>
      <c r="CG217" s="34">
        <v>11</v>
      </c>
      <c r="CH217" s="34" t="s">
        <v>1325</v>
      </c>
      <c r="CI217" s="34">
        <f t="shared" si="123"/>
        <v>-1.5</v>
      </c>
      <c r="CJ217" s="34" t="s">
        <v>1330</v>
      </c>
      <c r="CK217" s="34">
        <f t="shared" si="124"/>
        <v>-1.5</v>
      </c>
      <c r="CL217" s="34" t="s">
        <v>1335</v>
      </c>
      <c r="CM217" s="34">
        <f t="shared" si="125"/>
        <v>-1.5</v>
      </c>
      <c r="CN217" s="34" t="s">
        <v>20</v>
      </c>
      <c r="CO217" s="34">
        <f t="shared" si="126"/>
        <v>-1.5</v>
      </c>
      <c r="CP217" s="34" t="s">
        <v>1344</v>
      </c>
      <c r="CQ217" s="34">
        <f t="shared" si="127"/>
        <v>-1.5</v>
      </c>
      <c r="CR217" s="34" t="s">
        <v>1349</v>
      </c>
      <c r="CS217" s="34">
        <f t="shared" si="128"/>
        <v>-1.5</v>
      </c>
    </row>
    <row r="218" spans="1:97" s="44" customFormat="1" ht="15.75">
      <c r="A218" s="42" t="s">
        <v>948</v>
      </c>
      <c r="B218" s="40" t="s">
        <v>393</v>
      </c>
      <c r="C218" s="42" t="s">
        <v>44</v>
      </c>
      <c r="D218" s="42" t="s">
        <v>8</v>
      </c>
      <c r="E218" s="35"/>
      <c r="F218" s="42">
        <v>0.2</v>
      </c>
      <c r="G218" s="34">
        <v>0</v>
      </c>
      <c r="H218" s="34">
        <v>97</v>
      </c>
      <c r="I218" s="34">
        <v>87</v>
      </c>
      <c r="J218" s="34">
        <v>82</v>
      </c>
      <c r="K218" s="73">
        <v>19.5</v>
      </c>
      <c r="L218" s="34">
        <v>53</v>
      </c>
      <c r="M218" s="34">
        <v>73.5</v>
      </c>
      <c r="N218" s="34">
        <v>412</v>
      </c>
      <c r="O218" s="34" t="str">
        <f>IF(D218="理科",IF(N218&gt;=分数线!$C$2,"本科",""),IF(D218="文科",IF(N218&gt;=分数线!$C$3,"本科","")))</f>
        <v/>
      </c>
      <c r="P218" s="34">
        <f t="shared" si="96"/>
        <v>-7.2</v>
      </c>
      <c r="Q218" s="34" t="str">
        <f>IF(D218="理科",IF(N218&gt;=分数线!$C$6,"重本",""),IF(D218="文科",IF(N218&gt;=分数线!$C$7,"重本","")))</f>
        <v/>
      </c>
      <c r="R218" s="34">
        <f t="shared" si="100"/>
        <v>0</v>
      </c>
      <c r="S218" s="34">
        <f t="shared" si="101"/>
        <v>-7.2</v>
      </c>
      <c r="T218" s="34">
        <v>2</v>
      </c>
      <c r="U218" s="34" t="s">
        <v>1321</v>
      </c>
      <c r="V218" s="34">
        <f t="shared" si="102"/>
        <v>-0.12000000000000001</v>
      </c>
      <c r="W218" s="34" t="s">
        <v>1364</v>
      </c>
      <c r="X218" s="34">
        <f t="shared" si="102"/>
        <v>-0.12000000000000001</v>
      </c>
      <c r="Y218" s="34" t="s">
        <v>1333</v>
      </c>
      <c r="Z218" s="34">
        <f t="shared" si="102"/>
        <v>-0.12000000000000001</v>
      </c>
      <c r="AA218" s="34" t="s">
        <v>1356</v>
      </c>
      <c r="AB218" s="34">
        <f t="shared" si="102"/>
        <v>-0.12000000000000001</v>
      </c>
      <c r="AC218" s="34" t="s">
        <v>1344</v>
      </c>
      <c r="AD218" s="34">
        <f t="shared" si="103"/>
        <v>-0.12000000000000001</v>
      </c>
      <c r="AE218" s="34" t="s">
        <v>18</v>
      </c>
      <c r="AF218" s="34">
        <f t="shared" si="104"/>
        <v>-0.12000000000000001</v>
      </c>
      <c r="AG218" s="34" t="s">
        <v>217</v>
      </c>
      <c r="AH218" s="34" t="s">
        <v>1325</v>
      </c>
      <c r="AI218" s="34">
        <f t="shared" si="105"/>
        <v>-0.12000000000000001</v>
      </c>
      <c r="AJ218" s="34" t="s">
        <v>1330</v>
      </c>
      <c r="AK218" s="34">
        <f t="shared" si="106"/>
        <v>-0.12000000000000001</v>
      </c>
      <c r="AL218" s="34" t="s">
        <v>1365</v>
      </c>
      <c r="AM218" s="34">
        <f t="shared" si="107"/>
        <v>-0.12000000000000001</v>
      </c>
      <c r="AN218" s="34" t="s">
        <v>1356</v>
      </c>
      <c r="AO218" s="34">
        <f t="shared" si="108"/>
        <v>-0.12000000000000001</v>
      </c>
      <c r="AP218" s="34" t="s">
        <v>1344</v>
      </c>
      <c r="AQ218" s="34">
        <f t="shared" si="109"/>
        <v>-0.12000000000000001</v>
      </c>
      <c r="AR218" s="34" t="s">
        <v>18</v>
      </c>
      <c r="AS218" s="34">
        <f t="shared" si="110"/>
        <v>-0.12000000000000001</v>
      </c>
      <c r="AT218" s="34" t="s">
        <v>217</v>
      </c>
      <c r="AU218" s="34" t="s">
        <v>1325</v>
      </c>
      <c r="AV218" s="34">
        <f t="shared" si="111"/>
        <v>-0.18000000000000002</v>
      </c>
      <c r="AW218" s="34" t="s">
        <v>1330</v>
      </c>
      <c r="AX218" s="34">
        <f t="shared" si="111"/>
        <v>-0.18000000000000002</v>
      </c>
      <c r="AY218" s="34" t="s">
        <v>1335</v>
      </c>
      <c r="AZ218" s="34">
        <f t="shared" si="111"/>
        <v>-0.18000000000000002</v>
      </c>
      <c r="BA218" s="34" t="s">
        <v>1356</v>
      </c>
      <c r="BB218" s="34">
        <f t="shared" si="111"/>
        <v>-0.18000000000000002</v>
      </c>
      <c r="BC218" s="34" t="s">
        <v>1344</v>
      </c>
      <c r="BD218" s="34">
        <f t="shared" si="112"/>
        <v>-0.18000000000000002</v>
      </c>
      <c r="BE218" s="34" t="s">
        <v>1342</v>
      </c>
      <c r="BF218" s="34">
        <f t="shared" si="113"/>
        <v>-0.18000000000000002</v>
      </c>
      <c r="BG218" s="34">
        <v>11</v>
      </c>
      <c r="BH218" s="34" t="s">
        <v>1325</v>
      </c>
      <c r="BI218" s="34">
        <f t="shared" si="114"/>
        <v>-0.18000000000000002</v>
      </c>
      <c r="BJ218" s="34" t="s">
        <v>1330</v>
      </c>
      <c r="BK218" s="34">
        <f t="shared" si="115"/>
        <v>-0.18000000000000002</v>
      </c>
      <c r="BL218" s="34" t="s">
        <v>1335</v>
      </c>
      <c r="BM218" s="34">
        <f t="shared" si="116"/>
        <v>-0.18000000000000002</v>
      </c>
      <c r="BN218" s="34" t="s">
        <v>1356</v>
      </c>
      <c r="BO218" s="34">
        <f t="shared" si="117"/>
        <v>-0.18000000000000002</v>
      </c>
      <c r="BP218" s="34" t="s">
        <v>1344</v>
      </c>
      <c r="BQ218" s="34">
        <f t="shared" si="118"/>
        <v>-0.18000000000000002</v>
      </c>
      <c r="BR218" s="34" t="s">
        <v>1349</v>
      </c>
      <c r="BS218" s="34">
        <f t="shared" si="119"/>
        <v>-0.18000000000000002</v>
      </c>
      <c r="BT218" s="34">
        <v>11</v>
      </c>
      <c r="BU218" s="34" t="s">
        <v>1325</v>
      </c>
      <c r="BV218" s="34">
        <f t="shared" si="120"/>
        <v>-0.3</v>
      </c>
      <c r="BW218" s="34" t="s">
        <v>1330</v>
      </c>
      <c r="BX218" s="34">
        <f t="shared" si="120"/>
        <v>-0.3</v>
      </c>
      <c r="BY218" s="34" t="s">
        <v>1335</v>
      </c>
      <c r="BZ218" s="34">
        <f t="shared" si="120"/>
        <v>-0.3</v>
      </c>
      <c r="CA218" s="34" t="s">
        <v>20</v>
      </c>
      <c r="CB218" s="34">
        <f t="shared" si="120"/>
        <v>-0.3</v>
      </c>
      <c r="CC218" s="34" t="s">
        <v>1344</v>
      </c>
      <c r="CD218" s="34">
        <f t="shared" si="121"/>
        <v>-0.3</v>
      </c>
      <c r="CE218" s="34" t="s">
        <v>1349</v>
      </c>
      <c r="CF218" s="34">
        <f t="shared" si="122"/>
        <v>-0.3</v>
      </c>
      <c r="CG218" s="34">
        <v>11</v>
      </c>
      <c r="CH218" s="34" t="s">
        <v>1325</v>
      </c>
      <c r="CI218" s="34">
        <f t="shared" si="123"/>
        <v>-0.3</v>
      </c>
      <c r="CJ218" s="34" t="s">
        <v>1330</v>
      </c>
      <c r="CK218" s="34">
        <f t="shared" si="124"/>
        <v>-0.3</v>
      </c>
      <c r="CL218" s="34" t="s">
        <v>1335</v>
      </c>
      <c r="CM218" s="34">
        <f t="shared" si="125"/>
        <v>-0.3</v>
      </c>
      <c r="CN218" s="34" t="s">
        <v>20</v>
      </c>
      <c r="CO218" s="34">
        <f t="shared" si="126"/>
        <v>-0.3</v>
      </c>
      <c r="CP218" s="34" t="s">
        <v>1344</v>
      </c>
      <c r="CQ218" s="34">
        <f t="shared" si="127"/>
        <v>-0.3</v>
      </c>
      <c r="CR218" s="34" t="s">
        <v>1349</v>
      </c>
      <c r="CS218" s="34">
        <f t="shared" si="128"/>
        <v>-0.3</v>
      </c>
    </row>
    <row r="219" spans="1:97" s="44" customFormat="1" ht="15.75">
      <c r="A219" s="42" t="s">
        <v>949</v>
      </c>
      <c r="B219" s="40" t="s">
        <v>394</v>
      </c>
      <c r="C219" s="42" t="s">
        <v>44</v>
      </c>
      <c r="D219" s="42" t="s">
        <v>8</v>
      </c>
      <c r="E219" s="35"/>
      <c r="F219" s="42">
        <v>0.8</v>
      </c>
      <c r="G219" s="34">
        <v>0</v>
      </c>
      <c r="H219" s="34">
        <v>104</v>
      </c>
      <c r="I219" s="34">
        <v>75</v>
      </c>
      <c r="J219" s="34">
        <v>88</v>
      </c>
      <c r="K219" s="73">
        <v>32.5</v>
      </c>
      <c r="L219" s="34">
        <v>45.5</v>
      </c>
      <c r="M219" s="34">
        <v>65.5</v>
      </c>
      <c r="N219" s="34">
        <v>411</v>
      </c>
      <c r="O219" s="34" t="str">
        <f>IF(D219="理科",IF(N219&gt;=分数线!$C$2,"本科",""),IF(D219="文科",IF(N219&gt;=分数线!$C$3,"本科","")))</f>
        <v/>
      </c>
      <c r="P219" s="34">
        <f t="shared" si="96"/>
        <v>-28.8</v>
      </c>
      <c r="Q219" s="34" t="str">
        <f>IF(D219="理科",IF(N219&gt;=分数线!$C$6,"重本",""),IF(D219="文科",IF(N219&gt;=分数线!$C$7,"重本","")))</f>
        <v/>
      </c>
      <c r="R219" s="34">
        <f t="shared" si="100"/>
        <v>0</v>
      </c>
      <c r="S219" s="34">
        <f t="shared" si="101"/>
        <v>-28.8</v>
      </c>
      <c r="T219" s="34">
        <v>12</v>
      </c>
      <c r="U219" s="34" t="s">
        <v>1362</v>
      </c>
      <c r="V219" s="34">
        <f t="shared" si="102"/>
        <v>-0.48000000000000004</v>
      </c>
      <c r="W219" s="34" t="s">
        <v>1331</v>
      </c>
      <c r="X219" s="34">
        <f t="shared" si="102"/>
        <v>-0.48000000000000004</v>
      </c>
      <c r="Y219" s="34" t="s">
        <v>1355</v>
      </c>
      <c r="Z219" s="34">
        <f t="shared" si="102"/>
        <v>-0.48000000000000004</v>
      </c>
      <c r="AA219" s="34" t="s">
        <v>1340</v>
      </c>
      <c r="AB219" s="34">
        <f t="shared" si="102"/>
        <v>-0.48000000000000004</v>
      </c>
      <c r="AC219" s="34" t="s">
        <v>73</v>
      </c>
      <c r="AD219" s="34">
        <f t="shared" si="103"/>
        <v>-0.48000000000000004</v>
      </c>
      <c r="AE219" s="34" t="s">
        <v>1348</v>
      </c>
      <c r="AF219" s="34">
        <f t="shared" si="104"/>
        <v>-0.48000000000000004</v>
      </c>
      <c r="AG219" s="34" t="s">
        <v>1359</v>
      </c>
      <c r="AH219" s="34" t="s">
        <v>1362</v>
      </c>
      <c r="AI219" s="34">
        <f t="shared" si="105"/>
        <v>-0.48000000000000004</v>
      </c>
      <c r="AJ219" s="34" t="s">
        <v>1331</v>
      </c>
      <c r="AK219" s="34">
        <f t="shared" si="106"/>
        <v>-0.48000000000000004</v>
      </c>
      <c r="AL219" s="34" t="s">
        <v>1335</v>
      </c>
      <c r="AM219" s="34">
        <f t="shared" si="107"/>
        <v>-0.48000000000000004</v>
      </c>
      <c r="AN219" s="34" t="s">
        <v>1340</v>
      </c>
      <c r="AO219" s="34">
        <f t="shared" si="108"/>
        <v>-0.48000000000000004</v>
      </c>
      <c r="AP219" s="34" t="s">
        <v>73</v>
      </c>
      <c r="AQ219" s="34">
        <f t="shared" si="109"/>
        <v>-0.48000000000000004</v>
      </c>
      <c r="AR219" s="34" t="s">
        <v>1348</v>
      </c>
      <c r="AS219" s="34">
        <f t="shared" si="110"/>
        <v>-0.48000000000000004</v>
      </c>
      <c r="AT219" s="34" t="s">
        <v>1359</v>
      </c>
      <c r="AU219" s="34" t="s">
        <v>1326</v>
      </c>
      <c r="AV219" s="34">
        <f t="shared" si="111"/>
        <v>-0.72000000000000008</v>
      </c>
      <c r="AW219" s="34" t="s">
        <v>1331</v>
      </c>
      <c r="AX219" s="34">
        <f t="shared" si="111"/>
        <v>-0.72000000000000008</v>
      </c>
      <c r="AY219" s="34" t="s">
        <v>1335</v>
      </c>
      <c r="AZ219" s="34">
        <f t="shared" si="111"/>
        <v>-0.72000000000000008</v>
      </c>
      <c r="BA219" s="34" t="s">
        <v>1340</v>
      </c>
      <c r="BB219" s="34">
        <f t="shared" si="111"/>
        <v>-0.72000000000000008</v>
      </c>
      <c r="BC219" s="34" t="s">
        <v>73</v>
      </c>
      <c r="BD219" s="34">
        <f t="shared" si="112"/>
        <v>-0.72000000000000008</v>
      </c>
      <c r="BE219" s="34" t="s">
        <v>1348</v>
      </c>
      <c r="BF219" s="34">
        <f t="shared" si="113"/>
        <v>-0.72000000000000008</v>
      </c>
      <c r="BG219" s="34">
        <v>12</v>
      </c>
      <c r="BH219" s="34" t="s">
        <v>1326</v>
      </c>
      <c r="BI219" s="34">
        <f t="shared" si="114"/>
        <v>-0.72000000000000008</v>
      </c>
      <c r="BJ219" s="34" t="s">
        <v>1331</v>
      </c>
      <c r="BK219" s="34">
        <f t="shared" si="115"/>
        <v>-0.72000000000000008</v>
      </c>
      <c r="BL219" s="34" t="s">
        <v>1335</v>
      </c>
      <c r="BM219" s="34">
        <f t="shared" si="116"/>
        <v>-0.72000000000000008</v>
      </c>
      <c r="BN219" s="34" t="s">
        <v>1340</v>
      </c>
      <c r="BO219" s="34">
        <f t="shared" si="117"/>
        <v>-0.72000000000000008</v>
      </c>
      <c r="BP219" s="34" t="s">
        <v>73</v>
      </c>
      <c r="BQ219" s="34">
        <f t="shared" si="118"/>
        <v>-0.72000000000000008</v>
      </c>
      <c r="BR219" s="34" t="s">
        <v>1348</v>
      </c>
      <c r="BS219" s="34">
        <f t="shared" si="119"/>
        <v>-0.72000000000000008</v>
      </c>
      <c r="BT219" s="34">
        <v>12</v>
      </c>
      <c r="BU219" s="34" t="s">
        <v>1326</v>
      </c>
      <c r="BV219" s="34">
        <f t="shared" si="120"/>
        <v>-1.2</v>
      </c>
      <c r="BW219" s="34" t="s">
        <v>1331</v>
      </c>
      <c r="BX219" s="34">
        <f t="shared" si="120"/>
        <v>-1.2</v>
      </c>
      <c r="BY219" s="34" t="s">
        <v>1335</v>
      </c>
      <c r="BZ219" s="34">
        <f t="shared" si="120"/>
        <v>-1.2</v>
      </c>
      <c r="CA219" s="34" t="s">
        <v>1340</v>
      </c>
      <c r="CB219" s="34">
        <f t="shared" si="120"/>
        <v>-1.2</v>
      </c>
      <c r="CC219" s="34" t="s">
        <v>73</v>
      </c>
      <c r="CD219" s="34">
        <f t="shared" si="121"/>
        <v>-1.2</v>
      </c>
      <c r="CE219" s="34" t="s">
        <v>1348</v>
      </c>
      <c r="CF219" s="34">
        <f t="shared" si="122"/>
        <v>-1.2</v>
      </c>
      <c r="CG219" s="34">
        <v>12</v>
      </c>
      <c r="CH219" s="34" t="s">
        <v>1326</v>
      </c>
      <c r="CI219" s="34">
        <f t="shared" si="123"/>
        <v>-1.2</v>
      </c>
      <c r="CJ219" s="34" t="s">
        <v>1331</v>
      </c>
      <c r="CK219" s="34">
        <f t="shared" si="124"/>
        <v>-1.2</v>
      </c>
      <c r="CL219" s="34" t="s">
        <v>1335</v>
      </c>
      <c r="CM219" s="34">
        <f t="shared" si="125"/>
        <v>-1.2</v>
      </c>
      <c r="CN219" s="34" t="s">
        <v>1340</v>
      </c>
      <c r="CO219" s="34">
        <f t="shared" si="126"/>
        <v>-1.2</v>
      </c>
      <c r="CP219" s="34" t="s">
        <v>73</v>
      </c>
      <c r="CQ219" s="34">
        <f t="shared" si="127"/>
        <v>-1.2</v>
      </c>
      <c r="CR219" s="34" t="s">
        <v>1348</v>
      </c>
      <c r="CS219" s="34">
        <f t="shared" si="128"/>
        <v>-1.2</v>
      </c>
    </row>
    <row r="220" spans="1:97" s="44" customFormat="1" ht="15.75">
      <c r="A220" s="42" t="s">
        <v>950</v>
      </c>
      <c r="B220" s="40" t="s">
        <v>395</v>
      </c>
      <c r="C220" s="42" t="s">
        <v>44</v>
      </c>
      <c r="D220" s="42" t="s">
        <v>8</v>
      </c>
      <c r="E220" s="35"/>
      <c r="F220" s="42">
        <v>0.2</v>
      </c>
      <c r="G220" s="34">
        <v>0</v>
      </c>
      <c r="H220" s="34">
        <v>109</v>
      </c>
      <c r="I220" s="34">
        <v>52</v>
      </c>
      <c r="J220" s="34">
        <v>99</v>
      </c>
      <c r="K220" s="73">
        <v>37</v>
      </c>
      <c r="L220" s="34">
        <v>51</v>
      </c>
      <c r="M220" s="34">
        <v>62</v>
      </c>
      <c r="N220" s="34">
        <v>410</v>
      </c>
      <c r="O220" s="34" t="str">
        <f>IF(D220="理科",IF(N220&gt;=分数线!$C$2,"本科",""),IF(D220="文科",IF(N220&gt;=分数线!$C$3,"本科","")))</f>
        <v/>
      </c>
      <c r="P220" s="34">
        <f t="shared" si="96"/>
        <v>-7.2</v>
      </c>
      <c r="Q220" s="34" t="str">
        <f>IF(D220="理科",IF(N220&gt;=分数线!$C$6,"重本",""),IF(D220="文科",IF(N220&gt;=分数线!$C$7,"重本","")))</f>
        <v/>
      </c>
      <c r="R220" s="34">
        <f t="shared" si="100"/>
        <v>0</v>
      </c>
      <c r="S220" s="34">
        <f t="shared" si="101"/>
        <v>-7.2</v>
      </c>
      <c r="T220" s="34">
        <v>2</v>
      </c>
      <c r="U220" s="34" t="s">
        <v>1321</v>
      </c>
      <c r="V220" s="34">
        <f t="shared" si="102"/>
        <v>-0.12000000000000001</v>
      </c>
      <c r="W220" s="34" t="s">
        <v>1364</v>
      </c>
      <c r="X220" s="34">
        <f t="shared" si="102"/>
        <v>-0.12000000000000001</v>
      </c>
      <c r="Y220" s="34" t="s">
        <v>1333</v>
      </c>
      <c r="Z220" s="34">
        <f t="shared" si="102"/>
        <v>-0.12000000000000001</v>
      </c>
      <c r="AA220" s="34" t="s">
        <v>1366</v>
      </c>
      <c r="AB220" s="34">
        <f t="shared" si="102"/>
        <v>-0.12000000000000001</v>
      </c>
      <c r="AC220" s="34" t="s">
        <v>73</v>
      </c>
      <c r="AD220" s="34">
        <f t="shared" si="103"/>
        <v>-0.12000000000000001</v>
      </c>
      <c r="AE220" s="34" t="s">
        <v>1348</v>
      </c>
      <c r="AF220" s="34">
        <f t="shared" si="104"/>
        <v>-0.12000000000000001</v>
      </c>
      <c r="AG220" s="34" t="s">
        <v>227</v>
      </c>
      <c r="AH220" s="34" t="s">
        <v>1325</v>
      </c>
      <c r="AI220" s="34">
        <f t="shared" si="105"/>
        <v>-0.12000000000000001</v>
      </c>
      <c r="AJ220" s="34" t="s">
        <v>1360</v>
      </c>
      <c r="AK220" s="34">
        <f t="shared" si="106"/>
        <v>-0.12000000000000001</v>
      </c>
      <c r="AL220" s="34" t="s">
        <v>1335</v>
      </c>
      <c r="AM220" s="34">
        <f t="shared" si="107"/>
        <v>-0.12000000000000001</v>
      </c>
      <c r="AN220" s="34" t="s">
        <v>1366</v>
      </c>
      <c r="AO220" s="34">
        <f t="shared" si="108"/>
        <v>-0.12000000000000001</v>
      </c>
      <c r="AP220" s="34" t="s">
        <v>73</v>
      </c>
      <c r="AQ220" s="34">
        <f t="shared" si="109"/>
        <v>-0.12000000000000001</v>
      </c>
      <c r="AR220" s="34" t="s">
        <v>1348</v>
      </c>
      <c r="AS220" s="34">
        <f t="shared" si="110"/>
        <v>-0.12000000000000001</v>
      </c>
      <c r="AT220" s="34" t="s">
        <v>227</v>
      </c>
      <c r="AU220" s="34" t="s">
        <v>1325</v>
      </c>
      <c r="AV220" s="34">
        <f t="shared" si="111"/>
        <v>-0.18000000000000002</v>
      </c>
      <c r="AW220" s="34" t="s">
        <v>1360</v>
      </c>
      <c r="AX220" s="34">
        <f t="shared" si="111"/>
        <v>-0.18000000000000002</v>
      </c>
      <c r="AY220" s="34" t="s">
        <v>1334</v>
      </c>
      <c r="AZ220" s="34">
        <f t="shared" si="111"/>
        <v>-0.18000000000000002</v>
      </c>
      <c r="BA220" s="34" t="s">
        <v>1356</v>
      </c>
      <c r="BB220" s="34">
        <f t="shared" si="111"/>
        <v>-0.18000000000000002</v>
      </c>
      <c r="BC220" s="34" t="s">
        <v>73</v>
      </c>
      <c r="BD220" s="34">
        <f t="shared" si="112"/>
        <v>-0.18000000000000002</v>
      </c>
      <c r="BE220" s="34" t="s">
        <v>1348</v>
      </c>
      <c r="BF220" s="34">
        <f t="shared" si="113"/>
        <v>-0.18000000000000002</v>
      </c>
      <c r="BG220" s="34">
        <v>9</v>
      </c>
      <c r="BH220" s="34" t="s">
        <v>1325</v>
      </c>
      <c r="BI220" s="34">
        <f t="shared" si="114"/>
        <v>-0.18000000000000002</v>
      </c>
      <c r="BJ220" s="34" t="s">
        <v>1331</v>
      </c>
      <c r="BK220" s="34">
        <f t="shared" si="115"/>
        <v>-0.18000000000000002</v>
      </c>
      <c r="BL220" s="34" t="s">
        <v>1334</v>
      </c>
      <c r="BM220" s="34">
        <f t="shared" si="116"/>
        <v>-0.18000000000000002</v>
      </c>
      <c r="BN220" s="34" t="s">
        <v>1357</v>
      </c>
      <c r="BO220" s="34">
        <f t="shared" si="117"/>
        <v>-0.18000000000000002</v>
      </c>
      <c r="BP220" s="34" t="s">
        <v>73</v>
      </c>
      <c r="BQ220" s="34">
        <f t="shared" si="118"/>
        <v>-0.18000000000000002</v>
      </c>
      <c r="BR220" s="34" t="s">
        <v>1348</v>
      </c>
      <c r="BS220" s="34">
        <f t="shared" si="119"/>
        <v>-0.18000000000000002</v>
      </c>
      <c r="BT220" s="34">
        <v>9</v>
      </c>
      <c r="BU220" s="34" t="s">
        <v>1325</v>
      </c>
      <c r="BV220" s="34">
        <f t="shared" si="120"/>
        <v>-0.3</v>
      </c>
      <c r="BW220" s="34" t="s">
        <v>1331</v>
      </c>
      <c r="BX220" s="34">
        <f t="shared" si="120"/>
        <v>-0.3</v>
      </c>
      <c r="BY220" s="34" t="s">
        <v>1334</v>
      </c>
      <c r="BZ220" s="34">
        <f t="shared" si="120"/>
        <v>-0.3</v>
      </c>
      <c r="CA220" s="34" t="s">
        <v>1339</v>
      </c>
      <c r="CB220" s="34">
        <f t="shared" si="120"/>
        <v>-0.3</v>
      </c>
      <c r="CC220" s="34" t="s">
        <v>1343</v>
      </c>
      <c r="CD220" s="34">
        <f t="shared" si="121"/>
        <v>-0.3</v>
      </c>
      <c r="CE220" s="34" t="s">
        <v>1348</v>
      </c>
      <c r="CF220" s="34">
        <f t="shared" si="122"/>
        <v>-0.3</v>
      </c>
      <c r="CG220" s="34">
        <v>9</v>
      </c>
      <c r="CH220" s="34" t="s">
        <v>1325</v>
      </c>
      <c r="CI220" s="34">
        <f t="shared" si="123"/>
        <v>-0.3</v>
      </c>
      <c r="CJ220" s="34" t="s">
        <v>1331</v>
      </c>
      <c r="CK220" s="34">
        <f t="shared" si="124"/>
        <v>-0.3</v>
      </c>
      <c r="CL220" s="34" t="s">
        <v>1334</v>
      </c>
      <c r="CM220" s="34">
        <f t="shared" si="125"/>
        <v>-0.3</v>
      </c>
      <c r="CN220" s="34" t="s">
        <v>1339</v>
      </c>
      <c r="CO220" s="34">
        <f t="shared" si="126"/>
        <v>-0.3</v>
      </c>
      <c r="CP220" s="34" t="s">
        <v>1343</v>
      </c>
      <c r="CQ220" s="34">
        <f t="shared" si="127"/>
        <v>-0.3</v>
      </c>
      <c r="CR220" s="34" t="s">
        <v>1348</v>
      </c>
      <c r="CS220" s="34">
        <f t="shared" si="128"/>
        <v>-0.3</v>
      </c>
    </row>
    <row r="221" spans="1:97" s="44" customFormat="1" ht="15.75">
      <c r="A221" s="42" t="s">
        <v>951</v>
      </c>
      <c r="B221" s="40" t="s">
        <v>396</v>
      </c>
      <c r="C221" s="42" t="s">
        <v>44</v>
      </c>
      <c r="D221" s="42" t="s">
        <v>8</v>
      </c>
      <c r="E221" s="35"/>
      <c r="F221" s="42">
        <v>1</v>
      </c>
      <c r="G221" s="34">
        <v>0</v>
      </c>
      <c r="H221" s="34">
        <v>105</v>
      </c>
      <c r="I221" s="34">
        <v>65</v>
      </c>
      <c r="J221" s="34">
        <v>82</v>
      </c>
      <c r="K221" s="73">
        <v>34.5</v>
      </c>
      <c r="L221" s="34">
        <v>59.5</v>
      </c>
      <c r="M221" s="34">
        <v>63.5</v>
      </c>
      <c r="N221" s="34">
        <v>410</v>
      </c>
      <c r="O221" s="34" t="str">
        <f>IF(D221="理科",IF(N221&gt;=分数线!$C$2,"本科",""),IF(D221="文科",IF(N221&gt;=分数线!$C$3,"本科","")))</f>
        <v/>
      </c>
      <c r="P221" s="34">
        <f t="shared" si="96"/>
        <v>-36</v>
      </c>
      <c r="Q221" s="34" t="str">
        <f>IF(D221="理科",IF(N221&gt;=分数线!$C$6,"重本",""),IF(D221="文科",IF(N221&gt;=分数线!$C$7,"重本","")))</f>
        <v/>
      </c>
      <c r="R221" s="34">
        <f t="shared" si="100"/>
        <v>0</v>
      </c>
      <c r="S221" s="34">
        <f t="shared" si="101"/>
        <v>-36</v>
      </c>
      <c r="T221" s="34">
        <v>10</v>
      </c>
      <c r="U221" s="34" t="s">
        <v>1324</v>
      </c>
      <c r="V221" s="34">
        <f t="shared" si="102"/>
        <v>-0.6</v>
      </c>
      <c r="W221" s="34" t="s">
        <v>1351</v>
      </c>
      <c r="X221" s="34">
        <f t="shared" si="102"/>
        <v>-0.6</v>
      </c>
      <c r="Y221" s="34" t="s">
        <v>1355</v>
      </c>
      <c r="Z221" s="34">
        <f t="shared" si="102"/>
        <v>-0.6</v>
      </c>
      <c r="AA221" s="34" t="s">
        <v>1356</v>
      </c>
      <c r="AB221" s="34">
        <f t="shared" si="102"/>
        <v>-0.6</v>
      </c>
      <c r="AC221" s="34" t="s">
        <v>1345</v>
      </c>
      <c r="AD221" s="34">
        <f t="shared" si="103"/>
        <v>-0.6</v>
      </c>
      <c r="AE221" s="34" t="s">
        <v>1349</v>
      </c>
      <c r="AF221" s="34">
        <f t="shared" si="104"/>
        <v>-0.6</v>
      </c>
      <c r="AG221" s="34" t="s">
        <v>218</v>
      </c>
      <c r="AH221" s="34" t="s">
        <v>1324</v>
      </c>
      <c r="AI221" s="34">
        <f t="shared" si="105"/>
        <v>-0.6</v>
      </c>
      <c r="AJ221" s="34" t="s">
        <v>1351</v>
      </c>
      <c r="AK221" s="34">
        <f t="shared" si="106"/>
        <v>-0.6</v>
      </c>
      <c r="AL221" s="34" t="s">
        <v>1355</v>
      </c>
      <c r="AM221" s="34">
        <f t="shared" si="107"/>
        <v>-0.6</v>
      </c>
      <c r="AN221" s="34" t="s">
        <v>1356</v>
      </c>
      <c r="AO221" s="34">
        <f t="shared" si="108"/>
        <v>-0.6</v>
      </c>
      <c r="AP221" s="34" t="s">
        <v>1345</v>
      </c>
      <c r="AQ221" s="34">
        <f t="shared" si="109"/>
        <v>-0.6</v>
      </c>
      <c r="AR221" s="34" t="s">
        <v>1349</v>
      </c>
      <c r="AS221" s="34">
        <f t="shared" si="110"/>
        <v>-0.6</v>
      </c>
      <c r="AT221" s="34" t="s">
        <v>218</v>
      </c>
      <c r="AU221" s="34" t="s">
        <v>1324</v>
      </c>
      <c r="AV221" s="34">
        <f t="shared" si="111"/>
        <v>-0.89999999999999991</v>
      </c>
      <c r="AW221" s="34" t="s">
        <v>1351</v>
      </c>
      <c r="AX221" s="34">
        <f t="shared" si="111"/>
        <v>-0.89999999999999991</v>
      </c>
      <c r="AY221" s="34" t="s">
        <v>1333</v>
      </c>
      <c r="AZ221" s="34">
        <f t="shared" si="111"/>
        <v>-0.89999999999999991</v>
      </c>
      <c r="BA221" s="34" t="s">
        <v>1357</v>
      </c>
      <c r="BB221" s="34">
        <f t="shared" si="111"/>
        <v>-0.89999999999999991</v>
      </c>
      <c r="BC221" s="34" t="s">
        <v>1345</v>
      </c>
      <c r="BD221" s="34">
        <f t="shared" si="112"/>
        <v>-0.89999999999999991</v>
      </c>
      <c r="BE221" s="34" t="s">
        <v>1349</v>
      </c>
      <c r="BF221" s="34">
        <f t="shared" si="113"/>
        <v>-0.89999999999999991</v>
      </c>
      <c r="BG221" s="34">
        <v>10</v>
      </c>
      <c r="BH221" s="34" t="s">
        <v>1324</v>
      </c>
      <c r="BI221" s="34">
        <f t="shared" si="114"/>
        <v>-0.89999999999999991</v>
      </c>
      <c r="BJ221" s="34" t="s">
        <v>1351</v>
      </c>
      <c r="BK221" s="34">
        <f t="shared" si="115"/>
        <v>-0.89999999999999991</v>
      </c>
      <c r="BL221" s="34" t="s">
        <v>1333</v>
      </c>
      <c r="BM221" s="34">
        <f t="shared" si="116"/>
        <v>-0.89999999999999991</v>
      </c>
      <c r="BN221" s="34" t="s">
        <v>1356</v>
      </c>
      <c r="BO221" s="34">
        <f t="shared" si="117"/>
        <v>-0.89999999999999991</v>
      </c>
      <c r="BP221" s="34" t="s">
        <v>1345</v>
      </c>
      <c r="BQ221" s="34">
        <f t="shared" si="118"/>
        <v>-0.89999999999999991</v>
      </c>
      <c r="BR221" s="34" t="s">
        <v>1349</v>
      </c>
      <c r="BS221" s="34">
        <f t="shared" si="119"/>
        <v>-0.89999999999999991</v>
      </c>
      <c r="BT221" s="34">
        <v>10</v>
      </c>
      <c r="BU221" s="34" t="s">
        <v>1324</v>
      </c>
      <c r="BV221" s="34">
        <f t="shared" si="120"/>
        <v>-1.5</v>
      </c>
      <c r="BW221" s="34" t="s">
        <v>19</v>
      </c>
      <c r="BX221" s="34">
        <f t="shared" si="120"/>
        <v>-1.5</v>
      </c>
      <c r="BY221" s="34" t="s">
        <v>1333</v>
      </c>
      <c r="BZ221" s="34">
        <f t="shared" si="120"/>
        <v>-1.5</v>
      </c>
      <c r="CA221" s="34" t="s">
        <v>20</v>
      </c>
      <c r="CB221" s="34">
        <f t="shared" si="120"/>
        <v>-1.5</v>
      </c>
      <c r="CC221" s="34" t="s">
        <v>1345</v>
      </c>
      <c r="CD221" s="34">
        <f t="shared" si="121"/>
        <v>-1.5</v>
      </c>
      <c r="CE221" s="34" t="s">
        <v>1349</v>
      </c>
      <c r="CF221" s="34">
        <f t="shared" si="122"/>
        <v>-1.5</v>
      </c>
      <c r="CG221" s="34">
        <v>10</v>
      </c>
      <c r="CH221" s="34" t="s">
        <v>1324</v>
      </c>
      <c r="CI221" s="34">
        <f t="shared" si="123"/>
        <v>-1.5</v>
      </c>
      <c r="CJ221" s="34" t="s">
        <v>19</v>
      </c>
      <c r="CK221" s="34">
        <f t="shared" si="124"/>
        <v>-1.5</v>
      </c>
      <c r="CL221" s="34" t="s">
        <v>1333</v>
      </c>
      <c r="CM221" s="34">
        <f t="shared" si="125"/>
        <v>-1.5</v>
      </c>
      <c r="CN221" s="34" t="s">
        <v>20</v>
      </c>
      <c r="CO221" s="34">
        <f t="shared" si="126"/>
        <v>-1.5</v>
      </c>
      <c r="CP221" s="34" t="s">
        <v>1345</v>
      </c>
      <c r="CQ221" s="34">
        <f t="shared" si="127"/>
        <v>-1.5</v>
      </c>
      <c r="CR221" s="34" t="s">
        <v>1349</v>
      </c>
      <c r="CS221" s="34">
        <f t="shared" si="128"/>
        <v>-1.5</v>
      </c>
    </row>
    <row r="222" spans="1:97" s="44" customFormat="1" ht="15.75">
      <c r="A222" s="42" t="s">
        <v>180</v>
      </c>
      <c r="B222" s="40" t="s">
        <v>397</v>
      </c>
      <c r="C222" s="42" t="s">
        <v>44</v>
      </c>
      <c r="D222" s="42" t="s">
        <v>8</v>
      </c>
      <c r="E222" s="35"/>
      <c r="F222" s="42">
        <v>0</v>
      </c>
      <c r="G222" s="34">
        <v>0</v>
      </c>
      <c r="H222" s="34">
        <v>106</v>
      </c>
      <c r="I222" s="34">
        <v>87</v>
      </c>
      <c r="J222" s="34">
        <v>53</v>
      </c>
      <c r="K222" s="73">
        <v>31.5</v>
      </c>
      <c r="L222" s="34">
        <v>63.5</v>
      </c>
      <c r="M222" s="34">
        <v>67.5</v>
      </c>
      <c r="N222" s="34">
        <v>409</v>
      </c>
      <c r="O222" s="34" t="str">
        <f>IF(D222="理科",IF(N222&gt;=分数线!$C$2,"本科",""),IF(D222="文科",IF(N222&gt;=分数线!$C$3,"本科","")))</f>
        <v/>
      </c>
      <c r="P222" s="34">
        <f t="shared" si="96"/>
        <v>0</v>
      </c>
      <c r="Q222" s="34" t="str">
        <f>IF(D222="理科",IF(N222&gt;=分数线!$C$6,"重本",""),IF(D222="文科",IF(N222&gt;=分数线!$C$7,"重本","")))</f>
        <v/>
      </c>
      <c r="R222" s="34">
        <f t="shared" si="100"/>
        <v>0</v>
      </c>
      <c r="S222" s="34">
        <f t="shared" si="101"/>
        <v>0</v>
      </c>
      <c r="T222" s="34">
        <v>8</v>
      </c>
      <c r="U222" s="34" t="s">
        <v>1324</v>
      </c>
      <c r="V222" s="34">
        <f t="shared" si="102"/>
        <v>0</v>
      </c>
      <c r="W222" s="34" t="s">
        <v>1330</v>
      </c>
      <c r="X222" s="34">
        <f t="shared" si="102"/>
        <v>0</v>
      </c>
      <c r="Y222" s="34" t="s">
        <v>1365</v>
      </c>
      <c r="Z222" s="34">
        <f t="shared" si="102"/>
        <v>0</v>
      </c>
      <c r="AA222" s="34" t="e">
        <v>#N/A</v>
      </c>
      <c r="AB222" s="34">
        <f t="shared" si="102"/>
        <v>0</v>
      </c>
      <c r="AC222" s="34" t="e">
        <v>#N/A</v>
      </c>
      <c r="AD222" s="34">
        <f t="shared" si="103"/>
        <v>0</v>
      </c>
      <c r="AE222" s="34" t="e">
        <v>#N/A</v>
      </c>
      <c r="AF222" s="34">
        <f t="shared" si="104"/>
        <v>0</v>
      </c>
      <c r="AG222" s="34" t="e">
        <v>#N/A</v>
      </c>
      <c r="AH222" s="34" t="e">
        <v>#N/A</v>
      </c>
      <c r="AI222" s="34">
        <f t="shared" si="105"/>
        <v>0</v>
      </c>
      <c r="AJ222" s="34" t="e">
        <v>#N/A</v>
      </c>
      <c r="AK222" s="34">
        <f t="shared" si="106"/>
        <v>0</v>
      </c>
      <c r="AL222" s="34" t="e">
        <v>#N/A</v>
      </c>
      <c r="AM222" s="34">
        <f t="shared" si="107"/>
        <v>0</v>
      </c>
      <c r="AN222" s="34" t="e">
        <v>#N/A</v>
      </c>
      <c r="AO222" s="34">
        <f t="shared" si="108"/>
        <v>0</v>
      </c>
      <c r="AP222" s="34" t="e">
        <v>#N/A</v>
      </c>
      <c r="AQ222" s="34">
        <f t="shared" si="109"/>
        <v>0</v>
      </c>
      <c r="AR222" s="34" t="e">
        <v>#N/A</v>
      </c>
      <c r="AS222" s="34">
        <f t="shared" si="110"/>
        <v>0</v>
      </c>
      <c r="AT222" s="34" t="s">
        <v>219</v>
      </c>
      <c r="AU222" s="34" t="s">
        <v>1324</v>
      </c>
      <c r="AV222" s="34">
        <f t="shared" si="111"/>
        <v>0</v>
      </c>
      <c r="AW222" s="34" t="s">
        <v>1330</v>
      </c>
      <c r="AX222" s="34">
        <f t="shared" si="111"/>
        <v>0</v>
      </c>
      <c r="AY222" s="34" t="s">
        <v>1334</v>
      </c>
      <c r="AZ222" s="34">
        <f t="shared" si="111"/>
        <v>0</v>
      </c>
      <c r="BA222" s="34" t="s">
        <v>1357</v>
      </c>
      <c r="BB222" s="34">
        <f t="shared" si="111"/>
        <v>0</v>
      </c>
      <c r="BC222" s="34" t="s">
        <v>1344</v>
      </c>
      <c r="BD222" s="34">
        <f t="shared" si="112"/>
        <v>0</v>
      </c>
      <c r="BE222" s="34" t="s">
        <v>1349</v>
      </c>
      <c r="BF222" s="34">
        <f t="shared" si="113"/>
        <v>0</v>
      </c>
      <c r="BG222" s="34">
        <v>8</v>
      </c>
      <c r="BH222" s="34" t="s">
        <v>1324</v>
      </c>
      <c r="BI222" s="34">
        <f t="shared" si="114"/>
        <v>0</v>
      </c>
      <c r="BJ222" s="34" t="s">
        <v>1330</v>
      </c>
      <c r="BK222" s="34">
        <f t="shared" si="115"/>
        <v>0</v>
      </c>
      <c r="BL222" s="34" t="s">
        <v>1334</v>
      </c>
      <c r="BM222" s="34">
        <f t="shared" si="116"/>
        <v>0</v>
      </c>
      <c r="BN222" s="34" t="s">
        <v>1357</v>
      </c>
      <c r="BO222" s="34">
        <f t="shared" si="117"/>
        <v>0</v>
      </c>
      <c r="BP222" s="34" t="s">
        <v>1344</v>
      </c>
      <c r="BQ222" s="34">
        <f t="shared" si="118"/>
        <v>0</v>
      </c>
      <c r="BR222" s="34" t="s">
        <v>1342</v>
      </c>
      <c r="BS222" s="34">
        <f t="shared" si="119"/>
        <v>0</v>
      </c>
      <c r="BT222" s="34">
        <v>8</v>
      </c>
      <c r="BU222" s="34" t="s">
        <v>1324</v>
      </c>
      <c r="BV222" s="34">
        <f t="shared" si="120"/>
        <v>0</v>
      </c>
      <c r="BW222" s="34" t="s">
        <v>1330</v>
      </c>
      <c r="BX222" s="34">
        <f t="shared" si="120"/>
        <v>0</v>
      </c>
      <c r="BY222" s="34" t="s">
        <v>1334</v>
      </c>
      <c r="BZ222" s="34">
        <f t="shared" si="120"/>
        <v>0</v>
      </c>
      <c r="CA222" s="34" t="s">
        <v>1340</v>
      </c>
      <c r="CB222" s="34">
        <f t="shared" si="120"/>
        <v>0</v>
      </c>
      <c r="CC222" s="34" t="s">
        <v>1344</v>
      </c>
      <c r="CD222" s="34">
        <f t="shared" si="121"/>
        <v>0</v>
      </c>
      <c r="CE222" s="34" t="s">
        <v>1342</v>
      </c>
      <c r="CF222" s="34">
        <f t="shared" si="122"/>
        <v>0</v>
      </c>
      <c r="CG222" s="34">
        <v>8</v>
      </c>
      <c r="CH222" s="34" t="s">
        <v>1324</v>
      </c>
      <c r="CI222" s="34">
        <f t="shared" si="123"/>
        <v>0</v>
      </c>
      <c r="CJ222" s="34" t="s">
        <v>1330</v>
      </c>
      <c r="CK222" s="34">
        <f t="shared" si="124"/>
        <v>0</v>
      </c>
      <c r="CL222" s="34" t="s">
        <v>1334</v>
      </c>
      <c r="CM222" s="34">
        <f t="shared" si="125"/>
        <v>0</v>
      </c>
      <c r="CN222" s="34" t="s">
        <v>1340</v>
      </c>
      <c r="CO222" s="34">
        <f t="shared" si="126"/>
        <v>0</v>
      </c>
      <c r="CP222" s="34" t="s">
        <v>1344</v>
      </c>
      <c r="CQ222" s="34">
        <f t="shared" si="127"/>
        <v>0</v>
      </c>
      <c r="CR222" s="34" t="s">
        <v>1342</v>
      </c>
      <c r="CS222" s="34">
        <f t="shared" si="128"/>
        <v>0</v>
      </c>
    </row>
    <row r="223" spans="1:97" s="44" customFormat="1" ht="15.75">
      <c r="A223" s="42" t="s">
        <v>952</v>
      </c>
      <c r="B223" s="40" t="s">
        <v>398</v>
      </c>
      <c r="C223" s="42" t="s">
        <v>44</v>
      </c>
      <c r="D223" s="42" t="s">
        <v>8</v>
      </c>
      <c r="E223" s="35"/>
      <c r="F223" s="42">
        <v>0</v>
      </c>
      <c r="G223" s="34">
        <v>0</v>
      </c>
      <c r="H223" s="34">
        <v>94</v>
      </c>
      <c r="I223" s="34">
        <v>75</v>
      </c>
      <c r="J223" s="34">
        <v>60</v>
      </c>
      <c r="K223" s="73">
        <v>43.5</v>
      </c>
      <c r="L223" s="34">
        <v>62.5</v>
      </c>
      <c r="M223" s="34">
        <v>73</v>
      </c>
      <c r="N223" s="34">
        <v>408</v>
      </c>
      <c r="O223" s="34" t="str">
        <f>IF(D223="理科",IF(N223&gt;=分数线!$C$2,"本科",""),IF(D223="文科",IF(N223&gt;=分数线!$C$3,"本科","")))</f>
        <v/>
      </c>
      <c r="P223" s="34">
        <f t="shared" si="96"/>
        <v>0</v>
      </c>
      <c r="Q223" s="34" t="str">
        <f>IF(D223="理科",IF(N223&gt;=分数线!$C$6,"重本",""),IF(D223="文科",IF(N223&gt;=分数线!$C$7,"重本","")))</f>
        <v/>
      </c>
      <c r="R223" s="34">
        <f t="shared" si="100"/>
        <v>0</v>
      </c>
      <c r="S223" s="34">
        <f t="shared" si="101"/>
        <v>0</v>
      </c>
      <c r="T223" s="34">
        <v>8</v>
      </c>
      <c r="U223" s="34" t="s">
        <v>1324</v>
      </c>
      <c r="V223" s="34">
        <f t="shared" si="102"/>
        <v>0</v>
      </c>
      <c r="W223" s="34" t="s">
        <v>1330</v>
      </c>
      <c r="X223" s="34">
        <f t="shared" si="102"/>
        <v>0</v>
      </c>
      <c r="Y223" s="34" t="s">
        <v>1365</v>
      </c>
      <c r="Z223" s="34">
        <f t="shared" si="102"/>
        <v>0</v>
      </c>
      <c r="AA223" s="34" t="s">
        <v>1366</v>
      </c>
      <c r="AB223" s="34">
        <f t="shared" si="102"/>
        <v>0</v>
      </c>
      <c r="AC223" s="34" t="s">
        <v>1344</v>
      </c>
      <c r="AD223" s="34">
        <f t="shared" si="103"/>
        <v>0</v>
      </c>
      <c r="AE223" s="34" t="s">
        <v>1349</v>
      </c>
      <c r="AF223" s="34">
        <f t="shared" si="104"/>
        <v>0</v>
      </c>
      <c r="AG223" s="34" t="s">
        <v>219</v>
      </c>
      <c r="AH223" s="34" t="s">
        <v>1324</v>
      </c>
      <c r="AI223" s="34">
        <f t="shared" si="105"/>
        <v>0</v>
      </c>
      <c r="AJ223" s="34" t="s">
        <v>1330</v>
      </c>
      <c r="AK223" s="34">
        <f t="shared" si="106"/>
        <v>0</v>
      </c>
      <c r="AL223" s="34" t="s">
        <v>1365</v>
      </c>
      <c r="AM223" s="34">
        <f t="shared" si="107"/>
        <v>0</v>
      </c>
      <c r="AN223" s="34" t="s">
        <v>1366</v>
      </c>
      <c r="AO223" s="34">
        <f t="shared" si="108"/>
        <v>0</v>
      </c>
      <c r="AP223" s="34" t="s">
        <v>1344</v>
      </c>
      <c r="AQ223" s="34">
        <f t="shared" si="109"/>
        <v>0</v>
      </c>
      <c r="AR223" s="34" t="s">
        <v>1349</v>
      </c>
      <c r="AS223" s="34">
        <f t="shared" si="110"/>
        <v>0</v>
      </c>
      <c r="AT223" s="34" t="s">
        <v>219</v>
      </c>
      <c r="AU223" s="34" t="s">
        <v>1324</v>
      </c>
      <c r="AV223" s="34">
        <f t="shared" si="111"/>
        <v>0</v>
      </c>
      <c r="AW223" s="34" t="s">
        <v>1330</v>
      </c>
      <c r="AX223" s="34">
        <f t="shared" si="111"/>
        <v>0</v>
      </c>
      <c r="AY223" s="34" t="s">
        <v>1334</v>
      </c>
      <c r="AZ223" s="34">
        <f t="shared" si="111"/>
        <v>0</v>
      </c>
      <c r="BA223" s="34" t="s">
        <v>1357</v>
      </c>
      <c r="BB223" s="34">
        <f t="shared" si="111"/>
        <v>0</v>
      </c>
      <c r="BC223" s="34" t="s">
        <v>1344</v>
      </c>
      <c r="BD223" s="34">
        <f t="shared" si="112"/>
        <v>0</v>
      </c>
      <c r="BE223" s="34" t="s">
        <v>1349</v>
      </c>
      <c r="BF223" s="34">
        <f t="shared" si="113"/>
        <v>0</v>
      </c>
      <c r="BG223" s="34">
        <v>8</v>
      </c>
      <c r="BH223" s="34" t="s">
        <v>1324</v>
      </c>
      <c r="BI223" s="34">
        <f t="shared" si="114"/>
        <v>0</v>
      </c>
      <c r="BJ223" s="34" t="s">
        <v>1330</v>
      </c>
      <c r="BK223" s="34">
        <f t="shared" si="115"/>
        <v>0</v>
      </c>
      <c r="BL223" s="34" t="s">
        <v>1334</v>
      </c>
      <c r="BM223" s="34">
        <f t="shared" si="116"/>
        <v>0</v>
      </c>
      <c r="BN223" s="34" t="s">
        <v>1357</v>
      </c>
      <c r="BO223" s="34">
        <f t="shared" si="117"/>
        <v>0</v>
      </c>
      <c r="BP223" s="34" t="s">
        <v>1344</v>
      </c>
      <c r="BQ223" s="34">
        <f t="shared" si="118"/>
        <v>0</v>
      </c>
      <c r="BR223" s="34" t="s">
        <v>1342</v>
      </c>
      <c r="BS223" s="34">
        <f t="shared" si="119"/>
        <v>0</v>
      </c>
      <c r="BT223" s="34">
        <v>8</v>
      </c>
      <c r="BU223" s="34" t="s">
        <v>1324</v>
      </c>
      <c r="BV223" s="34">
        <f t="shared" si="120"/>
        <v>0</v>
      </c>
      <c r="BW223" s="34" t="s">
        <v>1330</v>
      </c>
      <c r="BX223" s="34">
        <f t="shared" si="120"/>
        <v>0</v>
      </c>
      <c r="BY223" s="34" t="s">
        <v>1334</v>
      </c>
      <c r="BZ223" s="34">
        <f t="shared" si="120"/>
        <v>0</v>
      </c>
      <c r="CA223" s="34" t="s">
        <v>1340</v>
      </c>
      <c r="CB223" s="34">
        <f t="shared" si="120"/>
        <v>0</v>
      </c>
      <c r="CC223" s="34" t="s">
        <v>1344</v>
      </c>
      <c r="CD223" s="34">
        <f t="shared" si="121"/>
        <v>0</v>
      </c>
      <c r="CE223" s="34" t="s">
        <v>1342</v>
      </c>
      <c r="CF223" s="34">
        <f t="shared" si="122"/>
        <v>0</v>
      </c>
      <c r="CG223" s="34">
        <v>8</v>
      </c>
      <c r="CH223" s="34" t="s">
        <v>1324</v>
      </c>
      <c r="CI223" s="34">
        <f t="shared" si="123"/>
        <v>0</v>
      </c>
      <c r="CJ223" s="34" t="s">
        <v>1330</v>
      </c>
      <c r="CK223" s="34">
        <f t="shared" si="124"/>
        <v>0</v>
      </c>
      <c r="CL223" s="34" t="s">
        <v>1334</v>
      </c>
      <c r="CM223" s="34">
        <f t="shared" si="125"/>
        <v>0</v>
      </c>
      <c r="CN223" s="34" t="s">
        <v>1340</v>
      </c>
      <c r="CO223" s="34">
        <f t="shared" si="126"/>
        <v>0</v>
      </c>
      <c r="CP223" s="34" t="s">
        <v>1344</v>
      </c>
      <c r="CQ223" s="34">
        <f t="shared" si="127"/>
        <v>0</v>
      </c>
      <c r="CR223" s="34" t="s">
        <v>1342</v>
      </c>
      <c r="CS223" s="34">
        <f t="shared" si="128"/>
        <v>0</v>
      </c>
    </row>
    <row r="224" spans="1:97" s="44" customFormat="1" ht="15.75">
      <c r="A224" s="42" t="s">
        <v>953</v>
      </c>
      <c r="B224" s="40" t="s">
        <v>399</v>
      </c>
      <c r="C224" s="42" t="s">
        <v>44</v>
      </c>
      <c r="D224" s="42" t="s">
        <v>8</v>
      </c>
      <c r="E224" s="35"/>
      <c r="F224" s="42">
        <v>1</v>
      </c>
      <c r="G224" s="34">
        <v>0</v>
      </c>
      <c r="H224" s="34">
        <v>109</v>
      </c>
      <c r="I224" s="34">
        <v>53</v>
      </c>
      <c r="J224" s="34">
        <v>85</v>
      </c>
      <c r="K224" s="73">
        <v>47</v>
      </c>
      <c r="L224" s="34">
        <v>53</v>
      </c>
      <c r="M224" s="34">
        <v>59.5</v>
      </c>
      <c r="N224" s="34">
        <v>407</v>
      </c>
      <c r="O224" s="34" t="str">
        <f>IF(D224="理科",IF(N224&gt;=分数线!$C$2,"本科",""),IF(D224="文科",IF(N224&gt;=分数线!$C$3,"本科","")))</f>
        <v/>
      </c>
      <c r="P224" s="34">
        <f t="shared" si="96"/>
        <v>-36</v>
      </c>
      <c r="Q224" s="34" t="str">
        <f>IF(D224="理科",IF(N224&gt;=分数线!$C$6,"重本",""),IF(D224="文科",IF(N224&gt;=分数线!$C$7,"重本","")))</f>
        <v/>
      </c>
      <c r="R224" s="34">
        <f t="shared" si="100"/>
        <v>0</v>
      </c>
      <c r="S224" s="34">
        <f t="shared" si="101"/>
        <v>-36</v>
      </c>
      <c r="T224" s="34">
        <v>10</v>
      </c>
      <c r="U224" s="34" t="s">
        <v>1324</v>
      </c>
      <c r="V224" s="34">
        <f t="shared" si="102"/>
        <v>-0.6</v>
      </c>
      <c r="W224" s="34" t="s">
        <v>1351</v>
      </c>
      <c r="X224" s="34">
        <f t="shared" si="102"/>
        <v>-0.6</v>
      </c>
      <c r="Y224" s="34" t="s">
        <v>1355</v>
      </c>
      <c r="Z224" s="34">
        <f t="shared" si="102"/>
        <v>-0.6</v>
      </c>
      <c r="AA224" s="34" t="s">
        <v>1356</v>
      </c>
      <c r="AB224" s="34">
        <f t="shared" si="102"/>
        <v>-0.6</v>
      </c>
      <c r="AC224" s="34" t="s">
        <v>1345</v>
      </c>
      <c r="AD224" s="34">
        <f t="shared" si="103"/>
        <v>-0.6</v>
      </c>
      <c r="AE224" s="34" t="s">
        <v>1349</v>
      </c>
      <c r="AF224" s="34">
        <f t="shared" si="104"/>
        <v>-0.6</v>
      </c>
      <c r="AG224" s="34" t="s">
        <v>218</v>
      </c>
      <c r="AH224" s="34" t="s">
        <v>1324</v>
      </c>
      <c r="AI224" s="34">
        <f t="shared" si="105"/>
        <v>-0.6</v>
      </c>
      <c r="AJ224" s="34" t="s">
        <v>1351</v>
      </c>
      <c r="AK224" s="34">
        <f t="shared" si="106"/>
        <v>-0.6</v>
      </c>
      <c r="AL224" s="34" t="s">
        <v>1355</v>
      </c>
      <c r="AM224" s="34">
        <f t="shared" si="107"/>
        <v>-0.6</v>
      </c>
      <c r="AN224" s="34" t="s">
        <v>1356</v>
      </c>
      <c r="AO224" s="34">
        <f t="shared" si="108"/>
        <v>-0.6</v>
      </c>
      <c r="AP224" s="34" t="s">
        <v>1345</v>
      </c>
      <c r="AQ224" s="34">
        <f t="shared" si="109"/>
        <v>-0.6</v>
      </c>
      <c r="AR224" s="34" t="s">
        <v>1349</v>
      </c>
      <c r="AS224" s="34">
        <f t="shared" si="110"/>
        <v>-0.6</v>
      </c>
      <c r="AT224" s="34" t="s">
        <v>218</v>
      </c>
      <c r="AU224" s="34" t="s">
        <v>1324</v>
      </c>
      <c r="AV224" s="34">
        <f t="shared" si="111"/>
        <v>-0.89999999999999991</v>
      </c>
      <c r="AW224" s="34" t="s">
        <v>1351</v>
      </c>
      <c r="AX224" s="34">
        <f t="shared" si="111"/>
        <v>-0.89999999999999991</v>
      </c>
      <c r="AY224" s="34" t="s">
        <v>1333</v>
      </c>
      <c r="AZ224" s="34">
        <f t="shared" si="111"/>
        <v>-0.89999999999999991</v>
      </c>
      <c r="BA224" s="34" t="s">
        <v>1357</v>
      </c>
      <c r="BB224" s="34">
        <f t="shared" si="111"/>
        <v>-0.89999999999999991</v>
      </c>
      <c r="BC224" s="34" t="s">
        <v>1345</v>
      </c>
      <c r="BD224" s="34">
        <f t="shared" si="112"/>
        <v>-0.89999999999999991</v>
      </c>
      <c r="BE224" s="34" t="s">
        <v>1349</v>
      </c>
      <c r="BF224" s="34">
        <f t="shared" si="113"/>
        <v>-0.89999999999999991</v>
      </c>
      <c r="BG224" s="34">
        <v>10</v>
      </c>
      <c r="BH224" s="34" t="s">
        <v>1324</v>
      </c>
      <c r="BI224" s="34">
        <f t="shared" si="114"/>
        <v>-0.89999999999999991</v>
      </c>
      <c r="BJ224" s="34" t="s">
        <v>1351</v>
      </c>
      <c r="BK224" s="34">
        <f t="shared" si="115"/>
        <v>-0.89999999999999991</v>
      </c>
      <c r="BL224" s="34" t="s">
        <v>1333</v>
      </c>
      <c r="BM224" s="34">
        <f t="shared" si="116"/>
        <v>-0.89999999999999991</v>
      </c>
      <c r="BN224" s="34" t="s">
        <v>1356</v>
      </c>
      <c r="BO224" s="34">
        <f t="shared" si="117"/>
        <v>-0.89999999999999991</v>
      </c>
      <c r="BP224" s="34" t="s">
        <v>1345</v>
      </c>
      <c r="BQ224" s="34">
        <f t="shared" si="118"/>
        <v>-0.89999999999999991</v>
      </c>
      <c r="BR224" s="34" t="s">
        <v>1349</v>
      </c>
      <c r="BS224" s="34">
        <f t="shared" si="119"/>
        <v>-0.89999999999999991</v>
      </c>
      <c r="BT224" s="34">
        <v>10</v>
      </c>
      <c r="BU224" s="34" t="s">
        <v>1324</v>
      </c>
      <c r="BV224" s="34">
        <f t="shared" si="120"/>
        <v>-1.5</v>
      </c>
      <c r="BW224" s="34" t="s">
        <v>19</v>
      </c>
      <c r="BX224" s="34">
        <f t="shared" si="120"/>
        <v>-1.5</v>
      </c>
      <c r="BY224" s="34" t="s">
        <v>1333</v>
      </c>
      <c r="BZ224" s="34">
        <f t="shared" si="120"/>
        <v>-1.5</v>
      </c>
      <c r="CA224" s="34" t="s">
        <v>20</v>
      </c>
      <c r="CB224" s="34">
        <f t="shared" si="120"/>
        <v>-1.5</v>
      </c>
      <c r="CC224" s="34" t="s">
        <v>1345</v>
      </c>
      <c r="CD224" s="34">
        <f t="shared" si="121"/>
        <v>-1.5</v>
      </c>
      <c r="CE224" s="34" t="s">
        <v>1349</v>
      </c>
      <c r="CF224" s="34">
        <f t="shared" si="122"/>
        <v>-1.5</v>
      </c>
      <c r="CG224" s="34">
        <v>10</v>
      </c>
      <c r="CH224" s="34" t="s">
        <v>1324</v>
      </c>
      <c r="CI224" s="34">
        <f t="shared" si="123"/>
        <v>-1.5</v>
      </c>
      <c r="CJ224" s="34" t="s">
        <v>19</v>
      </c>
      <c r="CK224" s="34">
        <f t="shared" si="124"/>
        <v>-1.5</v>
      </c>
      <c r="CL224" s="34" t="s">
        <v>1333</v>
      </c>
      <c r="CM224" s="34">
        <f t="shared" si="125"/>
        <v>-1.5</v>
      </c>
      <c r="CN224" s="34" t="s">
        <v>20</v>
      </c>
      <c r="CO224" s="34">
        <f t="shared" si="126"/>
        <v>-1.5</v>
      </c>
      <c r="CP224" s="34" t="s">
        <v>1345</v>
      </c>
      <c r="CQ224" s="34">
        <f t="shared" si="127"/>
        <v>-1.5</v>
      </c>
      <c r="CR224" s="34" t="s">
        <v>1349</v>
      </c>
      <c r="CS224" s="34">
        <f t="shared" si="128"/>
        <v>-1.5</v>
      </c>
    </row>
    <row r="225" spans="1:97" s="44" customFormat="1" ht="15.75">
      <c r="A225" s="42" t="s">
        <v>954</v>
      </c>
      <c r="B225" s="40" t="s">
        <v>400</v>
      </c>
      <c r="C225" s="42" t="s">
        <v>44</v>
      </c>
      <c r="D225" s="42" t="s">
        <v>8</v>
      </c>
      <c r="E225" s="35"/>
      <c r="F225" s="42">
        <v>1</v>
      </c>
      <c r="G225" s="34">
        <v>0</v>
      </c>
      <c r="H225" s="34">
        <v>114</v>
      </c>
      <c r="I225" s="34">
        <v>72</v>
      </c>
      <c r="J225" s="34">
        <v>92</v>
      </c>
      <c r="K225" s="73">
        <v>32</v>
      </c>
      <c r="L225" s="34">
        <v>38</v>
      </c>
      <c r="M225" s="34">
        <v>57</v>
      </c>
      <c r="N225" s="34">
        <v>405</v>
      </c>
      <c r="O225" s="34" t="str">
        <f>IF(D225="理科",IF(N225&gt;=分数线!$C$2,"本科",""),IF(D225="文科",IF(N225&gt;=分数线!$C$3,"本科","")))</f>
        <v/>
      </c>
      <c r="P225" s="34">
        <f t="shared" si="96"/>
        <v>-36</v>
      </c>
      <c r="Q225" s="34" t="str">
        <f>IF(D225="理科",IF(N225&gt;=分数线!$C$6,"重本",""),IF(D225="文科",IF(N225&gt;=分数线!$C$7,"重本","")))</f>
        <v/>
      </c>
      <c r="R225" s="34">
        <f t="shared" si="100"/>
        <v>0</v>
      </c>
      <c r="S225" s="34">
        <f t="shared" si="101"/>
        <v>-36</v>
      </c>
      <c r="T225" s="34">
        <v>12</v>
      </c>
      <c r="U225" s="34" t="s">
        <v>1362</v>
      </c>
      <c r="V225" s="34">
        <f t="shared" si="102"/>
        <v>-0.6</v>
      </c>
      <c r="W225" s="34" t="s">
        <v>1331</v>
      </c>
      <c r="X225" s="34">
        <f t="shared" si="102"/>
        <v>-0.6</v>
      </c>
      <c r="Y225" s="34" t="s">
        <v>1365</v>
      </c>
      <c r="Z225" s="34">
        <f t="shared" si="102"/>
        <v>-0.6</v>
      </c>
      <c r="AA225" s="34" t="s">
        <v>1340</v>
      </c>
      <c r="AB225" s="34">
        <f t="shared" si="102"/>
        <v>-0.6</v>
      </c>
      <c r="AC225" s="34" t="s">
        <v>73</v>
      </c>
      <c r="AD225" s="34">
        <f t="shared" si="103"/>
        <v>-0.6</v>
      </c>
      <c r="AE225" s="34" t="s">
        <v>1348</v>
      </c>
      <c r="AF225" s="34">
        <f t="shared" si="104"/>
        <v>-0.6</v>
      </c>
      <c r="AG225" s="34" t="s">
        <v>1359</v>
      </c>
      <c r="AH225" s="34" t="s">
        <v>1362</v>
      </c>
      <c r="AI225" s="34">
        <f t="shared" si="105"/>
        <v>-0.6</v>
      </c>
      <c r="AJ225" s="34" t="s">
        <v>1331</v>
      </c>
      <c r="AK225" s="34">
        <f t="shared" si="106"/>
        <v>-0.6</v>
      </c>
      <c r="AL225" s="34" t="s">
        <v>1365</v>
      </c>
      <c r="AM225" s="34">
        <f t="shared" si="107"/>
        <v>-0.6</v>
      </c>
      <c r="AN225" s="34" t="s">
        <v>1340</v>
      </c>
      <c r="AO225" s="34">
        <f t="shared" si="108"/>
        <v>-0.6</v>
      </c>
      <c r="AP225" s="34" t="s">
        <v>73</v>
      </c>
      <c r="AQ225" s="34">
        <f t="shared" si="109"/>
        <v>-0.6</v>
      </c>
      <c r="AR225" s="34" t="s">
        <v>1348</v>
      </c>
      <c r="AS225" s="34">
        <f t="shared" si="110"/>
        <v>-0.6</v>
      </c>
      <c r="AT225" s="34" t="s">
        <v>1359</v>
      </c>
      <c r="AU225" s="34" t="s">
        <v>1326</v>
      </c>
      <c r="AV225" s="34">
        <f t="shared" si="111"/>
        <v>-0.89999999999999991</v>
      </c>
      <c r="AW225" s="34" t="s">
        <v>1331</v>
      </c>
      <c r="AX225" s="34">
        <f t="shared" si="111"/>
        <v>-0.89999999999999991</v>
      </c>
      <c r="AY225" s="34" t="s">
        <v>1335</v>
      </c>
      <c r="AZ225" s="34">
        <f t="shared" si="111"/>
        <v>-0.89999999999999991</v>
      </c>
      <c r="BA225" s="34" t="s">
        <v>1340</v>
      </c>
      <c r="BB225" s="34">
        <f t="shared" si="111"/>
        <v>-0.89999999999999991</v>
      </c>
      <c r="BC225" s="34" t="s">
        <v>73</v>
      </c>
      <c r="BD225" s="34">
        <f t="shared" si="112"/>
        <v>-0.89999999999999991</v>
      </c>
      <c r="BE225" s="34" t="s">
        <v>1348</v>
      </c>
      <c r="BF225" s="34">
        <f t="shared" si="113"/>
        <v>-0.89999999999999991</v>
      </c>
      <c r="BG225" s="34">
        <v>12</v>
      </c>
      <c r="BH225" s="34" t="s">
        <v>1326</v>
      </c>
      <c r="BI225" s="34">
        <f t="shared" si="114"/>
        <v>-0.89999999999999991</v>
      </c>
      <c r="BJ225" s="34" t="s">
        <v>1331</v>
      </c>
      <c r="BK225" s="34">
        <f t="shared" si="115"/>
        <v>-0.89999999999999991</v>
      </c>
      <c r="BL225" s="34" t="s">
        <v>1335</v>
      </c>
      <c r="BM225" s="34">
        <f t="shared" si="116"/>
        <v>-0.89999999999999991</v>
      </c>
      <c r="BN225" s="34" t="s">
        <v>1340</v>
      </c>
      <c r="BO225" s="34">
        <f t="shared" si="117"/>
        <v>-0.89999999999999991</v>
      </c>
      <c r="BP225" s="34" t="s">
        <v>73</v>
      </c>
      <c r="BQ225" s="34">
        <f t="shared" si="118"/>
        <v>-0.89999999999999991</v>
      </c>
      <c r="BR225" s="34" t="s">
        <v>1348</v>
      </c>
      <c r="BS225" s="34">
        <f t="shared" si="119"/>
        <v>-0.89999999999999991</v>
      </c>
      <c r="BT225" s="34">
        <v>12</v>
      </c>
      <c r="BU225" s="34" t="s">
        <v>1326</v>
      </c>
      <c r="BV225" s="34">
        <f t="shared" si="120"/>
        <v>-1.5</v>
      </c>
      <c r="BW225" s="34" t="s">
        <v>1331</v>
      </c>
      <c r="BX225" s="34">
        <f t="shared" si="120"/>
        <v>-1.5</v>
      </c>
      <c r="BY225" s="34" t="s">
        <v>1335</v>
      </c>
      <c r="BZ225" s="34">
        <f t="shared" si="120"/>
        <v>-1.5</v>
      </c>
      <c r="CA225" s="34" t="s">
        <v>1340</v>
      </c>
      <c r="CB225" s="34">
        <f t="shared" si="120"/>
        <v>-1.5</v>
      </c>
      <c r="CC225" s="34" t="s">
        <v>73</v>
      </c>
      <c r="CD225" s="34">
        <f t="shared" si="121"/>
        <v>-1.5</v>
      </c>
      <c r="CE225" s="34" t="s">
        <v>1348</v>
      </c>
      <c r="CF225" s="34">
        <f t="shared" si="122"/>
        <v>-1.5</v>
      </c>
      <c r="CG225" s="34">
        <v>12</v>
      </c>
      <c r="CH225" s="34" t="s">
        <v>1326</v>
      </c>
      <c r="CI225" s="34">
        <f t="shared" si="123"/>
        <v>-1.5</v>
      </c>
      <c r="CJ225" s="34" t="s">
        <v>1331</v>
      </c>
      <c r="CK225" s="34">
        <f t="shared" si="124"/>
        <v>-1.5</v>
      </c>
      <c r="CL225" s="34" t="s">
        <v>1335</v>
      </c>
      <c r="CM225" s="34">
        <f t="shared" si="125"/>
        <v>-1.5</v>
      </c>
      <c r="CN225" s="34" t="s">
        <v>1340</v>
      </c>
      <c r="CO225" s="34">
        <f t="shared" si="126"/>
        <v>-1.5</v>
      </c>
      <c r="CP225" s="34" t="s">
        <v>73</v>
      </c>
      <c r="CQ225" s="34">
        <f t="shared" si="127"/>
        <v>-1.5</v>
      </c>
      <c r="CR225" s="34" t="s">
        <v>1348</v>
      </c>
      <c r="CS225" s="34">
        <f t="shared" si="128"/>
        <v>-1.5</v>
      </c>
    </row>
    <row r="226" spans="1:97" s="44" customFormat="1" ht="15.75">
      <c r="A226" s="42" t="s">
        <v>955</v>
      </c>
      <c r="B226" s="40" t="s">
        <v>401</v>
      </c>
      <c r="C226" s="42" t="s">
        <v>44</v>
      </c>
      <c r="D226" s="42" t="s">
        <v>8</v>
      </c>
      <c r="E226" s="35"/>
      <c r="F226" s="42">
        <v>0.2</v>
      </c>
      <c r="G226" s="34">
        <v>0</v>
      </c>
      <c r="H226" s="34">
        <v>100</v>
      </c>
      <c r="I226" s="34">
        <v>57</v>
      </c>
      <c r="J226" s="34">
        <v>94</v>
      </c>
      <c r="K226" s="73">
        <v>25.5</v>
      </c>
      <c r="L226" s="34">
        <v>57</v>
      </c>
      <c r="M226" s="34">
        <v>69.5</v>
      </c>
      <c r="N226" s="34">
        <v>403</v>
      </c>
      <c r="O226" s="34" t="str">
        <f>IF(D226="理科",IF(N226&gt;=分数线!$C$2,"本科",""),IF(D226="文科",IF(N226&gt;=分数线!$C$3,"本科","")))</f>
        <v/>
      </c>
      <c r="P226" s="34">
        <f t="shared" si="96"/>
        <v>-7.2</v>
      </c>
      <c r="Q226" s="34" t="str">
        <f>IF(D226="理科",IF(N226&gt;=分数线!$C$6,"重本",""),IF(D226="文科",IF(N226&gt;=分数线!$C$7,"重本","")))</f>
        <v/>
      </c>
      <c r="R226" s="34">
        <f t="shared" si="100"/>
        <v>0</v>
      </c>
      <c r="S226" s="34">
        <f t="shared" si="101"/>
        <v>-7.2</v>
      </c>
      <c r="T226" s="34">
        <v>6</v>
      </c>
      <c r="U226" s="34" t="s">
        <v>1321</v>
      </c>
      <c r="V226" s="34">
        <f t="shared" si="102"/>
        <v>-0.12000000000000001</v>
      </c>
      <c r="W226" s="34" t="s">
        <v>1328</v>
      </c>
      <c r="X226" s="34">
        <f t="shared" si="102"/>
        <v>-0.12000000000000001</v>
      </c>
      <c r="Y226" s="34" t="s">
        <v>1353</v>
      </c>
      <c r="Z226" s="34">
        <f t="shared" si="102"/>
        <v>-0.12000000000000001</v>
      </c>
      <c r="AA226" s="34" t="s">
        <v>1340</v>
      </c>
      <c r="AB226" s="34">
        <f t="shared" si="102"/>
        <v>-0.12000000000000001</v>
      </c>
      <c r="AC226" s="34" t="s">
        <v>1345</v>
      </c>
      <c r="AD226" s="34">
        <f t="shared" si="103"/>
        <v>-0.12000000000000001</v>
      </c>
      <c r="AE226" s="34" t="s">
        <v>1348</v>
      </c>
      <c r="AF226" s="34">
        <f t="shared" si="104"/>
        <v>-0.12000000000000001</v>
      </c>
      <c r="AG226" s="34" t="s">
        <v>221</v>
      </c>
      <c r="AH226" s="34" t="s">
        <v>1321</v>
      </c>
      <c r="AI226" s="34">
        <f t="shared" si="105"/>
        <v>-0.12000000000000001</v>
      </c>
      <c r="AJ226" s="34" t="s">
        <v>1328</v>
      </c>
      <c r="AK226" s="34">
        <f t="shared" si="106"/>
        <v>-0.12000000000000001</v>
      </c>
      <c r="AL226" s="34" t="s">
        <v>1353</v>
      </c>
      <c r="AM226" s="34">
        <f t="shared" si="107"/>
        <v>-0.12000000000000001</v>
      </c>
      <c r="AN226" s="34" t="s">
        <v>1340</v>
      </c>
      <c r="AO226" s="34">
        <f t="shared" si="108"/>
        <v>-0.12000000000000001</v>
      </c>
      <c r="AP226" s="34" t="s">
        <v>1345</v>
      </c>
      <c r="AQ226" s="34">
        <f t="shared" si="109"/>
        <v>-0.12000000000000001</v>
      </c>
      <c r="AR226" s="34" t="s">
        <v>1348</v>
      </c>
      <c r="AS226" s="34">
        <f t="shared" si="110"/>
        <v>-0.12000000000000001</v>
      </c>
      <c r="AT226" s="34" t="s">
        <v>221</v>
      </c>
      <c r="AU226" s="34" t="s">
        <v>1321</v>
      </c>
      <c r="AV226" s="34">
        <f t="shared" si="111"/>
        <v>-0.18000000000000002</v>
      </c>
      <c r="AW226" s="34" t="s">
        <v>1328</v>
      </c>
      <c r="AX226" s="34">
        <f t="shared" si="111"/>
        <v>-0.18000000000000002</v>
      </c>
      <c r="AY226" s="34" t="s">
        <v>1361</v>
      </c>
      <c r="AZ226" s="34">
        <f t="shared" si="111"/>
        <v>-0.18000000000000002</v>
      </c>
      <c r="BA226" s="34" t="s">
        <v>1339</v>
      </c>
      <c r="BB226" s="34">
        <f t="shared" si="111"/>
        <v>-0.18000000000000002</v>
      </c>
      <c r="BC226" s="34" t="s">
        <v>1345</v>
      </c>
      <c r="BD226" s="34">
        <f t="shared" si="112"/>
        <v>-0.18000000000000002</v>
      </c>
      <c r="BE226" s="34" t="s">
        <v>1348</v>
      </c>
      <c r="BF226" s="34">
        <f t="shared" si="113"/>
        <v>-0.18000000000000002</v>
      </c>
      <c r="BG226" s="34">
        <v>6</v>
      </c>
      <c r="BH226" s="34" t="s">
        <v>1321</v>
      </c>
      <c r="BI226" s="34">
        <f t="shared" si="114"/>
        <v>-0.18000000000000002</v>
      </c>
      <c r="BJ226" s="34" t="s">
        <v>1328</v>
      </c>
      <c r="BK226" s="34">
        <f t="shared" si="115"/>
        <v>-0.18000000000000002</v>
      </c>
      <c r="BL226" s="34" t="s">
        <v>1353</v>
      </c>
      <c r="BM226" s="34">
        <f t="shared" si="116"/>
        <v>-0.18000000000000002</v>
      </c>
      <c r="BN226" s="34" t="s">
        <v>1339</v>
      </c>
      <c r="BO226" s="34">
        <f t="shared" si="117"/>
        <v>-0.18000000000000002</v>
      </c>
      <c r="BP226" s="34" t="s">
        <v>1345</v>
      </c>
      <c r="BQ226" s="34">
        <f t="shared" si="118"/>
        <v>-0.18000000000000002</v>
      </c>
      <c r="BR226" s="34" t="s">
        <v>1348</v>
      </c>
      <c r="BS226" s="34">
        <f t="shared" si="119"/>
        <v>-0.18000000000000002</v>
      </c>
      <c r="BT226" s="34">
        <v>6</v>
      </c>
      <c r="BU226" s="34" t="s">
        <v>1321</v>
      </c>
      <c r="BV226" s="34">
        <f t="shared" si="120"/>
        <v>-0.3</v>
      </c>
      <c r="BW226" s="34" t="s">
        <v>1328</v>
      </c>
      <c r="BX226" s="34">
        <f t="shared" si="120"/>
        <v>-0.3</v>
      </c>
      <c r="BY226" s="34" t="s">
        <v>70</v>
      </c>
      <c r="BZ226" s="34">
        <f t="shared" si="120"/>
        <v>-0.3</v>
      </c>
      <c r="CA226" s="34" t="s">
        <v>1339</v>
      </c>
      <c r="CB226" s="34">
        <f t="shared" si="120"/>
        <v>-0.3</v>
      </c>
      <c r="CC226" s="34" t="s">
        <v>1345</v>
      </c>
      <c r="CD226" s="34">
        <f t="shared" si="121"/>
        <v>-0.3</v>
      </c>
      <c r="CE226" s="34" t="s">
        <v>1342</v>
      </c>
      <c r="CF226" s="34">
        <f t="shared" si="122"/>
        <v>-0.3</v>
      </c>
      <c r="CG226" s="34">
        <v>6</v>
      </c>
      <c r="CH226" s="34" t="s">
        <v>1321</v>
      </c>
      <c r="CI226" s="34">
        <f t="shared" si="123"/>
        <v>-0.3</v>
      </c>
      <c r="CJ226" s="34" t="s">
        <v>1328</v>
      </c>
      <c r="CK226" s="34">
        <f t="shared" si="124"/>
        <v>-0.3</v>
      </c>
      <c r="CL226" s="34" t="s">
        <v>70</v>
      </c>
      <c r="CM226" s="34">
        <f t="shared" si="125"/>
        <v>-0.3</v>
      </c>
      <c r="CN226" s="34" t="s">
        <v>1339</v>
      </c>
      <c r="CO226" s="34">
        <f t="shared" si="126"/>
        <v>-0.3</v>
      </c>
      <c r="CP226" s="34" t="s">
        <v>1342</v>
      </c>
      <c r="CQ226" s="34">
        <f t="shared" si="127"/>
        <v>-0.3</v>
      </c>
      <c r="CR226" s="34" t="s">
        <v>1342</v>
      </c>
      <c r="CS226" s="34">
        <f t="shared" si="128"/>
        <v>-0.3</v>
      </c>
    </row>
    <row r="227" spans="1:97" s="44" customFormat="1" ht="15.75">
      <c r="A227" s="42" t="s">
        <v>956</v>
      </c>
      <c r="B227" s="40" t="s">
        <v>402</v>
      </c>
      <c r="C227" s="42" t="s">
        <v>44</v>
      </c>
      <c r="D227" s="42" t="s">
        <v>8</v>
      </c>
      <c r="E227" s="35"/>
      <c r="F227" s="42">
        <v>0.8</v>
      </c>
      <c r="G227" s="34">
        <v>0</v>
      </c>
      <c r="H227" s="34">
        <v>103</v>
      </c>
      <c r="I227" s="34">
        <v>69</v>
      </c>
      <c r="J227" s="34">
        <v>69</v>
      </c>
      <c r="K227" s="73">
        <v>42.5</v>
      </c>
      <c r="L227" s="34">
        <v>50</v>
      </c>
      <c r="M227" s="34">
        <v>69.5</v>
      </c>
      <c r="N227" s="34">
        <v>403</v>
      </c>
      <c r="O227" s="34" t="str">
        <f>IF(D227="理科",IF(N227&gt;=分数线!$C$2,"本科",""),IF(D227="文科",IF(N227&gt;=分数线!$C$3,"本科","")))</f>
        <v/>
      </c>
      <c r="P227" s="34">
        <f t="shared" si="96"/>
        <v>-28.8</v>
      </c>
      <c r="Q227" s="34" t="str">
        <f>IF(D227="理科",IF(N227&gt;=分数线!$C$6,"重本",""),IF(D227="文科",IF(N227&gt;=分数线!$C$7,"重本","")))</f>
        <v/>
      </c>
      <c r="R227" s="34">
        <f t="shared" si="100"/>
        <v>0</v>
      </c>
      <c r="S227" s="34">
        <f t="shared" si="101"/>
        <v>-28.8</v>
      </c>
      <c r="T227" s="34">
        <v>10</v>
      </c>
      <c r="U227" s="34" t="s">
        <v>1324</v>
      </c>
      <c r="V227" s="34">
        <f t="shared" si="102"/>
        <v>-0.48000000000000004</v>
      </c>
      <c r="W227" s="34" t="s">
        <v>1351</v>
      </c>
      <c r="X227" s="34">
        <f t="shared" si="102"/>
        <v>-0.48000000000000004</v>
      </c>
      <c r="Y227" s="34" t="s">
        <v>1355</v>
      </c>
      <c r="Z227" s="34">
        <f t="shared" si="102"/>
        <v>-0.48000000000000004</v>
      </c>
      <c r="AA227" s="34" t="s">
        <v>1356</v>
      </c>
      <c r="AB227" s="34">
        <f t="shared" si="102"/>
        <v>-0.48000000000000004</v>
      </c>
      <c r="AC227" s="34" t="s">
        <v>1345</v>
      </c>
      <c r="AD227" s="34">
        <f t="shared" si="103"/>
        <v>-0.48000000000000004</v>
      </c>
      <c r="AE227" s="34" t="s">
        <v>1349</v>
      </c>
      <c r="AF227" s="34">
        <f t="shared" si="104"/>
        <v>-0.48000000000000004</v>
      </c>
      <c r="AG227" s="34" t="s">
        <v>218</v>
      </c>
      <c r="AH227" s="34" t="s">
        <v>1324</v>
      </c>
      <c r="AI227" s="34">
        <f t="shared" si="105"/>
        <v>-0.48000000000000004</v>
      </c>
      <c r="AJ227" s="34" t="s">
        <v>1351</v>
      </c>
      <c r="AK227" s="34">
        <f t="shared" si="106"/>
        <v>-0.48000000000000004</v>
      </c>
      <c r="AL227" s="34" t="s">
        <v>1355</v>
      </c>
      <c r="AM227" s="34">
        <f t="shared" si="107"/>
        <v>-0.48000000000000004</v>
      </c>
      <c r="AN227" s="34" t="s">
        <v>1356</v>
      </c>
      <c r="AO227" s="34">
        <f t="shared" si="108"/>
        <v>-0.48000000000000004</v>
      </c>
      <c r="AP227" s="34" t="s">
        <v>1345</v>
      </c>
      <c r="AQ227" s="34">
        <f t="shared" si="109"/>
        <v>-0.48000000000000004</v>
      </c>
      <c r="AR227" s="34" t="s">
        <v>1349</v>
      </c>
      <c r="AS227" s="34">
        <f t="shared" si="110"/>
        <v>-0.48000000000000004</v>
      </c>
      <c r="AT227" s="34" t="s">
        <v>218</v>
      </c>
      <c r="AU227" s="34" t="s">
        <v>1324</v>
      </c>
      <c r="AV227" s="34">
        <f t="shared" si="111"/>
        <v>-0.72000000000000008</v>
      </c>
      <c r="AW227" s="34" t="s">
        <v>1351</v>
      </c>
      <c r="AX227" s="34">
        <f t="shared" si="111"/>
        <v>-0.72000000000000008</v>
      </c>
      <c r="AY227" s="34" t="s">
        <v>1333</v>
      </c>
      <c r="AZ227" s="34">
        <f t="shared" si="111"/>
        <v>-0.72000000000000008</v>
      </c>
      <c r="BA227" s="34" t="s">
        <v>1357</v>
      </c>
      <c r="BB227" s="34">
        <f t="shared" si="111"/>
        <v>-0.72000000000000008</v>
      </c>
      <c r="BC227" s="34" t="s">
        <v>1345</v>
      </c>
      <c r="BD227" s="34">
        <f t="shared" si="112"/>
        <v>-0.72000000000000008</v>
      </c>
      <c r="BE227" s="34" t="s">
        <v>1349</v>
      </c>
      <c r="BF227" s="34">
        <f t="shared" si="113"/>
        <v>-0.72000000000000008</v>
      </c>
      <c r="BG227" s="34">
        <v>10</v>
      </c>
      <c r="BH227" s="34" t="s">
        <v>1324</v>
      </c>
      <c r="BI227" s="34">
        <f t="shared" si="114"/>
        <v>-0.72000000000000008</v>
      </c>
      <c r="BJ227" s="34" t="s">
        <v>1351</v>
      </c>
      <c r="BK227" s="34">
        <f t="shared" si="115"/>
        <v>-0.72000000000000008</v>
      </c>
      <c r="BL227" s="34" t="s">
        <v>1333</v>
      </c>
      <c r="BM227" s="34">
        <f t="shared" si="116"/>
        <v>-0.72000000000000008</v>
      </c>
      <c r="BN227" s="34" t="s">
        <v>1356</v>
      </c>
      <c r="BO227" s="34">
        <f t="shared" si="117"/>
        <v>-0.72000000000000008</v>
      </c>
      <c r="BP227" s="34" t="s">
        <v>1345</v>
      </c>
      <c r="BQ227" s="34">
        <f t="shared" si="118"/>
        <v>-0.72000000000000008</v>
      </c>
      <c r="BR227" s="34" t="s">
        <v>1349</v>
      </c>
      <c r="BS227" s="34">
        <f t="shared" si="119"/>
        <v>-0.72000000000000008</v>
      </c>
      <c r="BT227" s="34">
        <v>10</v>
      </c>
      <c r="BU227" s="34" t="s">
        <v>1324</v>
      </c>
      <c r="BV227" s="34">
        <f t="shared" si="120"/>
        <v>-1.2</v>
      </c>
      <c r="BW227" s="34" t="s">
        <v>19</v>
      </c>
      <c r="BX227" s="34">
        <f t="shared" si="120"/>
        <v>-1.2</v>
      </c>
      <c r="BY227" s="34" t="s">
        <v>1333</v>
      </c>
      <c r="BZ227" s="34">
        <f t="shared" si="120"/>
        <v>-1.2</v>
      </c>
      <c r="CA227" s="34" t="s">
        <v>20</v>
      </c>
      <c r="CB227" s="34">
        <f t="shared" si="120"/>
        <v>-1.2</v>
      </c>
      <c r="CC227" s="34" t="s">
        <v>1345</v>
      </c>
      <c r="CD227" s="34">
        <f t="shared" si="121"/>
        <v>-1.2</v>
      </c>
      <c r="CE227" s="34" t="s">
        <v>1349</v>
      </c>
      <c r="CF227" s="34">
        <f t="shared" si="122"/>
        <v>-1.2</v>
      </c>
      <c r="CG227" s="34">
        <v>10</v>
      </c>
      <c r="CH227" s="34" t="s">
        <v>1324</v>
      </c>
      <c r="CI227" s="34">
        <f t="shared" si="123"/>
        <v>-1.2</v>
      </c>
      <c r="CJ227" s="34" t="s">
        <v>19</v>
      </c>
      <c r="CK227" s="34">
        <f t="shared" si="124"/>
        <v>-1.2</v>
      </c>
      <c r="CL227" s="34" t="s">
        <v>1333</v>
      </c>
      <c r="CM227" s="34">
        <f t="shared" si="125"/>
        <v>-1.2</v>
      </c>
      <c r="CN227" s="34" t="s">
        <v>20</v>
      </c>
      <c r="CO227" s="34">
        <f t="shared" si="126"/>
        <v>-1.2</v>
      </c>
      <c r="CP227" s="34" t="s">
        <v>1345</v>
      </c>
      <c r="CQ227" s="34">
        <f t="shared" si="127"/>
        <v>-1.2</v>
      </c>
      <c r="CR227" s="34" t="s">
        <v>1349</v>
      </c>
      <c r="CS227" s="34">
        <f t="shared" si="128"/>
        <v>-1.2</v>
      </c>
    </row>
    <row r="228" spans="1:97" s="44" customFormat="1" ht="15.75">
      <c r="A228" s="42" t="s">
        <v>957</v>
      </c>
      <c r="B228" s="40" t="s">
        <v>403</v>
      </c>
      <c r="C228" s="42" t="s">
        <v>44</v>
      </c>
      <c r="D228" s="42" t="s">
        <v>8</v>
      </c>
      <c r="E228" s="35"/>
      <c r="F228" s="42">
        <v>0.2</v>
      </c>
      <c r="G228" s="34">
        <v>0</v>
      </c>
      <c r="H228" s="34">
        <v>103</v>
      </c>
      <c r="I228" s="34">
        <v>52</v>
      </c>
      <c r="J228" s="34">
        <v>95</v>
      </c>
      <c r="K228" s="73">
        <v>33</v>
      </c>
      <c r="L228" s="34">
        <v>50.5</v>
      </c>
      <c r="M228" s="34">
        <v>69</v>
      </c>
      <c r="N228" s="34">
        <v>403</v>
      </c>
      <c r="O228" s="34" t="str">
        <f>IF(D228="理科",IF(N228&gt;=分数线!$C$2,"本科",""),IF(D228="文科",IF(N228&gt;=分数线!$C$3,"本科","")))</f>
        <v/>
      </c>
      <c r="P228" s="34">
        <f t="shared" si="96"/>
        <v>-7.2</v>
      </c>
      <c r="Q228" s="34" t="str">
        <f>IF(D228="理科",IF(N228&gt;=分数线!$C$6,"重本",""),IF(D228="文科",IF(N228&gt;=分数线!$C$7,"重本","")))</f>
        <v/>
      </c>
      <c r="R228" s="34">
        <f t="shared" si="100"/>
        <v>0</v>
      </c>
      <c r="S228" s="34">
        <f t="shared" si="101"/>
        <v>-7.2</v>
      </c>
      <c r="T228" s="34">
        <v>12</v>
      </c>
      <c r="U228" s="34" t="s">
        <v>1362</v>
      </c>
      <c r="V228" s="34">
        <f t="shared" si="102"/>
        <v>-0.12000000000000001</v>
      </c>
      <c r="W228" s="34" t="s">
        <v>1331</v>
      </c>
      <c r="X228" s="34">
        <f t="shared" si="102"/>
        <v>-0.12000000000000001</v>
      </c>
      <c r="Y228" s="34" t="s">
        <v>1365</v>
      </c>
      <c r="Z228" s="34">
        <f t="shared" si="102"/>
        <v>-0.12000000000000001</v>
      </c>
      <c r="AA228" s="34" t="s">
        <v>1340</v>
      </c>
      <c r="AB228" s="34">
        <f t="shared" si="102"/>
        <v>-0.12000000000000001</v>
      </c>
      <c r="AC228" s="34" t="s">
        <v>73</v>
      </c>
      <c r="AD228" s="34">
        <f t="shared" si="103"/>
        <v>-0.12000000000000001</v>
      </c>
      <c r="AE228" s="34" t="s">
        <v>1348</v>
      </c>
      <c r="AF228" s="34">
        <f t="shared" si="104"/>
        <v>-0.12000000000000001</v>
      </c>
      <c r="AG228" s="34" t="s">
        <v>1359</v>
      </c>
      <c r="AH228" s="34" t="s">
        <v>1362</v>
      </c>
      <c r="AI228" s="34">
        <f t="shared" si="105"/>
        <v>-0.12000000000000001</v>
      </c>
      <c r="AJ228" s="34" t="s">
        <v>1331</v>
      </c>
      <c r="AK228" s="34">
        <f t="shared" si="106"/>
        <v>-0.12000000000000001</v>
      </c>
      <c r="AL228" s="34" t="s">
        <v>1365</v>
      </c>
      <c r="AM228" s="34">
        <f t="shared" si="107"/>
        <v>-0.12000000000000001</v>
      </c>
      <c r="AN228" s="34" t="s">
        <v>1340</v>
      </c>
      <c r="AO228" s="34">
        <f t="shared" si="108"/>
        <v>-0.12000000000000001</v>
      </c>
      <c r="AP228" s="34" t="s">
        <v>73</v>
      </c>
      <c r="AQ228" s="34">
        <f t="shared" si="109"/>
        <v>-0.12000000000000001</v>
      </c>
      <c r="AR228" s="34" t="s">
        <v>1348</v>
      </c>
      <c r="AS228" s="34">
        <f t="shared" si="110"/>
        <v>-0.12000000000000001</v>
      </c>
      <c r="AT228" s="34" t="s">
        <v>1359</v>
      </c>
      <c r="AU228" s="34" t="s">
        <v>1326</v>
      </c>
      <c r="AV228" s="34">
        <f t="shared" si="111"/>
        <v>-0.18000000000000002</v>
      </c>
      <c r="AW228" s="34" t="s">
        <v>1331</v>
      </c>
      <c r="AX228" s="34">
        <f t="shared" si="111"/>
        <v>-0.18000000000000002</v>
      </c>
      <c r="AY228" s="34" t="s">
        <v>1335</v>
      </c>
      <c r="AZ228" s="34">
        <f t="shared" si="111"/>
        <v>-0.18000000000000002</v>
      </c>
      <c r="BA228" s="34" t="s">
        <v>1340</v>
      </c>
      <c r="BB228" s="34">
        <f t="shared" si="111"/>
        <v>-0.18000000000000002</v>
      </c>
      <c r="BC228" s="34" t="s">
        <v>73</v>
      </c>
      <c r="BD228" s="34">
        <f t="shared" si="112"/>
        <v>-0.18000000000000002</v>
      </c>
      <c r="BE228" s="34" t="s">
        <v>1348</v>
      </c>
      <c r="BF228" s="34">
        <f t="shared" si="113"/>
        <v>-0.18000000000000002</v>
      </c>
      <c r="BG228" s="34">
        <v>12</v>
      </c>
      <c r="BH228" s="34" t="s">
        <v>1326</v>
      </c>
      <c r="BI228" s="34">
        <f t="shared" si="114"/>
        <v>-0.18000000000000002</v>
      </c>
      <c r="BJ228" s="34" t="s">
        <v>1331</v>
      </c>
      <c r="BK228" s="34">
        <f t="shared" si="115"/>
        <v>-0.18000000000000002</v>
      </c>
      <c r="BL228" s="34" t="s">
        <v>1335</v>
      </c>
      <c r="BM228" s="34">
        <f t="shared" si="116"/>
        <v>-0.18000000000000002</v>
      </c>
      <c r="BN228" s="34" t="s">
        <v>1340</v>
      </c>
      <c r="BO228" s="34">
        <f t="shared" si="117"/>
        <v>-0.18000000000000002</v>
      </c>
      <c r="BP228" s="34" t="s">
        <v>73</v>
      </c>
      <c r="BQ228" s="34">
        <f t="shared" si="118"/>
        <v>-0.18000000000000002</v>
      </c>
      <c r="BR228" s="34" t="s">
        <v>1348</v>
      </c>
      <c r="BS228" s="34">
        <f t="shared" si="119"/>
        <v>-0.18000000000000002</v>
      </c>
      <c r="BT228" s="34">
        <v>12</v>
      </c>
      <c r="BU228" s="34" t="s">
        <v>1326</v>
      </c>
      <c r="BV228" s="34">
        <f t="shared" si="120"/>
        <v>-0.3</v>
      </c>
      <c r="BW228" s="34" t="s">
        <v>1331</v>
      </c>
      <c r="BX228" s="34">
        <f t="shared" si="120"/>
        <v>-0.3</v>
      </c>
      <c r="BY228" s="34" t="s">
        <v>1335</v>
      </c>
      <c r="BZ228" s="34">
        <f t="shared" si="120"/>
        <v>-0.3</v>
      </c>
      <c r="CA228" s="34" t="s">
        <v>1340</v>
      </c>
      <c r="CB228" s="34">
        <f t="shared" si="120"/>
        <v>-0.3</v>
      </c>
      <c r="CC228" s="34" t="s">
        <v>73</v>
      </c>
      <c r="CD228" s="34">
        <f t="shared" si="121"/>
        <v>-0.3</v>
      </c>
      <c r="CE228" s="34" t="s">
        <v>1348</v>
      </c>
      <c r="CF228" s="34">
        <f t="shared" si="122"/>
        <v>-0.3</v>
      </c>
      <c r="CG228" s="34">
        <v>12</v>
      </c>
      <c r="CH228" s="34" t="s">
        <v>1326</v>
      </c>
      <c r="CI228" s="34">
        <f t="shared" si="123"/>
        <v>-0.3</v>
      </c>
      <c r="CJ228" s="34" t="s">
        <v>1331</v>
      </c>
      <c r="CK228" s="34">
        <f t="shared" si="124"/>
        <v>-0.3</v>
      </c>
      <c r="CL228" s="34" t="s">
        <v>1335</v>
      </c>
      <c r="CM228" s="34">
        <f t="shared" si="125"/>
        <v>-0.3</v>
      </c>
      <c r="CN228" s="34" t="s">
        <v>1340</v>
      </c>
      <c r="CO228" s="34">
        <f t="shared" si="126"/>
        <v>-0.3</v>
      </c>
      <c r="CP228" s="34" t="s">
        <v>73</v>
      </c>
      <c r="CQ228" s="34">
        <f t="shared" si="127"/>
        <v>-0.3</v>
      </c>
      <c r="CR228" s="34" t="s">
        <v>1348</v>
      </c>
      <c r="CS228" s="34">
        <f t="shared" si="128"/>
        <v>-0.3</v>
      </c>
    </row>
    <row r="229" spans="1:97" s="44" customFormat="1" ht="15.75">
      <c r="A229" s="42" t="s">
        <v>958</v>
      </c>
      <c r="B229" s="40" t="s">
        <v>404</v>
      </c>
      <c r="C229" s="42" t="s">
        <v>44</v>
      </c>
      <c r="D229" s="42" t="s">
        <v>8</v>
      </c>
      <c r="E229" s="35"/>
      <c r="F229" s="42">
        <v>0.3</v>
      </c>
      <c r="G229" s="34">
        <v>0</v>
      </c>
      <c r="H229" s="34">
        <v>106</v>
      </c>
      <c r="I229" s="34">
        <v>53</v>
      </c>
      <c r="J229" s="34">
        <v>66</v>
      </c>
      <c r="K229" s="73">
        <v>35.5</v>
      </c>
      <c r="L229" s="34">
        <v>65</v>
      </c>
      <c r="M229" s="34">
        <v>76</v>
      </c>
      <c r="N229" s="34">
        <v>402</v>
      </c>
      <c r="O229" s="34" t="str">
        <f>IF(D229="理科",IF(N229&gt;=分数线!$C$2,"本科",""),IF(D229="文科",IF(N229&gt;=分数线!$C$3,"本科","")))</f>
        <v/>
      </c>
      <c r="P229" s="34">
        <f t="shared" si="96"/>
        <v>-10.799999999999999</v>
      </c>
      <c r="Q229" s="34" t="str">
        <f>IF(D229="理科",IF(N229&gt;=分数线!$C$6,"重本",""),IF(D229="文科",IF(N229&gt;=分数线!$C$7,"重本","")))</f>
        <v/>
      </c>
      <c r="R229" s="34">
        <f t="shared" si="100"/>
        <v>0</v>
      </c>
      <c r="S229" s="34">
        <f t="shared" si="101"/>
        <v>-10.799999999999999</v>
      </c>
      <c r="T229" s="34">
        <v>2</v>
      </c>
      <c r="U229" s="34" t="s">
        <v>1321</v>
      </c>
      <c r="V229" s="34">
        <f t="shared" si="102"/>
        <v>-0.17999999999999997</v>
      </c>
      <c r="W229" s="34" t="s">
        <v>1364</v>
      </c>
      <c r="X229" s="34">
        <f t="shared" si="102"/>
        <v>-0.17999999999999997</v>
      </c>
      <c r="Y229" s="34" t="s">
        <v>1333</v>
      </c>
      <c r="Z229" s="34">
        <f t="shared" si="102"/>
        <v>-0.17999999999999997</v>
      </c>
      <c r="AA229" s="34" t="s">
        <v>1366</v>
      </c>
      <c r="AB229" s="34">
        <f t="shared" si="102"/>
        <v>-0.17999999999999997</v>
      </c>
      <c r="AC229" s="34" t="s">
        <v>1344</v>
      </c>
      <c r="AD229" s="34">
        <f t="shared" si="103"/>
        <v>-0.17999999999999997</v>
      </c>
      <c r="AE229" s="34" t="s">
        <v>1349</v>
      </c>
      <c r="AF229" s="34">
        <f t="shared" si="104"/>
        <v>-0.17999999999999997</v>
      </c>
      <c r="AG229" s="34" t="s">
        <v>219</v>
      </c>
      <c r="AH229" s="34" t="s">
        <v>1324</v>
      </c>
      <c r="AI229" s="34">
        <f t="shared" si="105"/>
        <v>-0.17999999999999997</v>
      </c>
      <c r="AJ229" s="34" t="s">
        <v>1330</v>
      </c>
      <c r="AK229" s="34">
        <f t="shared" si="106"/>
        <v>-0.17999999999999997</v>
      </c>
      <c r="AL229" s="34" t="s">
        <v>1365</v>
      </c>
      <c r="AM229" s="34">
        <f t="shared" si="107"/>
        <v>-0.17999999999999997</v>
      </c>
      <c r="AN229" s="34" t="s">
        <v>1366</v>
      </c>
      <c r="AO229" s="34">
        <f t="shared" si="108"/>
        <v>-0.17999999999999997</v>
      </c>
      <c r="AP229" s="34" t="s">
        <v>1344</v>
      </c>
      <c r="AQ229" s="34">
        <f t="shared" si="109"/>
        <v>-0.17999999999999997</v>
      </c>
      <c r="AR229" s="34" t="s">
        <v>1349</v>
      </c>
      <c r="AS229" s="34">
        <f t="shared" si="110"/>
        <v>-0.17999999999999997</v>
      </c>
      <c r="AT229" s="34" t="s">
        <v>219</v>
      </c>
      <c r="AU229" s="34" t="s">
        <v>1324</v>
      </c>
      <c r="AV229" s="34">
        <f t="shared" si="111"/>
        <v>-0.26999999999999996</v>
      </c>
      <c r="AW229" s="34" t="s">
        <v>1330</v>
      </c>
      <c r="AX229" s="34">
        <f t="shared" si="111"/>
        <v>-0.26999999999999996</v>
      </c>
      <c r="AY229" s="34" t="s">
        <v>1334</v>
      </c>
      <c r="AZ229" s="34">
        <f t="shared" si="111"/>
        <v>-0.26999999999999996</v>
      </c>
      <c r="BA229" s="34" t="s">
        <v>1357</v>
      </c>
      <c r="BB229" s="34">
        <f t="shared" si="111"/>
        <v>-0.26999999999999996</v>
      </c>
      <c r="BC229" s="34" t="s">
        <v>1344</v>
      </c>
      <c r="BD229" s="34">
        <f t="shared" si="112"/>
        <v>-0.26999999999999996</v>
      </c>
      <c r="BE229" s="34" t="s">
        <v>1349</v>
      </c>
      <c r="BF229" s="34">
        <f t="shared" si="113"/>
        <v>-0.26999999999999996</v>
      </c>
      <c r="BG229" s="34">
        <v>8</v>
      </c>
      <c r="BH229" s="34" t="s">
        <v>1324</v>
      </c>
      <c r="BI229" s="34">
        <f t="shared" si="114"/>
        <v>-0.26999999999999996</v>
      </c>
      <c r="BJ229" s="34" t="s">
        <v>1330</v>
      </c>
      <c r="BK229" s="34">
        <f t="shared" si="115"/>
        <v>-0.26999999999999996</v>
      </c>
      <c r="BL229" s="34" t="s">
        <v>1334</v>
      </c>
      <c r="BM229" s="34">
        <f t="shared" si="116"/>
        <v>-0.26999999999999996</v>
      </c>
      <c r="BN229" s="34" t="s">
        <v>1357</v>
      </c>
      <c r="BO229" s="34">
        <f t="shared" si="117"/>
        <v>-0.26999999999999996</v>
      </c>
      <c r="BP229" s="34" t="s">
        <v>1344</v>
      </c>
      <c r="BQ229" s="34">
        <f t="shared" si="118"/>
        <v>-0.26999999999999996</v>
      </c>
      <c r="BR229" s="34" t="s">
        <v>1342</v>
      </c>
      <c r="BS229" s="34">
        <f t="shared" si="119"/>
        <v>-0.26999999999999996</v>
      </c>
      <c r="BT229" s="34">
        <v>8</v>
      </c>
      <c r="BU229" s="34" t="s">
        <v>1324</v>
      </c>
      <c r="BV229" s="34">
        <f t="shared" si="120"/>
        <v>-0.44999999999999996</v>
      </c>
      <c r="BW229" s="34" t="s">
        <v>1330</v>
      </c>
      <c r="BX229" s="34">
        <f t="shared" si="120"/>
        <v>-0.44999999999999996</v>
      </c>
      <c r="BY229" s="34" t="s">
        <v>1334</v>
      </c>
      <c r="BZ229" s="34">
        <f t="shared" si="120"/>
        <v>-0.44999999999999996</v>
      </c>
      <c r="CA229" s="34" t="s">
        <v>1340</v>
      </c>
      <c r="CB229" s="34">
        <f t="shared" si="120"/>
        <v>-0.44999999999999996</v>
      </c>
      <c r="CC229" s="34" t="s">
        <v>1344</v>
      </c>
      <c r="CD229" s="34">
        <f t="shared" si="121"/>
        <v>-0.44999999999999996</v>
      </c>
      <c r="CE229" s="34" t="s">
        <v>1342</v>
      </c>
      <c r="CF229" s="34">
        <f t="shared" si="122"/>
        <v>-0.44999999999999996</v>
      </c>
      <c r="CG229" s="34">
        <v>8</v>
      </c>
      <c r="CH229" s="34" t="s">
        <v>1324</v>
      </c>
      <c r="CI229" s="34">
        <f t="shared" si="123"/>
        <v>-0.44999999999999996</v>
      </c>
      <c r="CJ229" s="34" t="s">
        <v>1330</v>
      </c>
      <c r="CK229" s="34">
        <f t="shared" si="124"/>
        <v>-0.44999999999999996</v>
      </c>
      <c r="CL229" s="34" t="s">
        <v>1334</v>
      </c>
      <c r="CM229" s="34">
        <f t="shared" si="125"/>
        <v>-0.44999999999999996</v>
      </c>
      <c r="CN229" s="34" t="s">
        <v>1340</v>
      </c>
      <c r="CO229" s="34">
        <f t="shared" si="126"/>
        <v>-0.44999999999999996</v>
      </c>
      <c r="CP229" s="34" t="s">
        <v>1344</v>
      </c>
      <c r="CQ229" s="34">
        <f t="shared" si="127"/>
        <v>-0.44999999999999996</v>
      </c>
      <c r="CR229" s="34" t="s">
        <v>1342</v>
      </c>
      <c r="CS229" s="34">
        <f t="shared" si="128"/>
        <v>-0.44999999999999996</v>
      </c>
    </row>
    <row r="230" spans="1:97" s="52" customFormat="1" ht="15.75">
      <c r="A230" s="42" t="s">
        <v>959</v>
      </c>
      <c r="B230" s="40" t="s">
        <v>405</v>
      </c>
      <c r="C230" s="42" t="s">
        <v>44</v>
      </c>
      <c r="D230" s="42" t="s">
        <v>8</v>
      </c>
      <c r="E230" s="35"/>
      <c r="F230" s="42">
        <v>0.2</v>
      </c>
      <c r="G230" s="34">
        <v>0</v>
      </c>
      <c r="H230" s="34">
        <v>95</v>
      </c>
      <c r="I230" s="34">
        <v>74</v>
      </c>
      <c r="J230" s="34">
        <v>86</v>
      </c>
      <c r="K230" s="73">
        <v>40</v>
      </c>
      <c r="L230" s="34">
        <v>47</v>
      </c>
      <c r="M230" s="34">
        <v>59.5</v>
      </c>
      <c r="N230" s="34">
        <v>402</v>
      </c>
      <c r="O230" s="34" t="str">
        <f>IF(D230="理科",IF(N230&gt;=分数线!$C$2,"本科",""),IF(D230="文科",IF(N230&gt;=分数线!$C$3,"本科","")))</f>
        <v/>
      </c>
      <c r="P230" s="34">
        <f t="shared" si="96"/>
        <v>-7.2</v>
      </c>
      <c r="Q230" s="34" t="str">
        <f>IF(D230="理科",IF(N230&gt;=分数线!$C$6,"重本",""),IF(D230="文科",IF(N230&gt;=分数线!$C$7,"重本","")))</f>
        <v/>
      </c>
      <c r="R230" s="34">
        <f t="shared" si="100"/>
        <v>0</v>
      </c>
      <c r="S230" s="34">
        <f t="shared" si="101"/>
        <v>-7.2</v>
      </c>
      <c r="T230" s="34">
        <v>2</v>
      </c>
      <c r="U230" s="34" t="s">
        <v>1321</v>
      </c>
      <c r="V230" s="34">
        <f t="shared" si="102"/>
        <v>-0.12000000000000001</v>
      </c>
      <c r="W230" s="34" t="s">
        <v>1364</v>
      </c>
      <c r="X230" s="34">
        <f t="shared" si="102"/>
        <v>-0.12000000000000001</v>
      </c>
      <c r="Y230" s="34" t="s">
        <v>1333</v>
      </c>
      <c r="Z230" s="34">
        <f t="shared" si="102"/>
        <v>-0.12000000000000001</v>
      </c>
      <c r="AA230" s="34" t="s">
        <v>1366</v>
      </c>
      <c r="AB230" s="34">
        <f t="shared" si="102"/>
        <v>-0.12000000000000001</v>
      </c>
      <c r="AC230" s="34" t="s">
        <v>1344</v>
      </c>
      <c r="AD230" s="34">
        <f t="shared" si="103"/>
        <v>-0.12000000000000001</v>
      </c>
      <c r="AE230" s="34" t="s">
        <v>1349</v>
      </c>
      <c r="AF230" s="34">
        <f t="shared" si="104"/>
        <v>-0.12000000000000001</v>
      </c>
      <c r="AG230" s="34" t="s">
        <v>219</v>
      </c>
      <c r="AH230" s="34" t="s">
        <v>1324</v>
      </c>
      <c r="AI230" s="34">
        <f t="shared" si="105"/>
        <v>-0.12000000000000001</v>
      </c>
      <c r="AJ230" s="34" t="s">
        <v>1330</v>
      </c>
      <c r="AK230" s="34">
        <f t="shared" si="106"/>
        <v>-0.12000000000000001</v>
      </c>
      <c r="AL230" s="34" t="s">
        <v>1365</v>
      </c>
      <c r="AM230" s="34">
        <f t="shared" si="107"/>
        <v>-0.12000000000000001</v>
      </c>
      <c r="AN230" s="34" t="s">
        <v>1366</v>
      </c>
      <c r="AO230" s="34">
        <f t="shared" si="108"/>
        <v>-0.12000000000000001</v>
      </c>
      <c r="AP230" s="34" t="s">
        <v>1344</v>
      </c>
      <c r="AQ230" s="34">
        <f t="shared" si="109"/>
        <v>-0.12000000000000001</v>
      </c>
      <c r="AR230" s="34" t="s">
        <v>1349</v>
      </c>
      <c r="AS230" s="34">
        <f t="shared" si="110"/>
        <v>-0.12000000000000001</v>
      </c>
      <c r="AT230" s="34" t="s">
        <v>219</v>
      </c>
      <c r="AU230" s="34" t="s">
        <v>1324</v>
      </c>
      <c r="AV230" s="34">
        <f t="shared" si="111"/>
        <v>-0.18000000000000002</v>
      </c>
      <c r="AW230" s="34" t="s">
        <v>1330</v>
      </c>
      <c r="AX230" s="34">
        <f t="shared" si="111"/>
        <v>-0.18000000000000002</v>
      </c>
      <c r="AY230" s="34" t="s">
        <v>1334</v>
      </c>
      <c r="AZ230" s="34">
        <f t="shared" si="111"/>
        <v>-0.18000000000000002</v>
      </c>
      <c r="BA230" s="34" t="s">
        <v>1357</v>
      </c>
      <c r="BB230" s="34">
        <f t="shared" si="111"/>
        <v>-0.18000000000000002</v>
      </c>
      <c r="BC230" s="34" t="s">
        <v>1344</v>
      </c>
      <c r="BD230" s="34">
        <f t="shared" si="112"/>
        <v>-0.18000000000000002</v>
      </c>
      <c r="BE230" s="34" t="s">
        <v>1349</v>
      </c>
      <c r="BF230" s="34">
        <f t="shared" si="113"/>
        <v>-0.18000000000000002</v>
      </c>
      <c r="BG230" s="34">
        <v>8</v>
      </c>
      <c r="BH230" s="34" t="s">
        <v>1324</v>
      </c>
      <c r="BI230" s="34">
        <f t="shared" si="114"/>
        <v>-0.18000000000000002</v>
      </c>
      <c r="BJ230" s="34" t="s">
        <v>1330</v>
      </c>
      <c r="BK230" s="34">
        <f t="shared" si="115"/>
        <v>-0.18000000000000002</v>
      </c>
      <c r="BL230" s="34" t="s">
        <v>1334</v>
      </c>
      <c r="BM230" s="34">
        <f t="shared" si="116"/>
        <v>-0.18000000000000002</v>
      </c>
      <c r="BN230" s="34" t="s">
        <v>1357</v>
      </c>
      <c r="BO230" s="34">
        <f t="shared" si="117"/>
        <v>-0.18000000000000002</v>
      </c>
      <c r="BP230" s="34" t="s">
        <v>1344</v>
      </c>
      <c r="BQ230" s="34">
        <f t="shared" si="118"/>
        <v>-0.18000000000000002</v>
      </c>
      <c r="BR230" s="34" t="s">
        <v>1342</v>
      </c>
      <c r="BS230" s="34">
        <f t="shared" si="119"/>
        <v>-0.18000000000000002</v>
      </c>
      <c r="BT230" s="34">
        <v>8</v>
      </c>
      <c r="BU230" s="34" t="s">
        <v>1324</v>
      </c>
      <c r="BV230" s="34">
        <f t="shared" si="120"/>
        <v>-0.3</v>
      </c>
      <c r="BW230" s="34" t="s">
        <v>1330</v>
      </c>
      <c r="BX230" s="34">
        <f t="shared" si="120"/>
        <v>-0.3</v>
      </c>
      <c r="BY230" s="34" t="s">
        <v>1334</v>
      </c>
      <c r="BZ230" s="34">
        <f t="shared" si="120"/>
        <v>-0.3</v>
      </c>
      <c r="CA230" s="34" t="s">
        <v>1340</v>
      </c>
      <c r="CB230" s="34">
        <f t="shared" si="120"/>
        <v>-0.3</v>
      </c>
      <c r="CC230" s="34" t="s">
        <v>1344</v>
      </c>
      <c r="CD230" s="34">
        <f t="shared" si="121"/>
        <v>-0.3</v>
      </c>
      <c r="CE230" s="34" t="s">
        <v>1342</v>
      </c>
      <c r="CF230" s="34">
        <f t="shared" si="122"/>
        <v>-0.3</v>
      </c>
      <c r="CG230" s="34">
        <v>8</v>
      </c>
      <c r="CH230" s="34" t="s">
        <v>1324</v>
      </c>
      <c r="CI230" s="34">
        <f t="shared" si="123"/>
        <v>-0.3</v>
      </c>
      <c r="CJ230" s="34" t="s">
        <v>1330</v>
      </c>
      <c r="CK230" s="34">
        <f t="shared" si="124"/>
        <v>-0.3</v>
      </c>
      <c r="CL230" s="34" t="s">
        <v>1334</v>
      </c>
      <c r="CM230" s="34">
        <f t="shared" si="125"/>
        <v>-0.3</v>
      </c>
      <c r="CN230" s="34" t="s">
        <v>1340</v>
      </c>
      <c r="CO230" s="34">
        <f t="shared" si="126"/>
        <v>-0.3</v>
      </c>
      <c r="CP230" s="34" t="s">
        <v>1344</v>
      </c>
      <c r="CQ230" s="34">
        <f t="shared" si="127"/>
        <v>-0.3</v>
      </c>
      <c r="CR230" s="34" t="s">
        <v>1342</v>
      </c>
      <c r="CS230" s="34">
        <f t="shared" si="128"/>
        <v>-0.3</v>
      </c>
    </row>
    <row r="231" spans="1:97" s="44" customFormat="1" ht="15.75">
      <c r="A231" s="42" t="s">
        <v>960</v>
      </c>
      <c r="B231" s="40" t="s">
        <v>406</v>
      </c>
      <c r="C231" s="42" t="s">
        <v>44</v>
      </c>
      <c r="D231" s="42" t="s">
        <v>8</v>
      </c>
      <c r="E231" s="35"/>
      <c r="F231" s="42">
        <v>0.7</v>
      </c>
      <c r="G231" s="34">
        <v>0</v>
      </c>
      <c r="H231" s="34">
        <v>101</v>
      </c>
      <c r="I231" s="34">
        <v>72</v>
      </c>
      <c r="J231" s="34">
        <v>75</v>
      </c>
      <c r="K231" s="73">
        <v>53.5</v>
      </c>
      <c r="L231" s="34">
        <v>41</v>
      </c>
      <c r="M231" s="34">
        <v>59</v>
      </c>
      <c r="N231" s="34">
        <v>402</v>
      </c>
      <c r="O231" s="34" t="str">
        <f>IF(D231="理科",IF(N231&gt;=分数线!$C$2,"本科",""),IF(D231="文科",IF(N231&gt;=分数线!$C$3,"本科","")))</f>
        <v/>
      </c>
      <c r="P231" s="34">
        <f t="shared" si="96"/>
        <v>-25.2</v>
      </c>
      <c r="Q231" s="34" t="str">
        <f>IF(D231="理科",IF(N231&gt;=分数线!$C$6,"重本",""),IF(D231="文科",IF(N231&gt;=分数线!$C$7,"重本","")))</f>
        <v/>
      </c>
      <c r="R231" s="34">
        <f t="shared" si="100"/>
        <v>0</v>
      </c>
      <c r="S231" s="34">
        <f t="shared" si="101"/>
        <v>-25.2</v>
      </c>
      <c r="T231" s="34">
        <v>12</v>
      </c>
      <c r="U231" s="34" t="s">
        <v>1362</v>
      </c>
      <c r="V231" s="34">
        <f t="shared" si="102"/>
        <v>-0.42</v>
      </c>
      <c r="W231" s="34" t="s">
        <v>1331</v>
      </c>
      <c r="X231" s="34">
        <f t="shared" si="102"/>
        <v>-0.42</v>
      </c>
      <c r="Y231" s="34" t="s">
        <v>1355</v>
      </c>
      <c r="Z231" s="34">
        <f t="shared" si="102"/>
        <v>-0.42</v>
      </c>
      <c r="AA231" s="34" t="s">
        <v>1340</v>
      </c>
      <c r="AB231" s="34">
        <f t="shared" si="102"/>
        <v>-0.42</v>
      </c>
      <c r="AC231" s="34" t="s">
        <v>73</v>
      </c>
      <c r="AD231" s="34">
        <f t="shared" si="103"/>
        <v>-0.42</v>
      </c>
      <c r="AE231" s="34" t="s">
        <v>1348</v>
      </c>
      <c r="AF231" s="34">
        <f t="shared" si="104"/>
        <v>-0.42</v>
      </c>
      <c r="AG231" s="34" t="s">
        <v>1359</v>
      </c>
      <c r="AH231" s="34" t="s">
        <v>1362</v>
      </c>
      <c r="AI231" s="34">
        <f t="shared" si="105"/>
        <v>-0.42</v>
      </c>
      <c r="AJ231" s="34" t="s">
        <v>1331</v>
      </c>
      <c r="AK231" s="34">
        <f t="shared" si="106"/>
        <v>-0.42</v>
      </c>
      <c r="AL231" s="34" t="s">
        <v>1355</v>
      </c>
      <c r="AM231" s="34">
        <f t="shared" si="107"/>
        <v>-0.42</v>
      </c>
      <c r="AN231" s="34" t="s">
        <v>1340</v>
      </c>
      <c r="AO231" s="34">
        <f t="shared" si="108"/>
        <v>-0.42</v>
      </c>
      <c r="AP231" s="34" t="s">
        <v>73</v>
      </c>
      <c r="AQ231" s="34">
        <f t="shared" si="109"/>
        <v>-0.42</v>
      </c>
      <c r="AR231" s="34" t="s">
        <v>1348</v>
      </c>
      <c r="AS231" s="34">
        <f t="shared" si="110"/>
        <v>-0.42</v>
      </c>
      <c r="AT231" s="34" t="s">
        <v>1359</v>
      </c>
      <c r="AU231" s="34" t="s">
        <v>1326</v>
      </c>
      <c r="AV231" s="34">
        <f t="shared" si="111"/>
        <v>-0.63</v>
      </c>
      <c r="AW231" s="34" t="s">
        <v>1331</v>
      </c>
      <c r="AX231" s="34">
        <f t="shared" si="111"/>
        <v>-0.63</v>
      </c>
      <c r="AY231" s="34" t="s">
        <v>1335</v>
      </c>
      <c r="AZ231" s="34">
        <f t="shared" si="111"/>
        <v>-0.63</v>
      </c>
      <c r="BA231" s="34" t="s">
        <v>1340</v>
      </c>
      <c r="BB231" s="34">
        <f t="shared" si="111"/>
        <v>-0.63</v>
      </c>
      <c r="BC231" s="34" t="s">
        <v>73</v>
      </c>
      <c r="BD231" s="34">
        <f t="shared" si="112"/>
        <v>-0.63</v>
      </c>
      <c r="BE231" s="34" t="s">
        <v>1348</v>
      </c>
      <c r="BF231" s="34">
        <f t="shared" si="113"/>
        <v>-0.63</v>
      </c>
      <c r="BG231" s="34">
        <v>12</v>
      </c>
      <c r="BH231" s="34" t="s">
        <v>1326</v>
      </c>
      <c r="BI231" s="34">
        <f t="shared" si="114"/>
        <v>-0.63</v>
      </c>
      <c r="BJ231" s="34" t="s">
        <v>1331</v>
      </c>
      <c r="BK231" s="34">
        <f t="shared" si="115"/>
        <v>-0.63</v>
      </c>
      <c r="BL231" s="34" t="s">
        <v>1335</v>
      </c>
      <c r="BM231" s="34">
        <f t="shared" si="116"/>
        <v>-0.63</v>
      </c>
      <c r="BN231" s="34" t="s">
        <v>1340</v>
      </c>
      <c r="BO231" s="34">
        <f t="shared" si="117"/>
        <v>-0.63</v>
      </c>
      <c r="BP231" s="34" t="s">
        <v>73</v>
      </c>
      <c r="BQ231" s="34">
        <f t="shared" si="118"/>
        <v>-0.63</v>
      </c>
      <c r="BR231" s="34" t="s">
        <v>1348</v>
      </c>
      <c r="BS231" s="34">
        <f t="shared" si="119"/>
        <v>-0.63</v>
      </c>
      <c r="BT231" s="34">
        <v>12</v>
      </c>
      <c r="BU231" s="34" t="s">
        <v>1326</v>
      </c>
      <c r="BV231" s="34">
        <f t="shared" si="120"/>
        <v>-1.05</v>
      </c>
      <c r="BW231" s="34" t="s">
        <v>1331</v>
      </c>
      <c r="BX231" s="34">
        <f t="shared" si="120"/>
        <v>-1.05</v>
      </c>
      <c r="BY231" s="34" t="s">
        <v>1335</v>
      </c>
      <c r="BZ231" s="34">
        <f t="shared" si="120"/>
        <v>-1.05</v>
      </c>
      <c r="CA231" s="34" t="s">
        <v>1340</v>
      </c>
      <c r="CB231" s="34">
        <f t="shared" si="120"/>
        <v>-1.05</v>
      </c>
      <c r="CC231" s="34" t="s">
        <v>73</v>
      </c>
      <c r="CD231" s="34">
        <f t="shared" si="121"/>
        <v>-1.05</v>
      </c>
      <c r="CE231" s="34" t="s">
        <v>1348</v>
      </c>
      <c r="CF231" s="34">
        <f t="shared" si="122"/>
        <v>-1.05</v>
      </c>
      <c r="CG231" s="34">
        <v>12</v>
      </c>
      <c r="CH231" s="34" t="s">
        <v>1326</v>
      </c>
      <c r="CI231" s="34">
        <f t="shared" si="123"/>
        <v>-1.05</v>
      </c>
      <c r="CJ231" s="34" t="s">
        <v>1331</v>
      </c>
      <c r="CK231" s="34">
        <f t="shared" si="124"/>
        <v>-1.05</v>
      </c>
      <c r="CL231" s="34" t="s">
        <v>1335</v>
      </c>
      <c r="CM231" s="34">
        <f t="shared" si="125"/>
        <v>-1.05</v>
      </c>
      <c r="CN231" s="34" t="s">
        <v>1340</v>
      </c>
      <c r="CO231" s="34">
        <f t="shared" si="126"/>
        <v>-1.05</v>
      </c>
      <c r="CP231" s="34" t="s">
        <v>73</v>
      </c>
      <c r="CQ231" s="34">
        <f t="shared" si="127"/>
        <v>-1.05</v>
      </c>
      <c r="CR231" s="34" t="s">
        <v>1348</v>
      </c>
      <c r="CS231" s="34">
        <f t="shared" si="128"/>
        <v>-1.05</v>
      </c>
    </row>
    <row r="232" spans="1:97" s="44" customFormat="1" ht="15.75">
      <c r="A232" s="42" t="s">
        <v>961</v>
      </c>
      <c r="B232" s="40" t="s">
        <v>407</v>
      </c>
      <c r="C232" s="42" t="s">
        <v>44</v>
      </c>
      <c r="D232" s="42" t="s">
        <v>8</v>
      </c>
      <c r="E232" s="35"/>
      <c r="F232" s="42">
        <v>0</v>
      </c>
      <c r="G232" s="34">
        <v>0</v>
      </c>
      <c r="H232" s="34">
        <v>100</v>
      </c>
      <c r="I232" s="34">
        <v>68</v>
      </c>
      <c r="J232" s="34">
        <v>46</v>
      </c>
      <c r="K232" s="73">
        <v>70.5</v>
      </c>
      <c r="L232" s="34">
        <v>46</v>
      </c>
      <c r="M232" s="34">
        <v>69</v>
      </c>
      <c r="N232" s="34">
        <v>400</v>
      </c>
      <c r="O232" s="34" t="str">
        <f>IF(D232="理科",IF(N232&gt;=分数线!$C$2,"本科",""),IF(D232="文科",IF(N232&gt;=分数线!$C$3,"本科","")))</f>
        <v/>
      </c>
      <c r="P232" s="34">
        <f t="shared" si="96"/>
        <v>0</v>
      </c>
      <c r="Q232" s="34" t="str">
        <f>IF(D232="理科",IF(N232&gt;=分数线!$C$6,"重本",""),IF(D232="文科",IF(N232&gt;=分数线!$C$7,"重本","")))</f>
        <v/>
      </c>
      <c r="R232" s="34">
        <f t="shared" si="100"/>
        <v>0</v>
      </c>
      <c r="S232" s="34">
        <f t="shared" si="101"/>
        <v>0</v>
      </c>
      <c r="T232" s="34">
        <v>3</v>
      </c>
      <c r="U232" s="34" t="s">
        <v>1326</v>
      </c>
      <c r="V232" s="34">
        <f t="shared" si="102"/>
        <v>0</v>
      </c>
      <c r="W232" s="34" t="s">
        <v>1327</v>
      </c>
      <c r="X232" s="34">
        <f t="shared" si="102"/>
        <v>0</v>
      </c>
      <c r="Y232" s="34" t="s">
        <v>69</v>
      </c>
      <c r="Z232" s="34">
        <f t="shared" si="102"/>
        <v>0</v>
      </c>
      <c r="AA232" s="34" t="s">
        <v>1366</v>
      </c>
      <c r="AB232" s="34">
        <f t="shared" si="102"/>
        <v>0</v>
      </c>
      <c r="AC232" s="34" t="s">
        <v>73</v>
      </c>
      <c r="AD232" s="34">
        <f t="shared" si="103"/>
        <v>0</v>
      </c>
      <c r="AE232" s="34" t="s">
        <v>1348</v>
      </c>
      <c r="AF232" s="34">
        <f t="shared" si="104"/>
        <v>0</v>
      </c>
      <c r="AG232" s="34" t="s">
        <v>227</v>
      </c>
      <c r="AH232" s="34" t="s">
        <v>1325</v>
      </c>
      <c r="AI232" s="34">
        <f t="shared" si="105"/>
        <v>0</v>
      </c>
      <c r="AJ232" s="34" t="s">
        <v>1360</v>
      </c>
      <c r="AK232" s="34">
        <f t="shared" si="106"/>
        <v>0</v>
      </c>
      <c r="AL232" s="34" t="s">
        <v>1335</v>
      </c>
      <c r="AM232" s="34">
        <f t="shared" si="107"/>
        <v>0</v>
      </c>
      <c r="AN232" s="34" t="s">
        <v>1366</v>
      </c>
      <c r="AO232" s="34">
        <f t="shared" si="108"/>
        <v>0</v>
      </c>
      <c r="AP232" s="34" t="s">
        <v>73</v>
      </c>
      <c r="AQ232" s="34">
        <f t="shared" si="109"/>
        <v>0</v>
      </c>
      <c r="AR232" s="34" t="s">
        <v>1348</v>
      </c>
      <c r="AS232" s="34">
        <f t="shared" si="110"/>
        <v>0</v>
      </c>
      <c r="AT232" s="34" t="s">
        <v>227</v>
      </c>
      <c r="AU232" s="34" t="s">
        <v>1325</v>
      </c>
      <c r="AV232" s="34">
        <f t="shared" si="111"/>
        <v>0</v>
      </c>
      <c r="AW232" s="34" t="s">
        <v>1360</v>
      </c>
      <c r="AX232" s="34">
        <f t="shared" si="111"/>
        <v>0</v>
      </c>
      <c r="AY232" s="34" t="s">
        <v>1334</v>
      </c>
      <c r="AZ232" s="34">
        <f t="shared" si="111"/>
        <v>0</v>
      </c>
      <c r="BA232" s="34" t="s">
        <v>1356</v>
      </c>
      <c r="BB232" s="34">
        <f t="shared" si="111"/>
        <v>0</v>
      </c>
      <c r="BC232" s="34" t="s">
        <v>73</v>
      </c>
      <c r="BD232" s="34">
        <f t="shared" si="112"/>
        <v>0</v>
      </c>
      <c r="BE232" s="34" t="s">
        <v>1348</v>
      </c>
      <c r="BF232" s="34">
        <f t="shared" si="113"/>
        <v>0</v>
      </c>
      <c r="BG232" s="34">
        <v>9</v>
      </c>
      <c r="BH232" s="34" t="s">
        <v>1325</v>
      </c>
      <c r="BI232" s="34">
        <f t="shared" si="114"/>
        <v>0</v>
      </c>
      <c r="BJ232" s="34" t="s">
        <v>1331</v>
      </c>
      <c r="BK232" s="34">
        <f t="shared" si="115"/>
        <v>0</v>
      </c>
      <c r="BL232" s="34" t="s">
        <v>1334</v>
      </c>
      <c r="BM232" s="34">
        <f t="shared" si="116"/>
        <v>0</v>
      </c>
      <c r="BN232" s="34" t="s">
        <v>1357</v>
      </c>
      <c r="BO232" s="34">
        <f t="shared" si="117"/>
        <v>0</v>
      </c>
      <c r="BP232" s="34" t="s">
        <v>73</v>
      </c>
      <c r="BQ232" s="34">
        <f t="shared" si="118"/>
        <v>0</v>
      </c>
      <c r="BR232" s="34" t="s">
        <v>1348</v>
      </c>
      <c r="BS232" s="34">
        <f t="shared" si="119"/>
        <v>0</v>
      </c>
      <c r="BT232" s="34">
        <v>9</v>
      </c>
      <c r="BU232" s="34" t="s">
        <v>1325</v>
      </c>
      <c r="BV232" s="34">
        <f t="shared" si="120"/>
        <v>0</v>
      </c>
      <c r="BW232" s="34" t="s">
        <v>1331</v>
      </c>
      <c r="BX232" s="34">
        <f t="shared" si="120"/>
        <v>0</v>
      </c>
      <c r="BY232" s="34" t="s">
        <v>1334</v>
      </c>
      <c r="BZ232" s="34">
        <f t="shared" si="120"/>
        <v>0</v>
      </c>
      <c r="CA232" s="34" t="s">
        <v>1339</v>
      </c>
      <c r="CB232" s="34">
        <f t="shared" si="120"/>
        <v>0</v>
      </c>
      <c r="CC232" s="34" t="s">
        <v>1343</v>
      </c>
      <c r="CD232" s="34">
        <f t="shared" si="121"/>
        <v>0</v>
      </c>
      <c r="CE232" s="34" t="s">
        <v>1348</v>
      </c>
      <c r="CF232" s="34">
        <f t="shared" si="122"/>
        <v>0</v>
      </c>
      <c r="CG232" s="34">
        <v>9</v>
      </c>
      <c r="CH232" s="34" t="s">
        <v>1325</v>
      </c>
      <c r="CI232" s="34">
        <f t="shared" si="123"/>
        <v>0</v>
      </c>
      <c r="CJ232" s="34" t="s">
        <v>1331</v>
      </c>
      <c r="CK232" s="34">
        <f t="shared" si="124"/>
        <v>0</v>
      </c>
      <c r="CL232" s="34" t="s">
        <v>1334</v>
      </c>
      <c r="CM232" s="34">
        <f t="shared" si="125"/>
        <v>0</v>
      </c>
      <c r="CN232" s="34" t="s">
        <v>1339</v>
      </c>
      <c r="CO232" s="34">
        <f t="shared" si="126"/>
        <v>0</v>
      </c>
      <c r="CP232" s="34" t="s">
        <v>1343</v>
      </c>
      <c r="CQ232" s="34">
        <f t="shared" si="127"/>
        <v>0</v>
      </c>
      <c r="CR232" s="34" t="s">
        <v>1348</v>
      </c>
      <c r="CS232" s="34">
        <f t="shared" si="128"/>
        <v>0</v>
      </c>
    </row>
    <row r="233" spans="1:97" s="44" customFormat="1" ht="15.75">
      <c r="A233" s="42" t="s">
        <v>962</v>
      </c>
      <c r="B233" s="40" t="s">
        <v>408</v>
      </c>
      <c r="C233" s="42" t="s">
        <v>44</v>
      </c>
      <c r="D233" s="42" t="s">
        <v>8</v>
      </c>
      <c r="E233" s="35"/>
      <c r="F233" s="42">
        <v>0.8</v>
      </c>
      <c r="G233" s="34">
        <v>0</v>
      </c>
      <c r="H233" s="34">
        <v>79</v>
      </c>
      <c r="I233" s="34">
        <v>68</v>
      </c>
      <c r="J233" s="34">
        <v>101</v>
      </c>
      <c r="K233" s="73">
        <v>36.5</v>
      </c>
      <c r="L233" s="34">
        <v>48.5</v>
      </c>
      <c r="M233" s="34">
        <v>67</v>
      </c>
      <c r="N233" s="34">
        <v>400</v>
      </c>
      <c r="O233" s="34" t="str">
        <f>IF(D233="理科",IF(N233&gt;=分数线!$C$2,"本科",""),IF(D233="文科",IF(N233&gt;=分数线!$C$3,"本科","")))</f>
        <v/>
      </c>
      <c r="P233" s="34">
        <f t="shared" si="96"/>
        <v>-28.8</v>
      </c>
      <c r="Q233" s="34" t="str">
        <f>IF(D233="理科",IF(N233&gt;=分数线!$C$6,"重本",""),IF(D233="文科",IF(N233&gt;=分数线!$C$7,"重本","")))</f>
        <v/>
      </c>
      <c r="R233" s="34">
        <f t="shared" si="100"/>
        <v>0</v>
      </c>
      <c r="S233" s="34">
        <f t="shared" si="101"/>
        <v>-28.8</v>
      </c>
      <c r="T233" s="34">
        <v>11</v>
      </c>
      <c r="U233" s="34" t="s">
        <v>1325</v>
      </c>
      <c r="V233" s="34">
        <f t="shared" si="102"/>
        <v>-0.48000000000000004</v>
      </c>
      <c r="W233" s="34" t="s">
        <v>1330</v>
      </c>
      <c r="X233" s="34">
        <f t="shared" si="102"/>
        <v>-0.48000000000000004</v>
      </c>
      <c r="Y233" s="34" t="s">
        <v>1335</v>
      </c>
      <c r="Z233" s="34">
        <f t="shared" si="102"/>
        <v>-0.48000000000000004</v>
      </c>
      <c r="AA233" s="34" t="s">
        <v>1356</v>
      </c>
      <c r="AB233" s="34">
        <f t="shared" si="102"/>
        <v>-0.48000000000000004</v>
      </c>
      <c r="AC233" s="34" t="s">
        <v>1344</v>
      </c>
      <c r="AD233" s="34">
        <f t="shared" si="103"/>
        <v>-0.48000000000000004</v>
      </c>
      <c r="AE233" s="34" t="s">
        <v>18</v>
      </c>
      <c r="AF233" s="34">
        <f t="shared" si="104"/>
        <v>-0.48000000000000004</v>
      </c>
      <c r="AG233" s="34" t="s">
        <v>217</v>
      </c>
      <c r="AH233" s="34" t="s">
        <v>1325</v>
      </c>
      <c r="AI233" s="34">
        <f t="shared" si="105"/>
        <v>-0.48000000000000004</v>
      </c>
      <c r="AJ233" s="34" t="s">
        <v>1330</v>
      </c>
      <c r="AK233" s="34">
        <f t="shared" si="106"/>
        <v>-0.48000000000000004</v>
      </c>
      <c r="AL233" s="34" t="s">
        <v>1335</v>
      </c>
      <c r="AM233" s="34">
        <f t="shared" si="107"/>
        <v>-0.48000000000000004</v>
      </c>
      <c r="AN233" s="34" t="s">
        <v>1356</v>
      </c>
      <c r="AO233" s="34">
        <f t="shared" si="108"/>
        <v>-0.48000000000000004</v>
      </c>
      <c r="AP233" s="34" t="s">
        <v>1344</v>
      </c>
      <c r="AQ233" s="34">
        <f t="shared" si="109"/>
        <v>-0.48000000000000004</v>
      </c>
      <c r="AR233" s="34" t="s">
        <v>18</v>
      </c>
      <c r="AS233" s="34">
        <f t="shared" si="110"/>
        <v>-0.48000000000000004</v>
      </c>
      <c r="AT233" s="34" t="s">
        <v>217</v>
      </c>
      <c r="AU233" s="34" t="s">
        <v>1325</v>
      </c>
      <c r="AV233" s="34">
        <f t="shared" si="111"/>
        <v>-0.72000000000000008</v>
      </c>
      <c r="AW233" s="34" t="s">
        <v>1330</v>
      </c>
      <c r="AX233" s="34">
        <f t="shared" si="111"/>
        <v>-0.72000000000000008</v>
      </c>
      <c r="AY233" s="34" t="s">
        <v>1335</v>
      </c>
      <c r="AZ233" s="34">
        <f t="shared" si="111"/>
        <v>-0.72000000000000008</v>
      </c>
      <c r="BA233" s="34" t="s">
        <v>1356</v>
      </c>
      <c r="BB233" s="34">
        <f t="shared" si="111"/>
        <v>-0.72000000000000008</v>
      </c>
      <c r="BC233" s="34" t="s">
        <v>1344</v>
      </c>
      <c r="BD233" s="34">
        <f t="shared" si="112"/>
        <v>-0.72000000000000008</v>
      </c>
      <c r="BE233" s="34" t="s">
        <v>1342</v>
      </c>
      <c r="BF233" s="34">
        <f t="shared" si="113"/>
        <v>-0.72000000000000008</v>
      </c>
      <c r="BG233" s="34">
        <v>11</v>
      </c>
      <c r="BH233" s="34" t="s">
        <v>1325</v>
      </c>
      <c r="BI233" s="34">
        <f t="shared" si="114"/>
        <v>-0.72000000000000008</v>
      </c>
      <c r="BJ233" s="34" t="s">
        <v>1330</v>
      </c>
      <c r="BK233" s="34">
        <f t="shared" si="115"/>
        <v>-0.72000000000000008</v>
      </c>
      <c r="BL233" s="34" t="s">
        <v>1335</v>
      </c>
      <c r="BM233" s="34">
        <f t="shared" si="116"/>
        <v>-0.72000000000000008</v>
      </c>
      <c r="BN233" s="34" t="s">
        <v>1356</v>
      </c>
      <c r="BO233" s="34">
        <f t="shared" si="117"/>
        <v>-0.72000000000000008</v>
      </c>
      <c r="BP233" s="34" t="s">
        <v>1344</v>
      </c>
      <c r="BQ233" s="34">
        <f t="shared" si="118"/>
        <v>-0.72000000000000008</v>
      </c>
      <c r="BR233" s="34" t="s">
        <v>1349</v>
      </c>
      <c r="BS233" s="34">
        <f t="shared" si="119"/>
        <v>-0.72000000000000008</v>
      </c>
      <c r="BT233" s="34">
        <v>11</v>
      </c>
      <c r="BU233" s="34" t="s">
        <v>1325</v>
      </c>
      <c r="BV233" s="34">
        <f t="shared" si="120"/>
        <v>-1.2</v>
      </c>
      <c r="BW233" s="34" t="s">
        <v>1330</v>
      </c>
      <c r="BX233" s="34">
        <f t="shared" si="120"/>
        <v>-1.2</v>
      </c>
      <c r="BY233" s="34" t="s">
        <v>1335</v>
      </c>
      <c r="BZ233" s="34">
        <f t="shared" si="120"/>
        <v>-1.2</v>
      </c>
      <c r="CA233" s="34" t="s">
        <v>20</v>
      </c>
      <c r="CB233" s="34">
        <f t="shared" si="120"/>
        <v>-1.2</v>
      </c>
      <c r="CC233" s="34" t="s">
        <v>1344</v>
      </c>
      <c r="CD233" s="34">
        <f t="shared" si="121"/>
        <v>-1.2</v>
      </c>
      <c r="CE233" s="34" t="s">
        <v>1349</v>
      </c>
      <c r="CF233" s="34">
        <f t="shared" si="122"/>
        <v>-1.2</v>
      </c>
      <c r="CG233" s="34">
        <v>11</v>
      </c>
      <c r="CH233" s="34" t="s">
        <v>1325</v>
      </c>
      <c r="CI233" s="34">
        <f t="shared" si="123"/>
        <v>-1.2</v>
      </c>
      <c r="CJ233" s="34" t="s">
        <v>1330</v>
      </c>
      <c r="CK233" s="34">
        <f t="shared" si="124"/>
        <v>-1.2</v>
      </c>
      <c r="CL233" s="34" t="s">
        <v>1335</v>
      </c>
      <c r="CM233" s="34">
        <f t="shared" si="125"/>
        <v>-1.2</v>
      </c>
      <c r="CN233" s="34" t="s">
        <v>20</v>
      </c>
      <c r="CO233" s="34">
        <f t="shared" si="126"/>
        <v>-1.2</v>
      </c>
      <c r="CP233" s="34" t="s">
        <v>1344</v>
      </c>
      <c r="CQ233" s="34">
        <f t="shared" si="127"/>
        <v>-1.2</v>
      </c>
      <c r="CR233" s="34" t="s">
        <v>1349</v>
      </c>
      <c r="CS233" s="34">
        <f t="shared" si="128"/>
        <v>-1.2</v>
      </c>
    </row>
    <row r="234" spans="1:97" s="44" customFormat="1" ht="15.75">
      <c r="A234" s="42" t="s">
        <v>963</v>
      </c>
      <c r="B234" s="40" t="s">
        <v>409</v>
      </c>
      <c r="C234" s="42" t="s">
        <v>44</v>
      </c>
      <c r="D234" s="42" t="s">
        <v>8</v>
      </c>
      <c r="E234" s="35"/>
      <c r="F234" s="42">
        <v>0.9</v>
      </c>
      <c r="G234" s="34">
        <v>0</v>
      </c>
      <c r="H234" s="34">
        <v>111</v>
      </c>
      <c r="I234" s="34">
        <v>54</v>
      </c>
      <c r="J234" s="34">
        <v>92</v>
      </c>
      <c r="K234" s="73">
        <v>33</v>
      </c>
      <c r="L234" s="34">
        <v>50</v>
      </c>
      <c r="M234" s="34">
        <v>58.5</v>
      </c>
      <c r="N234" s="34">
        <v>399</v>
      </c>
      <c r="O234" s="34" t="str">
        <f>IF(D234="理科",IF(N234&gt;=分数线!$C$2,"本科",""),IF(D234="文科",IF(N234&gt;=分数线!$C$3,"本科","")))</f>
        <v/>
      </c>
      <c r="P234" s="34">
        <f t="shared" si="96"/>
        <v>-32.4</v>
      </c>
      <c r="Q234" s="34" t="str">
        <f>IF(D234="理科",IF(N234&gt;=分数线!$C$6,"重本",""),IF(D234="文科",IF(N234&gt;=分数线!$C$7,"重本","")))</f>
        <v/>
      </c>
      <c r="R234" s="34">
        <f t="shared" si="100"/>
        <v>0</v>
      </c>
      <c r="S234" s="34">
        <f t="shared" si="101"/>
        <v>-32.4</v>
      </c>
      <c r="T234" s="34">
        <v>11</v>
      </c>
      <c r="U234" s="34" t="s">
        <v>1325</v>
      </c>
      <c r="V234" s="34">
        <f t="shared" si="102"/>
        <v>-0.54</v>
      </c>
      <c r="W234" s="34" t="s">
        <v>1330</v>
      </c>
      <c r="X234" s="34">
        <f t="shared" si="102"/>
        <v>-0.54</v>
      </c>
      <c r="Y234" s="34" t="s">
        <v>1355</v>
      </c>
      <c r="Z234" s="34">
        <f t="shared" si="102"/>
        <v>-0.54</v>
      </c>
      <c r="AA234" s="34" t="s">
        <v>1356</v>
      </c>
      <c r="AB234" s="34">
        <f t="shared" si="102"/>
        <v>-0.54</v>
      </c>
      <c r="AC234" s="34" t="s">
        <v>1344</v>
      </c>
      <c r="AD234" s="34">
        <f t="shared" si="103"/>
        <v>-0.54</v>
      </c>
      <c r="AE234" s="34" t="s">
        <v>18</v>
      </c>
      <c r="AF234" s="34">
        <f t="shared" si="104"/>
        <v>-0.54</v>
      </c>
      <c r="AG234" s="34" t="s">
        <v>217</v>
      </c>
      <c r="AH234" s="34" t="s">
        <v>1325</v>
      </c>
      <c r="AI234" s="34">
        <f t="shared" si="105"/>
        <v>-0.54</v>
      </c>
      <c r="AJ234" s="34" t="s">
        <v>1330</v>
      </c>
      <c r="AK234" s="34">
        <f t="shared" si="106"/>
        <v>-0.54</v>
      </c>
      <c r="AL234" s="34" t="s">
        <v>1355</v>
      </c>
      <c r="AM234" s="34">
        <f t="shared" si="107"/>
        <v>-0.54</v>
      </c>
      <c r="AN234" s="34" t="s">
        <v>1356</v>
      </c>
      <c r="AO234" s="34">
        <f t="shared" si="108"/>
        <v>-0.54</v>
      </c>
      <c r="AP234" s="34" t="s">
        <v>1344</v>
      </c>
      <c r="AQ234" s="34">
        <f t="shared" si="109"/>
        <v>-0.54</v>
      </c>
      <c r="AR234" s="34" t="s">
        <v>18</v>
      </c>
      <c r="AS234" s="34">
        <f t="shared" si="110"/>
        <v>-0.54</v>
      </c>
      <c r="AT234" s="34" t="s">
        <v>217</v>
      </c>
      <c r="AU234" s="34" t="s">
        <v>1325</v>
      </c>
      <c r="AV234" s="34">
        <f t="shared" si="111"/>
        <v>-0.80999999999999994</v>
      </c>
      <c r="AW234" s="34" t="s">
        <v>1330</v>
      </c>
      <c r="AX234" s="34">
        <f t="shared" si="111"/>
        <v>-0.80999999999999994</v>
      </c>
      <c r="AY234" s="34" t="s">
        <v>1335</v>
      </c>
      <c r="AZ234" s="34">
        <f t="shared" si="111"/>
        <v>-0.80999999999999994</v>
      </c>
      <c r="BA234" s="34" t="s">
        <v>1356</v>
      </c>
      <c r="BB234" s="34">
        <f t="shared" si="111"/>
        <v>-0.80999999999999994</v>
      </c>
      <c r="BC234" s="34" t="s">
        <v>1344</v>
      </c>
      <c r="BD234" s="34">
        <f t="shared" si="112"/>
        <v>-0.80999999999999994</v>
      </c>
      <c r="BE234" s="34" t="s">
        <v>1342</v>
      </c>
      <c r="BF234" s="34">
        <f t="shared" si="113"/>
        <v>-0.80999999999999994</v>
      </c>
      <c r="BG234" s="34">
        <v>11</v>
      </c>
      <c r="BH234" s="34" t="s">
        <v>1325</v>
      </c>
      <c r="BI234" s="34">
        <f t="shared" si="114"/>
        <v>-0.80999999999999994</v>
      </c>
      <c r="BJ234" s="34" t="s">
        <v>1330</v>
      </c>
      <c r="BK234" s="34">
        <f t="shared" si="115"/>
        <v>-0.80999999999999994</v>
      </c>
      <c r="BL234" s="34" t="s">
        <v>1335</v>
      </c>
      <c r="BM234" s="34">
        <f t="shared" si="116"/>
        <v>-0.80999999999999994</v>
      </c>
      <c r="BN234" s="34" t="s">
        <v>1356</v>
      </c>
      <c r="BO234" s="34">
        <f t="shared" si="117"/>
        <v>-0.80999999999999994</v>
      </c>
      <c r="BP234" s="34" t="s">
        <v>1344</v>
      </c>
      <c r="BQ234" s="34">
        <f t="shared" si="118"/>
        <v>-0.80999999999999994</v>
      </c>
      <c r="BR234" s="34" t="s">
        <v>1349</v>
      </c>
      <c r="BS234" s="34">
        <f t="shared" si="119"/>
        <v>-0.80999999999999994</v>
      </c>
      <c r="BT234" s="34">
        <v>11</v>
      </c>
      <c r="BU234" s="34" t="s">
        <v>1325</v>
      </c>
      <c r="BV234" s="34">
        <f t="shared" si="120"/>
        <v>-1.3499999999999999</v>
      </c>
      <c r="BW234" s="34" t="s">
        <v>1330</v>
      </c>
      <c r="BX234" s="34">
        <f t="shared" si="120"/>
        <v>-1.3499999999999999</v>
      </c>
      <c r="BY234" s="34" t="s">
        <v>1335</v>
      </c>
      <c r="BZ234" s="34">
        <f t="shared" si="120"/>
        <v>-1.3499999999999999</v>
      </c>
      <c r="CA234" s="34" t="s">
        <v>20</v>
      </c>
      <c r="CB234" s="34">
        <f t="shared" si="120"/>
        <v>-1.3499999999999999</v>
      </c>
      <c r="CC234" s="34" t="s">
        <v>1344</v>
      </c>
      <c r="CD234" s="34">
        <f t="shared" si="121"/>
        <v>-1.3499999999999999</v>
      </c>
      <c r="CE234" s="34" t="s">
        <v>1349</v>
      </c>
      <c r="CF234" s="34">
        <f t="shared" si="122"/>
        <v>-1.3499999999999999</v>
      </c>
      <c r="CG234" s="34">
        <v>11</v>
      </c>
      <c r="CH234" s="34" t="s">
        <v>1325</v>
      </c>
      <c r="CI234" s="34">
        <f t="shared" si="123"/>
        <v>-1.3499999999999999</v>
      </c>
      <c r="CJ234" s="34" t="s">
        <v>1330</v>
      </c>
      <c r="CK234" s="34">
        <f t="shared" si="124"/>
        <v>-1.3499999999999999</v>
      </c>
      <c r="CL234" s="34" t="s">
        <v>1335</v>
      </c>
      <c r="CM234" s="34">
        <f t="shared" si="125"/>
        <v>-1.3499999999999999</v>
      </c>
      <c r="CN234" s="34" t="s">
        <v>20</v>
      </c>
      <c r="CO234" s="34">
        <f t="shared" si="126"/>
        <v>-1.3499999999999999</v>
      </c>
      <c r="CP234" s="34" t="s">
        <v>1344</v>
      </c>
      <c r="CQ234" s="34">
        <f t="shared" si="127"/>
        <v>-1.3499999999999999</v>
      </c>
      <c r="CR234" s="34" t="s">
        <v>1349</v>
      </c>
      <c r="CS234" s="34">
        <f t="shared" si="128"/>
        <v>-1.3499999999999999</v>
      </c>
    </row>
    <row r="235" spans="1:97" s="44" customFormat="1" ht="15.75">
      <c r="A235" s="42" t="s">
        <v>964</v>
      </c>
      <c r="B235" s="40" t="s">
        <v>410</v>
      </c>
      <c r="C235" s="42" t="s">
        <v>44</v>
      </c>
      <c r="D235" s="42" t="s">
        <v>8</v>
      </c>
      <c r="E235" s="35"/>
      <c r="F235" s="42">
        <v>1</v>
      </c>
      <c r="G235" s="34">
        <v>0</v>
      </c>
      <c r="H235" s="34">
        <v>106</v>
      </c>
      <c r="I235" s="34">
        <v>74</v>
      </c>
      <c r="J235" s="34">
        <v>97</v>
      </c>
      <c r="K235" s="73">
        <v>29</v>
      </c>
      <c r="L235" s="34">
        <v>45.5</v>
      </c>
      <c r="M235" s="34">
        <v>47.5</v>
      </c>
      <c r="N235" s="34">
        <v>399</v>
      </c>
      <c r="O235" s="34" t="str">
        <f>IF(D235="理科",IF(N235&gt;=分数线!$C$2,"本科",""),IF(D235="文科",IF(N235&gt;=分数线!$C$3,"本科","")))</f>
        <v/>
      </c>
      <c r="P235" s="34">
        <f t="shared" si="96"/>
        <v>-36</v>
      </c>
      <c r="Q235" s="34" t="str">
        <f>IF(D235="理科",IF(N235&gt;=分数线!$C$6,"重本",""),IF(D235="文科",IF(N235&gt;=分数线!$C$7,"重本","")))</f>
        <v/>
      </c>
      <c r="R235" s="34">
        <f t="shared" si="100"/>
        <v>0</v>
      </c>
      <c r="S235" s="34">
        <f t="shared" si="101"/>
        <v>-36</v>
      </c>
      <c r="T235" s="34">
        <v>12</v>
      </c>
      <c r="U235" s="34" t="s">
        <v>1362</v>
      </c>
      <c r="V235" s="34">
        <f t="shared" si="102"/>
        <v>-0.6</v>
      </c>
      <c r="W235" s="34" t="s">
        <v>1331</v>
      </c>
      <c r="X235" s="34">
        <f t="shared" si="102"/>
        <v>-0.6</v>
      </c>
      <c r="Y235" s="34" t="s">
        <v>1335</v>
      </c>
      <c r="Z235" s="34">
        <f t="shared" si="102"/>
        <v>-0.6</v>
      </c>
      <c r="AA235" s="34" t="s">
        <v>1340</v>
      </c>
      <c r="AB235" s="34">
        <f t="shared" si="102"/>
        <v>-0.6</v>
      </c>
      <c r="AC235" s="34" t="s">
        <v>73</v>
      </c>
      <c r="AD235" s="34">
        <f t="shared" si="103"/>
        <v>-0.6</v>
      </c>
      <c r="AE235" s="34" t="s">
        <v>1348</v>
      </c>
      <c r="AF235" s="34">
        <f t="shared" si="104"/>
        <v>-0.6</v>
      </c>
      <c r="AG235" s="34" t="s">
        <v>1359</v>
      </c>
      <c r="AH235" s="34" t="s">
        <v>1362</v>
      </c>
      <c r="AI235" s="34">
        <f t="shared" si="105"/>
        <v>-0.6</v>
      </c>
      <c r="AJ235" s="34" t="s">
        <v>1331</v>
      </c>
      <c r="AK235" s="34">
        <f t="shared" si="106"/>
        <v>-0.6</v>
      </c>
      <c r="AL235" s="34" t="s">
        <v>1335</v>
      </c>
      <c r="AM235" s="34">
        <f t="shared" si="107"/>
        <v>-0.6</v>
      </c>
      <c r="AN235" s="34" t="s">
        <v>1340</v>
      </c>
      <c r="AO235" s="34">
        <f t="shared" si="108"/>
        <v>-0.6</v>
      </c>
      <c r="AP235" s="34" t="s">
        <v>73</v>
      </c>
      <c r="AQ235" s="34">
        <f t="shared" si="109"/>
        <v>-0.6</v>
      </c>
      <c r="AR235" s="34" t="s">
        <v>1348</v>
      </c>
      <c r="AS235" s="34">
        <f t="shared" si="110"/>
        <v>-0.6</v>
      </c>
      <c r="AT235" s="34" t="s">
        <v>1359</v>
      </c>
      <c r="AU235" s="34" t="s">
        <v>1326</v>
      </c>
      <c r="AV235" s="34">
        <f t="shared" si="111"/>
        <v>-0.89999999999999991</v>
      </c>
      <c r="AW235" s="34" t="s">
        <v>1331</v>
      </c>
      <c r="AX235" s="34">
        <f t="shared" si="111"/>
        <v>-0.89999999999999991</v>
      </c>
      <c r="AY235" s="34" t="s">
        <v>1335</v>
      </c>
      <c r="AZ235" s="34">
        <f t="shared" si="111"/>
        <v>-0.89999999999999991</v>
      </c>
      <c r="BA235" s="34" t="s">
        <v>1340</v>
      </c>
      <c r="BB235" s="34">
        <f t="shared" si="111"/>
        <v>-0.89999999999999991</v>
      </c>
      <c r="BC235" s="34" t="s">
        <v>73</v>
      </c>
      <c r="BD235" s="34">
        <f t="shared" si="112"/>
        <v>-0.89999999999999991</v>
      </c>
      <c r="BE235" s="34" t="s">
        <v>1348</v>
      </c>
      <c r="BF235" s="34">
        <f t="shared" si="113"/>
        <v>-0.89999999999999991</v>
      </c>
      <c r="BG235" s="34">
        <v>12</v>
      </c>
      <c r="BH235" s="34" t="s">
        <v>1326</v>
      </c>
      <c r="BI235" s="34">
        <f t="shared" si="114"/>
        <v>-0.89999999999999991</v>
      </c>
      <c r="BJ235" s="34" t="s">
        <v>1331</v>
      </c>
      <c r="BK235" s="34">
        <f t="shared" si="115"/>
        <v>-0.89999999999999991</v>
      </c>
      <c r="BL235" s="34" t="s">
        <v>1335</v>
      </c>
      <c r="BM235" s="34">
        <f t="shared" si="116"/>
        <v>-0.89999999999999991</v>
      </c>
      <c r="BN235" s="34" t="s">
        <v>1340</v>
      </c>
      <c r="BO235" s="34">
        <f t="shared" si="117"/>
        <v>-0.89999999999999991</v>
      </c>
      <c r="BP235" s="34" t="s">
        <v>73</v>
      </c>
      <c r="BQ235" s="34">
        <f t="shared" si="118"/>
        <v>-0.89999999999999991</v>
      </c>
      <c r="BR235" s="34" t="s">
        <v>1348</v>
      </c>
      <c r="BS235" s="34">
        <f t="shared" si="119"/>
        <v>-0.89999999999999991</v>
      </c>
      <c r="BT235" s="34">
        <v>12</v>
      </c>
      <c r="BU235" s="34" t="s">
        <v>1326</v>
      </c>
      <c r="BV235" s="34">
        <f t="shared" si="120"/>
        <v>-1.5</v>
      </c>
      <c r="BW235" s="34" t="s">
        <v>1331</v>
      </c>
      <c r="BX235" s="34">
        <f t="shared" si="120"/>
        <v>-1.5</v>
      </c>
      <c r="BY235" s="34" t="s">
        <v>1335</v>
      </c>
      <c r="BZ235" s="34">
        <f t="shared" si="120"/>
        <v>-1.5</v>
      </c>
      <c r="CA235" s="34" t="s">
        <v>1340</v>
      </c>
      <c r="CB235" s="34">
        <f t="shared" si="120"/>
        <v>-1.5</v>
      </c>
      <c r="CC235" s="34" t="s">
        <v>73</v>
      </c>
      <c r="CD235" s="34">
        <f t="shared" si="121"/>
        <v>-1.5</v>
      </c>
      <c r="CE235" s="34" t="s">
        <v>1348</v>
      </c>
      <c r="CF235" s="34">
        <f t="shared" si="122"/>
        <v>-1.5</v>
      </c>
      <c r="CG235" s="34">
        <v>12</v>
      </c>
      <c r="CH235" s="34" t="s">
        <v>1326</v>
      </c>
      <c r="CI235" s="34">
        <f t="shared" si="123"/>
        <v>-1.5</v>
      </c>
      <c r="CJ235" s="34" t="s">
        <v>1331</v>
      </c>
      <c r="CK235" s="34">
        <f t="shared" si="124"/>
        <v>-1.5</v>
      </c>
      <c r="CL235" s="34" t="s">
        <v>1335</v>
      </c>
      <c r="CM235" s="34">
        <f t="shared" si="125"/>
        <v>-1.5</v>
      </c>
      <c r="CN235" s="34" t="s">
        <v>1340</v>
      </c>
      <c r="CO235" s="34">
        <f t="shared" si="126"/>
        <v>-1.5</v>
      </c>
      <c r="CP235" s="34" t="s">
        <v>73</v>
      </c>
      <c r="CQ235" s="34">
        <f t="shared" si="127"/>
        <v>-1.5</v>
      </c>
      <c r="CR235" s="34" t="s">
        <v>1348</v>
      </c>
      <c r="CS235" s="34">
        <f t="shared" si="128"/>
        <v>-1.5</v>
      </c>
    </row>
    <row r="236" spans="1:97" s="44" customFormat="1" ht="15.75">
      <c r="A236" s="42" t="s">
        <v>50</v>
      </c>
      <c r="B236" s="40" t="s">
        <v>411</v>
      </c>
      <c r="C236" s="42" t="s">
        <v>44</v>
      </c>
      <c r="D236" s="42" t="s">
        <v>8</v>
      </c>
      <c r="E236" s="35"/>
      <c r="F236" s="42">
        <v>0.5</v>
      </c>
      <c r="G236" s="34">
        <v>0</v>
      </c>
      <c r="H236" s="34">
        <v>107</v>
      </c>
      <c r="I236" s="34">
        <v>74</v>
      </c>
      <c r="J236" s="34">
        <v>101</v>
      </c>
      <c r="K236" s="73">
        <v>34</v>
      </c>
      <c r="L236" s="34">
        <v>44</v>
      </c>
      <c r="M236" s="34">
        <v>38</v>
      </c>
      <c r="N236" s="34">
        <v>398</v>
      </c>
      <c r="O236" s="34" t="str">
        <f>IF(D236="理科",IF(N236&gt;=分数线!$C$2,"本科",""),IF(D236="文科",IF(N236&gt;=分数线!$C$3,"本科","")))</f>
        <v/>
      </c>
      <c r="P236" s="34">
        <f t="shared" si="96"/>
        <v>-18</v>
      </c>
      <c r="Q236" s="34" t="str">
        <f>IF(D236="理科",IF(N236&gt;=分数线!$C$6,"重本",""),IF(D236="文科",IF(N236&gt;=分数线!$C$7,"重本","")))</f>
        <v/>
      </c>
      <c r="R236" s="34">
        <f t="shared" si="100"/>
        <v>0</v>
      </c>
      <c r="S236" s="34">
        <f t="shared" si="101"/>
        <v>-18</v>
      </c>
      <c r="T236" s="34">
        <v>11</v>
      </c>
      <c r="U236" s="34" t="s">
        <v>1325</v>
      </c>
      <c r="V236" s="34">
        <f t="shared" si="102"/>
        <v>-0.3</v>
      </c>
      <c r="W236" s="34" t="s">
        <v>1330</v>
      </c>
      <c r="X236" s="34">
        <f t="shared" si="102"/>
        <v>-0.3</v>
      </c>
      <c r="Y236" s="34" t="s">
        <v>1335</v>
      </c>
      <c r="Z236" s="34">
        <f t="shared" si="102"/>
        <v>-0.3</v>
      </c>
      <c r="AA236" s="34" t="s">
        <v>1356</v>
      </c>
      <c r="AB236" s="34">
        <f t="shared" si="102"/>
        <v>-0.3</v>
      </c>
      <c r="AC236" s="34" t="s">
        <v>1344</v>
      </c>
      <c r="AD236" s="34">
        <f t="shared" si="103"/>
        <v>-0.3</v>
      </c>
      <c r="AE236" s="34" t="s">
        <v>18</v>
      </c>
      <c r="AF236" s="34">
        <f t="shared" si="104"/>
        <v>-0.3</v>
      </c>
      <c r="AG236" s="34" t="s">
        <v>217</v>
      </c>
      <c r="AH236" s="34" t="s">
        <v>1325</v>
      </c>
      <c r="AI236" s="34">
        <f t="shared" si="105"/>
        <v>-0.3</v>
      </c>
      <c r="AJ236" s="34" t="s">
        <v>1330</v>
      </c>
      <c r="AK236" s="34">
        <f t="shared" si="106"/>
        <v>-0.3</v>
      </c>
      <c r="AL236" s="34" t="s">
        <v>1335</v>
      </c>
      <c r="AM236" s="34">
        <f t="shared" si="107"/>
        <v>-0.3</v>
      </c>
      <c r="AN236" s="34" t="s">
        <v>1356</v>
      </c>
      <c r="AO236" s="34">
        <f t="shared" si="108"/>
        <v>-0.3</v>
      </c>
      <c r="AP236" s="34" t="s">
        <v>1344</v>
      </c>
      <c r="AQ236" s="34">
        <f t="shared" si="109"/>
        <v>-0.3</v>
      </c>
      <c r="AR236" s="34" t="s">
        <v>18</v>
      </c>
      <c r="AS236" s="34">
        <f t="shared" si="110"/>
        <v>-0.3</v>
      </c>
      <c r="AT236" s="34" t="s">
        <v>217</v>
      </c>
      <c r="AU236" s="34" t="s">
        <v>1325</v>
      </c>
      <c r="AV236" s="34">
        <f t="shared" si="111"/>
        <v>-0.44999999999999996</v>
      </c>
      <c r="AW236" s="34" t="s">
        <v>1330</v>
      </c>
      <c r="AX236" s="34">
        <f t="shared" si="111"/>
        <v>-0.44999999999999996</v>
      </c>
      <c r="AY236" s="34" t="s">
        <v>1335</v>
      </c>
      <c r="AZ236" s="34">
        <f t="shared" si="111"/>
        <v>-0.44999999999999996</v>
      </c>
      <c r="BA236" s="34" t="s">
        <v>1356</v>
      </c>
      <c r="BB236" s="34">
        <f t="shared" si="111"/>
        <v>-0.44999999999999996</v>
      </c>
      <c r="BC236" s="34" t="s">
        <v>1344</v>
      </c>
      <c r="BD236" s="34">
        <f t="shared" si="112"/>
        <v>-0.44999999999999996</v>
      </c>
      <c r="BE236" s="34" t="s">
        <v>1342</v>
      </c>
      <c r="BF236" s="34">
        <f t="shared" si="113"/>
        <v>-0.44999999999999996</v>
      </c>
      <c r="BG236" s="34">
        <v>11</v>
      </c>
      <c r="BH236" s="34" t="s">
        <v>1325</v>
      </c>
      <c r="BI236" s="34">
        <f t="shared" si="114"/>
        <v>-0.44999999999999996</v>
      </c>
      <c r="BJ236" s="34" t="s">
        <v>1330</v>
      </c>
      <c r="BK236" s="34">
        <f t="shared" si="115"/>
        <v>-0.44999999999999996</v>
      </c>
      <c r="BL236" s="34" t="s">
        <v>1335</v>
      </c>
      <c r="BM236" s="34">
        <f t="shared" si="116"/>
        <v>-0.44999999999999996</v>
      </c>
      <c r="BN236" s="34" t="s">
        <v>1356</v>
      </c>
      <c r="BO236" s="34">
        <f t="shared" si="117"/>
        <v>-0.44999999999999996</v>
      </c>
      <c r="BP236" s="34" t="s">
        <v>1344</v>
      </c>
      <c r="BQ236" s="34">
        <f t="shared" si="118"/>
        <v>-0.44999999999999996</v>
      </c>
      <c r="BR236" s="34" t="s">
        <v>1349</v>
      </c>
      <c r="BS236" s="34">
        <f t="shared" si="119"/>
        <v>-0.44999999999999996</v>
      </c>
      <c r="BT236" s="34">
        <v>11</v>
      </c>
      <c r="BU236" s="34" t="s">
        <v>1325</v>
      </c>
      <c r="BV236" s="34">
        <f t="shared" si="120"/>
        <v>-0.75</v>
      </c>
      <c r="BW236" s="34" t="s">
        <v>1330</v>
      </c>
      <c r="BX236" s="34">
        <f t="shared" si="120"/>
        <v>-0.75</v>
      </c>
      <c r="BY236" s="34" t="s">
        <v>1335</v>
      </c>
      <c r="BZ236" s="34">
        <f t="shared" si="120"/>
        <v>-0.75</v>
      </c>
      <c r="CA236" s="34" t="s">
        <v>20</v>
      </c>
      <c r="CB236" s="34">
        <f t="shared" si="120"/>
        <v>-0.75</v>
      </c>
      <c r="CC236" s="34" t="s">
        <v>1344</v>
      </c>
      <c r="CD236" s="34">
        <f t="shared" si="121"/>
        <v>-0.75</v>
      </c>
      <c r="CE236" s="34" t="s">
        <v>1349</v>
      </c>
      <c r="CF236" s="34">
        <f t="shared" si="122"/>
        <v>-0.75</v>
      </c>
      <c r="CG236" s="34">
        <v>11</v>
      </c>
      <c r="CH236" s="34" t="s">
        <v>1325</v>
      </c>
      <c r="CI236" s="34">
        <f t="shared" si="123"/>
        <v>-0.75</v>
      </c>
      <c r="CJ236" s="34" t="s">
        <v>1330</v>
      </c>
      <c r="CK236" s="34">
        <f t="shared" si="124"/>
        <v>-0.75</v>
      </c>
      <c r="CL236" s="34" t="s">
        <v>1335</v>
      </c>
      <c r="CM236" s="34">
        <f t="shared" si="125"/>
        <v>-0.75</v>
      </c>
      <c r="CN236" s="34" t="s">
        <v>20</v>
      </c>
      <c r="CO236" s="34">
        <f t="shared" si="126"/>
        <v>-0.75</v>
      </c>
      <c r="CP236" s="34" t="s">
        <v>1344</v>
      </c>
      <c r="CQ236" s="34">
        <f t="shared" si="127"/>
        <v>-0.75</v>
      </c>
      <c r="CR236" s="34" t="s">
        <v>1349</v>
      </c>
      <c r="CS236" s="34">
        <f t="shared" si="128"/>
        <v>-0.75</v>
      </c>
    </row>
    <row r="237" spans="1:97" s="44" customFormat="1" ht="15.75">
      <c r="A237" s="42" t="s">
        <v>43</v>
      </c>
      <c r="B237" s="40" t="s">
        <v>412</v>
      </c>
      <c r="C237" s="42" t="s">
        <v>44</v>
      </c>
      <c r="D237" s="42" t="s">
        <v>8</v>
      </c>
      <c r="E237" s="35"/>
      <c r="F237" s="42">
        <v>0.6</v>
      </c>
      <c r="G237" s="34">
        <v>0</v>
      </c>
      <c r="H237" s="34">
        <v>112</v>
      </c>
      <c r="I237" s="34">
        <v>42</v>
      </c>
      <c r="J237" s="34">
        <v>96</v>
      </c>
      <c r="K237" s="73">
        <v>36.5</v>
      </c>
      <c r="L237" s="34">
        <v>50</v>
      </c>
      <c r="M237" s="34">
        <v>61</v>
      </c>
      <c r="N237" s="34">
        <v>398</v>
      </c>
      <c r="O237" s="34" t="str">
        <f>IF(D237="理科",IF(N237&gt;=分数线!$C$2,"本科",""),IF(D237="文科",IF(N237&gt;=分数线!$C$3,"本科","")))</f>
        <v/>
      </c>
      <c r="P237" s="34">
        <f t="shared" si="96"/>
        <v>-21.599999999999998</v>
      </c>
      <c r="Q237" s="34" t="str">
        <f>IF(D237="理科",IF(N237&gt;=分数线!$C$6,"重本",""),IF(D237="文科",IF(N237&gt;=分数线!$C$7,"重本","")))</f>
        <v/>
      </c>
      <c r="R237" s="34">
        <f t="shared" si="100"/>
        <v>0</v>
      </c>
      <c r="S237" s="34">
        <f t="shared" si="101"/>
        <v>-21.599999999999998</v>
      </c>
      <c r="T237" s="34">
        <v>12</v>
      </c>
      <c r="U237" s="34" t="s">
        <v>1362</v>
      </c>
      <c r="V237" s="34">
        <f t="shared" si="102"/>
        <v>-0.35999999999999993</v>
      </c>
      <c r="W237" s="34" t="s">
        <v>1331</v>
      </c>
      <c r="X237" s="34">
        <f t="shared" si="102"/>
        <v>-0.35999999999999993</v>
      </c>
      <c r="Y237" s="34" t="s">
        <v>1355</v>
      </c>
      <c r="Z237" s="34">
        <f t="shared" si="102"/>
        <v>-0.35999999999999993</v>
      </c>
      <c r="AA237" s="34" t="s">
        <v>1340</v>
      </c>
      <c r="AB237" s="34">
        <f t="shared" si="102"/>
        <v>-0.35999999999999993</v>
      </c>
      <c r="AC237" s="34" t="s">
        <v>73</v>
      </c>
      <c r="AD237" s="34">
        <f t="shared" si="103"/>
        <v>-0.35999999999999993</v>
      </c>
      <c r="AE237" s="34" t="s">
        <v>1348</v>
      </c>
      <c r="AF237" s="34">
        <f t="shared" si="104"/>
        <v>-0.35999999999999993</v>
      </c>
      <c r="AG237" s="34" t="s">
        <v>1359</v>
      </c>
      <c r="AH237" s="34" t="s">
        <v>1362</v>
      </c>
      <c r="AI237" s="34">
        <f t="shared" si="105"/>
        <v>-0.35999999999999993</v>
      </c>
      <c r="AJ237" s="34" t="s">
        <v>1331</v>
      </c>
      <c r="AK237" s="34">
        <f t="shared" si="106"/>
        <v>-0.35999999999999993</v>
      </c>
      <c r="AL237" s="34" t="s">
        <v>1365</v>
      </c>
      <c r="AM237" s="34">
        <f t="shared" si="107"/>
        <v>-0.35999999999999993</v>
      </c>
      <c r="AN237" s="34" t="s">
        <v>1340</v>
      </c>
      <c r="AO237" s="34">
        <f t="shared" si="108"/>
        <v>-0.35999999999999993</v>
      </c>
      <c r="AP237" s="34" t="s">
        <v>73</v>
      </c>
      <c r="AQ237" s="34">
        <f t="shared" si="109"/>
        <v>-0.35999999999999993</v>
      </c>
      <c r="AR237" s="34" t="s">
        <v>1348</v>
      </c>
      <c r="AS237" s="34">
        <f t="shared" si="110"/>
        <v>-0.35999999999999993</v>
      </c>
      <c r="AT237" s="34" t="s">
        <v>1359</v>
      </c>
      <c r="AU237" s="34" t="s">
        <v>1326</v>
      </c>
      <c r="AV237" s="34">
        <f t="shared" si="111"/>
        <v>-0.53999999999999992</v>
      </c>
      <c r="AW237" s="34" t="s">
        <v>1331</v>
      </c>
      <c r="AX237" s="34">
        <f t="shared" si="111"/>
        <v>-0.53999999999999992</v>
      </c>
      <c r="AY237" s="34" t="s">
        <v>1335</v>
      </c>
      <c r="AZ237" s="34">
        <f t="shared" si="111"/>
        <v>-0.53999999999999992</v>
      </c>
      <c r="BA237" s="34" t="s">
        <v>1340</v>
      </c>
      <c r="BB237" s="34">
        <f t="shared" si="111"/>
        <v>-0.53999999999999992</v>
      </c>
      <c r="BC237" s="34" t="s">
        <v>73</v>
      </c>
      <c r="BD237" s="34">
        <f t="shared" si="112"/>
        <v>-0.53999999999999992</v>
      </c>
      <c r="BE237" s="34" t="s">
        <v>1348</v>
      </c>
      <c r="BF237" s="34">
        <f t="shared" si="113"/>
        <v>-0.53999999999999992</v>
      </c>
      <c r="BG237" s="34">
        <v>12</v>
      </c>
      <c r="BH237" s="34" t="s">
        <v>1326</v>
      </c>
      <c r="BI237" s="34">
        <f t="shared" si="114"/>
        <v>-0.53999999999999992</v>
      </c>
      <c r="BJ237" s="34" t="s">
        <v>1331</v>
      </c>
      <c r="BK237" s="34">
        <f t="shared" si="115"/>
        <v>-0.53999999999999992</v>
      </c>
      <c r="BL237" s="34" t="s">
        <v>1335</v>
      </c>
      <c r="BM237" s="34">
        <f t="shared" si="116"/>
        <v>-0.53999999999999992</v>
      </c>
      <c r="BN237" s="34" t="s">
        <v>1340</v>
      </c>
      <c r="BO237" s="34">
        <f t="shared" si="117"/>
        <v>-0.53999999999999992</v>
      </c>
      <c r="BP237" s="34" t="s">
        <v>73</v>
      </c>
      <c r="BQ237" s="34">
        <f t="shared" si="118"/>
        <v>-0.53999999999999992</v>
      </c>
      <c r="BR237" s="34" t="s">
        <v>1348</v>
      </c>
      <c r="BS237" s="34">
        <f t="shared" si="119"/>
        <v>-0.53999999999999992</v>
      </c>
      <c r="BT237" s="34">
        <v>12</v>
      </c>
      <c r="BU237" s="34" t="s">
        <v>1326</v>
      </c>
      <c r="BV237" s="34">
        <f t="shared" si="120"/>
        <v>-0.89999999999999991</v>
      </c>
      <c r="BW237" s="34" t="s">
        <v>1331</v>
      </c>
      <c r="BX237" s="34">
        <f t="shared" si="120"/>
        <v>-0.89999999999999991</v>
      </c>
      <c r="BY237" s="34" t="s">
        <v>1335</v>
      </c>
      <c r="BZ237" s="34">
        <f t="shared" si="120"/>
        <v>-0.89999999999999991</v>
      </c>
      <c r="CA237" s="34" t="s">
        <v>1340</v>
      </c>
      <c r="CB237" s="34">
        <f t="shared" si="120"/>
        <v>-0.89999999999999991</v>
      </c>
      <c r="CC237" s="34" t="s">
        <v>73</v>
      </c>
      <c r="CD237" s="34">
        <f t="shared" si="121"/>
        <v>-0.89999999999999991</v>
      </c>
      <c r="CE237" s="34" t="s">
        <v>1348</v>
      </c>
      <c r="CF237" s="34">
        <f t="shared" si="122"/>
        <v>-0.89999999999999991</v>
      </c>
      <c r="CG237" s="34">
        <v>12</v>
      </c>
      <c r="CH237" s="34" t="s">
        <v>1326</v>
      </c>
      <c r="CI237" s="34">
        <f t="shared" si="123"/>
        <v>-0.89999999999999991</v>
      </c>
      <c r="CJ237" s="34" t="s">
        <v>1331</v>
      </c>
      <c r="CK237" s="34">
        <f t="shared" si="124"/>
        <v>-0.89999999999999991</v>
      </c>
      <c r="CL237" s="34" t="s">
        <v>1335</v>
      </c>
      <c r="CM237" s="34">
        <f t="shared" si="125"/>
        <v>-0.89999999999999991</v>
      </c>
      <c r="CN237" s="34" t="s">
        <v>1340</v>
      </c>
      <c r="CO237" s="34">
        <f t="shared" si="126"/>
        <v>-0.89999999999999991</v>
      </c>
      <c r="CP237" s="34" t="s">
        <v>73</v>
      </c>
      <c r="CQ237" s="34">
        <f t="shared" si="127"/>
        <v>-0.89999999999999991</v>
      </c>
      <c r="CR237" s="34" t="s">
        <v>1348</v>
      </c>
      <c r="CS237" s="34">
        <f t="shared" si="128"/>
        <v>-0.89999999999999991</v>
      </c>
    </row>
    <row r="238" spans="1:97" s="44" customFormat="1" ht="15.75">
      <c r="A238" s="42" t="s">
        <v>965</v>
      </c>
      <c r="B238" s="40" t="s">
        <v>413</v>
      </c>
      <c r="C238" s="42" t="s">
        <v>44</v>
      </c>
      <c r="D238" s="42" t="s">
        <v>8</v>
      </c>
      <c r="E238" s="35"/>
      <c r="F238" s="42">
        <v>0</v>
      </c>
      <c r="G238" s="34">
        <v>0</v>
      </c>
      <c r="H238" s="34">
        <v>101</v>
      </c>
      <c r="I238" s="34">
        <v>50</v>
      </c>
      <c r="J238" s="34">
        <v>62</v>
      </c>
      <c r="K238" s="73">
        <v>43.5</v>
      </c>
      <c r="L238" s="34">
        <v>68</v>
      </c>
      <c r="M238" s="34">
        <v>72</v>
      </c>
      <c r="N238" s="34">
        <v>397</v>
      </c>
      <c r="O238" s="34" t="str">
        <f>IF(D238="理科",IF(N238&gt;=分数线!$C$2,"本科",""),IF(D238="文科",IF(N238&gt;=分数线!$C$3,"本科","")))</f>
        <v/>
      </c>
      <c r="P238" s="34">
        <f t="shared" si="96"/>
        <v>0</v>
      </c>
      <c r="Q238" s="34" t="str">
        <f>IF(D238="理科",IF(N238&gt;=分数线!$C$6,"重本",""),IF(D238="文科",IF(N238&gt;=分数线!$C$7,"重本","")))</f>
        <v/>
      </c>
      <c r="R238" s="34">
        <f t="shared" si="100"/>
        <v>0</v>
      </c>
      <c r="S238" s="34">
        <f t="shared" si="101"/>
        <v>0</v>
      </c>
      <c r="T238" s="34">
        <v>4</v>
      </c>
      <c r="U238" s="34" t="s">
        <v>1326</v>
      </c>
      <c r="V238" s="34">
        <f t="shared" si="102"/>
        <v>0</v>
      </c>
      <c r="W238" s="34" t="s">
        <v>1364</v>
      </c>
      <c r="X238" s="34">
        <f t="shared" si="102"/>
        <v>0</v>
      </c>
      <c r="Y238" s="34" t="s">
        <v>1355</v>
      </c>
      <c r="Z238" s="34">
        <f t="shared" si="102"/>
        <v>0</v>
      </c>
      <c r="AA238" s="34" t="s">
        <v>1366</v>
      </c>
      <c r="AB238" s="34">
        <f t="shared" si="102"/>
        <v>0</v>
      </c>
      <c r="AC238" s="34" t="s">
        <v>1344</v>
      </c>
      <c r="AD238" s="34">
        <f t="shared" si="103"/>
        <v>0</v>
      </c>
      <c r="AE238" s="34" t="s">
        <v>1349</v>
      </c>
      <c r="AF238" s="34">
        <f t="shared" si="104"/>
        <v>0</v>
      </c>
      <c r="AG238" s="34" t="s">
        <v>219</v>
      </c>
      <c r="AH238" s="34" t="s">
        <v>1324</v>
      </c>
      <c r="AI238" s="34">
        <f t="shared" si="105"/>
        <v>0</v>
      </c>
      <c r="AJ238" s="34" t="s">
        <v>1330</v>
      </c>
      <c r="AK238" s="34">
        <f t="shared" si="106"/>
        <v>0</v>
      </c>
      <c r="AL238" s="34" t="s">
        <v>1365</v>
      </c>
      <c r="AM238" s="34">
        <f t="shared" si="107"/>
        <v>0</v>
      </c>
      <c r="AN238" s="34" t="s">
        <v>1366</v>
      </c>
      <c r="AO238" s="34">
        <f t="shared" si="108"/>
        <v>0</v>
      </c>
      <c r="AP238" s="34" t="s">
        <v>1344</v>
      </c>
      <c r="AQ238" s="34">
        <f t="shared" si="109"/>
        <v>0</v>
      </c>
      <c r="AR238" s="34" t="s">
        <v>1349</v>
      </c>
      <c r="AS238" s="34">
        <f t="shared" si="110"/>
        <v>0</v>
      </c>
      <c r="AT238" s="34" t="s">
        <v>219</v>
      </c>
      <c r="AU238" s="34" t="s">
        <v>1324</v>
      </c>
      <c r="AV238" s="34">
        <f t="shared" si="111"/>
        <v>0</v>
      </c>
      <c r="AW238" s="34" t="s">
        <v>1330</v>
      </c>
      <c r="AX238" s="34">
        <f t="shared" si="111"/>
        <v>0</v>
      </c>
      <c r="AY238" s="34" t="s">
        <v>1334</v>
      </c>
      <c r="AZ238" s="34">
        <f t="shared" si="111"/>
        <v>0</v>
      </c>
      <c r="BA238" s="34" t="s">
        <v>1357</v>
      </c>
      <c r="BB238" s="34">
        <f t="shared" si="111"/>
        <v>0</v>
      </c>
      <c r="BC238" s="34" t="s">
        <v>1344</v>
      </c>
      <c r="BD238" s="34">
        <f t="shared" si="112"/>
        <v>0</v>
      </c>
      <c r="BE238" s="34" t="s">
        <v>1349</v>
      </c>
      <c r="BF238" s="34">
        <f t="shared" si="113"/>
        <v>0</v>
      </c>
      <c r="BG238" s="34">
        <v>8</v>
      </c>
      <c r="BH238" s="34" t="s">
        <v>1324</v>
      </c>
      <c r="BI238" s="34">
        <f t="shared" si="114"/>
        <v>0</v>
      </c>
      <c r="BJ238" s="34" t="s">
        <v>1330</v>
      </c>
      <c r="BK238" s="34">
        <f t="shared" si="115"/>
        <v>0</v>
      </c>
      <c r="BL238" s="34" t="s">
        <v>1334</v>
      </c>
      <c r="BM238" s="34">
        <f t="shared" si="116"/>
        <v>0</v>
      </c>
      <c r="BN238" s="34" t="s">
        <v>1357</v>
      </c>
      <c r="BO238" s="34">
        <f t="shared" si="117"/>
        <v>0</v>
      </c>
      <c r="BP238" s="34" t="s">
        <v>1344</v>
      </c>
      <c r="BQ238" s="34">
        <f t="shared" si="118"/>
        <v>0</v>
      </c>
      <c r="BR238" s="34" t="s">
        <v>1342</v>
      </c>
      <c r="BS238" s="34">
        <f t="shared" si="119"/>
        <v>0</v>
      </c>
      <c r="BT238" s="34">
        <v>8</v>
      </c>
      <c r="BU238" s="34" t="s">
        <v>1324</v>
      </c>
      <c r="BV238" s="34">
        <f t="shared" si="120"/>
        <v>0</v>
      </c>
      <c r="BW238" s="34" t="s">
        <v>1330</v>
      </c>
      <c r="BX238" s="34">
        <f t="shared" si="120"/>
        <v>0</v>
      </c>
      <c r="BY238" s="34" t="s">
        <v>1334</v>
      </c>
      <c r="BZ238" s="34">
        <f t="shared" si="120"/>
        <v>0</v>
      </c>
      <c r="CA238" s="34" t="s">
        <v>1340</v>
      </c>
      <c r="CB238" s="34">
        <f t="shared" si="120"/>
        <v>0</v>
      </c>
      <c r="CC238" s="34" t="s">
        <v>1344</v>
      </c>
      <c r="CD238" s="34">
        <f t="shared" si="121"/>
        <v>0</v>
      </c>
      <c r="CE238" s="34" t="s">
        <v>1342</v>
      </c>
      <c r="CF238" s="34">
        <f t="shared" si="122"/>
        <v>0</v>
      </c>
      <c r="CG238" s="34">
        <v>8</v>
      </c>
      <c r="CH238" s="34" t="s">
        <v>1324</v>
      </c>
      <c r="CI238" s="34">
        <f t="shared" si="123"/>
        <v>0</v>
      </c>
      <c r="CJ238" s="34" t="s">
        <v>1330</v>
      </c>
      <c r="CK238" s="34">
        <f t="shared" si="124"/>
        <v>0</v>
      </c>
      <c r="CL238" s="34" t="s">
        <v>1334</v>
      </c>
      <c r="CM238" s="34">
        <f t="shared" si="125"/>
        <v>0</v>
      </c>
      <c r="CN238" s="34" t="s">
        <v>1340</v>
      </c>
      <c r="CO238" s="34">
        <f t="shared" si="126"/>
        <v>0</v>
      </c>
      <c r="CP238" s="34" t="s">
        <v>1344</v>
      </c>
      <c r="CQ238" s="34">
        <f t="shared" si="127"/>
        <v>0</v>
      </c>
      <c r="CR238" s="34" t="s">
        <v>1342</v>
      </c>
      <c r="CS238" s="34">
        <f t="shared" si="128"/>
        <v>0</v>
      </c>
    </row>
    <row r="239" spans="1:97" s="44" customFormat="1" ht="15.75">
      <c r="A239" s="42" t="s">
        <v>966</v>
      </c>
      <c r="B239" s="40" t="s">
        <v>414</v>
      </c>
      <c r="C239" s="42" t="s">
        <v>44</v>
      </c>
      <c r="D239" s="42" t="s">
        <v>8</v>
      </c>
      <c r="E239" s="35"/>
      <c r="F239" s="42">
        <v>0</v>
      </c>
      <c r="G239" s="34">
        <v>0</v>
      </c>
      <c r="H239" s="34">
        <v>101</v>
      </c>
      <c r="I239" s="34">
        <v>70</v>
      </c>
      <c r="J239" s="34">
        <v>59</v>
      </c>
      <c r="K239" s="73">
        <v>63.5</v>
      </c>
      <c r="L239" s="34">
        <v>54</v>
      </c>
      <c r="M239" s="34">
        <v>48</v>
      </c>
      <c r="N239" s="34">
        <v>396</v>
      </c>
      <c r="O239" s="34" t="str">
        <f>IF(D239="理科",IF(N239&gt;=分数线!$C$2,"本科",""),IF(D239="文科",IF(N239&gt;=分数线!$C$3,"本科","")))</f>
        <v/>
      </c>
      <c r="P239" s="34">
        <f t="shared" si="96"/>
        <v>0</v>
      </c>
      <c r="Q239" s="34" t="str">
        <f>IF(D239="理科",IF(N239&gt;=分数线!$C$6,"重本",""),IF(D239="文科",IF(N239&gt;=分数线!$C$7,"重本","")))</f>
        <v/>
      </c>
      <c r="R239" s="34">
        <f t="shared" si="100"/>
        <v>0</v>
      </c>
      <c r="S239" s="34">
        <f t="shared" si="101"/>
        <v>0</v>
      </c>
      <c r="T239" s="34">
        <v>8</v>
      </c>
      <c r="U239" s="34" t="s">
        <v>1324</v>
      </c>
      <c r="V239" s="34">
        <f t="shared" si="102"/>
        <v>0</v>
      </c>
      <c r="W239" s="34" t="s">
        <v>1330</v>
      </c>
      <c r="X239" s="34">
        <f t="shared" si="102"/>
        <v>0</v>
      </c>
      <c r="Y239" s="34" t="s">
        <v>1365</v>
      </c>
      <c r="Z239" s="34">
        <f t="shared" si="102"/>
        <v>0</v>
      </c>
      <c r="AA239" s="34" t="s">
        <v>1366</v>
      </c>
      <c r="AB239" s="34">
        <f t="shared" si="102"/>
        <v>0</v>
      </c>
      <c r="AC239" s="34" t="s">
        <v>1344</v>
      </c>
      <c r="AD239" s="34">
        <f t="shared" si="103"/>
        <v>0</v>
      </c>
      <c r="AE239" s="34" t="s">
        <v>1349</v>
      </c>
      <c r="AF239" s="34">
        <f t="shared" si="104"/>
        <v>0</v>
      </c>
      <c r="AG239" s="34" t="s">
        <v>219</v>
      </c>
      <c r="AH239" s="34" t="s">
        <v>1324</v>
      </c>
      <c r="AI239" s="34">
        <f t="shared" si="105"/>
        <v>0</v>
      </c>
      <c r="AJ239" s="34" t="s">
        <v>1330</v>
      </c>
      <c r="AK239" s="34">
        <f t="shared" si="106"/>
        <v>0</v>
      </c>
      <c r="AL239" s="34" t="s">
        <v>1365</v>
      </c>
      <c r="AM239" s="34">
        <f t="shared" si="107"/>
        <v>0</v>
      </c>
      <c r="AN239" s="34" t="s">
        <v>1366</v>
      </c>
      <c r="AO239" s="34">
        <f t="shared" si="108"/>
        <v>0</v>
      </c>
      <c r="AP239" s="34" t="s">
        <v>1344</v>
      </c>
      <c r="AQ239" s="34">
        <f t="shared" si="109"/>
        <v>0</v>
      </c>
      <c r="AR239" s="34" t="s">
        <v>1349</v>
      </c>
      <c r="AS239" s="34">
        <f t="shared" si="110"/>
        <v>0</v>
      </c>
      <c r="AT239" s="34" t="s">
        <v>219</v>
      </c>
      <c r="AU239" s="34" t="s">
        <v>1324</v>
      </c>
      <c r="AV239" s="34">
        <f t="shared" si="111"/>
        <v>0</v>
      </c>
      <c r="AW239" s="34" t="s">
        <v>1330</v>
      </c>
      <c r="AX239" s="34">
        <f t="shared" si="111"/>
        <v>0</v>
      </c>
      <c r="AY239" s="34" t="s">
        <v>1334</v>
      </c>
      <c r="AZ239" s="34">
        <f t="shared" si="111"/>
        <v>0</v>
      </c>
      <c r="BA239" s="34" t="s">
        <v>1357</v>
      </c>
      <c r="BB239" s="34">
        <f t="shared" si="111"/>
        <v>0</v>
      </c>
      <c r="BC239" s="34" t="s">
        <v>1344</v>
      </c>
      <c r="BD239" s="34">
        <f t="shared" si="112"/>
        <v>0</v>
      </c>
      <c r="BE239" s="34" t="s">
        <v>1349</v>
      </c>
      <c r="BF239" s="34">
        <f t="shared" si="113"/>
        <v>0</v>
      </c>
      <c r="BG239" s="34">
        <v>8</v>
      </c>
      <c r="BH239" s="34" t="s">
        <v>1324</v>
      </c>
      <c r="BI239" s="34">
        <f t="shared" si="114"/>
        <v>0</v>
      </c>
      <c r="BJ239" s="34" t="s">
        <v>1330</v>
      </c>
      <c r="BK239" s="34">
        <f t="shared" si="115"/>
        <v>0</v>
      </c>
      <c r="BL239" s="34" t="s">
        <v>1334</v>
      </c>
      <c r="BM239" s="34">
        <f t="shared" si="116"/>
        <v>0</v>
      </c>
      <c r="BN239" s="34" t="s">
        <v>1357</v>
      </c>
      <c r="BO239" s="34">
        <f t="shared" si="117"/>
        <v>0</v>
      </c>
      <c r="BP239" s="34" t="s">
        <v>1344</v>
      </c>
      <c r="BQ239" s="34">
        <f t="shared" si="118"/>
        <v>0</v>
      </c>
      <c r="BR239" s="34" t="s">
        <v>1342</v>
      </c>
      <c r="BS239" s="34">
        <f t="shared" si="119"/>
        <v>0</v>
      </c>
      <c r="BT239" s="34">
        <v>8</v>
      </c>
      <c r="BU239" s="34" t="s">
        <v>1324</v>
      </c>
      <c r="BV239" s="34">
        <f t="shared" si="120"/>
        <v>0</v>
      </c>
      <c r="BW239" s="34" t="s">
        <v>1330</v>
      </c>
      <c r="BX239" s="34">
        <f t="shared" si="120"/>
        <v>0</v>
      </c>
      <c r="BY239" s="34" t="s">
        <v>1334</v>
      </c>
      <c r="BZ239" s="34">
        <f t="shared" si="120"/>
        <v>0</v>
      </c>
      <c r="CA239" s="34" t="s">
        <v>1340</v>
      </c>
      <c r="CB239" s="34">
        <f t="shared" si="120"/>
        <v>0</v>
      </c>
      <c r="CC239" s="34" t="s">
        <v>1344</v>
      </c>
      <c r="CD239" s="34">
        <f t="shared" si="121"/>
        <v>0</v>
      </c>
      <c r="CE239" s="34" t="s">
        <v>1342</v>
      </c>
      <c r="CF239" s="34">
        <f t="shared" si="122"/>
        <v>0</v>
      </c>
      <c r="CG239" s="34">
        <v>8</v>
      </c>
      <c r="CH239" s="34" t="s">
        <v>1324</v>
      </c>
      <c r="CI239" s="34">
        <f t="shared" si="123"/>
        <v>0</v>
      </c>
      <c r="CJ239" s="34" t="s">
        <v>1330</v>
      </c>
      <c r="CK239" s="34">
        <f t="shared" si="124"/>
        <v>0</v>
      </c>
      <c r="CL239" s="34" t="s">
        <v>1334</v>
      </c>
      <c r="CM239" s="34">
        <f t="shared" si="125"/>
        <v>0</v>
      </c>
      <c r="CN239" s="34" t="s">
        <v>1340</v>
      </c>
      <c r="CO239" s="34">
        <f t="shared" si="126"/>
        <v>0</v>
      </c>
      <c r="CP239" s="34" t="s">
        <v>1344</v>
      </c>
      <c r="CQ239" s="34">
        <f t="shared" si="127"/>
        <v>0</v>
      </c>
      <c r="CR239" s="34" t="s">
        <v>1342</v>
      </c>
      <c r="CS239" s="34">
        <f t="shared" si="128"/>
        <v>0</v>
      </c>
    </row>
    <row r="240" spans="1:97" s="52" customFormat="1" ht="15.75">
      <c r="A240" s="42" t="s">
        <v>967</v>
      </c>
      <c r="B240" s="65" t="s">
        <v>415</v>
      </c>
      <c r="C240" s="42" t="s">
        <v>44</v>
      </c>
      <c r="D240" s="42" t="s">
        <v>8</v>
      </c>
      <c r="E240" s="35"/>
      <c r="F240" s="42">
        <v>0.6</v>
      </c>
      <c r="G240" s="34">
        <v>0</v>
      </c>
      <c r="H240" s="34">
        <v>109</v>
      </c>
      <c r="I240" s="34">
        <v>59</v>
      </c>
      <c r="J240" s="34">
        <v>86</v>
      </c>
      <c r="K240" s="73">
        <v>36.5</v>
      </c>
      <c r="L240" s="34">
        <v>44.5</v>
      </c>
      <c r="M240" s="34">
        <v>60.5</v>
      </c>
      <c r="N240" s="34">
        <v>396</v>
      </c>
      <c r="O240" s="34" t="str">
        <f>IF(D240="理科",IF(N240&gt;=分数线!$C$2,"本科",""),IF(D240="文科",IF(N240&gt;=分数线!$C$3,"本科","")))</f>
        <v/>
      </c>
      <c r="P240" s="34">
        <f t="shared" si="96"/>
        <v>-21.599999999999998</v>
      </c>
      <c r="Q240" s="34" t="str">
        <f>IF(D240="理科",IF(N240&gt;=分数线!$C$6,"重本",""),IF(D240="文科",IF(N240&gt;=分数线!$C$7,"重本","")))</f>
        <v/>
      </c>
      <c r="R240" s="34">
        <f t="shared" si="100"/>
        <v>0</v>
      </c>
      <c r="S240" s="34">
        <f t="shared" si="101"/>
        <v>-21.599999999999998</v>
      </c>
      <c r="T240" s="34">
        <v>12</v>
      </c>
      <c r="U240" s="34" t="s">
        <v>1362</v>
      </c>
      <c r="V240" s="34">
        <f t="shared" si="102"/>
        <v>-0.35999999999999993</v>
      </c>
      <c r="W240" s="34" t="s">
        <v>1331</v>
      </c>
      <c r="X240" s="34">
        <f t="shared" si="102"/>
        <v>-0.35999999999999993</v>
      </c>
      <c r="Y240" s="34" t="s">
        <v>1355</v>
      </c>
      <c r="Z240" s="34">
        <f t="shared" si="102"/>
        <v>-0.35999999999999993</v>
      </c>
      <c r="AA240" s="34" t="s">
        <v>1340</v>
      </c>
      <c r="AB240" s="34">
        <f t="shared" si="102"/>
        <v>-0.35999999999999993</v>
      </c>
      <c r="AC240" s="34" t="s">
        <v>73</v>
      </c>
      <c r="AD240" s="34">
        <f t="shared" si="103"/>
        <v>-0.35999999999999993</v>
      </c>
      <c r="AE240" s="34" t="s">
        <v>1348</v>
      </c>
      <c r="AF240" s="34">
        <f t="shared" si="104"/>
        <v>-0.35999999999999993</v>
      </c>
      <c r="AG240" s="34" t="s">
        <v>1359</v>
      </c>
      <c r="AH240" s="34" t="s">
        <v>1362</v>
      </c>
      <c r="AI240" s="34">
        <f t="shared" si="105"/>
        <v>-0.35999999999999993</v>
      </c>
      <c r="AJ240" s="34" t="s">
        <v>1331</v>
      </c>
      <c r="AK240" s="34">
        <f t="shared" si="106"/>
        <v>-0.35999999999999993</v>
      </c>
      <c r="AL240" s="34" t="s">
        <v>1355</v>
      </c>
      <c r="AM240" s="34">
        <f t="shared" si="107"/>
        <v>-0.35999999999999993</v>
      </c>
      <c r="AN240" s="34" t="s">
        <v>1340</v>
      </c>
      <c r="AO240" s="34">
        <f t="shared" si="108"/>
        <v>-0.35999999999999993</v>
      </c>
      <c r="AP240" s="34" t="s">
        <v>73</v>
      </c>
      <c r="AQ240" s="34">
        <f t="shared" si="109"/>
        <v>-0.35999999999999993</v>
      </c>
      <c r="AR240" s="34" t="s">
        <v>1348</v>
      </c>
      <c r="AS240" s="34">
        <f t="shared" si="110"/>
        <v>-0.35999999999999993</v>
      </c>
      <c r="AT240" s="34" t="s">
        <v>1359</v>
      </c>
      <c r="AU240" s="34" t="s">
        <v>1326</v>
      </c>
      <c r="AV240" s="34">
        <f t="shared" si="111"/>
        <v>-0.53999999999999992</v>
      </c>
      <c r="AW240" s="34" t="s">
        <v>1331</v>
      </c>
      <c r="AX240" s="34">
        <f t="shared" si="111"/>
        <v>-0.53999999999999992</v>
      </c>
      <c r="AY240" s="34" t="s">
        <v>1335</v>
      </c>
      <c r="AZ240" s="34">
        <f t="shared" si="111"/>
        <v>-0.53999999999999992</v>
      </c>
      <c r="BA240" s="34" t="s">
        <v>1340</v>
      </c>
      <c r="BB240" s="34">
        <f t="shared" si="111"/>
        <v>-0.53999999999999992</v>
      </c>
      <c r="BC240" s="34" t="s">
        <v>73</v>
      </c>
      <c r="BD240" s="34">
        <f t="shared" si="112"/>
        <v>-0.53999999999999992</v>
      </c>
      <c r="BE240" s="34" t="s">
        <v>1348</v>
      </c>
      <c r="BF240" s="34">
        <f t="shared" si="113"/>
        <v>-0.53999999999999992</v>
      </c>
      <c r="BG240" s="34">
        <v>12</v>
      </c>
      <c r="BH240" s="34" t="s">
        <v>1326</v>
      </c>
      <c r="BI240" s="34">
        <f t="shared" si="114"/>
        <v>-0.53999999999999992</v>
      </c>
      <c r="BJ240" s="34" t="s">
        <v>1331</v>
      </c>
      <c r="BK240" s="34">
        <f t="shared" si="115"/>
        <v>-0.53999999999999992</v>
      </c>
      <c r="BL240" s="34" t="s">
        <v>1335</v>
      </c>
      <c r="BM240" s="34">
        <f t="shared" si="116"/>
        <v>-0.53999999999999992</v>
      </c>
      <c r="BN240" s="34" t="s">
        <v>1340</v>
      </c>
      <c r="BO240" s="34">
        <f t="shared" si="117"/>
        <v>-0.53999999999999992</v>
      </c>
      <c r="BP240" s="34" t="s">
        <v>73</v>
      </c>
      <c r="BQ240" s="34">
        <f t="shared" si="118"/>
        <v>-0.53999999999999992</v>
      </c>
      <c r="BR240" s="34" t="s">
        <v>1348</v>
      </c>
      <c r="BS240" s="34">
        <f t="shared" si="119"/>
        <v>-0.53999999999999992</v>
      </c>
      <c r="BT240" s="34">
        <v>12</v>
      </c>
      <c r="BU240" s="34" t="s">
        <v>1326</v>
      </c>
      <c r="BV240" s="34">
        <f t="shared" si="120"/>
        <v>-0.89999999999999991</v>
      </c>
      <c r="BW240" s="34" t="s">
        <v>1331</v>
      </c>
      <c r="BX240" s="34">
        <f t="shared" si="120"/>
        <v>-0.89999999999999991</v>
      </c>
      <c r="BY240" s="34" t="s">
        <v>1335</v>
      </c>
      <c r="BZ240" s="34">
        <f t="shared" si="120"/>
        <v>-0.89999999999999991</v>
      </c>
      <c r="CA240" s="34" t="s">
        <v>1340</v>
      </c>
      <c r="CB240" s="34">
        <f t="shared" si="120"/>
        <v>-0.89999999999999991</v>
      </c>
      <c r="CC240" s="34" t="s">
        <v>73</v>
      </c>
      <c r="CD240" s="34">
        <f t="shared" si="121"/>
        <v>-0.89999999999999991</v>
      </c>
      <c r="CE240" s="34" t="s">
        <v>1348</v>
      </c>
      <c r="CF240" s="34">
        <f t="shared" si="122"/>
        <v>-0.89999999999999991</v>
      </c>
      <c r="CG240" s="34">
        <v>12</v>
      </c>
      <c r="CH240" s="34" t="s">
        <v>1326</v>
      </c>
      <c r="CI240" s="34">
        <f t="shared" si="123"/>
        <v>-0.89999999999999991</v>
      </c>
      <c r="CJ240" s="34" t="s">
        <v>1331</v>
      </c>
      <c r="CK240" s="34">
        <f t="shared" si="124"/>
        <v>-0.89999999999999991</v>
      </c>
      <c r="CL240" s="34" t="s">
        <v>1335</v>
      </c>
      <c r="CM240" s="34">
        <f t="shared" si="125"/>
        <v>-0.89999999999999991</v>
      </c>
      <c r="CN240" s="34" t="s">
        <v>1340</v>
      </c>
      <c r="CO240" s="34">
        <f t="shared" si="126"/>
        <v>-0.89999999999999991</v>
      </c>
      <c r="CP240" s="34" t="s">
        <v>73</v>
      </c>
      <c r="CQ240" s="34">
        <f t="shared" si="127"/>
        <v>-0.89999999999999991</v>
      </c>
      <c r="CR240" s="34" t="s">
        <v>1348</v>
      </c>
      <c r="CS240" s="34">
        <f t="shared" si="128"/>
        <v>-0.89999999999999991</v>
      </c>
    </row>
    <row r="241" spans="1:97" s="52" customFormat="1" ht="15.75">
      <c r="A241" s="42" t="s">
        <v>968</v>
      </c>
      <c r="B241" s="65" t="s">
        <v>416</v>
      </c>
      <c r="C241" s="42" t="s">
        <v>44</v>
      </c>
      <c r="D241" s="42" t="s">
        <v>8</v>
      </c>
      <c r="E241" s="35"/>
      <c r="F241" s="42">
        <v>0</v>
      </c>
      <c r="G241" s="34">
        <v>0</v>
      </c>
      <c r="H241" s="34">
        <v>94</v>
      </c>
      <c r="I241" s="34">
        <v>41</v>
      </c>
      <c r="J241" s="34">
        <v>90</v>
      </c>
      <c r="K241" s="73">
        <v>43</v>
      </c>
      <c r="L241" s="34">
        <v>60</v>
      </c>
      <c r="M241" s="34">
        <v>65.5</v>
      </c>
      <c r="N241" s="34">
        <v>394</v>
      </c>
      <c r="O241" s="34" t="str">
        <f>IF(D241="理科",IF(N241&gt;=分数线!$C$2,"本科",""),IF(D241="文科",IF(N241&gt;=分数线!$C$3,"本科","")))</f>
        <v/>
      </c>
      <c r="P241" s="34">
        <f t="shared" si="96"/>
        <v>0</v>
      </c>
      <c r="Q241" s="34" t="str">
        <f>IF(D241="理科",IF(N241&gt;=分数线!$C$6,"重本",""),IF(D241="文科",IF(N241&gt;=分数线!$C$7,"重本","")))</f>
        <v/>
      </c>
      <c r="R241" s="34">
        <f t="shared" si="100"/>
        <v>0</v>
      </c>
      <c r="S241" s="34">
        <f t="shared" si="101"/>
        <v>0</v>
      </c>
      <c r="T241" s="34">
        <v>4</v>
      </c>
      <c r="U241" s="34" t="s">
        <v>1326</v>
      </c>
      <c r="V241" s="34">
        <f t="shared" si="102"/>
        <v>0</v>
      </c>
      <c r="W241" s="34" t="s">
        <v>1364</v>
      </c>
      <c r="X241" s="34">
        <f t="shared" si="102"/>
        <v>0</v>
      </c>
      <c r="Y241" s="34" t="s">
        <v>1355</v>
      </c>
      <c r="Z241" s="34">
        <f t="shared" si="102"/>
        <v>0</v>
      </c>
      <c r="AA241" s="34" t="s">
        <v>1340</v>
      </c>
      <c r="AB241" s="34">
        <f t="shared" si="102"/>
        <v>0</v>
      </c>
      <c r="AC241" s="34" t="s">
        <v>72</v>
      </c>
      <c r="AD241" s="34">
        <f t="shared" si="103"/>
        <v>0</v>
      </c>
      <c r="AE241" s="34" t="s">
        <v>18</v>
      </c>
      <c r="AF241" s="34">
        <f t="shared" si="104"/>
        <v>0</v>
      </c>
      <c r="AG241" s="34" t="s">
        <v>220</v>
      </c>
      <c r="AH241" s="34" t="s">
        <v>1362</v>
      </c>
      <c r="AI241" s="34">
        <f t="shared" si="105"/>
        <v>0</v>
      </c>
      <c r="AJ241" s="34" t="s">
        <v>1363</v>
      </c>
      <c r="AK241" s="34">
        <f t="shared" si="106"/>
        <v>0</v>
      </c>
      <c r="AL241" s="34" t="s">
        <v>1332</v>
      </c>
      <c r="AM241" s="34">
        <f t="shared" si="107"/>
        <v>0</v>
      </c>
      <c r="AN241" s="34" t="s">
        <v>1340</v>
      </c>
      <c r="AO241" s="34">
        <f t="shared" si="108"/>
        <v>0</v>
      </c>
      <c r="AP241" s="34" t="s">
        <v>72</v>
      </c>
      <c r="AQ241" s="34">
        <f t="shared" si="109"/>
        <v>0</v>
      </c>
      <c r="AR241" s="34" t="s">
        <v>18</v>
      </c>
      <c r="AS241" s="34">
        <f t="shared" si="110"/>
        <v>0</v>
      </c>
      <c r="AT241" s="34" t="s">
        <v>220</v>
      </c>
      <c r="AU241" s="34" t="s">
        <v>1323</v>
      </c>
      <c r="AV241" s="34">
        <f t="shared" si="111"/>
        <v>0</v>
      </c>
      <c r="AW241" s="34" t="s">
        <v>1351</v>
      </c>
      <c r="AX241" s="34">
        <f t="shared" si="111"/>
        <v>0</v>
      </c>
      <c r="AY241" s="34" t="s">
        <v>1332</v>
      </c>
      <c r="AZ241" s="34">
        <f t="shared" si="111"/>
        <v>0</v>
      </c>
      <c r="BA241" s="34" t="s">
        <v>1340</v>
      </c>
      <c r="BB241" s="34">
        <f t="shared" si="111"/>
        <v>0</v>
      </c>
      <c r="BC241" s="34" t="s">
        <v>1358</v>
      </c>
      <c r="BD241" s="34">
        <f t="shared" si="112"/>
        <v>0</v>
      </c>
      <c r="BE241" s="34" t="s">
        <v>1342</v>
      </c>
      <c r="BF241" s="34">
        <f t="shared" si="113"/>
        <v>0</v>
      </c>
      <c r="BG241" s="34">
        <v>7</v>
      </c>
      <c r="BH241" s="34" t="s">
        <v>1323</v>
      </c>
      <c r="BI241" s="34">
        <f t="shared" si="114"/>
        <v>0</v>
      </c>
      <c r="BJ241" s="34" t="s">
        <v>1351</v>
      </c>
      <c r="BK241" s="34">
        <f t="shared" si="115"/>
        <v>0</v>
      </c>
      <c r="BL241" s="34" t="s">
        <v>1332</v>
      </c>
      <c r="BM241" s="34">
        <f t="shared" si="116"/>
        <v>0</v>
      </c>
      <c r="BN241" s="34" t="s">
        <v>1340</v>
      </c>
      <c r="BO241" s="34">
        <f t="shared" si="117"/>
        <v>0</v>
      </c>
      <c r="BP241" s="34" t="s">
        <v>1358</v>
      </c>
      <c r="BQ241" s="34">
        <f t="shared" si="118"/>
        <v>0</v>
      </c>
      <c r="BR241" s="34" t="s">
        <v>1342</v>
      </c>
      <c r="BS241" s="34">
        <f t="shared" si="119"/>
        <v>0</v>
      </c>
      <c r="BT241" s="34">
        <v>7</v>
      </c>
      <c r="BU241" s="34" t="s">
        <v>1323</v>
      </c>
      <c r="BV241" s="34">
        <f t="shared" si="120"/>
        <v>0</v>
      </c>
      <c r="BW241" s="34" t="s">
        <v>19</v>
      </c>
      <c r="BX241" s="34">
        <f t="shared" si="120"/>
        <v>0</v>
      </c>
      <c r="BY241" s="34" t="s">
        <v>1332</v>
      </c>
      <c r="BZ241" s="34">
        <f t="shared" si="120"/>
        <v>0</v>
      </c>
      <c r="CA241" s="34" t="s">
        <v>1340</v>
      </c>
      <c r="CB241" s="34">
        <f t="shared" si="120"/>
        <v>0</v>
      </c>
      <c r="CC241" s="34" t="s">
        <v>1343</v>
      </c>
      <c r="CD241" s="34">
        <f t="shared" si="121"/>
        <v>0</v>
      </c>
      <c r="CE241" s="34" t="s">
        <v>1342</v>
      </c>
      <c r="CF241" s="34">
        <f t="shared" si="122"/>
        <v>0</v>
      </c>
      <c r="CG241" s="34">
        <v>7</v>
      </c>
      <c r="CH241" s="34" t="s">
        <v>1323</v>
      </c>
      <c r="CI241" s="34">
        <f t="shared" si="123"/>
        <v>0</v>
      </c>
      <c r="CJ241" s="34" t="s">
        <v>19</v>
      </c>
      <c r="CK241" s="34">
        <f t="shared" si="124"/>
        <v>0</v>
      </c>
      <c r="CL241" s="34" t="s">
        <v>1332</v>
      </c>
      <c r="CM241" s="34">
        <f t="shared" si="125"/>
        <v>0</v>
      </c>
      <c r="CN241" s="34" t="s">
        <v>1340</v>
      </c>
      <c r="CO241" s="34">
        <f t="shared" si="126"/>
        <v>0</v>
      </c>
      <c r="CP241" s="34" t="s">
        <v>1343</v>
      </c>
      <c r="CQ241" s="34">
        <f t="shared" si="127"/>
        <v>0</v>
      </c>
      <c r="CR241" s="34" t="s">
        <v>1342</v>
      </c>
      <c r="CS241" s="34">
        <f t="shared" si="128"/>
        <v>0</v>
      </c>
    </row>
    <row r="242" spans="1:97" s="44" customFormat="1" ht="15.75">
      <c r="A242" s="42" t="s">
        <v>55</v>
      </c>
      <c r="B242" s="40" t="s">
        <v>417</v>
      </c>
      <c r="C242" s="42" t="s">
        <v>44</v>
      </c>
      <c r="D242" s="42" t="s">
        <v>8</v>
      </c>
      <c r="E242" s="35"/>
      <c r="F242" s="42">
        <v>0.9</v>
      </c>
      <c r="G242" s="34">
        <v>0</v>
      </c>
      <c r="H242" s="34">
        <v>104</v>
      </c>
      <c r="I242" s="34">
        <v>48</v>
      </c>
      <c r="J242" s="34">
        <v>93</v>
      </c>
      <c r="K242" s="73">
        <v>39</v>
      </c>
      <c r="L242" s="34">
        <v>59.5</v>
      </c>
      <c r="M242" s="34">
        <v>50</v>
      </c>
      <c r="N242" s="34">
        <v>394</v>
      </c>
      <c r="O242" s="34" t="str">
        <f>IF(D242="理科",IF(N242&gt;=分数线!$C$2,"本科",""),IF(D242="文科",IF(N242&gt;=分数线!$C$3,"本科","")))</f>
        <v/>
      </c>
      <c r="P242" s="34">
        <f t="shared" si="96"/>
        <v>-32.4</v>
      </c>
      <c r="Q242" s="34" t="str">
        <f>IF(D242="理科",IF(N242&gt;=分数线!$C$6,"重本",""),IF(D242="文科",IF(N242&gt;=分数线!$C$7,"重本","")))</f>
        <v/>
      </c>
      <c r="R242" s="34">
        <f t="shared" si="100"/>
        <v>0</v>
      </c>
      <c r="S242" s="34">
        <f t="shared" si="101"/>
        <v>-32.4</v>
      </c>
      <c r="T242" s="34">
        <v>11</v>
      </c>
      <c r="U242" s="34" t="s">
        <v>1325</v>
      </c>
      <c r="V242" s="34">
        <f t="shared" si="102"/>
        <v>-0.54</v>
      </c>
      <c r="W242" s="34" t="s">
        <v>1330</v>
      </c>
      <c r="X242" s="34">
        <f t="shared" si="102"/>
        <v>-0.54</v>
      </c>
      <c r="Y242" s="34" t="s">
        <v>1335</v>
      </c>
      <c r="Z242" s="34">
        <f t="shared" si="102"/>
        <v>-0.54</v>
      </c>
      <c r="AA242" s="34" t="s">
        <v>1356</v>
      </c>
      <c r="AB242" s="34">
        <f t="shared" si="102"/>
        <v>-0.54</v>
      </c>
      <c r="AC242" s="34" t="s">
        <v>1344</v>
      </c>
      <c r="AD242" s="34">
        <f t="shared" si="103"/>
        <v>-0.54</v>
      </c>
      <c r="AE242" s="34" t="s">
        <v>18</v>
      </c>
      <c r="AF242" s="34">
        <f t="shared" si="104"/>
        <v>-0.54</v>
      </c>
      <c r="AG242" s="34" t="s">
        <v>217</v>
      </c>
      <c r="AH242" s="34" t="s">
        <v>1325</v>
      </c>
      <c r="AI242" s="34">
        <f t="shared" si="105"/>
        <v>-0.54</v>
      </c>
      <c r="AJ242" s="34" t="s">
        <v>1330</v>
      </c>
      <c r="AK242" s="34">
        <f t="shared" si="106"/>
        <v>-0.54</v>
      </c>
      <c r="AL242" s="34" t="s">
        <v>1335</v>
      </c>
      <c r="AM242" s="34">
        <f t="shared" si="107"/>
        <v>-0.54</v>
      </c>
      <c r="AN242" s="34" t="s">
        <v>1356</v>
      </c>
      <c r="AO242" s="34">
        <f t="shared" si="108"/>
        <v>-0.54</v>
      </c>
      <c r="AP242" s="34" t="s">
        <v>1344</v>
      </c>
      <c r="AQ242" s="34">
        <f t="shared" si="109"/>
        <v>-0.54</v>
      </c>
      <c r="AR242" s="34" t="s">
        <v>18</v>
      </c>
      <c r="AS242" s="34">
        <f t="shared" si="110"/>
        <v>-0.54</v>
      </c>
      <c r="AT242" s="34" t="s">
        <v>217</v>
      </c>
      <c r="AU242" s="34" t="s">
        <v>1325</v>
      </c>
      <c r="AV242" s="34">
        <f t="shared" si="111"/>
        <v>-0.80999999999999994</v>
      </c>
      <c r="AW242" s="34" t="s">
        <v>1330</v>
      </c>
      <c r="AX242" s="34">
        <f t="shared" si="111"/>
        <v>-0.80999999999999994</v>
      </c>
      <c r="AY242" s="34" t="s">
        <v>1335</v>
      </c>
      <c r="AZ242" s="34">
        <f t="shared" si="111"/>
        <v>-0.80999999999999994</v>
      </c>
      <c r="BA242" s="34" t="s">
        <v>1356</v>
      </c>
      <c r="BB242" s="34">
        <f t="shared" si="111"/>
        <v>-0.80999999999999994</v>
      </c>
      <c r="BC242" s="34" t="s">
        <v>1344</v>
      </c>
      <c r="BD242" s="34">
        <f t="shared" si="112"/>
        <v>-0.80999999999999994</v>
      </c>
      <c r="BE242" s="34" t="s">
        <v>1342</v>
      </c>
      <c r="BF242" s="34">
        <f t="shared" si="113"/>
        <v>-0.80999999999999994</v>
      </c>
      <c r="BG242" s="34">
        <v>11</v>
      </c>
      <c r="BH242" s="34" t="s">
        <v>1325</v>
      </c>
      <c r="BI242" s="34">
        <f t="shared" si="114"/>
        <v>-0.80999999999999994</v>
      </c>
      <c r="BJ242" s="34" t="s">
        <v>1330</v>
      </c>
      <c r="BK242" s="34">
        <f t="shared" si="115"/>
        <v>-0.80999999999999994</v>
      </c>
      <c r="BL242" s="34" t="s">
        <v>1335</v>
      </c>
      <c r="BM242" s="34">
        <f t="shared" si="116"/>
        <v>-0.80999999999999994</v>
      </c>
      <c r="BN242" s="34" t="s">
        <v>1356</v>
      </c>
      <c r="BO242" s="34">
        <f t="shared" si="117"/>
        <v>-0.80999999999999994</v>
      </c>
      <c r="BP242" s="34" t="s">
        <v>1344</v>
      </c>
      <c r="BQ242" s="34">
        <f t="shared" si="118"/>
        <v>-0.80999999999999994</v>
      </c>
      <c r="BR242" s="34" t="s">
        <v>1349</v>
      </c>
      <c r="BS242" s="34">
        <f t="shared" si="119"/>
        <v>-0.80999999999999994</v>
      </c>
      <c r="BT242" s="34">
        <v>11</v>
      </c>
      <c r="BU242" s="34" t="s">
        <v>1325</v>
      </c>
      <c r="BV242" s="34">
        <f t="shared" si="120"/>
        <v>-1.3499999999999999</v>
      </c>
      <c r="BW242" s="34" t="s">
        <v>1330</v>
      </c>
      <c r="BX242" s="34">
        <f t="shared" si="120"/>
        <v>-1.3499999999999999</v>
      </c>
      <c r="BY242" s="34" t="s">
        <v>1335</v>
      </c>
      <c r="BZ242" s="34">
        <f t="shared" si="120"/>
        <v>-1.3499999999999999</v>
      </c>
      <c r="CA242" s="34" t="s">
        <v>20</v>
      </c>
      <c r="CB242" s="34">
        <f t="shared" si="120"/>
        <v>-1.3499999999999999</v>
      </c>
      <c r="CC242" s="34" t="s">
        <v>1344</v>
      </c>
      <c r="CD242" s="34">
        <f t="shared" si="121"/>
        <v>-1.3499999999999999</v>
      </c>
      <c r="CE242" s="34" t="s">
        <v>1349</v>
      </c>
      <c r="CF242" s="34">
        <f t="shared" si="122"/>
        <v>-1.3499999999999999</v>
      </c>
      <c r="CG242" s="34">
        <v>11</v>
      </c>
      <c r="CH242" s="34" t="s">
        <v>1325</v>
      </c>
      <c r="CI242" s="34">
        <f t="shared" si="123"/>
        <v>-1.3499999999999999</v>
      </c>
      <c r="CJ242" s="34" t="s">
        <v>1330</v>
      </c>
      <c r="CK242" s="34">
        <f t="shared" si="124"/>
        <v>-1.3499999999999999</v>
      </c>
      <c r="CL242" s="34" t="s">
        <v>1335</v>
      </c>
      <c r="CM242" s="34">
        <f t="shared" si="125"/>
        <v>-1.3499999999999999</v>
      </c>
      <c r="CN242" s="34" t="s">
        <v>20</v>
      </c>
      <c r="CO242" s="34">
        <f t="shared" si="126"/>
        <v>-1.3499999999999999</v>
      </c>
      <c r="CP242" s="34" t="s">
        <v>1344</v>
      </c>
      <c r="CQ242" s="34">
        <f t="shared" si="127"/>
        <v>-1.3499999999999999</v>
      </c>
      <c r="CR242" s="34" t="s">
        <v>1349</v>
      </c>
      <c r="CS242" s="34">
        <f t="shared" si="128"/>
        <v>-1.3499999999999999</v>
      </c>
    </row>
    <row r="243" spans="1:97" s="44" customFormat="1" ht="15.75">
      <c r="A243" s="42" t="s">
        <v>969</v>
      </c>
      <c r="B243" s="40" t="s">
        <v>418</v>
      </c>
      <c r="C243" s="42" t="s">
        <v>44</v>
      </c>
      <c r="D243" s="42" t="s">
        <v>8</v>
      </c>
      <c r="E243" s="35"/>
      <c r="F243" s="42">
        <v>0.2</v>
      </c>
      <c r="G243" s="34">
        <v>0</v>
      </c>
      <c r="H243" s="34">
        <v>106</v>
      </c>
      <c r="I243" s="34">
        <v>42</v>
      </c>
      <c r="J243" s="34">
        <v>110</v>
      </c>
      <c r="K243" s="73">
        <v>31</v>
      </c>
      <c r="L243" s="34">
        <v>47</v>
      </c>
      <c r="M243" s="34">
        <v>57.5</v>
      </c>
      <c r="N243" s="34">
        <v>394</v>
      </c>
      <c r="O243" s="34" t="str">
        <f>IF(D243="理科",IF(N243&gt;=分数线!$C$2,"本科",""),IF(D243="文科",IF(N243&gt;=分数线!$C$3,"本科","")))</f>
        <v/>
      </c>
      <c r="P243" s="34">
        <f t="shared" si="96"/>
        <v>-7.2</v>
      </c>
      <c r="Q243" s="34" t="str">
        <f>IF(D243="理科",IF(N243&gt;=分数线!$C$6,"重本",""),IF(D243="文科",IF(N243&gt;=分数线!$C$7,"重本","")))</f>
        <v/>
      </c>
      <c r="R243" s="34">
        <f t="shared" si="100"/>
        <v>0</v>
      </c>
      <c r="S243" s="34">
        <f t="shared" si="101"/>
        <v>-7.2</v>
      </c>
      <c r="T243" s="34">
        <v>2</v>
      </c>
      <c r="U243" s="34" t="s">
        <v>1321</v>
      </c>
      <c r="V243" s="34">
        <f t="shared" si="102"/>
        <v>-0.12000000000000001</v>
      </c>
      <c r="W243" s="34" t="s">
        <v>1364</v>
      </c>
      <c r="X243" s="34">
        <f t="shared" si="102"/>
        <v>-0.12000000000000001</v>
      </c>
      <c r="Y243" s="34" t="s">
        <v>1333</v>
      </c>
      <c r="Z243" s="34">
        <f t="shared" si="102"/>
        <v>-0.12000000000000001</v>
      </c>
      <c r="AA243" s="34" t="s">
        <v>1356</v>
      </c>
      <c r="AB243" s="34">
        <f t="shared" si="102"/>
        <v>-0.12000000000000001</v>
      </c>
      <c r="AC243" s="34" t="s">
        <v>1344</v>
      </c>
      <c r="AD243" s="34">
        <f t="shared" si="103"/>
        <v>-0.12000000000000001</v>
      </c>
      <c r="AE243" s="34" t="s">
        <v>18</v>
      </c>
      <c r="AF243" s="34">
        <f t="shared" si="104"/>
        <v>-0.12000000000000001</v>
      </c>
      <c r="AG243" s="34" t="s">
        <v>217</v>
      </c>
      <c r="AH243" s="34" t="s">
        <v>1325</v>
      </c>
      <c r="AI243" s="34">
        <f t="shared" si="105"/>
        <v>-0.12000000000000001</v>
      </c>
      <c r="AJ243" s="34" t="s">
        <v>1330</v>
      </c>
      <c r="AK243" s="34">
        <f t="shared" si="106"/>
        <v>-0.12000000000000001</v>
      </c>
      <c r="AL243" s="34" t="s">
        <v>1365</v>
      </c>
      <c r="AM243" s="34">
        <f t="shared" si="107"/>
        <v>-0.12000000000000001</v>
      </c>
      <c r="AN243" s="34" t="s">
        <v>1356</v>
      </c>
      <c r="AO243" s="34">
        <f t="shared" si="108"/>
        <v>-0.12000000000000001</v>
      </c>
      <c r="AP243" s="34" t="s">
        <v>1344</v>
      </c>
      <c r="AQ243" s="34">
        <f t="shared" si="109"/>
        <v>-0.12000000000000001</v>
      </c>
      <c r="AR243" s="34" t="s">
        <v>18</v>
      </c>
      <c r="AS243" s="34">
        <f t="shared" si="110"/>
        <v>-0.12000000000000001</v>
      </c>
      <c r="AT243" s="34" t="s">
        <v>217</v>
      </c>
      <c r="AU243" s="34" t="s">
        <v>1325</v>
      </c>
      <c r="AV243" s="34">
        <f t="shared" si="111"/>
        <v>-0.18000000000000002</v>
      </c>
      <c r="AW243" s="34" t="s">
        <v>1330</v>
      </c>
      <c r="AX243" s="34">
        <f t="shared" si="111"/>
        <v>-0.18000000000000002</v>
      </c>
      <c r="AY243" s="34" t="s">
        <v>1335</v>
      </c>
      <c r="AZ243" s="34">
        <f t="shared" si="111"/>
        <v>-0.18000000000000002</v>
      </c>
      <c r="BA243" s="34" t="s">
        <v>1356</v>
      </c>
      <c r="BB243" s="34">
        <f t="shared" si="111"/>
        <v>-0.18000000000000002</v>
      </c>
      <c r="BC243" s="34" t="s">
        <v>1344</v>
      </c>
      <c r="BD243" s="34">
        <f t="shared" si="112"/>
        <v>-0.18000000000000002</v>
      </c>
      <c r="BE243" s="34" t="s">
        <v>1342</v>
      </c>
      <c r="BF243" s="34">
        <f t="shared" si="113"/>
        <v>-0.18000000000000002</v>
      </c>
      <c r="BG243" s="34">
        <v>11</v>
      </c>
      <c r="BH243" s="34" t="s">
        <v>1325</v>
      </c>
      <c r="BI243" s="34">
        <f t="shared" si="114"/>
        <v>-0.18000000000000002</v>
      </c>
      <c r="BJ243" s="34" t="s">
        <v>1330</v>
      </c>
      <c r="BK243" s="34">
        <f t="shared" si="115"/>
        <v>-0.18000000000000002</v>
      </c>
      <c r="BL243" s="34" t="s">
        <v>1335</v>
      </c>
      <c r="BM243" s="34">
        <f t="shared" si="116"/>
        <v>-0.18000000000000002</v>
      </c>
      <c r="BN243" s="34" t="s">
        <v>1356</v>
      </c>
      <c r="BO243" s="34">
        <f t="shared" si="117"/>
        <v>-0.18000000000000002</v>
      </c>
      <c r="BP243" s="34" t="s">
        <v>1344</v>
      </c>
      <c r="BQ243" s="34">
        <f t="shared" si="118"/>
        <v>-0.18000000000000002</v>
      </c>
      <c r="BR243" s="34" t="s">
        <v>1349</v>
      </c>
      <c r="BS243" s="34">
        <f t="shared" si="119"/>
        <v>-0.18000000000000002</v>
      </c>
      <c r="BT243" s="34">
        <v>11</v>
      </c>
      <c r="BU243" s="34" t="s">
        <v>1325</v>
      </c>
      <c r="BV243" s="34">
        <f t="shared" si="120"/>
        <v>-0.3</v>
      </c>
      <c r="BW243" s="34" t="s">
        <v>1330</v>
      </c>
      <c r="BX243" s="34">
        <f t="shared" si="120"/>
        <v>-0.3</v>
      </c>
      <c r="BY243" s="34" t="s">
        <v>1335</v>
      </c>
      <c r="BZ243" s="34">
        <f t="shared" si="120"/>
        <v>-0.3</v>
      </c>
      <c r="CA243" s="34" t="s">
        <v>20</v>
      </c>
      <c r="CB243" s="34">
        <f t="shared" si="120"/>
        <v>-0.3</v>
      </c>
      <c r="CC243" s="34" t="s">
        <v>1344</v>
      </c>
      <c r="CD243" s="34">
        <f t="shared" si="121"/>
        <v>-0.3</v>
      </c>
      <c r="CE243" s="34" t="s">
        <v>1349</v>
      </c>
      <c r="CF243" s="34">
        <f t="shared" si="122"/>
        <v>-0.3</v>
      </c>
      <c r="CG243" s="34">
        <v>11</v>
      </c>
      <c r="CH243" s="34" t="s">
        <v>1325</v>
      </c>
      <c r="CI243" s="34">
        <f t="shared" si="123"/>
        <v>-0.3</v>
      </c>
      <c r="CJ243" s="34" t="s">
        <v>1330</v>
      </c>
      <c r="CK243" s="34">
        <f t="shared" si="124"/>
        <v>-0.3</v>
      </c>
      <c r="CL243" s="34" t="s">
        <v>1335</v>
      </c>
      <c r="CM243" s="34">
        <f t="shared" si="125"/>
        <v>-0.3</v>
      </c>
      <c r="CN243" s="34" t="s">
        <v>20</v>
      </c>
      <c r="CO243" s="34">
        <f t="shared" si="126"/>
        <v>-0.3</v>
      </c>
      <c r="CP243" s="34" t="s">
        <v>1344</v>
      </c>
      <c r="CQ243" s="34">
        <f t="shared" si="127"/>
        <v>-0.3</v>
      </c>
      <c r="CR243" s="34" t="s">
        <v>1349</v>
      </c>
      <c r="CS243" s="34">
        <f t="shared" si="128"/>
        <v>-0.3</v>
      </c>
    </row>
    <row r="244" spans="1:97" s="44" customFormat="1" ht="15.75">
      <c r="A244" s="42" t="s">
        <v>970</v>
      </c>
      <c r="B244" s="40" t="s">
        <v>419</v>
      </c>
      <c r="C244" s="42" t="s">
        <v>44</v>
      </c>
      <c r="D244" s="42" t="s">
        <v>8</v>
      </c>
      <c r="E244" s="35"/>
      <c r="F244" s="42">
        <v>1</v>
      </c>
      <c r="G244" s="34">
        <v>0</v>
      </c>
      <c r="H244" s="34">
        <v>112</v>
      </c>
      <c r="I244" s="34">
        <v>59</v>
      </c>
      <c r="J244" s="34">
        <v>102</v>
      </c>
      <c r="K244" s="73">
        <v>28</v>
      </c>
      <c r="L244" s="34">
        <v>51.5</v>
      </c>
      <c r="M244" s="34">
        <v>41</v>
      </c>
      <c r="N244" s="34">
        <v>394</v>
      </c>
      <c r="O244" s="34" t="str">
        <f>IF(D244="理科",IF(N244&gt;=分数线!$C$2,"本科",""),IF(D244="文科",IF(N244&gt;=分数线!$C$3,"本科","")))</f>
        <v/>
      </c>
      <c r="P244" s="34">
        <f t="shared" si="96"/>
        <v>-36</v>
      </c>
      <c r="Q244" s="34" t="str">
        <f>IF(D244="理科",IF(N244&gt;=分数线!$C$6,"重本",""),IF(D244="文科",IF(N244&gt;=分数线!$C$7,"重本","")))</f>
        <v/>
      </c>
      <c r="R244" s="34">
        <f t="shared" si="100"/>
        <v>0</v>
      </c>
      <c r="S244" s="34">
        <f t="shared" si="101"/>
        <v>-36</v>
      </c>
      <c r="T244" s="34">
        <v>12</v>
      </c>
      <c r="U244" s="34" t="s">
        <v>1362</v>
      </c>
      <c r="V244" s="34">
        <f t="shared" si="102"/>
        <v>-0.6</v>
      </c>
      <c r="W244" s="34" t="s">
        <v>1331</v>
      </c>
      <c r="X244" s="34">
        <f t="shared" si="102"/>
        <v>-0.6</v>
      </c>
      <c r="Y244" s="34" t="s">
        <v>1355</v>
      </c>
      <c r="Z244" s="34">
        <f t="shared" si="102"/>
        <v>-0.6</v>
      </c>
      <c r="AA244" s="34" t="s">
        <v>1340</v>
      </c>
      <c r="AB244" s="34">
        <f t="shared" si="102"/>
        <v>-0.6</v>
      </c>
      <c r="AC244" s="34" t="s">
        <v>73</v>
      </c>
      <c r="AD244" s="34">
        <f t="shared" si="103"/>
        <v>-0.6</v>
      </c>
      <c r="AE244" s="34" t="s">
        <v>1348</v>
      </c>
      <c r="AF244" s="34">
        <f t="shared" si="104"/>
        <v>-0.6</v>
      </c>
      <c r="AG244" s="34" t="s">
        <v>1359</v>
      </c>
      <c r="AH244" s="34" t="s">
        <v>1362</v>
      </c>
      <c r="AI244" s="34">
        <f t="shared" si="105"/>
        <v>-0.6</v>
      </c>
      <c r="AJ244" s="34" t="s">
        <v>1331</v>
      </c>
      <c r="AK244" s="34">
        <f t="shared" si="106"/>
        <v>-0.6</v>
      </c>
      <c r="AL244" s="34" t="s">
        <v>1355</v>
      </c>
      <c r="AM244" s="34">
        <f t="shared" si="107"/>
        <v>-0.6</v>
      </c>
      <c r="AN244" s="34" t="s">
        <v>1340</v>
      </c>
      <c r="AO244" s="34">
        <f t="shared" si="108"/>
        <v>-0.6</v>
      </c>
      <c r="AP244" s="34" t="s">
        <v>73</v>
      </c>
      <c r="AQ244" s="34">
        <f t="shared" si="109"/>
        <v>-0.6</v>
      </c>
      <c r="AR244" s="34" t="s">
        <v>1348</v>
      </c>
      <c r="AS244" s="34">
        <f t="shared" si="110"/>
        <v>-0.6</v>
      </c>
      <c r="AT244" s="34" t="s">
        <v>1359</v>
      </c>
      <c r="AU244" s="34" t="s">
        <v>1326</v>
      </c>
      <c r="AV244" s="34">
        <f t="shared" si="111"/>
        <v>-0.89999999999999991</v>
      </c>
      <c r="AW244" s="34" t="s">
        <v>1331</v>
      </c>
      <c r="AX244" s="34">
        <f t="shared" si="111"/>
        <v>-0.89999999999999991</v>
      </c>
      <c r="AY244" s="34" t="s">
        <v>1335</v>
      </c>
      <c r="AZ244" s="34">
        <f t="shared" si="111"/>
        <v>-0.89999999999999991</v>
      </c>
      <c r="BA244" s="34" t="s">
        <v>1340</v>
      </c>
      <c r="BB244" s="34">
        <f t="shared" si="111"/>
        <v>-0.89999999999999991</v>
      </c>
      <c r="BC244" s="34" t="s">
        <v>73</v>
      </c>
      <c r="BD244" s="34">
        <f t="shared" si="112"/>
        <v>-0.89999999999999991</v>
      </c>
      <c r="BE244" s="34" t="s">
        <v>1348</v>
      </c>
      <c r="BF244" s="34">
        <f t="shared" si="113"/>
        <v>-0.89999999999999991</v>
      </c>
      <c r="BG244" s="34">
        <v>12</v>
      </c>
      <c r="BH244" s="34" t="s">
        <v>1326</v>
      </c>
      <c r="BI244" s="34">
        <f t="shared" si="114"/>
        <v>-0.89999999999999991</v>
      </c>
      <c r="BJ244" s="34" t="s">
        <v>1331</v>
      </c>
      <c r="BK244" s="34">
        <f t="shared" si="115"/>
        <v>-0.89999999999999991</v>
      </c>
      <c r="BL244" s="34" t="s">
        <v>1335</v>
      </c>
      <c r="BM244" s="34">
        <f t="shared" si="116"/>
        <v>-0.89999999999999991</v>
      </c>
      <c r="BN244" s="34" t="s">
        <v>1340</v>
      </c>
      <c r="BO244" s="34">
        <f t="shared" si="117"/>
        <v>-0.89999999999999991</v>
      </c>
      <c r="BP244" s="34" t="s">
        <v>73</v>
      </c>
      <c r="BQ244" s="34">
        <f t="shared" si="118"/>
        <v>-0.89999999999999991</v>
      </c>
      <c r="BR244" s="34" t="s">
        <v>1348</v>
      </c>
      <c r="BS244" s="34">
        <f t="shared" si="119"/>
        <v>-0.89999999999999991</v>
      </c>
      <c r="BT244" s="34">
        <v>12</v>
      </c>
      <c r="BU244" s="34" t="s">
        <v>1326</v>
      </c>
      <c r="BV244" s="34">
        <f t="shared" si="120"/>
        <v>-1.5</v>
      </c>
      <c r="BW244" s="34" t="s">
        <v>1331</v>
      </c>
      <c r="BX244" s="34">
        <f t="shared" si="120"/>
        <v>-1.5</v>
      </c>
      <c r="BY244" s="34" t="s">
        <v>1335</v>
      </c>
      <c r="BZ244" s="34">
        <f t="shared" si="120"/>
        <v>-1.5</v>
      </c>
      <c r="CA244" s="34" t="s">
        <v>1340</v>
      </c>
      <c r="CB244" s="34">
        <f t="shared" si="120"/>
        <v>-1.5</v>
      </c>
      <c r="CC244" s="34" t="s">
        <v>73</v>
      </c>
      <c r="CD244" s="34">
        <f t="shared" si="121"/>
        <v>-1.5</v>
      </c>
      <c r="CE244" s="34" t="s">
        <v>1348</v>
      </c>
      <c r="CF244" s="34">
        <f t="shared" si="122"/>
        <v>-1.5</v>
      </c>
      <c r="CG244" s="34">
        <v>12</v>
      </c>
      <c r="CH244" s="34" t="s">
        <v>1326</v>
      </c>
      <c r="CI244" s="34">
        <f t="shared" si="123"/>
        <v>-1.5</v>
      </c>
      <c r="CJ244" s="34" t="s">
        <v>1331</v>
      </c>
      <c r="CK244" s="34">
        <f t="shared" si="124"/>
        <v>-1.5</v>
      </c>
      <c r="CL244" s="34" t="s">
        <v>1335</v>
      </c>
      <c r="CM244" s="34">
        <f t="shared" si="125"/>
        <v>-1.5</v>
      </c>
      <c r="CN244" s="34" t="s">
        <v>1340</v>
      </c>
      <c r="CO244" s="34">
        <f t="shared" si="126"/>
        <v>-1.5</v>
      </c>
      <c r="CP244" s="34" t="s">
        <v>73</v>
      </c>
      <c r="CQ244" s="34">
        <f t="shared" si="127"/>
        <v>-1.5</v>
      </c>
      <c r="CR244" s="34" t="s">
        <v>1348</v>
      </c>
      <c r="CS244" s="34">
        <f t="shared" si="128"/>
        <v>-1.5</v>
      </c>
    </row>
    <row r="245" spans="1:97" s="44" customFormat="1" ht="15.75">
      <c r="A245" s="42" t="s">
        <v>971</v>
      </c>
      <c r="B245" s="40" t="s">
        <v>420</v>
      </c>
      <c r="C245" s="42" t="s">
        <v>44</v>
      </c>
      <c r="D245" s="42" t="s">
        <v>8</v>
      </c>
      <c r="E245" s="35"/>
      <c r="F245" s="42">
        <v>0</v>
      </c>
      <c r="G245" s="34">
        <v>0</v>
      </c>
      <c r="H245" s="34">
        <v>97</v>
      </c>
      <c r="I245" s="34">
        <v>71</v>
      </c>
      <c r="J245" s="34">
        <v>73</v>
      </c>
      <c r="K245" s="73">
        <v>40</v>
      </c>
      <c r="L245" s="34">
        <v>52</v>
      </c>
      <c r="M245" s="34">
        <v>58.5</v>
      </c>
      <c r="N245" s="34">
        <v>392</v>
      </c>
      <c r="O245" s="34" t="str">
        <f>IF(D245="理科",IF(N245&gt;=分数线!$C$2,"本科",""),IF(D245="文科",IF(N245&gt;=分数线!$C$3,"本科","")))</f>
        <v/>
      </c>
      <c r="P245" s="34">
        <f t="shared" si="96"/>
        <v>0</v>
      </c>
      <c r="Q245" s="34" t="str">
        <f>IF(D245="理科",IF(N245&gt;=分数线!$C$6,"重本",""),IF(D245="文科",IF(N245&gt;=分数线!$C$7,"重本","")))</f>
        <v/>
      </c>
      <c r="R245" s="34">
        <f t="shared" si="100"/>
        <v>0</v>
      </c>
      <c r="S245" s="34">
        <f t="shared" si="101"/>
        <v>0</v>
      </c>
      <c r="T245" s="34">
        <v>9</v>
      </c>
      <c r="U245" s="34" t="s">
        <v>1325</v>
      </c>
      <c r="V245" s="34">
        <f t="shared" si="102"/>
        <v>0</v>
      </c>
      <c r="W245" s="34" t="s">
        <v>1360</v>
      </c>
      <c r="X245" s="34">
        <f t="shared" si="102"/>
        <v>0</v>
      </c>
      <c r="Y245" s="34" t="s">
        <v>1335</v>
      </c>
      <c r="Z245" s="34">
        <f t="shared" si="102"/>
        <v>0</v>
      </c>
      <c r="AA245" s="34" t="s">
        <v>1366</v>
      </c>
      <c r="AB245" s="34">
        <f t="shared" si="102"/>
        <v>0</v>
      </c>
      <c r="AC245" s="34" t="s">
        <v>73</v>
      </c>
      <c r="AD245" s="34">
        <f t="shared" si="103"/>
        <v>0</v>
      </c>
      <c r="AE245" s="34" t="s">
        <v>1348</v>
      </c>
      <c r="AF245" s="34">
        <f t="shared" si="104"/>
        <v>0</v>
      </c>
      <c r="AG245" s="34" t="s">
        <v>227</v>
      </c>
      <c r="AH245" s="34" t="s">
        <v>1325</v>
      </c>
      <c r="AI245" s="34">
        <f t="shared" si="105"/>
        <v>0</v>
      </c>
      <c r="AJ245" s="34" t="s">
        <v>1360</v>
      </c>
      <c r="AK245" s="34">
        <f t="shared" si="106"/>
        <v>0</v>
      </c>
      <c r="AL245" s="34" t="s">
        <v>1335</v>
      </c>
      <c r="AM245" s="34">
        <f t="shared" si="107"/>
        <v>0</v>
      </c>
      <c r="AN245" s="34" t="s">
        <v>1366</v>
      </c>
      <c r="AO245" s="34">
        <f t="shared" si="108"/>
        <v>0</v>
      </c>
      <c r="AP245" s="34" t="s">
        <v>73</v>
      </c>
      <c r="AQ245" s="34">
        <f t="shared" si="109"/>
        <v>0</v>
      </c>
      <c r="AR245" s="34" t="s">
        <v>1348</v>
      </c>
      <c r="AS245" s="34">
        <f t="shared" si="110"/>
        <v>0</v>
      </c>
      <c r="AT245" s="34" t="s">
        <v>227</v>
      </c>
      <c r="AU245" s="34" t="s">
        <v>1325</v>
      </c>
      <c r="AV245" s="34">
        <f t="shared" si="111"/>
        <v>0</v>
      </c>
      <c r="AW245" s="34" t="s">
        <v>1360</v>
      </c>
      <c r="AX245" s="34">
        <f t="shared" si="111"/>
        <v>0</v>
      </c>
      <c r="AY245" s="34" t="s">
        <v>1334</v>
      </c>
      <c r="AZ245" s="34">
        <f t="shared" si="111"/>
        <v>0</v>
      </c>
      <c r="BA245" s="34" t="s">
        <v>1356</v>
      </c>
      <c r="BB245" s="34">
        <f t="shared" si="111"/>
        <v>0</v>
      </c>
      <c r="BC245" s="34" t="s">
        <v>73</v>
      </c>
      <c r="BD245" s="34">
        <f t="shared" si="112"/>
        <v>0</v>
      </c>
      <c r="BE245" s="34" t="s">
        <v>1348</v>
      </c>
      <c r="BF245" s="34">
        <f t="shared" si="113"/>
        <v>0</v>
      </c>
      <c r="BG245" s="34">
        <v>9</v>
      </c>
      <c r="BH245" s="34" t="s">
        <v>1325</v>
      </c>
      <c r="BI245" s="34">
        <f t="shared" si="114"/>
        <v>0</v>
      </c>
      <c r="BJ245" s="34" t="s">
        <v>1331</v>
      </c>
      <c r="BK245" s="34">
        <f t="shared" si="115"/>
        <v>0</v>
      </c>
      <c r="BL245" s="34" t="s">
        <v>1334</v>
      </c>
      <c r="BM245" s="34">
        <f t="shared" si="116"/>
        <v>0</v>
      </c>
      <c r="BN245" s="34" t="s">
        <v>1357</v>
      </c>
      <c r="BO245" s="34">
        <f t="shared" si="117"/>
        <v>0</v>
      </c>
      <c r="BP245" s="34" t="s">
        <v>73</v>
      </c>
      <c r="BQ245" s="34">
        <f t="shared" si="118"/>
        <v>0</v>
      </c>
      <c r="BR245" s="34" t="s">
        <v>1348</v>
      </c>
      <c r="BS245" s="34">
        <f t="shared" si="119"/>
        <v>0</v>
      </c>
      <c r="BT245" s="34">
        <v>9</v>
      </c>
      <c r="BU245" s="34" t="s">
        <v>1325</v>
      </c>
      <c r="BV245" s="34">
        <f t="shared" si="120"/>
        <v>0</v>
      </c>
      <c r="BW245" s="34" t="s">
        <v>1331</v>
      </c>
      <c r="BX245" s="34">
        <f t="shared" si="120"/>
        <v>0</v>
      </c>
      <c r="BY245" s="34" t="s">
        <v>1334</v>
      </c>
      <c r="BZ245" s="34">
        <f t="shared" si="120"/>
        <v>0</v>
      </c>
      <c r="CA245" s="34" t="s">
        <v>1339</v>
      </c>
      <c r="CB245" s="34">
        <f t="shared" si="120"/>
        <v>0</v>
      </c>
      <c r="CC245" s="34" t="s">
        <v>1343</v>
      </c>
      <c r="CD245" s="34">
        <f t="shared" si="121"/>
        <v>0</v>
      </c>
      <c r="CE245" s="34" t="s">
        <v>1348</v>
      </c>
      <c r="CF245" s="34">
        <f t="shared" si="122"/>
        <v>0</v>
      </c>
      <c r="CG245" s="34">
        <v>9</v>
      </c>
      <c r="CH245" s="34" t="s">
        <v>1325</v>
      </c>
      <c r="CI245" s="34">
        <f t="shared" si="123"/>
        <v>0</v>
      </c>
      <c r="CJ245" s="34" t="s">
        <v>1331</v>
      </c>
      <c r="CK245" s="34">
        <f t="shared" si="124"/>
        <v>0</v>
      </c>
      <c r="CL245" s="34" t="s">
        <v>1334</v>
      </c>
      <c r="CM245" s="34">
        <f t="shared" si="125"/>
        <v>0</v>
      </c>
      <c r="CN245" s="34" t="s">
        <v>1339</v>
      </c>
      <c r="CO245" s="34">
        <f t="shared" si="126"/>
        <v>0</v>
      </c>
      <c r="CP245" s="34" t="s">
        <v>1343</v>
      </c>
      <c r="CQ245" s="34">
        <f t="shared" si="127"/>
        <v>0</v>
      </c>
      <c r="CR245" s="34" t="s">
        <v>1348</v>
      </c>
      <c r="CS245" s="34">
        <f t="shared" si="128"/>
        <v>0</v>
      </c>
    </row>
    <row r="246" spans="1:97" s="44" customFormat="1" ht="15.75">
      <c r="A246" s="42" t="s">
        <v>972</v>
      </c>
      <c r="B246" s="40" t="s">
        <v>421</v>
      </c>
      <c r="C246" s="42" t="s">
        <v>44</v>
      </c>
      <c r="D246" s="42" t="s">
        <v>8</v>
      </c>
      <c r="E246" s="35"/>
      <c r="F246" s="42">
        <v>1</v>
      </c>
      <c r="G246" s="34">
        <v>0</v>
      </c>
      <c r="H246" s="34">
        <v>114</v>
      </c>
      <c r="I246" s="34">
        <v>58</v>
      </c>
      <c r="J246" s="34">
        <v>83</v>
      </c>
      <c r="K246" s="73">
        <v>27.5</v>
      </c>
      <c r="L246" s="34">
        <v>42</v>
      </c>
      <c r="M246" s="34">
        <v>66.5</v>
      </c>
      <c r="N246" s="34">
        <v>391</v>
      </c>
      <c r="O246" s="34" t="str">
        <f>IF(D246="理科",IF(N246&gt;=分数线!$C$2,"本科",""),IF(D246="文科",IF(N246&gt;=分数线!$C$3,"本科","")))</f>
        <v/>
      </c>
      <c r="P246" s="34">
        <f t="shared" si="96"/>
        <v>-36</v>
      </c>
      <c r="Q246" s="34" t="str">
        <f>IF(D246="理科",IF(N246&gt;=分数线!$C$6,"重本",""),IF(D246="文科",IF(N246&gt;=分数线!$C$7,"重本","")))</f>
        <v/>
      </c>
      <c r="R246" s="34">
        <f t="shared" si="100"/>
        <v>0</v>
      </c>
      <c r="S246" s="34">
        <f t="shared" si="101"/>
        <v>-36</v>
      </c>
      <c r="T246" s="34">
        <v>2</v>
      </c>
      <c r="U246" s="34" t="s">
        <v>1321</v>
      </c>
      <c r="V246" s="34">
        <f t="shared" si="102"/>
        <v>-0.6</v>
      </c>
      <c r="W246" s="34" t="s">
        <v>1364</v>
      </c>
      <c r="X246" s="34">
        <f t="shared" si="102"/>
        <v>-0.6</v>
      </c>
      <c r="Y246" s="34" t="s">
        <v>1333</v>
      </c>
      <c r="Z246" s="34">
        <f t="shared" si="102"/>
        <v>-0.6</v>
      </c>
      <c r="AA246" s="34" t="s">
        <v>1340</v>
      </c>
      <c r="AB246" s="34">
        <f t="shared" si="102"/>
        <v>-0.6</v>
      </c>
      <c r="AC246" s="34" t="s">
        <v>1345</v>
      </c>
      <c r="AD246" s="34">
        <f t="shared" si="103"/>
        <v>-0.6</v>
      </c>
      <c r="AE246" s="34" t="s">
        <v>1348</v>
      </c>
      <c r="AF246" s="34">
        <f t="shared" si="104"/>
        <v>-0.6</v>
      </c>
      <c r="AG246" s="34" t="s">
        <v>221</v>
      </c>
      <c r="AH246" s="34" t="s">
        <v>1321</v>
      </c>
      <c r="AI246" s="34">
        <f t="shared" si="105"/>
        <v>-0.6</v>
      </c>
      <c r="AJ246" s="34" t="s">
        <v>1328</v>
      </c>
      <c r="AK246" s="34">
        <f t="shared" si="106"/>
        <v>-0.6</v>
      </c>
      <c r="AL246" s="34" t="s">
        <v>1353</v>
      </c>
      <c r="AM246" s="34">
        <f t="shared" si="107"/>
        <v>-0.6</v>
      </c>
      <c r="AN246" s="34" t="s">
        <v>1340</v>
      </c>
      <c r="AO246" s="34">
        <f t="shared" si="108"/>
        <v>-0.6</v>
      </c>
      <c r="AP246" s="34" t="s">
        <v>1345</v>
      </c>
      <c r="AQ246" s="34">
        <f t="shared" si="109"/>
        <v>-0.6</v>
      </c>
      <c r="AR246" s="34" t="s">
        <v>1348</v>
      </c>
      <c r="AS246" s="34">
        <f t="shared" si="110"/>
        <v>-0.6</v>
      </c>
      <c r="AT246" s="34" t="s">
        <v>221</v>
      </c>
      <c r="AU246" s="34" t="s">
        <v>1321</v>
      </c>
      <c r="AV246" s="34">
        <f t="shared" si="111"/>
        <v>-0.89999999999999991</v>
      </c>
      <c r="AW246" s="34" t="s">
        <v>1328</v>
      </c>
      <c r="AX246" s="34">
        <f t="shared" si="111"/>
        <v>-0.89999999999999991</v>
      </c>
      <c r="AY246" s="34" t="s">
        <v>1361</v>
      </c>
      <c r="AZ246" s="34">
        <f t="shared" si="111"/>
        <v>-0.89999999999999991</v>
      </c>
      <c r="BA246" s="34" t="s">
        <v>1339</v>
      </c>
      <c r="BB246" s="34">
        <f t="shared" si="111"/>
        <v>-0.89999999999999991</v>
      </c>
      <c r="BC246" s="34" t="s">
        <v>1345</v>
      </c>
      <c r="BD246" s="34">
        <f t="shared" si="112"/>
        <v>-0.89999999999999991</v>
      </c>
      <c r="BE246" s="34" t="s">
        <v>1348</v>
      </c>
      <c r="BF246" s="34">
        <f t="shared" si="113"/>
        <v>-0.89999999999999991</v>
      </c>
      <c r="BG246" s="34">
        <v>6</v>
      </c>
      <c r="BH246" s="34" t="s">
        <v>1321</v>
      </c>
      <c r="BI246" s="34">
        <f t="shared" si="114"/>
        <v>-0.89999999999999991</v>
      </c>
      <c r="BJ246" s="34" t="s">
        <v>1328</v>
      </c>
      <c r="BK246" s="34">
        <f t="shared" si="115"/>
        <v>-0.89999999999999991</v>
      </c>
      <c r="BL246" s="34" t="s">
        <v>1353</v>
      </c>
      <c r="BM246" s="34">
        <f t="shared" si="116"/>
        <v>-0.89999999999999991</v>
      </c>
      <c r="BN246" s="34" t="s">
        <v>1339</v>
      </c>
      <c r="BO246" s="34">
        <f t="shared" si="117"/>
        <v>-0.89999999999999991</v>
      </c>
      <c r="BP246" s="34" t="s">
        <v>1345</v>
      </c>
      <c r="BQ246" s="34">
        <f t="shared" si="118"/>
        <v>-0.89999999999999991</v>
      </c>
      <c r="BR246" s="34" t="s">
        <v>1348</v>
      </c>
      <c r="BS246" s="34">
        <f t="shared" si="119"/>
        <v>-0.89999999999999991</v>
      </c>
      <c r="BT246" s="34">
        <v>6</v>
      </c>
      <c r="BU246" s="34" t="s">
        <v>1321</v>
      </c>
      <c r="BV246" s="34">
        <f t="shared" si="120"/>
        <v>-1.5</v>
      </c>
      <c r="BW246" s="34" t="s">
        <v>1328</v>
      </c>
      <c r="BX246" s="34">
        <f t="shared" si="120"/>
        <v>-1.5</v>
      </c>
      <c r="BY246" s="34" t="s">
        <v>70</v>
      </c>
      <c r="BZ246" s="34">
        <f t="shared" si="120"/>
        <v>-1.5</v>
      </c>
      <c r="CA246" s="34" t="s">
        <v>1339</v>
      </c>
      <c r="CB246" s="34">
        <f t="shared" si="120"/>
        <v>-1.5</v>
      </c>
      <c r="CC246" s="34" t="s">
        <v>1345</v>
      </c>
      <c r="CD246" s="34">
        <f t="shared" si="121"/>
        <v>-1.5</v>
      </c>
      <c r="CE246" s="34" t="s">
        <v>1342</v>
      </c>
      <c r="CF246" s="34">
        <f t="shared" si="122"/>
        <v>-1.5</v>
      </c>
      <c r="CG246" s="34">
        <v>6</v>
      </c>
      <c r="CH246" s="34" t="s">
        <v>1321</v>
      </c>
      <c r="CI246" s="34">
        <f t="shared" si="123"/>
        <v>-1.5</v>
      </c>
      <c r="CJ246" s="34" t="s">
        <v>1328</v>
      </c>
      <c r="CK246" s="34">
        <f t="shared" si="124"/>
        <v>-1.5</v>
      </c>
      <c r="CL246" s="34" t="s">
        <v>70</v>
      </c>
      <c r="CM246" s="34">
        <f t="shared" si="125"/>
        <v>-1.5</v>
      </c>
      <c r="CN246" s="34" t="s">
        <v>1339</v>
      </c>
      <c r="CO246" s="34">
        <f t="shared" si="126"/>
        <v>-1.5</v>
      </c>
      <c r="CP246" s="34" t="s">
        <v>1342</v>
      </c>
      <c r="CQ246" s="34">
        <f t="shared" si="127"/>
        <v>-1.5</v>
      </c>
      <c r="CR246" s="34" t="s">
        <v>1342</v>
      </c>
      <c r="CS246" s="34">
        <f t="shared" si="128"/>
        <v>-1.5</v>
      </c>
    </row>
    <row r="247" spans="1:97" s="44" customFormat="1" ht="15.75">
      <c r="A247" s="42" t="s">
        <v>210</v>
      </c>
      <c r="B247" s="40" t="s">
        <v>138</v>
      </c>
      <c r="C247" s="42" t="s">
        <v>44</v>
      </c>
      <c r="D247" s="42" t="s">
        <v>8</v>
      </c>
      <c r="E247" s="35"/>
      <c r="F247" s="42">
        <v>0</v>
      </c>
      <c r="G247" s="34">
        <v>0</v>
      </c>
      <c r="H247" s="34">
        <v>92</v>
      </c>
      <c r="I247" s="34">
        <v>57</v>
      </c>
      <c r="J247" s="34">
        <v>57</v>
      </c>
      <c r="K247" s="73">
        <v>25</v>
      </c>
      <c r="L247" s="34">
        <v>41</v>
      </c>
      <c r="M247" s="34">
        <v>46.5</v>
      </c>
      <c r="N247" s="34">
        <v>391</v>
      </c>
      <c r="O247" s="34" t="str">
        <f>IF(D247="理科",IF(N247&gt;=分数线!$C$2,"本科",""),IF(D247="文科",IF(N247&gt;=分数线!$C$3,"本科","")))</f>
        <v/>
      </c>
      <c r="P247" s="34">
        <f t="shared" si="96"/>
        <v>0</v>
      </c>
      <c r="Q247" s="34" t="str">
        <f>IF(D247="理科",IF(N247&gt;=分数线!$C$6,"重本",""),IF(D247="文科",IF(N247&gt;=分数线!$C$7,"重本","")))</f>
        <v/>
      </c>
      <c r="R247" s="34">
        <f t="shared" si="100"/>
        <v>0</v>
      </c>
      <c r="S247" s="34">
        <f t="shared" si="101"/>
        <v>0</v>
      </c>
      <c r="T247" s="34">
        <v>6</v>
      </c>
      <c r="U247" s="34" t="s">
        <v>1321</v>
      </c>
      <c r="V247" s="34">
        <f t="shared" si="102"/>
        <v>0</v>
      </c>
      <c r="W247" s="34" t="s">
        <v>1328</v>
      </c>
      <c r="X247" s="34">
        <f t="shared" si="102"/>
        <v>0</v>
      </c>
      <c r="Y247" s="34" t="s">
        <v>1353</v>
      </c>
      <c r="Z247" s="34">
        <f t="shared" si="102"/>
        <v>0</v>
      </c>
      <c r="AA247" s="34" t="s">
        <v>1340</v>
      </c>
      <c r="AB247" s="34">
        <f t="shared" si="102"/>
        <v>0</v>
      </c>
      <c r="AC247" s="34" t="s">
        <v>1345</v>
      </c>
      <c r="AD247" s="34">
        <f t="shared" si="103"/>
        <v>0</v>
      </c>
      <c r="AE247" s="34" t="s">
        <v>1348</v>
      </c>
      <c r="AF247" s="34">
        <f t="shared" si="104"/>
        <v>0</v>
      </c>
      <c r="AG247" s="34" t="s">
        <v>221</v>
      </c>
      <c r="AH247" s="34" t="s">
        <v>1321</v>
      </c>
      <c r="AI247" s="34">
        <f t="shared" si="105"/>
        <v>0</v>
      </c>
      <c r="AJ247" s="34" t="s">
        <v>1328</v>
      </c>
      <c r="AK247" s="34">
        <f t="shared" si="106"/>
        <v>0</v>
      </c>
      <c r="AL247" s="34" t="s">
        <v>1353</v>
      </c>
      <c r="AM247" s="34">
        <f t="shared" si="107"/>
        <v>0</v>
      </c>
      <c r="AN247" s="34" t="s">
        <v>1340</v>
      </c>
      <c r="AO247" s="34">
        <f t="shared" si="108"/>
        <v>0</v>
      </c>
      <c r="AP247" s="34" t="s">
        <v>1345</v>
      </c>
      <c r="AQ247" s="34">
        <f t="shared" si="109"/>
        <v>0</v>
      </c>
      <c r="AR247" s="34" t="s">
        <v>1348</v>
      </c>
      <c r="AS247" s="34">
        <f t="shared" si="110"/>
        <v>0</v>
      </c>
      <c r="AT247" s="34" t="s">
        <v>221</v>
      </c>
      <c r="AU247" s="34" t="s">
        <v>1321</v>
      </c>
      <c r="AV247" s="34">
        <f t="shared" si="111"/>
        <v>0</v>
      </c>
      <c r="AW247" s="34" t="s">
        <v>1328</v>
      </c>
      <c r="AX247" s="34">
        <f t="shared" si="111"/>
        <v>0</v>
      </c>
      <c r="AY247" s="34" t="s">
        <v>1361</v>
      </c>
      <c r="AZ247" s="34">
        <f t="shared" si="111"/>
        <v>0</v>
      </c>
      <c r="BA247" s="34" t="s">
        <v>1339</v>
      </c>
      <c r="BB247" s="34">
        <f t="shared" si="111"/>
        <v>0</v>
      </c>
      <c r="BC247" s="34" t="s">
        <v>1345</v>
      </c>
      <c r="BD247" s="34">
        <f t="shared" si="112"/>
        <v>0</v>
      </c>
      <c r="BE247" s="34" t="s">
        <v>1348</v>
      </c>
      <c r="BF247" s="34">
        <f t="shared" si="113"/>
        <v>0</v>
      </c>
      <c r="BG247" s="34">
        <v>6</v>
      </c>
      <c r="BH247" s="34" t="s">
        <v>1321</v>
      </c>
      <c r="BI247" s="34">
        <f t="shared" si="114"/>
        <v>0</v>
      </c>
      <c r="BJ247" s="34" t="s">
        <v>1328</v>
      </c>
      <c r="BK247" s="34">
        <f t="shared" si="115"/>
        <v>0</v>
      </c>
      <c r="BL247" s="34" t="s">
        <v>1353</v>
      </c>
      <c r="BM247" s="34">
        <f t="shared" si="116"/>
        <v>0</v>
      </c>
      <c r="BN247" s="34" t="s">
        <v>1339</v>
      </c>
      <c r="BO247" s="34">
        <f t="shared" si="117"/>
        <v>0</v>
      </c>
      <c r="BP247" s="34" t="s">
        <v>1345</v>
      </c>
      <c r="BQ247" s="34">
        <f t="shared" si="118"/>
        <v>0</v>
      </c>
      <c r="BR247" s="34" t="s">
        <v>1348</v>
      </c>
      <c r="BS247" s="34">
        <f t="shared" si="119"/>
        <v>0</v>
      </c>
      <c r="BT247" s="34" t="e">
        <v>#N/A</v>
      </c>
      <c r="BU247" s="34" t="e">
        <v>#N/A</v>
      </c>
      <c r="BV247" s="34">
        <f t="shared" si="120"/>
        <v>0</v>
      </c>
      <c r="BW247" s="34" t="e">
        <v>#N/A</v>
      </c>
      <c r="BX247" s="34">
        <f t="shared" si="120"/>
        <v>0</v>
      </c>
      <c r="BY247" s="34" t="s">
        <v>70</v>
      </c>
      <c r="BZ247" s="34">
        <f t="shared" si="120"/>
        <v>0</v>
      </c>
      <c r="CA247" s="34" t="e">
        <v>#N/A</v>
      </c>
      <c r="CB247" s="34">
        <f t="shared" si="120"/>
        <v>0</v>
      </c>
      <c r="CC247" s="34" t="e">
        <v>#N/A</v>
      </c>
      <c r="CD247" s="34">
        <f t="shared" si="121"/>
        <v>0</v>
      </c>
      <c r="CE247" s="34" t="e">
        <v>#N/A</v>
      </c>
      <c r="CF247" s="34">
        <f t="shared" si="122"/>
        <v>0</v>
      </c>
      <c r="CG247" s="34">
        <v>6</v>
      </c>
      <c r="CH247" s="34" t="s">
        <v>1321</v>
      </c>
      <c r="CI247" s="34">
        <f t="shared" si="123"/>
        <v>0</v>
      </c>
      <c r="CJ247" s="34" t="s">
        <v>1328</v>
      </c>
      <c r="CK247" s="34">
        <f t="shared" si="124"/>
        <v>0</v>
      </c>
      <c r="CL247" s="34" t="s">
        <v>70</v>
      </c>
      <c r="CM247" s="34">
        <f t="shared" si="125"/>
        <v>0</v>
      </c>
      <c r="CN247" s="34" t="s">
        <v>1339</v>
      </c>
      <c r="CO247" s="34">
        <f t="shared" si="126"/>
        <v>0</v>
      </c>
      <c r="CP247" s="34" t="s">
        <v>1342</v>
      </c>
      <c r="CQ247" s="34">
        <f t="shared" si="127"/>
        <v>0</v>
      </c>
      <c r="CR247" s="34" t="s">
        <v>1342</v>
      </c>
      <c r="CS247" s="34">
        <f t="shared" si="128"/>
        <v>0</v>
      </c>
    </row>
    <row r="248" spans="1:97" s="44" customFormat="1" ht="15.75">
      <c r="A248" s="42" t="s">
        <v>48</v>
      </c>
      <c r="B248" s="40" t="s">
        <v>422</v>
      </c>
      <c r="C248" s="42" t="s">
        <v>44</v>
      </c>
      <c r="D248" s="42" t="s">
        <v>8</v>
      </c>
      <c r="E248" s="35"/>
      <c r="F248" s="42">
        <v>0</v>
      </c>
      <c r="G248" s="34">
        <v>0</v>
      </c>
      <c r="H248" s="34">
        <v>82</v>
      </c>
      <c r="I248" s="34">
        <v>82</v>
      </c>
      <c r="J248" s="34">
        <v>67</v>
      </c>
      <c r="K248" s="73">
        <v>57.5</v>
      </c>
      <c r="L248" s="34">
        <v>49</v>
      </c>
      <c r="M248" s="34">
        <v>53.5</v>
      </c>
      <c r="N248" s="34">
        <v>391</v>
      </c>
      <c r="O248" s="34" t="str">
        <f>IF(D248="理科",IF(N248&gt;=分数线!$C$2,"本科",""),IF(D248="文科",IF(N248&gt;=分数线!$C$3,"本科","")))</f>
        <v/>
      </c>
      <c r="P248" s="34">
        <f t="shared" si="96"/>
        <v>0</v>
      </c>
      <c r="Q248" s="34" t="str">
        <f>IF(D248="理科",IF(N248&gt;=分数线!$C$6,"重本",""),IF(D248="文科",IF(N248&gt;=分数线!$C$7,"重本","")))</f>
        <v/>
      </c>
      <c r="R248" s="34">
        <f t="shared" si="100"/>
        <v>0</v>
      </c>
      <c r="S248" s="34">
        <f t="shared" si="101"/>
        <v>0</v>
      </c>
      <c r="T248" s="34">
        <v>1</v>
      </c>
      <c r="U248" s="34" t="s">
        <v>1320</v>
      </c>
      <c r="V248" s="34">
        <f t="shared" si="102"/>
        <v>0</v>
      </c>
      <c r="W248" s="34" t="s">
        <v>1327</v>
      </c>
      <c r="X248" s="34">
        <f t="shared" si="102"/>
        <v>0</v>
      </c>
      <c r="Y248" s="34" t="s">
        <v>1332</v>
      </c>
      <c r="Z248" s="34">
        <f t="shared" si="102"/>
        <v>0</v>
      </c>
      <c r="AA248" s="34" t="e">
        <v>#N/A</v>
      </c>
      <c r="AB248" s="34">
        <f t="shared" si="102"/>
        <v>0</v>
      </c>
      <c r="AC248" s="34" t="e">
        <v>#N/A</v>
      </c>
      <c r="AD248" s="34">
        <f t="shared" si="103"/>
        <v>0</v>
      </c>
      <c r="AE248" s="34" t="e">
        <v>#N/A</v>
      </c>
      <c r="AF248" s="34">
        <f t="shared" si="104"/>
        <v>0</v>
      </c>
      <c r="AG248" s="34" t="e">
        <v>#N/A</v>
      </c>
      <c r="AH248" s="34" t="e">
        <v>#N/A</v>
      </c>
      <c r="AI248" s="34">
        <f t="shared" si="105"/>
        <v>0</v>
      </c>
      <c r="AJ248" s="34" t="e">
        <v>#N/A</v>
      </c>
      <c r="AK248" s="34">
        <f t="shared" si="106"/>
        <v>0</v>
      </c>
      <c r="AL248" s="34" t="e">
        <v>#N/A</v>
      </c>
      <c r="AM248" s="34">
        <f t="shared" si="107"/>
        <v>0</v>
      </c>
      <c r="AN248" s="34" t="e">
        <v>#N/A</v>
      </c>
      <c r="AO248" s="34">
        <f t="shared" si="108"/>
        <v>0</v>
      </c>
      <c r="AP248" s="34" t="e">
        <v>#N/A</v>
      </c>
      <c r="AQ248" s="34">
        <f t="shared" si="109"/>
        <v>0</v>
      </c>
      <c r="AR248" s="34" t="e">
        <v>#N/A</v>
      </c>
      <c r="AS248" s="34">
        <f t="shared" si="110"/>
        <v>0</v>
      </c>
      <c r="AT248" s="34" t="s">
        <v>217</v>
      </c>
      <c r="AU248" s="34" t="s">
        <v>1325</v>
      </c>
      <c r="AV248" s="34">
        <f t="shared" si="111"/>
        <v>0</v>
      </c>
      <c r="AW248" s="34" t="s">
        <v>1330</v>
      </c>
      <c r="AX248" s="34">
        <f t="shared" si="111"/>
        <v>0</v>
      </c>
      <c r="AY248" s="34" t="s">
        <v>1335</v>
      </c>
      <c r="AZ248" s="34">
        <f t="shared" si="111"/>
        <v>0</v>
      </c>
      <c r="BA248" s="34" t="s">
        <v>1356</v>
      </c>
      <c r="BB248" s="34">
        <f t="shared" si="111"/>
        <v>0</v>
      </c>
      <c r="BC248" s="34" t="s">
        <v>1344</v>
      </c>
      <c r="BD248" s="34">
        <f t="shared" si="112"/>
        <v>0</v>
      </c>
      <c r="BE248" s="34" t="s">
        <v>1342</v>
      </c>
      <c r="BF248" s="34">
        <f t="shared" si="113"/>
        <v>0</v>
      </c>
      <c r="BG248" s="34">
        <v>11</v>
      </c>
      <c r="BH248" s="34" t="s">
        <v>1325</v>
      </c>
      <c r="BI248" s="34">
        <f t="shared" si="114"/>
        <v>0</v>
      </c>
      <c r="BJ248" s="34" t="s">
        <v>1330</v>
      </c>
      <c r="BK248" s="34">
        <f t="shared" si="115"/>
        <v>0</v>
      </c>
      <c r="BL248" s="34" t="s">
        <v>1335</v>
      </c>
      <c r="BM248" s="34">
        <f t="shared" si="116"/>
        <v>0</v>
      </c>
      <c r="BN248" s="34" t="s">
        <v>1356</v>
      </c>
      <c r="BO248" s="34">
        <f t="shared" si="117"/>
        <v>0</v>
      </c>
      <c r="BP248" s="34" t="s">
        <v>1344</v>
      </c>
      <c r="BQ248" s="34">
        <f t="shared" si="118"/>
        <v>0</v>
      </c>
      <c r="BR248" s="34" t="s">
        <v>1349</v>
      </c>
      <c r="BS248" s="34">
        <f t="shared" si="119"/>
        <v>0</v>
      </c>
      <c r="BT248" s="34">
        <v>11</v>
      </c>
      <c r="BU248" s="34" t="s">
        <v>1325</v>
      </c>
      <c r="BV248" s="34">
        <f t="shared" si="120"/>
        <v>0</v>
      </c>
      <c r="BW248" s="34" t="s">
        <v>1330</v>
      </c>
      <c r="BX248" s="34">
        <f t="shared" si="120"/>
        <v>0</v>
      </c>
      <c r="BY248" s="34" t="s">
        <v>1335</v>
      </c>
      <c r="BZ248" s="34">
        <f t="shared" si="120"/>
        <v>0</v>
      </c>
      <c r="CA248" s="34" t="s">
        <v>20</v>
      </c>
      <c r="CB248" s="34">
        <f t="shared" si="120"/>
        <v>0</v>
      </c>
      <c r="CC248" s="34" t="s">
        <v>1344</v>
      </c>
      <c r="CD248" s="34">
        <f t="shared" si="121"/>
        <v>0</v>
      </c>
      <c r="CE248" s="34" t="s">
        <v>1349</v>
      </c>
      <c r="CF248" s="34">
        <f t="shared" si="122"/>
        <v>0</v>
      </c>
      <c r="CG248" s="34">
        <v>11</v>
      </c>
      <c r="CH248" s="34" t="s">
        <v>1325</v>
      </c>
      <c r="CI248" s="34">
        <f t="shared" si="123"/>
        <v>0</v>
      </c>
      <c r="CJ248" s="34" t="s">
        <v>1330</v>
      </c>
      <c r="CK248" s="34">
        <f t="shared" si="124"/>
        <v>0</v>
      </c>
      <c r="CL248" s="34" t="s">
        <v>1335</v>
      </c>
      <c r="CM248" s="34">
        <f t="shared" si="125"/>
        <v>0</v>
      </c>
      <c r="CN248" s="34" t="s">
        <v>20</v>
      </c>
      <c r="CO248" s="34">
        <f t="shared" si="126"/>
        <v>0</v>
      </c>
      <c r="CP248" s="34" t="s">
        <v>1344</v>
      </c>
      <c r="CQ248" s="34">
        <f t="shared" si="127"/>
        <v>0</v>
      </c>
      <c r="CR248" s="34" t="s">
        <v>1349</v>
      </c>
      <c r="CS248" s="34">
        <f t="shared" si="128"/>
        <v>0</v>
      </c>
    </row>
    <row r="249" spans="1:97" s="44" customFormat="1" ht="15.75">
      <c r="A249" s="42" t="s">
        <v>973</v>
      </c>
      <c r="B249" s="40" t="s">
        <v>423</v>
      </c>
      <c r="C249" s="42" t="s">
        <v>44</v>
      </c>
      <c r="D249" s="42" t="s">
        <v>8</v>
      </c>
      <c r="E249" s="35"/>
      <c r="F249" s="42">
        <v>0</v>
      </c>
      <c r="G249" s="34">
        <v>0</v>
      </c>
      <c r="H249" s="34">
        <v>90</v>
      </c>
      <c r="I249" s="34">
        <v>77</v>
      </c>
      <c r="J249" s="34">
        <v>62</v>
      </c>
      <c r="K249" s="73">
        <v>33</v>
      </c>
      <c r="L249" s="34">
        <v>69</v>
      </c>
      <c r="M249" s="34">
        <v>58</v>
      </c>
      <c r="N249" s="34">
        <v>389</v>
      </c>
      <c r="O249" s="34" t="str">
        <f>IF(D249="理科",IF(N249&gt;=分数线!$C$2,"本科",""),IF(D249="文科",IF(N249&gt;=分数线!$C$3,"本科","")))</f>
        <v/>
      </c>
      <c r="P249" s="34">
        <f t="shared" si="96"/>
        <v>0</v>
      </c>
      <c r="Q249" s="34" t="str">
        <f>IF(D249="理科",IF(N249&gt;=分数线!$C$6,"重本",""),IF(D249="文科",IF(N249&gt;=分数线!$C$7,"重本","")))</f>
        <v/>
      </c>
      <c r="R249" s="34">
        <f t="shared" si="100"/>
        <v>0</v>
      </c>
      <c r="S249" s="34">
        <f t="shared" si="101"/>
        <v>0</v>
      </c>
      <c r="T249" s="34">
        <v>4</v>
      </c>
      <c r="U249" s="34" t="s">
        <v>1326</v>
      </c>
      <c r="V249" s="34">
        <f t="shared" si="102"/>
        <v>0</v>
      </c>
      <c r="W249" s="34" t="s">
        <v>1364</v>
      </c>
      <c r="X249" s="34">
        <f t="shared" si="102"/>
        <v>0</v>
      </c>
      <c r="Y249" s="34" t="s">
        <v>1355</v>
      </c>
      <c r="Z249" s="34">
        <f t="shared" si="102"/>
        <v>0</v>
      </c>
      <c r="AA249" s="34" t="s">
        <v>1366</v>
      </c>
      <c r="AB249" s="34">
        <f t="shared" si="102"/>
        <v>0</v>
      </c>
      <c r="AC249" s="34" t="s">
        <v>73</v>
      </c>
      <c r="AD249" s="34">
        <f t="shared" si="103"/>
        <v>0</v>
      </c>
      <c r="AE249" s="34" t="s">
        <v>1348</v>
      </c>
      <c r="AF249" s="34">
        <f t="shared" si="104"/>
        <v>0</v>
      </c>
      <c r="AG249" s="34" t="s">
        <v>227</v>
      </c>
      <c r="AH249" s="34" t="s">
        <v>1325</v>
      </c>
      <c r="AI249" s="34">
        <f t="shared" si="105"/>
        <v>0</v>
      </c>
      <c r="AJ249" s="34" t="s">
        <v>1360</v>
      </c>
      <c r="AK249" s="34">
        <f t="shared" si="106"/>
        <v>0</v>
      </c>
      <c r="AL249" s="34" t="s">
        <v>1335</v>
      </c>
      <c r="AM249" s="34">
        <f t="shared" si="107"/>
        <v>0</v>
      </c>
      <c r="AN249" s="34" t="s">
        <v>1366</v>
      </c>
      <c r="AO249" s="34">
        <f t="shared" si="108"/>
        <v>0</v>
      </c>
      <c r="AP249" s="34" t="s">
        <v>73</v>
      </c>
      <c r="AQ249" s="34">
        <f t="shared" si="109"/>
        <v>0</v>
      </c>
      <c r="AR249" s="34" t="s">
        <v>1348</v>
      </c>
      <c r="AS249" s="34">
        <f t="shared" si="110"/>
        <v>0</v>
      </c>
      <c r="AT249" s="34" t="s">
        <v>227</v>
      </c>
      <c r="AU249" s="34" t="s">
        <v>1325</v>
      </c>
      <c r="AV249" s="34">
        <f t="shared" si="111"/>
        <v>0</v>
      </c>
      <c r="AW249" s="34" t="s">
        <v>1360</v>
      </c>
      <c r="AX249" s="34">
        <f t="shared" si="111"/>
        <v>0</v>
      </c>
      <c r="AY249" s="34" t="s">
        <v>1334</v>
      </c>
      <c r="AZ249" s="34">
        <f t="shared" si="111"/>
        <v>0</v>
      </c>
      <c r="BA249" s="34" t="s">
        <v>1356</v>
      </c>
      <c r="BB249" s="34">
        <f t="shared" si="111"/>
        <v>0</v>
      </c>
      <c r="BC249" s="34" t="s">
        <v>73</v>
      </c>
      <c r="BD249" s="34">
        <f t="shared" si="112"/>
        <v>0</v>
      </c>
      <c r="BE249" s="34" t="s">
        <v>1348</v>
      </c>
      <c r="BF249" s="34">
        <f t="shared" si="113"/>
        <v>0</v>
      </c>
      <c r="BG249" s="34">
        <v>9</v>
      </c>
      <c r="BH249" s="34" t="s">
        <v>1325</v>
      </c>
      <c r="BI249" s="34">
        <f t="shared" si="114"/>
        <v>0</v>
      </c>
      <c r="BJ249" s="34" t="s">
        <v>1331</v>
      </c>
      <c r="BK249" s="34">
        <f t="shared" si="115"/>
        <v>0</v>
      </c>
      <c r="BL249" s="34" t="s">
        <v>1334</v>
      </c>
      <c r="BM249" s="34">
        <f t="shared" si="116"/>
        <v>0</v>
      </c>
      <c r="BN249" s="34" t="s">
        <v>1357</v>
      </c>
      <c r="BO249" s="34">
        <f t="shared" si="117"/>
        <v>0</v>
      </c>
      <c r="BP249" s="34" t="s">
        <v>73</v>
      </c>
      <c r="BQ249" s="34">
        <f t="shared" si="118"/>
        <v>0</v>
      </c>
      <c r="BR249" s="34" t="s">
        <v>1348</v>
      </c>
      <c r="BS249" s="34">
        <f t="shared" si="119"/>
        <v>0</v>
      </c>
      <c r="BT249" s="34">
        <v>9</v>
      </c>
      <c r="BU249" s="34" t="s">
        <v>1325</v>
      </c>
      <c r="BV249" s="34">
        <f t="shared" si="120"/>
        <v>0</v>
      </c>
      <c r="BW249" s="34" t="s">
        <v>1331</v>
      </c>
      <c r="BX249" s="34">
        <f t="shared" si="120"/>
        <v>0</v>
      </c>
      <c r="BY249" s="34" t="s">
        <v>1334</v>
      </c>
      <c r="BZ249" s="34">
        <f t="shared" si="120"/>
        <v>0</v>
      </c>
      <c r="CA249" s="34" t="s">
        <v>1339</v>
      </c>
      <c r="CB249" s="34">
        <f t="shared" si="120"/>
        <v>0</v>
      </c>
      <c r="CC249" s="34" t="s">
        <v>1343</v>
      </c>
      <c r="CD249" s="34">
        <f t="shared" si="121"/>
        <v>0</v>
      </c>
      <c r="CE249" s="34" t="s">
        <v>1348</v>
      </c>
      <c r="CF249" s="34">
        <f t="shared" si="122"/>
        <v>0</v>
      </c>
      <c r="CG249" s="34">
        <v>9</v>
      </c>
      <c r="CH249" s="34" t="s">
        <v>1325</v>
      </c>
      <c r="CI249" s="34">
        <f t="shared" si="123"/>
        <v>0</v>
      </c>
      <c r="CJ249" s="34" t="s">
        <v>1331</v>
      </c>
      <c r="CK249" s="34">
        <f t="shared" si="124"/>
        <v>0</v>
      </c>
      <c r="CL249" s="34" t="s">
        <v>1334</v>
      </c>
      <c r="CM249" s="34">
        <f t="shared" si="125"/>
        <v>0</v>
      </c>
      <c r="CN249" s="34" t="s">
        <v>1339</v>
      </c>
      <c r="CO249" s="34">
        <f t="shared" si="126"/>
        <v>0</v>
      </c>
      <c r="CP249" s="34" t="s">
        <v>1343</v>
      </c>
      <c r="CQ249" s="34">
        <f t="shared" si="127"/>
        <v>0</v>
      </c>
      <c r="CR249" s="34" t="s">
        <v>1348</v>
      </c>
      <c r="CS249" s="34">
        <f t="shared" si="128"/>
        <v>0</v>
      </c>
    </row>
    <row r="250" spans="1:97" s="44" customFormat="1" ht="15.75">
      <c r="A250" s="42" t="s">
        <v>974</v>
      </c>
      <c r="B250" s="40" t="s">
        <v>424</v>
      </c>
      <c r="C250" s="42" t="s">
        <v>44</v>
      </c>
      <c r="D250" s="42" t="s">
        <v>8</v>
      </c>
      <c r="E250" s="35"/>
      <c r="F250" s="42">
        <v>0.8</v>
      </c>
      <c r="G250" s="34">
        <v>0</v>
      </c>
      <c r="H250" s="34">
        <v>98</v>
      </c>
      <c r="I250" s="34">
        <v>46</v>
      </c>
      <c r="J250" s="34">
        <v>100</v>
      </c>
      <c r="K250" s="73">
        <v>40.5</v>
      </c>
      <c r="L250" s="34">
        <v>49</v>
      </c>
      <c r="M250" s="34">
        <v>55</v>
      </c>
      <c r="N250" s="34">
        <v>389</v>
      </c>
      <c r="O250" s="34" t="str">
        <f>IF(D250="理科",IF(N250&gt;=分数线!$C$2,"本科",""),IF(D250="文科",IF(N250&gt;=分数线!$C$3,"本科","")))</f>
        <v/>
      </c>
      <c r="P250" s="34">
        <f t="shared" si="96"/>
        <v>-28.8</v>
      </c>
      <c r="Q250" s="34" t="str">
        <f>IF(D250="理科",IF(N250&gt;=分数线!$C$6,"重本",""),IF(D250="文科",IF(N250&gt;=分数线!$C$7,"重本","")))</f>
        <v/>
      </c>
      <c r="R250" s="34">
        <f t="shared" si="100"/>
        <v>0</v>
      </c>
      <c r="S250" s="34">
        <f t="shared" si="101"/>
        <v>-28.8</v>
      </c>
      <c r="T250" s="34">
        <v>10</v>
      </c>
      <c r="U250" s="34" t="s">
        <v>1324</v>
      </c>
      <c r="V250" s="34">
        <f t="shared" si="102"/>
        <v>-0.48000000000000004</v>
      </c>
      <c r="W250" s="34" t="s">
        <v>1351</v>
      </c>
      <c r="X250" s="34">
        <f t="shared" si="102"/>
        <v>-0.48000000000000004</v>
      </c>
      <c r="Y250" s="34" t="s">
        <v>1365</v>
      </c>
      <c r="Z250" s="34">
        <f t="shared" si="102"/>
        <v>-0.48000000000000004</v>
      </c>
      <c r="AA250" s="34" t="s">
        <v>1356</v>
      </c>
      <c r="AB250" s="34">
        <f t="shared" si="102"/>
        <v>-0.48000000000000004</v>
      </c>
      <c r="AC250" s="34" t="s">
        <v>1345</v>
      </c>
      <c r="AD250" s="34">
        <f t="shared" si="103"/>
        <v>-0.48000000000000004</v>
      </c>
      <c r="AE250" s="34" t="s">
        <v>1349</v>
      </c>
      <c r="AF250" s="34">
        <f t="shared" si="104"/>
        <v>-0.48000000000000004</v>
      </c>
      <c r="AG250" s="34" t="s">
        <v>218</v>
      </c>
      <c r="AH250" s="34" t="s">
        <v>1324</v>
      </c>
      <c r="AI250" s="34">
        <f t="shared" si="105"/>
        <v>-0.48000000000000004</v>
      </c>
      <c r="AJ250" s="34" t="s">
        <v>1351</v>
      </c>
      <c r="AK250" s="34">
        <f t="shared" si="106"/>
        <v>-0.48000000000000004</v>
      </c>
      <c r="AL250" s="34" t="s">
        <v>1365</v>
      </c>
      <c r="AM250" s="34">
        <f t="shared" si="107"/>
        <v>-0.48000000000000004</v>
      </c>
      <c r="AN250" s="34" t="s">
        <v>1356</v>
      </c>
      <c r="AO250" s="34">
        <f t="shared" si="108"/>
        <v>-0.48000000000000004</v>
      </c>
      <c r="AP250" s="34" t="s">
        <v>1345</v>
      </c>
      <c r="AQ250" s="34">
        <f t="shared" si="109"/>
        <v>-0.48000000000000004</v>
      </c>
      <c r="AR250" s="34" t="s">
        <v>1349</v>
      </c>
      <c r="AS250" s="34">
        <f t="shared" si="110"/>
        <v>-0.48000000000000004</v>
      </c>
      <c r="AT250" s="34" t="s">
        <v>218</v>
      </c>
      <c r="AU250" s="34" t="s">
        <v>1324</v>
      </c>
      <c r="AV250" s="34">
        <f t="shared" si="111"/>
        <v>-0.72000000000000008</v>
      </c>
      <c r="AW250" s="34" t="s">
        <v>1351</v>
      </c>
      <c r="AX250" s="34">
        <f t="shared" si="111"/>
        <v>-0.72000000000000008</v>
      </c>
      <c r="AY250" s="34" t="s">
        <v>1333</v>
      </c>
      <c r="AZ250" s="34">
        <f t="shared" si="111"/>
        <v>-0.72000000000000008</v>
      </c>
      <c r="BA250" s="34" t="s">
        <v>1357</v>
      </c>
      <c r="BB250" s="34">
        <f t="shared" si="111"/>
        <v>-0.72000000000000008</v>
      </c>
      <c r="BC250" s="34" t="s">
        <v>1345</v>
      </c>
      <c r="BD250" s="34">
        <f t="shared" si="112"/>
        <v>-0.72000000000000008</v>
      </c>
      <c r="BE250" s="34" t="s">
        <v>1349</v>
      </c>
      <c r="BF250" s="34">
        <f t="shared" si="113"/>
        <v>-0.72000000000000008</v>
      </c>
      <c r="BG250" s="34">
        <v>10</v>
      </c>
      <c r="BH250" s="34" t="s">
        <v>1324</v>
      </c>
      <c r="BI250" s="34">
        <f t="shared" si="114"/>
        <v>-0.72000000000000008</v>
      </c>
      <c r="BJ250" s="34" t="s">
        <v>1351</v>
      </c>
      <c r="BK250" s="34">
        <f t="shared" si="115"/>
        <v>-0.72000000000000008</v>
      </c>
      <c r="BL250" s="34" t="s">
        <v>1333</v>
      </c>
      <c r="BM250" s="34">
        <f t="shared" si="116"/>
        <v>-0.72000000000000008</v>
      </c>
      <c r="BN250" s="34" t="s">
        <v>1356</v>
      </c>
      <c r="BO250" s="34">
        <f t="shared" si="117"/>
        <v>-0.72000000000000008</v>
      </c>
      <c r="BP250" s="34" t="s">
        <v>1345</v>
      </c>
      <c r="BQ250" s="34">
        <f t="shared" si="118"/>
        <v>-0.72000000000000008</v>
      </c>
      <c r="BR250" s="34" t="s">
        <v>1349</v>
      </c>
      <c r="BS250" s="34">
        <f t="shared" si="119"/>
        <v>-0.72000000000000008</v>
      </c>
      <c r="BT250" s="34">
        <v>10</v>
      </c>
      <c r="BU250" s="34" t="s">
        <v>1324</v>
      </c>
      <c r="BV250" s="34">
        <f t="shared" si="120"/>
        <v>-1.2</v>
      </c>
      <c r="BW250" s="34" t="s">
        <v>19</v>
      </c>
      <c r="BX250" s="34">
        <f t="shared" si="120"/>
        <v>-1.2</v>
      </c>
      <c r="BY250" s="34" t="s">
        <v>1333</v>
      </c>
      <c r="BZ250" s="34">
        <f t="shared" si="120"/>
        <v>-1.2</v>
      </c>
      <c r="CA250" s="34" t="s">
        <v>20</v>
      </c>
      <c r="CB250" s="34">
        <f t="shared" si="120"/>
        <v>-1.2</v>
      </c>
      <c r="CC250" s="34" t="s">
        <v>1345</v>
      </c>
      <c r="CD250" s="34">
        <f t="shared" si="121"/>
        <v>-1.2</v>
      </c>
      <c r="CE250" s="34" t="s">
        <v>1349</v>
      </c>
      <c r="CF250" s="34">
        <f t="shared" si="122"/>
        <v>-1.2</v>
      </c>
      <c r="CG250" s="34">
        <v>10</v>
      </c>
      <c r="CH250" s="34" t="s">
        <v>1324</v>
      </c>
      <c r="CI250" s="34">
        <f t="shared" si="123"/>
        <v>-1.2</v>
      </c>
      <c r="CJ250" s="34" t="s">
        <v>19</v>
      </c>
      <c r="CK250" s="34">
        <f t="shared" si="124"/>
        <v>-1.2</v>
      </c>
      <c r="CL250" s="34" t="s">
        <v>1333</v>
      </c>
      <c r="CM250" s="34">
        <f t="shared" si="125"/>
        <v>-1.2</v>
      </c>
      <c r="CN250" s="34" t="s">
        <v>20</v>
      </c>
      <c r="CO250" s="34">
        <f t="shared" si="126"/>
        <v>-1.2</v>
      </c>
      <c r="CP250" s="34" t="s">
        <v>1345</v>
      </c>
      <c r="CQ250" s="34">
        <f t="shared" si="127"/>
        <v>-1.2</v>
      </c>
      <c r="CR250" s="34" t="s">
        <v>1349</v>
      </c>
      <c r="CS250" s="34">
        <f t="shared" si="128"/>
        <v>-1.2</v>
      </c>
    </row>
    <row r="251" spans="1:97" s="44" customFormat="1" ht="15.75">
      <c r="A251" s="42" t="s">
        <v>142</v>
      </c>
      <c r="B251" s="40" t="s">
        <v>425</v>
      </c>
      <c r="C251" s="42" t="s">
        <v>44</v>
      </c>
      <c r="D251" s="42" t="s">
        <v>8</v>
      </c>
      <c r="E251" s="35"/>
      <c r="F251" s="42">
        <v>0</v>
      </c>
      <c r="G251" s="34">
        <v>0</v>
      </c>
      <c r="H251" s="34">
        <v>77</v>
      </c>
      <c r="I251" s="34">
        <v>48</v>
      </c>
      <c r="J251" s="34">
        <v>94</v>
      </c>
      <c r="K251" s="73">
        <v>57</v>
      </c>
      <c r="L251" s="34">
        <v>53.5</v>
      </c>
      <c r="M251" s="34">
        <v>58</v>
      </c>
      <c r="N251" s="34">
        <v>388</v>
      </c>
      <c r="O251" s="34" t="str">
        <f>IF(D251="理科",IF(N251&gt;=分数线!$C$2,"本科",""),IF(D251="文科",IF(N251&gt;=分数线!$C$3,"本科","")))</f>
        <v/>
      </c>
      <c r="P251" s="34">
        <f t="shared" si="96"/>
        <v>0</v>
      </c>
      <c r="Q251" s="34" t="str">
        <f>IF(D251="理科",IF(N251&gt;=分数线!$C$6,"重本",""),IF(D251="文科",IF(N251&gt;=分数线!$C$7,"重本","")))</f>
        <v/>
      </c>
      <c r="R251" s="34">
        <f t="shared" si="100"/>
        <v>0</v>
      </c>
      <c r="S251" s="34">
        <f t="shared" si="101"/>
        <v>0</v>
      </c>
      <c r="T251" s="34">
        <v>5</v>
      </c>
      <c r="U251" s="34" t="s">
        <v>1320</v>
      </c>
      <c r="V251" s="34">
        <f t="shared" si="102"/>
        <v>0</v>
      </c>
      <c r="W251" s="34" t="s">
        <v>1328</v>
      </c>
      <c r="X251" s="34">
        <f t="shared" si="102"/>
        <v>0</v>
      </c>
      <c r="Y251" s="34" t="s">
        <v>1353</v>
      </c>
      <c r="Z251" s="34">
        <f t="shared" si="102"/>
        <v>0</v>
      </c>
      <c r="AA251" s="34" t="s">
        <v>1366</v>
      </c>
      <c r="AB251" s="34">
        <f t="shared" si="102"/>
        <v>0</v>
      </c>
      <c r="AC251" s="34" t="s">
        <v>73</v>
      </c>
      <c r="AD251" s="34">
        <f t="shared" si="103"/>
        <v>0</v>
      </c>
      <c r="AE251" s="34" t="s">
        <v>1348</v>
      </c>
      <c r="AF251" s="34">
        <f t="shared" si="104"/>
        <v>0</v>
      </c>
      <c r="AG251" s="34" t="s">
        <v>227</v>
      </c>
      <c r="AH251" s="34" t="s">
        <v>1325</v>
      </c>
      <c r="AI251" s="34">
        <f t="shared" si="105"/>
        <v>0</v>
      </c>
      <c r="AJ251" s="34" t="s">
        <v>1360</v>
      </c>
      <c r="AK251" s="34">
        <f t="shared" si="106"/>
        <v>0</v>
      </c>
      <c r="AL251" s="34" t="s">
        <v>1335</v>
      </c>
      <c r="AM251" s="34">
        <f t="shared" si="107"/>
        <v>0</v>
      </c>
      <c r="AN251" s="34" t="s">
        <v>1366</v>
      </c>
      <c r="AO251" s="34">
        <f t="shared" si="108"/>
        <v>0</v>
      </c>
      <c r="AP251" s="34" t="s">
        <v>73</v>
      </c>
      <c r="AQ251" s="34">
        <f t="shared" si="109"/>
        <v>0</v>
      </c>
      <c r="AR251" s="34" t="s">
        <v>1348</v>
      </c>
      <c r="AS251" s="34">
        <f t="shared" si="110"/>
        <v>0</v>
      </c>
      <c r="AT251" s="34" t="s">
        <v>227</v>
      </c>
      <c r="AU251" s="34" t="s">
        <v>1325</v>
      </c>
      <c r="AV251" s="34">
        <f t="shared" si="111"/>
        <v>0</v>
      </c>
      <c r="AW251" s="34" t="s">
        <v>1360</v>
      </c>
      <c r="AX251" s="34">
        <f t="shared" si="111"/>
        <v>0</v>
      </c>
      <c r="AY251" s="34" t="s">
        <v>1334</v>
      </c>
      <c r="AZ251" s="34">
        <f t="shared" si="111"/>
        <v>0</v>
      </c>
      <c r="BA251" s="34" t="s">
        <v>1356</v>
      </c>
      <c r="BB251" s="34">
        <f t="shared" si="111"/>
        <v>0</v>
      </c>
      <c r="BC251" s="34" t="s">
        <v>73</v>
      </c>
      <c r="BD251" s="34">
        <f t="shared" si="112"/>
        <v>0</v>
      </c>
      <c r="BE251" s="34" t="s">
        <v>1348</v>
      </c>
      <c r="BF251" s="34">
        <f t="shared" si="113"/>
        <v>0</v>
      </c>
      <c r="BG251" s="34">
        <v>9</v>
      </c>
      <c r="BH251" s="34" t="s">
        <v>1325</v>
      </c>
      <c r="BI251" s="34">
        <f t="shared" si="114"/>
        <v>0</v>
      </c>
      <c r="BJ251" s="34" t="s">
        <v>1331</v>
      </c>
      <c r="BK251" s="34">
        <f t="shared" si="115"/>
        <v>0</v>
      </c>
      <c r="BL251" s="34" t="s">
        <v>1334</v>
      </c>
      <c r="BM251" s="34">
        <f t="shared" si="116"/>
        <v>0</v>
      </c>
      <c r="BN251" s="34" t="s">
        <v>1357</v>
      </c>
      <c r="BO251" s="34">
        <f t="shared" si="117"/>
        <v>0</v>
      </c>
      <c r="BP251" s="34" t="s">
        <v>73</v>
      </c>
      <c r="BQ251" s="34">
        <f t="shared" si="118"/>
        <v>0</v>
      </c>
      <c r="BR251" s="34" t="s">
        <v>1348</v>
      </c>
      <c r="BS251" s="34">
        <f t="shared" si="119"/>
        <v>0</v>
      </c>
      <c r="BT251" s="34">
        <v>9</v>
      </c>
      <c r="BU251" s="34" t="s">
        <v>1325</v>
      </c>
      <c r="BV251" s="34">
        <f t="shared" si="120"/>
        <v>0</v>
      </c>
      <c r="BW251" s="34" t="s">
        <v>1331</v>
      </c>
      <c r="BX251" s="34">
        <f t="shared" si="120"/>
        <v>0</v>
      </c>
      <c r="BY251" s="34" t="s">
        <v>1334</v>
      </c>
      <c r="BZ251" s="34">
        <f t="shared" si="120"/>
        <v>0</v>
      </c>
      <c r="CA251" s="34" t="s">
        <v>1339</v>
      </c>
      <c r="CB251" s="34">
        <f t="shared" si="120"/>
        <v>0</v>
      </c>
      <c r="CC251" s="34" t="s">
        <v>1343</v>
      </c>
      <c r="CD251" s="34">
        <f t="shared" si="121"/>
        <v>0</v>
      </c>
      <c r="CE251" s="34" t="s">
        <v>1348</v>
      </c>
      <c r="CF251" s="34">
        <f t="shared" si="122"/>
        <v>0</v>
      </c>
      <c r="CG251" s="34">
        <v>9</v>
      </c>
      <c r="CH251" s="34" t="s">
        <v>1325</v>
      </c>
      <c r="CI251" s="34">
        <f t="shared" si="123"/>
        <v>0</v>
      </c>
      <c r="CJ251" s="34" t="s">
        <v>1331</v>
      </c>
      <c r="CK251" s="34">
        <f t="shared" si="124"/>
        <v>0</v>
      </c>
      <c r="CL251" s="34" t="s">
        <v>1334</v>
      </c>
      <c r="CM251" s="34">
        <f t="shared" si="125"/>
        <v>0</v>
      </c>
      <c r="CN251" s="34" t="s">
        <v>1339</v>
      </c>
      <c r="CO251" s="34">
        <f t="shared" si="126"/>
        <v>0</v>
      </c>
      <c r="CP251" s="34" t="s">
        <v>1343</v>
      </c>
      <c r="CQ251" s="34">
        <f t="shared" si="127"/>
        <v>0</v>
      </c>
      <c r="CR251" s="34" t="s">
        <v>1348</v>
      </c>
      <c r="CS251" s="34">
        <f t="shared" si="128"/>
        <v>0</v>
      </c>
    </row>
    <row r="252" spans="1:97" s="44" customFormat="1" ht="15.75">
      <c r="A252" s="42" t="s">
        <v>975</v>
      </c>
      <c r="B252" s="40" t="s">
        <v>426</v>
      </c>
      <c r="C252" s="42" t="s">
        <v>44</v>
      </c>
      <c r="D252" s="42" t="s">
        <v>8</v>
      </c>
      <c r="E252" s="35"/>
      <c r="F252" s="42">
        <v>0.8</v>
      </c>
      <c r="G252" s="34">
        <v>0</v>
      </c>
      <c r="H252" s="34">
        <v>94</v>
      </c>
      <c r="I252" s="34">
        <v>62</v>
      </c>
      <c r="J252" s="34">
        <v>93</v>
      </c>
      <c r="K252" s="73">
        <v>30</v>
      </c>
      <c r="L252" s="34">
        <v>52.5</v>
      </c>
      <c r="M252" s="34">
        <v>55.5</v>
      </c>
      <c r="N252" s="34">
        <v>387</v>
      </c>
      <c r="O252" s="34" t="str">
        <f>IF(D252="理科",IF(N252&gt;=分数线!$C$2,"本科",""),IF(D252="文科",IF(N252&gt;=分数线!$C$3,"本科","")))</f>
        <v/>
      </c>
      <c r="P252" s="34">
        <f t="shared" si="96"/>
        <v>-28.8</v>
      </c>
      <c r="Q252" s="34" t="str">
        <f>IF(D252="理科",IF(N252&gt;=分数线!$C$6,"重本",""),IF(D252="文科",IF(N252&gt;=分数线!$C$7,"重本","")))</f>
        <v/>
      </c>
      <c r="R252" s="34">
        <f t="shared" si="100"/>
        <v>0</v>
      </c>
      <c r="S252" s="34">
        <f t="shared" si="101"/>
        <v>-28.8</v>
      </c>
      <c r="T252" s="34">
        <v>2</v>
      </c>
      <c r="U252" s="34" t="s">
        <v>1321</v>
      </c>
      <c r="V252" s="34">
        <f t="shared" si="102"/>
        <v>-0.48000000000000004</v>
      </c>
      <c r="W252" s="34" t="s">
        <v>1364</v>
      </c>
      <c r="X252" s="34">
        <f t="shared" si="102"/>
        <v>-0.48000000000000004</v>
      </c>
      <c r="Y252" s="34" t="s">
        <v>1333</v>
      </c>
      <c r="Z252" s="34">
        <f t="shared" si="102"/>
        <v>-0.48000000000000004</v>
      </c>
      <c r="AA252" s="34" t="s">
        <v>1366</v>
      </c>
      <c r="AB252" s="34">
        <f t="shared" si="102"/>
        <v>-0.48000000000000004</v>
      </c>
      <c r="AC252" s="34" t="s">
        <v>73</v>
      </c>
      <c r="AD252" s="34">
        <f t="shared" si="103"/>
        <v>-0.48000000000000004</v>
      </c>
      <c r="AE252" s="34" t="s">
        <v>1348</v>
      </c>
      <c r="AF252" s="34">
        <f t="shared" si="104"/>
        <v>-0.48000000000000004</v>
      </c>
      <c r="AG252" s="34" t="s">
        <v>227</v>
      </c>
      <c r="AH252" s="34" t="s">
        <v>1325</v>
      </c>
      <c r="AI252" s="34">
        <f t="shared" si="105"/>
        <v>-0.48000000000000004</v>
      </c>
      <c r="AJ252" s="34" t="s">
        <v>1360</v>
      </c>
      <c r="AK252" s="34">
        <f t="shared" si="106"/>
        <v>-0.48000000000000004</v>
      </c>
      <c r="AL252" s="34" t="s">
        <v>1335</v>
      </c>
      <c r="AM252" s="34">
        <f t="shared" si="107"/>
        <v>-0.48000000000000004</v>
      </c>
      <c r="AN252" s="34" t="s">
        <v>1366</v>
      </c>
      <c r="AO252" s="34">
        <f t="shared" si="108"/>
        <v>-0.48000000000000004</v>
      </c>
      <c r="AP252" s="34" t="s">
        <v>73</v>
      </c>
      <c r="AQ252" s="34">
        <f t="shared" si="109"/>
        <v>-0.48000000000000004</v>
      </c>
      <c r="AR252" s="34" t="s">
        <v>1348</v>
      </c>
      <c r="AS252" s="34">
        <f t="shared" si="110"/>
        <v>-0.48000000000000004</v>
      </c>
      <c r="AT252" s="34" t="s">
        <v>227</v>
      </c>
      <c r="AU252" s="34" t="s">
        <v>1325</v>
      </c>
      <c r="AV252" s="34">
        <f t="shared" si="111"/>
        <v>-0.72000000000000008</v>
      </c>
      <c r="AW252" s="34" t="s">
        <v>1360</v>
      </c>
      <c r="AX252" s="34">
        <f t="shared" si="111"/>
        <v>-0.72000000000000008</v>
      </c>
      <c r="AY252" s="34" t="s">
        <v>1334</v>
      </c>
      <c r="AZ252" s="34">
        <f t="shared" si="111"/>
        <v>-0.72000000000000008</v>
      </c>
      <c r="BA252" s="34" t="s">
        <v>1356</v>
      </c>
      <c r="BB252" s="34">
        <f t="shared" si="111"/>
        <v>-0.72000000000000008</v>
      </c>
      <c r="BC252" s="34" t="s">
        <v>73</v>
      </c>
      <c r="BD252" s="34">
        <f t="shared" si="112"/>
        <v>-0.72000000000000008</v>
      </c>
      <c r="BE252" s="34" t="s">
        <v>1348</v>
      </c>
      <c r="BF252" s="34">
        <f t="shared" si="113"/>
        <v>-0.72000000000000008</v>
      </c>
      <c r="BG252" s="34">
        <v>9</v>
      </c>
      <c r="BH252" s="34" t="s">
        <v>1325</v>
      </c>
      <c r="BI252" s="34">
        <f t="shared" si="114"/>
        <v>-0.72000000000000008</v>
      </c>
      <c r="BJ252" s="34" t="s">
        <v>1331</v>
      </c>
      <c r="BK252" s="34">
        <f t="shared" si="115"/>
        <v>-0.72000000000000008</v>
      </c>
      <c r="BL252" s="34" t="s">
        <v>1334</v>
      </c>
      <c r="BM252" s="34">
        <f t="shared" si="116"/>
        <v>-0.72000000000000008</v>
      </c>
      <c r="BN252" s="34" t="s">
        <v>1357</v>
      </c>
      <c r="BO252" s="34">
        <f t="shared" si="117"/>
        <v>-0.72000000000000008</v>
      </c>
      <c r="BP252" s="34" t="s">
        <v>73</v>
      </c>
      <c r="BQ252" s="34">
        <f t="shared" si="118"/>
        <v>-0.72000000000000008</v>
      </c>
      <c r="BR252" s="34" t="s">
        <v>1348</v>
      </c>
      <c r="BS252" s="34">
        <f t="shared" si="119"/>
        <v>-0.72000000000000008</v>
      </c>
      <c r="BT252" s="34">
        <v>9</v>
      </c>
      <c r="BU252" s="34" t="s">
        <v>1325</v>
      </c>
      <c r="BV252" s="34">
        <f t="shared" si="120"/>
        <v>-1.2</v>
      </c>
      <c r="BW252" s="34" t="s">
        <v>1331</v>
      </c>
      <c r="BX252" s="34">
        <f t="shared" si="120"/>
        <v>-1.2</v>
      </c>
      <c r="BY252" s="34" t="s">
        <v>1334</v>
      </c>
      <c r="BZ252" s="34">
        <f t="shared" si="120"/>
        <v>-1.2</v>
      </c>
      <c r="CA252" s="34" t="s">
        <v>1339</v>
      </c>
      <c r="CB252" s="34">
        <f t="shared" si="120"/>
        <v>-1.2</v>
      </c>
      <c r="CC252" s="34" t="s">
        <v>1343</v>
      </c>
      <c r="CD252" s="34">
        <f t="shared" si="121"/>
        <v>-1.2</v>
      </c>
      <c r="CE252" s="34" t="s">
        <v>1348</v>
      </c>
      <c r="CF252" s="34">
        <f t="shared" si="122"/>
        <v>-1.2</v>
      </c>
      <c r="CG252" s="34">
        <v>9</v>
      </c>
      <c r="CH252" s="34" t="s">
        <v>1325</v>
      </c>
      <c r="CI252" s="34">
        <f t="shared" si="123"/>
        <v>-1.2</v>
      </c>
      <c r="CJ252" s="34" t="s">
        <v>1331</v>
      </c>
      <c r="CK252" s="34">
        <f t="shared" si="124"/>
        <v>-1.2</v>
      </c>
      <c r="CL252" s="34" t="s">
        <v>1334</v>
      </c>
      <c r="CM252" s="34">
        <f t="shared" si="125"/>
        <v>-1.2</v>
      </c>
      <c r="CN252" s="34" t="s">
        <v>1339</v>
      </c>
      <c r="CO252" s="34">
        <f t="shared" si="126"/>
        <v>-1.2</v>
      </c>
      <c r="CP252" s="34" t="s">
        <v>1343</v>
      </c>
      <c r="CQ252" s="34">
        <f t="shared" si="127"/>
        <v>-1.2</v>
      </c>
      <c r="CR252" s="34" t="s">
        <v>1348</v>
      </c>
      <c r="CS252" s="34">
        <f t="shared" si="128"/>
        <v>-1.2</v>
      </c>
    </row>
    <row r="253" spans="1:97" s="44" customFormat="1" ht="15.75">
      <c r="A253" s="42" t="s">
        <v>976</v>
      </c>
      <c r="B253" s="40" t="s">
        <v>427</v>
      </c>
      <c r="C253" s="42" t="s">
        <v>44</v>
      </c>
      <c r="D253" s="42" t="s">
        <v>8</v>
      </c>
      <c r="E253" s="35"/>
      <c r="F253" s="42">
        <v>1</v>
      </c>
      <c r="G253" s="34">
        <v>0</v>
      </c>
      <c r="H253" s="34">
        <v>104</v>
      </c>
      <c r="I253" s="34">
        <v>74</v>
      </c>
      <c r="J253" s="34">
        <v>59</v>
      </c>
      <c r="K253" s="73">
        <v>36</v>
      </c>
      <c r="L253" s="34">
        <v>44</v>
      </c>
      <c r="M253" s="34">
        <v>67</v>
      </c>
      <c r="N253" s="34">
        <v>384</v>
      </c>
      <c r="O253" s="34" t="str">
        <f>IF(D253="理科",IF(N253&gt;=分数线!$C$2,"本科",""),IF(D253="文科",IF(N253&gt;=分数线!$C$3,"本科","")))</f>
        <v/>
      </c>
      <c r="P253" s="34">
        <f t="shared" si="96"/>
        <v>-36</v>
      </c>
      <c r="Q253" s="34" t="str">
        <f>IF(D253="理科",IF(N253&gt;=分数线!$C$6,"重本",""),IF(D253="文科",IF(N253&gt;=分数线!$C$7,"重本","")))</f>
        <v/>
      </c>
      <c r="R253" s="34">
        <f t="shared" si="100"/>
        <v>0</v>
      </c>
      <c r="S253" s="34">
        <f t="shared" si="101"/>
        <v>-36</v>
      </c>
      <c r="T253" s="34">
        <v>10</v>
      </c>
      <c r="U253" s="34" t="s">
        <v>1324</v>
      </c>
      <c r="V253" s="34">
        <f t="shared" si="102"/>
        <v>-0.6</v>
      </c>
      <c r="W253" s="34" t="s">
        <v>1351</v>
      </c>
      <c r="X253" s="34">
        <f t="shared" si="102"/>
        <v>-0.6</v>
      </c>
      <c r="Y253" s="34" t="s">
        <v>1355</v>
      </c>
      <c r="Z253" s="34">
        <f t="shared" si="102"/>
        <v>-0.6</v>
      </c>
      <c r="AA253" s="34" t="s">
        <v>1356</v>
      </c>
      <c r="AB253" s="34">
        <f t="shared" si="102"/>
        <v>-0.6</v>
      </c>
      <c r="AC253" s="34" t="s">
        <v>1345</v>
      </c>
      <c r="AD253" s="34">
        <f t="shared" si="103"/>
        <v>-0.6</v>
      </c>
      <c r="AE253" s="34" t="s">
        <v>1349</v>
      </c>
      <c r="AF253" s="34">
        <f t="shared" si="104"/>
        <v>-0.6</v>
      </c>
      <c r="AG253" s="34" t="s">
        <v>218</v>
      </c>
      <c r="AH253" s="34" t="s">
        <v>1324</v>
      </c>
      <c r="AI253" s="34">
        <f t="shared" si="105"/>
        <v>-0.6</v>
      </c>
      <c r="AJ253" s="34" t="s">
        <v>1351</v>
      </c>
      <c r="AK253" s="34">
        <f t="shared" si="106"/>
        <v>-0.6</v>
      </c>
      <c r="AL253" s="34" t="s">
        <v>1355</v>
      </c>
      <c r="AM253" s="34">
        <f t="shared" si="107"/>
        <v>-0.6</v>
      </c>
      <c r="AN253" s="34" t="s">
        <v>1356</v>
      </c>
      <c r="AO253" s="34">
        <f t="shared" si="108"/>
        <v>-0.6</v>
      </c>
      <c r="AP253" s="34" t="s">
        <v>1345</v>
      </c>
      <c r="AQ253" s="34">
        <f t="shared" si="109"/>
        <v>-0.6</v>
      </c>
      <c r="AR253" s="34" t="s">
        <v>1349</v>
      </c>
      <c r="AS253" s="34">
        <f t="shared" si="110"/>
        <v>-0.6</v>
      </c>
      <c r="AT253" s="34" t="s">
        <v>218</v>
      </c>
      <c r="AU253" s="34" t="s">
        <v>1324</v>
      </c>
      <c r="AV253" s="34">
        <f t="shared" si="111"/>
        <v>-0.89999999999999991</v>
      </c>
      <c r="AW253" s="34" t="s">
        <v>1351</v>
      </c>
      <c r="AX253" s="34">
        <f t="shared" si="111"/>
        <v>-0.89999999999999991</v>
      </c>
      <c r="AY253" s="34" t="s">
        <v>1333</v>
      </c>
      <c r="AZ253" s="34">
        <f t="shared" si="111"/>
        <v>-0.89999999999999991</v>
      </c>
      <c r="BA253" s="34" t="s">
        <v>1357</v>
      </c>
      <c r="BB253" s="34">
        <f t="shared" si="111"/>
        <v>-0.89999999999999991</v>
      </c>
      <c r="BC253" s="34" t="s">
        <v>1345</v>
      </c>
      <c r="BD253" s="34">
        <f t="shared" si="112"/>
        <v>-0.89999999999999991</v>
      </c>
      <c r="BE253" s="34" t="s">
        <v>1349</v>
      </c>
      <c r="BF253" s="34">
        <f t="shared" si="113"/>
        <v>-0.89999999999999991</v>
      </c>
      <c r="BG253" s="34">
        <v>10</v>
      </c>
      <c r="BH253" s="34" t="s">
        <v>1324</v>
      </c>
      <c r="BI253" s="34">
        <f t="shared" si="114"/>
        <v>-0.89999999999999991</v>
      </c>
      <c r="BJ253" s="34" t="s">
        <v>1351</v>
      </c>
      <c r="BK253" s="34">
        <f t="shared" si="115"/>
        <v>-0.89999999999999991</v>
      </c>
      <c r="BL253" s="34" t="s">
        <v>1333</v>
      </c>
      <c r="BM253" s="34">
        <f t="shared" si="116"/>
        <v>-0.89999999999999991</v>
      </c>
      <c r="BN253" s="34" t="s">
        <v>1356</v>
      </c>
      <c r="BO253" s="34">
        <f t="shared" si="117"/>
        <v>-0.89999999999999991</v>
      </c>
      <c r="BP253" s="34" t="s">
        <v>1345</v>
      </c>
      <c r="BQ253" s="34">
        <f t="shared" si="118"/>
        <v>-0.89999999999999991</v>
      </c>
      <c r="BR253" s="34" t="s">
        <v>1349</v>
      </c>
      <c r="BS253" s="34">
        <f t="shared" si="119"/>
        <v>-0.89999999999999991</v>
      </c>
      <c r="BT253" s="34">
        <v>10</v>
      </c>
      <c r="BU253" s="34" t="s">
        <v>1324</v>
      </c>
      <c r="BV253" s="34">
        <f t="shared" si="120"/>
        <v>-1.5</v>
      </c>
      <c r="BW253" s="34" t="s">
        <v>19</v>
      </c>
      <c r="BX253" s="34">
        <f t="shared" si="120"/>
        <v>-1.5</v>
      </c>
      <c r="BY253" s="34" t="s">
        <v>1333</v>
      </c>
      <c r="BZ253" s="34">
        <f t="shared" si="120"/>
        <v>-1.5</v>
      </c>
      <c r="CA253" s="34" t="s">
        <v>20</v>
      </c>
      <c r="CB253" s="34">
        <f t="shared" si="120"/>
        <v>-1.5</v>
      </c>
      <c r="CC253" s="34" t="s">
        <v>1345</v>
      </c>
      <c r="CD253" s="34">
        <f t="shared" si="121"/>
        <v>-1.5</v>
      </c>
      <c r="CE253" s="34" t="s">
        <v>1349</v>
      </c>
      <c r="CF253" s="34">
        <f t="shared" si="122"/>
        <v>-1.5</v>
      </c>
      <c r="CG253" s="34">
        <v>10</v>
      </c>
      <c r="CH253" s="34" t="s">
        <v>1324</v>
      </c>
      <c r="CI253" s="34">
        <f t="shared" si="123"/>
        <v>-1.5</v>
      </c>
      <c r="CJ253" s="34" t="s">
        <v>19</v>
      </c>
      <c r="CK253" s="34">
        <f t="shared" si="124"/>
        <v>-1.5</v>
      </c>
      <c r="CL253" s="34" t="s">
        <v>1333</v>
      </c>
      <c r="CM253" s="34">
        <f t="shared" si="125"/>
        <v>-1.5</v>
      </c>
      <c r="CN253" s="34" t="s">
        <v>20</v>
      </c>
      <c r="CO253" s="34">
        <f t="shared" si="126"/>
        <v>-1.5</v>
      </c>
      <c r="CP253" s="34" t="s">
        <v>1345</v>
      </c>
      <c r="CQ253" s="34">
        <f t="shared" si="127"/>
        <v>-1.5</v>
      </c>
      <c r="CR253" s="34" t="s">
        <v>1349</v>
      </c>
      <c r="CS253" s="34">
        <f t="shared" si="128"/>
        <v>-1.5</v>
      </c>
    </row>
    <row r="254" spans="1:97" s="44" customFormat="1" ht="15.75">
      <c r="A254" s="42" t="s">
        <v>977</v>
      </c>
      <c r="B254" s="40" t="s">
        <v>428</v>
      </c>
      <c r="C254" s="42" t="s">
        <v>44</v>
      </c>
      <c r="D254" s="42" t="s">
        <v>8</v>
      </c>
      <c r="E254" s="35"/>
      <c r="F254" s="42">
        <v>0.2</v>
      </c>
      <c r="G254" s="34">
        <v>0</v>
      </c>
      <c r="H254" s="34">
        <v>94</v>
      </c>
      <c r="I254" s="34">
        <v>54</v>
      </c>
      <c r="J254" s="34">
        <v>89</v>
      </c>
      <c r="K254" s="73">
        <v>50</v>
      </c>
      <c r="L254" s="34">
        <v>50</v>
      </c>
      <c r="M254" s="34">
        <v>45.5</v>
      </c>
      <c r="N254" s="34">
        <v>383</v>
      </c>
      <c r="O254" s="34" t="str">
        <f>IF(D254="理科",IF(N254&gt;=分数线!$C$2,"本科",""),IF(D254="文科",IF(N254&gt;=分数线!$C$3,"本科","")))</f>
        <v/>
      </c>
      <c r="P254" s="34">
        <f t="shared" si="96"/>
        <v>-7.2</v>
      </c>
      <c r="Q254" s="34" t="str">
        <f>IF(D254="理科",IF(N254&gt;=分数线!$C$6,"重本",""),IF(D254="文科",IF(N254&gt;=分数线!$C$7,"重本","")))</f>
        <v/>
      </c>
      <c r="R254" s="34">
        <f t="shared" si="100"/>
        <v>0</v>
      </c>
      <c r="S254" s="34">
        <f t="shared" si="101"/>
        <v>-7.2</v>
      </c>
      <c r="T254" s="34">
        <v>1</v>
      </c>
      <c r="U254" s="34" t="s">
        <v>1320</v>
      </c>
      <c r="V254" s="34">
        <f t="shared" si="102"/>
        <v>-0.12000000000000001</v>
      </c>
      <c r="W254" s="34" t="s">
        <v>1327</v>
      </c>
      <c r="X254" s="34">
        <f t="shared" si="102"/>
        <v>-0.12000000000000001</v>
      </c>
      <c r="Y254" s="34" t="s">
        <v>1332</v>
      </c>
      <c r="Z254" s="34">
        <f t="shared" si="102"/>
        <v>-0.12000000000000001</v>
      </c>
      <c r="AA254" s="34" t="s">
        <v>1340</v>
      </c>
      <c r="AB254" s="34">
        <f t="shared" si="102"/>
        <v>-0.12000000000000001</v>
      </c>
      <c r="AC254" s="34" t="s">
        <v>72</v>
      </c>
      <c r="AD254" s="34">
        <f t="shared" si="103"/>
        <v>-0.12000000000000001</v>
      </c>
      <c r="AE254" s="34" t="s">
        <v>18</v>
      </c>
      <c r="AF254" s="34">
        <f t="shared" si="104"/>
        <v>-0.12000000000000001</v>
      </c>
      <c r="AG254" s="34" t="s">
        <v>220</v>
      </c>
      <c r="AH254" s="34" t="s">
        <v>1362</v>
      </c>
      <c r="AI254" s="34">
        <f t="shared" si="105"/>
        <v>-0.12000000000000001</v>
      </c>
      <c r="AJ254" s="34" t="s">
        <v>1363</v>
      </c>
      <c r="AK254" s="34">
        <f t="shared" si="106"/>
        <v>-0.12000000000000001</v>
      </c>
      <c r="AL254" s="34" t="s">
        <v>1332</v>
      </c>
      <c r="AM254" s="34">
        <f t="shared" si="107"/>
        <v>-0.12000000000000001</v>
      </c>
      <c r="AN254" s="34" t="s">
        <v>1340</v>
      </c>
      <c r="AO254" s="34">
        <f t="shared" si="108"/>
        <v>-0.12000000000000001</v>
      </c>
      <c r="AP254" s="34" t="s">
        <v>72</v>
      </c>
      <c r="AQ254" s="34">
        <f t="shared" si="109"/>
        <v>-0.12000000000000001</v>
      </c>
      <c r="AR254" s="34" t="s">
        <v>18</v>
      </c>
      <c r="AS254" s="34">
        <f t="shared" si="110"/>
        <v>-0.12000000000000001</v>
      </c>
      <c r="AT254" s="34" t="s">
        <v>220</v>
      </c>
      <c r="AU254" s="34" t="s">
        <v>1323</v>
      </c>
      <c r="AV254" s="34">
        <f t="shared" si="111"/>
        <v>-0.18000000000000002</v>
      </c>
      <c r="AW254" s="34" t="s">
        <v>1351</v>
      </c>
      <c r="AX254" s="34">
        <f t="shared" si="111"/>
        <v>-0.18000000000000002</v>
      </c>
      <c r="AY254" s="34" t="s">
        <v>1332</v>
      </c>
      <c r="AZ254" s="34">
        <f t="shared" si="111"/>
        <v>-0.18000000000000002</v>
      </c>
      <c r="BA254" s="34" t="s">
        <v>1340</v>
      </c>
      <c r="BB254" s="34">
        <f t="shared" si="111"/>
        <v>-0.18000000000000002</v>
      </c>
      <c r="BC254" s="34" t="s">
        <v>1358</v>
      </c>
      <c r="BD254" s="34">
        <f t="shared" si="112"/>
        <v>-0.18000000000000002</v>
      </c>
      <c r="BE254" s="34" t="s">
        <v>1342</v>
      </c>
      <c r="BF254" s="34">
        <f t="shared" si="113"/>
        <v>-0.18000000000000002</v>
      </c>
      <c r="BG254" s="34">
        <v>7</v>
      </c>
      <c r="BH254" s="34" t="s">
        <v>1323</v>
      </c>
      <c r="BI254" s="34">
        <f t="shared" si="114"/>
        <v>-0.18000000000000002</v>
      </c>
      <c r="BJ254" s="34" t="s">
        <v>1351</v>
      </c>
      <c r="BK254" s="34">
        <f t="shared" si="115"/>
        <v>-0.18000000000000002</v>
      </c>
      <c r="BL254" s="34" t="s">
        <v>1332</v>
      </c>
      <c r="BM254" s="34">
        <f t="shared" si="116"/>
        <v>-0.18000000000000002</v>
      </c>
      <c r="BN254" s="34" t="s">
        <v>1340</v>
      </c>
      <c r="BO254" s="34">
        <f t="shared" si="117"/>
        <v>-0.18000000000000002</v>
      </c>
      <c r="BP254" s="34" t="s">
        <v>1358</v>
      </c>
      <c r="BQ254" s="34">
        <f t="shared" si="118"/>
        <v>-0.18000000000000002</v>
      </c>
      <c r="BR254" s="34" t="s">
        <v>1342</v>
      </c>
      <c r="BS254" s="34">
        <f t="shared" si="119"/>
        <v>-0.18000000000000002</v>
      </c>
      <c r="BT254" s="34">
        <v>7</v>
      </c>
      <c r="BU254" s="34" t="s">
        <v>1323</v>
      </c>
      <c r="BV254" s="34">
        <f t="shared" si="120"/>
        <v>-0.3</v>
      </c>
      <c r="BW254" s="34" t="s">
        <v>19</v>
      </c>
      <c r="BX254" s="34">
        <f t="shared" si="120"/>
        <v>-0.3</v>
      </c>
      <c r="BY254" s="34" t="s">
        <v>1332</v>
      </c>
      <c r="BZ254" s="34">
        <f t="shared" si="120"/>
        <v>-0.3</v>
      </c>
      <c r="CA254" s="34" t="s">
        <v>1340</v>
      </c>
      <c r="CB254" s="34">
        <f t="shared" si="120"/>
        <v>-0.3</v>
      </c>
      <c r="CC254" s="34" t="s">
        <v>1343</v>
      </c>
      <c r="CD254" s="34">
        <f t="shared" si="121"/>
        <v>-0.3</v>
      </c>
      <c r="CE254" s="34" t="s">
        <v>1342</v>
      </c>
      <c r="CF254" s="34">
        <f t="shared" si="122"/>
        <v>-0.3</v>
      </c>
      <c r="CG254" s="34">
        <v>7</v>
      </c>
      <c r="CH254" s="34" t="s">
        <v>1323</v>
      </c>
      <c r="CI254" s="34">
        <f t="shared" si="123"/>
        <v>-0.3</v>
      </c>
      <c r="CJ254" s="34" t="s">
        <v>19</v>
      </c>
      <c r="CK254" s="34">
        <f t="shared" si="124"/>
        <v>-0.3</v>
      </c>
      <c r="CL254" s="34" t="s">
        <v>1332</v>
      </c>
      <c r="CM254" s="34">
        <f t="shared" si="125"/>
        <v>-0.3</v>
      </c>
      <c r="CN254" s="34" t="s">
        <v>1340</v>
      </c>
      <c r="CO254" s="34">
        <f t="shared" si="126"/>
        <v>-0.3</v>
      </c>
      <c r="CP254" s="34" t="s">
        <v>1343</v>
      </c>
      <c r="CQ254" s="34">
        <f t="shared" si="127"/>
        <v>-0.3</v>
      </c>
      <c r="CR254" s="34" t="s">
        <v>1342</v>
      </c>
      <c r="CS254" s="34">
        <f t="shared" si="128"/>
        <v>-0.3</v>
      </c>
    </row>
    <row r="255" spans="1:97" s="44" customFormat="1" ht="15.75">
      <c r="A255" s="42" t="s">
        <v>978</v>
      </c>
      <c r="B255" s="40" t="s">
        <v>429</v>
      </c>
      <c r="C255" s="42" t="s">
        <v>44</v>
      </c>
      <c r="D255" s="42" t="s">
        <v>8</v>
      </c>
      <c r="E255" s="35"/>
      <c r="F255" s="42">
        <v>0</v>
      </c>
      <c r="G255" s="34">
        <v>0</v>
      </c>
      <c r="H255" s="34">
        <v>111</v>
      </c>
      <c r="I255" s="34">
        <v>58</v>
      </c>
      <c r="J255" s="34">
        <v>80</v>
      </c>
      <c r="K255" s="73">
        <v>20</v>
      </c>
      <c r="L255" s="34">
        <v>44</v>
      </c>
      <c r="M255" s="34">
        <v>68.5</v>
      </c>
      <c r="N255" s="34">
        <v>382</v>
      </c>
      <c r="O255" s="34" t="str">
        <f>IF(D255="理科",IF(N255&gt;=分数线!$C$2,"本科",""),IF(D255="文科",IF(N255&gt;=分数线!$C$3,"本科","")))</f>
        <v/>
      </c>
      <c r="P255" s="34">
        <f t="shared" si="96"/>
        <v>0</v>
      </c>
      <c r="Q255" s="34" t="str">
        <f>IF(D255="理科",IF(N255&gt;=分数线!$C$6,"重本",""),IF(D255="文科",IF(N255&gt;=分数线!$C$7,"重本","")))</f>
        <v/>
      </c>
      <c r="R255" s="34">
        <f t="shared" si="100"/>
        <v>0</v>
      </c>
      <c r="S255" s="34">
        <f t="shared" si="101"/>
        <v>0</v>
      </c>
      <c r="T255" s="34">
        <v>5</v>
      </c>
      <c r="U255" s="34" t="s">
        <v>1320</v>
      </c>
      <c r="V255" s="34">
        <f t="shared" si="102"/>
        <v>0</v>
      </c>
      <c r="W255" s="34" t="s">
        <v>1328</v>
      </c>
      <c r="X255" s="34">
        <f t="shared" si="102"/>
        <v>0</v>
      </c>
      <c r="Y255" s="34" t="s">
        <v>1353</v>
      </c>
      <c r="Z255" s="34">
        <f t="shared" si="102"/>
        <v>0</v>
      </c>
      <c r="AA255" s="34" t="s">
        <v>1366</v>
      </c>
      <c r="AB255" s="34">
        <f t="shared" si="102"/>
        <v>0</v>
      </c>
      <c r="AC255" s="34" t="s">
        <v>1344</v>
      </c>
      <c r="AD255" s="34">
        <f t="shared" si="103"/>
        <v>0</v>
      </c>
      <c r="AE255" s="34" t="s">
        <v>1349</v>
      </c>
      <c r="AF255" s="34">
        <f t="shared" si="104"/>
        <v>0</v>
      </c>
      <c r="AG255" s="34" t="s">
        <v>219</v>
      </c>
      <c r="AH255" s="34" t="s">
        <v>1324</v>
      </c>
      <c r="AI255" s="34">
        <f t="shared" si="105"/>
        <v>0</v>
      </c>
      <c r="AJ255" s="34" t="s">
        <v>1330</v>
      </c>
      <c r="AK255" s="34">
        <f t="shared" si="106"/>
        <v>0</v>
      </c>
      <c r="AL255" s="34" t="s">
        <v>1365</v>
      </c>
      <c r="AM255" s="34">
        <f t="shared" si="107"/>
        <v>0</v>
      </c>
      <c r="AN255" s="34" t="s">
        <v>1366</v>
      </c>
      <c r="AO255" s="34">
        <f t="shared" si="108"/>
        <v>0</v>
      </c>
      <c r="AP255" s="34" t="s">
        <v>1344</v>
      </c>
      <c r="AQ255" s="34">
        <f t="shared" si="109"/>
        <v>0</v>
      </c>
      <c r="AR255" s="34" t="s">
        <v>1349</v>
      </c>
      <c r="AS255" s="34">
        <f t="shared" si="110"/>
        <v>0</v>
      </c>
      <c r="AT255" s="34" t="s">
        <v>219</v>
      </c>
      <c r="AU255" s="34" t="s">
        <v>1324</v>
      </c>
      <c r="AV255" s="34">
        <f t="shared" si="111"/>
        <v>0</v>
      </c>
      <c r="AW255" s="34" t="s">
        <v>1330</v>
      </c>
      <c r="AX255" s="34">
        <f t="shared" si="111"/>
        <v>0</v>
      </c>
      <c r="AY255" s="34" t="s">
        <v>1334</v>
      </c>
      <c r="AZ255" s="34">
        <f t="shared" si="111"/>
        <v>0</v>
      </c>
      <c r="BA255" s="34" t="s">
        <v>1357</v>
      </c>
      <c r="BB255" s="34">
        <f t="shared" si="111"/>
        <v>0</v>
      </c>
      <c r="BC255" s="34" t="s">
        <v>1344</v>
      </c>
      <c r="BD255" s="34">
        <f t="shared" si="112"/>
        <v>0</v>
      </c>
      <c r="BE255" s="34" t="s">
        <v>1349</v>
      </c>
      <c r="BF255" s="34">
        <f t="shared" si="113"/>
        <v>0</v>
      </c>
      <c r="BG255" s="34">
        <v>8</v>
      </c>
      <c r="BH255" s="34" t="s">
        <v>1324</v>
      </c>
      <c r="BI255" s="34">
        <f t="shared" si="114"/>
        <v>0</v>
      </c>
      <c r="BJ255" s="34" t="s">
        <v>1330</v>
      </c>
      <c r="BK255" s="34">
        <f t="shared" si="115"/>
        <v>0</v>
      </c>
      <c r="BL255" s="34" t="s">
        <v>1334</v>
      </c>
      <c r="BM255" s="34">
        <f t="shared" si="116"/>
        <v>0</v>
      </c>
      <c r="BN255" s="34" t="s">
        <v>1357</v>
      </c>
      <c r="BO255" s="34">
        <f t="shared" si="117"/>
        <v>0</v>
      </c>
      <c r="BP255" s="34" t="s">
        <v>1344</v>
      </c>
      <c r="BQ255" s="34">
        <f t="shared" si="118"/>
        <v>0</v>
      </c>
      <c r="BR255" s="34" t="s">
        <v>1342</v>
      </c>
      <c r="BS255" s="34">
        <f t="shared" si="119"/>
        <v>0</v>
      </c>
      <c r="BT255" s="34">
        <v>8</v>
      </c>
      <c r="BU255" s="34" t="s">
        <v>1324</v>
      </c>
      <c r="BV255" s="34">
        <f t="shared" si="120"/>
        <v>0</v>
      </c>
      <c r="BW255" s="34" t="s">
        <v>1330</v>
      </c>
      <c r="BX255" s="34">
        <f t="shared" si="120"/>
        <v>0</v>
      </c>
      <c r="BY255" s="34" t="s">
        <v>1334</v>
      </c>
      <c r="BZ255" s="34">
        <f t="shared" si="120"/>
        <v>0</v>
      </c>
      <c r="CA255" s="34" t="s">
        <v>1340</v>
      </c>
      <c r="CB255" s="34">
        <f t="shared" si="120"/>
        <v>0</v>
      </c>
      <c r="CC255" s="34" t="s">
        <v>1344</v>
      </c>
      <c r="CD255" s="34">
        <f t="shared" si="121"/>
        <v>0</v>
      </c>
      <c r="CE255" s="34" t="s">
        <v>1342</v>
      </c>
      <c r="CF255" s="34">
        <f t="shared" si="122"/>
        <v>0</v>
      </c>
      <c r="CG255" s="34">
        <v>8</v>
      </c>
      <c r="CH255" s="34" t="s">
        <v>1324</v>
      </c>
      <c r="CI255" s="34">
        <f t="shared" si="123"/>
        <v>0</v>
      </c>
      <c r="CJ255" s="34" t="s">
        <v>1330</v>
      </c>
      <c r="CK255" s="34">
        <f t="shared" si="124"/>
        <v>0</v>
      </c>
      <c r="CL255" s="34" t="s">
        <v>1334</v>
      </c>
      <c r="CM255" s="34">
        <f t="shared" si="125"/>
        <v>0</v>
      </c>
      <c r="CN255" s="34" t="s">
        <v>1340</v>
      </c>
      <c r="CO255" s="34">
        <f t="shared" si="126"/>
        <v>0</v>
      </c>
      <c r="CP255" s="34" t="s">
        <v>1344</v>
      </c>
      <c r="CQ255" s="34">
        <f t="shared" si="127"/>
        <v>0</v>
      </c>
      <c r="CR255" s="34" t="s">
        <v>1342</v>
      </c>
      <c r="CS255" s="34">
        <f t="shared" si="128"/>
        <v>0</v>
      </c>
    </row>
    <row r="256" spans="1:97" s="44" customFormat="1" ht="15.75">
      <c r="A256" s="42" t="s">
        <v>979</v>
      </c>
      <c r="B256" s="40" t="s">
        <v>430</v>
      </c>
      <c r="C256" s="42" t="s">
        <v>44</v>
      </c>
      <c r="D256" s="42" t="s">
        <v>8</v>
      </c>
      <c r="E256" s="35"/>
      <c r="F256" s="42">
        <v>0.2</v>
      </c>
      <c r="G256" s="34">
        <v>0</v>
      </c>
      <c r="H256" s="34">
        <v>99</v>
      </c>
      <c r="I256" s="34">
        <v>62</v>
      </c>
      <c r="J256" s="34">
        <v>92</v>
      </c>
      <c r="K256" s="73">
        <v>29</v>
      </c>
      <c r="L256" s="34">
        <v>42</v>
      </c>
      <c r="M256" s="34">
        <v>58</v>
      </c>
      <c r="N256" s="34">
        <v>382</v>
      </c>
      <c r="O256" s="34" t="str">
        <f>IF(D256="理科",IF(N256&gt;=分数线!$C$2,"本科",""),IF(D256="文科",IF(N256&gt;=分数线!$C$3,"本科","")))</f>
        <v/>
      </c>
      <c r="P256" s="34">
        <f t="shared" si="96"/>
        <v>-7.2</v>
      </c>
      <c r="Q256" s="34" t="str">
        <f>IF(D256="理科",IF(N256&gt;=分数线!$C$6,"重本",""),IF(D256="文科",IF(N256&gt;=分数线!$C$7,"重本","")))</f>
        <v/>
      </c>
      <c r="R256" s="34">
        <f t="shared" si="100"/>
        <v>0</v>
      </c>
      <c r="S256" s="34">
        <f t="shared" si="101"/>
        <v>-7.2</v>
      </c>
      <c r="T256" s="34">
        <v>8</v>
      </c>
      <c r="U256" s="34" t="s">
        <v>1324</v>
      </c>
      <c r="V256" s="34">
        <f t="shared" si="102"/>
        <v>-0.12000000000000001</v>
      </c>
      <c r="W256" s="34" t="s">
        <v>1330</v>
      </c>
      <c r="X256" s="34">
        <f t="shared" si="102"/>
        <v>-0.12000000000000001</v>
      </c>
      <c r="Y256" s="34" t="s">
        <v>1365</v>
      </c>
      <c r="Z256" s="34">
        <f t="shared" si="102"/>
        <v>-0.12000000000000001</v>
      </c>
      <c r="AA256" s="34" t="s">
        <v>1366</v>
      </c>
      <c r="AB256" s="34">
        <f t="shared" si="102"/>
        <v>-0.12000000000000001</v>
      </c>
      <c r="AC256" s="34" t="s">
        <v>1344</v>
      </c>
      <c r="AD256" s="34">
        <f t="shared" si="103"/>
        <v>-0.12000000000000001</v>
      </c>
      <c r="AE256" s="34" t="s">
        <v>1349</v>
      </c>
      <c r="AF256" s="34">
        <f t="shared" si="104"/>
        <v>-0.12000000000000001</v>
      </c>
      <c r="AG256" s="34" t="s">
        <v>219</v>
      </c>
      <c r="AH256" s="34" t="s">
        <v>1324</v>
      </c>
      <c r="AI256" s="34">
        <f t="shared" si="105"/>
        <v>-0.12000000000000001</v>
      </c>
      <c r="AJ256" s="34" t="s">
        <v>1330</v>
      </c>
      <c r="AK256" s="34">
        <f t="shared" si="106"/>
        <v>-0.12000000000000001</v>
      </c>
      <c r="AL256" s="34" t="s">
        <v>1365</v>
      </c>
      <c r="AM256" s="34">
        <f t="shared" si="107"/>
        <v>-0.12000000000000001</v>
      </c>
      <c r="AN256" s="34" t="s">
        <v>1366</v>
      </c>
      <c r="AO256" s="34">
        <f t="shared" si="108"/>
        <v>-0.12000000000000001</v>
      </c>
      <c r="AP256" s="34" t="s">
        <v>1344</v>
      </c>
      <c r="AQ256" s="34">
        <f t="shared" si="109"/>
        <v>-0.12000000000000001</v>
      </c>
      <c r="AR256" s="34" t="s">
        <v>1349</v>
      </c>
      <c r="AS256" s="34">
        <f t="shared" si="110"/>
        <v>-0.12000000000000001</v>
      </c>
      <c r="AT256" s="34" t="s">
        <v>219</v>
      </c>
      <c r="AU256" s="34" t="s">
        <v>1324</v>
      </c>
      <c r="AV256" s="34">
        <f t="shared" si="111"/>
        <v>-0.18000000000000002</v>
      </c>
      <c r="AW256" s="34" t="s">
        <v>1330</v>
      </c>
      <c r="AX256" s="34">
        <f t="shared" si="111"/>
        <v>-0.18000000000000002</v>
      </c>
      <c r="AY256" s="34" t="s">
        <v>1334</v>
      </c>
      <c r="AZ256" s="34">
        <f t="shared" si="111"/>
        <v>-0.18000000000000002</v>
      </c>
      <c r="BA256" s="34" t="s">
        <v>1357</v>
      </c>
      <c r="BB256" s="34">
        <f t="shared" si="111"/>
        <v>-0.18000000000000002</v>
      </c>
      <c r="BC256" s="34" t="s">
        <v>1344</v>
      </c>
      <c r="BD256" s="34">
        <f t="shared" si="112"/>
        <v>-0.18000000000000002</v>
      </c>
      <c r="BE256" s="34" t="s">
        <v>1349</v>
      </c>
      <c r="BF256" s="34">
        <f t="shared" si="113"/>
        <v>-0.18000000000000002</v>
      </c>
      <c r="BG256" s="34">
        <v>8</v>
      </c>
      <c r="BH256" s="34" t="s">
        <v>1324</v>
      </c>
      <c r="BI256" s="34">
        <f t="shared" si="114"/>
        <v>-0.18000000000000002</v>
      </c>
      <c r="BJ256" s="34" t="s">
        <v>1330</v>
      </c>
      <c r="BK256" s="34">
        <f t="shared" si="115"/>
        <v>-0.18000000000000002</v>
      </c>
      <c r="BL256" s="34" t="s">
        <v>1334</v>
      </c>
      <c r="BM256" s="34">
        <f t="shared" si="116"/>
        <v>-0.18000000000000002</v>
      </c>
      <c r="BN256" s="34" t="s">
        <v>1357</v>
      </c>
      <c r="BO256" s="34">
        <f t="shared" si="117"/>
        <v>-0.18000000000000002</v>
      </c>
      <c r="BP256" s="34" t="s">
        <v>1344</v>
      </c>
      <c r="BQ256" s="34">
        <f t="shared" si="118"/>
        <v>-0.18000000000000002</v>
      </c>
      <c r="BR256" s="34" t="s">
        <v>1342</v>
      </c>
      <c r="BS256" s="34">
        <f t="shared" si="119"/>
        <v>-0.18000000000000002</v>
      </c>
      <c r="BT256" s="34">
        <v>8</v>
      </c>
      <c r="BU256" s="34" t="s">
        <v>1324</v>
      </c>
      <c r="BV256" s="34">
        <f t="shared" si="120"/>
        <v>-0.3</v>
      </c>
      <c r="BW256" s="34" t="s">
        <v>1330</v>
      </c>
      <c r="BX256" s="34">
        <f t="shared" si="120"/>
        <v>-0.3</v>
      </c>
      <c r="BY256" s="34" t="s">
        <v>1334</v>
      </c>
      <c r="BZ256" s="34">
        <f t="shared" si="120"/>
        <v>-0.3</v>
      </c>
      <c r="CA256" s="34" t="s">
        <v>1340</v>
      </c>
      <c r="CB256" s="34">
        <f t="shared" si="120"/>
        <v>-0.3</v>
      </c>
      <c r="CC256" s="34" t="s">
        <v>1344</v>
      </c>
      <c r="CD256" s="34">
        <f t="shared" si="121"/>
        <v>-0.3</v>
      </c>
      <c r="CE256" s="34" t="s">
        <v>1342</v>
      </c>
      <c r="CF256" s="34">
        <f t="shared" si="122"/>
        <v>-0.3</v>
      </c>
      <c r="CG256" s="34">
        <v>8</v>
      </c>
      <c r="CH256" s="34" t="s">
        <v>1324</v>
      </c>
      <c r="CI256" s="34">
        <f t="shared" si="123"/>
        <v>-0.3</v>
      </c>
      <c r="CJ256" s="34" t="s">
        <v>1330</v>
      </c>
      <c r="CK256" s="34">
        <f t="shared" si="124"/>
        <v>-0.3</v>
      </c>
      <c r="CL256" s="34" t="s">
        <v>1334</v>
      </c>
      <c r="CM256" s="34">
        <f t="shared" si="125"/>
        <v>-0.3</v>
      </c>
      <c r="CN256" s="34" t="s">
        <v>1340</v>
      </c>
      <c r="CO256" s="34">
        <f t="shared" si="126"/>
        <v>-0.3</v>
      </c>
      <c r="CP256" s="34" t="s">
        <v>1344</v>
      </c>
      <c r="CQ256" s="34">
        <f t="shared" si="127"/>
        <v>-0.3</v>
      </c>
      <c r="CR256" s="34" t="s">
        <v>1342</v>
      </c>
      <c r="CS256" s="34">
        <f t="shared" si="128"/>
        <v>-0.3</v>
      </c>
    </row>
    <row r="257" spans="1:97" s="44" customFormat="1" ht="15.75">
      <c r="A257" s="42" t="s">
        <v>980</v>
      </c>
      <c r="B257" s="40" t="s">
        <v>431</v>
      </c>
      <c r="C257" s="42" t="s">
        <v>44</v>
      </c>
      <c r="D257" s="42" t="s">
        <v>8</v>
      </c>
      <c r="E257" s="35"/>
      <c r="F257" s="42">
        <v>0.2</v>
      </c>
      <c r="G257" s="34">
        <v>0</v>
      </c>
      <c r="H257" s="34">
        <v>104</v>
      </c>
      <c r="I257" s="34">
        <v>45</v>
      </c>
      <c r="J257" s="34">
        <v>37</v>
      </c>
      <c r="K257" s="73">
        <v>50.5</v>
      </c>
      <c r="L257" s="34">
        <v>75.5</v>
      </c>
      <c r="M257" s="34">
        <v>68.5</v>
      </c>
      <c r="N257" s="34">
        <v>381</v>
      </c>
      <c r="O257" s="34" t="str">
        <f>IF(D257="理科",IF(N257&gt;=分数线!$C$2,"本科",""),IF(D257="文科",IF(N257&gt;=分数线!$C$3,"本科","")))</f>
        <v/>
      </c>
      <c r="P257" s="34">
        <f t="shared" si="96"/>
        <v>-7.2</v>
      </c>
      <c r="Q257" s="34" t="str">
        <f>IF(D257="理科",IF(N257&gt;=分数线!$C$6,"重本",""),IF(D257="文科",IF(N257&gt;=分数线!$C$7,"重本","")))</f>
        <v/>
      </c>
      <c r="R257" s="34">
        <f t="shared" si="100"/>
        <v>0</v>
      </c>
      <c r="S257" s="34">
        <f t="shared" si="101"/>
        <v>-7.2</v>
      </c>
      <c r="T257" s="34">
        <v>2</v>
      </c>
      <c r="U257" s="34" t="s">
        <v>1321</v>
      </c>
      <c r="V257" s="34">
        <f t="shared" si="102"/>
        <v>-0.12000000000000001</v>
      </c>
      <c r="W257" s="34" t="s">
        <v>1364</v>
      </c>
      <c r="X257" s="34">
        <f t="shared" si="102"/>
        <v>-0.12000000000000001</v>
      </c>
      <c r="Y257" s="34" t="s">
        <v>1333</v>
      </c>
      <c r="Z257" s="34">
        <f t="shared" si="102"/>
        <v>-0.12000000000000001</v>
      </c>
      <c r="AA257" s="34" t="s">
        <v>1340</v>
      </c>
      <c r="AB257" s="34">
        <f t="shared" si="102"/>
        <v>-0.12000000000000001</v>
      </c>
      <c r="AC257" s="34" t="s">
        <v>1345</v>
      </c>
      <c r="AD257" s="34">
        <f t="shared" si="103"/>
        <v>-0.12000000000000001</v>
      </c>
      <c r="AE257" s="34" t="s">
        <v>1348</v>
      </c>
      <c r="AF257" s="34">
        <f t="shared" si="104"/>
        <v>-0.12000000000000001</v>
      </c>
      <c r="AG257" s="34" t="s">
        <v>221</v>
      </c>
      <c r="AH257" s="34" t="s">
        <v>1321</v>
      </c>
      <c r="AI257" s="34">
        <f t="shared" si="105"/>
        <v>-0.12000000000000001</v>
      </c>
      <c r="AJ257" s="34" t="s">
        <v>1328</v>
      </c>
      <c r="AK257" s="34">
        <f t="shared" si="106"/>
        <v>-0.12000000000000001</v>
      </c>
      <c r="AL257" s="34" t="s">
        <v>1353</v>
      </c>
      <c r="AM257" s="34">
        <f t="shared" si="107"/>
        <v>-0.12000000000000001</v>
      </c>
      <c r="AN257" s="34" t="s">
        <v>1340</v>
      </c>
      <c r="AO257" s="34">
        <f t="shared" si="108"/>
        <v>-0.12000000000000001</v>
      </c>
      <c r="AP257" s="34" t="s">
        <v>1345</v>
      </c>
      <c r="AQ257" s="34">
        <f t="shared" si="109"/>
        <v>-0.12000000000000001</v>
      </c>
      <c r="AR257" s="34" t="s">
        <v>1348</v>
      </c>
      <c r="AS257" s="34">
        <f t="shared" si="110"/>
        <v>-0.12000000000000001</v>
      </c>
      <c r="AT257" s="34" t="s">
        <v>221</v>
      </c>
      <c r="AU257" s="34" t="s">
        <v>1321</v>
      </c>
      <c r="AV257" s="34">
        <f t="shared" si="111"/>
        <v>-0.18000000000000002</v>
      </c>
      <c r="AW257" s="34" t="s">
        <v>1328</v>
      </c>
      <c r="AX257" s="34">
        <f t="shared" si="111"/>
        <v>-0.18000000000000002</v>
      </c>
      <c r="AY257" s="34" t="s">
        <v>1361</v>
      </c>
      <c r="AZ257" s="34">
        <f t="shared" si="111"/>
        <v>-0.18000000000000002</v>
      </c>
      <c r="BA257" s="34" t="s">
        <v>1339</v>
      </c>
      <c r="BB257" s="34">
        <f t="shared" si="111"/>
        <v>-0.18000000000000002</v>
      </c>
      <c r="BC257" s="34" t="s">
        <v>1345</v>
      </c>
      <c r="BD257" s="34">
        <f t="shared" si="112"/>
        <v>-0.18000000000000002</v>
      </c>
      <c r="BE257" s="34" t="s">
        <v>1348</v>
      </c>
      <c r="BF257" s="34">
        <f t="shared" si="113"/>
        <v>-0.18000000000000002</v>
      </c>
      <c r="BG257" s="34">
        <v>6</v>
      </c>
      <c r="BH257" s="34" t="s">
        <v>1321</v>
      </c>
      <c r="BI257" s="34">
        <f t="shared" si="114"/>
        <v>-0.18000000000000002</v>
      </c>
      <c r="BJ257" s="34" t="s">
        <v>1328</v>
      </c>
      <c r="BK257" s="34">
        <f t="shared" si="115"/>
        <v>-0.18000000000000002</v>
      </c>
      <c r="BL257" s="34" t="s">
        <v>1353</v>
      </c>
      <c r="BM257" s="34">
        <f t="shared" si="116"/>
        <v>-0.18000000000000002</v>
      </c>
      <c r="BN257" s="34" t="s">
        <v>1339</v>
      </c>
      <c r="BO257" s="34">
        <f t="shared" si="117"/>
        <v>-0.18000000000000002</v>
      </c>
      <c r="BP257" s="34" t="s">
        <v>1345</v>
      </c>
      <c r="BQ257" s="34">
        <f t="shared" si="118"/>
        <v>-0.18000000000000002</v>
      </c>
      <c r="BR257" s="34" t="s">
        <v>1348</v>
      </c>
      <c r="BS257" s="34">
        <f t="shared" si="119"/>
        <v>-0.18000000000000002</v>
      </c>
      <c r="BT257" s="34">
        <v>6</v>
      </c>
      <c r="BU257" s="34" t="s">
        <v>1321</v>
      </c>
      <c r="BV257" s="34">
        <f t="shared" si="120"/>
        <v>-0.3</v>
      </c>
      <c r="BW257" s="34" t="s">
        <v>1328</v>
      </c>
      <c r="BX257" s="34">
        <f t="shared" si="120"/>
        <v>-0.3</v>
      </c>
      <c r="BY257" s="34" t="s">
        <v>70</v>
      </c>
      <c r="BZ257" s="34">
        <f t="shared" si="120"/>
        <v>-0.3</v>
      </c>
      <c r="CA257" s="34" t="s">
        <v>1339</v>
      </c>
      <c r="CB257" s="34">
        <f t="shared" si="120"/>
        <v>-0.3</v>
      </c>
      <c r="CC257" s="34" t="s">
        <v>1345</v>
      </c>
      <c r="CD257" s="34">
        <f t="shared" si="121"/>
        <v>-0.3</v>
      </c>
      <c r="CE257" s="34" t="s">
        <v>1342</v>
      </c>
      <c r="CF257" s="34">
        <f t="shared" si="122"/>
        <v>-0.3</v>
      </c>
      <c r="CG257" s="34">
        <v>6</v>
      </c>
      <c r="CH257" s="34" t="s">
        <v>1321</v>
      </c>
      <c r="CI257" s="34">
        <f t="shared" si="123"/>
        <v>-0.3</v>
      </c>
      <c r="CJ257" s="34" t="s">
        <v>1328</v>
      </c>
      <c r="CK257" s="34">
        <f t="shared" si="124"/>
        <v>-0.3</v>
      </c>
      <c r="CL257" s="34" t="s">
        <v>70</v>
      </c>
      <c r="CM257" s="34">
        <f t="shared" si="125"/>
        <v>-0.3</v>
      </c>
      <c r="CN257" s="34" t="s">
        <v>1339</v>
      </c>
      <c r="CO257" s="34">
        <f t="shared" si="126"/>
        <v>-0.3</v>
      </c>
      <c r="CP257" s="34" t="s">
        <v>1342</v>
      </c>
      <c r="CQ257" s="34">
        <f t="shared" si="127"/>
        <v>-0.3</v>
      </c>
      <c r="CR257" s="34" t="s">
        <v>1342</v>
      </c>
      <c r="CS257" s="34">
        <f t="shared" si="128"/>
        <v>-0.3</v>
      </c>
    </row>
    <row r="258" spans="1:97" s="44" customFormat="1" ht="15.75">
      <c r="A258" s="42" t="s">
        <v>981</v>
      </c>
      <c r="B258" s="40" t="s">
        <v>432</v>
      </c>
      <c r="C258" s="42" t="s">
        <v>44</v>
      </c>
      <c r="D258" s="42" t="s">
        <v>8</v>
      </c>
      <c r="E258" s="35"/>
      <c r="F258" s="42">
        <v>0.2</v>
      </c>
      <c r="G258" s="34">
        <v>0</v>
      </c>
      <c r="H258" s="34">
        <v>108</v>
      </c>
      <c r="I258" s="34">
        <v>58</v>
      </c>
      <c r="J258" s="34">
        <v>85</v>
      </c>
      <c r="K258" s="73">
        <v>42</v>
      </c>
      <c r="L258" s="34">
        <v>44</v>
      </c>
      <c r="M258" s="34">
        <v>44</v>
      </c>
      <c r="N258" s="34">
        <v>381</v>
      </c>
      <c r="O258" s="34" t="str">
        <f>IF(D258="理科",IF(N258&gt;=分数线!$C$2,"本科",""),IF(D258="文科",IF(N258&gt;=分数线!$C$3,"本科","")))</f>
        <v/>
      </c>
      <c r="P258" s="34">
        <f t="shared" si="96"/>
        <v>-7.2</v>
      </c>
      <c r="Q258" s="34" t="str">
        <f>IF(D258="理科",IF(N258&gt;=分数线!$C$6,"重本",""),IF(D258="文科",IF(N258&gt;=分数线!$C$7,"重本","")))</f>
        <v/>
      </c>
      <c r="R258" s="34">
        <f t="shared" si="100"/>
        <v>0</v>
      </c>
      <c r="S258" s="34">
        <f t="shared" si="101"/>
        <v>-7.2</v>
      </c>
      <c r="T258" s="34">
        <v>11</v>
      </c>
      <c r="U258" s="34" t="s">
        <v>1325</v>
      </c>
      <c r="V258" s="34">
        <f t="shared" si="102"/>
        <v>-0.12000000000000001</v>
      </c>
      <c r="W258" s="34" t="s">
        <v>1330</v>
      </c>
      <c r="X258" s="34">
        <f t="shared" si="102"/>
        <v>-0.12000000000000001</v>
      </c>
      <c r="Y258" s="34" t="s">
        <v>1335</v>
      </c>
      <c r="Z258" s="34">
        <f t="shared" si="102"/>
        <v>-0.12000000000000001</v>
      </c>
      <c r="AA258" s="34" t="s">
        <v>1356</v>
      </c>
      <c r="AB258" s="34">
        <f t="shared" si="102"/>
        <v>-0.12000000000000001</v>
      </c>
      <c r="AC258" s="34" t="s">
        <v>1344</v>
      </c>
      <c r="AD258" s="34">
        <f t="shared" si="103"/>
        <v>-0.12000000000000001</v>
      </c>
      <c r="AE258" s="34" t="s">
        <v>18</v>
      </c>
      <c r="AF258" s="34">
        <f t="shared" si="104"/>
        <v>-0.12000000000000001</v>
      </c>
      <c r="AG258" s="34" t="s">
        <v>217</v>
      </c>
      <c r="AH258" s="34" t="s">
        <v>1325</v>
      </c>
      <c r="AI258" s="34">
        <f t="shared" si="105"/>
        <v>-0.12000000000000001</v>
      </c>
      <c r="AJ258" s="34" t="s">
        <v>1330</v>
      </c>
      <c r="AK258" s="34">
        <f t="shared" si="106"/>
        <v>-0.12000000000000001</v>
      </c>
      <c r="AL258" s="34" t="s">
        <v>1335</v>
      </c>
      <c r="AM258" s="34">
        <f t="shared" si="107"/>
        <v>-0.12000000000000001</v>
      </c>
      <c r="AN258" s="34" t="s">
        <v>1356</v>
      </c>
      <c r="AO258" s="34">
        <f t="shared" si="108"/>
        <v>-0.12000000000000001</v>
      </c>
      <c r="AP258" s="34" t="s">
        <v>1344</v>
      </c>
      <c r="AQ258" s="34">
        <f t="shared" si="109"/>
        <v>-0.12000000000000001</v>
      </c>
      <c r="AR258" s="34" t="s">
        <v>18</v>
      </c>
      <c r="AS258" s="34">
        <f t="shared" si="110"/>
        <v>-0.12000000000000001</v>
      </c>
      <c r="AT258" s="34" t="s">
        <v>217</v>
      </c>
      <c r="AU258" s="34" t="s">
        <v>1325</v>
      </c>
      <c r="AV258" s="34">
        <f t="shared" si="111"/>
        <v>-0.18000000000000002</v>
      </c>
      <c r="AW258" s="34" t="s">
        <v>1330</v>
      </c>
      <c r="AX258" s="34">
        <f t="shared" si="111"/>
        <v>-0.18000000000000002</v>
      </c>
      <c r="AY258" s="34" t="s">
        <v>1335</v>
      </c>
      <c r="AZ258" s="34">
        <f t="shared" si="111"/>
        <v>-0.18000000000000002</v>
      </c>
      <c r="BA258" s="34" t="s">
        <v>1356</v>
      </c>
      <c r="BB258" s="34">
        <f t="shared" si="111"/>
        <v>-0.18000000000000002</v>
      </c>
      <c r="BC258" s="34" t="s">
        <v>1344</v>
      </c>
      <c r="BD258" s="34">
        <f t="shared" si="112"/>
        <v>-0.18000000000000002</v>
      </c>
      <c r="BE258" s="34" t="s">
        <v>1342</v>
      </c>
      <c r="BF258" s="34">
        <f t="shared" si="113"/>
        <v>-0.18000000000000002</v>
      </c>
      <c r="BG258" s="34">
        <v>11</v>
      </c>
      <c r="BH258" s="34" t="s">
        <v>1325</v>
      </c>
      <c r="BI258" s="34">
        <f t="shared" si="114"/>
        <v>-0.18000000000000002</v>
      </c>
      <c r="BJ258" s="34" t="s">
        <v>1330</v>
      </c>
      <c r="BK258" s="34">
        <f t="shared" si="115"/>
        <v>-0.18000000000000002</v>
      </c>
      <c r="BL258" s="34" t="s">
        <v>1335</v>
      </c>
      <c r="BM258" s="34">
        <f t="shared" si="116"/>
        <v>-0.18000000000000002</v>
      </c>
      <c r="BN258" s="34" t="s">
        <v>1356</v>
      </c>
      <c r="BO258" s="34">
        <f t="shared" si="117"/>
        <v>-0.18000000000000002</v>
      </c>
      <c r="BP258" s="34" t="s">
        <v>1344</v>
      </c>
      <c r="BQ258" s="34">
        <f t="shared" si="118"/>
        <v>-0.18000000000000002</v>
      </c>
      <c r="BR258" s="34" t="s">
        <v>1349</v>
      </c>
      <c r="BS258" s="34">
        <f t="shared" si="119"/>
        <v>-0.18000000000000002</v>
      </c>
      <c r="BT258" s="34">
        <v>11</v>
      </c>
      <c r="BU258" s="34" t="s">
        <v>1325</v>
      </c>
      <c r="BV258" s="34">
        <f t="shared" si="120"/>
        <v>-0.3</v>
      </c>
      <c r="BW258" s="34" t="s">
        <v>1330</v>
      </c>
      <c r="BX258" s="34">
        <f t="shared" si="120"/>
        <v>-0.3</v>
      </c>
      <c r="BY258" s="34" t="s">
        <v>1335</v>
      </c>
      <c r="BZ258" s="34">
        <f t="shared" si="120"/>
        <v>-0.3</v>
      </c>
      <c r="CA258" s="34" t="s">
        <v>20</v>
      </c>
      <c r="CB258" s="34">
        <f t="shared" si="120"/>
        <v>-0.3</v>
      </c>
      <c r="CC258" s="34" t="s">
        <v>1344</v>
      </c>
      <c r="CD258" s="34">
        <f t="shared" si="121"/>
        <v>-0.3</v>
      </c>
      <c r="CE258" s="34" t="s">
        <v>1349</v>
      </c>
      <c r="CF258" s="34">
        <f t="shared" si="122"/>
        <v>-0.3</v>
      </c>
      <c r="CG258" s="34">
        <v>11</v>
      </c>
      <c r="CH258" s="34" t="s">
        <v>1325</v>
      </c>
      <c r="CI258" s="34">
        <f t="shared" si="123"/>
        <v>-0.3</v>
      </c>
      <c r="CJ258" s="34" t="s">
        <v>1330</v>
      </c>
      <c r="CK258" s="34">
        <f t="shared" si="124"/>
        <v>-0.3</v>
      </c>
      <c r="CL258" s="34" t="s">
        <v>1335</v>
      </c>
      <c r="CM258" s="34">
        <f t="shared" si="125"/>
        <v>-0.3</v>
      </c>
      <c r="CN258" s="34" t="s">
        <v>20</v>
      </c>
      <c r="CO258" s="34">
        <f t="shared" si="126"/>
        <v>-0.3</v>
      </c>
      <c r="CP258" s="34" t="s">
        <v>1344</v>
      </c>
      <c r="CQ258" s="34">
        <f t="shared" si="127"/>
        <v>-0.3</v>
      </c>
      <c r="CR258" s="34" t="s">
        <v>1349</v>
      </c>
      <c r="CS258" s="34">
        <f t="shared" si="128"/>
        <v>-0.3</v>
      </c>
    </row>
    <row r="259" spans="1:97" s="44" customFormat="1" ht="15.75">
      <c r="A259" s="42" t="s">
        <v>982</v>
      </c>
      <c r="B259" s="40" t="s">
        <v>433</v>
      </c>
      <c r="C259" s="42" t="s">
        <v>44</v>
      </c>
      <c r="D259" s="42" t="s">
        <v>8</v>
      </c>
      <c r="E259" s="35"/>
      <c r="F259" s="42">
        <v>0</v>
      </c>
      <c r="G259" s="34">
        <v>0</v>
      </c>
      <c r="H259" s="34">
        <v>107</v>
      </c>
      <c r="I259" s="34">
        <v>53</v>
      </c>
      <c r="J259" s="34">
        <v>63</v>
      </c>
      <c r="K259" s="73">
        <v>46</v>
      </c>
      <c r="L259" s="34">
        <v>43</v>
      </c>
      <c r="M259" s="34">
        <v>68</v>
      </c>
      <c r="N259" s="34">
        <v>380</v>
      </c>
      <c r="O259" s="34" t="str">
        <f>IF(D259="理科",IF(N259&gt;=分数线!$C$2,"本科",""),IF(D259="文科",IF(N259&gt;=分数线!$C$3,"本科","")))</f>
        <v/>
      </c>
      <c r="P259" s="34">
        <f t="shared" ref="P259:P322" si="129">IF(F259&gt;0,IF(O259="本科",(2-F259)*36,-(F259)*36),IF(O259="本科",2*36,0))</f>
        <v>0</v>
      </c>
      <c r="Q259" s="34" t="str">
        <f>IF(D259="理科",IF(N259&gt;=分数线!$C$6,"重本",""),IF(D259="文科",IF(N259&gt;=分数线!$C$7,"重本","")))</f>
        <v/>
      </c>
      <c r="R259" s="34">
        <f t="shared" si="100"/>
        <v>0</v>
      </c>
      <c r="S259" s="34">
        <f t="shared" si="101"/>
        <v>0</v>
      </c>
      <c r="T259" s="34">
        <v>2</v>
      </c>
      <c r="U259" s="34" t="s">
        <v>1321</v>
      </c>
      <c r="V259" s="34">
        <f t="shared" si="102"/>
        <v>0</v>
      </c>
      <c r="W259" s="34" t="s">
        <v>1364</v>
      </c>
      <c r="X259" s="34">
        <f t="shared" si="102"/>
        <v>0</v>
      </c>
      <c r="Y259" s="34" t="s">
        <v>1333</v>
      </c>
      <c r="Z259" s="34">
        <f t="shared" si="102"/>
        <v>0</v>
      </c>
      <c r="AA259" s="34" t="s">
        <v>1356</v>
      </c>
      <c r="AB259" s="34">
        <f t="shared" si="102"/>
        <v>0</v>
      </c>
      <c r="AC259" s="34" t="s">
        <v>1345</v>
      </c>
      <c r="AD259" s="34">
        <f t="shared" si="103"/>
        <v>0</v>
      </c>
      <c r="AE259" s="34" t="s">
        <v>1349</v>
      </c>
      <c r="AF259" s="34">
        <f t="shared" si="104"/>
        <v>0</v>
      </c>
      <c r="AG259" s="34" t="s">
        <v>218</v>
      </c>
      <c r="AH259" s="34" t="s">
        <v>1324</v>
      </c>
      <c r="AI259" s="34">
        <f t="shared" si="105"/>
        <v>0</v>
      </c>
      <c r="AJ259" s="34" t="s">
        <v>1351</v>
      </c>
      <c r="AK259" s="34">
        <f t="shared" si="106"/>
        <v>0</v>
      </c>
      <c r="AL259" s="34" t="s">
        <v>1355</v>
      </c>
      <c r="AM259" s="34">
        <f t="shared" si="107"/>
        <v>0</v>
      </c>
      <c r="AN259" s="34" t="s">
        <v>1356</v>
      </c>
      <c r="AO259" s="34">
        <f t="shared" si="108"/>
        <v>0</v>
      </c>
      <c r="AP259" s="34" t="s">
        <v>1345</v>
      </c>
      <c r="AQ259" s="34">
        <f t="shared" si="109"/>
        <v>0</v>
      </c>
      <c r="AR259" s="34" t="s">
        <v>1349</v>
      </c>
      <c r="AS259" s="34">
        <f t="shared" si="110"/>
        <v>0</v>
      </c>
      <c r="AT259" s="34" t="s">
        <v>218</v>
      </c>
      <c r="AU259" s="34" t="s">
        <v>1324</v>
      </c>
      <c r="AV259" s="34">
        <f t="shared" si="111"/>
        <v>0</v>
      </c>
      <c r="AW259" s="34" t="s">
        <v>1351</v>
      </c>
      <c r="AX259" s="34">
        <f t="shared" si="111"/>
        <v>0</v>
      </c>
      <c r="AY259" s="34" t="s">
        <v>1333</v>
      </c>
      <c r="AZ259" s="34">
        <f t="shared" si="111"/>
        <v>0</v>
      </c>
      <c r="BA259" s="34" t="s">
        <v>1357</v>
      </c>
      <c r="BB259" s="34">
        <f t="shared" si="111"/>
        <v>0</v>
      </c>
      <c r="BC259" s="34" t="s">
        <v>1345</v>
      </c>
      <c r="BD259" s="34">
        <f t="shared" si="112"/>
        <v>0</v>
      </c>
      <c r="BE259" s="34" t="s">
        <v>1349</v>
      </c>
      <c r="BF259" s="34">
        <f t="shared" si="113"/>
        <v>0</v>
      </c>
      <c r="BG259" s="34">
        <v>10</v>
      </c>
      <c r="BH259" s="34" t="s">
        <v>1324</v>
      </c>
      <c r="BI259" s="34">
        <f t="shared" si="114"/>
        <v>0</v>
      </c>
      <c r="BJ259" s="34" t="s">
        <v>1351</v>
      </c>
      <c r="BK259" s="34">
        <f t="shared" si="115"/>
        <v>0</v>
      </c>
      <c r="BL259" s="34" t="s">
        <v>1333</v>
      </c>
      <c r="BM259" s="34">
        <f t="shared" si="116"/>
        <v>0</v>
      </c>
      <c r="BN259" s="34" t="s">
        <v>1356</v>
      </c>
      <c r="BO259" s="34">
        <f t="shared" si="117"/>
        <v>0</v>
      </c>
      <c r="BP259" s="34" t="s">
        <v>1345</v>
      </c>
      <c r="BQ259" s="34">
        <f t="shared" si="118"/>
        <v>0</v>
      </c>
      <c r="BR259" s="34" t="s">
        <v>1349</v>
      </c>
      <c r="BS259" s="34">
        <f t="shared" si="119"/>
        <v>0</v>
      </c>
      <c r="BT259" s="34">
        <v>10</v>
      </c>
      <c r="BU259" s="34" t="s">
        <v>1324</v>
      </c>
      <c r="BV259" s="34">
        <f t="shared" si="120"/>
        <v>0</v>
      </c>
      <c r="BW259" s="34" t="s">
        <v>19</v>
      </c>
      <c r="BX259" s="34">
        <f t="shared" si="120"/>
        <v>0</v>
      </c>
      <c r="BY259" s="34" t="s">
        <v>1333</v>
      </c>
      <c r="BZ259" s="34">
        <f t="shared" si="120"/>
        <v>0</v>
      </c>
      <c r="CA259" s="34" t="s">
        <v>20</v>
      </c>
      <c r="CB259" s="34">
        <f t="shared" si="120"/>
        <v>0</v>
      </c>
      <c r="CC259" s="34" t="s">
        <v>1345</v>
      </c>
      <c r="CD259" s="34">
        <f t="shared" si="121"/>
        <v>0</v>
      </c>
      <c r="CE259" s="34" t="s">
        <v>1349</v>
      </c>
      <c r="CF259" s="34">
        <f t="shared" si="122"/>
        <v>0</v>
      </c>
      <c r="CG259" s="34">
        <v>10</v>
      </c>
      <c r="CH259" s="34" t="s">
        <v>1324</v>
      </c>
      <c r="CI259" s="34">
        <f t="shared" si="123"/>
        <v>0</v>
      </c>
      <c r="CJ259" s="34" t="s">
        <v>19</v>
      </c>
      <c r="CK259" s="34">
        <f t="shared" si="124"/>
        <v>0</v>
      </c>
      <c r="CL259" s="34" t="s">
        <v>1333</v>
      </c>
      <c r="CM259" s="34">
        <f t="shared" si="125"/>
        <v>0</v>
      </c>
      <c r="CN259" s="34" t="s">
        <v>20</v>
      </c>
      <c r="CO259" s="34">
        <f t="shared" si="126"/>
        <v>0</v>
      </c>
      <c r="CP259" s="34" t="s">
        <v>1345</v>
      </c>
      <c r="CQ259" s="34">
        <f t="shared" si="127"/>
        <v>0</v>
      </c>
      <c r="CR259" s="34" t="s">
        <v>1349</v>
      </c>
      <c r="CS259" s="34">
        <f t="shared" si="128"/>
        <v>0</v>
      </c>
    </row>
    <row r="260" spans="1:97" s="44" customFormat="1" ht="15.75">
      <c r="A260" s="42" t="s">
        <v>983</v>
      </c>
      <c r="B260" s="40" t="s">
        <v>434</v>
      </c>
      <c r="C260" s="42" t="s">
        <v>44</v>
      </c>
      <c r="D260" s="42" t="s">
        <v>8</v>
      </c>
      <c r="E260" s="35"/>
      <c r="F260" s="42">
        <v>0</v>
      </c>
      <c r="G260" s="34">
        <v>0</v>
      </c>
      <c r="H260" s="34">
        <v>105</v>
      </c>
      <c r="I260" s="34">
        <v>69</v>
      </c>
      <c r="J260" s="34">
        <v>67</v>
      </c>
      <c r="K260" s="73">
        <v>34.5</v>
      </c>
      <c r="L260" s="34">
        <v>44</v>
      </c>
      <c r="M260" s="34">
        <v>59</v>
      </c>
      <c r="N260" s="34">
        <v>379</v>
      </c>
      <c r="O260" s="34" t="str">
        <f>IF(D260="理科",IF(N260&gt;=分数线!$C$2,"本科",""),IF(D260="文科",IF(N260&gt;=分数线!$C$3,"本科","")))</f>
        <v/>
      </c>
      <c r="P260" s="34">
        <f t="shared" si="129"/>
        <v>0</v>
      </c>
      <c r="Q260" s="34" t="str">
        <f>IF(D260="理科",IF(N260&gt;=分数线!$C$6,"重本",""),IF(D260="文科",IF(N260&gt;=分数线!$C$7,"重本","")))</f>
        <v/>
      </c>
      <c r="R260" s="34">
        <f t="shared" si="100"/>
        <v>0</v>
      </c>
      <c r="S260" s="34">
        <f t="shared" si="101"/>
        <v>0</v>
      </c>
      <c r="T260" s="34">
        <v>8</v>
      </c>
      <c r="U260" s="34" t="s">
        <v>1324</v>
      </c>
      <c r="V260" s="34">
        <f t="shared" si="102"/>
        <v>0</v>
      </c>
      <c r="W260" s="34" t="s">
        <v>1330</v>
      </c>
      <c r="X260" s="34">
        <f t="shared" si="102"/>
        <v>0</v>
      </c>
      <c r="Y260" s="34" t="s">
        <v>1365</v>
      </c>
      <c r="Z260" s="34">
        <f t="shared" si="102"/>
        <v>0</v>
      </c>
      <c r="AA260" s="34" t="s">
        <v>1366</v>
      </c>
      <c r="AB260" s="34">
        <f t="shared" si="102"/>
        <v>0</v>
      </c>
      <c r="AC260" s="34" t="s">
        <v>1344</v>
      </c>
      <c r="AD260" s="34">
        <f t="shared" si="103"/>
        <v>0</v>
      </c>
      <c r="AE260" s="34" t="s">
        <v>1349</v>
      </c>
      <c r="AF260" s="34">
        <f t="shared" si="104"/>
        <v>0</v>
      </c>
      <c r="AG260" s="34" t="s">
        <v>219</v>
      </c>
      <c r="AH260" s="34" t="s">
        <v>1324</v>
      </c>
      <c r="AI260" s="34">
        <f t="shared" si="105"/>
        <v>0</v>
      </c>
      <c r="AJ260" s="34" t="s">
        <v>1330</v>
      </c>
      <c r="AK260" s="34">
        <f t="shared" si="106"/>
        <v>0</v>
      </c>
      <c r="AL260" s="34" t="s">
        <v>1365</v>
      </c>
      <c r="AM260" s="34">
        <f t="shared" si="107"/>
        <v>0</v>
      </c>
      <c r="AN260" s="34" t="s">
        <v>1366</v>
      </c>
      <c r="AO260" s="34">
        <f t="shared" si="108"/>
        <v>0</v>
      </c>
      <c r="AP260" s="34" t="s">
        <v>1344</v>
      </c>
      <c r="AQ260" s="34">
        <f t="shared" si="109"/>
        <v>0</v>
      </c>
      <c r="AR260" s="34" t="s">
        <v>1349</v>
      </c>
      <c r="AS260" s="34">
        <f t="shared" si="110"/>
        <v>0</v>
      </c>
      <c r="AT260" s="34" t="s">
        <v>219</v>
      </c>
      <c r="AU260" s="34" t="s">
        <v>1324</v>
      </c>
      <c r="AV260" s="34">
        <f t="shared" si="111"/>
        <v>0</v>
      </c>
      <c r="AW260" s="34" t="s">
        <v>1330</v>
      </c>
      <c r="AX260" s="34">
        <f t="shared" si="111"/>
        <v>0</v>
      </c>
      <c r="AY260" s="34" t="s">
        <v>1334</v>
      </c>
      <c r="AZ260" s="34">
        <f t="shared" si="111"/>
        <v>0</v>
      </c>
      <c r="BA260" s="34" t="s">
        <v>1357</v>
      </c>
      <c r="BB260" s="34">
        <f t="shared" si="111"/>
        <v>0</v>
      </c>
      <c r="BC260" s="34" t="s">
        <v>1344</v>
      </c>
      <c r="BD260" s="34">
        <f t="shared" si="112"/>
        <v>0</v>
      </c>
      <c r="BE260" s="34" t="s">
        <v>1349</v>
      </c>
      <c r="BF260" s="34">
        <f t="shared" si="113"/>
        <v>0</v>
      </c>
      <c r="BG260" s="34">
        <v>8</v>
      </c>
      <c r="BH260" s="34" t="s">
        <v>1324</v>
      </c>
      <c r="BI260" s="34">
        <f t="shared" si="114"/>
        <v>0</v>
      </c>
      <c r="BJ260" s="34" t="s">
        <v>1330</v>
      </c>
      <c r="BK260" s="34">
        <f t="shared" si="115"/>
        <v>0</v>
      </c>
      <c r="BL260" s="34" t="s">
        <v>1334</v>
      </c>
      <c r="BM260" s="34">
        <f t="shared" si="116"/>
        <v>0</v>
      </c>
      <c r="BN260" s="34" t="s">
        <v>1357</v>
      </c>
      <c r="BO260" s="34">
        <f t="shared" si="117"/>
        <v>0</v>
      </c>
      <c r="BP260" s="34" t="s">
        <v>1344</v>
      </c>
      <c r="BQ260" s="34">
        <f t="shared" si="118"/>
        <v>0</v>
      </c>
      <c r="BR260" s="34" t="s">
        <v>1342</v>
      </c>
      <c r="BS260" s="34">
        <f t="shared" si="119"/>
        <v>0</v>
      </c>
      <c r="BT260" s="34">
        <v>8</v>
      </c>
      <c r="BU260" s="34" t="s">
        <v>1324</v>
      </c>
      <c r="BV260" s="34">
        <f t="shared" si="120"/>
        <v>0</v>
      </c>
      <c r="BW260" s="34" t="s">
        <v>1330</v>
      </c>
      <c r="BX260" s="34">
        <f t="shared" si="120"/>
        <v>0</v>
      </c>
      <c r="BY260" s="34" t="s">
        <v>1334</v>
      </c>
      <c r="BZ260" s="34">
        <f t="shared" si="120"/>
        <v>0</v>
      </c>
      <c r="CA260" s="34" t="s">
        <v>1340</v>
      </c>
      <c r="CB260" s="34">
        <f t="shared" si="120"/>
        <v>0</v>
      </c>
      <c r="CC260" s="34" t="s">
        <v>1344</v>
      </c>
      <c r="CD260" s="34">
        <f t="shared" si="121"/>
        <v>0</v>
      </c>
      <c r="CE260" s="34" t="s">
        <v>1342</v>
      </c>
      <c r="CF260" s="34">
        <f t="shared" si="122"/>
        <v>0</v>
      </c>
      <c r="CG260" s="34">
        <v>8</v>
      </c>
      <c r="CH260" s="34" t="s">
        <v>1324</v>
      </c>
      <c r="CI260" s="34">
        <f t="shared" si="123"/>
        <v>0</v>
      </c>
      <c r="CJ260" s="34" t="s">
        <v>1330</v>
      </c>
      <c r="CK260" s="34">
        <f t="shared" si="124"/>
        <v>0</v>
      </c>
      <c r="CL260" s="34" t="s">
        <v>1334</v>
      </c>
      <c r="CM260" s="34">
        <f t="shared" si="125"/>
        <v>0</v>
      </c>
      <c r="CN260" s="34" t="s">
        <v>1340</v>
      </c>
      <c r="CO260" s="34">
        <f t="shared" si="126"/>
        <v>0</v>
      </c>
      <c r="CP260" s="34" t="s">
        <v>1344</v>
      </c>
      <c r="CQ260" s="34">
        <f t="shared" si="127"/>
        <v>0</v>
      </c>
      <c r="CR260" s="34" t="s">
        <v>1342</v>
      </c>
      <c r="CS260" s="34">
        <f t="shared" si="128"/>
        <v>0</v>
      </c>
    </row>
    <row r="261" spans="1:97" s="44" customFormat="1" ht="15.75">
      <c r="A261" s="42" t="s">
        <v>984</v>
      </c>
      <c r="B261" s="40" t="s">
        <v>435</v>
      </c>
      <c r="C261" s="42" t="s">
        <v>44</v>
      </c>
      <c r="D261" s="42" t="s">
        <v>8</v>
      </c>
      <c r="E261" s="35"/>
      <c r="F261" s="42">
        <v>0</v>
      </c>
      <c r="G261" s="34">
        <v>0</v>
      </c>
      <c r="H261" s="34">
        <v>88</v>
      </c>
      <c r="I261" s="34">
        <v>84</v>
      </c>
      <c r="J261" s="34">
        <v>86</v>
      </c>
      <c r="K261" s="73">
        <v>28</v>
      </c>
      <c r="L261" s="34">
        <v>51</v>
      </c>
      <c r="M261" s="34">
        <v>41</v>
      </c>
      <c r="N261" s="34">
        <v>378</v>
      </c>
      <c r="O261" s="34" t="str">
        <f>IF(D261="理科",IF(N261&gt;=分数线!$C$2,"本科",""),IF(D261="文科",IF(N261&gt;=分数线!$C$3,"本科","")))</f>
        <v/>
      </c>
      <c r="P261" s="34">
        <f t="shared" si="129"/>
        <v>0</v>
      </c>
      <c r="Q261" s="34" t="str">
        <f>IF(D261="理科",IF(N261&gt;=分数线!$C$6,"重本",""),IF(D261="文科",IF(N261&gt;=分数线!$C$7,"重本","")))</f>
        <v/>
      </c>
      <c r="R261" s="34">
        <f t="shared" si="100"/>
        <v>0</v>
      </c>
      <c r="S261" s="34">
        <f t="shared" si="101"/>
        <v>0</v>
      </c>
      <c r="T261" s="34">
        <v>9</v>
      </c>
      <c r="U261" s="34" t="s">
        <v>1325</v>
      </c>
      <c r="V261" s="34">
        <f t="shared" si="102"/>
        <v>0</v>
      </c>
      <c r="W261" s="34" t="s">
        <v>1360</v>
      </c>
      <c r="X261" s="34">
        <f t="shared" si="102"/>
        <v>0</v>
      </c>
      <c r="Y261" s="34" t="s">
        <v>1335</v>
      </c>
      <c r="Z261" s="34">
        <f t="shared" si="102"/>
        <v>0</v>
      </c>
      <c r="AA261" s="34" t="s">
        <v>1366</v>
      </c>
      <c r="AB261" s="34">
        <f t="shared" si="102"/>
        <v>0</v>
      </c>
      <c r="AC261" s="34" t="s">
        <v>73</v>
      </c>
      <c r="AD261" s="34">
        <f t="shared" si="103"/>
        <v>0</v>
      </c>
      <c r="AE261" s="34" t="s">
        <v>1348</v>
      </c>
      <c r="AF261" s="34">
        <f t="shared" si="104"/>
        <v>0</v>
      </c>
      <c r="AG261" s="34" t="s">
        <v>227</v>
      </c>
      <c r="AH261" s="34" t="s">
        <v>1325</v>
      </c>
      <c r="AI261" s="34">
        <f t="shared" si="105"/>
        <v>0</v>
      </c>
      <c r="AJ261" s="34" t="s">
        <v>1360</v>
      </c>
      <c r="AK261" s="34">
        <f t="shared" si="106"/>
        <v>0</v>
      </c>
      <c r="AL261" s="34" t="s">
        <v>1335</v>
      </c>
      <c r="AM261" s="34">
        <f t="shared" si="107"/>
        <v>0</v>
      </c>
      <c r="AN261" s="34" t="s">
        <v>1366</v>
      </c>
      <c r="AO261" s="34">
        <f t="shared" si="108"/>
        <v>0</v>
      </c>
      <c r="AP261" s="34" t="s">
        <v>73</v>
      </c>
      <c r="AQ261" s="34">
        <f t="shared" si="109"/>
        <v>0</v>
      </c>
      <c r="AR261" s="34" t="s">
        <v>1348</v>
      </c>
      <c r="AS261" s="34">
        <f t="shared" si="110"/>
        <v>0</v>
      </c>
      <c r="AT261" s="34" t="s">
        <v>227</v>
      </c>
      <c r="AU261" s="34" t="s">
        <v>1325</v>
      </c>
      <c r="AV261" s="34">
        <f t="shared" si="111"/>
        <v>0</v>
      </c>
      <c r="AW261" s="34" t="s">
        <v>1360</v>
      </c>
      <c r="AX261" s="34">
        <f t="shared" si="111"/>
        <v>0</v>
      </c>
      <c r="AY261" s="34" t="s">
        <v>1334</v>
      </c>
      <c r="AZ261" s="34">
        <f t="shared" si="111"/>
        <v>0</v>
      </c>
      <c r="BA261" s="34" t="s">
        <v>1356</v>
      </c>
      <c r="BB261" s="34">
        <f t="shared" si="111"/>
        <v>0</v>
      </c>
      <c r="BC261" s="34" t="s">
        <v>73</v>
      </c>
      <c r="BD261" s="34">
        <f t="shared" si="112"/>
        <v>0</v>
      </c>
      <c r="BE261" s="34" t="s">
        <v>1348</v>
      </c>
      <c r="BF261" s="34">
        <f t="shared" si="113"/>
        <v>0</v>
      </c>
      <c r="BG261" s="34">
        <v>9</v>
      </c>
      <c r="BH261" s="34" t="s">
        <v>1325</v>
      </c>
      <c r="BI261" s="34">
        <f t="shared" si="114"/>
        <v>0</v>
      </c>
      <c r="BJ261" s="34" t="s">
        <v>1331</v>
      </c>
      <c r="BK261" s="34">
        <f t="shared" si="115"/>
        <v>0</v>
      </c>
      <c r="BL261" s="34" t="s">
        <v>1334</v>
      </c>
      <c r="BM261" s="34">
        <f t="shared" si="116"/>
        <v>0</v>
      </c>
      <c r="BN261" s="34" t="s">
        <v>1357</v>
      </c>
      <c r="BO261" s="34">
        <f t="shared" si="117"/>
        <v>0</v>
      </c>
      <c r="BP261" s="34" t="s">
        <v>73</v>
      </c>
      <c r="BQ261" s="34">
        <f t="shared" si="118"/>
        <v>0</v>
      </c>
      <c r="BR261" s="34" t="s">
        <v>1348</v>
      </c>
      <c r="BS261" s="34">
        <f t="shared" si="119"/>
        <v>0</v>
      </c>
      <c r="BT261" s="34">
        <v>9</v>
      </c>
      <c r="BU261" s="34" t="s">
        <v>1325</v>
      </c>
      <c r="BV261" s="34">
        <f t="shared" si="120"/>
        <v>0</v>
      </c>
      <c r="BW261" s="34" t="s">
        <v>1331</v>
      </c>
      <c r="BX261" s="34">
        <f t="shared" si="120"/>
        <v>0</v>
      </c>
      <c r="BY261" s="34" t="s">
        <v>1334</v>
      </c>
      <c r="BZ261" s="34">
        <f t="shared" si="120"/>
        <v>0</v>
      </c>
      <c r="CA261" s="34" t="s">
        <v>1339</v>
      </c>
      <c r="CB261" s="34">
        <f t="shared" si="120"/>
        <v>0</v>
      </c>
      <c r="CC261" s="34" t="s">
        <v>1343</v>
      </c>
      <c r="CD261" s="34">
        <f t="shared" si="121"/>
        <v>0</v>
      </c>
      <c r="CE261" s="34" t="s">
        <v>1348</v>
      </c>
      <c r="CF261" s="34">
        <f t="shared" si="122"/>
        <v>0</v>
      </c>
      <c r="CG261" s="34">
        <v>9</v>
      </c>
      <c r="CH261" s="34" t="s">
        <v>1325</v>
      </c>
      <c r="CI261" s="34">
        <f t="shared" si="123"/>
        <v>0</v>
      </c>
      <c r="CJ261" s="34" t="s">
        <v>1331</v>
      </c>
      <c r="CK261" s="34">
        <f t="shared" si="124"/>
        <v>0</v>
      </c>
      <c r="CL261" s="34" t="s">
        <v>1334</v>
      </c>
      <c r="CM261" s="34">
        <f t="shared" si="125"/>
        <v>0</v>
      </c>
      <c r="CN261" s="34" t="s">
        <v>1339</v>
      </c>
      <c r="CO261" s="34">
        <f t="shared" si="126"/>
        <v>0</v>
      </c>
      <c r="CP261" s="34" t="s">
        <v>1343</v>
      </c>
      <c r="CQ261" s="34">
        <f t="shared" si="127"/>
        <v>0</v>
      </c>
      <c r="CR261" s="34" t="s">
        <v>1348</v>
      </c>
      <c r="CS261" s="34">
        <f t="shared" si="128"/>
        <v>0</v>
      </c>
    </row>
    <row r="262" spans="1:97" s="44" customFormat="1" ht="15.75">
      <c r="A262" s="42" t="s">
        <v>152</v>
      </c>
      <c r="B262" s="40" t="s">
        <v>436</v>
      </c>
      <c r="C262" s="42" t="s">
        <v>44</v>
      </c>
      <c r="D262" s="42" t="s">
        <v>8</v>
      </c>
      <c r="E262" s="35"/>
      <c r="F262" s="42">
        <v>0.2</v>
      </c>
      <c r="G262" s="34">
        <v>0</v>
      </c>
      <c r="H262" s="34">
        <v>103</v>
      </c>
      <c r="I262" s="34">
        <v>48</v>
      </c>
      <c r="J262" s="34">
        <v>79</v>
      </c>
      <c r="K262" s="73">
        <v>28</v>
      </c>
      <c r="L262" s="34">
        <v>61</v>
      </c>
      <c r="M262" s="34">
        <v>58</v>
      </c>
      <c r="N262" s="34">
        <v>377</v>
      </c>
      <c r="O262" s="34" t="str">
        <f>IF(D262="理科",IF(N262&gt;=分数线!$C$2,"本科",""),IF(D262="文科",IF(N262&gt;=分数线!$C$3,"本科","")))</f>
        <v/>
      </c>
      <c r="P262" s="34">
        <f t="shared" si="129"/>
        <v>-7.2</v>
      </c>
      <c r="Q262" s="34" t="str">
        <f>IF(D262="理科",IF(N262&gt;=分数线!$C$6,"重本",""),IF(D262="文科",IF(N262&gt;=分数线!$C$7,"重本","")))</f>
        <v/>
      </c>
      <c r="R262" s="34">
        <f t="shared" si="100"/>
        <v>0</v>
      </c>
      <c r="S262" s="34">
        <f t="shared" si="101"/>
        <v>-7.2</v>
      </c>
      <c r="T262" s="34">
        <v>2</v>
      </c>
      <c r="U262" s="34" t="s">
        <v>1321</v>
      </c>
      <c r="V262" s="34">
        <f t="shared" si="102"/>
        <v>-0.12000000000000001</v>
      </c>
      <c r="W262" s="34" t="s">
        <v>1364</v>
      </c>
      <c r="X262" s="34">
        <f t="shared" si="102"/>
        <v>-0.12000000000000001</v>
      </c>
      <c r="Y262" s="34" t="s">
        <v>1333</v>
      </c>
      <c r="Z262" s="34">
        <f t="shared" si="102"/>
        <v>-0.12000000000000001</v>
      </c>
      <c r="AA262" s="34" t="s">
        <v>1340</v>
      </c>
      <c r="AB262" s="34">
        <f t="shared" si="102"/>
        <v>-0.12000000000000001</v>
      </c>
      <c r="AC262" s="34" t="s">
        <v>72</v>
      </c>
      <c r="AD262" s="34">
        <f t="shared" si="103"/>
        <v>-0.12000000000000001</v>
      </c>
      <c r="AE262" s="34" t="s">
        <v>18</v>
      </c>
      <c r="AF262" s="34">
        <f t="shared" si="104"/>
        <v>-0.12000000000000001</v>
      </c>
      <c r="AG262" s="34" t="s">
        <v>220</v>
      </c>
      <c r="AH262" s="34" t="s">
        <v>1362</v>
      </c>
      <c r="AI262" s="34">
        <f t="shared" si="105"/>
        <v>-0.12000000000000001</v>
      </c>
      <c r="AJ262" s="34" t="s">
        <v>1363</v>
      </c>
      <c r="AK262" s="34">
        <f t="shared" si="106"/>
        <v>-0.12000000000000001</v>
      </c>
      <c r="AL262" s="34" t="s">
        <v>1332</v>
      </c>
      <c r="AM262" s="34">
        <f t="shared" si="107"/>
        <v>-0.12000000000000001</v>
      </c>
      <c r="AN262" s="34" t="s">
        <v>1340</v>
      </c>
      <c r="AO262" s="34">
        <f t="shared" si="108"/>
        <v>-0.12000000000000001</v>
      </c>
      <c r="AP262" s="34" t="s">
        <v>72</v>
      </c>
      <c r="AQ262" s="34">
        <f t="shared" si="109"/>
        <v>-0.12000000000000001</v>
      </c>
      <c r="AR262" s="34" t="s">
        <v>18</v>
      </c>
      <c r="AS262" s="34">
        <f t="shared" si="110"/>
        <v>-0.12000000000000001</v>
      </c>
      <c r="AT262" s="34" t="s">
        <v>220</v>
      </c>
      <c r="AU262" s="34" t="s">
        <v>1323</v>
      </c>
      <c r="AV262" s="34">
        <f t="shared" si="111"/>
        <v>-0.18000000000000002</v>
      </c>
      <c r="AW262" s="34" t="s">
        <v>1351</v>
      </c>
      <c r="AX262" s="34">
        <f t="shared" si="111"/>
        <v>-0.18000000000000002</v>
      </c>
      <c r="AY262" s="34" t="s">
        <v>1332</v>
      </c>
      <c r="AZ262" s="34">
        <f t="shared" si="111"/>
        <v>-0.18000000000000002</v>
      </c>
      <c r="BA262" s="34" t="s">
        <v>1340</v>
      </c>
      <c r="BB262" s="34">
        <f t="shared" si="111"/>
        <v>-0.18000000000000002</v>
      </c>
      <c r="BC262" s="34" t="s">
        <v>1358</v>
      </c>
      <c r="BD262" s="34">
        <f t="shared" si="112"/>
        <v>-0.18000000000000002</v>
      </c>
      <c r="BE262" s="34" t="s">
        <v>1342</v>
      </c>
      <c r="BF262" s="34">
        <f t="shared" si="113"/>
        <v>-0.18000000000000002</v>
      </c>
      <c r="BG262" s="34">
        <v>7</v>
      </c>
      <c r="BH262" s="34" t="s">
        <v>1323</v>
      </c>
      <c r="BI262" s="34">
        <f t="shared" si="114"/>
        <v>-0.18000000000000002</v>
      </c>
      <c r="BJ262" s="34" t="s">
        <v>1351</v>
      </c>
      <c r="BK262" s="34">
        <f t="shared" si="115"/>
        <v>-0.18000000000000002</v>
      </c>
      <c r="BL262" s="34" t="s">
        <v>1332</v>
      </c>
      <c r="BM262" s="34">
        <f t="shared" si="116"/>
        <v>-0.18000000000000002</v>
      </c>
      <c r="BN262" s="34" t="s">
        <v>1340</v>
      </c>
      <c r="BO262" s="34">
        <f t="shared" si="117"/>
        <v>-0.18000000000000002</v>
      </c>
      <c r="BP262" s="34" t="s">
        <v>1358</v>
      </c>
      <c r="BQ262" s="34">
        <f t="shared" si="118"/>
        <v>-0.18000000000000002</v>
      </c>
      <c r="BR262" s="34" t="s">
        <v>1342</v>
      </c>
      <c r="BS262" s="34">
        <f t="shared" si="119"/>
        <v>-0.18000000000000002</v>
      </c>
      <c r="BT262" s="34">
        <v>7</v>
      </c>
      <c r="BU262" s="34" t="s">
        <v>1323</v>
      </c>
      <c r="BV262" s="34">
        <f t="shared" si="120"/>
        <v>-0.3</v>
      </c>
      <c r="BW262" s="34" t="s">
        <v>19</v>
      </c>
      <c r="BX262" s="34">
        <f t="shared" si="120"/>
        <v>-0.3</v>
      </c>
      <c r="BY262" s="34" t="s">
        <v>1332</v>
      </c>
      <c r="BZ262" s="34">
        <f t="shared" si="120"/>
        <v>-0.3</v>
      </c>
      <c r="CA262" s="34" t="s">
        <v>1340</v>
      </c>
      <c r="CB262" s="34">
        <f t="shared" si="120"/>
        <v>-0.3</v>
      </c>
      <c r="CC262" s="34" t="s">
        <v>1343</v>
      </c>
      <c r="CD262" s="34">
        <f t="shared" si="121"/>
        <v>-0.3</v>
      </c>
      <c r="CE262" s="34" t="s">
        <v>1342</v>
      </c>
      <c r="CF262" s="34">
        <f t="shared" si="122"/>
        <v>-0.3</v>
      </c>
      <c r="CG262" s="34">
        <v>7</v>
      </c>
      <c r="CH262" s="34" t="s">
        <v>1323</v>
      </c>
      <c r="CI262" s="34">
        <f t="shared" si="123"/>
        <v>-0.3</v>
      </c>
      <c r="CJ262" s="34" t="s">
        <v>19</v>
      </c>
      <c r="CK262" s="34">
        <f t="shared" si="124"/>
        <v>-0.3</v>
      </c>
      <c r="CL262" s="34" t="s">
        <v>1332</v>
      </c>
      <c r="CM262" s="34">
        <f t="shared" si="125"/>
        <v>-0.3</v>
      </c>
      <c r="CN262" s="34" t="s">
        <v>1340</v>
      </c>
      <c r="CO262" s="34">
        <f t="shared" si="126"/>
        <v>-0.3</v>
      </c>
      <c r="CP262" s="34" t="s">
        <v>1343</v>
      </c>
      <c r="CQ262" s="34">
        <f t="shared" si="127"/>
        <v>-0.3</v>
      </c>
      <c r="CR262" s="34" t="s">
        <v>1342</v>
      </c>
      <c r="CS262" s="34">
        <f t="shared" si="128"/>
        <v>-0.3</v>
      </c>
    </row>
    <row r="263" spans="1:97" s="44" customFormat="1" ht="15.75">
      <c r="A263" s="42" t="s">
        <v>985</v>
      </c>
      <c r="B263" s="40" t="s">
        <v>437</v>
      </c>
      <c r="C263" s="42" t="s">
        <v>44</v>
      </c>
      <c r="D263" s="42" t="s">
        <v>8</v>
      </c>
      <c r="E263" s="35"/>
      <c r="F263" s="42">
        <v>0.2</v>
      </c>
      <c r="G263" s="34">
        <v>0</v>
      </c>
      <c r="H263" s="34">
        <v>102</v>
      </c>
      <c r="I263" s="34">
        <v>38</v>
      </c>
      <c r="J263" s="34">
        <v>69</v>
      </c>
      <c r="K263" s="73">
        <v>50.5</v>
      </c>
      <c r="L263" s="34">
        <v>56</v>
      </c>
      <c r="M263" s="34">
        <v>59.5</v>
      </c>
      <c r="N263" s="34">
        <v>375</v>
      </c>
      <c r="O263" s="34" t="str">
        <f>IF(D263="理科",IF(N263&gt;=分数线!$C$2,"本科",""),IF(D263="文科",IF(N263&gt;=分数线!$C$3,"本科","")))</f>
        <v/>
      </c>
      <c r="P263" s="34">
        <f t="shared" si="129"/>
        <v>-7.2</v>
      </c>
      <c r="Q263" s="34" t="str">
        <f>IF(D263="理科",IF(N263&gt;=分数线!$C$6,"重本",""),IF(D263="文科",IF(N263&gt;=分数线!$C$7,"重本","")))</f>
        <v/>
      </c>
      <c r="R263" s="34">
        <f t="shared" si="100"/>
        <v>0</v>
      </c>
      <c r="S263" s="34">
        <f t="shared" si="101"/>
        <v>-7.2</v>
      </c>
      <c r="T263" s="34">
        <v>1</v>
      </c>
      <c r="U263" s="34" t="s">
        <v>1320</v>
      </c>
      <c r="V263" s="34">
        <f t="shared" si="102"/>
        <v>-0.12000000000000001</v>
      </c>
      <c r="W263" s="34" t="s">
        <v>1327</v>
      </c>
      <c r="X263" s="34">
        <f t="shared" si="102"/>
        <v>-0.12000000000000001</v>
      </c>
      <c r="Y263" s="34" t="s">
        <v>1332</v>
      </c>
      <c r="Z263" s="34">
        <f t="shared" si="102"/>
        <v>-0.12000000000000001</v>
      </c>
      <c r="AA263" s="34" t="s">
        <v>1340</v>
      </c>
      <c r="AB263" s="34">
        <f t="shared" si="102"/>
        <v>-0.12000000000000001</v>
      </c>
      <c r="AC263" s="34" t="s">
        <v>1345</v>
      </c>
      <c r="AD263" s="34">
        <f t="shared" si="103"/>
        <v>-0.12000000000000001</v>
      </c>
      <c r="AE263" s="34" t="s">
        <v>1348</v>
      </c>
      <c r="AF263" s="34">
        <f t="shared" si="104"/>
        <v>-0.12000000000000001</v>
      </c>
      <c r="AG263" s="34" t="s">
        <v>221</v>
      </c>
      <c r="AH263" s="34" t="s">
        <v>1321</v>
      </c>
      <c r="AI263" s="34">
        <f t="shared" si="105"/>
        <v>-0.12000000000000001</v>
      </c>
      <c r="AJ263" s="34" t="s">
        <v>1328</v>
      </c>
      <c r="AK263" s="34">
        <f t="shared" si="106"/>
        <v>-0.12000000000000001</v>
      </c>
      <c r="AL263" s="34" t="s">
        <v>1353</v>
      </c>
      <c r="AM263" s="34">
        <f t="shared" si="107"/>
        <v>-0.12000000000000001</v>
      </c>
      <c r="AN263" s="34" t="s">
        <v>1340</v>
      </c>
      <c r="AO263" s="34">
        <f t="shared" si="108"/>
        <v>-0.12000000000000001</v>
      </c>
      <c r="AP263" s="34" t="s">
        <v>1345</v>
      </c>
      <c r="AQ263" s="34">
        <f t="shared" si="109"/>
        <v>-0.12000000000000001</v>
      </c>
      <c r="AR263" s="34" t="s">
        <v>1348</v>
      </c>
      <c r="AS263" s="34">
        <f t="shared" si="110"/>
        <v>-0.12000000000000001</v>
      </c>
      <c r="AT263" s="34" t="s">
        <v>221</v>
      </c>
      <c r="AU263" s="34" t="s">
        <v>1321</v>
      </c>
      <c r="AV263" s="34">
        <f t="shared" si="111"/>
        <v>-0.18000000000000002</v>
      </c>
      <c r="AW263" s="34" t="s">
        <v>1328</v>
      </c>
      <c r="AX263" s="34">
        <f t="shared" si="111"/>
        <v>-0.18000000000000002</v>
      </c>
      <c r="AY263" s="34" t="s">
        <v>1361</v>
      </c>
      <c r="AZ263" s="34">
        <f t="shared" si="111"/>
        <v>-0.18000000000000002</v>
      </c>
      <c r="BA263" s="34" t="s">
        <v>1339</v>
      </c>
      <c r="BB263" s="34">
        <f t="shared" si="111"/>
        <v>-0.18000000000000002</v>
      </c>
      <c r="BC263" s="34" t="s">
        <v>1345</v>
      </c>
      <c r="BD263" s="34">
        <f t="shared" si="112"/>
        <v>-0.18000000000000002</v>
      </c>
      <c r="BE263" s="34" t="s">
        <v>1348</v>
      </c>
      <c r="BF263" s="34">
        <f t="shared" si="113"/>
        <v>-0.18000000000000002</v>
      </c>
      <c r="BG263" s="34">
        <v>6</v>
      </c>
      <c r="BH263" s="34" t="s">
        <v>1321</v>
      </c>
      <c r="BI263" s="34">
        <f t="shared" si="114"/>
        <v>-0.18000000000000002</v>
      </c>
      <c r="BJ263" s="34" t="s">
        <v>1328</v>
      </c>
      <c r="BK263" s="34">
        <f t="shared" si="115"/>
        <v>-0.18000000000000002</v>
      </c>
      <c r="BL263" s="34" t="s">
        <v>1353</v>
      </c>
      <c r="BM263" s="34">
        <f t="shared" si="116"/>
        <v>-0.18000000000000002</v>
      </c>
      <c r="BN263" s="34" t="s">
        <v>1339</v>
      </c>
      <c r="BO263" s="34">
        <f t="shared" si="117"/>
        <v>-0.18000000000000002</v>
      </c>
      <c r="BP263" s="34" t="s">
        <v>1345</v>
      </c>
      <c r="BQ263" s="34">
        <f t="shared" si="118"/>
        <v>-0.18000000000000002</v>
      </c>
      <c r="BR263" s="34" t="s">
        <v>1348</v>
      </c>
      <c r="BS263" s="34">
        <f t="shared" si="119"/>
        <v>-0.18000000000000002</v>
      </c>
      <c r="BT263" s="34">
        <v>6</v>
      </c>
      <c r="BU263" s="34" t="s">
        <v>1321</v>
      </c>
      <c r="BV263" s="34">
        <f t="shared" si="120"/>
        <v>-0.3</v>
      </c>
      <c r="BW263" s="34" t="s">
        <v>1328</v>
      </c>
      <c r="BX263" s="34">
        <f t="shared" si="120"/>
        <v>-0.3</v>
      </c>
      <c r="BY263" s="34" t="s">
        <v>70</v>
      </c>
      <c r="BZ263" s="34">
        <f t="shared" si="120"/>
        <v>-0.3</v>
      </c>
      <c r="CA263" s="34" t="s">
        <v>1339</v>
      </c>
      <c r="CB263" s="34">
        <f t="shared" si="120"/>
        <v>-0.3</v>
      </c>
      <c r="CC263" s="34" t="s">
        <v>1345</v>
      </c>
      <c r="CD263" s="34">
        <f t="shared" si="121"/>
        <v>-0.3</v>
      </c>
      <c r="CE263" s="34" t="s">
        <v>1342</v>
      </c>
      <c r="CF263" s="34">
        <f t="shared" si="122"/>
        <v>-0.3</v>
      </c>
      <c r="CG263" s="34">
        <v>6</v>
      </c>
      <c r="CH263" s="34" t="s">
        <v>1321</v>
      </c>
      <c r="CI263" s="34">
        <f t="shared" si="123"/>
        <v>-0.3</v>
      </c>
      <c r="CJ263" s="34" t="s">
        <v>1328</v>
      </c>
      <c r="CK263" s="34">
        <f t="shared" si="124"/>
        <v>-0.3</v>
      </c>
      <c r="CL263" s="34" t="s">
        <v>70</v>
      </c>
      <c r="CM263" s="34">
        <f t="shared" si="125"/>
        <v>-0.3</v>
      </c>
      <c r="CN263" s="34" t="s">
        <v>1339</v>
      </c>
      <c r="CO263" s="34">
        <f t="shared" si="126"/>
        <v>-0.3</v>
      </c>
      <c r="CP263" s="34" t="s">
        <v>1342</v>
      </c>
      <c r="CQ263" s="34">
        <f t="shared" si="127"/>
        <v>-0.3</v>
      </c>
      <c r="CR263" s="34" t="s">
        <v>1342</v>
      </c>
      <c r="CS263" s="34">
        <f t="shared" si="128"/>
        <v>-0.3</v>
      </c>
    </row>
    <row r="264" spans="1:97" s="44" customFormat="1" ht="15.75">
      <c r="A264" s="42" t="s">
        <v>143</v>
      </c>
      <c r="B264" s="40" t="s">
        <v>438</v>
      </c>
      <c r="C264" s="42" t="s">
        <v>44</v>
      </c>
      <c r="D264" s="42" t="s">
        <v>8</v>
      </c>
      <c r="E264" s="35"/>
      <c r="F264" s="42">
        <v>0</v>
      </c>
      <c r="G264" s="34">
        <v>0</v>
      </c>
      <c r="H264" s="34">
        <v>97</v>
      </c>
      <c r="I264" s="34">
        <v>65</v>
      </c>
      <c r="J264" s="34">
        <v>99</v>
      </c>
      <c r="K264" s="73">
        <v>27</v>
      </c>
      <c r="L264" s="34">
        <v>33</v>
      </c>
      <c r="M264" s="34">
        <v>54</v>
      </c>
      <c r="N264" s="34">
        <v>375</v>
      </c>
      <c r="O264" s="34" t="str">
        <f>IF(D264="理科",IF(N264&gt;=分数线!$C$2,"本科",""),IF(D264="文科",IF(N264&gt;=分数线!$C$3,"本科","")))</f>
        <v/>
      </c>
      <c r="P264" s="34">
        <f t="shared" si="129"/>
        <v>0</v>
      </c>
      <c r="Q264" s="34" t="str">
        <f>IF(D264="理科",IF(N264&gt;=分数线!$C$6,"重本",""),IF(D264="文科",IF(N264&gt;=分数线!$C$7,"重本","")))</f>
        <v/>
      </c>
      <c r="R264" s="34">
        <f t="shared" si="100"/>
        <v>0</v>
      </c>
      <c r="S264" s="34">
        <f t="shared" si="101"/>
        <v>0</v>
      </c>
      <c r="T264" s="34">
        <v>9</v>
      </c>
      <c r="U264" s="34" t="s">
        <v>1325</v>
      </c>
      <c r="V264" s="34">
        <f t="shared" si="102"/>
        <v>0</v>
      </c>
      <c r="W264" s="34" t="s">
        <v>1360</v>
      </c>
      <c r="X264" s="34">
        <f t="shared" si="102"/>
        <v>0</v>
      </c>
      <c r="Y264" s="34" t="s">
        <v>1335</v>
      </c>
      <c r="Z264" s="34">
        <f t="shared" si="102"/>
        <v>0</v>
      </c>
      <c r="AA264" s="34" t="s">
        <v>1366</v>
      </c>
      <c r="AB264" s="34">
        <f t="shared" si="102"/>
        <v>0</v>
      </c>
      <c r="AC264" s="34" t="s">
        <v>73</v>
      </c>
      <c r="AD264" s="34">
        <f t="shared" si="103"/>
        <v>0</v>
      </c>
      <c r="AE264" s="34" t="s">
        <v>1348</v>
      </c>
      <c r="AF264" s="34">
        <f t="shared" si="104"/>
        <v>0</v>
      </c>
      <c r="AG264" s="34" t="s">
        <v>227</v>
      </c>
      <c r="AH264" s="34" t="s">
        <v>1325</v>
      </c>
      <c r="AI264" s="34">
        <f t="shared" si="105"/>
        <v>0</v>
      </c>
      <c r="AJ264" s="34" t="s">
        <v>1360</v>
      </c>
      <c r="AK264" s="34">
        <f t="shared" si="106"/>
        <v>0</v>
      </c>
      <c r="AL264" s="34" t="s">
        <v>1335</v>
      </c>
      <c r="AM264" s="34">
        <f t="shared" si="107"/>
        <v>0</v>
      </c>
      <c r="AN264" s="34" t="s">
        <v>1366</v>
      </c>
      <c r="AO264" s="34">
        <f t="shared" si="108"/>
        <v>0</v>
      </c>
      <c r="AP264" s="34" t="s">
        <v>73</v>
      </c>
      <c r="AQ264" s="34">
        <f t="shared" si="109"/>
        <v>0</v>
      </c>
      <c r="AR264" s="34" t="s">
        <v>1348</v>
      </c>
      <c r="AS264" s="34">
        <f t="shared" si="110"/>
        <v>0</v>
      </c>
      <c r="AT264" s="34" t="s">
        <v>227</v>
      </c>
      <c r="AU264" s="34" t="s">
        <v>1325</v>
      </c>
      <c r="AV264" s="34">
        <f t="shared" si="111"/>
        <v>0</v>
      </c>
      <c r="AW264" s="34" t="s">
        <v>1360</v>
      </c>
      <c r="AX264" s="34">
        <f t="shared" si="111"/>
        <v>0</v>
      </c>
      <c r="AY264" s="34" t="s">
        <v>1334</v>
      </c>
      <c r="AZ264" s="34">
        <f t="shared" si="111"/>
        <v>0</v>
      </c>
      <c r="BA264" s="34" t="s">
        <v>1356</v>
      </c>
      <c r="BB264" s="34">
        <f t="shared" si="111"/>
        <v>0</v>
      </c>
      <c r="BC264" s="34" t="s">
        <v>73</v>
      </c>
      <c r="BD264" s="34">
        <f t="shared" si="112"/>
        <v>0</v>
      </c>
      <c r="BE264" s="34" t="s">
        <v>1348</v>
      </c>
      <c r="BF264" s="34">
        <f t="shared" si="113"/>
        <v>0</v>
      </c>
      <c r="BG264" s="34">
        <v>9</v>
      </c>
      <c r="BH264" s="34" t="s">
        <v>1325</v>
      </c>
      <c r="BI264" s="34">
        <f t="shared" si="114"/>
        <v>0</v>
      </c>
      <c r="BJ264" s="34" t="s">
        <v>1331</v>
      </c>
      <c r="BK264" s="34">
        <f t="shared" si="115"/>
        <v>0</v>
      </c>
      <c r="BL264" s="34" t="s">
        <v>1334</v>
      </c>
      <c r="BM264" s="34">
        <f t="shared" si="116"/>
        <v>0</v>
      </c>
      <c r="BN264" s="34" t="s">
        <v>1357</v>
      </c>
      <c r="BO264" s="34">
        <f t="shared" si="117"/>
        <v>0</v>
      </c>
      <c r="BP264" s="34" t="s">
        <v>73</v>
      </c>
      <c r="BQ264" s="34">
        <f t="shared" si="118"/>
        <v>0</v>
      </c>
      <c r="BR264" s="34" t="s">
        <v>1348</v>
      </c>
      <c r="BS264" s="34">
        <f t="shared" si="119"/>
        <v>0</v>
      </c>
      <c r="BT264" s="34">
        <v>9</v>
      </c>
      <c r="BU264" s="34" t="s">
        <v>1325</v>
      </c>
      <c r="BV264" s="34">
        <f t="shared" si="120"/>
        <v>0</v>
      </c>
      <c r="BW264" s="34" t="s">
        <v>1331</v>
      </c>
      <c r="BX264" s="34">
        <f t="shared" si="120"/>
        <v>0</v>
      </c>
      <c r="BY264" s="34" t="s">
        <v>1334</v>
      </c>
      <c r="BZ264" s="34">
        <f t="shared" si="120"/>
        <v>0</v>
      </c>
      <c r="CA264" s="34" t="s">
        <v>1339</v>
      </c>
      <c r="CB264" s="34">
        <f t="shared" si="120"/>
        <v>0</v>
      </c>
      <c r="CC264" s="34" t="s">
        <v>1343</v>
      </c>
      <c r="CD264" s="34">
        <f t="shared" si="121"/>
        <v>0</v>
      </c>
      <c r="CE264" s="34" t="s">
        <v>1348</v>
      </c>
      <c r="CF264" s="34">
        <f t="shared" si="122"/>
        <v>0</v>
      </c>
      <c r="CG264" s="34">
        <v>9</v>
      </c>
      <c r="CH264" s="34" t="s">
        <v>1325</v>
      </c>
      <c r="CI264" s="34">
        <f t="shared" si="123"/>
        <v>0</v>
      </c>
      <c r="CJ264" s="34" t="s">
        <v>1331</v>
      </c>
      <c r="CK264" s="34">
        <f t="shared" si="124"/>
        <v>0</v>
      </c>
      <c r="CL264" s="34" t="s">
        <v>1334</v>
      </c>
      <c r="CM264" s="34">
        <f t="shared" si="125"/>
        <v>0</v>
      </c>
      <c r="CN264" s="34" t="s">
        <v>1339</v>
      </c>
      <c r="CO264" s="34">
        <f t="shared" si="126"/>
        <v>0</v>
      </c>
      <c r="CP264" s="34" t="s">
        <v>1343</v>
      </c>
      <c r="CQ264" s="34">
        <f t="shared" si="127"/>
        <v>0</v>
      </c>
      <c r="CR264" s="34" t="s">
        <v>1348</v>
      </c>
      <c r="CS264" s="34">
        <f t="shared" si="128"/>
        <v>0</v>
      </c>
    </row>
    <row r="265" spans="1:97" s="44" customFormat="1" ht="15.75">
      <c r="A265" s="42" t="s">
        <v>986</v>
      </c>
      <c r="B265" s="40" t="s">
        <v>439</v>
      </c>
      <c r="C265" s="42" t="s">
        <v>44</v>
      </c>
      <c r="D265" s="42" t="s">
        <v>8</v>
      </c>
      <c r="E265" s="35"/>
      <c r="F265" s="42">
        <v>1</v>
      </c>
      <c r="G265" s="34">
        <v>0</v>
      </c>
      <c r="H265" s="34">
        <v>95</v>
      </c>
      <c r="I265" s="34">
        <v>68</v>
      </c>
      <c r="J265" s="34">
        <v>81</v>
      </c>
      <c r="K265" s="73">
        <v>48.5</v>
      </c>
      <c r="L265" s="34">
        <v>43.5</v>
      </c>
      <c r="M265" s="34">
        <v>38.5</v>
      </c>
      <c r="N265" s="34">
        <v>375</v>
      </c>
      <c r="O265" s="34" t="str">
        <f>IF(D265="理科",IF(N265&gt;=分数线!$C$2,"本科",""),IF(D265="文科",IF(N265&gt;=分数线!$C$3,"本科","")))</f>
        <v/>
      </c>
      <c r="P265" s="34">
        <f t="shared" si="129"/>
        <v>-36</v>
      </c>
      <c r="Q265" s="34" t="str">
        <f>IF(D265="理科",IF(N265&gt;=分数线!$C$6,"重本",""),IF(D265="文科",IF(N265&gt;=分数线!$C$7,"重本","")))</f>
        <v/>
      </c>
      <c r="R265" s="34">
        <f t="shared" si="100"/>
        <v>0</v>
      </c>
      <c r="S265" s="34">
        <f t="shared" si="101"/>
        <v>-36</v>
      </c>
      <c r="T265" s="34">
        <v>10</v>
      </c>
      <c r="U265" s="34" t="s">
        <v>1324</v>
      </c>
      <c r="V265" s="34">
        <f t="shared" si="102"/>
        <v>-0.6</v>
      </c>
      <c r="W265" s="34" t="s">
        <v>1351</v>
      </c>
      <c r="X265" s="34">
        <f t="shared" si="102"/>
        <v>-0.6</v>
      </c>
      <c r="Y265" s="34" t="s">
        <v>1365</v>
      </c>
      <c r="Z265" s="34">
        <f t="shared" si="102"/>
        <v>-0.6</v>
      </c>
      <c r="AA265" s="34" t="s">
        <v>1356</v>
      </c>
      <c r="AB265" s="34">
        <f t="shared" si="102"/>
        <v>-0.6</v>
      </c>
      <c r="AC265" s="34" t="s">
        <v>1345</v>
      </c>
      <c r="AD265" s="34">
        <f t="shared" si="103"/>
        <v>-0.6</v>
      </c>
      <c r="AE265" s="34" t="s">
        <v>1349</v>
      </c>
      <c r="AF265" s="34">
        <f t="shared" si="104"/>
        <v>-0.6</v>
      </c>
      <c r="AG265" s="34" t="s">
        <v>218</v>
      </c>
      <c r="AH265" s="34" t="s">
        <v>1324</v>
      </c>
      <c r="AI265" s="34">
        <f t="shared" si="105"/>
        <v>-0.6</v>
      </c>
      <c r="AJ265" s="34" t="s">
        <v>1351</v>
      </c>
      <c r="AK265" s="34">
        <f t="shared" si="106"/>
        <v>-0.6</v>
      </c>
      <c r="AL265" s="34" t="s">
        <v>1365</v>
      </c>
      <c r="AM265" s="34">
        <f t="shared" si="107"/>
        <v>-0.6</v>
      </c>
      <c r="AN265" s="34" t="s">
        <v>1356</v>
      </c>
      <c r="AO265" s="34">
        <f t="shared" si="108"/>
        <v>-0.6</v>
      </c>
      <c r="AP265" s="34" t="s">
        <v>1345</v>
      </c>
      <c r="AQ265" s="34">
        <f t="shared" si="109"/>
        <v>-0.6</v>
      </c>
      <c r="AR265" s="34" t="s">
        <v>1349</v>
      </c>
      <c r="AS265" s="34">
        <f t="shared" si="110"/>
        <v>-0.6</v>
      </c>
      <c r="AT265" s="34" t="s">
        <v>218</v>
      </c>
      <c r="AU265" s="34" t="s">
        <v>1324</v>
      </c>
      <c r="AV265" s="34">
        <f t="shared" si="111"/>
        <v>-0.89999999999999991</v>
      </c>
      <c r="AW265" s="34" t="s">
        <v>1351</v>
      </c>
      <c r="AX265" s="34">
        <f t="shared" si="111"/>
        <v>-0.89999999999999991</v>
      </c>
      <c r="AY265" s="34" t="s">
        <v>1333</v>
      </c>
      <c r="AZ265" s="34">
        <f t="shared" si="111"/>
        <v>-0.89999999999999991</v>
      </c>
      <c r="BA265" s="34" t="s">
        <v>1357</v>
      </c>
      <c r="BB265" s="34">
        <f t="shared" si="111"/>
        <v>-0.89999999999999991</v>
      </c>
      <c r="BC265" s="34" t="s">
        <v>1345</v>
      </c>
      <c r="BD265" s="34">
        <f t="shared" si="112"/>
        <v>-0.89999999999999991</v>
      </c>
      <c r="BE265" s="34" t="s">
        <v>1349</v>
      </c>
      <c r="BF265" s="34">
        <f t="shared" si="113"/>
        <v>-0.89999999999999991</v>
      </c>
      <c r="BG265" s="34" t="e">
        <v>#N/A</v>
      </c>
      <c r="BH265" s="34" t="e">
        <v>#N/A</v>
      </c>
      <c r="BI265" s="34">
        <f t="shared" si="114"/>
        <v>-0.89999999999999991</v>
      </c>
      <c r="BJ265" s="34" t="e">
        <v>#N/A</v>
      </c>
      <c r="BK265" s="34">
        <f t="shared" si="115"/>
        <v>-0.89999999999999991</v>
      </c>
      <c r="BL265" s="34" t="e">
        <v>#N/A</v>
      </c>
      <c r="BM265" s="34">
        <f t="shared" si="116"/>
        <v>-0.89999999999999991</v>
      </c>
      <c r="BN265" s="34" t="e">
        <v>#N/A</v>
      </c>
      <c r="BO265" s="34">
        <f t="shared" si="117"/>
        <v>-0.89999999999999991</v>
      </c>
      <c r="BP265" s="34" t="e">
        <v>#N/A</v>
      </c>
      <c r="BQ265" s="34">
        <f t="shared" si="118"/>
        <v>-0.89999999999999991</v>
      </c>
      <c r="BR265" s="34" t="e">
        <v>#N/A</v>
      </c>
      <c r="BS265" s="34">
        <f t="shared" si="119"/>
        <v>-0.89999999999999991</v>
      </c>
      <c r="BT265" s="34" t="e">
        <v>#N/A</v>
      </c>
      <c r="BU265" s="34" t="e">
        <v>#N/A</v>
      </c>
      <c r="BV265" s="34">
        <f t="shared" si="120"/>
        <v>-1.5</v>
      </c>
      <c r="BW265" s="34" t="e">
        <v>#N/A</v>
      </c>
      <c r="BX265" s="34">
        <f t="shared" si="120"/>
        <v>-1.5</v>
      </c>
      <c r="BY265" s="34" t="s">
        <v>1333</v>
      </c>
      <c r="BZ265" s="34">
        <f t="shared" si="120"/>
        <v>-1.5</v>
      </c>
      <c r="CA265" s="34" t="e">
        <v>#N/A</v>
      </c>
      <c r="CB265" s="34">
        <f t="shared" si="120"/>
        <v>-1.5</v>
      </c>
      <c r="CC265" s="34" t="e">
        <v>#N/A</v>
      </c>
      <c r="CD265" s="34">
        <f t="shared" si="121"/>
        <v>-1.5</v>
      </c>
      <c r="CE265" s="34" t="e">
        <v>#N/A</v>
      </c>
      <c r="CF265" s="34">
        <f t="shared" si="122"/>
        <v>-1.5</v>
      </c>
      <c r="CG265" s="34">
        <v>10</v>
      </c>
      <c r="CH265" s="34" t="s">
        <v>1324</v>
      </c>
      <c r="CI265" s="34">
        <f t="shared" si="123"/>
        <v>-1.5</v>
      </c>
      <c r="CJ265" s="34" t="s">
        <v>19</v>
      </c>
      <c r="CK265" s="34">
        <f t="shared" si="124"/>
        <v>-1.5</v>
      </c>
      <c r="CL265" s="34" t="s">
        <v>1333</v>
      </c>
      <c r="CM265" s="34">
        <f t="shared" si="125"/>
        <v>-1.5</v>
      </c>
      <c r="CN265" s="34" t="s">
        <v>20</v>
      </c>
      <c r="CO265" s="34">
        <f t="shared" si="126"/>
        <v>-1.5</v>
      </c>
      <c r="CP265" s="34" t="s">
        <v>1345</v>
      </c>
      <c r="CQ265" s="34">
        <f t="shared" si="127"/>
        <v>-1.5</v>
      </c>
      <c r="CR265" s="34" t="s">
        <v>1349</v>
      </c>
      <c r="CS265" s="34">
        <f t="shared" si="128"/>
        <v>-1.5</v>
      </c>
    </row>
    <row r="266" spans="1:97" s="44" customFormat="1" ht="15.75">
      <c r="A266" s="42" t="s">
        <v>987</v>
      </c>
      <c r="B266" s="40" t="s">
        <v>440</v>
      </c>
      <c r="C266" s="42" t="s">
        <v>44</v>
      </c>
      <c r="D266" s="42" t="s">
        <v>8</v>
      </c>
      <c r="E266" s="35"/>
      <c r="F266" s="42">
        <v>0</v>
      </c>
      <c r="G266" s="34">
        <v>0</v>
      </c>
      <c r="H266" s="34">
        <v>104</v>
      </c>
      <c r="I266" s="34">
        <v>51</v>
      </c>
      <c r="J266" s="34">
        <v>59</v>
      </c>
      <c r="K266" s="73">
        <v>35</v>
      </c>
      <c r="L266" s="34">
        <v>73.5</v>
      </c>
      <c r="M266" s="34">
        <v>51</v>
      </c>
      <c r="N266" s="34">
        <v>374</v>
      </c>
      <c r="O266" s="34" t="str">
        <f>IF(D266="理科",IF(N266&gt;=分数线!$C$2,"本科",""),IF(D266="文科",IF(N266&gt;=分数线!$C$3,"本科","")))</f>
        <v/>
      </c>
      <c r="P266" s="34">
        <f t="shared" si="129"/>
        <v>0</v>
      </c>
      <c r="Q266" s="34" t="str">
        <f>IF(D266="理科",IF(N266&gt;=分数线!$C$6,"重本",""),IF(D266="文科",IF(N266&gt;=分数线!$C$7,"重本","")))</f>
        <v/>
      </c>
      <c r="R266" s="34">
        <f t="shared" si="100"/>
        <v>0</v>
      </c>
      <c r="S266" s="34">
        <f t="shared" si="101"/>
        <v>0</v>
      </c>
      <c r="T266" s="34">
        <v>3</v>
      </c>
      <c r="U266" s="34" t="s">
        <v>1326</v>
      </c>
      <c r="V266" s="34">
        <f t="shared" si="102"/>
        <v>0</v>
      </c>
      <c r="W266" s="34" t="s">
        <v>1327</v>
      </c>
      <c r="X266" s="34">
        <f t="shared" si="102"/>
        <v>0</v>
      </c>
      <c r="Y266" s="34" t="s">
        <v>69</v>
      </c>
      <c r="Z266" s="34">
        <f t="shared" si="102"/>
        <v>0</v>
      </c>
      <c r="AA266" s="34" t="s">
        <v>1340</v>
      </c>
      <c r="AB266" s="34">
        <f t="shared" si="102"/>
        <v>0</v>
      </c>
      <c r="AC266" s="34" t="s">
        <v>72</v>
      </c>
      <c r="AD266" s="34">
        <f t="shared" si="103"/>
        <v>0</v>
      </c>
      <c r="AE266" s="34" t="s">
        <v>18</v>
      </c>
      <c r="AF266" s="34">
        <f t="shared" si="104"/>
        <v>0</v>
      </c>
      <c r="AG266" s="34" t="s">
        <v>220</v>
      </c>
      <c r="AH266" s="34" t="s">
        <v>1362</v>
      </c>
      <c r="AI266" s="34">
        <f t="shared" si="105"/>
        <v>0</v>
      </c>
      <c r="AJ266" s="34" t="s">
        <v>1363</v>
      </c>
      <c r="AK266" s="34">
        <f t="shared" si="106"/>
        <v>0</v>
      </c>
      <c r="AL266" s="34" t="s">
        <v>1332</v>
      </c>
      <c r="AM266" s="34">
        <f t="shared" si="107"/>
        <v>0</v>
      </c>
      <c r="AN266" s="34" t="s">
        <v>1340</v>
      </c>
      <c r="AO266" s="34">
        <f t="shared" si="108"/>
        <v>0</v>
      </c>
      <c r="AP266" s="34" t="s">
        <v>72</v>
      </c>
      <c r="AQ266" s="34">
        <f t="shared" si="109"/>
        <v>0</v>
      </c>
      <c r="AR266" s="34" t="s">
        <v>18</v>
      </c>
      <c r="AS266" s="34">
        <f t="shared" si="110"/>
        <v>0</v>
      </c>
      <c r="AT266" s="34" t="s">
        <v>220</v>
      </c>
      <c r="AU266" s="34" t="s">
        <v>1323</v>
      </c>
      <c r="AV266" s="34">
        <f t="shared" si="111"/>
        <v>0</v>
      </c>
      <c r="AW266" s="34" t="s">
        <v>1351</v>
      </c>
      <c r="AX266" s="34">
        <f t="shared" si="111"/>
        <v>0</v>
      </c>
      <c r="AY266" s="34" t="s">
        <v>1332</v>
      </c>
      <c r="AZ266" s="34">
        <f t="shared" si="111"/>
        <v>0</v>
      </c>
      <c r="BA266" s="34" t="s">
        <v>1340</v>
      </c>
      <c r="BB266" s="34">
        <f t="shared" si="111"/>
        <v>0</v>
      </c>
      <c r="BC266" s="34" t="s">
        <v>1358</v>
      </c>
      <c r="BD266" s="34">
        <f t="shared" si="112"/>
        <v>0</v>
      </c>
      <c r="BE266" s="34" t="s">
        <v>1342</v>
      </c>
      <c r="BF266" s="34">
        <f t="shared" si="113"/>
        <v>0</v>
      </c>
      <c r="BG266" s="34">
        <v>7</v>
      </c>
      <c r="BH266" s="34" t="s">
        <v>1323</v>
      </c>
      <c r="BI266" s="34">
        <f t="shared" si="114"/>
        <v>0</v>
      </c>
      <c r="BJ266" s="34" t="s">
        <v>1351</v>
      </c>
      <c r="BK266" s="34">
        <f t="shared" si="115"/>
        <v>0</v>
      </c>
      <c r="BL266" s="34" t="s">
        <v>1332</v>
      </c>
      <c r="BM266" s="34">
        <f t="shared" si="116"/>
        <v>0</v>
      </c>
      <c r="BN266" s="34" t="s">
        <v>1340</v>
      </c>
      <c r="BO266" s="34">
        <f t="shared" si="117"/>
        <v>0</v>
      </c>
      <c r="BP266" s="34" t="s">
        <v>1358</v>
      </c>
      <c r="BQ266" s="34">
        <f t="shared" si="118"/>
        <v>0</v>
      </c>
      <c r="BR266" s="34" t="s">
        <v>1342</v>
      </c>
      <c r="BS266" s="34">
        <f t="shared" si="119"/>
        <v>0</v>
      </c>
      <c r="BT266" s="34">
        <v>7</v>
      </c>
      <c r="BU266" s="34" t="s">
        <v>1323</v>
      </c>
      <c r="BV266" s="34">
        <f t="shared" si="120"/>
        <v>0</v>
      </c>
      <c r="BW266" s="34" t="s">
        <v>19</v>
      </c>
      <c r="BX266" s="34">
        <f t="shared" si="120"/>
        <v>0</v>
      </c>
      <c r="BY266" s="34" t="s">
        <v>1332</v>
      </c>
      <c r="BZ266" s="34">
        <f t="shared" si="120"/>
        <v>0</v>
      </c>
      <c r="CA266" s="34" t="s">
        <v>1340</v>
      </c>
      <c r="CB266" s="34">
        <f t="shared" si="120"/>
        <v>0</v>
      </c>
      <c r="CC266" s="34" t="s">
        <v>1343</v>
      </c>
      <c r="CD266" s="34">
        <f t="shared" si="121"/>
        <v>0</v>
      </c>
      <c r="CE266" s="34" t="s">
        <v>1342</v>
      </c>
      <c r="CF266" s="34">
        <f t="shared" si="122"/>
        <v>0</v>
      </c>
      <c r="CG266" s="34">
        <v>7</v>
      </c>
      <c r="CH266" s="34" t="s">
        <v>1323</v>
      </c>
      <c r="CI266" s="34">
        <f t="shared" si="123"/>
        <v>0</v>
      </c>
      <c r="CJ266" s="34" t="s">
        <v>19</v>
      </c>
      <c r="CK266" s="34">
        <f t="shared" si="124"/>
        <v>0</v>
      </c>
      <c r="CL266" s="34" t="s">
        <v>1332</v>
      </c>
      <c r="CM266" s="34">
        <f t="shared" si="125"/>
        <v>0</v>
      </c>
      <c r="CN266" s="34" t="s">
        <v>1340</v>
      </c>
      <c r="CO266" s="34">
        <f t="shared" si="126"/>
        <v>0</v>
      </c>
      <c r="CP266" s="34" t="s">
        <v>1343</v>
      </c>
      <c r="CQ266" s="34">
        <f t="shared" si="127"/>
        <v>0</v>
      </c>
      <c r="CR266" s="34" t="s">
        <v>1342</v>
      </c>
      <c r="CS266" s="34">
        <f t="shared" si="128"/>
        <v>0</v>
      </c>
    </row>
    <row r="267" spans="1:97" s="44" customFormat="1" ht="15.75">
      <c r="A267" s="42" t="s">
        <v>988</v>
      </c>
      <c r="B267" s="40" t="s">
        <v>441</v>
      </c>
      <c r="C267" s="42" t="s">
        <v>44</v>
      </c>
      <c r="D267" s="42" t="s">
        <v>8</v>
      </c>
      <c r="E267" s="35"/>
      <c r="F267" s="42">
        <v>0.2</v>
      </c>
      <c r="G267" s="34">
        <v>0</v>
      </c>
      <c r="H267" s="34">
        <v>105</v>
      </c>
      <c r="I267" s="34">
        <v>53</v>
      </c>
      <c r="J267" s="34">
        <v>97</v>
      </c>
      <c r="K267" s="73">
        <v>17</v>
      </c>
      <c r="L267" s="34">
        <v>44.5</v>
      </c>
      <c r="M267" s="34">
        <v>57</v>
      </c>
      <c r="N267" s="34">
        <v>374</v>
      </c>
      <c r="O267" s="34" t="str">
        <f>IF(D267="理科",IF(N267&gt;=分数线!$C$2,"本科",""),IF(D267="文科",IF(N267&gt;=分数线!$C$3,"本科","")))</f>
        <v/>
      </c>
      <c r="P267" s="34">
        <f t="shared" si="129"/>
        <v>-7.2</v>
      </c>
      <c r="Q267" s="34" t="str">
        <f>IF(D267="理科",IF(N267&gt;=分数线!$C$6,"重本",""),IF(D267="文科",IF(N267&gt;=分数线!$C$7,"重本","")))</f>
        <v/>
      </c>
      <c r="R267" s="34">
        <f t="shared" si="100"/>
        <v>0</v>
      </c>
      <c r="S267" s="34">
        <f t="shared" si="101"/>
        <v>-7.2</v>
      </c>
      <c r="T267" s="34">
        <v>2</v>
      </c>
      <c r="U267" s="34" t="s">
        <v>1321</v>
      </c>
      <c r="V267" s="34">
        <f t="shared" si="102"/>
        <v>-0.12000000000000001</v>
      </c>
      <c r="W267" s="34" t="s">
        <v>1364</v>
      </c>
      <c r="X267" s="34">
        <f t="shared" si="102"/>
        <v>-0.12000000000000001</v>
      </c>
      <c r="Y267" s="34" t="s">
        <v>1333</v>
      </c>
      <c r="Z267" s="34">
        <f t="shared" si="102"/>
        <v>-0.12000000000000001</v>
      </c>
      <c r="AA267" s="34" t="s">
        <v>1366</v>
      </c>
      <c r="AB267" s="34">
        <f t="shared" si="102"/>
        <v>-0.12000000000000001</v>
      </c>
      <c r="AC267" s="34" t="s">
        <v>1344</v>
      </c>
      <c r="AD267" s="34">
        <f t="shared" si="103"/>
        <v>-0.12000000000000001</v>
      </c>
      <c r="AE267" s="34" t="s">
        <v>1349</v>
      </c>
      <c r="AF267" s="34">
        <f t="shared" si="104"/>
        <v>-0.12000000000000001</v>
      </c>
      <c r="AG267" s="34" t="s">
        <v>219</v>
      </c>
      <c r="AH267" s="34" t="s">
        <v>1324</v>
      </c>
      <c r="AI267" s="34">
        <f t="shared" si="105"/>
        <v>-0.12000000000000001</v>
      </c>
      <c r="AJ267" s="34" t="s">
        <v>1330</v>
      </c>
      <c r="AK267" s="34">
        <f t="shared" si="106"/>
        <v>-0.12000000000000001</v>
      </c>
      <c r="AL267" s="34" t="s">
        <v>1365</v>
      </c>
      <c r="AM267" s="34">
        <f t="shared" si="107"/>
        <v>-0.12000000000000001</v>
      </c>
      <c r="AN267" s="34" t="s">
        <v>1366</v>
      </c>
      <c r="AO267" s="34">
        <f t="shared" si="108"/>
        <v>-0.12000000000000001</v>
      </c>
      <c r="AP267" s="34" t="s">
        <v>1344</v>
      </c>
      <c r="AQ267" s="34">
        <f t="shared" si="109"/>
        <v>-0.12000000000000001</v>
      </c>
      <c r="AR267" s="34" t="s">
        <v>1349</v>
      </c>
      <c r="AS267" s="34">
        <f t="shared" si="110"/>
        <v>-0.12000000000000001</v>
      </c>
      <c r="AT267" s="34" t="s">
        <v>227</v>
      </c>
      <c r="AU267" s="34" t="s">
        <v>1325</v>
      </c>
      <c r="AV267" s="34">
        <f t="shared" si="111"/>
        <v>-0.18000000000000002</v>
      </c>
      <c r="AW267" s="34" t="s">
        <v>1360</v>
      </c>
      <c r="AX267" s="34">
        <f t="shared" si="111"/>
        <v>-0.18000000000000002</v>
      </c>
      <c r="AY267" s="34" t="s">
        <v>1334</v>
      </c>
      <c r="AZ267" s="34">
        <f t="shared" si="111"/>
        <v>-0.18000000000000002</v>
      </c>
      <c r="BA267" s="34" t="s">
        <v>1356</v>
      </c>
      <c r="BB267" s="34">
        <f t="shared" si="111"/>
        <v>-0.18000000000000002</v>
      </c>
      <c r="BC267" s="34" t="s">
        <v>73</v>
      </c>
      <c r="BD267" s="34">
        <f t="shared" si="112"/>
        <v>-0.18000000000000002</v>
      </c>
      <c r="BE267" s="34" t="s">
        <v>1348</v>
      </c>
      <c r="BF267" s="34">
        <f t="shared" si="113"/>
        <v>-0.18000000000000002</v>
      </c>
      <c r="BG267" s="34">
        <v>9</v>
      </c>
      <c r="BH267" s="34" t="s">
        <v>1325</v>
      </c>
      <c r="BI267" s="34">
        <f t="shared" si="114"/>
        <v>-0.18000000000000002</v>
      </c>
      <c r="BJ267" s="34" t="s">
        <v>1331</v>
      </c>
      <c r="BK267" s="34">
        <f t="shared" si="115"/>
        <v>-0.18000000000000002</v>
      </c>
      <c r="BL267" s="34" t="s">
        <v>1334</v>
      </c>
      <c r="BM267" s="34">
        <f t="shared" si="116"/>
        <v>-0.18000000000000002</v>
      </c>
      <c r="BN267" s="34" t="s">
        <v>1357</v>
      </c>
      <c r="BO267" s="34">
        <f t="shared" si="117"/>
        <v>-0.18000000000000002</v>
      </c>
      <c r="BP267" s="34" t="s">
        <v>73</v>
      </c>
      <c r="BQ267" s="34">
        <f t="shared" si="118"/>
        <v>-0.18000000000000002</v>
      </c>
      <c r="BR267" s="34" t="s">
        <v>1348</v>
      </c>
      <c r="BS267" s="34">
        <f t="shared" si="119"/>
        <v>-0.18000000000000002</v>
      </c>
      <c r="BT267" s="34">
        <v>9</v>
      </c>
      <c r="BU267" s="34" t="s">
        <v>1325</v>
      </c>
      <c r="BV267" s="34">
        <f t="shared" si="120"/>
        <v>-0.3</v>
      </c>
      <c r="BW267" s="34" t="s">
        <v>1331</v>
      </c>
      <c r="BX267" s="34">
        <f t="shared" si="120"/>
        <v>-0.3</v>
      </c>
      <c r="BY267" s="34" t="s">
        <v>1334</v>
      </c>
      <c r="BZ267" s="34">
        <f t="shared" si="120"/>
        <v>-0.3</v>
      </c>
      <c r="CA267" s="34" t="s">
        <v>1339</v>
      </c>
      <c r="CB267" s="34">
        <f t="shared" si="120"/>
        <v>-0.3</v>
      </c>
      <c r="CC267" s="34" t="s">
        <v>1343</v>
      </c>
      <c r="CD267" s="34">
        <f t="shared" si="121"/>
        <v>-0.3</v>
      </c>
      <c r="CE267" s="34" t="s">
        <v>1348</v>
      </c>
      <c r="CF267" s="34">
        <f t="shared" si="122"/>
        <v>-0.3</v>
      </c>
      <c r="CG267" s="34">
        <v>9</v>
      </c>
      <c r="CH267" s="34" t="s">
        <v>1325</v>
      </c>
      <c r="CI267" s="34">
        <f t="shared" si="123"/>
        <v>-0.3</v>
      </c>
      <c r="CJ267" s="34" t="s">
        <v>1331</v>
      </c>
      <c r="CK267" s="34">
        <f t="shared" si="124"/>
        <v>-0.3</v>
      </c>
      <c r="CL267" s="34" t="s">
        <v>1334</v>
      </c>
      <c r="CM267" s="34">
        <f t="shared" si="125"/>
        <v>-0.3</v>
      </c>
      <c r="CN267" s="34" t="s">
        <v>1339</v>
      </c>
      <c r="CO267" s="34">
        <f t="shared" si="126"/>
        <v>-0.3</v>
      </c>
      <c r="CP267" s="34" t="s">
        <v>1343</v>
      </c>
      <c r="CQ267" s="34">
        <f t="shared" si="127"/>
        <v>-0.3</v>
      </c>
      <c r="CR267" s="34" t="s">
        <v>1348</v>
      </c>
      <c r="CS267" s="34">
        <f t="shared" si="128"/>
        <v>-0.3</v>
      </c>
    </row>
    <row r="268" spans="1:97" s="44" customFormat="1" ht="15.75">
      <c r="A268" s="42" t="s">
        <v>989</v>
      </c>
      <c r="B268" s="40" t="s">
        <v>442</v>
      </c>
      <c r="C268" s="42" t="s">
        <v>44</v>
      </c>
      <c r="D268" s="42" t="s">
        <v>8</v>
      </c>
      <c r="E268" s="35"/>
      <c r="F268" s="42">
        <v>0</v>
      </c>
      <c r="G268" s="34">
        <v>0</v>
      </c>
      <c r="H268" s="34">
        <v>98</v>
      </c>
      <c r="I268" s="34">
        <v>57</v>
      </c>
      <c r="J268" s="34">
        <v>35</v>
      </c>
      <c r="K268" s="73">
        <v>73</v>
      </c>
      <c r="L268" s="34">
        <v>43</v>
      </c>
      <c r="M268" s="34">
        <v>60.5</v>
      </c>
      <c r="N268" s="34">
        <v>373</v>
      </c>
      <c r="O268" s="34" t="str">
        <f>IF(D268="理科",IF(N268&gt;=分数线!$C$2,"本科",""),IF(D268="文科",IF(N268&gt;=分数线!$C$3,"本科","")))</f>
        <v/>
      </c>
      <c r="P268" s="34">
        <f t="shared" si="129"/>
        <v>0</v>
      </c>
      <c r="Q268" s="34" t="str">
        <f>IF(D268="理科",IF(N268&gt;=分数线!$C$6,"重本",""),IF(D268="文科",IF(N268&gt;=分数线!$C$7,"重本","")))</f>
        <v/>
      </c>
      <c r="R268" s="34">
        <f t="shared" si="100"/>
        <v>0</v>
      </c>
      <c r="S268" s="34">
        <f t="shared" si="101"/>
        <v>0</v>
      </c>
      <c r="T268" s="34">
        <v>9</v>
      </c>
      <c r="U268" s="34" t="s">
        <v>1325</v>
      </c>
      <c r="V268" s="34">
        <f t="shared" si="102"/>
        <v>0</v>
      </c>
      <c r="W268" s="34" t="s">
        <v>1360</v>
      </c>
      <c r="X268" s="34">
        <f t="shared" si="102"/>
        <v>0</v>
      </c>
      <c r="Y268" s="34" t="s">
        <v>1335</v>
      </c>
      <c r="Z268" s="34">
        <f t="shared" si="102"/>
        <v>0</v>
      </c>
      <c r="AA268" s="34" t="s">
        <v>1366</v>
      </c>
      <c r="AB268" s="34">
        <f t="shared" si="102"/>
        <v>0</v>
      </c>
      <c r="AC268" s="34" t="s">
        <v>73</v>
      </c>
      <c r="AD268" s="34">
        <f t="shared" si="103"/>
        <v>0</v>
      </c>
      <c r="AE268" s="34" t="s">
        <v>1348</v>
      </c>
      <c r="AF268" s="34">
        <f t="shared" si="104"/>
        <v>0</v>
      </c>
      <c r="AG268" s="34" t="s">
        <v>227</v>
      </c>
      <c r="AH268" s="34" t="s">
        <v>1325</v>
      </c>
      <c r="AI268" s="34">
        <f t="shared" si="105"/>
        <v>0</v>
      </c>
      <c r="AJ268" s="34" t="s">
        <v>1360</v>
      </c>
      <c r="AK268" s="34">
        <f t="shared" si="106"/>
        <v>0</v>
      </c>
      <c r="AL268" s="34" t="s">
        <v>1335</v>
      </c>
      <c r="AM268" s="34">
        <f t="shared" si="107"/>
        <v>0</v>
      </c>
      <c r="AN268" s="34" t="s">
        <v>1366</v>
      </c>
      <c r="AO268" s="34">
        <f t="shared" si="108"/>
        <v>0</v>
      </c>
      <c r="AP268" s="34" t="s">
        <v>73</v>
      </c>
      <c r="AQ268" s="34">
        <f t="shared" si="109"/>
        <v>0</v>
      </c>
      <c r="AR268" s="34" t="s">
        <v>1348</v>
      </c>
      <c r="AS268" s="34">
        <f t="shared" si="110"/>
        <v>0</v>
      </c>
      <c r="AT268" s="34" t="s">
        <v>227</v>
      </c>
      <c r="AU268" s="34" t="s">
        <v>1325</v>
      </c>
      <c r="AV268" s="34">
        <f t="shared" si="111"/>
        <v>0</v>
      </c>
      <c r="AW268" s="34" t="s">
        <v>1360</v>
      </c>
      <c r="AX268" s="34">
        <f t="shared" si="111"/>
        <v>0</v>
      </c>
      <c r="AY268" s="34" t="s">
        <v>1334</v>
      </c>
      <c r="AZ268" s="34">
        <f t="shared" si="111"/>
        <v>0</v>
      </c>
      <c r="BA268" s="34" t="s">
        <v>1356</v>
      </c>
      <c r="BB268" s="34">
        <f t="shared" si="111"/>
        <v>0</v>
      </c>
      <c r="BC268" s="34" t="s">
        <v>73</v>
      </c>
      <c r="BD268" s="34">
        <f t="shared" si="112"/>
        <v>0</v>
      </c>
      <c r="BE268" s="34" t="s">
        <v>1348</v>
      </c>
      <c r="BF268" s="34">
        <f t="shared" si="113"/>
        <v>0</v>
      </c>
      <c r="BG268" s="34">
        <v>9</v>
      </c>
      <c r="BH268" s="34" t="s">
        <v>1325</v>
      </c>
      <c r="BI268" s="34">
        <f t="shared" si="114"/>
        <v>0</v>
      </c>
      <c r="BJ268" s="34" t="s">
        <v>1331</v>
      </c>
      <c r="BK268" s="34">
        <f t="shared" si="115"/>
        <v>0</v>
      </c>
      <c r="BL268" s="34" t="s">
        <v>1334</v>
      </c>
      <c r="BM268" s="34">
        <f t="shared" si="116"/>
        <v>0</v>
      </c>
      <c r="BN268" s="34" t="s">
        <v>1357</v>
      </c>
      <c r="BO268" s="34">
        <f t="shared" si="117"/>
        <v>0</v>
      </c>
      <c r="BP268" s="34" t="s">
        <v>73</v>
      </c>
      <c r="BQ268" s="34">
        <f t="shared" si="118"/>
        <v>0</v>
      </c>
      <c r="BR268" s="34" t="s">
        <v>1348</v>
      </c>
      <c r="BS268" s="34">
        <f t="shared" si="119"/>
        <v>0</v>
      </c>
      <c r="BT268" s="34">
        <v>9</v>
      </c>
      <c r="BU268" s="34" t="s">
        <v>1325</v>
      </c>
      <c r="BV268" s="34">
        <f t="shared" si="120"/>
        <v>0</v>
      </c>
      <c r="BW268" s="34" t="s">
        <v>1331</v>
      </c>
      <c r="BX268" s="34">
        <f t="shared" si="120"/>
        <v>0</v>
      </c>
      <c r="BY268" s="34" t="s">
        <v>1334</v>
      </c>
      <c r="BZ268" s="34">
        <f t="shared" si="120"/>
        <v>0</v>
      </c>
      <c r="CA268" s="34" t="s">
        <v>1339</v>
      </c>
      <c r="CB268" s="34">
        <f t="shared" si="120"/>
        <v>0</v>
      </c>
      <c r="CC268" s="34" t="s">
        <v>1343</v>
      </c>
      <c r="CD268" s="34">
        <f t="shared" si="121"/>
        <v>0</v>
      </c>
      <c r="CE268" s="34" t="s">
        <v>1348</v>
      </c>
      <c r="CF268" s="34">
        <f t="shared" si="122"/>
        <v>0</v>
      </c>
      <c r="CG268" s="34">
        <v>9</v>
      </c>
      <c r="CH268" s="34" t="s">
        <v>1325</v>
      </c>
      <c r="CI268" s="34">
        <f t="shared" si="123"/>
        <v>0</v>
      </c>
      <c r="CJ268" s="34" t="s">
        <v>1331</v>
      </c>
      <c r="CK268" s="34">
        <f t="shared" si="124"/>
        <v>0</v>
      </c>
      <c r="CL268" s="34" t="s">
        <v>1334</v>
      </c>
      <c r="CM268" s="34">
        <f t="shared" si="125"/>
        <v>0</v>
      </c>
      <c r="CN268" s="34" t="s">
        <v>1339</v>
      </c>
      <c r="CO268" s="34">
        <f t="shared" si="126"/>
        <v>0</v>
      </c>
      <c r="CP268" s="34" t="s">
        <v>1343</v>
      </c>
      <c r="CQ268" s="34">
        <f t="shared" si="127"/>
        <v>0</v>
      </c>
      <c r="CR268" s="34" t="s">
        <v>1348</v>
      </c>
      <c r="CS268" s="34">
        <f t="shared" si="128"/>
        <v>0</v>
      </c>
    </row>
    <row r="269" spans="1:97" s="44" customFormat="1" ht="15.75">
      <c r="A269" s="42" t="s">
        <v>990</v>
      </c>
      <c r="B269" s="40" t="s">
        <v>443</v>
      </c>
      <c r="C269" s="42" t="s">
        <v>44</v>
      </c>
      <c r="D269" s="42" t="s">
        <v>8</v>
      </c>
      <c r="E269" s="35"/>
      <c r="F269" s="42">
        <v>1</v>
      </c>
      <c r="G269" s="34">
        <v>0</v>
      </c>
      <c r="H269" s="34">
        <v>110</v>
      </c>
      <c r="I269" s="34">
        <v>30</v>
      </c>
      <c r="J269" s="34">
        <v>83</v>
      </c>
      <c r="K269" s="73">
        <v>46</v>
      </c>
      <c r="L269" s="34">
        <v>51</v>
      </c>
      <c r="M269" s="34">
        <v>52</v>
      </c>
      <c r="N269" s="34">
        <v>372</v>
      </c>
      <c r="O269" s="34" t="str">
        <f>IF(D269="理科",IF(N269&gt;=分数线!$C$2,"本科",""),IF(D269="文科",IF(N269&gt;=分数线!$C$3,"本科","")))</f>
        <v/>
      </c>
      <c r="P269" s="34">
        <f t="shared" si="129"/>
        <v>-36</v>
      </c>
      <c r="Q269" s="34" t="str">
        <f>IF(D269="理科",IF(N269&gt;=分数线!$C$6,"重本",""),IF(D269="文科",IF(N269&gt;=分数线!$C$7,"重本","")))</f>
        <v/>
      </c>
      <c r="R269" s="34">
        <f t="shared" si="100"/>
        <v>0</v>
      </c>
      <c r="S269" s="34">
        <f t="shared" si="101"/>
        <v>-36</v>
      </c>
      <c r="T269" s="34">
        <v>10</v>
      </c>
      <c r="U269" s="34" t="s">
        <v>1324</v>
      </c>
      <c r="V269" s="34">
        <f t="shared" si="102"/>
        <v>-0.6</v>
      </c>
      <c r="W269" s="34" t="s">
        <v>1351</v>
      </c>
      <c r="X269" s="34">
        <f t="shared" si="102"/>
        <v>-0.6</v>
      </c>
      <c r="Y269" s="34" t="s">
        <v>1355</v>
      </c>
      <c r="Z269" s="34">
        <f t="shared" si="102"/>
        <v>-0.6</v>
      </c>
      <c r="AA269" s="34" t="s">
        <v>1356</v>
      </c>
      <c r="AB269" s="34">
        <f t="shared" si="102"/>
        <v>-0.6</v>
      </c>
      <c r="AC269" s="34" t="s">
        <v>1345</v>
      </c>
      <c r="AD269" s="34">
        <f t="shared" si="103"/>
        <v>-0.6</v>
      </c>
      <c r="AE269" s="34" t="s">
        <v>1349</v>
      </c>
      <c r="AF269" s="34">
        <f t="shared" si="104"/>
        <v>-0.6</v>
      </c>
      <c r="AG269" s="34" t="s">
        <v>218</v>
      </c>
      <c r="AH269" s="34" t="s">
        <v>1324</v>
      </c>
      <c r="AI269" s="34">
        <f t="shared" si="105"/>
        <v>-0.6</v>
      </c>
      <c r="AJ269" s="34" t="s">
        <v>1351</v>
      </c>
      <c r="AK269" s="34">
        <f t="shared" si="106"/>
        <v>-0.6</v>
      </c>
      <c r="AL269" s="34" t="s">
        <v>1355</v>
      </c>
      <c r="AM269" s="34">
        <f t="shared" si="107"/>
        <v>-0.6</v>
      </c>
      <c r="AN269" s="34" t="s">
        <v>1356</v>
      </c>
      <c r="AO269" s="34">
        <f t="shared" si="108"/>
        <v>-0.6</v>
      </c>
      <c r="AP269" s="34" t="s">
        <v>1345</v>
      </c>
      <c r="AQ269" s="34">
        <f t="shared" si="109"/>
        <v>-0.6</v>
      </c>
      <c r="AR269" s="34" t="s">
        <v>1349</v>
      </c>
      <c r="AS269" s="34">
        <f t="shared" si="110"/>
        <v>-0.6</v>
      </c>
      <c r="AT269" s="34" t="s">
        <v>218</v>
      </c>
      <c r="AU269" s="34" t="s">
        <v>1324</v>
      </c>
      <c r="AV269" s="34">
        <f t="shared" si="111"/>
        <v>-0.89999999999999991</v>
      </c>
      <c r="AW269" s="34" t="s">
        <v>1351</v>
      </c>
      <c r="AX269" s="34">
        <f t="shared" si="111"/>
        <v>-0.89999999999999991</v>
      </c>
      <c r="AY269" s="34" t="s">
        <v>1333</v>
      </c>
      <c r="AZ269" s="34">
        <f t="shared" si="111"/>
        <v>-0.89999999999999991</v>
      </c>
      <c r="BA269" s="34" t="s">
        <v>1357</v>
      </c>
      <c r="BB269" s="34">
        <f t="shared" si="111"/>
        <v>-0.89999999999999991</v>
      </c>
      <c r="BC269" s="34" t="s">
        <v>1345</v>
      </c>
      <c r="BD269" s="34">
        <f t="shared" si="112"/>
        <v>-0.89999999999999991</v>
      </c>
      <c r="BE269" s="34" t="s">
        <v>1349</v>
      </c>
      <c r="BF269" s="34">
        <f t="shared" si="113"/>
        <v>-0.89999999999999991</v>
      </c>
      <c r="BG269" s="34">
        <v>10</v>
      </c>
      <c r="BH269" s="34" t="s">
        <v>1324</v>
      </c>
      <c r="BI269" s="34">
        <f t="shared" si="114"/>
        <v>-0.89999999999999991</v>
      </c>
      <c r="BJ269" s="34" t="s">
        <v>1351</v>
      </c>
      <c r="BK269" s="34">
        <f t="shared" si="115"/>
        <v>-0.89999999999999991</v>
      </c>
      <c r="BL269" s="34" t="s">
        <v>1333</v>
      </c>
      <c r="BM269" s="34">
        <f t="shared" si="116"/>
        <v>-0.89999999999999991</v>
      </c>
      <c r="BN269" s="34" t="s">
        <v>1356</v>
      </c>
      <c r="BO269" s="34">
        <f t="shared" si="117"/>
        <v>-0.89999999999999991</v>
      </c>
      <c r="BP269" s="34" t="s">
        <v>1345</v>
      </c>
      <c r="BQ269" s="34">
        <f t="shared" si="118"/>
        <v>-0.89999999999999991</v>
      </c>
      <c r="BR269" s="34" t="s">
        <v>1349</v>
      </c>
      <c r="BS269" s="34">
        <f t="shared" si="119"/>
        <v>-0.89999999999999991</v>
      </c>
      <c r="BT269" s="34">
        <v>10</v>
      </c>
      <c r="BU269" s="34" t="s">
        <v>1324</v>
      </c>
      <c r="BV269" s="34">
        <f t="shared" si="120"/>
        <v>-1.5</v>
      </c>
      <c r="BW269" s="34" t="s">
        <v>19</v>
      </c>
      <c r="BX269" s="34">
        <f t="shared" si="120"/>
        <v>-1.5</v>
      </c>
      <c r="BY269" s="34" t="s">
        <v>1333</v>
      </c>
      <c r="BZ269" s="34">
        <f t="shared" si="120"/>
        <v>-1.5</v>
      </c>
      <c r="CA269" s="34" t="s">
        <v>20</v>
      </c>
      <c r="CB269" s="34">
        <f t="shared" si="120"/>
        <v>-1.5</v>
      </c>
      <c r="CC269" s="34" t="s">
        <v>1345</v>
      </c>
      <c r="CD269" s="34">
        <f t="shared" si="121"/>
        <v>-1.5</v>
      </c>
      <c r="CE269" s="34" t="s">
        <v>1349</v>
      </c>
      <c r="CF269" s="34">
        <f t="shared" si="122"/>
        <v>-1.5</v>
      </c>
      <c r="CG269" s="34">
        <v>10</v>
      </c>
      <c r="CH269" s="34" t="s">
        <v>1324</v>
      </c>
      <c r="CI269" s="34">
        <f t="shared" si="123"/>
        <v>-1.5</v>
      </c>
      <c r="CJ269" s="34" t="s">
        <v>19</v>
      </c>
      <c r="CK269" s="34">
        <f t="shared" si="124"/>
        <v>-1.5</v>
      </c>
      <c r="CL269" s="34" t="s">
        <v>1333</v>
      </c>
      <c r="CM269" s="34">
        <f t="shared" si="125"/>
        <v>-1.5</v>
      </c>
      <c r="CN269" s="34" t="s">
        <v>20</v>
      </c>
      <c r="CO269" s="34">
        <f t="shared" si="126"/>
        <v>-1.5</v>
      </c>
      <c r="CP269" s="34" t="s">
        <v>1345</v>
      </c>
      <c r="CQ269" s="34">
        <f t="shared" si="127"/>
        <v>-1.5</v>
      </c>
      <c r="CR269" s="34" t="s">
        <v>1349</v>
      </c>
      <c r="CS269" s="34">
        <f t="shared" si="128"/>
        <v>-1.5</v>
      </c>
    </row>
    <row r="270" spans="1:97" s="44" customFormat="1" ht="15.75">
      <c r="A270" s="42" t="s">
        <v>991</v>
      </c>
      <c r="B270" s="40" t="s">
        <v>444</v>
      </c>
      <c r="C270" s="42" t="s">
        <v>44</v>
      </c>
      <c r="D270" s="42" t="s">
        <v>8</v>
      </c>
      <c r="E270" s="35"/>
      <c r="F270" s="42">
        <v>0.2</v>
      </c>
      <c r="G270" s="34">
        <v>0</v>
      </c>
      <c r="H270" s="34">
        <v>102</v>
      </c>
      <c r="I270" s="34">
        <v>59</v>
      </c>
      <c r="J270" s="34">
        <v>53</v>
      </c>
      <c r="K270" s="73">
        <v>35.5</v>
      </c>
      <c r="L270" s="34">
        <v>59.5</v>
      </c>
      <c r="M270" s="34">
        <v>62.5</v>
      </c>
      <c r="N270" s="34">
        <v>372</v>
      </c>
      <c r="O270" s="34" t="str">
        <f>IF(D270="理科",IF(N270&gt;=分数线!$C$2,"本科",""),IF(D270="文科",IF(N270&gt;=分数线!$C$3,"本科","")))</f>
        <v/>
      </c>
      <c r="P270" s="34">
        <f t="shared" si="129"/>
        <v>-7.2</v>
      </c>
      <c r="Q270" s="34" t="str">
        <f>IF(D270="理科",IF(N270&gt;=分数线!$C$6,"重本",""),IF(D270="文科",IF(N270&gt;=分数线!$C$7,"重本","")))</f>
        <v/>
      </c>
      <c r="R270" s="34">
        <f t="shared" si="100"/>
        <v>0</v>
      </c>
      <c r="S270" s="34">
        <f t="shared" si="101"/>
        <v>-7.2</v>
      </c>
      <c r="T270" s="34">
        <v>3</v>
      </c>
      <c r="U270" s="34" t="s">
        <v>1326</v>
      </c>
      <c r="V270" s="34">
        <f t="shared" si="102"/>
        <v>-0.12000000000000001</v>
      </c>
      <c r="W270" s="34" t="s">
        <v>1327</v>
      </c>
      <c r="X270" s="34">
        <f t="shared" si="102"/>
        <v>-0.12000000000000001</v>
      </c>
      <c r="Y270" s="34" t="s">
        <v>69</v>
      </c>
      <c r="Z270" s="34">
        <f t="shared" si="102"/>
        <v>-0.12000000000000001</v>
      </c>
      <c r="AA270" s="34" t="s">
        <v>1356</v>
      </c>
      <c r="AB270" s="34">
        <f t="shared" si="102"/>
        <v>-0.12000000000000001</v>
      </c>
      <c r="AC270" s="34" t="s">
        <v>1345</v>
      </c>
      <c r="AD270" s="34">
        <f t="shared" si="103"/>
        <v>-0.12000000000000001</v>
      </c>
      <c r="AE270" s="34" t="s">
        <v>1349</v>
      </c>
      <c r="AF270" s="34">
        <f t="shared" si="104"/>
        <v>-0.12000000000000001</v>
      </c>
      <c r="AG270" s="34" t="s">
        <v>218</v>
      </c>
      <c r="AH270" s="34" t="s">
        <v>1324</v>
      </c>
      <c r="AI270" s="34">
        <f t="shared" si="105"/>
        <v>-0.12000000000000001</v>
      </c>
      <c r="AJ270" s="34" t="s">
        <v>1351</v>
      </c>
      <c r="AK270" s="34">
        <f t="shared" si="106"/>
        <v>-0.12000000000000001</v>
      </c>
      <c r="AL270" s="34" t="s">
        <v>1355</v>
      </c>
      <c r="AM270" s="34">
        <f t="shared" si="107"/>
        <v>-0.12000000000000001</v>
      </c>
      <c r="AN270" s="34" t="s">
        <v>1356</v>
      </c>
      <c r="AO270" s="34">
        <f t="shared" si="108"/>
        <v>-0.12000000000000001</v>
      </c>
      <c r="AP270" s="34" t="s">
        <v>1345</v>
      </c>
      <c r="AQ270" s="34">
        <f t="shared" si="109"/>
        <v>-0.12000000000000001</v>
      </c>
      <c r="AR270" s="34" t="s">
        <v>1349</v>
      </c>
      <c r="AS270" s="34">
        <f t="shared" si="110"/>
        <v>-0.12000000000000001</v>
      </c>
      <c r="AT270" s="34" t="s">
        <v>218</v>
      </c>
      <c r="AU270" s="34" t="s">
        <v>1324</v>
      </c>
      <c r="AV270" s="34">
        <f t="shared" si="111"/>
        <v>-0.18000000000000002</v>
      </c>
      <c r="AW270" s="34" t="s">
        <v>1351</v>
      </c>
      <c r="AX270" s="34">
        <f t="shared" si="111"/>
        <v>-0.18000000000000002</v>
      </c>
      <c r="AY270" s="34" t="s">
        <v>1333</v>
      </c>
      <c r="AZ270" s="34">
        <f t="shared" si="111"/>
        <v>-0.18000000000000002</v>
      </c>
      <c r="BA270" s="34" t="s">
        <v>1357</v>
      </c>
      <c r="BB270" s="34">
        <f t="shared" si="111"/>
        <v>-0.18000000000000002</v>
      </c>
      <c r="BC270" s="34" t="s">
        <v>1345</v>
      </c>
      <c r="BD270" s="34">
        <f t="shared" si="112"/>
        <v>-0.18000000000000002</v>
      </c>
      <c r="BE270" s="34" t="s">
        <v>1349</v>
      </c>
      <c r="BF270" s="34">
        <f t="shared" si="113"/>
        <v>-0.18000000000000002</v>
      </c>
      <c r="BG270" s="34">
        <v>10</v>
      </c>
      <c r="BH270" s="34" t="s">
        <v>1324</v>
      </c>
      <c r="BI270" s="34">
        <f t="shared" si="114"/>
        <v>-0.18000000000000002</v>
      </c>
      <c r="BJ270" s="34" t="s">
        <v>1351</v>
      </c>
      <c r="BK270" s="34">
        <f t="shared" si="115"/>
        <v>-0.18000000000000002</v>
      </c>
      <c r="BL270" s="34" t="s">
        <v>1333</v>
      </c>
      <c r="BM270" s="34">
        <f t="shared" si="116"/>
        <v>-0.18000000000000002</v>
      </c>
      <c r="BN270" s="34" t="s">
        <v>1356</v>
      </c>
      <c r="BO270" s="34">
        <f t="shared" si="117"/>
        <v>-0.18000000000000002</v>
      </c>
      <c r="BP270" s="34" t="s">
        <v>1345</v>
      </c>
      <c r="BQ270" s="34">
        <f t="shared" si="118"/>
        <v>-0.18000000000000002</v>
      </c>
      <c r="BR270" s="34" t="s">
        <v>1349</v>
      </c>
      <c r="BS270" s="34">
        <f t="shared" si="119"/>
        <v>-0.18000000000000002</v>
      </c>
      <c r="BT270" s="34">
        <v>10</v>
      </c>
      <c r="BU270" s="34" t="s">
        <v>1324</v>
      </c>
      <c r="BV270" s="34">
        <f t="shared" si="120"/>
        <v>-0.3</v>
      </c>
      <c r="BW270" s="34" t="s">
        <v>19</v>
      </c>
      <c r="BX270" s="34">
        <f t="shared" si="120"/>
        <v>-0.3</v>
      </c>
      <c r="BY270" s="34" t="s">
        <v>1333</v>
      </c>
      <c r="BZ270" s="34">
        <f t="shared" si="120"/>
        <v>-0.3</v>
      </c>
      <c r="CA270" s="34" t="s">
        <v>20</v>
      </c>
      <c r="CB270" s="34">
        <f t="shared" si="120"/>
        <v>-0.3</v>
      </c>
      <c r="CC270" s="34" t="s">
        <v>1345</v>
      </c>
      <c r="CD270" s="34">
        <f t="shared" si="121"/>
        <v>-0.3</v>
      </c>
      <c r="CE270" s="34" t="s">
        <v>1349</v>
      </c>
      <c r="CF270" s="34">
        <f t="shared" si="122"/>
        <v>-0.3</v>
      </c>
      <c r="CG270" s="34">
        <v>10</v>
      </c>
      <c r="CH270" s="34" t="s">
        <v>1324</v>
      </c>
      <c r="CI270" s="34">
        <f t="shared" si="123"/>
        <v>-0.3</v>
      </c>
      <c r="CJ270" s="34" t="s">
        <v>19</v>
      </c>
      <c r="CK270" s="34">
        <f t="shared" si="124"/>
        <v>-0.3</v>
      </c>
      <c r="CL270" s="34" t="s">
        <v>1333</v>
      </c>
      <c r="CM270" s="34">
        <f t="shared" si="125"/>
        <v>-0.3</v>
      </c>
      <c r="CN270" s="34" t="s">
        <v>20</v>
      </c>
      <c r="CO270" s="34">
        <f t="shared" si="126"/>
        <v>-0.3</v>
      </c>
      <c r="CP270" s="34" t="s">
        <v>1345</v>
      </c>
      <c r="CQ270" s="34">
        <f t="shared" si="127"/>
        <v>-0.3</v>
      </c>
      <c r="CR270" s="34" t="s">
        <v>1349</v>
      </c>
      <c r="CS270" s="34">
        <f t="shared" si="128"/>
        <v>-0.3</v>
      </c>
    </row>
    <row r="271" spans="1:97" s="44" customFormat="1" ht="15.75">
      <c r="A271" s="42" t="s">
        <v>992</v>
      </c>
      <c r="B271" s="40" t="s">
        <v>445</v>
      </c>
      <c r="C271" s="42" t="s">
        <v>44</v>
      </c>
      <c r="D271" s="42" t="s">
        <v>8</v>
      </c>
      <c r="E271" s="35"/>
      <c r="F271" s="42">
        <v>0.2</v>
      </c>
      <c r="G271" s="34">
        <v>0</v>
      </c>
      <c r="H271" s="34">
        <v>97</v>
      </c>
      <c r="I271" s="34">
        <v>68</v>
      </c>
      <c r="J271" s="34">
        <v>61</v>
      </c>
      <c r="K271" s="73">
        <v>28</v>
      </c>
      <c r="L271" s="34">
        <v>54</v>
      </c>
      <c r="M271" s="34">
        <v>62.5</v>
      </c>
      <c r="N271" s="34">
        <v>371</v>
      </c>
      <c r="O271" s="34" t="str">
        <f>IF(D271="理科",IF(N271&gt;=分数线!$C$2,"本科",""),IF(D271="文科",IF(N271&gt;=分数线!$C$3,"本科","")))</f>
        <v/>
      </c>
      <c r="P271" s="34">
        <f t="shared" si="129"/>
        <v>-7.2</v>
      </c>
      <c r="Q271" s="34" t="str">
        <f>IF(D271="理科",IF(N271&gt;=分数线!$C$6,"重本",""),IF(D271="文科",IF(N271&gt;=分数线!$C$7,"重本","")))</f>
        <v/>
      </c>
      <c r="R271" s="34">
        <f t="shared" si="100"/>
        <v>0</v>
      </c>
      <c r="S271" s="34">
        <f t="shared" si="101"/>
        <v>-7.2</v>
      </c>
      <c r="T271" s="34">
        <v>1</v>
      </c>
      <c r="U271" s="34" t="s">
        <v>1320</v>
      </c>
      <c r="V271" s="34">
        <f t="shared" si="102"/>
        <v>-0.12000000000000001</v>
      </c>
      <c r="W271" s="34" t="s">
        <v>1327</v>
      </c>
      <c r="X271" s="34">
        <f t="shared" si="102"/>
        <v>-0.12000000000000001</v>
      </c>
      <c r="Y271" s="34" t="s">
        <v>1332</v>
      </c>
      <c r="Z271" s="34">
        <f t="shared" si="102"/>
        <v>-0.12000000000000001</v>
      </c>
      <c r="AA271" s="34" t="s">
        <v>1340</v>
      </c>
      <c r="AB271" s="34">
        <f t="shared" si="102"/>
        <v>-0.12000000000000001</v>
      </c>
      <c r="AC271" s="34" t="s">
        <v>1345</v>
      </c>
      <c r="AD271" s="34">
        <f t="shared" si="103"/>
        <v>-0.12000000000000001</v>
      </c>
      <c r="AE271" s="34" t="s">
        <v>1348</v>
      </c>
      <c r="AF271" s="34">
        <f t="shared" si="104"/>
        <v>-0.12000000000000001</v>
      </c>
      <c r="AG271" s="34" t="s">
        <v>221</v>
      </c>
      <c r="AH271" s="34" t="s">
        <v>1321</v>
      </c>
      <c r="AI271" s="34">
        <f t="shared" si="105"/>
        <v>-0.12000000000000001</v>
      </c>
      <c r="AJ271" s="34" t="s">
        <v>1328</v>
      </c>
      <c r="AK271" s="34">
        <f t="shared" si="106"/>
        <v>-0.12000000000000001</v>
      </c>
      <c r="AL271" s="34" t="s">
        <v>1353</v>
      </c>
      <c r="AM271" s="34">
        <f t="shared" si="107"/>
        <v>-0.12000000000000001</v>
      </c>
      <c r="AN271" s="34" t="s">
        <v>1340</v>
      </c>
      <c r="AO271" s="34">
        <f t="shared" si="108"/>
        <v>-0.12000000000000001</v>
      </c>
      <c r="AP271" s="34" t="s">
        <v>1345</v>
      </c>
      <c r="AQ271" s="34">
        <f t="shared" si="109"/>
        <v>-0.12000000000000001</v>
      </c>
      <c r="AR271" s="34" t="s">
        <v>1348</v>
      </c>
      <c r="AS271" s="34">
        <f t="shared" si="110"/>
        <v>-0.12000000000000001</v>
      </c>
      <c r="AT271" s="34" t="s">
        <v>221</v>
      </c>
      <c r="AU271" s="34" t="s">
        <v>1321</v>
      </c>
      <c r="AV271" s="34">
        <f t="shared" si="111"/>
        <v>-0.18000000000000002</v>
      </c>
      <c r="AW271" s="34" t="s">
        <v>1328</v>
      </c>
      <c r="AX271" s="34">
        <f t="shared" si="111"/>
        <v>-0.18000000000000002</v>
      </c>
      <c r="AY271" s="34" t="s">
        <v>1361</v>
      </c>
      <c r="AZ271" s="34">
        <f t="shared" si="111"/>
        <v>-0.18000000000000002</v>
      </c>
      <c r="BA271" s="34" t="s">
        <v>1339</v>
      </c>
      <c r="BB271" s="34">
        <f t="shared" si="111"/>
        <v>-0.18000000000000002</v>
      </c>
      <c r="BC271" s="34" t="s">
        <v>1345</v>
      </c>
      <c r="BD271" s="34">
        <f t="shared" si="112"/>
        <v>-0.18000000000000002</v>
      </c>
      <c r="BE271" s="34" t="s">
        <v>1348</v>
      </c>
      <c r="BF271" s="34">
        <f t="shared" si="113"/>
        <v>-0.18000000000000002</v>
      </c>
      <c r="BG271" s="34" t="e">
        <v>#N/A</v>
      </c>
      <c r="BH271" s="34" t="e">
        <v>#N/A</v>
      </c>
      <c r="BI271" s="34">
        <f t="shared" si="114"/>
        <v>-0.18000000000000002</v>
      </c>
      <c r="BJ271" s="34" t="e">
        <v>#N/A</v>
      </c>
      <c r="BK271" s="34">
        <f t="shared" si="115"/>
        <v>-0.18000000000000002</v>
      </c>
      <c r="BL271" s="34" t="e">
        <v>#N/A</v>
      </c>
      <c r="BM271" s="34">
        <f t="shared" si="116"/>
        <v>-0.18000000000000002</v>
      </c>
      <c r="BN271" s="34" t="e">
        <v>#N/A</v>
      </c>
      <c r="BO271" s="34">
        <f t="shared" si="117"/>
        <v>-0.18000000000000002</v>
      </c>
      <c r="BP271" s="34" t="e">
        <v>#N/A</v>
      </c>
      <c r="BQ271" s="34">
        <f t="shared" si="118"/>
        <v>-0.18000000000000002</v>
      </c>
      <c r="BR271" s="34" t="e">
        <v>#N/A</v>
      </c>
      <c r="BS271" s="34">
        <f t="shared" si="119"/>
        <v>-0.18000000000000002</v>
      </c>
      <c r="BT271" s="34">
        <v>6</v>
      </c>
      <c r="BU271" s="34" t="s">
        <v>1321</v>
      </c>
      <c r="BV271" s="34">
        <f t="shared" si="120"/>
        <v>-0.3</v>
      </c>
      <c r="BW271" s="34" t="s">
        <v>1328</v>
      </c>
      <c r="BX271" s="34">
        <f t="shared" si="120"/>
        <v>-0.3</v>
      </c>
      <c r="BY271" s="34" t="s">
        <v>70</v>
      </c>
      <c r="BZ271" s="34">
        <f t="shared" si="120"/>
        <v>-0.3</v>
      </c>
      <c r="CA271" s="34" t="s">
        <v>1339</v>
      </c>
      <c r="CB271" s="34">
        <f t="shared" si="120"/>
        <v>-0.3</v>
      </c>
      <c r="CC271" s="34" t="s">
        <v>1345</v>
      </c>
      <c r="CD271" s="34">
        <f t="shared" si="121"/>
        <v>-0.3</v>
      </c>
      <c r="CE271" s="34" t="s">
        <v>1342</v>
      </c>
      <c r="CF271" s="34">
        <f t="shared" si="122"/>
        <v>-0.3</v>
      </c>
      <c r="CG271" s="34">
        <v>6</v>
      </c>
      <c r="CH271" s="34" t="s">
        <v>1321</v>
      </c>
      <c r="CI271" s="34">
        <f t="shared" si="123"/>
        <v>-0.3</v>
      </c>
      <c r="CJ271" s="34" t="s">
        <v>1328</v>
      </c>
      <c r="CK271" s="34">
        <f t="shared" si="124"/>
        <v>-0.3</v>
      </c>
      <c r="CL271" s="34" t="s">
        <v>70</v>
      </c>
      <c r="CM271" s="34">
        <f t="shared" si="125"/>
        <v>-0.3</v>
      </c>
      <c r="CN271" s="34" t="s">
        <v>1339</v>
      </c>
      <c r="CO271" s="34">
        <f t="shared" si="126"/>
        <v>-0.3</v>
      </c>
      <c r="CP271" s="34" t="s">
        <v>1342</v>
      </c>
      <c r="CQ271" s="34">
        <f t="shared" si="127"/>
        <v>-0.3</v>
      </c>
      <c r="CR271" s="34" t="s">
        <v>1342</v>
      </c>
      <c r="CS271" s="34">
        <f t="shared" si="128"/>
        <v>-0.3</v>
      </c>
    </row>
    <row r="272" spans="1:97" s="44" customFormat="1" ht="15.75">
      <c r="A272" s="42" t="s">
        <v>873</v>
      </c>
      <c r="B272" s="40" t="s">
        <v>446</v>
      </c>
      <c r="C272" s="42" t="s">
        <v>44</v>
      </c>
      <c r="D272" s="42" t="s">
        <v>8</v>
      </c>
      <c r="E272" s="35"/>
      <c r="F272" s="42">
        <v>0</v>
      </c>
      <c r="G272" s="34">
        <v>0</v>
      </c>
      <c r="H272" s="34">
        <v>88</v>
      </c>
      <c r="I272" s="34">
        <v>82</v>
      </c>
      <c r="J272" s="34">
        <v>65</v>
      </c>
      <c r="K272" s="73">
        <v>26</v>
      </c>
      <c r="L272" s="34">
        <v>51</v>
      </c>
      <c r="M272" s="34">
        <v>59</v>
      </c>
      <c r="N272" s="34">
        <v>371</v>
      </c>
      <c r="O272" s="34" t="str">
        <f>IF(D272="理科",IF(N272&gt;=分数线!$C$2,"本科",""),IF(D272="文科",IF(N272&gt;=分数线!$C$3,"本科","")))</f>
        <v/>
      </c>
      <c r="P272" s="34">
        <f t="shared" si="129"/>
        <v>0</v>
      </c>
      <c r="Q272" s="34" t="str">
        <f>IF(D272="理科",IF(N272&gt;=分数线!$C$6,"重本",""),IF(D272="文科",IF(N272&gt;=分数线!$C$7,"重本","")))</f>
        <v/>
      </c>
      <c r="R272" s="34">
        <f t="shared" si="100"/>
        <v>0</v>
      </c>
      <c r="S272" s="34">
        <f t="shared" si="101"/>
        <v>0</v>
      </c>
      <c r="T272" s="34">
        <v>3</v>
      </c>
      <c r="U272" s="34" t="s">
        <v>1326</v>
      </c>
      <c r="V272" s="34">
        <f t="shared" si="102"/>
        <v>0</v>
      </c>
      <c r="W272" s="34" t="s">
        <v>1327</v>
      </c>
      <c r="X272" s="34">
        <f t="shared" si="102"/>
        <v>0</v>
      </c>
      <c r="Y272" s="34" t="s">
        <v>69</v>
      </c>
      <c r="Z272" s="34">
        <f t="shared" si="102"/>
        <v>0</v>
      </c>
      <c r="AA272" s="34" t="e">
        <v>#N/A</v>
      </c>
      <c r="AB272" s="34">
        <f t="shared" si="102"/>
        <v>0</v>
      </c>
      <c r="AC272" s="34" t="e">
        <v>#N/A</v>
      </c>
      <c r="AD272" s="34">
        <f t="shared" si="103"/>
        <v>0</v>
      </c>
      <c r="AE272" s="34" t="e">
        <v>#N/A</v>
      </c>
      <c r="AF272" s="34">
        <f t="shared" si="104"/>
        <v>0</v>
      </c>
      <c r="AG272" s="34" t="e">
        <v>#N/A</v>
      </c>
      <c r="AH272" s="34" t="e">
        <v>#N/A</v>
      </c>
      <c r="AI272" s="34">
        <f t="shared" si="105"/>
        <v>0</v>
      </c>
      <c r="AJ272" s="34" t="e">
        <v>#N/A</v>
      </c>
      <c r="AK272" s="34">
        <f t="shared" si="106"/>
        <v>0</v>
      </c>
      <c r="AL272" s="34" t="e">
        <v>#N/A</v>
      </c>
      <c r="AM272" s="34">
        <f t="shared" si="107"/>
        <v>0</v>
      </c>
      <c r="AN272" s="34" t="e">
        <v>#N/A</v>
      </c>
      <c r="AO272" s="34">
        <f t="shared" si="108"/>
        <v>0</v>
      </c>
      <c r="AP272" s="34" t="e">
        <v>#N/A</v>
      </c>
      <c r="AQ272" s="34">
        <f t="shared" si="109"/>
        <v>0</v>
      </c>
      <c r="AR272" s="34" t="e">
        <v>#N/A</v>
      </c>
      <c r="AS272" s="34">
        <f t="shared" si="110"/>
        <v>0</v>
      </c>
      <c r="AT272" s="34" t="s">
        <v>219</v>
      </c>
      <c r="AU272" s="34" t="s">
        <v>1324</v>
      </c>
      <c r="AV272" s="34">
        <f t="shared" si="111"/>
        <v>0</v>
      </c>
      <c r="AW272" s="34" t="s">
        <v>1330</v>
      </c>
      <c r="AX272" s="34">
        <f t="shared" si="111"/>
        <v>0</v>
      </c>
      <c r="AY272" s="34" t="s">
        <v>1334</v>
      </c>
      <c r="AZ272" s="34">
        <f t="shared" si="111"/>
        <v>0</v>
      </c>
      <c r="BA272" s="34" t="s">
        <v>1357</v>
      </c>
      <c r="BB272" s="34">
        <f t="shared" si="111"/>
        <v>0</v>
      </c>
      <c r="BC272" s="34" t="s">
        <v>1344</v>
      </c>
      <c r="BD272" s="34">
        <f t="shared" si="112"/>
        <v>0</v>
      </c>
      <c r="BE272" s="34" t="s">
        <v>1349</v>
      </c>
      <c r="BF272" s="34">
        <f t="shared" si="113"/>
        <v>0</v>
      </c>
      <c r="BG272" s="34">
        <v>8</v>
      </c>
      <c r="BH272" s="34" t="s">
        <v>1324</v>
      </c>
      <c r="BI272" s="34">
        <f t="shared" si="114"/>
        <v>0</v>
      </c>
      <c r="BJ272" s="34" t="s">
        <v>1330</v>
      </c>
      <c r="BK272" s="34">
        <f t="shared" si="115"/>
        <v>0</v>
      </c>
      <c r="BL272" s="34" t="s">
        <v>1334</v>
      </c>
      <c r="BM272" s="34">
        <f t="shared" si="116"/>
        <v>0</v>
      </c>
      <c r="BN272" s="34" t="s">
        <v>1357</v>
      </c>
      <c r="BO272" s="34">
        <f t="shared" si="117"/>
        <v>0</v>
      </c>
      <c r="BP272" s="34" t="s">
        <v>1344</v>
      </c>
      <c r="BQ272" s="34">
        <f t="shared" si="118"/>
        <v>0</v>
      </c>
      <c r="BR272" s="34" t="s">
        <v>1342</v>
      </c>
      <c r="BS272" s="34">
        <f t="shared" si="119"/>
        <v>0</v>
      </c>
      <c r="BT272" s="34">
        <v>8</v>
      </c>
      <c r="BU272" s="34" t="s">
        <v>1324</v>
      </c>
      <c r="BV272" s="34">
        <f t="shared" si="120"/>
        <v>0</v>
      </c>
      <c r="BW272" s="34" t="s">
        <v>1330</v>
      </c>
      <c r="BX272" s="34">
        <f t="shared" si="120"/>
        <v>0</v>
      </c>
      <c r="BY272" s="34" t="s">
        <v>1334</v>
      </c>
      <c r="BZ272" s="34">
        <f t="shared" si="120"/>
        <v>0</v>
      </c>
      <c r="CA272" s="34" t="s">
        <v>1340</v>
      </c>
      <c r="CB272" s="34">
        <f t="shared" si="120"/>
        <v>0</v>
      </c>
      <c r="CC272" s="34" t="s">
        <v>1344</v>
      </c>
      <c r="CD272" s="34">
        <f t="shared" si="121"/>
        <v>0</v>
      </c>
      <c r="CE272" s="34" t="s">
        <v>1342</v>
      </c>
      <c r="CF272" s="34">
        <f t="shared" si="122"/>
        <v>0</v>
      </c>
      <c r="CG272" s="34">
        <v>8</v>
      </c>
      <c r="CH272" s="34" t="s">
        <v>1324</v>
      </c>
      <c r="CI272" s="34">
        <f t="shared" si="123"/>
        <v>0</v>
      </c>
      <c r="CJ272" s="34" t="s">
        <v>1330</v>
      </c>
      <c r="CK272" s="34">
        <f t="shared" si="124"/>
        <v>0</v>
      </c>
      <c r="CL272" s="34" t="s">
        <v>1334</v>
      </c>
      <c r="CM272" s="34">
        <f t="shared" si="125"/>
        <v>0</v>
      </c>
      <c r="CN272" s="34" t="s">
        <v>1340</v>
      </c>
      <c r="CO272" s="34">
        <f t="shared" si="126"/>
        <v>0</v>
      </c>
      <c r="CP272" s="34" t="s">
        <v>1344</v>
      </c>
      <c r="CQ272" s="34">
        <f t="shared" si="127"/>
        <v>0</v>
      </c>
      <c r="CR272" s="34" t="s">
        <v>1342</v>
      </c>
      <c r="CS272" s="34">
        <f t="shared" si="128"/>
        <v>0</v>
      </c>
    </row>
    <row r="273" spans="1:97" s="44" customFormat="1" ht="15.75">
      <c r="A273" s="42" t="s">
        <v>993</v>
      </c>
      <c r="B273" s="40" t="s">
        <v>447</v>
      </c>
      <c r="C273" s="42" t="s">
        <v>44</v>
      </c>
      <c r="D273" s="42" t="s">
        <v>8</v>
      </c>
      <c r="E273" s="35"/>
      <c r="F273" s="42">
        <v>0</v>
      </c>
      <c r="G273" s="34">
        <v>0</v>
      </c>
      <c r="H273" s="34">
        <v>92</v>
      </c>
      <c r="I273" s="34">
        <v>59</v>
      </c>
      <c r="J273" s="34">
        <v>44</v>
      </c>
      <c r="K273" s="73">
        <v>51.5</v>
      </c>
      <c r="L273" s="34">
        <v>59.5</v>
      </c>
      <c r="M273" s="34">
        <v>64</v>
      </c>
      <c r="N273" s="34">
        <v>370</v>
      </c>
      <c r="O273" s="34" t="str">
        <f>IF(D273="理科",IF(N273&gt;=分数线!$C$2,"本科",""),IF(D273="文科",IF(N273&gt;=分数线!$C$3,"本科","")))</f>
        <v/>
      </c>
      <c r="P273" s="34">
        <f t="shared" si="129"/>
        <v>0</v>
      </c>
      <c r="Q273" s="34" t="str">
        <f>IF(D273="理科",IF(N273&gt;=分数线!$C$6,"重本",""),IF(D273="文科",IF(N273&gt;=分数线!$C$7,"重本","")))</f>
        <v/>
      </c>
      <c r="R273" s="34">
        <f t="shared" si="100"/>
        <v>0</v>
      </c>
      <c r="S273" s="34">
        <f t="shared" si="101"/>
        <v>0</v>
      </c>
      <c r="T273" s="34">
        <v>5</v>
      </c>
      <c r="U273" s="34" t="s">
        <v>1320</v>
      </c>
      <c r="V273" s="34">
        <f t="shared" si="102"/>
        <v>0</v>
      </c>
      <c r="W273" s="34" t="s">
        <v>1328</v>
      </c>
      <c r="X273" s="34">
        <f t="shared" si="102"/>
        <v>0</v>
      </c>
      <c r="Y273" s="34" t="s">
        <v>1353</v>
      </c>
      <c r="Z273" s="34">
        <f t="shared" si="102"/>
        <v>0</v>
      </c>
      <c r="AA273" s="34" t="s">
        <v>1366</v>
      </c>
      <c r="AB273" s="34">
        <f t="shared" si="102"/>
        <v>0</v>
      </c>
      <c r="AC273" s="34" t="s">
        <v>1344</v>
      </c>
      <c r="AD273" s="34">
        <f t="shared" si="103"/>
        <v>0</v>
      </c>
      <c r="AE273" s="34" t="s">
        <v>1349</v>
      </c>
      <c r="AF273" s="34">
        <f t="shared" si="104"/>
        <v>0</v>
      </c>
      <c r="AG273" s="34" t="s">
        <v>219</v>
      </c>
      <c r="AH273" s="34" t="s">
        <v>1324</v>
      </c>
      <c r="AI273" s="34">
        <f t="shared" si="105"/>
        <v>0</v>
      </c>
      <c r="AJ273" s="34" t="s">
        <v>1330</v>
      </c>
      <c r="AK273" s="34">
        <f t="shared" si="106"/>
        <v>0</v>
      </c>
      <c r="AL273" s="34" t="s">
        <v>1365</v>
      </c>
      <c r="AM273" s="34">
        <f t="shared" si="107"/>
        <v>0</v>
      </c>
      <c r="AN273" s="34" t="s">
        <v>1366</v>
      </c>
      <c r="AO273" s="34">
        <f t="shared" si="108"/>
        <v>0</v>
      </c>
      <c r="AP273" s="34" t="s">
        <v>1344</v>
      </c>
      <c r="AQ273" s="34">
        <f t="shared" si="109"/>
        <v>0</v>
      </c>
      <c r="AR273" s="34" t="s">
        <v>1349</v>
      </c>
      <c r="AS273" s="34">
        <f t="shared" si="110"/>
        <v>0</v>
      </c>
      <c r="AT273" s="34" t="s">
        <v>219</v>
      </c>
      <c r="AU273" s="34" t="s">
        <v>1324</v>
      </c>
      <c r="AV273" s="34">
        <f t="shared" si="111"/>
        <v>0</v>
      </c>
      <c r="AW273" s="34" t="s">
        <v>1330</v>
      </c>
      <c r="AX273" s="34">
        <f t="shared" si="111"/>
        <v>0</v>
      </c>
      <c r="AY273" s="34" t="s">
        <v>1334</v>
      </c>
      <c r="AZ273" s="34">
        <f t="shared" si="111"/>
        <v>0</v>
      </c>
      <c r="BA273" s="34" t="s">
        <v>1357</v>
      </c>
      <c r="BB273" s="34">
        <f t="shared" si="111"/>
        <v>0</v>
      </c>
      <c r="BC273" s="34" t="s">
        <v>1344</v>
      </c>
      <c r="BD273" s="34">
        <f t="shared" si="112"/>
        <v>0</v>
      </c>
      <c r="BE273" s="34" t="s">
        <v>1349</v>
      </c>
      <c r="BF273" s="34">
        <f t="shared" si="113"/>
        <v>0</v>
      </c>
      <c r="BG273" s="34">
        <v>8</v>
      </c>
      <c r="BH273" s="34" t="s">
        <v>1324</v>
      </c>
      <c r="BI273" s="34">
        <f t="shared" si="114"/>
        <v>0</v>
      </c>
      <c r="BJ273" s="34" t="s">
        <v>1330</v>
      </c>
      <c r="BK273" s="34">
        <f t="shared" si="115"/>
        <v>0</v>
      </c>
      <c r="BL273" s="34" t="s">
        <v>1334</v>
      </c>
      <c r="BM273" s="34">
        <f t="shared" si="116"/>
        <v>0</v>
      </c>
      <c r="BN273" s="34" t="s">
        <v>1357</v>
      </c>
      <c r="BO273" s="34">
        <f t="shared" si="117"/>
        <v>0</v>
      </c>
      <c r="BP273" s="34" t="s">
        <v>1344</v>
      </c>
      <c r="BQ273" s="34">
        <f t="shared" si="118"/>
        <v>0</v>
      </c>
      <c r="BR273" s="34" t="s">
        <v>1342</v>
      </c>
      <c r="BS273" s="34">
        <f t="shared" si="119"/>
        <v>0</v>
      </c>
      <c r="BT273" s="34">
        <v>8</v>
      </c>
      <c r="BU273" s="34" t="s">
        <v>1324</v>
      </c>
      <c r="BV273" s="34">
        <f t="shared" si="120"/>
        <v>0</v>
      </c>
      <c r="BW273" s="34" t="s">
        <v>1330</v>
      </c>
      <c r="BX273" s="34">
        <f t="shared" si="120"/>
        <v>0</v>
      </c>
      <c r="BY273" s="34" t="s">
        <v>1334</v>
      </c>
      <c r="BZ273" s="34">
        <f t="shared" si="120"/>
        <v>0</v>
      </c>
      <c r="CA273" s="34" t="s">
        <v>1340</v>
      </c>
      <c r="CB273" s="34">
        <f t="shared" si="120"/>
        <v>0</v>
      </c>
      <c r="CC273" s="34" t="s">
        <v>1344</v>
      </c>
      <c r="CD273" s="34">
        <f t="shared" si="121"/>
        <v>0</v>
      </c>
      <c r="CE273" s="34" t="s">
        <v>1342</v>
      </c>
      <c r="CF273" s="34">
        <f t="shared" si="122"/>
        <v>0</v>
      </c>
      <c r="CG273" s="34">
        <v>8</v>
      </c>
      <c r="CH273" s="34" t="s">
        <v>1324</v>
      </c>
      <c r="CI273" s="34">
        <f t="shared" si="123"/>
        <v>0</v>
      </c>
      <c r="CJ273" s="34" t="s">
        <v>1330</v>
      </c>
      <c r="CK273" s="34">
        <f t="shared" si="124"/>
        <v>0</v>
      </c>
      <c r="CL273" s="34" t="s">
        <v>1334</v>
      </c>
      <c r="CM273" s="34">
        <f t="shared" si="125"/>
        <v>0</v>
      </c>
      <c r="CN273" s="34" t="s">
        <v>1340</v>
      </c>
      <c r="CO273" s="34">
        <f t="shared" si="126"/>
        <v>0</v>
      </c>
      <c r="CP273" s="34" t="s">
        <v>1344</v>
      </c>
      <c r="CQ273" s="34">
        <f t="shared" si="127"/>
        <v>0</v>
      </c>
      <c r="CR273" s="34" t="s">
        <v>1342</v>
      </c>
      <c r="CS273" s="34">
        <f t="shared" si="128"/>
        <v>0</v>
      </c>
    </row>
    <row r="274" spans="1:97" s="44" customFormat="1" ht="15.75">
      <c r="A274" s="42" t="s">
        <v>994</v>
      </c>
      <c r="B274" s="40" t="s">
        <v>448</v>
      </c>
      <c r="C274" s="42" t="s">
        <v>44</v>
      </c>
      <c r="D274" s="42" t="s">
        <v>8</v>
      </c>
      <c r="E274" s="35"/>
      <c r="F274" s="42">
        <v>0.5</v>
      </c>
      <c r="G274" s="34">
        <v>0</v>
      </c>
      <c r="H274" s="34">
        <v>111</v>
      </c>
      <c r="I274" s="34">
        <v>57</v>
      </c>
      <c r="J274" s="34">
        <v>68</v>
      </c>
      <c r="K274" s="73">
        <v>22</v>
      </c>
      <c r="L274" s="34">
        <v>55</v>
      </c>
      <c r="M274" s="34">
        <v>56.5</v>
      </c>
      <c r="N274" s="34">
        <v>370</v>
      </c>
      <c r="O274" s="34" t="str">
        <f>IF(D274="理科",IF(N274&gt;=分数线!$C$2,"本科",""),IF(D274="文科",IF(N274&gt;=分数线!$C$3,"本科","")))</f>
        <v/>
      </c>
      <c r="P274" s="34">
        <f t="shared" si="129"/>
        <v>-18</v>
      </c>
      <c r="Q274" s="34" t="str">
        <f>IF(D274="理科",IF(N274&gt;=分数线!$C$6,"重本",""),IF(D274="文科",IF(N274&gt;=分数线!$C$7,"重本","")))</f>
        <v/>
      </c>
      <c r="R274" s="34">
        <f t="shared" si="100"/>
        <v>0</v>
      </c>
      <c r="S274" s="34">
        <f t="shared" si="101"/>
        <v>-18</v>
      </c>
      <c r="T274" s="34">
        <v>1</v>
      </c>
      <c r="U274" s="34" t="s">
        <v>1320</v>
      </c>
      <c r="V274" s="34">
        <f t="shared" si="102"/>
        <v>-0.3</v>
      </c>
      <c r="W274" s="34" t="s">
        <v>1327</v>
      </c>
      <c r="X274" s="34">
        <f t="shared" si="102"/>
        <v>-0.3</v>
      </c>
      <c r="Y274" s="34" t="s">
        <v>1332</v>
      </c>
      <c r="Z274" s="34">
        <f t="shared" si="102"/>
        <v>-0.3</v>
      </c>
      <c r="AA274" s="34" t="s">
        <v>1340</v>
      </c>
      <c r="AB274" s="34">
        <f t="shared" si="102"/>
        <v>-0.3</v>
      </c>
      <c r="AC274" s="34" t="s">
        <v>73</v>
      </c>
      <c r="AD274" s="34">
        <f t="shared" si="103"/>
        <v>-0.3</v>
      </c>
      <c r="AE274" s="34" t="s">
        <v>1348</v>
      </c>
      <c r="AF274" s="34">
        <f t="shared" si="104"/>
        <v>-0.3</v>
      </c>
      <c r="AG274" s="34" t="s">
        <v>1359</v>
      </c>
      <c r="AH274" s="34" t="s">
        <v>1362</v>
      </c>
      <c r="AI274" s="34">
        <f t="shared" si="105"/>
        <v>-0.3</v>
      </c>
      <c r="AJ274" s="34" t="s">
        <v>1331</v>
      </c>
      <c r="AK274" s="34">
        <f t="shared" si="106"/>
        <v>-0.3</v>
      </c>
      <c r="AL274" s="34" t="s">
        <v>1335</v>
      </c>
      <c r="AM274" s="34">
        <f t="shared" si="107"/>
        <v>-0.3</v>
      </c>
      <c r="AN274" s="34" t="s">
        <v>1340</v>
      </c>
      <c r="AO274" s="34">
        <f t="shared" si="108"/>
        <v>-0.3</v>
      </c>
      <c r="AP274" s="34" t="s">
        <v>73</v>
      </c>
      <c r="AQ274" s="34">
        <f t="shared" si="109"/>
        <v>-0.3</v>
      </c>
      <c r="AR274" s="34" t="s">
        <v>1348</v>
      </c>
      <c r="AS274" s="34">
        <f t="shared" si="110"/>
        <v>-0.3</v>
      </c>
      <c r="AT274" s="34" t="s">
        <v>1359</v>
      </c>
      <c r="AU274" s="34" t="s">
        <v>1326</v>
      </c>
      <c r="AV274" s="34">
        <f t="shared" si="111"/>
        <v>-0.44999999999999996</v>
      </c>
      <c r="AW274" s="34" t="s">
        <v>1331</v>
      </c>
      <c r="AX274" s="34">
        <f t="shared" si="111"/>
        <v>-0.44999999999999996</v>
      </c>
      <c r="AY274" s="34" t="s">
        <v>1335</v>
      </c>
      <c r="AZ274" s="34">
        <f t="shared" si="111"/>
        <v>-0.44999999999999996</v>
      </c>
      <c r="BA274" s="34" t="s">
        <v>1340</v>
      </c>
      <c r="BB274" s="34">
        <f t="shared" si="111"/>
        <v>-0.44999999999999996</v>
      </c>
      <c r="BC274" s="34" t="s">
        <v>73</v>
      </c>
      <c r="BD274" s="34">
        <f t="shared" si="112"/>
        <v>-0.44999999999999996</v>
      </c>
      <c r="BE274" s="34" t="s">
        <v>1348</v>
      </c>
      <c r="BF274" s="34">
        <f t="shared" si="113"/>
        <v>-0.44999999999999996</v>
      </c>
      <c r="BG274" s="34">
        <v>12</v>
      </c>
      <c r="BH274" s="34" t="s">
        <v>1326</v>
      </c>
      <c r="BI274" s="34">
        <f t="shared" si="114"/>
        <v>-0.44999999999999996</v>
      </c>
      <c r="BJ274" s="34" t="s">
        <v>1331</v>
      </c>
      <c r="BK274" s="34">
        <f t="shared" si="115"/>
        <v>-0.44999999999999996</v>
      </c>
      <c r="BL274" s="34" t="s">
        <v>1335</v>
      </c>
      <c r="BM274" s="34">
        <f t="shared" si="116"/>
        <v>-0.44999999999999996</v>
      </c>
      <c r="BN274" s="34" t="s">
        <v>1340</v>
      </c>
      <c r="BO274" s="34">
        <f t="shared" si="117"/>
        <v>-0.44999999999999996</v>
      </c>
      <c r="BP274" s="34" t="s">
        <v>73</v>
      </c>
      <c r="BQ274" s="34">
        <f t="shared" si="118"/>
        <v>-0.44999999999999996</v>
      </c>
      <c r="BR274" s="34" t="s">
        <v>1348</v>
      </c>
      <c r="BS274" s="34">
        <f t="shared" si="119"/>
        <v>-0.44999999999999996</v>
      </c>
      <c r="BT274" s="34">
        <v>12</v>
      </c>
      <c r="BU274" s="34" t="s">
        <v>1326</v>
      </c>
      <c r="BV274" s="34">
        <f t="shared" si="120"/>
        <v>-0.75</v>
      </c>
      <c r="BW274" s="34" t="s">
        <v>1331</v>
      </c>
      <c r="BX274" s="34">
        <f t="shared" si="120"/>
        <v>-0.75</v>
      </c>
      <c r="BY274" s="34" t="s">
        <v>1335</v>
      </c>
      <c r="BZ274" s="34">
        <f t="shared" si="120"/>
        <v>-0.75</v>
      </c>
      <c r="CA274" s="34" t="s">
        <v>1340</v>
      </c>
      <c r="CB274" s="34">
        <f t="shared" si="120"/>
        <v>-0.75</v>
      </c>
      <c r="CC274" s="34" t="s">
        <v>73</v>
      </c>
      <c r="CD274" s="34">
        <f t="shared" si="121"/>
        <v>-0.75</v>
      </c>
      <c r="CE274" s="34" t="s">
        <v>1348</v>
      </c>
      <c r="CF274" s="34">
        <f t="shared" si="122"/>
        <v>-0.75</v>
      </c>
      <c r="CG274" s="34">
        <v>12</v>
      </c>
      <c r="CH274" s="34" t="s">
        <v>1326</v>
      </c>
      <c r="CI274" s="34">
        <f t="shared" si="123"/>
        <v>-0.75</v>
      </c>
      <c r="CJ274" s="34" t="s">
        <v>1331</v>
      </c>
      <c r="CK274" s="34">
        <f t="shared" si="124"/>
        <v>-0.75</v>
      </c>
      <c r="CL274" s="34" t="s">
        <v>1335</v>
      </c>
      <c r="CM274" s="34">
        <f t="shared" si="125"/>
        <v>-0.75</v>
      </c>
      <c r="CN274" s="34" t="s">
        <v>1340</v>
      </c>
      <c r="CO274" s="34">
        <f t="shared" si="126"/>
        <v>-0.75</v>
      </c>
      <c r="CP274" s="34" t="s">
        <v>73</v>
      </c>
      <c r="CQ274" s="34">
        <f t="shared" si="127"/>
        <v>-0.75</v>
      </c>
      <c r="CR274" s="34" t="s">
        <v>1348</v>
      </c>
      <c r="CS274" s="34">
        <f t="shared" si="128"/>
        <v>-0.75</v>
      </c>
    </row>
    <row r="275" spans="1:97" s="44" customFormat="1" ht="15.75">
      <c r="A275" s="42" t="s">
        <v>995</v>
      </c>
      <c r="B275" s="40" t="s">
        <v>449</v>
      </c>
      <c r="C275" s="42" t="s">
        <v>44</v>
      </c>
      <c r="D275" s="42" t="s">
        <v>8</v>
      </c>
      <c r="E275" s="35"/>
      <c r="F275" s="42">
        <v>0</v>
      </c>
      <c r="G275" s="34">
        <v>0</v>
      </c>
      <c r="H275" s="34">
        <v>100</v>
      </c>
      <c r="I275" s="34">
        <v>73</v>
      </c>
      <c r="J275" s="34">
        <v>49</v>
      </c>
      <c r="K275" s="73">
        <v>48.5</v>
      </c>
      <c r="L275" s="34">
        <v>46</v>
      </c>
      <c r="M275" s="34">
        <v>52</v>
      </c>
      <c r="N275" s="34">
        <v>369</v>
      </c>
      <c r="O275" s="34" t="str">
        <f>IF(D275="理科",IF(N275&gt;=分数线!$C$2,"本科",""),IF(D275="文科",IF(N275&gt;=分数线!$C$3,"本科","")))</f>
        <v/>
      </c>
      <c r="P275" s="34">
        <f t="shared" si="129"/>
        <v>0</v>
      </c>
      <c r="Q275" s="34" t="str">
        <f>IF(D275="理科",IF(N275&gt;=分数线!$C$6,"重本",""),IF(D275="文科",IF(N275&gt;=分数线!$C$7,"重本","")))</f>
        <v/>
      </c>
      <c r="R275" s="34">
        <f t="shared" si="100"/>
        <v>0</v>
      </c>
      <c r="S275" s="34">
        <f t="shared" si="101"/>
        <v>0</v>
      </c>
      <c r="T275" s="34">
        <v>7</v>
      </c>
      <c r="U275" s="34" t="s">
        <v>1362</v>
      </c>
      <c r="V275" s="34">
        <f t="shared" si="102"/>
        <v>0</v>
      </c>
      <c r="W275" s="34" t="s">
        <v>1363</v>
      </c>
      <c r="X275" s="34">
        <f t="shared" si="102"/>
        <v>0</v>
      </c>
      <c r="Y275" s="34" t="s">
        <v>1332</v>
      </c>
      <c r="Z275" s="34">
        <f t="shared" si="102"/>
        <v>0</v>
      </c>
      <c r="AA275" s="34" t="s">
        <v>1340</v>
      </c>
      <c r="AB275" s="34">
        <f t="shared" si="102"/>
        <v>0</v>
      </c>
      <c r="AC275" s="34" t="s">
        <v>72</v>
      </c>
      <c r="AD275" s="34">
        <f t="shared" si="103"/>
        <v>0</v>
      </c>
      <c r="AE275" s="34" t="s">
        <v>18</v>
      </c>
      <c r="AF275" s="34">
        <f t="shared" si="104"/>
        <v>0</v>
      </c>
      <c r="AG275" s="34" t="s">
        <v>220</v>
      </c>
      <c r="AH275" s="34" t="s">
        <v>1362</v>
      </c>
      <c r="AI275" s="34">
        <f t="shared" si="105"/>
        <v>0</v>
      </c>
      <c r="AJ275" s="34" t="s">
        <v>1363</v>
      </c>
      <c r="AK275" s="34">
        <f t="shared" si="106"/>
        <v>0</v>
      </c>
      <c r="AL275" s="34" t="s">
        <v>1332</v>
      </c>
      <c r="AM275" s="34">
        <f t="shared" si="107"/>
        <v>0</v>
      </c>
      <c r="AN275" s="34" t="s">
        <v>1340</v>
      </c>
      <c r="AO275" s="34">
        <f t="shared" si="108"/>
        <v>0</v>
      </c>
      <c r="AP275" s="34" t="s">
        <v>72</v>
      </c>
      <c r="AQ275" s="34">
        <f t="shared" si="109"/>
        <v>0</v>
      </c>
      <c r="AR275" s="34" t="s">
        <v>18</v>
      </c>
      <c r="AS275" s="34">
        <f t="shared" si="110"/>
        <v>0</v>
      </c>
      <c r="AT275" s="34" t="s">
        <v>220</v>
      </c>
      <c r="AU275" s="34" t="s">
        <v>1323</v>
      </c>
      <c r="AV275" s="34">
        <f t="shared" si="111"/>
        <v>0</v>
      </c>
      <c r="AW275" s="34" t="s">
        <v>1351</v>
      </c>
      <c r="AX275" s="34">
        <f t="shared" si="111"/>
        <v>0</v>
      </c>
      <c r="AY275" s="34" t="s">
        <v>1332</v>
      </c>
      <c r="AZ275" s="34">
        <f t="shared" si="111"/>
        <v>0</v>
      </c>
      <c r="BA275" s="34" t="s">
        <v>1340</v>
      </c>
      <c r="BB275" s="34">
        <f t="shared" si="111"/>
        <v>0</v>
      </c>
      <c r="BC275" s="34" t="s">
        <v>1358</v>
      </c>
      <c r="BD275" s="34">
        <f t="shared" si="112"/>
        <v>0</v>
      </c>
      <c r="BE275" s="34" t="s">
        <v>1342</v>
      </c>
      <c r="BF275" s="34">
        <f t="shared" si="113"/>
        <v>0</v>
      </c>
      <c r="BG275" s="34">
        <v>7</v>
      </c>
      <c r="BH275" s="34" t="s">
        <v>1323</v>
      </c>
      <c r="BI275" s="34">
        <f t="shared" si="114"/>
        <v>0</v>
      </c>
      <c r="BJ275" s="34" t="s">
        <v>1351</v>
      </c>
      <c r="BK275" s="34">
        <f t="shared" si="115"/>
        <v>0</v>
      </c>
      <c r="BL275" s="34" t="s">
        <v>1332</v>
      </c>
      <c r="BM275" s="34">
        <f t="shared" si="116"/>
        <v>0</v>
      </c>
      <c r="BN275" s="34" t="s">
        <v>1340</v>
      </c>
      <c r="BO275" s="34">
        <f t="shared" si="117"/>
        <v>0</v>
      </c>
      <c r="BP275" s="34" t="s">
        <v>1358</v>
      </c>
      <c r="BQ275" s="34">
        <f t="shared" si="118"/>
        <v>0</v>
      </c>
      <c r="BR275" s="34" t="s">
        <v>1342</v>
      </c>
      <c r="BS275" s="34">
        <f t="shared" si="119"/>
        <v>0</v>
      </c>
      <c r="BT275" s="34">
        <v>7</v>
      </c>
      <c r="BU275" s="34" t="s">
        <v>1323</v>
      </c>
      <c r="BV275" s="34">
        <f t="shared" si="120"/>
        <v>0</v>
      </c>
      <c r="BW275" s="34" t="s">
        <v>19</v>
      </c>
      <c r="BX275" s="34">
        <f t="shared" si="120"/>
        <v>0</v>
      </c>
      <c r="BY275" s="34" t="s">
        <v>1332</v>
      </c>
      <c r="BZ275" s="34">
        <f t="shared" si="120"/>
        <v>0</v>
      </c>
      <c r="CA275" s="34" t="s">
        <v>1340</v>
      </c>
      <c r="CB275" s="34">
        <f t="shared" si="120"/>
        <v>0</v>
      </c>
      <c r="CC275" s="34" t="s">
        <v>1343</v>
      </c>
      <c r="CD275" s="34">
        <f t="shared" si="121"/>
        <v>0</v>
      </c>
      <c r="CE275" s="34" t="s">
        <v>1342</v>
      </c>
      <c r="CF275" s="34">
        <f t="shared" si="122"/>
        <v>0</v>
      </c>
      <c r="CG275" s="34">
        <v>7</v>
      </c>
      <c r="CH275" s="34" t="s">
        <v>1323</v>
      </c>
      <c r="CI275" s="34">
        <f t="shared" si="123"/>
        <v>0</v>
      </c>
      <c r="CJ275" s="34" t="s">
        <v>19</v>
      </c>
      <c r="CK275" s="34">
        <f t="shared" si="124"/>
        <v>0</v>
      </c>
      <c r="CL275" s="34" t="s">
        <v>1332</v>
      </c>
      <c r="CM275" s="34">
        <f t="shared" si="125"/>
        <v>0</v>
      </c>
      <c r="CN275" s="34" t="s">
        <v>1340</v>
      </c>
      <c r="CO275" s="34">
        <f t="shared" si="126"/>
        <v>0</v>
      </c>
      <c r="CP275" s="34" t="s">
        <v>1343</v>
      </c>
      <c r="CQ275" s="34">
        <f t="shared" si="127"/>
        <v>0</v>
      </c>
      <c r="CR275" s="34" t="s">
        <v>1342</v>
      </c>
      <c r="CS275" s="34">
        <f t="shared" si="128"/>
        <v>0</v>
      </c>
    </row>
    <row r="276" spans="1:97" s="44" customFormat="1" ht="15.75">
      <c r="A276" s="42" t="s">
        <v>996</v>
      </c>
      <c r="B276" s="40" t="s">
        <v>450</v>
      </c>
      <c r="C276" s="42" t="s">
        <v>44</v>
      </c>
      <c r="D276" s="42" t="s">
        <v>8</v>
      </c>
      <c r="E276" s="35"/>
      <c r="F276" s="42">
        <v>0</v>
      </c>
      <c r="G276" s="34">
        <v>0</v>
      </c>
      <c r="H276" s="34">
        <v>93</v>
      </c>
      <c r="I276" s="34">
        <v>51</v>
      </c>
      <c r="J276" s="34">
        <v>89</v>
      </c>
      <c r="K276" s="73">
        <v>49.5</v>
      </c>
      <c r="L276" s="34">
        <v>45</v>
      </c>
      <c r="M276" s="34">
        <v>40</v>
      </c>
      <c r="N276" s="34">
        <v>368</v>
      </c>
      <c r="O276" s="34" t="str">
        <f>IF(D276="理科",IF(N276&gt;=分数线!$C$2,"本科",""),IF(D276="文科",IF(N276&gt;=分数线!$C$3,"本科","")))</f>
        <v/>
      </c>
      <c r="P276" s="34">
        <f t="shared" si="129"/>
        <v>0</v>
      </c>
      <c r="Q276" s="34" t="str">
        <f>IF(D276="理科",IF(N276&gt;=分数线!$C$6,"重本",""),IF(D276="文科",IF(N276&gt;=分数线!$C$7,"重本","")))</f>
        <v/>
      </c>
      <c r="R276" s="34">
        <f t="shared" si="100"/>
        <v>0</v>
      </c>
      <c r="S276" s="34">
        <f t="shared" si="101"/>
        <v>0</v>
      </c>
      <c r="T276" s="34">
        <v>5</v>
      </c>
      <c r="U276" s="34" t="s">
        <v>1320</v>
      </c>
      <c r="V276" s="34">
        <f t="shared" si="102"/>
        <v>0</v>
      </c>
      <c r="W276" s="34" t="s">
        <v>1328</v>
      </c>
      <c r="X276" s="34">
        <f t="shared" si="102"/>
        <v>0</v>
      </c>
      <c r="Y276" s="34" t="s">
        <v>1353</v>
      </c>
      <c r="Z276" s="34">
        <f t="shared" si="102"/>
        <v>0</v>
      </c>
      <c r="AA276" s="34" t="s">
        <v>1340</v>
      </c>
      <c r="AB276" s="34">
        <f t="shared" si="102"/>
        <v>0</v>
      </c>
      <c r="AC276" s="34" t="s">
        <v>72</v>
      </c>
      <c r="AD276" s="34">
        <f t="shared" si="103"/>
        <v>0</v>
      </c>
      <c r="AE276" s="34" t="s">
        <v>18</v>
      </c>
      <c r="AF276" s="34">
        <f t="shared" si="104"/>
        <v>0</v>
      </c>
      <c r="AG276" s="34" t="s">
        <v>220</v>
      </c>
      <c r="AH276" s="34" t="s">
        <v>1362</v>
      </c>
      <c r="AI276" s="34">
        <f t="shared" si="105"/>
        <v>0</v>
      </c>
      <c r="AJ276" s="34" t="s">
        <v>1363</v>
      </c>
      <c r="AK276" s="34">
        <f t="shared" si="106"/>
        <v>0</v>
      </c>
      <c r="AL276" s="34" t="s">
        <v>1332</v>
      </c>
      <c r="AM276" s="34">
        <f t="shared" si="107"/>
        <v>0</v>
      </c>
      <c r="AN276" s="34" t="s">
        <v>1340</v>
      </c>
      <c r="AO276" s="34">
        <f t="shared" si="108"/>
        <v>0</v>
      </c>
      <c r="AP276" s="34" t="s">
        <v>72</v>
      </c>
      <c r="AQ276" s="34">
        <f t="shared" si="109"/>
        <v>0</v>
      </c>
      <c r="AR276" s="34" t="s">
        <v>18</v>
      </c>
      <c r="AS276" s="34">
        <f t="shared" si="110"/>
        <v>0</v>
      </c>
      <c r="AT276" s="34" t="s">
        <v>220</v>
      </c>
      <c r="AU276" s="34" t="s">
        <v>1323</v>
      </c>
      <c r="AV276" s="34">
        <f t="shared" si="111"/>
        <v>0</v>
      </c>
      <c r="AW276" s="34" t="s">
        <v>1351</v>
      </c>
      <c r="AX276" s="34">
        <f t="shared" si="111"/>
        <v>0</v>
      </c>
      <c r="AY276" s="34" t="s">
        <v>1332</v>
      </c>
      <c r="AZ276" s="34">
        <f t="shared" si="111"/>
        <v>0</v>
      </c>
      <c r="BA276" s="34" t="s">
        <v>1340</v>
      </c>
      <c r="BB276" s="34">
        <f t="shared" si="111"/>
        <v>0</v>
      </c>
      <c r="BC276" s="34" t="s">
        <v>1358</v>
      </c>
      <c r="BD276" s="34">
        <f t="shared" si="112"/>
        <v>0</v>
      </c>
      <c r="BE276" s="34" t="s">
        <v>1342</v>
      </c>
      <c r="BF276" s="34">
        <f t="shared" si="113"/>
        <v>0</v>
      </c>
      <c r="BG276" s="34">
        <v>7</v>
      </c>
      <c r="BH276" s="34" t="s">
        <v>1323</v>
      </c>
      <c r="BI276" s="34">
        <f t="shared" si="114"/>
        <v>0</v>
      </c>
      <c r="BJ276" s="34" t="s">
        <v>1351</v>
      </c>
      <c r="BK276" s="34">
        <f t="shared" si="115"/>
        <v>0</v>
      </c>
      <c r="BL276" s="34" t="s">
        <v>1332</v>
      </c>
      <c r="BM276" s="34">
        <f t="shared" si="116"/>
        <v>0</v>
      </c>
      <c r="BN276" s="34" t="s">
        <v>1340</v>
      </c>
      <c r="BO276" s="34">
        <f t="shared" si="117"/>
        <v>0</v>
      </c>
      <c r="BP276" s="34" t="s">
        <v>1358</v>
      </c>
      <c r="BQ276" s="34">
        <f t="shared" si="118"/>
        <v>0</v>
      </c>
      <c r="BR276" s="34" t="s">
        <v>1342</v>
      </c>
      <c r="BS276" s="34">
        <f t="shared" si="119"/>
        <v>0</v>
      </c>
      <c r="BT276" s="34">
        <v>7</v>
      </c>
      <c r="BU276" s="34" t="s">
        <v>1323</v>
      </c>
      <c r="BV276" s="34">
        <f t="shared" si="120"/>
        <v>0</v>
      </c>
      <c r="BW276" s="34" t="s">
        <v>19</v>
      </c>
      <c r="BX276" s="34">
        <f t="shared" si="120"/>
        <v>0</v>
      </c>
      <c r="BY276" s="34" t="s">
        <v>1332</v>
      </c>
      <c r="BZ276" s="34">
        <f t="shared" si="120"/>
        <v>0</v>
      </c>
      <c r="CA276" s="34" t="s">
        <v>1340</v>
      </c>
      <c r="CB276" s="34">
        <f t="shared" si="120"/>
        <v>0</v>
      </c>
      <c r="CC276" s="34" t="s">
        <v>1343</v>
      </c>
      <c r="CD276" s="34">
        <f t="shared" si="121"/>
        <v>0</v>
      </c>
      <c r="CE276" s="34" t="s">
        <v>1342</v>
      </c>
      <c r="CF276" s="34">
        <f t="shared" si="122"/>
        <v>0</v>
      </c>
      <c r="CG276" s="34">
        <v>7</v>
      </c>
      <c r="CH276" s="34" t="s">
        <v>1323</v>
      </c>
      <c r="CI276" s="34">
        <f t="shared" si="123"/>
        <v>0</v>
      </c>
      <c r="CJ276" s="34" t="s">
        <v>19</v>
      </c>
      <c r="CK276" s="34">
        <f t="shared" si="124"/>
        <v>0</v>
      </c>
      <c r="CL276" s="34" t="s">
        <v>1332</v>
      </c>
      <c r="CM276" s="34">
        <f t="shared" si="125"/>
        <v>0</v>
      </c>
      <c r="CN276" s="34" t="s">
        <v>1340</v>
      </c>
      <c r="CO276" s="34">
        <f t="shared" si="126"/>
        <v>0</v>
      </c>
      <c r="CP276" s="34" t="s">
        <v>1343</v>
      </c>
      <c r="CQ276" s="34">
        <f t="shared" si="127"/>
        <v>0</v>
      </c>
      <c r="CR276" s="34" t="s">
        <v>1342</v>
      </c>
      <c r="CS276" s="34">
        <f t="shared" si="128"/>
        <v>0</v>
      </c>
    </row>
    <row r="277" spans="1:97" s="44" customFormat="1" ht="15.75">
      <c r="A277" s="42" t="s">
        <v>997</v>
      </c>
      <c r="B277" s="40" t="s">
        <v>451</v>
      </c>
      <c r="C277" s="42" t="s">
        <v>44</v>
      </c>
      <c r="D277" s="42" t="s">
        <v>8</v>
      </c>
      <c r="E277" s="35"/>
      <c r="F277" s="42">
        <v>0</v>
      </c>
      <c r="G277" s="34">
        <v>0</v>
      </c>
      <c r="H277" s="34">
        <v>101</v>
      </c>
      <c r="I277" s="34">
        <v>39</v>
      </c>
      <c r="J277" s="34">
        <v>62</v>
      </c>
      <c r="K277" s="73">
        <v>30.5</v>
      </c>
      <c r="L277" s="34">
        <v>53</v>
      </c>
      <c r="M277" s="34">
        <v>52</v>
      </c>
      <c r="N277" s="34">
        <v>368</v>
      </c>
      <c r="O277" s="34" t="str">
        <f>IF(D277="理科",IF(N277&gt;=分数线!$C$2,"本科",""),IF(D277="文科",IF(N277&gt;=分数线!$C$3,"本科","")))</f>
        <v/>
      </c>
      <c r="P277" s="34">
        <f t="shared" si="129"/>
        <v>0</v>
      </c>
      <c r="Q277" s="34" t="str">
        <f>IF(D277="理科",IF(N277&gt;=分数线!$C$6,"重本",""),IF(D277="文科",IF(N277&gt;=分数线!$C$7,"重本","")))</f>
        <v/>
      </c>
      <c r="R277" s="34">
        <f t="shared" si="100"/>
        <v>0</v>
      </c>
      <c r="S277" s="34">
        <f t="shared" si="101"/>
        <v>0</v>
      </c>
      <c r="T277" s="34">
        <v>4</v>
      </c>
      <c r="U277" s="34" t="s">
        <v>1326</v>
      </c>
      <c r="V277" s="34">
        <f t="shared" si="102"/>
        <v>0</v>
      </c>
      <c r="W277" s="34" t="s">
        <v>1364</v>
      </c>
      <c r="X277" s="34">
        <f t="shared" si="102"/>
        <v>0</v>
      </c>
      <c r="Y277" s="34" t="s">
        <v>1355</v>
      </c>
      <c r="Z277" s="34">
        <f t="shared" si="102"/>
        <v>0</v>
      </c>
      <c r="AA277" s="34" t="s">
        <v>1366</v>
      </c>
      <c r="AB277" s="34">
        <f t="shared" si="102"/>
        <v>0</v>
      </c>
      <c r="AC277" s="34" t="s">
        <v>1344</v>
      </c>
      <c r="AD277" s="34">
        <f t="shared" si="103"/>
        <v>0</v>
      </c>
      <c r="AE277" s="34" t="s">
        <v>1349</v>
      </c>
      <c r="AF277" s="34">
        <f t="shared" si="104"/>
        <v>0</v>
      </c>
      <c r="AG277" s="34" t="s">
        <v>219</v>
      </c>
      <c r="AH277" s="34" t="s">
        <v>1324</v>
      </c>
      <c r="AI277" s="34">
        <f t="shared" si="105"/>
        <v>0</v>
      </c>
      <c r="AJ277" s="34" t="s">
        <v>1330</v>
      </c>
      <c r="AK277" s="34">
        <f t="shared" si="106"/>
        <v>0</v>
      </c>
      <c r="AL277" s="34" t="s">
        <v>1365</v>
      </c>
      <c r="AM277" s="34">
        <f t="shared" si="107"/>
        <v>0</v>
      </c>
      <c r="AN277" s="34" t="s">
        <v>1366</v>
      </c>
      <c r="AO277" s="34">
        <f t="shared" si="108"/>
        <v>0</v>
      </c>
      <c r="AP277" s="34" t="s">
        <v>1344</v>
      </c>
      <c r="AQ277" s="34">
        <f t="shared" si="109"/>
        <v>0</v>
      </c>
      <c r="AR277" s="34" t="s">
        <v>1349</v>
      </c>
      <c r="AS277" s="34">
        <f t="shared" si="110"/>
        <v>0</v>
      </c>
      <c r="AT277" s="34" t="s">
        <v>219</v>
      </c>
      <c r="AU277" s="34" t="s">
        <v>1324</v>
      </c>
      <c r="AV277" s="34">
        <f t="shared" si="111"/>
        <v>0</v>
      </c>
      <c r="AW277" s="34" t="s">
        <v>1330</v>
      </c>
      <c r="AX277" s="34">
        <f t="shared" si="111"/>
        <v>0</v>
      </c>
      <c r="AY277" s="34" t="s">
        <v>1334</v>
      </c>
      <c r="AZ277" s="34">
        <f t="shared" si="111"/>
        <v>0</v>
      </c>
      <c r="BA277" s="34" t="s">
        <v>1357</v>
      </c>
      <c r="BB277" s="34">
        <f t="shared" si="111"/>
        <v>0</v>
      </c>
      <c r="BC277" s="34" t="s">
        <v>1344</v>
      </c>
      <c r="BD277" s="34">
        <f t="shared" si="112"/>
        <v>0</v>
      </c>
      <c r="BE277" s="34" t="s">
        <v>1349</v>
      </c>
      <c r="BF277" s="34">
        <f t="shared" si="113"/>
        <v>0</v>
      </c>
      <c r="BG277" s="34">
        <v>8</v>
      </c>
      <c r="BH277" s="34" t="s">
        <v>1324</v>
      </c>
      <c r="BI277" s="34">
        <f t="shared" si="114"/>
        <v>0</v>
      </c>
      <c r="BJ277" s="34" t="s">
        <v>1330</v>
      </c>
      <c r="BK277" s="34">
        <f t="shared" si="115"/>
        <v>0</v>
      </c>
      <c r="BL277" s="34" t="s">
        <v>1334</v>
      </c>
      <c r="BM277" s="34">
        <f t="shared" si="116"/>
        <v>0</v>
      </c>
      <c r="BN277" s="34" t="s">
        <v>1357</v>
      </c>
      <c r="BO277" s="34">
        <f t="shared" si="117"/>
        <v>0</v>
      </c>
      <c r="BP277" s="34" t="s">
        <v>1344</v>
      </c>
      <c r="BQ277" s="34">
        <f t="shared" si="118"/>
        <v>0</v>
      </c>
      <c r="BR277" s="34" t="s">
        <v>1342</v>
      </c>
      <c r="BS277" s="34">
        <f t="shared" si="119"/>
        <v>0</v>
      </c>
      <c r="BT277" s="34">
        <v>8</v>
      </c>
      <c r="BU277" s="34" t="s">
        <v>1324</v>
      </c>
      <c r="BV277" s="34">
        <f t="shared" si="120"/>
        <v>0</v>
      </c>
      <c r="BW277" s="34" t="s">
        <v>1330</v>
      </c>
      <c r="BX277" s="34">
        <f t="shared" si="120"/>
        <v>0</v>
      </c>
      <c r="BY277" s="34" t="s">
        <v>1334</v>
      </c>
      <c r="BZ277" s="34">
        <f t="shared" si="120"/>
        <v>0</v>
      </c>
      <c r="CA277" s="34" t="s">
        <v>1340</v>
      </c>
      <c r="CB277" s="34">
        <f t="shared" si="120"/>
        <v>0</v>
      </c>
      <c r="CC277" s="34" t="s">
        <v>1344</v>
      </c>
      <c r="CD277" s="34">
        <f t="shared" si="121"/>
        <v>0</v>
      </c>
      <c r="CE277" s="34" t="s">
        <v>1342</v>
      </c>
      <c r="CF277" s="34">
        <f t="shared" si="122"/>
        <v>0</v>
      </c>
      <c r="CG277" s="34">
        <v>8</v>
      </c>
      <c r="CH277" s="34" t="s">
        <v>1324</v>
      </c>
      <c r="CI277" s="34">
        <f t="shared" si="123"/>
        <v>0</v>
      </c>
      <c r="CJ277" s="34" t="s">
        <v>1330</v>
      </c>
      <c r="CK277" s="34">
        <f t="shared" si="124"/>
        <v>0</v>
      </c>
      <c r="CL277" s="34" t="s">
        <v>1334</v>
      </c>
      <c r="CM277" s="34">
        <f t="shared" si="125"/>
        <v>0</v>
      </c>
      <c r="CN277" s="34" t="s">
        <v>1340</v>
      </c>
      <c r="CO277" s="34">
        <f t="shared" si="126"/>
        <v>0</v>
      </c>
      <c r="CP277" s="34" t="s">
        <v>1344</v>
      </c>
      <c r="CQ277" s="34">
        <f t="shared" si="127"/>
        <v>0</v>
      </c>
      <c r="CR277" s="34" t="s">
        <v>1342</v>
      </c>
      <c r="CS277" s="34">
        <f t="shared" si="128"/>
        <v>0</v>
      </c>
    </row>
    <row r="278" spans="1:97" s="44" customFormat="1" ht="15.75">
      <c r="A278" s="42" t="s">
        <v>998</v>
      </c>
      <c r="B278" s="40" t="s">
        <v>452</v>
      </c>
      <c r="C278" s="42" t="s">
        <v>44</v>
      </c>
      <c r="D278" s="42" t="s">
        <v>8</v>
      </c>
      <c r="E278" s="35"/>
      <c r="F278" s="42">
        <v>0.2</v>
      </c>
      <c r="G278" s="34">
        <v>0</v>
      </c>
      <c r="H278" s="34">
        <v>98</v>
      </c>
      <c r="I278" s="34">
        <v>67</v>
      </c>
      <c r="J278" s="34">
        <v>69</v>
      </c>
      <c r="K278" s="73">
        <v>24</v>
      </c>
      <c r="L278" s="34">
        <v>44</v>
      </c>
      <c r="M278" s="34">
        <v>63.5</v>
      </c>
      <c r="N278" s="34">
        <v>366</v>
      </c>
      <c r="O278" s="34" t="str">
        <f>IF(D278="理科",IF(N278&gt;=分数线!$C$2,"本科",""),IF(D278="文科",IF(N278&gt;=分数线!$C$3,"本科","")))</f>
        <v/>
      </c>
      <c r="P278" s="34">
        <f t="shared" si="129"/>
        <v>-7.2</v>
      </c>
      <c r="Q278" s="34" t="str">
        <f>IF(D278="理科",IF(N278&gt;=分数线!$C$6,"重本",""),IF(D278="文科",IF(N278&gt;=分数线!$C$7,"重本","")))</f>
        <v/>
      </c>
      <c r="R278" s="34">
        <f t="shared" si="100"/>
        <v>0</v>
      </c>
      <c r="S278" s="34">
        <f t="shared" si="101"/>
        <v>-7.2</v>
      </c>
      <c r="T278" s="34">
        <v>6</v>
      </c>
      <c r="U278" s="34" t="s">
        <v>1321</v>
      </c>
      <c r="V278" s="34">
        <f t="shared" si="102"/>
        <v>-0.12000000000000001</v>
      </c>
      <c r="W278" s="34" t="s">
        <v>1328</v>
      </c>
      <c r="X278" s="34">
        <f t="shared" si="102"/>
        <v>-0.12000000000000001</v>
      </c>
      <c r="Y278" s="34" t="s">
        <v>1353</v>
      </c>
      <c r="Z278" s="34">
        <f t="shared" si="102"/>
        <v>-0.12000000000000001</v>
      </c>
      <c r="AA278" s="34" t="s">
        <v>1340</v>
      </c>
      <c r="AB278" s="34">
        <f t="shared" ref="AB278" si="130">IF($C278="应届",($S278*0.1)/6,IF($C278="往届","","NULL"))</f>
        <v>-0.12000000000000001</v>
      </c>
      <c r="AC278" s="34" t="s">
        <v>1345</v>
      </c>
      <c r="AD278" s="34">
        <f t="shared" si="103"/>
        <v>-0.12000000000000001</v>
      </c>
      <c r="AE278" s="34" t="s">
        <v>1348</v>
      </c>
      <c r="AF278" s="34">
        <f t="shared" si="104"/>
        <v>-0.12000000000000001</v>
      </c>
      <c r="AG278" s="34" t="s">
        <v>221</v>
      </c>
      <c r="AH278" s="34" t="s">
        <v>1321</v>
      </c>
      <c r="AI278" s="34">
        <f t="shared" si="105"/>
        <v>-0.12000000000000001</v>
      </c>
      <c r="AJ278" s="34" t="s">
        <v>1328</v>
      </c>
      <c r="AK278" s="34">
        <f t="shared" si="106"/>
        <v>-0.12000000000000001</v>
      </c>
      <c r="AL278" s="34" t="s">
        <v>1353</v>
      </c>
      <c r="AM278" s="34">
        <f t="shared" si="107"/>
        <v>-0.12000000000000001</v>
      </c>
      <c r="AN278" s="34" t="s">
        <v>1340</v>
      </c>
      <c r="AO278" s="34">
        <f t="shared" si="108"/>
        <v>-0.12000000000000001</v>
      </c>
      <c r="AP278" s="34" t="s">
        <v>1345</v>
      </c>
      <c r="AQ278" s="34">
        <f t="shared" si="109"/>
        <v>-0.12000000000000001</v>
      </c>
      <c r="AR278" s="34" t="s">
        <v>1348</v>
      </c>
      <c r="AS278" s="34">
        <f t="shared" si="110"/>
        <v>-0.12000000000000001</v>
      </c>
      <c r="AT278" s="34" t="s">
        <v>221</v>
      </c>
      <c r="AU278" s="34" t="s">
        <v>1321</v>
      </c>
      <c r="AV278" s="34">
        <f t="shared" si="111"/>
        <v>-0.18000000000000002</v>
      </c>
      <c r="AW278" s="34" t="s">
        <v>1328</v>
      </c>
      <c r="AX278" s="34">
        <f t="shared" si="111"/>
        <v>-0.18000000000000002</v>
      </c>
      <c r="AY278" s="34" t="s">
        <v>1361</v>
      </c>
      <c r="AZ278" s="34">
        <f t="shared" si="111"/>
        <v>-0.18000000000000002</v>
      </c>
      <c r="BA278" s="34" t="s">
        <v>1339</v>
      </c>
      <c r="BB278" s="34">
        <f t="shared" ref="BB278" si="131">IF($C278="应届",($S278*0.15)/6,IF($C278="往届","","NULL"))</f>
        <v>-0.18000000000000002</v>
      </c>
      <c r="BC278" s="34" t="s">
        <v>1345</v>
      </c>
      <c r="BD278" s="34">
        <f t="shared" si="112"/>
        <v>-0.18000000000000002</v>
      </c>
      <c r="BE278" s="34" t="s">
        <v>1348</v>
      </c>
      <c r="BF278" s="34">
        <f t="shared" si="113"/>
        <v>-0.18000000000000002</v>
      </c>
      <c r="BG278" s="34">
        <v>6</v>
      </c>
      <c r="BH278" s="34" t="s">
        <v>1321</v>
      </c>
      <c r="BI278" s="34">
        <f t="shared" si="114"/>
        <v>-0.18000000000000002</v>
      </c>
      <c r="BJ278" s="34" t="s">
        <v>1328</v>
      </c>
      <c r="BK278" s="34">
        <f t="shared" si="115"/>
        <v>-0.18000000000000002</v>
      </c>
      <c r="BL278" s="34" t="s">
        <v>1353</v>
      </c>
      <c r="BM278" s="34">
        <f t="shared" si="116"/>
        <v>-0.18000000000000002</v>
      </c>
      <c r="BN278" s="34" t="s">
        <v>1339</v>
      </c>
      <c r="BO278" s="34">
        <f t="shared" si="117"/>
        <v>-0.18000000000000002</v>
      </c>
      <c r="BP278" s="34" t="s">
        <v>1345</v>
      </c>
      <c r="BQ278" s="34">
        <f t="shared" si="118"/>
        <v>-0.18000000000000002</v>
      </c>
      <c r="BR278" s="34" t="s">
        <v>1348</v>
      </c>
      <c r="BS278" s="34">
        <f t="shared" si="119"/>
        <v>-0.18000000000000002</v>
      </c>
      <c r="BT278" s="34">
        <v>6</v>
      </c>
      <c r="BU278" s="34" t="s">
        <v>1321</v>
      </c>
      <c r="BV278" s="34">
        <f t="shared" si="120"/>
        <v>-0.3</v>
      </c>
      <c r="BW278" s="34" t="s">
        <v>1328</v>
      </c>
      <c r="BX278" s="34">
        <f t="shared" si="120"/>
        <v>-0.3</v>
      </c>
      <c r="BY278" s="34" t="s">
        <v>70</v>
      </c>
      <c r="BZ278" s="34">
        <f t="shared" si="120"/>
        <v>-0.3</v>
      </c>
      <c r="CA278" s="34" t="s">
        <v>1339</v>
      </c>
      <c r="CB278" s="34">
        <f t="shared" ref="CB278" si="132">IF($C278="应届",($S278*0.25)/6,IF($C278="往届",($S278*0.5)/6,"NULL"))</f>
        <v>-0.3</v>
      </c>
      <c r="CC278" s="34" t="s">
        <v>1345</v>
      </c>
      <c r="CD278" s="34">
        <f t="shared" si="121"/>
        <v>-0.3</v>
      </c>
      <c r="CE278" s="34" t="s">
        <v>1342</v>
      </c>
      <c r="CF278" s="34">
        <f t="shared" si="122"/>
        <v>-0.3</v>
      </c>
      <c r="CG278" s="34">
        <v>6</v>
      </c>
      <c r="CH278" s="34" t="s">
        <v>1321</v>
      </c>
      <c r="CI278" s="34">
        <f t="shared" si="123"/>
        <v>-0.3</v>
      </c>
      <c r="CJ278" s="34" t="s">
        <v>1328</v>
      </c>
      <c r="CK278" s="34">
        <f t="shared" si="124"/>
        <v>-0.3</v>
      </c>
      <c r="CL278" s="34" t="s">
        <v>70</v>
      </c>
      <c r="CM278" s="34">
        <f t="shared" si="125"/>
        <v>-0.3</v>
      </c>
      <c r="CN278" s="34" t="s">
        <v>1339</v>
      </c>
      <c r="CO278" s="34">
        <f t="shared" si="126"/>
        <v>-0.3</v>
      </c>
      <c r="CP278" s="34" t="s">
        <v>1342</v>
      </c>
      <c r="CQ278" s="34">
        <f t="shared" si="127"/>
        <v>-0.3</v>
      </c>
      <c r="CR278" s="34" t="s">
        <v>1342</v>
      </c>
      <c r="CS278" s="34">
        <f t="shared" si="128"/>
        <v>-0.3</v>
      </c>
    </row>
    <row r="279" spans="1:97" s="44" customFormat="1" ht="15.75">
      <c r="A279" s="42" t="s">
        <v>999</v>
      </c>
      <c r="B279" s="40" t="s">
        <v>453</v>
      </c>
      <c r="C279" s="42" t="s">
        <v>44</v>
      </c>
      <c r="D279" s="42" t="s">
        <v>8</v>
      </c>
      <c r="E279" s="35"/>
      <c r="F279" s="42">
        <v>0</v>
      </c>
      <c r="G279" s="34">
        <v>0</v>
      </c>
      <c r="H279" s="34">
        <v>94</v>
      </c>
      <c r="I279" s="34">
        <v>52</v>
      </c>
      <c r="J279" s="34">
        <v>80</v>
      </c>
      <c r="K279" s="73">
        <v>39.5</v>
      </c>
      <c r="L279" s="34">
        <v>58</v>
      </c>
      <c r="M279" s="34">
        <v>41.5</v>
      </c>
      <c r="N279" s="34">
        <v>365</v>
      </c>
      <c r="O279" s="34" t="str">
        <f>IF(D279="理科",IF(N279&gt;=分数线!$C$2,"本科",""),IF(D279="文科",IF(N279&gt;=分数线!$C$3,"本科","")))</f>
        <v/>
      </c>
      <c r="P279" s="34">
        <f t="shared" si="129"/>
        <v>0</v>
      </c>
      <c r="Q279" s="34" t="str">
        <f>IF(D279="理科",IF(N279&gt;=分数线!$C$6,"重本",""),IF(D279="文科",IF(N279&gt;=分数线!$C$7,"重本","")))</f>
        <v/>
      </c>
      <c r="R279" s="34">
        <f t="shared" ref="R279:R342" si="133">IF(G279&gt;0,IF(Q279="重本",G279*72,-(G279)*72),IF(Q279="重本",2*72,0))</f>
        <v>0</v>
      </c>
      <c r="S279" s="34">
        <f t="shared" ref="S279:S342" si="134">P279+R279</f>
        <v>0</v>
      </c>
      <c r="T279" s="34">
        <v>6</v>
      </c>
      <c r="U279" s="34" t="s">
        <v>1321</v>
      </c>
      <c r="V279" s="34">
        <f t="shared" ref="V279:AB342" si="135">IF($C279="应届",($S279*0.1)/6,IF($C279="往届","","NULL"))</f>
        <v>0</v>
      </c>
      <c r="W279" s="34" t="s">
        <v>1328</v>
      </c>
      <c r="X279" s="34">
        <f t="shared" si="135"/>
        <v>0</v>
      </c>
      <c r="Y279" s="34" t="s">
        <v>1353</v>
      </c>
      <c r="Z279" s="34">
        <f t="shared" si="135"/>
        <v>0</v>
      </c>
      <c r="AA279" s="34" t="s">
        <v>1340</v>
      </c>
      <c r="AB279" s="34">
        <f t="shared" si="135"/>
        <v>0</v>
      </c>
      <c r="AC279" s="34" t="s">
        <v>1345</v>
      </c>
      <c r="AD279" s="34">
        <f t="shared" ref="AD279:AD342" si="136">IF($C279="应届",($S279*0.1)/6,IF($C279="往届","","NULL"))</f>
        <v>0</v>
      </c>
      <c r="AE279" s="34" t="s">
        <v>1348</v>
      </c>
      <c r="AF279" s="34">
        <f t="shared" ref="AF279:AF342" si="137">IF($C279="应届",($S279*0.1)/6,IF($C279="往届","","NULL"))</f>
        <v>0</v>
      </c>
      <c r="AG279" s="34" t="s">
        <v>221</v>
      </c>
      <c r="AH279" s="34" t="s">
        <v>1321</v>
      </c>
      <c r="AI279" s="34">
        <f t="shared" ref="AI279:AI342" si="138">IF($C279="应届",($S279*0.1)/6,IF($C279="往届","","NULL"))</f>
        <v>0</v>
      </c>
      <c r="AJ279" s="34" t="s">
        <v>1328</v>
      </c>
      <c r="AK279" s="34">
        <f t="shared" ref="AK279:AK342" si="139">IF($C279="应届",($S279*0.1)/6,IF($C279="往届","","NULL"))</f>
        <v>0</v>
      </c>
      <c r="AL279" s="34" t="s">
        <v>1353</v>
      </c>
      <c r="AM279" s="34">
        <f t="shared" ref="AM279:AM342" si="140">IF($C279="应届",($S279*0.1)/6,IF($C279="往届","","NULL"))</f>
        <v>0</v>
      </c>
      <c r="AN279" s="34" t="s">
        <v>1340</v>
      </c>
      <c r="AO279" s="34">
        <f t="shared" ref="AO279:AO342" si="141">IF($C279="应届",($S279*0.1)/6,IF($C279="往届","","NULL"))</f>
        <v>0</v>
      </c>
      <c r="AP279" s="34" t="s">
        <v>1345</v>
      </c>
      <c r="AQ279" s="34">
        <f t="shared" ref="AQ279:AQ342" si="142">IF($C279="应届",($S279*0.1)/6,IF($C279="往届","","NULL"))</f>
        <v>0</v>
      </c>
      <c r="AR279" s="34" t="s">
        <v>1348</v>
      </c>
      <c r="AS279" s="34">
        <f t="shared" ref="AS279:AS342" si="143">IF($C279="应届",($S279*0.1)/6,IF($C279="往届","","NULL"))</f>
        <v>0</v>
      </c>
      <c r="AT279" s="34" t="s">
        <v>221</v>
      </c>
      <c r="AU279" s="34" t="s">
        <v>1321</v>
      </c>
      <c r="AV279" s="34">
        <f t="shared" ref="AV279:BB342" si="144">IF($C279="应届",($S279*0.15)/6,IF($C279="往届","","NULL"))</f>
        <v>0</v>
      </c>
      <c r="AW279" s="34" t="s">
        <v>1328</v>
      </c>
      <c r="AX279" s="34">
        <f t="shared" si="144"/>
        <v>0</v>
      </c>
      <c r="AY279" s="34" t="s">
        <v>1361</v>
      </c>
      <c r="AZ279" s="34">
        <f t="shared" si="144"/>
        <v>0</v>
      </c>
      <c r="BA279" s="34" t="s">
        <v>1339</v>
      </c>
      <c r="BB279" s="34">
        <f t="shared" si="144"/>
        <v>0</v>
      </c>
      <c r="BC279" s="34" t="s">
        <v>1345</v>
      </c>
      <c r="BD279" s="34">
        <f t="shared" ref="BD279:BD342" si="145">IF($C279="应届",($S279*0.15)/6,IF($C279="往届","","NULL"))</f>
        <v>0</v>
      </c>
      <c r="BE279" s="34" t="s">
        <v>1348</v>
      </c>
      <c r="BF279" s="34">
        <f t="shared" ref="BF279:BF342" si="146">IF($C279="应届",($S279*0.15)/6,IF($C279="往届","","NULL"))</f>
        <v>0</v>
      </c>
      <c r="BG279" s="34">
        <v>6</v>
      </c>
      <c r="BH279" s="34" t="s">
        <v>1321</v>
      </c>
      <c r="BI279" s="34">
        <f t="shared" ref="BI279:BI342" si="147">IF($C279="应届",($S279*0.15)/6,IF($C279="往届","","NULL"))</f>
        <v>0</v>
      </c>
      <c r="BJ279" s="34" t="s">
        <v>1328</v>
      </c>
      <c r="BK279" s="34">
        <f t="shared" ref="BK279:BK342" si="148">IF($C279="应届",($S279*0.15)/6,IF($C279="往届","","NULL"))</f>
        <v>0</v>
      </c>
      <c r="BL279" s="34" t="s">
        <v>1353</v>
      </c>
      <c r="BM279" s="34">
        <f t="shared" ref="BM279:BM342" si="149">IF($C279="应届",($S279*0.15)/6,IF($C279="往届","","NULL"))</f>
        <v>0</v>
      </c>
      <c r="BN279" s="34" t="s">
        <v>1339</v>
      </c>
      <c r="BO279" s="34">
        <f t="shared" ref="BO279:BO342" si="150">IF($C279="应届",($S279*0.15)/6,IF($C279="往届","","NULL"))</f>
        <v>0</v>
      </c>
      <c r="BP279" s="34" t="s">
        <v>1345</v>
      </c>
      <c r="BQ279" s="34">
        <f t="shared" ref="BQ279:BQ342" si="151">IF($C279="应届",($S279*0.15)/6,IF($C279="往届","","NULL"))</f>
        <v>0</v>
      </c>
      <c r="BR279" s="34" t="s">
        <v>1348</v>
      </c>
      <c r="BS279" s="34">
        <f t="shared" ref="BS279:BS342" si="152">IF($C279="应届",($S279*0.15)/6,IF($C279="往届","","NULL"))</f>
        <v>0</v>
      </c>
      <c r="BT279" s="34">
        <v>6</v>
      </c>
      <c r="BU279" s="34" t="s">
        <v>1321</v>
      </c>
      <c r="BV279" s="34">
        <f t="shared" ref="BV279:CB342" si="153">IF($C279="应届",($S279*0.25)/6,IF($C279="往届",($S279*0.5)/6,"NULL"))</f>
        <v>0</v>
      </c>
      <c r="BW279" s="34" t="s">
        <v>1328</v>
      </c>
      <c r="BX279" s="34">
        <f t="shared" si="153"/>
        <v>0</v>
      </c>
      <c r="BY279" s="34" t="s">
        <v>70</v>
      </c>
      <c r="BZ279" s="34">
        <f t="shared" si="153"/>
        <v>0</v>
      </c>
      <c r="CA279" s="34" t="s">
        <v>1339</v>
      </c>
      <c r="CB279" s="34">
        <f t="shared" si="153"/>
        <v>0</v>
      </c>
      <c r="CC279" s="34" t="s">
        <v>1345</v>
      </c>
      <c r="CD279" s="34">
        <f t="shared" ref="CD279:CD342" si="154">IF($C279="应届",($S279*0.25)/6,IF($C279="往届",($S279*0.5)/6,"NULL"))</f>
        <v>0</v>
      </c>
      <c r="CE279" s="34" t="s">
        <v>1342</v>
      </c>
      <c r="CF279" s="34">
        <f t="shared" ref="CF279:CF342" si="155">IF($C279="应届",($S279*0.25)/6,IF($C279="往届",($S279*0.5)/6,"NULL"))</f>
        <v>0</v>
      </c>
      <c r="CG279" s="34">
        <v>6</v>
      </c>
      <c r="CH279" s="34" t="s">
        <v>1321</v>
      </c>
      <c r="CI279" s="34">
        <f t="shared" ref="CI279:CI342" si="156">IF($C279="应届",($S279*0.25)/6,IF($C279="往届",($S279*0.5)/6,"NULL"))</f>
        <v>0</v>
      </c>
      <c r="CJ279" s="34" t="s">
        <v>1328</v>
      </c>
      <c r="CK279" s="34">
        <f t="shared" ref="CK279:CK342" si="157">IF($C279="应届",($S279*0.25)/6,IF($C279="往届",($S279*0.5)/6,"NULL"))</f>
        <v>0</v>
      </c>
      <c r="CL279" s="34" t="s">
        <v>70</v>
      </c>
      <c r="CM279" s="34">
        <f t="shared" ref="CM279:CM342" si="158">IF($C279="应届",($S279*0.25)/6,IF($C279="往届",($S279*0.5)/6,"NULL"))</f>
        <v>0</v>
      </c>
      <c r="CN279" s="34" t="s">
        <v>1339</v>
      </c>
      <c r="CO279" s="34">
        <f t="shared" ref="CO279:CO342" si="159">IF($C279="应届",($S279*0.25)/6,IF($C279="往届",($S279*0.5)/6,"NULL"))</f>
        <v>0</v>
      </c>
      <c r="CP279" s="34" t="s">
        <v>1342</v>
      </c>
      <c r="CQ279" s="34">
        <f t="shared" ref="CQ279:CQ342" si="160">IF($C279="应届",($S279*0.25)/6,IF($C279="往届",($S279*0.5)/6,"NULL"))</f>
        <v>0</v>
      </c>
      <c r="CR279" s="34" t="s">
        <v>1342</v>
      </c>
      <c r="CS279" s="34">
        <f t="shared" ref="CS279:CS342" si="161">IF($C279="应届",($S279*0.25)/6,IF($C279="往届",($S279*0.5)/6,"NULL"))</f>
        <v>0</v>
      </c>
    </row>
    <row r="280" spans="1:97" s="44" customFormat="1" ht="15.75">
      <c r="A280" s="42" t="s">
        <v>1000</v>
      </c>
      <c r="B280" s="40" t="s">
        <v>454</v>
      </c>
      <c r="C280" s="42" t="s">
        <v>44</v>
      </c>
      <c r="D280" s="42" t="s">
        <v>8</v>
      </c>
      <c r="E280" s="35"/>
      <c r="F280" s="42">
        <v>0</v>
      </c>
      <c r="G280" s="34">
        <v>0</v>
      </c>
      <c r="H280" s="34">
        <v>82</v>
      </c>
      <c r="I280" s="34">
        <v>55</v>
      </c>
      <c r="J280" s="34">
        <v>59</v>
      </c>
      <c r="K280" s="73">
        <v>57.5</v>
      </c>
      <c r="L280" s="34">
        <v>58</v>
      </c>
      <c r="M280" s="34">
        <v>53.5</v>
      </c>
      <c r="N280" s="34">
        <v>365</v>
      </c>
      <c r="O280" s="34" t="str">
        <f>IF(D280="理科",IF(N280&gt;=分数线!$C$2,"本科",""),IF(D280="文科",IF(N280&gt;=分数线!$C$3,"本科","")))</f>
        <v/>
      </c>
      <c r="P280" s="34">
        <f t="shared" si="129"/>
        <v>0</v>
      </c>
      <c r="Q280" s="34" t="str">
        <f>IF(D280="理科",IF(N280&gt;=分数线!$C$6,"重本",""),IF(D280="文科",IF(N280&gt;=分数线!$C$7,"重本","")))</f>
        <v/>
      </c>
      <c r="R280" s="34">
        <f t="shared" si="133"/>
        <v>0</v>
      </c>
      <c r="S280" s="34">
        <f t="shared" si="134"/>
        <v>0</v>
      </c>
      <c r="T280" s="34">
        <v>7</v>
      </c>
      <c r="U280" s="34" t="s">
        <v>1362</v>
      </c>
      <c r="V280" s="34">
        <f t="shared" si="135"/>
        <v>0</v>
      </c>
      <c r="W280" s="34" t="s">
        <v>1363</v>
      </c>
      <c r="X280" s="34">
        <f t="shared" si="135"/>
        <v>0</v>
      </c>
      <c r="Y280" s="34" t="s">
        <v>1332</v>
      </c>
      <c r="Z280" s="34">
        <f t="shared" si="135"/>
        <v>0</v>
      </c>
      <c r="AA280" s="34" t="s">
        <v>1340</v>
      </c>
      <c r="AB280" s="34">
        <f t="shared" si="135"/>
        <v>0</v>
      </c>
      <c r="AC280" s="34" t="s">
        <v>72</v>
      </c>
      <c r="AD280" s="34">
        <f t="shared" si="136"/>
        <v>0</v>
      </c>
      <c r="AE280" s="34" t="s">
        <v>18</v>
      </c>
      <c r="AF280" s="34">
        <f t="shared" si="137"/>
        <v>0</v>
      </c>
      <c r="AG280" s="34" t="s">
        <v>220</v>
      </c>
      <c r="AH280" s="34" t="s">
        <v>1362</v>
      </c>
      <c r="AI280" s="34">
        <f t="shared" si="138"/>
        <v>0</v>
      </c>
      <c r="AJ280" s="34" t="s">
        <v>1363</v>
      </c>
      <c r="AK280" s="34">
        <f t="shared" si="139"/>
        <v>0</v>
      </c>
      <c r="AL280" s="34" t="s">
        <v>1332</v>
      </c>
      <c r="AM280" s="34">
        <f t="shared" si="140"/>
        <v>0</v>
      </c>
      <c r="AN280" s="34" t="s">
        <v>1340</v>
      </c>
      <c r="AO280" s="34">
        <f t="shared" si="141"/>
        <v>0</v>
      </c>
      <c r="AP280" s="34" t="s">
        <v>72</v>
      </c>
      <c r="AQ280" s="34">
        <f t="shared" si="142"/>
        <v>0</v>
      </c>
      <c r="AR280" s="34" t="s">
        <v>18</v>
      </c>
      <c r="AS280" s="34">
        <f t="shared" si="143"/>
        <v>0</v>
      </c>
      <c r="AT280" s="34" t="s">
        <v>220</v>
      </c>
      <c r="AU280" s="34" t="s">
        <v>1323</v>
      </c>
      <c r="AV280" s="34">
        <f t="shared" si="144"/>
        <v>0</v>
      </c>
      <c r="AW280" s="34" t="s">
        <v>1351</v>
      </c>
      <c r="AX280" s="34">
        <f t="shared" si="144"/>
        <v>0</v>
      </c>
      <c r="AY280" s="34" t="s">
        <v>1332</v>
      </c>
      <c r="AZ280" s="34">
        <f t="shared" si="144"/>
        <v>0</v>
      </c>
      <c r="BA280" s="34" t="s">
        <v>1340</v>
      </c>
      <c r="BB280" s="34">
        <f t="shared" si="144"/>
        <v>0</v>
      </c>
      <c r="BC280" s="34" t="s">
        <v>1358</v>
      </c>
      <c r="BD280" s="34">
        <f t="shared" si="145"/>
        <v>0</v>
      </c>
      <c r="BE280" s="34" t="s">
        <v>1342</v>
      </c>
      <c r="BF280" s="34">
        <f t="shared" si="146"/>
        <v>0</v>
      </c>
      <c r="BG280" s="34">
        <v>7</v>
      </c>
      <c r="BH280" s="34" t="s">
        <v>1323</v>
      </c>
      <c r="BI280" s="34">
        <f t="shared" si="147"/>
        <v>0</v>
      </c>
      <c r="BJ280" s="34" t="s">
        <v>1351</v>
      </c>
      <c r="BK280" s="34">
        <f t="shared" si="148"/>
        <v>0</v>
      </c>
      <c r="BL280" s="34" t="s">
        <v>1332</v>
      </c>
      <c r="BM280" s="34">
        <f t="shared" si="149"/>
        <v>0</v>
      </c>
      <c r="BN280" s="34" t="s">
        <v>1340</v>
      </c>
      <c r="BO280" s="34">
        <f t="shared" si="150"/>
        <v>0</v>
      </c>
      <c r="BP280" s="34" t="s">
        <v>1358</v>
      </c>
      <c r="BQ280" s="34">
        <f t="shared" si="151"/>
        <v>0</v>
      </c>
      <c r="BR280" s="34" t="s">
        <v>1342</v>
      </c>
      <c r="BS280" s="34">
        <f t="shared" si="152"/>
        <v>0</v>
      </c>
      <c r="BT280" s="34">
        <v>7</v>
      </c>
      <c r="BU280" s="34" t="s">
        <v>1323</v>
      </c>
      <c r="BV280" s="34">
        <f t="shared" si="153"/>
        <v>0</v>
      </c>
      <c r="BW280" s="34" t="s">
        <v>19</v>
      </c>
      <c r="BX280" s="34">
        <f t="shared" si="153"/>
        <v>0</v>
      </c>
      <c r="BY280" s="34" t="s">
        <v>1332</v>
      </c>
      <c r="BZ280" s="34">
        <f t="shared" si="153"/>
        <v>0</v>
      </c>
      <c r="CA280" s="34" t="s">
        <v>1340</v>
      </c>
      <c r="CB280" s="34">
        <f t="shared" si="153"/>
        <v>0</v>
      </c>
      <c r="CC280" s="34" t="s">
        <v>1343</v>
      </c>
      <c r="CD280" s="34">
        <f t="shared" si="154"/>
        <v>0</v>
      </c>
      <c r="CE280" s="34" t="s">
        <v>1342</v>
      </c>
      <c r="CF280" s="34">
        <f t="shared" si="155"/>
        <v>0</v>
      </c>
      <c r="CG280" s="34">
        <v>7</v>
      </c>
      <c r="CH280" s="34" t="s">
        <v>1323</v>
      </c>
      <c r="CI280" s="34">
        <f t="shared" si="156"/>
        <v>0</v>
      </c>
      <c r="CJ280" s="34" t="s">
        <v>19</v>
      </c>
      <c r="CK280" s="34">
        <f t="shared" si="157"/>
        <v>0</v>
      </c>
      <c r="CL280" s="34" t="s">
        <v>1332</v>
      </c>
      <c r="CM280" s="34">
        <f t="shared" si="158"/>
        <v>0</v>
      </c>
      <c r="CN280" s="34" t="s">
        <v>1340</v>
      </c>
      <c r="CO280" s="34">
        <f t="shared" si="159"/>
        <v>0</v>
      </c>
      <c r="CP280" s="34" t="s">
        <v>1343</v>
      </c>
      <c r="CQ280" s="34">
        <f t="shared" si="160"/>
        <v>0</v>
      </c>
      <c r="CR280" s="34" t="s">
        <v>1342</v>
      </c>
      <c r="CS280" s="34">
        <f t="shared" si="161"/>
        <v>0</v>
      </c>
    </row>
    <row r="281" spans="1:97" s="44" customFormat="1" ht="15.75">
      <c r="A281" s="42" t="s">
        <v>1001</v>
      </c>
      <c r="B281" s="40" t="s">
        <v>455</v>
      </c>
      <c r="C281" s="42" t="s">
        <v>44</v>
      </c>
      <c r="D281" s="42" t="s">
        <v>8</v>
      </c>
      <c r="E281" s="35"/>
      <c r="F281" s="42">
        <v>1</v>
      </c>
      <c r="G281" s="34">
        <v>0</v>
      </c>
      <c r="H281" s="34">
        <v>104</v>
      </c>
      <c r="I281" s="34">
        <v>45</v>
      </c>
      <c r="J281" s="34">
        <v>73</v>
      </c>
      <c r="K281" s="73">
        <v>15</v>
      </c>
      <c r="L281" s="34">
        <v>62.5</v>
      </c>
      <c r="M281" s="34">
        <v>63</v>
      </c>
      <c r="N281" s="34">
        <v>363</v>
      </c>
      <c r="O281" s="34" t="str">
        <f>IF(D281="理科",IF(N281&gt;=分数线!$C$2,"本科",""),IF(D281="文科",IF(N281&gt;=分数线!$C$3,"本科","")))</f>
        <v/>
      </c>
      <c r="P281" s="34">
        <f t="shared" si="129"/>
        <v>-36</v>
      </c>
      <c r="Q281" s="34" t="str">
        <f>IF(D281="理科",IF(N281&gt;=分数线!$C$6,"重本",""),IF(D281="文科",IF(N281&gt;=分数线!$C$7,"重本","")))</f>
        <v/>
      </c>
      <c r="R281" s="34">
        <f t="shared" si="133"/>
        <v>0</v>
      </c>
      <c r="S281" s="34">
        <f t="shared" si="134"/>
        <v>-36</v>
      </c>
      <c r="T281" s="34">
        <v>2</v>
      </c>
      <c r="U281" s="34" t="s">
        <v>1321</v>
      </c>
      <c r="V281" s="34">
        <f t="shared" si="135"/>
        <v>-0.6</v>
      </c>
      <c r="W281" s="34" t="s">
        <v>1364</v>
      </c>
      <c r="X281" s="34">
        <f t="shared" si="135"/>
        <v>-0.6</v>
      </c>
      <c r="Y281" s="34" t="s">
        <v>1333</v>
      </c>
      <c r="Z281" s="34">
        <f t="shared" si="135"/>
        <v>-0.6</v>
      </c>
      <c r="AA281" s="34" t="s">
        <v>1366</v>
      </c>
      <c r="AB281" s="34">
        <f t="shared" si="135"/>
        <v>-0.6</v>
      </c>
      <c r="AC281" s="34" t="s">
        <v>73</v>
      </c>
      <c r="AD281" s="34">
        <f t="shared" si="136"/>
        <v>-0.6</v>
      </c>
      <c r="AE281" s="34" t="s">
        <v>1348</v>
      </c>
      <c r="AF281" s="34">
        <f t="shared" si="137"/>
        <v>-0.6</v>
      </c>
      <c r="AG281" s="34" t="s">
        <v>227</v>
      </c>
      <c r="AH281" s="34" t="s">
        <v>1325</v>
      </c>
      <c r="AI281" s="34">
        <f t="shared" si="138"/>
        <v>-0.6</v>
      </c>
      <c r="AJ281" s="34" t="s">
        <v>1360</v>
      </c>
      <c r="AK281" s="34">
        <f t="shared" si="139"/>
        <v>-0.6</v>
      </c>
      <c r="AL281" s="34" t="s">
        <v>1335</v>
      </c>
      <c r="AM281" s="34">
        <f t="shared" si="140"/>
        <v>-0.6</v>
      </c>
      <c r="AN281" s="34" t="s">
        <v>1366</v>
      </c>
      <c r="AO281" s="34">
        <f t="shared" si="141"/>
        <v>-0.6</v>
      </c>
      <c r="AP281" s="34" t="s">
        <v>73</v>
      </c>
      <c r="AQ281" s="34">
        <f t="shared" si="142"/>
        <v>-0.6</v>
      </c>
      <c r="AR281" s="34" t="s">
        <v>1348</v>
      </c>
      <c r="AS281" s="34">
        <f t="shared" si="143"/>
        <v>-0.6</v>
      </c>
      <c r="AT281" s="34" t="s">
        <v>227</v>
      </c>
      <c r="AU281" s="34" t="s">
        <v>1325</v>
      </c>
      <c r="AV281" s="34">
        <f t="shared" si="144"/>
        <v>-0.89999999999999991</v>
      </c>
      <c r="AW281" s="34" t="s">
        <v>1360</v>
      </c>
      <c r="AX281" s="34">
        <f t="shared" si="144"/>
        <v>-0.89999999999999991</v>
      </c>
      <c r="AY281" s="34" t="s">
        <v>1334</v>
      </c>
      <c r="AZ281" s="34">
        <f t="shared" si="144"/>
        <v>-0.89999999999999991</v>
      </c>
      <c r="BA281" s="34" t="s">
        <v>1356</v>
      </c>
      <c r="BB281" s="34">
        <f t="shared" si="144"/>
        <v>-0.89999999999999991</v>
      </c>
      <c r="BC281" s="34" t="s">
        <v>73</v>
      </c>
      <c r="BD281" s="34">
        <f t="shared" si="145"/>
        <v>-0.89999999999999991</v>
      </c>
      <c r="BE281" s="34" t="s">
        <v>1348</v>
      </c>
      <c r="BF281" s="34">
        <f t="shared" si="146"/>
        <v>-0.89999999999999991</v>
      </c>
      <c r="BG281" s="34">
        <v>9</v>
      </c>
      <c r="BH281" s="34" t="s">
        <v>1325</v>
      </c>
      <c r="BI281" s="34">
        <f t="shared" si="147"/>
        <v>-0.89999999999999991</v>
      </c>
      <c r="BJ281" s="34" t="s">
        <v>1331</v>
      </c>
      <c r="BK281" s="34">
        <f t="shared" si="148"/>
        <v>-0.89999999999999991</v>
      </c>
      <c r="BL281" s="34" t="s">
        <v>1334</v>
      </c>
      <c r="BM281" s="34">
        <f t="shared" si="149"/>
        <v>-0.89999999999999991</v>
      </c>
      <c r="BN281" s="34" t="s">
        <v>1357</v>
      </c>
      <c r="BO281" s="34">
        <f t="shared" si="150"/>
        <v>-0.89999999999999991</v>
      </c>
      <c r="BP281" s="34" t="s">
        <v>73</v>
      </c>
      <c r="BQ281" s="34">
        <f t="shared" si="151"/>
        <v>-0.89999999999999991</v>
      </c>
      <c r="BR281" s="34" t="s">
        <v>1348</v>
      </c>
      <c r="BS281" s="34">
        <f t="shared" si="152"/>
        <v>-0.89999999999999991</v>
      </c>
      <c r="BT281" s="34">
        <v>9</v>
      </c>
      <c r="BU281" s="34" t="s">
        <v>1325</v>
      </c>
      <c r="BV281" s="34">
        <f t="shared" si="153"/>
        <v>-1.5</v>
      </c>
      <c r="BW281" s="34" t="s">
        <v>1331</v>
      </c>
      <c r="BX281" s="34">
        <f t="shared" si="153"/>
        <v>-1.5</v>
      </c>
      <c r="BY281" s="34" t="s">
        <v>1334</v>
      </c>
      <c r="BZ281" s="34">
        <f t="shared" si="153"/>
        <v>-1.5</v>
      </c>
      <c r="CA281" s="34" t="s">
        <v>1339</v>
      </c>
      <c r="CB281" s="34">
        <f t="shared" si="153"/>
        <v>-1.5</v>
      </c>
      <c r="CC281" s="34" t="s">
        <v>1343</v>
      </c>
      <c r="CD281" s="34">
        <f t="shared" si="154"/>
        <v>-1.5</v>
      </c>
      <c r="CE281" s="34" t="s">
        <v>1348</v>
      </c>
      <c r="CF281" s="34">
        <f t="shared" si="155"/>
        <v>-1.5</v>
      </c>
      <c r="CG281" s="34">
        <v>9</v>
      </c>
      <c r="CH281" s="34" t="s">
        <v>1325</v>
      </c>
      <c r="CI281" s="34">
        <f t="shared" si="156"/>
        <v>-1.5</v>
      </c>
      <c r="CJ281" s="34" t="s">
        <v>1331</v>
      </c>
      <c r="CK281" s="34">
        <f t="shared" si="157"/>
        <v>-1.5</v>
      </c>
      <c r="CL281" s="34" t="s">
        <v>1334</v>
      </c>
      <c r="CM281" s="34">
        <f t="shared" si="158"/>
        <v>-1.5</v>
      </c>
      <c r="CN281" s="34" t="s">
        <v>1339</v>
      </c>
      <c r="CO281" s="34">
        <f t="shared" si="159"/>
        <v>-1.5</v>
      </c>
      <c r="CP281" s="34" t="s">
        <v>1343</v>
      </c>
      <c r="CQ281" s="34">
        <f t="shared" si="160"/>
        <v>-1.5</v>
      </c>
      <c r="CR281" s="34" t="s">
        <v>1348</v>
      </c>
      <c r="CS281" s="34">
        <f t="shared" si="161"/>
        <v>-1.5</v>
      </c>
    </row>
    <row r="282" spans="1:97" s="44" customFormat="1" ht="15.75">
      <c r="A282" s="42" t="s">
        <v>1002</v>
      </c>
      <c r="B282" s="40" t="s">
        <v>456</v>
      </c>
      <c r="C282" s="42" t="s">
        <v>44</v>
      </c>
      <c r="D282" s="42" t="s">
        <v>8</v>
      </c>
      <c r="E282" s="35"/>
      <c r="F282" s="42">
        <v>0</v>
      </c>
      <c r="G282" s="34">
        <v>0</v>
      </c>
      <c r="H282" s="34">
        <v>103</v>
      </c>
      <c r="I282" s="34">
        <v>57</v>
      </c>
      <c r="J282" s="34">
        <v>71</v>
      </c>
      <c r="K282" s="73">
        <v>32</v>
      </c>
      <c r="L282" s="34">
        <v>36</v>
      </c>
      <c r="M282" s="34">
        <v>62.5</v>
      </c>
      <c r="N282" s="34">
        <v>362</v>
      </c>
      <c r="O282" s="34" t="str">
        <f>IF(D282="理科",IF(N282&gt;=分数线!$C$2,"本科",""),IF(D282="文科",IF(N282&gt;=分数线!$C$3,"本科","")))</f>
        <v/>
      </c>
      <c r="P282" s="34">
        <f t="shared" si="129"/>
        <v>0</v>
      </c>
      <c r="Q282" s="34" t="str">
        <f>IF(D282="理科",IF(N282&gt;=分数线!$C$6,"重本",""),IF(D282="文科",IF(N282&gt;=分数线!$C$7,"重本","")))</f>
        <v/>
      </c>
      <c r="R282" s="34">
        <f t="shared" si="133"/>
        <v>0</v>
      </c>
      <c r="S282" s="34">
        <f t="shared" si="134"/>
        <v>0</v>
      </c>
      <c r="T282" s="34">
        <v>3</v>
      </c>
      <c r="U282" s="34" t="s">
        <v>1326</v>
      </c>
      <c r="V282" s="34">
        <f t="shared" si="135"/>
        <v>0</v>
      </c>
      <c r="W282" s="34" t="s">
        <v>1327</v>
      </c>
      <c r="X282" s="34">
        <f t="shared" si="135"/>
        <v>0</v>
      </c>
      <c r="Y282" s="34" t="s">
        <v>69</v>
      </c>
      <c r="Z282" s="34">
        <f t="shared" si="135"/>
        <v>0</v>
      </c>
      <c r="AA282" s="34" t="s">
        <v>1340</v>
      </c>
      <c r="AB282" s="34">
        <f t="shared" si="135"/>
        <v>0</v>
      </c>
      <c r="AC282" s="34" t="s">
        <v>72</v>
      </c>
      <c r="AD282" s="34">
        <f t="shared" si="136"/>
        <v>0</v>
      </c>
      <c r="AE282" s="34" t="s">
        <v>18</v>
      </c>
      <c r="AF282" s="34">
        <f t="shared" si="137"/>
        <v>0</v>
      </c>
      <c r="AG282" s="34" t="s">
        <v>220</v>
      </c>
      <c r="AH282" s="34" t="s">
        <v>1362</v>
      </c>
      <c r="AI282" s="34">
        <f t="shared" si="138"/>
        <v>0</v>
      </c>
      <c r="AJ282" s="34" t="s">
        <v>1363</v>
      </c>
      <c r="AK282" s="34">
        <f t="shared" si="139"/>
        <v>0</v>
      </c>
      <c r="AL282" s="34" t="s">
        <v>1332</v>
      </c>
      <c r="AM282" s="34">
        <f t="shared" si="140"/>
        <v>0</v>
      </c>
      <c r="AN282" s="34" t="s">
        <v>1340</v>
      </c>
      <c r="AO282" s="34">
        <f t="shared" si="141"/>
        <v>0</v>
      </c>
      <c r="AP282" s="34" t="s">
        <v>72</v>
      </c>
      <c r="AQ282" s="34">
        <f t="shared" si="142"/>
        <v>0</v>
      </c>
      <c r="AR282" s="34" t="s">
        <v>18</v>
      </c>
      <c r="AS282" s="34">
        <f t="shared" si="143"/>
        <v>0</v>
      </c>
      <c r="AT282" s="34" t="s">
        <v>220</v>
      </c>
      <c r="AU282" s="34" t="s">
        <v>1323</v>
      </c>
      <c r="AV282" s="34">
        <f t="shared" si="144"/>
        <v>0</v>
      </c>
      <c r="AW282" s="34" t="s">
        <v>1351</v>
      </c>
      <c r="AX282" s="34">
        <f t="shared" si="144"/>
        <v>0</v>
      </c>
      <c r="AY282" s="34" t="s">
        <v>1332</v>
      </c>
      <c r="AZ282" s="34">
        <f t="shared" si="144"/>
        <v>0</v>
      </c>
      <c r="BA282" s="34" t="s">
        <v>1340</v>
      </c>
      <c r="BB282" s="34">
        <f t="shared" si="144"/>
        <v>0</v>
      </c>
      <c r="BC282" s="34" t="s">
        <v>1358</v>
      </c>
      <c r="BD282" s="34">
        <f t="shared" si="145"/>
        <v>0</v>
      </c>
      <c r="BE282" s="34" t="s">
        <v>1342</v>
      </c>
      <c r="BF282" s="34">
        <f t="shared" si="146"/>
        <v>0</v>
      </c>
      <c r="BG282" s="34">
        <v>7</v>
      </c>
      <c r="BH282" s="34" t="s">
        <v>1323</v>
      </c>
      <c r="BI282" s="34">
        <f t="shared" si="147"/>
        <v>0</v>
      </c>
      <c r="BJ282" s="34" t="s">
        <v>1351</v>
      </c>
      <c r="BK282" s="34">
        <f t="shared" si="148"/>
        <v>0</v>
      </c>
      <c r="BL282" s="34" t="s">
        <v>1332</v>
      </c>
      <c r="BM282" s="34">
        <f t="shared" si="149"/>
        <v>0</v>
      </c>
      <c r="BN282" s="34" t="s">
        <v>1340</v>
      </c>
      <c r="BO282" s="34">
        <f t="shared" si="150"/>
        <v>0</v>
      </c>
      <c r="BP282" s="34" t="s">
        <v>1358</v>
      </c>
      <c r="BQ282" s="34">
        <f t="shared" si="151"/>
        <v>0</v>
      </c>
      <c r="BR282" s="34" t="s">
        <v>1342</v>
      </c>
      <c r="BS282" s="34">
        <f t="shared" si="152"/>
        <v>0</v>
      </c>
      <c r="BT282" s="34">
        <v>7</v>
      </c>
      <c r="BU282" s="34" t="s">
        <v>1323</v>
      </c>
      <c r="BV282" s="34">
        <f t="shared" si="153"/>
        <v>0</v>
      </c>
      <c r="BW282" s="34" t="s">
        <v>19</v>
      </c>
      <c r="BX282" s="34">
        <f t="shared" si="153"/>
        <v>0</v>
      </c>
      <c r="BY282" s="34" t="s">
        <v>1332</v>
      </c>
      <c r="BZ282" s="34">
        <f t="shared" si="153"/>
        <v>0</v>
      </c>
      <c r="CA282" s="34" t="s">
        <v>1340</v>
      </c>
      <c r="CB282" s="34">
        <f t="shared" si="153"/>
        <v>0</v>
      </c>
      <c r="CC282" s="34" t="s">
        <v>1343</v>
      </c>
      <c r="CD282" s="34">
        <f t="shared" si="154"/>
        <v>0</v>
      </c>
      <c r="CE282" s="34" t="s">
        <v>1342</v>
      </c>
      <c r="CF282" s="34">
        <f t="shared" si="155"/>
        <v>0</v>
      </c>
      <c r="CG282" s="34">
        <v>7</v>
      </c>
      <c r="CH282" s="34" t="s">
        <v>1323</v>
      </c>
      <c r="CI282" s="34">
        <f t="shared" si="156"/>
        <v>0</v>
      </c>
      <c r="CJ282" s="34" t="s">
        <v>19</v>
      </c>
      <c r="CK282" s="34">
        <f t="shared" si="157"/>
        <v>0</v>
      </c>
      <c r="CL282" s="34" t="s">
        <v>1332</v>
      </c>
      <c r="CM282" s="34">
        <f t="shared" si="158"/>
        <v>0</v>
      </c>
      <c r="CN282" s="34" t="s">
        <v>1340</v>
      </c>
      <c r="CO282" s="34">
        <f t="shared" si="159"/>
        <v>0</v>
      </c>
      <c r="CP282" s="34" t="s">
        <v>1343</v>
      </c>
      <c r="CQ282" s="34">
        <f t="shared" si="160"/>
        <v>0</v>
      </c>
      <c r="CR282" s="34" t="s">
        <v>1342</v>
      </c>
      <c r="CS282" s="34">
        <f t="shared" si="161"/>
        <v>0</v>
      </c>
    </row>
    <row r="283" spans="1:97" s="44" customFormat="1" ht="15.75">
      <c r="A283" s="42" t="s">
        <v>1003</v>
      </c>
      <c r="B283" s="40" t="s">
        <v>457</v>
      </c>
      <c r="C283" s="42" t="s">
        <v>44</v>
      </c>
      <c r="D283" s="42" t="s">
        <v>8</v>
      </c>
      <c r="E283" s="35"/>
      <c r="F283" s="42">
        <v>0.2</v>
      </c>
      <c r="G283" s="34">
        <v>0</v>
      </c>
      <c r="H283" s="34">
        <v>110</v>
      </c>
      <c r="I283" s="34">
        <v>41</v>
      </c>
      <c r="J283" s="34">
        <v>89</v>
      </c>
      <c r="K283" s="73">
        <v>28</v>
      </c>
      <c r="L283" s="34">
        <v>52</v>
      </c>
      <c r="M283" s="34">
        <v>41</v>
      </c>
      <c r="N283" s="34">
        <v>361</v>
      </c>
      <c r="O283" s="34" t="str">
        <f>IF(D283="理科",IF(N283&gt;=分数线!$C$2,"本科",""),IF(D283="文科",IF(N283&gt;=分数线!$C$3,"本科","")))</f>
        <v/>
      </c>
      <c r="P283" s="34">
        <f t="shared" si="129"/>
        <v>-7.2</v>
      </c>
      <c r="Q283" s="34" t="str">
        <f>IF(D283="理科",IF(N283&gt;=分数线!$C$6,"重本",""),IF(D283="文科",IF(N283&gt;=分数线!$C$7,"重本","")))</f>
        <v/>
      </c>
      <c r="R283" s="34">
        <f t="shared" si="133"/>
        <v>0</v>
      </c>
      <c r="S283" s="34">
        <f t="shared" si="134"/>
        <v>-7.2</v>
      </c>
      <c r="T283" s="34">
        <v>1</v>
      </c>
      <c r="U283" s="34" t="s">
        <v>1320</v>
      </c>
      <c r="V283" s="34">
        <f t="shared" si="135"/>
        <v>-0.12000000000000001</v>
      </c>
      <c r="W283" s="34" t="s">
        <v>1327</v>
      </c>
      <c r="X283" s="34">
        <f t="shared" si="135"/>
        <v>-0.12000000000000001</v>
      </c>
      <c r="Y283" s="34" t="s">
        <v>1332</v>
      </c>
      <c r="Z283" s="34">
        <f t="shared" si="135"/>
        <v>-0.12000000000000001</v>
      </c>
      <c r="AA283" s="34" t="s">
        <v>1366</v>
      </c>
      <c r="AB283" s="34">
        <f t="shared" si="135"/>
        <v>-0.12000000000000001</v>
      </c>
      <c r="AC283" s="34" t="s">
        <v>1344</v>
      </c>
      <c r="AD283" s="34">
        <f t="shared" si="136"/>
        <v>-0.12000000000000001</v>
      </c>
      <c r="AE283" s="34" t="s">
        <v>1349</v>
      </c>
      <c r="AF283" s="34">
        <f t="shared" si="137"/>
        <v>-0.12000000000000001</v>
      </c>
      <c r="AG283" s="34" t="s">
        <v>219</v>
      </c>
      <c r="AH283" s="34" t="s">
        <v>1324</v>
      </c>
      <c r="AI283" s="34">
        <f t="shared" si="138"/>
        <v>-0.12000000000000001</v>
      </c>
      <c r="AJ283" s="34" t="s">
        <v>1330</v>
      </c>
      <c r="AK283" s="34">
        <f t="shared" si="139"/>
        <v>-0.12000000000000001</v>
      </c>
      <c r="AL283" s="34" t="s">
        <v>1365</v>
      </c>
      <c r="AM283" s="34">
        <f t="shared" si="140"/>
        <v>-0.12000000000000001</v>
      </c>
      <c r="AN283" s="34" t="s">
        <v>1366</v>
      </c>
      <c r="AO283" s="34">
        <f t="shared" si="141"/>
        <v>-0.12000000000000001</v>
      </c>
      <c r="AP283" s="34" t="s">
        <v>1344</v>
      </c>
      <c r="AQ283" s="34">
        <f t="shared" si="142"/>
        <v>-0.12000000000000001</v>
      </c>
      <c r="AR283" s="34" t="s">
        <v>1349</v>
      </c>
      <c r="AS283" s="34">
        <f t="shared" si="143"/>
        <v>-0.12000000000000001</v>
      </c>
      <c r="AT283" s="34" t="s">
        <v>219</v>
      </c>
      <c r="AU283" s="34" t="s">
        <v>1324</v>
      </c>
      <c r="AV283" s="34">
        <f t="shared" si="144"/>
        <v>-0.18000000000000002</v>
      </c>
      <c r="AW283" s="34" t="s">
        <v>1330</v>
      </c>
      <c r="AX283" s="34">
        <f t="shared" si="144"/>
        <v>-0.18000000000000002</v>
      </c>
      <c r="AY283" s="34" t="s">
        <v>1334</v>
      </c>
      <c r="AZ283" s="34">
        <f t="shared" si="144"/>
        <v>-0.18000000000000002</v>
      </c>
      <c r="BA283" s="34" t="s">
        <v>1357</v>
      </c>
      <c r="BB283" s="34">
        <f t="shared" si="144"/>
        <v>-0.18000000000000002</v>
      </c>
      <c r="BC283" s="34" t="s">
        <v>1344</v>
      </c>
      <c r="BD283" s="34">
        <f t="shared" si="145"/>
        <v>-0.18000000000000002</v>
      </c>
      <c r="BE283" s="34" t="s">
        <v>1349</v>
      </c>
      <c r="BF283" s="34">
        <f t="shared" si="146"/>
        <v>-0.18000000000000002</v>
      </c>
      <c r="BG283" s="34">
        <v>8</v>
      </c>
      <c r="BH283" s="34" t="s">
        <v>1324</v>
      </c>
      <c r="BI283" s="34">
        <f t="shared" si="147"/>
        <v>-0.18000000000000002</v>
      </c>
      <c r="BJ283" s="34" t="s">
        <v>1330</v>
      </c>
      <c r="BK283" s="34">
        <f t="shared" si="148"/>
        <v>-0.18000000000000002</v>
      </c>
      <c r="BL283" s="34" t="s">
        <v>1334</v>
      </c>
      <c r="BM283" s="34">
        <f t="shared" si="149"/>
        <v>-0.18000000000000002</v>
      </c>
      <c r="BN283" s="34" t="s">
        <v>1357</v>
      </c>
      <c r="BO283" s="34">
        <f t="shared" si="150"/>
        <v>-0.18000000000000002</v>
      </c>
      <c r="BP283" s="34" t="s">
        <v>1344</v>
      </c>
      <c r="BQ283" s="34">
        <f t="shared" si="151"/>
        <v>-0.18000000000000002</v>
      </c>
      <c r="BR283" s="34" t="s">
        <v>1342</v>
      </c>
      <c r="BS283" s="34">
        <f t="shared" si="152"/>
        <v>-0.18000000000000002</v>
      </c>
      <c r="BT283" s="34">
        <v>8</v>
      </c>
      <c r="BU283" s="34" t="s">
        <v>1324</v>
      </c>
      <c r="BV283" s="34">
        <f t="shared" si="153"/>
        <v>-0.3</v>
      </c>
      <c r="BW283" s="34" t="s">
        <v>1330</v>
      </c>
      <c r="BX283" s="34">
        <f t="shared" si="153"/>
        <v>-0.3</v>
      </c>
      <c r="BY283" s="34" t="s">
        <v>1334</v>
      </c>
      <c r="BZ283" s="34">
        <f t="shared" si="153"/>
        <v>-0.3</v>
      </c>
      <c r="CA283" s="34" t="s">
        <v>1340</v>
      </c>
      <c r="CB283" s="34">
        <f t="shared" si="153"/>
        <v>-0.3</v>
      </c>
      <c r="CC283" s="34" t="s">
        <v>1344</v>
      </c>
      <c r="CD283" s="34">
        <f t="shared" si="154"/>
        <v>-0.3</v>
      </c>
      <c r="CE283" s="34" t="s">
        <v>1342</v>
      </c>
      <c r="CF283" s="34">
        <f t="shared" si="155"/>
        <v>-0.3</v>
      </c>
      <c r="CG283" s="34">
        <v>8</v>
      </c>
      <c r="CH283" s="34" t="s">
        <v>1324</v>
      </c>
      <c r="CI283" s="34">
        <f t="shared" si="156"/>
        <v>-0.3</v>
      </c>
      <c r="CJ283" s="34" t="s">
        <v>1330</v>
      </c>
      <c r="CK283" s="34">
        <f t="shared" si="157"/>
        <v>-0.3</v>
      </c>
      <c r="CL283" s="34" t="s">
        <v>1334</v>
      </c>
      <c r="CM283" s="34">
        <f t="shared" si="158"/>
        <v>-0.3</v>
      </c>
      <c r="CN283" s="34" t="s">
        <v>1340</v>
      </c>
      <c r="CO283" s="34">
        <f t="shared" si="159"/>
        <v>-0.3</v>
      </c>
      <c r="CP283" s="34" t="s">
        <v>1344</v>
      </c>
      <c r="CQ283" s="34">
        <f t="shared" si="160"/>
        <v>-0.3</v>
      </c>
      <c r="CR283" s="34" t="s">
        <v>1342</v>
      </c>
      <c r="CS283" s="34">
        <f t="shared" si="161"/>
        <v>-0.3</v>
      </c>
    </row>
    <row r="284" spans="1:97" s="44" customFormat="1" ht="15.75">
      <c r="A284" s="42" t="s">
        <v>1004</v>
      </c>
      <c r="B284" s="40" t="s">
        <v>458</v>
      </c>
      <c r="C284" s="42" t="s">
        <v>44</v>
      </c>
      <c r="D284" s="42" t="s">
        <v>8</v>
      </c>
      <c r="E284" s="35"/>
      <c r="F284" s="42">
        <v>1</v>
      </c>
      <c r="G284" s="34">
        <v>0</v>
      </c>
      <c r="H284" s="34">
        <v>95</v>
      </c>
      <c r="I284" s="34">
        <v>65</v>
      </c>
      <c r="J284" s="34">
        <v>72</v>
      </c>
      <c r="K284" s="73">
        <v>35.5</v>
      </c>
      <c r="L284" s="34">
        <v>35.5</v>
      </c>
      <c r="M284" s="34">
        <v>58</v>
      </c>
      <c r="N284" s="34">
        <v>361</v>
      </c>
      <c r="O284" s="34" t="str">
        <f>IF(D284="理科",IF(N284&gt;=分数线!$C$2,"本科",""),IF(D284="文科",IF(N284&gt;=分数线!$C$3,"本科","")))</f>
        <v/>
      </c>
      <c r="P284" s="34">
        <f t="shared" si="129"/>
        <v>-36</v>
      </c>
      <c r="Q284" s="34" t="str">
        <f>IF(D284="理科",IF(N284&gt;=分数线!$C$6,"重本",""),IF(D284="文科",IF(N284&gt;=分数线!$C$7,"重本","")))</f>
        <v/>
      </c>
      <c r="R284" s="34">
        <f t="shared" si="133"/>
        <v>0</v>
      </c>
      <c r="S284" s="34">
        <f t="shared" si="134"/>
        <v>-36</v>
      </c>
      <c r="T284" s="34">
        <v>11</v>
      </c>
      <c r="U284" s="34" t="s">
        <v>1325</v>
      </c>
      <c r="V284" s="34">
        <f t="shared" si="135"/>
        <v>-0.6</v>
      </c>
      <c r="W284" s="34" t="s">
        <v>1330</v>
      </c>
      <c r="X284" s="34">
        <f t="shared" si="135"/>
        <v>-0.6</v>
      </c>
      <c r="Y284" s="34" t="s">
        <v>1335</v>
      </c>
      <c r="Z284" s="34">
        <f t="shared" si="135"/>
        <v>-0.6</v>
      </c>
      <c r="AA284" s="34" t="s">
        <v>1356</v>
      </c>
      <c r="AB284" s="34">
        <f t="shared" si="135"/>
        <v>-0.6</v>
      </c>
      <c r="AC284" s="34" t="s">
        <v>1344</v>
      </c>
      <c r="AD284" s="34">
        <f t="shared" si="136"/>
        <v>-0.6</v>
      </c>
      <c r="AE284" s="34" t="s">
        <v>18</v>
      </c>
      <c r="AF284" s="34">
        <f t="shared" si="137"/>
        <v>-0.6</v>
      </c>
      <c r="AG284" s="34" t="s">
        <v>217</v>
      </c>
      <c r="AH284" s="34" t="s">
        <v>1325</v>
      </c>
      <c r="AI284" s="34">
        <f t="shared" si="138"/>
        <v>-0.6</v>
      </c>
      <c r="AJ284" s="34" t="s">
        <v>1330</v>
      </c>
      <c r="AK284" s="34">
        <f t="shared" si="139"/>
        <v>-0.6</v>
      </c>
      <c r="AL284" s="34" t="s">
        <v>1335</v>
      </c>
      <c r="AM284" s="34">
        <f t="shared" si="140"/>
        <v>-0.6</v>
      </c>
      <c r="AN284" s="34" t="s">
        <v>1356</v>
      </c>
      <c r="AO284" s="34">
        <f t="shared" si="141"/>
        <v>-0.6</v>
      </c>
      <c r="AP284" s="34" t="s">
        <v>1344</v>
      </c>
      <c r="AQ284" s="34">
        <f t="shared" si="142"/>
        <v>-0.6</v>
      </c>
      <c r="AR284" s="34" t="s">
        <v>18</v>
      </c>
      <c r="AS284" s="34">
        <f t="shared" si="143"/>
        <v>-0.6</v>
      </c>
      <c r="AT284" s="34" t="s">
        <v>217</v>
      </c>
      <c r="AU284" s="34" t="s">
        <v>1325</v>
      </c>
      <c r="AV284" s="34">
        <f t="shared" si="144"/>
        <v>-0.89999999999999991</v>
      </c>
      <c r="AW284" s="34" t="s">
        <v>1330</v>
      </c>
      <c r="AX284" s="34">
        <f t="shared" si="144"/>
        <v>-0.89999999999999991</v>
      </c>
      <c r="AY284" s="34" t="s">
        <v>1335</v>
      </c>
      <c r="AZ284" s="34">
        <f t="shared" si="144"/>
        <v>-0.89999999999999991</v>
      </c>
      <c r="BA284" s="34" t="s">
        <v>1356</v>
      </c>
      <c r="BB284" s="34">
        <f t="shared" si="144"/>
        <v>-0.89999999999999991</v>
      </c>
      <c r="BC284" s="34" t="s">
        <v>1344</v>
      </c>
      <c r="BD284" s="34">
        <f t="shared" si="145"/>
        <v>-0.89999999999999991</v>
      </c>
      <c r="BE284" s="34" t="s">
        <v>1342</v>
      </c>
      <c r="BF284" s="34">
        <f t="shared" si="146"/>
        <v>-0.89999999999999991</v>
      </c>
      <c r="BG284" s="34">
        <v>11</v>
      </c>
      <c r="BH284" s="34" t="s">
        <v>1325</v>
      </c>
      <c r="BI284" s="34">
        <f t="shared" si="147"/>
        <v>-0.89999999999999991</v>
      </c>
      <c r="BJ284" s="34" t="s">
        <v>1330</v>
      </c>
      <c r="BK284" s="34">
        <f t="shared" si="148"/>
        <v>-0.89999999999999991</v>
      </c>
      <c r="BL284" s="34" t="s">
        <v>1335</v>
      </c>
      <c r="BM284" s="34">
        <f t="shared" si="149"/>
        <v>-0.89999999999999991</v>
      </c>
      <c r="BN284" s="34" t="s">
        <v>1356</v>
      </c>
      <c r="BO284" s="34">
        <f t="shared" si="150"/>
        <v>-0.89999999999999991</v>
      </c>
      <c r="BP284" s="34" t="s">
        <v>1344</v>
      </c>
      <c r="BQ284" s="34">
        <f t="shared" si="151"/>
        <v>-0.89999999999999991</v>
      </c>
      <c r="BR284" s="34" t="s">
        <v>1349</v>
      </c>
      <c r="BS284" s="34">
        <f t="shared" si="152"/>
        <v>-0.89999999999999991</v>
      </c>
      <c r="BT284" s="34">
        <v>11</v>
      </c>
      <c r="BU284" s="34" t="s">
        <v>1325</v>
      </c>
      <c r="BV284" s="34">
        <f t="shared" si="153"/>
        <v>-1.5</v>
      </c>
      <c r="BW284" s="34" t="s">
        <v>1330</v>
      </c>
      <c r="BX284" s="34">
        <f t="shared" si="153"/>
        <v>-1.5</v>
      </c>
      <c r="BY284" s="34" t="s">
        <v>1335</v>
      </c>
      <c r="BZ284" s="34">
        <f t="shared" si="153"/>
        <v>-1.5</v>
      </c>
      <c r="CA284" s="34" t="s">
        <v>20</v>
      </c>
      <c r="CB284" s="34">
        <f t="shared" si="153"/>
        <v>-1.5</v>
      </c>
      <c r="CC284" s="34" t="s">
        <v>1344</v>
      </c>
      <c r="CD284" s="34">
        <f t="shared" si="154"/>
        <v>-1.5</v>
      </c>
      <c r="CE284" s="34" t="s">
        <v>1349</v>
      </c>
      <c r="CF284" s="34">
        <f t="shared" si="155"/>
        <v>-1.5</v>
      </c>
      <c r="CG284" s="34">
        <v>11</v>
      </c>
      <c r="CH284" s="34" t="s">
        <v>1325</v>
      </c>
      <c r="CI284" s="34">
        <f t="shared" si="156"/>
        <v>-1.5</v>
      </c>
      <c r="CJ284" s="34" t="s">
        <v>1330</v>
      </c>
      <c r="CK284" s="34">
        <f t="shared" si="157"/>
        <v>-1.5</v>
      </c>
      <c r="CL284" s="34" t="s">
        <v>1335</v>
      </c>
      <c r="CM284" s="34">
        <f t="shared" si="158"/>
        <v>-1.5</v>
      </c>
      <c r="CN284" s="34" t="s">
        <v>20</v>
      </c>
      <c r="CO284" s="34">
        <f t="shared" si="159"/>
        <v>-1.5</v>
      </c>
      <c r="CP284" s="34" t="s">
        <v>1344</v>
      </c>
      <c r="CQ284" s="34">
        <f t="shared" si="160"/>
        <v>-1.5</v>
      </c>
      <c r="CR284" s="34" t="s">
        <v>1349</v>
      </c>
      <c r="CS284" s="34">
        <f t="shared" si="161"/>
        <v>-1.5</v>
      </c>
    </row>
    <row r="285" spans="1:97" s="44" customFormat="1" ht="15.75">
      <c r="A285" s="42" t="s">
        <v>1005</v>
      </c>
      <c r="B285" s="40" t="s">
        <v>459</v>
      </c>
      <c r="C285" s="42" t="s">
        <v>44</v>
      </c>
      <c r="D285" s="42" t="s">
        <v>8</v>
      </c>
      <c r="E285" s="35"/>
      <c r="F285" s="42">
        <v>0</v>
      </c>
      <c r="G285" s="34">
        <v>0</v>
      </c>
      <c r="H285" s="34">
        <v>96</v>
      </c>
      <c r="I285" s="34">
        <v>52</v>
      </c>
      <c r="J285" s="34">
        <v>92</v>
      </c>
      <c r="K285" s="73">
        <v>23</v>
      </c>
      <c r="L285" s="34">
        <v>49</v>
      </c>
      <c r="M285" s="34">
        <v>48</v>
      </c>
      <c r="N285" s="34">
        <v>360</v>
      </c>
      <c r="O285" s="34" t="str">
        <f>IF(D285="理科",IF(N285&gt;=分数线!$C$2,"本科",""),IF(D285="文科",IF(N285&gt;=分数线!$C$3,"本科","")))</f>
        <v/>
      </c>
      <c r="P285" s="34">
        <f t="shared" si="129"/>
        <v>0</v>
      </c>
      <c r="Q285" s="34" t="str">
        <f>IF(D285="理科",IF(N285&gt;=分数线!$C$6,"重本",""),IF(D285="文科",IF(N285&gt;=分数线!$C$7,"重本","")))</f>
        <v/>
      </c>
      <c r="R285" s="34">
        <f t="shared" si="133"/>
        <v>0</v>
      </c>
      <c r="S285" s="34">
        <f t="shared" si="134"/>
        <v>0</v>
      </c>
      <c r="T285" s="34">
        <v>7</v>
      </c>
      <c r="U285" s="34" t="s">
        <v>1362</v>
      </c>
      <c r="V285" s="34">
        <f t="shared" si="135"/>
        <v>0</v>
      </c>
      <c r="W285" s="34" t="s">
        <v>1363</v>
      </c>
      <c r="X285" s="34">
        <f t="shared" si="135"/>
        <v>0</v>
      </c>
      <c r="Y285" s="34" t="s">
        <v>1332</v>
      </c>
      <c r="Z285" s="34">
        <f t="shared" si="135"/>
        <v>0</v>
      </c>
      <c r="AA285" s="34" t="s">
        <v>1340</v>
      </c>
      <c r="AB285" s="34">
        <f t="shared" si="135"/>
        <v>0</v>
      </c>
      <c r="AC285" s="34" t="s">
        <v>72</v>
      </c>
      <c r="AD285" s="34">
        <f t="shared" si="136"/>
        <v>0</v>
      </c>
      <c r="AE285" s="34" t="s">
        <v>18</v>
      </c>
      <c r="AF285" s="34">
        <f t="shared" si="137"/>
        <v>0</v>
      </c>
      <c r="AG285" s="34" t="s">
        <v>220</v>
      </c>
      <c r="AH285" s="34" t="s">
        <v>1362</v>
      </c>
      <c r="AI285" s="34">
        <f t="shared" si="138"/>
        <v>0</v>
      </c>
      <c r="AJ285" s="34" t="s">
        <v>1363</v>
      </c>
      <c r="AK285" s="34">
        <f t="shared" si="139"/>
        <v>0</v>
      </c>
      <c r="AL285" s="34" t="s">
        <v>1332</v>
      </c>
      <c r="AM285" s="34">
        <f t="shared" si="140"/>
        <v>0</v>
      </c>
      <c r="AN285" s="34" t="s">
        <v>1340</v>
      </c>
      <c r="AO285" s="34">
        <f t="shared" si="141"/>
        <v>0</v>
      </c>
      <c r="AP285" s="34" t="s">
        <v>72</v>
      </c>
      <c r="AQ285" s="34">
        <f t="shared" si="142"/>
        <v>0</v>
      </c>
      <c r="AR285" s="34" t="s">
        <v>18</v>
      </c>
      <c r="AS285" s="34">
        <f t="shared" si="143"/>
        <v>0</v>
      </c>
      <c r="AT285" s="34" t="s">
        <v>220</v>
      </c>
      <c r="AU285" s="34" t="s">
        <v>1323</v>
      </c>
      <c r="AV285" s="34">
        <f t="shared" si="144"/>
        <v>0</v>
      </c>
      <c r="AW285" s="34" t="s">
        <v>1351</v>
      </c>
      <c r="AX285" s="34">
        <f t="shared" si="144"/>
        <v>0</v>
      </c>
      <c r="AY285" s="34" t="s">
        <v>1332</v>
      </c>
      <c r="AZ285" s="34">
        <f t="shared" si="144"/>
        <v>0</v>
      </c>
      <c r="BA285" s="34" t="s">
        <v>1340</v>
      </c>
      <c r="BB285" s="34">
        <f t="shared" si="144"/>
        <v>0</v>
      </c>
      <c r="BC285" s="34" t="s">
        <v>1358</v>
      </c>
      <c r="BD285" s="34">
        <f t="shared" si="145"/>
        <v>0</v>
      </c>
      <c r="BE285" s="34" t="s">
        <v>1342</v>
      </c>
      <c r="BF285" s="34">
        <f t="shared" si="146"/>
        <v>0</v>
      </c>
      <c r="BG285" s="34">
        <v>7</v>
      </c>
      <c r="BH285" s="34" t="s">
        <v>1323</v>
      </c>
      <c r="BI285" s="34">
        <f t="shared" si="147"/>
        <v>0</v>
      </c>
      <c r="BJ285" s="34" t="s">
        <v>1351</v>
      </c>
      <c r="BK285" s="34">
        <f t="shared" si="148"/>
        <v>0</v>
      </c>
      <c r="BL285" s="34" t="s">
        <v>1332</v>
      </c>
      <c r="BM285" s="34">
        <f t="shared" si="149"/>
        <v>0</v>
      </c>
      <c r="BN285" s="34" t="s">
        <v>1340</v>
      </c>
      <c r="BO285" s="34">
        <f t="shared" si="150"/>
        <v>0</v>
      </c>
      <c r="BP285" s="34" t="s">
        <v>1358</v>
      </c>
      <c r="BQ285" s="34">
        <f t="shared" si="151"/>
        <v>0</v>
      </c>
      <c r="BR285" s="34" t="s">
        <v>1342</v>
      </c>
      <c r="BS285" s="34">
        <f t="shared" si="152"/>
        <v>0</v>
      </c>
      <c r="BT285" s="34">
        <v>7</v>
      </c>
      <c r="BU285" s="34" t="s">
        <v>1323</v>
      </c>
      <c r="BV285" s="34">
        <f t="shared" si="153"/>
        <v>0</v>
      </c>
      <c r="BW285" s="34" t="s">
        <v>19</v>
      </c>
      <c r="BX285" s="34">
        <f t="shared" si="153"/>
        <v>0</v>
      </c>
      <c r="BY285" s="34" t="s">
        <v>1332</v>
      </c>
      <c r="BZ285" s="34">
        <f t="shared" si="153"/>
        <v>0</v>
      </c>
      <c r="CA285" s="34" t="s">
        <v>1340</v>
      </c>
      <c r="CB285" s="34">
        <f t="shared" si="153"/>
        <v>0</v>
      </c>
      <c r="CC285" s="34" t="s">
        <v>1343</v>
      </c>
      <c r="CD285" s="34">
        <f t="shared" si="154"/>
        <v>0</v>
      </c>
      <c r="CE285" s="34" t="s">
        <v>1342</v>
      </c>
      <c r="CF285" s="34">
        <f t="shared" si="155"/>
        <v>0</v>
      </c>
      <c r="CG285" s="34">
        <v>7</v>
      </c>
      <c r="CH285" s="34" t="s">
        <v>1323</v>
      </c>
      <c r="CI285" s="34">
        <f t="shared" si="156"/>
        <v>0</v>
      </c>
      <c r="CJ285" s="34" t="s">
        <v>19</v>
      </c>
      <c r="CK285" s="34">
        <f t="shared" si="157"/>
        <v>0</v>
      </c>
      <c r="CL285" s="34" t="s">
        <v>1332</v>
      </c>
      <c r="CM285" s="34">
        <f t="shared" si="158"/>
        <v>0</v>
      </c>
      <c r="CN285" s="34" t="s">
        <v>1340</v>
      </c>
      <c r="CO285" s="34">
        <f t="shared" si="159"/>
        <v>0</v>
      </c>
      <c r="CP285" s="34" t="s">
        <v>1343</v>
      </c>
      <c r="CQ285" s="34">
        <f t="shared" si="160"/>
        <v>0</v>
      </c>
      <c r="CR285" s="34" t="s">
        <v>1342</v>
      </c>
      <c r="CS285" s="34">
        <f t="shared" si="161"/>
        <v>0</v>
      </c>
    </row>
    <row r="286" spans="1:97" s="44" customFormat="1" ht="15.75">
      <c r="A286" s="42" t="s">
        <v>1006</v>
      </c>
      <c r="B286" s="40" t="s">
        <v>460</v>
      </c>
      <c r="C286" s="42" t="s">
        <v>44</v>
      </c>
      <c r="D286" s="42" t="s">
        <v>8</v>
      </c>
      <c r="E286" s="35"/>
      <c r="F286" s="42">
        <v>0</v>
      </c>
      <c r="G286" s="34">
        <v>0</v>
      </c>
      <c r="H286" s="34">
        <v>94</v>
      </c>
      <c r="I286" s="34">
        <v>72</v>
      </c>
      <c r="J286" s="34">
        <v>65</v>
      </c>
      <c r="K286" s="73">
        <v>29</v>
      </c>
      <c r="L286" s="34">
        <v>47</v>
      </c>
      <c r="M286" s="34">
        <v>52</v>
      </c>
      <c r="N286" s="34">
        <v>359</v>
      </c>
      <c r="O286" s="34" t="str">
        <f>IF(D286="理科",IF(N286&gt;=分数线!$C$2,"本科",""),IF(D286="文科",IF(N286&gt;=分数线!$C$3,"本科","")))</f>
        <v/>
      </c>
      <c r="P286" s="34">
        <f t="shared" si="129"/>
        <v>0</v>
      </c>
      <c r="Q286" s="34" t="str">
        <f>IF(D286="理科",IF(N286&gt;=分数线!$C$6,"重本",""),IF(D286="文科",IF(N286&gt;=分数线!$C$7,"重本","")))</f>
        <v/>
      </c>
      <c r="R286" s="34">
        <f t="shared" si="133"/>
        <v>0</v>
      </c>
      <c r="S286" s="34">
        <f t="shared" si="134"/>
        <v>0</v>
      </c>
      <c r="T286" s="34">
        <v>6</v>
      </c>
      <c r="U286" s="34" t="s">
        <v>1321</v>
      </c>
      <c r="V286" s="34">
        <f t="shared" si="135"/>
        <v>0</v>
      </c>
      <c r="W286" s="34" t="s">
        <v>1328</v>
      </c>
      <c r="X286" s="34">
        <f t="shared" si="135"/>
        <v>0</v>
      </c>
      <c r="Y286" s="34" t="s">
        <v>1353</v>
      </c>
      <c r="Z286" s="34">
        <f t="shared" si="135"/>
        <v>0</v>
      </c>
      <c r="AA286" s="34" t="s">
        <v>1340</v>
      </c>
      <c r="AB286" s="34">
        <f t="shared" si="135"/>
        <v>0</v>
      </c>
      <c r="AC286" s="34" t="s">
        <v>1345</v>
      </c>
      <c r="AD286" s="34">
        <f t="shared" si="136"/>
        <v>0</v>
      </c>
      <c r="AE286" s="34" t="s">
        <v>1348</v>
      </c>
      <c r="AF286" s="34">
        <f t="shared" si="137"/>
        <v>0</v>
      </c>
      <c r="AG286" s="34" t="s">
        <v>221</v>
      </c>
      <c r="AH286" s="34" t="s">
        <v>1321</v>
      </c>
      <c r="AI286" s="34">
        <f t="shared" si="138"/>
        <v>0</v>
      </c>
      <c r="AJ286" s="34" t="s">
        <v>1328</v>
      </c>
      <c r="AK286" s="34">
        <f t="shared" si="139"/>
        <v>0</v>
      </c>
      <c r="AL286" s="34" t="s">
        <v>1353</v>
      </c>
      <c r="AM286" s="34">
        <f t="shared" si="140"/>
        <v>0</v>
      </c>
      <c r="AN286" s="34" t="s">
        <v>1340</v>
      </c>
      <c r="AO286" s="34">
        <f t="shared" si="141"/>
        <v>0</v>
      </c>
      <c r="AP286" s="34" t="s">
        <v>1345</v>
      </c>
      <c r="AQ286" s="34">
        <f t="shared" si="142"/>
        <v>0</v>
      </c>
      <c r="AR286" s="34" t="s">
        <v>1348</v>
      </c>
      <c r="AS286" s="34">
        <f t="shared" si="143"/>
        <v>0</v>
      </c>
      <c r="AT286" s="34" t="s">
        <v>221</v>
      </c>
      <c r="AU286" s="34" t="s">
        <v>1321</v>
      </c>
      <c r="AV286" s="34">
        <f t="shared" si="144"/>
        <v>0</v>
      </c>
      <c r="AW286" s="34" t="s">
        <v>1328</v>
      </c>
      <c r="AX286" s="34">
        <f t="shared" si="144"/>
        <v>0</v>
      </c>
      <c r="AY286" s="34" t="s">
        <v>1361</v>
      </c>
      <c r="AZ286" s="34">
        <f t="shared" si="144"/>
        <v>0</v>
      </c>
      <c r="BA286" s="34" t="s">
        <v>1339</v>
      </c>
      <c r="BB286" s="34">
        <f t="shared" si="144"/>
        <v>0</v>
      </c>
      <c r="BC286" s="34" t="s">
        <v>1345</v>
      </c>
      <c r="BD286" s="34">
        <f t="shared" si="145"/>
        <v>0</v>
      </c>
      <c r="BE286" s="34" t="s">
        <v>1348</v>
      </c>
      <c r="BF286" s="34">
        <f t="shared" si="146"/>
        <v>0</v>
      </c>
      <c r="BG286" s="34">
        <v>6</v>
      </c>
      <c r="BH286" s="34" t="s">
        <v>1321</v>
      </c>
      <c r="BI286" s="34">
        <f t="shared" si="147"/>
        <v>0</v>
      </c>
      <c r="BJ286" s="34" t="s">
        <v>1328</v>
      </c>
      <c r="BK286" s="34">
        <f t="shared" si="148"/>
        <v>0</v>
      </c>
      <c r="BL286" s="34" t="s">
        <v>1353</v>
      </c>
      <c r="BM286" s="34">
        <f t="shared" si="149"/>
        <v>0</v>
      </c>
      <c r="BN286" s="34" t="s">
        <v>1339</v>
      </c>
      <c r="BO286" s="34">
        <f t="shared" si="150"/>
        <v>0</v>
      </c>
      <c r="BP286" s="34" t="s">
        <v>1345</v>
      </c>
      <c r="BQ286" s="34">
        <f t="shared" si="151"/>
        <v>0</v>
      </c>
      <c r="BR286" s="34" t="s">
        <v>1348</v>
      </c>
      <c r="BS286" s="34">
        <f t="shared" si="152"/>
        <v>0</v>
      </c>
      <c r="BT286" s="34">
        <v>6</v>
      </c>
      <c r="BU286" s="34" t="s">
        <v>1321</v>
      </c>
      <c r="BV286" s="34">
        <f t="shared" si="153"/>
        <v>0</v>
      </c>
      <c r="BW286" s="34" t="s">
        <v>1328</v>
      </c>
      <c r="BX286" s="34">
        <f t="shared" si="153"/>
        <v>0</v>
      </c>
      <c r="BY286" s="34" t="s">
        <v>70</v>
      </c>
      <c r="BZ286" s="34">
        <f t="shared" si="153"/>
        <v>0</v>
      </c>
      <c r="CA286" s="34" t="s">
        <v>1339</v>
      </c>
      <c r="CB286" s="34">
        <f t="shared" si="153"/>
        <v>0</v>
      </c>
      <c r="CC286" s="34" t="s">
        <v>1345</v>
      </c>
      <c r="CD286" s="34">
        <f t="shared" si="154"/>
        <v>0</v>
      </c>
      <c r="CE286" s="34" t="s">
        <v>1342</v>
      </c>
      <c r="CF286" s="34">
        <f t="shared" si="155"/>
        <v>0</v>
      </c>
      <c r="CG286" s="34">
        <v>6</v>
      </c>
      <c r="CH286" s="34" t="s">
        <v>1321</v>
      </c>
      <c r="CI286" s="34">
        <f t="shared" si="156"/>
        <v>0</v>
      </c>
      <c r="CJ286" s="34" t="s">
        <v>1328</v>
      </c>
      <c r="CK286" s="34">
        <f t="shared" si="157"/>
        <v>0</v>
      </c>
      <c r="CL286" s="34" t="s">
        <v>70</v>
      </c>
      <c r="CM286" s="34">
        <f t="shared" si="158"/>
        <v>0</v>
      </c>
      <c r="CN286" s="34" t="s">
        <v>1339</v>
      </c>
      <c r="CO286" s="34">
        <f t="shared" si="159"/>
        <v>0</v>
      </c>
      <c r="CP286" s="34" t="s">
        <v>1342</v>
      </c>
      <c r="CQ286" s="34">
        <f t="shared" si="160"/>
        <v>0</v>
      </c>
      <c r="CR286" s="34" t="s">
        <v>1342</v>
      </c>
      <c r="CS286" s="34">
        <f t="shared" si="161"/>
        <v>0</v>
      </c>
    </row>
    <row r="287" spans="1:97" s="44" customFormat="1" ht="15.75">
      <c r="A287" s="42" t="s">
        <v>1007</v>
      </c>
      <c r="B287" s="40" t="s">
        <v>461</v>
      </c>
      <c r="C287" s="42" t="s">
        <v>44</v>
      </c>
      <c r="D287" s="42" t="s">
        <v>8</v>
      </c>
      <c r="E287" s="35"/>
      <c r="F287" s="42">
        <v>0.7</v>
      </c>
      <c r="G287" s="34">
        <v>0</v>
      </c>
      <c r="H287" s="34">
        <v>97</v>
      </c>
      <c r="I287" s="34">
        <v>53</v>
      </c>
      <c r="J287" s="34">
        <v>107</v>
      </c>
      <c r="K287" s="73">
        <v>29</v>
      </c>
      <c r="L287" s="34">
        <v>29.5</v>
      </c>
      <c r="M287" s="34">
        <v>43</v>
      </c>
      <c r="N287" s="34">
        <v>359</v>
      </c>
      <c r="O287" s="34" t="str">
        <f>IF(D287="理科",IF(N287&gt;=分数线!$C$2,"本科",""),IF(D287="文科",IF(N287&gt;=分数线!$C$3,"本科","")))</f>
        <v/>
      </c>
      <c r="P287" s="34">
        <f t="shared" si="129"/>
        <v>-25.2</v>
      </c>
      <c r="Q287" s="34" t="str">
        <f>IF(D287="理科",IF(N287&gt;=分数线!$C$6,"重本",""),IF(D287="文科",IF(N287&gt;=分数线!$C$7,"重本","")))</f>
        <v/>
      </c>
      <c r="R287" s="34">
        <f t="shared" si="133"/>
        <v>0</v>
      </c>
      <c r="S287" s="34">
        <f t="shared" si="134"/>
        <v>-25.2</v>
      </c>
      <c r="T287" s="34">
        <v>1</v>
      </c>
      <c r="U287" s="34" t="s">
        <v>1320</v>
      </c>
      <c r="V287" s="34">
        <f t="shared" si="135"/>
        <v>-0.42</v>
      </c>
      <c r="W287" s="34" t="s">
        <v>1327</v>
      </c>
      <c r="X287" s="34">
        <f t="shared" si="135"/>
        <v>-0.42</v>
      </c>
      <c r="Y287" s="34" t="s">
        <v>1332</v>
      </c>
      <c r="Z287" s="34">
        <f t="shared" si="135"/>
        <v>-0.42</v>
      </c>
      <c r="AA287" s="34" t="s">
        <v>1340</v>
      </c>
      <c r="AB287" s="34">
        <f t="shared" si="135"/>
        <v>-0.42</v>
      </c>
      <c r="AC287" s="34" t="s">
        <v>72</v>
      </c>
      <c r="AD287" s="34">
        <f t="shared" si="136"/>
        <v>-0.42</v>
      </c>
      <c r="AE287" s="34" t="s">
        <v>18</v>
      </c>
      <c r="AF287" s="34">
        <f t="shared" si="137"/>
        <v>-0.42</v>
      </c>
      <c r="AG287" s="34" t="s">
        <v>220</v>
      </c>
      <c r="AH287" s="34" t="s">
        <v>1362</v>
      </c>
      <c r="AI287" s="34">
        <f t="shared" si="138"/>
        <v>-0.42</v>
      </c>
      <c r="AJ287" s="34" t="s">
        <v>1363</v>
      </c>
      <c r="AK287" s="34">
        <f t="shared" si="139"/>
        <v>-0.42</v>
      </c>
      <c r="AL287" s="34" t="s">
        <v>1332</v>
      </c>
      <c r="AM287" s="34">
        <f t="shared" si="140"/>
        <v>-0.42</v>
      </c>
      <c r="AN287" s="34" t="s">
        <v>1340</v>
      </c>
      <c r="AO287" s="34">
        <f t="shared" si="141"/>
        <v>-0.42</v>
      </c>
      <c r="AP287" s="34" t="s">
        <v>72</v>
      </c>
      <c r="AQ287" s="34">
        <f t="shared" si="142"/>
        <v>-0.42</v>
      </c>
      <c r="AR287" s="34" t="s">
        <v>18</v>
      </c>
      <c r="AS287" s="34">
        <f t="shared" si="143"/>
        <v>-0.42</v>
      </c>
      <c r="AT287" s="34" t="s">
        <v>220</v>
      </c>
      <c r="AU287" s="34" t="s">
        <v>1323</v>
      </c>
      <c r="AV287" s="34">
        <f t="shared" si="144"/>
        <v>-0.63</v>
      </c>
      <c r="AW287" s="34" t="s">
        <v>1351</v>
      </c>
      <c r="AX287" s="34">
        <f t="shared" si="144"/>
        <v>-0.63</v>
      </c>
      <c r="AY287" s="34" t="s">
        <v>1332</v>
      </c>
      <c r="AZ287" s="34">
        <f t="shared" si="144"/>
        <v>-0.63</v>
      </c>
      <c r="BA287" s="34" t="s">
        <v>1340</v>
      </c>
      <c r="BB287" s="34">
        <f t="shared" si="144"/>
        <v>-0.63</v>
      </c>
      <c r="BC287" s="34" t="s">
        <v>1358</v>
      </c>
      <c r="BD287" s="34">
        <f t="shared" si="145"/>
        <v>-0.63</v>
      </c>
      <c r="BE287" s="34" t="s">
        <v>1342</v>
      </c>
      <c r="BF287" s="34">
        <f t="shared" si="146"/>
        <v>-0.63</v>
      </c>
      <c r="BG287" s="34">
        <v>7</v>
      </c>
      <c r="BH287" s="34" t="s">
        <v>1323</v>
      </c>
      <c r="BI287" s="34">
        <f t="shared" si="147"/>
        <v>-0.63</v>
      </c>
      <c r="BJ287" s="34" t="s">
        <v>1351</v>
      </c>
      <c r="BK287" s="34">
        <f t="shared" si="148"/>
        <v>-0.63</v>
      </c>
      <c r="BL287" s="34" t="s">
        <v>1332</v>
      </c>
      <c r="BM287" s="34">
        <f t="shared" si="149"/>
        <v>-0.63</v>
      </c>
      <c r="BN287" s="34" t="s">
        <v>1340</v>
      </c>
      <c r="BO287" s="34">
        <f t="shared" si="150"/>
        <v>-0.63</v>
      </c>
      <c r="BP287" s="34" t="s">
        <v>1358</v>
      </c>
      <c r="BQ287" s="34">
        <f t="shared" si="151"/>
        <v>-0.63</v>
      </c>
      <c r="BR287" s="34" t="s">
        <v>1342</v>
      </c>
      <c r="BS287" s="34">
        <f t="shared" si="152"/>
        <v>-0.63</v>
      </c>
      <c r="BT287" s="34">
        <v>7</v>
      </c>
      <c r="BU287" s="34" t="s">
        <v>1323</v>
      </c>
      <c r="BV287" s="34">
        <f t="shared" si="153"/>
        <v>-1.05</v>
      </c>
      <c r="BW287" s="34" t="s">
        <v>19</v>
      </c>
      <c r="BX287" s="34">
        <f t="shared" si="153"/>
        <v>-1.05</v>
      </c>
      <c r="BY287" s="34" t="s">
        <v>1332</v>
      </c>
      <c r="BZ287" s="34">
        <f t="shared" si="153"/>
        <v>-1.05</v>
      </c>
      <c r="CA287" s="34" t="s">
        <v>1340</v>
      </c>
      <c r="CB287" s="34">
        <f t="shared" si="153"/>
        <v>-1.05</v>
      </c>
      <c r="CC287" s="34" t="s">
        <v>1343</v>
      </c>
      <c r="CD287" s="34">
        <f t="shared" si="154"/>
        <v>-1.05</v>
      </c>
      <c r="CE287" s="34" t="s">
        <v>1342</v>
      </c>
      <c r="CF287" s="34">
        <f t="shared" si="155"/>
        <v>-1.05</v>
      </c>
      <c r="CG287" s="34">
        <v>7</v>
      </c>
      <c r="CH287" s="34" t="s">
        <v>1323</v>
      </c>
      <c r="CI287" s="34">
        <f t="shared" si="156"/>
        <v>-1.05</v>
      </c>
      <c r="CJ287" s="34" t="s">
        <v>19</v>
      </c>
      <c r="CK287" s="34">
        <f t="shared" si="157"/>
        <v>-1.05</v>
      </c>
      <c r="CL287" s="34" t="s">
        <v>1332</v>
      </c>
      <c r="CM287" s="34">
        <f t="shared" si="158"/>
        <v>-1.05</v>
      </c>
      <c r="CN287" s="34" t="s">
        <v>1340</v>
      </c>
      <c r="CO287" s="34">
        <f t="shared" si="159"/>
        <v>-1.05</v>
      </c>
      <c r="CP287" s="34" t="s">
        <v>1343</v>
      </c>
      <c r="CQ287" s="34">
        <f t="shared" si="160"/>
        <v>-1.05</v>
      </c>
      <c r="CR287" s="34" t="s">
        <v>1342</v>
      </c>
      <c r="CS287" s="34">
        <f t="shared" si="161"/>
        <v>-1.05</v>
      </c>
    </row>
    <row r="288" spans="1:97" s="44" customFormat="1" ht="15.75">
      <c r="A288" s="42" t="s">
        <v>1008</v>
      </c>
      <c r="B288" s="40" t="s">
        <v>462</v>
      </c>
      <c r="C288" s="42" t="s">
        <v>44</v>
      </c>
      <c r="D288" s="42" t="s">
        <v>8</v>
      </c>
      <c r="E288" s="35"/>
      <c r="F288" s="42">
        <v>0.5</v>
      </c>
      <c r="G288" s="34">
        <v>0</v>
      </c>
      <c r="H288" s="34">
        <v>103</v>
      </c>
      <c r="I288" s="34">
        <v>49</v>
      </c>
      <c r="J288" s="34">
        <v>49</v>
      </c>
      <c r="K288" s="73">
        <v>33.5</v>
      </c>
      <c r="L288" s="34">
        <v>57</v>
      </c>
      <c r="M288" s="34">
        <v>67.5</v>
      </c>
      <c r="N288" s="34">
        <v>359</v>
      </c>
      <c r="O288" s="34" t="str">
        <f>IF(D288="理科",IF(N288&gt;=分数线!$C$2,"本科",""),IF(D288="文科",IF(N288&gt;=分数线!$C$3,"本科","")))</f>
        <v/>
      </c>
      <c r="P288" s="34">
        <f t="shared" si="129"/>
        <v>-18</v>
      </c>
      <c r="Q288" s="34" t="str">
        <f>IF(D288="理科",IF(N288&gt;=分数线!$C$6,"重本",""),IF(D288="文科",IF(N288&gt;=分数线!$C$7,"重本","")))</f>
        <v/>
      </c>
      <c r="R288" s="34">
        <f t="shared" si="133"/>
        <v>0</v>
      </c>
      <c r="S288" s="34">
        <f t="shared" si="134"/>
        <v>-18</v>
      </c>
      <c r="T288" s="34">
        <v>2</v>
      </c>
      <c r="U288" s="34" t="s">
        <v>1321</v>
      </c>
      <c r="V288" s="34">
        <f t="shared" si="135"/>
        <v>-0.3</v>
      </c>
      <c r="W288" s="34" t="s">
        <v>1364</v>
      </c>
      <c r="X288" s="34">
        <f t="shared" si="135"/>
        <v>-0.3</v>
      </c>
      <c r="Y288" s="34" t="s">
        <v>1333</v>
      </c>
      <c r="Z288" s="34">
        <f t="shared" si="135"/>
        <v>-0.3</v>
      </c>
      <c r="AA288" s="34" t="s">
        <v>1366</v>
      </c>
      <c r="AB288" s="34">
        <f t="shared" si="135"/>
        <v>-0.3</v>
      </c>
      <c r="AC288" s="34" t="s">
        <v>73</v>
      </c>
      <c r="AD288" s="34">
        <f t="shared" si="136"/>
        <v>-0.3</v>
      </c>
      <c r="AE288" s="34" t="s">
        <v>1348</v>
      </c>
      <c r="AF288" s="34">
        <f t="shared" si="137"/>
        <v>-0.3</v>
      </c>
      <c r="AG288" s="34" t="s">
        <v>227</v>
      </c>
      <c r="AH288" s="34" t="s">
        <v>1325</v>
      </c>
      <c r="AI288" s="34">
        <f t="shared" si="138"/>
        <v>-0.3</v>
      </c>
      <c r="AJ288" s="34" t="s">
        <v>1360</v>
      </c>
      <c r="AK288" s="34">
        <f t="shared" si="139"/>
        <v>-0.3</v>
      </c>
      <c r="AL288" s="34" t="s">
        <v>1335</v>
      </c>
      <c r="AM288" s="34">
        <f t="shared" si="140"/>
        <v>-0.3</v>
      </c>
      <c r="AN288" s="34" t="s">
        <v>1366</v>
      </c>
      <c r="AO288" s="34">
        <f t="shared" si="141"/>
        <v>-0.3</v>
      </c>
      <c r="AP288" s="34" t="s">
        <v>73</v>
      </c>
      <c r="AQ288" s="34">
        <f t="shared" si="142"/>
        <v>-0.3</v>
      </c>
      <c r="AR288" s="34" t="s">
        <v>1348</v>
      </c>
      <c r="AS288" s="34">
        <f t="shared" si="143"/>
        <v>-0.3</v>
      </c>
      <c r="AT288" s="34" t="e">
        <v>#N/A</v>
      </c>
      <c r="AU288" s="34" t="e">
        <v>#N/A</v>
      </c>
      <c r="AV288" s="34">
        <f t="shared" si="144"/>
        <v>-0.44999999999999996</v>
      </c>
      <c r="AW288" s="34" t="e">
        <v>#N/A</v>
      </c>
      <c r="AX288" s="34">
        <f t="shared" si="144"/>
        <v>-0.44999999999999996</v>
      </c>
      <c r="AY288" s="34" t="e">
        <v>#N/A</v>
      </c>
      <c r="AZ288" s="34">
        <f t="shared" si="144"/>
        <v>-0.44999999999999996</v>
      </c>
      <c r="BA288" s="34" t="e">
        <v>#N/A</v>
      </c>
      <c r="BB288" s="34">
        <f t="shared" si="144"/>
        <v>-0.44999999999999996</v>
      </c>
      <c r="BC288" s="34" t="e">
        <v>#N/A</v>
      </c>
      <c r="BD288" s="34">
        <f t="shared" si="145"/>
        <v>-0.44999999999999996</v>
      </c>
      <c r="BE288" s="34" t="e">
        <v>#N/A</v>
      </c>
      <c r="BF288" s="34">
        <f t="shared" si="146"/>
        <v>-0.44999999999999996</v>
      </c>
      <c r="BG288" s="34" t="e">
        <v>#N/A</v>
      </c>
      <c r="BH288" s="34" t="e">
        <v>#N/A</v>
      </c>
      <c r="BI288" s="34">
        <f t="shared" si="147"/>
        <v>-0.44999999999999996</v>
      </c>
      <c r="BJ288" s="34" t="e">
        <v>#N/A</v>
      </c>
      <c r="BK288" s="34">
        <f t="shared" si="148"/>
        <v>-0.44999999999999996</v>
      </c>
      <c r="BL288" s="34" t="e">
        <v>#N/A</v>
      </c>
      <c r="BM288" s="34">
        <f t="shared" si="149"/>
        <v>-0.44999999999999996</v>
      </c>
      <c r="BN288" s="34" t="e">
        <v>#N/A</v>
      </c>
      <c r="BO288" s="34">
        <f t="shared" si="150"/>
        <v>-0.44999999999999996</v>
      </c>
      <c r="BP288" s="34" t="e">
        <v>#N/A</v>
      </c>
      <c r="BQ288" s="34">
        <f t="shared" si="151"/>
        <v>-0.44999999999999996</v>
      </c>
      <c r="BR288" s="34" t="e">
        <v>#N/A</v>
      </c>
      <c r="BS288" s="34">
        <f t="shared" si="152"/>
        <v>-0.44999999999999996</v>
      </c>
      <c r="BT288" s="34" t="e">
        <v>#N/A</v>
      </c>
      <c r="BU288" s="34" t="e">
        <v>#N/A</v>
      </c>
      <c r="BV288" s="34">
        <f t="shared" si="153"/>
        <v>-0.75</v>
      </c>
      <c r="BW288" s="34" t="e">
        <v>#N/A</v>
      </c>
      <c r="BX288" s="34">
        <f t="shared" si="153"/>
        <v>-0.75</v>
      </c>
      <c r="BY288" s="34" t="s">
        <v>1334</v>
      </c>
      <c r="BZ288" s="34">
        <f t="shared" si="153"/>
        <v>-0.75</v>
      </c>
      <c r="CA288" s="34" t="e">
        <v>#N/A</v>
      </c>
      <c r="CB288" s="34">
        <f t="shared" si="153"/>
        <v>-0.75</v>
      </c>
      <c r="CC288" s="34" t="e">
        <v>#N/A</v>
      </c>
      <c r="CD288" s="34">
        <f t="shared" si="154"/>
        <v>-0.75</v>
      </c>
      <c r="CE288" s="34" t="e">
        <v>#N/A</v>
      </c>
      <c r="CF288" s="34">
        <f t="shared" si="155"/>
        <v>-0.75</v>
      </c>
      <c r="CG288" s="34">
        <v>9</v>
      </c>
      <c r="CH288" s="34" t="s">
        <v>1325</v>
      </c>
      <c r="CI288" s="34">
        <f t="shared" si="156"/>
        <v>-0.75</v>
      </c>
      <c r="CJ288" s="34" t="s">
        <v>1331</v>
      </c>
      <c r="CK288" s="34">
        <f t="shared" si="157"/>
        <v>-0.75</v>
      </c>
      <c r="CL288" s="34" t="s">
        <v>1334</v>
      </c>
      <c r="CM288" s="34">
        <f t="shared" si="158"/>
        <v>-0.75</v>
      </c>
      <c r="CN288" s="34" t="s">
        <v>1339</v>
      </c>
      <c r="CO288" s="34">
        <f t="shared" si="159"/>
        <v>-0.75</v>
      </c>
      <c r="CP288" s="34" t="s">
        <v>1343</v>
      </c>
      <c r="CQ288" s="34">
        <f t="shared" si="160"/>
        <v>-0.75</v>
      </c>
      <c r="CR288" s="34" t="s">
        <v>1348</v>
      </c>
      <c r="CS288" s="34">
        <f t="shared" si="161"/>
        <v>-0.75</v>
      </c>
    </row>
    <row r="289" spans="1:97" s="44" customFormat="1" ht="15.75">
      <c r="A289" s="42" t="s">
        <v>1009</v>
      </c>
      <c r="B289" s="40" t="s">
        <v>463</v>
      </c>
      <c r="C289" s="42" t="s">
        <v>44</v>
      </c>
      <c r="D289" s="42" t="s">
        <v>8</v>
      </c>
      <c r="E289" s="35"/>
      <c r="F289" s="42">
        <v>0</v>
      </c>
      <c r="G289" s="34">
        <v>0</v>
      </c>
      <c r="H289" s="34">
        <v>97</v>
      </c>
      <c r="I289" s="34">
        <v>73</v>
      </c>
      <c r="J289" s="34">
        <v>42</v>
      </c>
      <c r="K289" s="73">
        <v>42</v>
      </c>
      <c r="L289" s="34">
        <v>49</v>
      </c>
      <c r="M289" s="34">
        <v>55</v>
      </c>
      <c r="N289" s="34">
        <v>358</v>
      </c>
      <c r="O289" s="34" t="str">
        <f>IF(D289="理科",IF(N289&gt;=分数线!$C$2,"本科",""),IF(D289="文科",IF(N289&gt;=分数线!$C$3,"本科","")))</f>
        <v/>
      </c>
      <c r="P289" s="34">
        <f t="shared" si="129"/>
        <v>0</v>
      </c>
      <c r="Q289" s="34" t="str">
        <f>IF(D289="理科",IF(N289&gt;=分数线!$C$6,"重本",""),IF(D289="文科",IF(N289&gt;=分数线!$C$7,"重本","")))</f>
        <v/>
      </c>
      <c r="R289" s="34">
        <f t="shared" si="133"/>
        <v>0</v>
      </c>
      <c r="S289" s="34">
        <f t="shared" si="134"/>
        <v>0</v>
      </c>
      <c r="T289" s="34">
        <v>5</v>
      </c>
      <c r="U289" s="34" t="s">
        <v>1320</v>
      </c>
      <c r="V289" s="34">
        <f t="shared" si="135"/>
        <v>0</v>
      </c>
      <c r="W289" s="34" t="s">
        <v>1328</v>
      </c>
      <c r="X289" s="34">
        <f t="shared" si="135"/>
        <v>0</v>
      </c>
      <c r="Y289" s="34" t="s">
        <v>1353</v>
      </c>
      <c r="Z289" s="34">
        <f t="shared" si="135"/>
        <v>0</v>
      </c>
      <c r="AA289" s="34" t="s">
        <v>1340</v>
      </c>
      <c r="AB289" s="34">
        <f t="shared" si="135"/>
        <v>0</v>
      </c>
      <c r="AC289" s="34" t="s">
        <v>1345</v>
      </c>
      <c r="AD289" s="34">
        <f t="shared" si="136"/>
        <v>0</v>
      </c>
      <c r="AE289" s="34" t="s">
        <v>1348</v>
      </c>
      <c r="AF289" s="34">
        <f t="shared" si="137"/>
        <v>0</v>
      </c>
      <c r="AG289" s="34" t="s">
        <v>221</v>
      </c>
      <c r="AH289" s="34" t="s">
        <v>1321</v>
      </c>
      <c r="AI289" s="34">
        <f t="shared" si="138"/>
        <v>0</v>
      </c>
      <c r="AJ289" s="34" t="s">
        <v>1328</v>
      </c>
      <c r="AK289" s="34">
        <f t="shared" si="139"/>
        <v>0</v>
      </c>
      <c r="AL289" s="34" t="s">
        <v>1353</v>
      </c>
      <c r="AM289" s="34">
        <f t="shared" si="140"/>
        <v>0</v>
      </c>
      <c r="AN289" s="34" t="s">
        <v>1340</v>
      </c>
      <c r="AO289" s="34">
        <f t="shared" si="141"/>
        <v>0</v>
      </c>
      <c r="AP289" s="34" t="s">
        <v>1345</v>
      </c>
      <c r="AQ289" s="34">
        <f t="shared" si="142"/>
        <v>0</v>
      </c>
      <c r="AR289" s="34" t="s">
        <v>1348</v>
      </c>
      <c r="AS289" s="34">
        <f t="shared" si="143"/>
        <v>0</v>
      </c>
      <c r="AT289" s="34" t="s">
        <v>221</v>
      </c>
      <c r="AU289" s="34" t="s">
        <v>1321</v>
      </c>
      <c r="AV289" s="34">
        <f t="shared" si="144"/>
        <v>0</v>
      </c>
      <c r="AW289" s="34" t="s">
        <v>1328</v>
      </c>
      <c r="AX289" s="34">
        <f t="shared" si="144"/>
        <v>0</v>
      </c>
      <c r="AY289" s="34" t="s">
        <v>1361</v>
      </c>
      <c r="AZ289" s="34">
        <f t="shared" si="144"/>
        <v>0</v>
      </c>
      <c r="BA289" s="34" t="s">
        <v>1339</v>
      </c>
      <c r="BB289" s="34">
        <f t="shared" si="144"/>
        <v>0</v>
      </c>
      <c r="BC289" s="34" t="s">
        <v>1345</v>
      </c>
      <c r="BD289" s="34">
        <f t="shared" si="145"/>
        <v>0</v>
      </c>
      <c r="BE289" s="34" t="s">
        <v>1348</v>
      </c>
      <c r="BF289" s="34">
        <f t="shared" si="146"/>
        <v>0</v>
      </c>
      <c r="BG289" s="34">
        <v>6</v>
      </c>
      <c r="BH289" s="34" t="s">
        <v>1321</v>
      </c>
      <c r="BI289" s="34">
        <f t="shared" si="147"/>
        <v>0</v>
      </c>
      <c r="BJ289" s="34" t="s">
        <v>1328</v>
      </c>
      <c r="BK289" s="34">
        <f t="shared" si="148"/>
        <v>0</v>
      </c>
      <c r="BL289" s="34" t="s">
        <v>1353</v>
      </c>
      <c r="BM289" s="34">
        <f t="shared" si="149"/>
        <v>0</v>
      </c>
      <c r="BN289" s="34" t="s">
        <v>1339</v>
      </c>
      <c r="BO289" s="34">
        <f t="shared" si="150"/>
        <v>0</v>
      </c>
      <c r="BP289" s="34" t="s">
        <v>1345</v>
      </c>
      <c r="BQ289" s="34">
        <f t="shared" si="151"/>
        <v>0</v>
      </c>
      <c r="BR289" s="34" t="s">
        <v>1348</v>
      </c>
      <c r="BS289" s="34">
        <f t="shared" si="152"/>
        <v>0</v>
      </c>
      <c r="BT289" s="34">
        <v>6</v>
      </c>
      <c r="BU289" s="34" t="s">
        <v>1321</v>
      </c>
      <c r="BV289" s="34">
        <f t="shared" si="153"/>
        <v>0</v>
      </c>
      <c r="BW289" s="34" t="s">
        <v>1328</v>
      </c>
      <c r="BX289" s="34">
        <f t="shared" si="153"/>
        <v>0</v>
      </c>
      <c r="BY289" s="34" t="s">
        <v>70</v>
      </c>
      <c r="BZ289" s="34">
        <f t="shared" si="153"/>
        <v>0</v>
      </c>
      <c r="CA289" s="34" t="s">
        <v>1339</v>
      </c>
      <c r="CB289" s="34">
        <f t="shared" si="153"/>
        <v>0</v>
      </c>
      <c r="CC289" s="34" t="s">
        <v>1345</v>
      </c>
      <c r="CD289" s="34">
        <f t="shared" si="154"/>
        <v>0</v>
      </c>
      <c r="CE289" s="34" t="s">
        <v>1342</v>
      </c>
      <c r="CF289" s="34">
        <f t="shared" si="155"/>
        <v>0</v>
      </c>
      <c r="CG289" s="34">
        <v>6</v>
      </c>
      <c r="CH289" s="34" t="s">
        <v>1321</v>
      </c>
      <c r="CI289" s="34">
        <f t="shared" si="156"/>
        <v>0</v>
      </c>
      <c r="CJ289" s="34" t="s">
        <v>1328</v>
      </c>
      <c r="CK289" s="34">
        <f t="shared" si="157"/>
        <v>0</v>
      </c>
      <c r="CL289" s="34" t="s">
        <v>70</v>
      </c>
      <c r="CM289" s="34">
        <f t="shared" si="158"/>
        <v>0</v>
      </c>
      <c r="CN289" s="34" t="s">
        <v>1339</v>
      </c>
      <c r="CO289" s="34">
        <f t="shared" si="159"/>
        <v>0</v>
      </c>
      <c r="CP289" s="34" t="s">
        <v>1342</v>
      </c>
      <c r="CQ289" s="34">
        <f t="shared" si="160"/>
        <v>0</v>
      </c>
      <c r="CR289" s="34" t="s">
        <v>1342</v>
      </c>
      <c r="CS289" s="34">
        <f t="shared" si="161"/>
        <v>0</v>
      </c>
    </row>
    <row r="290" spans="1:97" s="44" customFormat="1" ht="15.75">
      <c r="A290" s="42" t="s">
        <v>892</v>
      </c>
      <c r="B290" s="40" t="s">
        <v>464</v>
      </c>
      <c r="C290" s="42" t="s">
        <v>44</v>
      </c>
      <c r="D290" s="42" t="s">
        <v>8</v>
      </c>
      <c r="E290" s="35"/>
      <c r="F290" s="42">
        <v>0.4</v>
      </c>
      <c r="G290" s="34">
        <v>0</v>
      </c>
      <c r="H290" s="34">
        <v>92</v>
      </c>
      <c r="I290" s="34">
        <v>45</v>
      </c>
      <c r="J290" s="34">
        <v>84</v>
      </c>
      <c r="K290" s="73">
        <v>23</v>
      </c>
      <c r="L290" s="34">
        <v>51</v>
      </c>
      <c r="M290" s="34">
        <v>63</v>
      </c>
      <c r="N290" s="34">
        <v>358</v>
      </c>
      <c r="O290" s="34" t="str">
        <f>IF(D290="理科",IF(N290&gt;=分数线!$C$2,"本科",""),IF(D290="文科",IF(N290&gt;=分数线!$C$3,"本科","")))</f>
        <v/>
      </c>
      <c r="P290" s="34">
        <f t="shared" si="129"/>
        <v>-14.4</v>
      </c>
      <c r="Q290" s="34" t="str">
        <f>IF(D290="理科",IF(N290&gt;=分数线!$C$6,"重本",""),IF(D290="文科",IF(N290&gt;=分数线!$C$7,"重本","")))</f>
        <v/>
      </c>
      <c r="R290" s="34">
        <f t="shared" si="133"/>
        <v>0</v>
      </c>
      <c r="S290" s="34">
        <f t="shared" si="134"/>
        <v>-14.4</v>
      </c>
      <c r="T290" s="34">
        <v>2</v>
      </c>
      <c r="U290" s="34" t="s">
        <v>1321</v>
      </c>
      <c r="V290" s="34">
        <f t="shared" si="135"/>
        <v>-0.24000000000000002</v>
      </c>
      <c r="W290" s="34" t="s">
        <v>1364</v>
      </c>
      <c r="X290" s="34">
        <f t="shared" si="135"/>
        <v>-0.24000000000000002</v>
      </c>
      <c r="Y290" s="34" t="s">
        <v>1333</v>
      </c>
      <c r="Z290" s="34">
        <f t="shared" si="135"/>
        <v>-0.24000000000000002</v>
      </c>
      <c r="AA290" s="34" t="e">
        <v>#N/A</v>
      </c>
      <c r="AB290" s="34">
        <f t="shared" si="135"/>
        <v>-0.24000000000000002</v>
      </c>
      <c r="AC290" s="34" t="e">
        <v>#N/A</v>
      </c>
      <c r="AD290" s="34">
        <f t="shared" si="136"/>
        <v>-0.24000000000000002</v>
      </c>
      <c r="AE290" s="34" t="e">
        <v>#N/A</v>
      </c>
      <c r="AF290" s="34">
        <f t="shared" si="137"/>
        <v>-0.24000000000000002</v>
      </c>
      <c r="AG290" s="34" t="e">
        <v>#N/A</v>
      </c>
      <c r="AH290" s="34" t="e">
        <v>#N/A</v>
      </c>
      <c r="AI290" s="34">
        <f t="shared" si="138"/>
        <v>-0.24000000000000002</v>
      </c>
      <c r="AJ290" s="34" t="e">
        <v>#N/A</v>
      </c>
      <c r="AK290" s="34">
        <f t="shared" si="139"/>
        <v>-0.24000000000000002</v>
      </c>
      <c r="AL290" s="34" t="e">
        <v>#N/A</v>
      </c>
      <c r="AM290" s="34">
        <f t="shared" si="140"/>
        <v>-0.24000000000000002</v>
      </c>
      <c r="AN290" s="34" t="e">
        <v>#N/A</v>
      </c>
      <c r="AO290" s="34">
        <f t="shared" si="141"/>
        <v>-0.24000000000000002</v>
      </c>
      <c r="AP290" s="34" t="e">
        <v>#N/A</v>
      </c>
      <c r="AQ290" s="34">
        <f t="shared" si="142"/>
        <v>-0.24000000000000002</v>
      </c>
      <c r="AR290" s="34" t="e">
        <v>#N/A</v>
      </c>
      <c r="AS290" s="34">
        <f t="shared" si="143"/>
        <v>-0.24000000000000002</v>
      </c>
      <c r="AT290" s="34" t="s">
        <v>227</v>
      </c>
      <c r="AU290" s="34" t="s">
        <v>1325</v>
      </c>
      <c r="AV290" s="34">
        <f t="shared" si="144"/>
        <v>-0.36000000000000004</v>
      </c>
      <c r="AW290" s="34" t="s">
        <v>1360</v>
      </c>
      <c r="AX290" s="34">
        <f t="shared" si="144"/>
        <v>-0.36000000000000004</v>
      </c>
      <c r="AY290" s="34" t="s">
        <v>1334</v>
      </c>
      <c r="AZ290" s="34">
        <f t="shared" si="144"/>
        <v>-0.36000000000000004</v>
      </c>
      <c r="BA290" s="34" t="s">
        <v>1356</v>
      </c>
      <c r="BB290" s="34">
        <f t="shared" si="144"/>
        <v>-0.36000000000000004</v>
      </c>
      <c r="BC290" s="34" t="s">
        <v>73</v>
      </c>
      <c r="BD290" s="34">
        <f t="shared" si="145"/>
        <v>-0.36000000000000004</v>
      </c>
      <c r="BE290" s="34" t="s">
        <v>1348</v>
      </c>
      <c r="BF290" s="34">
        <f t="shared" si="146"/>
        <v>-0.36000000000000004</v>
      </c>
      <c r="BG290" s="34">
        <v>9</v>
      </c>
      <c r="BH290" s="34" t="s">
        <v>1325</v>
      </c>
      <c r="BI290" s="34">
        <f t="shared" si="147"/>
        <v>-0.36000000000000004</v>
      </c>
      <c r="BJ290" s="34" t="s">
        <v>1331</v>
      </c>
      <c r="BK290" s="34">
        <f t="shared" si="148"/>
        <v>-0.36000000000000004</v>
      </c>
      <c r="BL290" s="34" t="s">
        <v>1334</v>
      </c>
      <c r="BM290" s="34">
        <f t="shared" si="149"/>
        <v>-0.36000000000000004</v>
      </c>
      <c r="BN290" s="34" t="s">
        <v>1357</v>
      </c>
      <c r="BO290" s="34">
        <f t="shared" si="150"/>
        <v>-0.36000000000000004</v>
      </c>
      <c r="BP290" s="34" t="s">
        <v>73</v>
      </c>
      <c r="BQ290" s="34">
        <f t="shared" si="151"/>
        <v>-0.36000000000000004</v>
      </c>
      <c r="BR290" s="34" t="s">
        <v>1348</v>
      </c>
      <c r="BS290" s="34">
        <f t="shared" si="152"/>
        <v>-0.36000000000000004</v>
      </c>
      <c r="BT290" s="34">
        <v>9</v>
      </c>
      <c r="BU290" s="34" t="s">
        <v>1325</v>
      </c>
      <c r="BV290" s="34">
        <f t="shared" si="153"/>
        <v>-0.6</v>
      </c>
      <c r="BW290" s="34" t="s">
        <v>1331</v>
      </c>
      <c r="BX290" s="34">
        <f t="shared" si="153"/>
        <v>-0.6</v>
      </c>
      <c r="BY290" s="34" t="s">
        <v>1334</v>
      </c>
      <c r="BZ290" s="34">
        <f t="shared" si="153"/>
        <v>-0.6</v>
      </c>
      <c r="CA290" s="34" t="s">
        <v>1339</v>
      </c>
      <c r="CB290" s="34">
        <f t="shared" si="153"/>
        <v>-0.6</v>
      </c>
      <c r="CC290" s="34" t="s">
        <v>1343</v>
      </c>
      <c r="CD290" s="34">
        <f t="shared" si="154"/>
        <v>-0.6</v>
      </c>
      <c r="CE290" s="34" t="s">
        <v>1348</v>
      </c>
      <c r="CF290" s="34">
        <f t="shared" si="155"/>
        <v>-0.6</v>
      </c>
      <c r="CG290" s="34">
        <v>9</v>
      </c>
      <c r="CH290" s="34" t="s">
        <v>1325</v>
      </c>
      <c r="CI290" s="34">
        <f t="shared" si="156"/>
        <v>-0.6</v>
      </c>
      <c r="CJ290" s="34" t="s">
        <v>1331</v>
      </c>
      <c r="CK290" s="34">
        <f t="shared" si="157"/>
        <v>-0.6</v>
      </c>
      <c r="CL290" s="34" t="s">
        <v>1334</v>
      </c>
      <c r="CM290" s="34">
        <f t="shared" si="158"/>
        <v>-0.6</v>
      </c>
      <c r="CN290" s="34" t="s">
        <v>1339</v>
      </c>
      <c r="CO290" s="34">
        <f t="shared" si="159"/>
        <v>-0.6</v>
      </c>
      <c r="CP290" s="34" t="s">
        <v>1343</v>
      </c>
      <c r="CQ290" s="34">
        <f t="shared" si="160"/>
        <v>-0.6</v>
      </c>
      <c r="CR290" s="34" t="s">
        <v>1348</v>
      </c>
      <c r="CS290" s="34">
        <f t="shared" si="161"/>
        <v>-0.6</v>
      </c>
    </row>
    <row r="291" spans="1:97" s="44" customFormat="1" ht="15.75">
      <c r="A291" s="42" t="s">
        <v>1010</v>
      </c>
      <c r="B291" s="40" t="s">
        <v>465</v>
      </c>
      <c r="C291" s="42" t="s">
        <v>44</v>
      </c>
      <c r="D291" s="42" t="s">
        <v>8</v>
      </c>
      <c r="E291" s="35"/>
      <c r="F291" s="42">
        <v>0</v>
      </c>
      <c r="G291" s="34">
        <v>0</v>
      </c>
      <c r="H291" s="34">
        <v>98</v>
      </c>
      <c r="I291" s="34">
        <v>38</v>
      </c>
      <c r="J291" s="34">
        <v>74</v>
      </c>
      <c r="K291" s="73">
        <v>37</v>
      </c>
      <c r="L291" s="34">
        <v>50</v>
      </c>
      <c r="M291" s="34">
        <v>58</v>
      </c>
      <c r="N291" s="34">
        <v>355</v>
      </c>
      <c r="O291" s="34" t="str">
        <f>IF(D291="理科",IF(N291&gt;=分数线!$C$2,"本科",""),IF(D291="文科",IF(N291&gt;=分数线!$C$3,"本科","")))</f>
        <v/>
      </c>
      <c r="P291" s="34">
        <f t="shared" si="129"/>
        <v>0</v>
      </c>
      <c r="Q291" s="34" t="str">
        <f>IF(D291="理科",IF(N291&gt;=分数线!$C$6,"重本",""),IF(D291="文科",IF(N291&gt;=分数线!$C$7,"重本","")))</f>
        <v/>
      </c>
      <c r="R291" s="34">
        <f t="shared" si="133"/>
        <v>0</v>
      </c>
      <c r="S291" s="34">
        <f t="shared" si="134"/>
        <v>0</v>
      </c>
      <c r="T291" s="34" t="e">
        <v>#N/A</v>
      </c>
      <c r="U291" s="34" t="e">
        <v>#N/A</v>
      </c>
      <c r="V291" s="34">
        <f t="shared" si="135"/>
        <v>0</v>
      </c>
      <c r="W291" s="34" t="e">
        <v>#N/A</v>
      </c>
      <c r="X291" s="34">
        <f t="shared" si="135"/>
        <v>0</v>
      </c>
      <c r="Y291" s="34" t="e">
        <v>#N/A</v>
      </c>
      <c r="Z291" s="34">
        <f t="shared" si="135"/>
        <v>0</v>
      </c>
      <c r="AA291" s="34" t="s">
        <v>1366</v>
      </c>
      <c r="AB291" s="34">
        <f t="shared" si="135"/>
        <v>0</v>
      </c>
      <c r="AC291" s="34" t="s">
        <v>73</v>
      </c>
      <c r="AD291" s="34">
        <f t="shared" si="136"/>
        <v>0</v>
      </c>
      <c r="AE291" s="34" t="s">
        <v>1348</v>
      </c>
      <c r="AF291" s="34">
        <f t="shared" si="137"/>
        <v>0</v>
      </c>
      <c r="AG291" s="34" t="s">
        <v>227</v>
      </c>
      <c r="AH291" s="34" t="s">
        <v>1325</v>
      </c>
      <c r="AI291" s="34">
        <f t="shared" si="138"/>
        <v>0</v>
      </c>
      <c r="AJ291" s="34" t="s">
        <v>1360</v>
      </c>
      <c r="AK291" s="34">
        <f t="shared" si="139"/>
        <v>0</v>
      </c>
      <c r="AL291" s="34" t="s">
        <v>1335</v>
      </c>
      <c r="AM291" s="34">
        <f t="shared" si="140"/>
        <v>0</v>
      </c>
      <c r="AN291" s="34" t="s">
        <v>1366</v>
      </c>
      <c r="AO291" s="34">
        <f t="shared" si="141"/>
        <v>0</v>
      </c>
      <c r="AP291" s="34" t="s">
        <v>73</v>
      </c>
      <c r="AQ291" s="34">
        <f t="shared" si="142"/>
        <v>0</v>
      </c>
      <c r="AR291" s="34" t="s">
        <v>1348</v>
      </c>
      <c r="AS291" s="34">
        <f t="shared" si="143"/>
        <v>0</v>
      </c>
      <c r="AT291" s="34" t="s">
        <v>227</v>
      </c>
      <c r="AU291" s="34" t="s">
        <v>1325</v>
      </c>
      <c r="AV291" s="34">
        <f t="shared" si="144"/>
        <v>0</v>
      </c>
      <c r="AW291" s="34" t="s">
        <v>1360</v>
      </c>
      <c r="AX291" s="34">
        <f t="shared" si="144"/>
        <v>0</v>
      </c>
      <c r="AY291" s="34" t="s">
        <v>1334</v>
      </c>
      <c r="AZ291" s="34">
        <f t="shared" si="144"/>
        <v>0</v>
      </c>
      <c r="BA291" s="34" t="s">
        <v>1356</v>
      </c>
      <c r="BB291" s="34">
        <f t="shared" si="144"/>
        <v>0</v>
      </c>
      <c r="BC291" s="34" t="s">
        <v>73</v>
      </c>
      <c r="BD291" s="34">
        <f t="shared" si="145"/>
        <v>0</v>
      </c>
      <c r="BE291" s="34" t="s">
        <v>1348</v>
      </c>
      <c r="BF291" s="34">
        <f t="shared" si="146"/>
        <v>0</v>
      </c>
      <c r="BG291" s="34">
        <v>9</v>
      </c>
      <c r="BH291" s="34" t="s">
        <v>1325</v>
      </c>
      <c r="BI291" s="34">
        <f t="shared" si="147"/>
        <v>0</v>
      </c>
      <c r="BJ291" s="34" t="s">
        <v>1331</v>
      </c>
      <c r="BK291" s="34">
        <f t="shared" si="148"/>
        <v>0</v>
      </c>
      <c r="BL291" s="34" t="s">
        <v>1334</v>
      </c>
      <c r="BM291" s="34">
        <f t="shared" si="149"/>
        <v>0</v>
      </c>
      <c r="BN291" s="34" t="s">
        <v>1357</v>
      </c>
      <c r="BO291" s="34">
        <f t="shared" si="150"/>
        <v>0</v>
      </c>
      <c r="BP291" s="34" t="s">
        <v>73</v>
      </c>
      <c r="BQ291" s="34">
        <f t="shared" si="151"/>
        <v>0</v>
      </c>
      <c r="BR291" s="34" t="s">
        <v>1348</v>
      </c>
      <c r="BS291" s="34">
        <f t="shared" si="152"/>
        <v>0</v>
      </c>
      <c r="BT291" s="34">
        <v>9</v>
      </c>
      <c r="BU291" s="34" t="s">
        <v>1325</v>
      </c>
      <c r="BV291" s="34">
        <f t="shared" si="153"/>
        <v>0</v>
      </c>
      <c r="BW291" s="34" t="s">
        <v>1331</v>
      </c>
      <c r="BX291" s="34">
        <f t="shared" si="153"/>
        <v>0</v>
      </c>
      <c r="BY291" s="34" t="s">
        <v>1334</v>
      </c>
      <c r="BZ291" s="34">
        <f t="shared" si="153"/>
        <v>0</v>
      </c>
      <c r="CA291" s="34" t="s">
        <v>1339</v>
      </c>
      <c r="CB291" s="34">
        <f t="shared" si="153"/>
        <v>0</v>
      </c>
      <c r="CC291" s="34" t="s">
        <v>1343</v>
      </c>
      <c r="CD291" s="34">
        <f t="shared" si="154"/>
        <v>0</v>
      </c>
      <c r="CE291" s="34" t="s">
        <v>1348</v>
      </c>
      <c r="CF291" s="34">
        <f t="shared" si="155"/>
        <v>0</v>
      </c>
      <c r="CG291" s="34">
        <v>9</v>
      </c>
      <c r="CH291" s="34" t="s">
        <v>1325</v>
      </c>
      <c r="CI291" s="34">
        <f t="shared" si="156"/>
        <v>0</v>
      </c>
      <c r="CJ291" s="34" t="s">
        <v>1331</v>
      </c>
      <c r="CK291" s="34">
        <f t="shared" si="157"/>
        <v>0</v>
      </c>
      <c r="CL291" s="34" t="s">
        <v>1334</v>
      </c>
      <c r="CM291" s="34">
        <f t="shared" si="158"/>
        <v>0</v>
      </c>
      <c r="CN291" s="34" t="s">
        <v>1339</v>
      </c>
      <c r="CO291" s="34">
        <f t="shared" si="159"/>
        <v>0</v>
      </c>
      <c r="CP291" s="34" t="s">
        <v>1343</v>
      </c>
      <c r="CQ291" s="34">
        <f t="shared" si="160"/>
        <v>0</v>
      </c>
      <c r="CR291" s="34" t="s">
        <v>1348</v>
      </c>
      <c r="CS291" s="34">
        <f t="shared" si="161"/>
        <v>0</v>
      </c>
    </row>
    <row r="292" spans="1:97" s="44" customFormat="1" ht="15.75">
      <c r="A292" s="42" t="s">
        <v>1011</v>
      </c>
      <c r="B292" s="40" t="s">
        <v>466</v>
      </c>
      <c r="C292" s="42" t="s">
        <v>44</v>
      </c>
      <c r="D292" s="42" t="s">
        <v>8</v>
      </c>
      <c r="E292" s="35"/>
      <c r="F292" s="42">
        <v>0.2</v>
      </c>
      <c r="G292" s="34">
        <v>0</v>
      </c>
      <c r="H292" s="34">
        <v>95</v>
      </c>
      <c r="I292" s="34">
        <v>34</v>
      </c>
      <c r="J292" s="34">
        <v>99</v>
      </c>
      <c r="K292" s="73">
        <v>9</v>
      </c>
      <c r="L292" s="34">
        <v>54</v>
      </c>
      <c r="M292" s="34">
        <v>63</v>
      </c>
      <c r="N292" s="34">
        <v>354</v>
      </c>
      <c r="O292" s="34" t="str">
        <f>IF(D292="理科",IF(N292&gt;=分数线!$C$2,"本科",""),IF(D292="文科",IF(N292&gt;=分数线!$C$3,"本科","")))</f>
        <v/>
      </c>
      <c r="P292" s="34">
        <f t="shared" si="129"/>
        <v>-7.2</v>
      </c>
      <c r="Q292" s="34" t="str">
        <f>IF(D292="理科",IF(N292&gt;=分数线!$C$6,"重本",""),IF(D292="文科",IF(N292&gt;=分数线!$C$7,"重本","")))</f>
        <v/>
      </c>
      <c r="R292" s="34">
        <f t="shared" si="133"/>
        <v>0</v>
      </c>
      <c r="S292" s="34">
        <f t="shared" si="134"/>
        <v>-7.2</v>
      </c>
      <c r="T292" s="34">
        <v>7</v>
      </c>
      <c r="U292" s="34" t="s">
        <v>1362</v>
      </c>
      <c r="V292" s="34">
        <f t="shared" si="135"/>
        <v>-0.12000000000000001</v>
      </c>
      <c r="W292" s="34" t="s">
        <v>1363</v>
      </c>
      <c r="X292" s="34">
        <f t="shared" si="135"/>
        <v>-0.12000000000000001</v>
      </c>
      <c r="Y292" s="34" t="s">
        <v>1332</v>
      </c>
      <c r="Z292" s="34">
        <f t="shared" si="135"/>
        <v>-0.12000000000000001</v>
      </c>
      <c r="AA292" s="34" t="s">
        <v>1340</v>
      </c>
      <c r="AB292" s="34">
        <f t="shared" si="135"/>
        <v>-0.12000000000000001</v>
      </c>
      <c r="AC292" s="34" t="s">
        <v>72</v>
      </c>
      <c r="AD292" s="34">
        <f t="shared" si="136"/>
        <v>-0.12000000000000001</v>
      </c>
      <c r="AE292" s="34" t="s">
        <v>18</v>
      </c>
      <c r="AF292" s="34">
        <f t="shared" si="137"/>
        <v>-0.12000000000000001</v>
      </c>
      <c r="AG292" s="34" t="s">
        <v>220</v>
      </c>
      <c r="AH292" s="34" t="s">
        <v>1362</v>
      </c>
      <c r="AI292" s="34">
        <f t="shared" si="138"/>
        <v>-0.12000000000000001</v>
      </c>
      <c r="AJ292" s="34" t="s">
        <v>1363</v>
      </c>
      <c r="AK292" s="34">
        <f t="shared" si="139"/>
        <v>-0.12000000000000001</v>
      </c>
      <c r="AL292" s="34" t="s">
        <v>1332</v>
      </c>
      <c r="AM292" s="34">
        <f t="shared" si="140"/>
        <v>-0.12000000000000001</v>
      </c>
      <c r="AN292" s="34" t="s">
        <v>1340</v>
      </c>
      <c r="AO292" s="34">
        <f t="shared" si="141"/>
        <v>-0.12000000000000001</v>
      </c>
      <c r="AP292" s="34" t="s">
        <v>72</v>
      </c>
      <c r="AQ292" s="34">
        <f t="shared" si="142"/>
        <v>-0.12000000000000001</v>
      </c>
      <c r="AR292" s="34" t="s">
        <v>18</v>
      </c>
      <c r="AS292" s="34">
        <f t="shared" si="143"/>
        <v>-0.12000000000000001</v>
      </c>
      <c r="AT292" s="34" t="s">
        <v>220</v>
      </c>
      <c r="AU292" s="34" t="s">
        <v>1323</v>
      </c>
      <c r="AV292" s="34">
        <f t="shared" si="144"/>
        <v>-0.18000000000000002</v>
      </c>
      <c r="AW292" s="34" t="s">
        <v>1351</v>
      </c>
      <c r="AX292" s="34">
        <f t="shared" si="144"/>
        <v>-0.18000000000000002</v>
      </c>
      <c r="AY292" s="34" t="s">
        <v>1332</v>
      </c>
      <c r="AZ292" s="34">
        <f t="shared" si="144"/>
        <v>-0.18000000000000002</v>
      </c>
      <c r="BA292" s="34" t="s">
        <v>1340</v>
      </c>
      <c r="BB292" s="34">
        <f t="shared" si="144"/>
        <v>-0.18000000000000002</v>
      </c>
      <c r="BC292" s="34" t="s">
        <v>1358</v>
      </c>
      <c r="BD292" s="34">
        <f t="shared" si="145"/>
        <v>-0.18000000000000002</v>
      </c>
      <c r="BE292" s="34" t="s">
        <v>1342</v>
      </c>
      <c r="BF292" s="34">
        <f t="shared" si="146"/>
        <v>-0.18000000000000002</v>
      </c>
      <c r="BG292" s="34">
        <v>7</v>
      </c>
      <c r="BH292" s="34" t="s">
        <v>1323</v>
      </c>
      <c r="BI292" s="34">
        <f t="shared" si="147"/>
        <v>-0.18000000000000002</v>
      </c>
      <c r="BJ292" s="34" t="s">
        <v>1351</v>
      </c>
      <c r="BK292" s="34">
        <f t="shared" si="148"/>
        <v>-0.18000000000000002</v>
      </c>
      <c r="BL292" s="34" t="s">
        <v>1332</v>
      </c>
      <c r="BM292" s="34">
        <f t="shared" si="149"/>
        <v>-0.18000000000000002</v>
      </c>
      <c r="BN292" s="34" t="s">
        <v>1340</v>
      </c>
      <c r="BO292" s="34">
        <f t="shared" si="150"/>
        <v>-0.18000000000000002</v>
      </c>
      <c r="BP292" s="34" t="s">
        <v>1358</v>
      </c>
      <c r="BQ292" s="34">
        <f t="shared" si="151"/>
        <v>-0.18000000000000002</v>
      </c>
      <c r="BR292" s="34" t="s">
        <v>1342</v>
      </c>
      <c r="BS292" s="34">
        <f t="shared" si="152"/>
        <v>-0.18000000000000002</v>
      </c>
      <c r="BT292" s="34">
        <v>7</v>
      </c>
      <c r="BU292" s="34" t="s">
        <v>1323</v>
      </c>
      <c r="BV292" s="34">
        <f t="shared" si="153"/>
        <v>-0.3</v>
      </c>
      <c r="BW292" s="34" t="s">
        <v>19</v>
      </c>
      <c r="BX292" s="34">
        <f t="shared" si="153"/>
        <v>-0.3</v>
      </c>
      <c r="BY292" s="34" t="s">
        <v>1332</v>
      </c>
      <c r="BZ292" s="34">
        <f t="shared" si="153"/>
        <v>-0.3</v>
      </c>
      <c r="CA292" s="34" t="s">
        <v>1340</v>
      </c>
      <c r="CB292" s="34">
        <f t="shared" si="153"/>
        <v>-0.3</v>
      </c>
      <c r="CC292" s="34" t="s">
        <v>1343</v>
      </c>
      <c r="CD292" s="34">
        <f t="shared" si="154"/>
        <v>-0.3</v>
      </c>
      <c r="CE292" s="34" t="s">
        <v>1342</v>
      </c>
      <c r="CF292" s="34">
        <f t="shared" si="155"/>
        <v>-0.3</v>
      </c>
      <c r="CG292" s="34">
        <v>7</v>
      </c>
      <c r="CH292" s="34" t="s">
        <v>1323</v>
      </c>
      <c r="CI292" s="34">
        <f t="shared" si="156"/>
        <v>-0.3</v>
      </c>
      <c r="CJ292" s="34" t="s">
        <v>19</v>
      </c>
      <c r="CK292" s="34">
        <f t="shared" si="157"/>
        <v>-0.3</v>
      </c>
      <c r="CL292" s="34" t="s">
        <v>1332</v>
      </c>
      <c r="CM292" s="34">
        <f t="shared" si="158"/>
        <v>-0.3</v>
      </c>
      <c r="CN292" s="34" t="s">
        <v>1340</v>
      </c>
      <c r="CO292" s="34">
        <f t="shared" si="159"/>
        <v>-0.3</v>
      </c>
      <c r="CP292" s="34" t="s">
        <v>1343</v>
      </c>
      <c r="CQ292" s="34">
        <f t="shared" si="160"/>
        <v>-0.3</v>
      </c>
      <c r="CR292" s="34" t="s">
        <v>1342</v>
      </c>
      <c r="CS292" s="34">
        <f t="shared" si="161"/>
        <v>-0.3</v>
      </c>
    </row>
    <row r="293" spans="1:97" s="44" customFormat="1" ht="15.75">
      <c r="A293" s="42" t="s">
        <v>1012</v>
      </c>
      <c r="B293" s="40" t="s">
        <v>467</v>
      </c>
      <c r="C293" s="42" t="s">
        <v>44</v>
      </c>
      <c r="D293" s="42" t="s">
        <v>8</v>
      </c>
      <c r="E293" s="35"/>
      <c r="F293" s="42">
        <v>0</v>
      </c>
      <c r="G293" s="34">
        <v>0</v>
      </c>
      <c r="H293" s="34">
        <v>102</v>
      </c>
      <c r="I293" s="34">
        <v>57</v>
      </c>
      <c r="J293" s="34">
        <v>73</v>
      </c>
      <c r="K293" s="73">
        <v>29</v>
      </c>
      <c r="L293" s="34">
        <v>50</v>
      </c>
      <c r="M293" s="34">
        <v>42.5</v>
      </c>
      <c r="N293" s="34">
        <v>354</v>
      </c>
      <c r="O293" s="34" t="str">
        <f>IF(D293="理科",IF(N293&gt;=分数线!$C$2,"本科",""),IF(D293="文科",IF(N293&gt;=分数线!$C$3,"本科","")))</f>
        <v/>
      </c>
      <c r="P293" s="34">
        <f t="shared" si="129"/>
        <v>0</v>
      </c>
      <c r="Q293" s="34" t="str">
        <f>IF(D293="理科",IF(N293&gt;=分数线!$C$6,"重本",""),IF(D293="文科",IF(N293&gt;=分数线!$C$7,"重本","")))</f>
        <v/>
      </c>
      <c r="R293" s="34">
        <f t="shared" si="133"/>
        <v>0</v>
      </c>
      <c r="S293" s="34">
        <f t="shared" si="134"/>
        <v>0</v>
      </c>
      <c r="T293" s="34">
        <v>9</v>
      </c>
      <c r="U293" s="34" t="s">
        <v>1325</v>
      </c>
      <c r="V293" s="34">
        <f t="shared" si="135"/>
        <v>0</v>
      </c>
      <c r="W293" s="34" t="s">
        <v>1360</v>
      </c>
      <c r="X293" s="34">
        <f t="shared" si="135"/>
        <v>0</v>
      </c>
      <c r="Y293" s="34" t="s">
        <v>1335</v>
      </c>
      <c r="Z293" s="34">
        <f t="shared" si="135"/>
        <v>0</v>
      </c>
      <c r="AA293" s="34" t="s">
        <v>1366</v>
      </c>
      <c r="AB293" s="34">
        <f t="shared" si="135"/>
        <v>0</v>
      </c>
      <c r="AC293" s="34" t="s">
        <v>73</v>
      </c>
      <c r="AD293" s="34">
        <f t="shared" si="136"/>
        <v>0</v>
      </c>
      <c r="AE293" s="34" t="s">
        <v>1348</v>
      </c>
      <c r="AF293" s="34">
        <f t="shared" si="137"/>
        <v>0</v>
      </c>
      <c r="AG293" s="34" t="s">
        <v>227</v>
      </c>
      <c r="AH293" s="34" t="s">
        <v>1325</v>
      </c>
      <c r="AI293" s="34">
        <f t="shared" si="138"/>
        <v>0</v>
      </c>
      <c r="AJ293" s="34" t="s">
        <v>1360</v>
      </c>
      <c r="AK293" s="34">
        <f t="shared" si="139"/>
        <v>0</v>
      </c>
      <c r="AL293" s="34" t="s">
        <v>1335</v>
      </c>
      <c r="AM293" s="34">
        <f t="shared" si="140"/>
        <v>0</v>
      </c>
      <c r="AN293" s="34" t="s">
        <v>1366</v>
      </c>
      <c r="AO293" s="34">
        <f t="shared" si="141"/>
        <v>0</v>
      </c>
      <c r="AP293" s="34" t="s">
        <v>73</v>
      </c>
      <c r="AQ293" s="34">
        <f t="shared" si="142"/>
        <v>0</v>
      </c>
      <c r="AR293" s="34" t="s">
        <v>1348</v>
      </c>
      <c r="AS293" s="34">
        <f t="shared" si="143"/>
        <v>0</v>
      </c>
      <c r="AT293" s="34" t="s">
        <v>227</v>
      </c>
      <c r="AU293" s="34" t="s">
        <v>1325</v>
      </c>
      <c r="AV293" s="34">
        <f t="shared" si="144"/>
        <v>0</v>
      </c>
      <c r="AW293" s="34" t="s">
        <v>1360</v>
      </c>
      <c r="AX293" s="34">
        <f t="shared" si="144"/>
        <v>0</v>
      </c>
      <c r="AY293" s="34" t="s">
        <v>1334</v>
      </c>
      <c r="AZ293" s="34">
        <f t="shared" si="144"/>
        <v>0</v>
      </c>
      <c r="BA293" s="34" t="s">
        <v>1356</v>
      </c>
      <c r="BB293" s="34">
        <f t="shared" si="144"/>
        <v>0</v>
      </c>
      <c r="BC293" s="34" t="s">
        <v>73</v>
      </c>
      <c r="BD293" s="34">
        <f t="shared" si="145"/>
        <v>0</v>
      </c>
      <c r="BE293" s="34" t="s">
        <v>1348</v>
      </c>
      <c r="BF293" s="34">
        <f t="shared" si="146"/>
        <v>0</v>
      </c>
      <c r="BG293" s="34">
        <v>9</v>
      </c>
      <c r="BH293" s="34" t="s">
        <v>1325</v>
      </c>
      <c r="BI293" s="34">
        <f t="shared" si="147"/>
        <v>0</v>
      </c>
      <c r="BJ293" s="34" t="s">
        <v>1331</v>
      </c>
      <c r="BK293" s="34">
        <f t="shared" si="148"/>
        <v>0</v>
      </c>
      <c r="BL293" s="34" t="s">
        <v>1334</v>
      </c>
      <c r="BM293" s="34">
        <f t="shared" si="149"/>
        <v>0</v>
      </c>
      <c r="BN293" s="34" t="s">
        <v>1357</v>
      </c>
      <c r="BO293" s="34">
        <f t="shared" si="150"/>
        <v>0</v>
      </c>
      <c r="BP293" s="34" t="s">
        <v>73</v>
      </c>
      <c r="BQ293" s="34">
        <f t="shared" si="151"/>
        <v>0</v>
      </c>
      <c r="BR293" s="34" t="s">
        <v>1348</v>
      </c>
      <c r="BS293" s="34">
        <f t="shared" si="152"/>
        <v>0</v>
      </c>
      <c r="BT293" s="34">
        <v>9</v>
      </c>
      <c r="BU293" s="34" t="s">
        <v>1325</v>
      </c>
      <c r="BV293" s="34">
        <f t="shared" si="153"/>
        <v>0</v>
      </c>
      <c r="BW293" s="34" t="s">
        <v>1331</v>
      </c>
      <c r="BX293" s="34">
        <f t="shared" si="153"/>
        <v>0</v>
      </c>
      <c r="BY293" s="34" t="s">
        <v>1334</v>
      </c>
      <c r="BZ293" s="34">
        <f t="shared" si="153"/>
        <v>0</v>
      </c>
      <c r="CA293" s="34" t="s">
        <v>1339</v>
      </c>
      <c r="CB293" s="34">
        <f t="shared" si="153"/>
        <v>0</v>
      </c>
      <c r="CC293" s="34" t="s">
        <v>1343</v>
      </c>
      <c r="CD293" s="34">
        <f t="shared" si="154"/>
        <v>0</v>
      </c>
      <c r="CE293" s="34" t="s">
        <v>1348</v>
      </c>
      <c r="CF293" s="34">
        <f t="shared" si="155"/>
        <v>0</v>
      </c>
      <c r="CG293" s="34">
        <v>9</v>
      </c>
      <c r="CH293" s="34" t="s">
        <v>1325</v>
      </c>
      <c r="CI293" s="34">
        <f t="shared" si="156"/>
        <v>0</v>
      </c>
      <c r="CJ293" s="34" t="s">
        <v>1331</v>
      </c>
      <c r="CK293" s="34">
        <f t="shared" si="157"/>
        <v>0</v>
      </c>
      <c r="CL293" s="34" t="s">
        <v>1334</v>
      </c>
      <c r="CM293" s="34">
        <f t="shared" si="158"/>
        <v>0</v>
      </c>
      <c r="CN293" s="34" t="s">
        <v>1339</v>
      </c>
      <c r="CO293" s="34">
        <f t="shared" si="159"/>
        <v>0</v>
      </c>
      <c r="CP293" s="34" t="s">
        <v>1343</v>
      </c>
      <c r="CQ293" s="34">
        <f t="shared" si="160"/>
        <v>0</v>
      </c>
      <c r="CR293" s="34" t="s">
        <v>1348</v>
      </c>
      <c r="CS293" s="34">
        <f t="shared" si="161"/>
        <v>0</v>
      </c>
    </row>
    <row r="294" spans="1:97" s="44" customFormat="1" ht="15.75">
      <c r="A294" s="42" t="s">
        <v>1013</v>
      </c>
      <c r="B294" s="40" t="s">
        <v>468</v>
      </c>
      <c r="C294" s="42" t="s">
        <v>44</v>
      </c>
      <c r="D294" s="42" t="s">
        <v>8</v>
      </c>
      <c r="E294" s="35"/>
      <c r="F294" s="42">
        <v>0</v>
      </c>
      <c r="G294" s="34">
        <v>0</v>
      </c>
      <c r="H294" s="34">
        <v>88</v>
      </c>
      <c r="I294" s="34">
        <v>61</v>
      </c>
      <c r="J294" s="34">
        <v>64</v>
      </c>
      <c r="K294" s="73">
        <v>30.5</v>
      </c>
      <c r="L294" s="34">
        <v>47.5</v>
      </c>
      <c r="M294" s="34">
        <v>61.5</v>
      </c>
      <c r="N294" s="34">
        <v>353</v>
      </c>
      <c r="O294" s="34" t="str">
        <f>IF(D294="理科",IF(N294&gt;=分数线!$C$2,"本科",""),IF(D294="文科",IF(N294&gt;=分数线!$C$3,"本科","")))</f>
        <v/>
      </c>
      <c r="P294" s="34">
        <f t="shared" si="129"/>
        <v>0</v>
      </c>
      <c r="Q294" s="34" t="str">
        <f>IF(D294="理科",IF(N294&gt;=分数线!$C$6,"重本",""),IF(D294="文科",IF(N294&gt;=分数线!$C$7,"重本","")))</f>
        <v/>
      </c>
      <c r="R294" s="34">
        <f t="shared" si="133"/>
        <v>0</v>
      </c>
      <c r="S294" s="34">
        <f t="shared" si="134"/>
        <v>0</v>
      </c>
      <c r="T294" s="34">
        <v>8</v>
      </c>
      <c r="U294" s="34" t="s">
        <v>1324</v>
      </c>
      <c r="V294" s="34">
        <f t="shared" si="135"/>
        <v>0</v>
      </c>
      <c r="W294" s="34" t="s">
        <v>1330</v>
      </c>
      <c r="X294" s="34">
        <f t="shared" si="135"/>
        <v>0</v>
      </c>
      <c r="Y294" s="34" t="s">
        <v>1365</v>
      </c>
      <c r="Z294" s="34">
        <f t="shared" si="135"/>
        <v>0</v>
      </c>
      <c r="AA294" s="34" t="s">
        <v>1366</v>
      </c>
      <c r="AB294" s="34">
        <f t="shared" si="135"/>
        <v>0</v>
      </c>
      <c r="AC294" s="34" t="s">
        <v>1344</v>
      </c>
      <c r="AD294" s="34">
        <f t="shared" si="136"/>
        <v>0</v>
      </c>
      <c r="AE294" s="34" t="s">
        <v>1349</v>
      </c>
      <c r="AF294" s="34">
        <f t="shared" si="137"/>
        <v>0</v>
      </c>
      <c r="AG294" s="34" t="s">
        <v>219</v>
      </c>
      <c r="AH294" s="34" t="s">
        <v>1324</v>
      </c>
      <c r="AI294" s="34">
        <f t="shared" si="138"/>
        <v>0</v>
      </c>
      <c r="AJ294" s="34" t="s">
        <v>1330</v>
      </c>
      <c r="AK294" s="34">
        <f t="shared" si="139"/>
        <v>0</v>
      </c>
      <c r="AL294" s="34" t="s">
        <v>1365</v>
      </c>
      <c r="AM294" s="34">
        <f t="shared" si="140"/>
        <v>0</v>
      </c>
      <c r="AN294" s="34" t="s">
        <v>1366</v>
      </c>
      <c r="AO294" s="34">
        <f t="shared" si="141"/>
        <v>0</v>
      </c>
      <c r="AP294" s="34" t="s">
        <v>1344</v>
      </c>
      <c r="AQ294" s="34">
        <f t="shared" si="142"/>
        <v>0</v>
      </c>
      <c r="AR294" s="34" t="s">
        <v>1349</v>
      </c>
      <c r="AS294" s="34">
        <f t="shared" si="143"/>
        <v>0</v>
      </c>
      <c r="AT294" s="34" t="s">
        <v>219</v>
      </c>
      <c r="AU294" s="34" t="s">
        <v>1324</v>
      </c>
      <c r="AV294" s="34">
        <f t="shared" si="144"/>
        <v>0</v>
      </c>
      <c r="AW294" s="34" t="s">
        <v>1330</v>
      </c>
      <c r="AX294" s="34">
        <f t="shared" si="144"/>
        <v>0</v>
      </c>
      <c r="AY294" s="34" t="s">
        <v>1334</v>
      </c>
      <c r="AZ294" s="34">
        <f t="shared" si="144"/>
        <v>0</v>
      </c>
      <c r="BA294" s="34" t="s">
        <v>1357</v>
      </c>
      <c r="BB294" s="34">
        <f t="shared" si="144"/>
        <v>0</v>
      </c>
      <c r="BC294" s="34" t="s">
        <v>1344</v>
      </c>
      <c r="BD294" s="34">
        <f t="shared" si="145"/>
        <v>0</v>
      </c>
      <c r="BE294" s="34" t="s">
        <v>1349</v>
      </c>
      <c r="BF294" s="34">
        <f t="shared" si="146"/>
        <v>0</v>
      </c>
      <c r="BG294" s="34">
        <v>8</v>
      </c>
      <c r="BH294" s="34" t="s">
        <v>1324</v>
      </c>
      <c r="BI294" s="34">
        <f t="shared" si="147"/>
        <v>0</v>
      </c>
      <c r="BJ294" s="34" t="s">
        <v>1330</v>
      </c>
      <c r="BK294" s="34">
        <f t="shared" si="148"/>
        <v>0</v>
      </c>
      <c r="BL294" s="34" t="s">
        <v>1334</v>
      </c>
      <c r="BM294" s="34">
        <f t="shared" si="149"/>
        <v>0</v>
      </c>
      <c r="BN294" s="34" t="s">
        <v>1357</v>
      </c>
      <c r="BO294" s="34">
        <f t="shared" si="150"/>
        <v>0</v>
      </c>
      <c r="BP294" s="34" t="s">
        <v>1344</v>
      </c>
      <c r="BQ294" s="34">
        <f t="shared" si="151"/>
        <v>0</v>
      </c>
      <c r="BR294" s="34" t="s">
        <v>1342</v>
      </c>
      <c r="BS294" s="34">
        <f t="shared" si="152"/>
        <v>0</v>
      </c>
      <c r="BT294" s="34">
        <v>8</v>
      </c>
      <c r="BU294" s="34" t="s">
        <v>1324</v>
      </c>
      <c r="BV294" s="34">
        <f t="shared" si="153"/>
        <v>0</v>
      </c>
      <c r="BW294" s="34" t="s">
        <v>1330</v>
      </c>
      <c r="BX294" s="34">
        <f t="shared" si="153"/>
        <v>0</v>
      </c>
      <c r="BY294" s="34" t="s">
        <v>1334</v>
      </c>
      <c r="BZ294" s="34">
        <f t="shared" si="153"/>
        <v>0</v>
      </c>
      <c r="CA294" s="34" t="s">
        <v>1340</v>
      </c>
      <c r="CB294" s="34">
        <f t="shared" si="153"/>
        <v>0</v>
      </c>
      <c r="CC294" s="34" t="s">
        <v>1344</v>
      </c>
      <c r="CD294" s="34">
        <f t="shared" si="154"/>
        <v>0</v>
      </c>
      <c r="CE294" s="34" t="s">
        <v>1342</v>
      </c>
      <c r="CF294" s="34">
        <f t="shared" si="155"/>
        <v>0</v>
      </c>
      <c r="CG294" s="34">
        <v>8</v>
      </c>
      <c r="CH294" s="34" t="s">
        <v>1324</v>
      </c>
      <c r="CI294" s="34">
        <f t="shared" si="156"/>
        <v>0</v>
      </c>
      <c r="CJ294" s="34" t="s">
        <v>1330</v>
      </c>
      <c r="CK294" s="34">
        <f t="shared" si="157"/>
        <v>0</v>
      </c>
      <c r="CL294" s="34" t="s">
        <v>1334</v>
      </c>
      <c r="CM294" s="34">
        <f t="shared" si="158"/>
        <v>0</v>
      </c>
      <c r="CN294" s="34" t="s">
        <v>1340</v>
      </c>
      <c r="CO294" s="34">
        <f t="shared" si="159"/>
        <v>0</v>
      </c>
      <c r="CP294" s="34" t="s">
        <v>1344</v>
      </c>
      <c r="CQ294" s="34">
        <f t="shared" si="160"/>
        <v>0</v>
      </c>
      <c r="CR294" s="34" t="s">
        <v>1342</v>
      </c>
      <c r="CS294" s="34">
        <f t="shared" si="161"/>
        <v>0</v>
      </c>
    </row>
    <row r="295" spans="1:97" s="44" customFormat="1" ht="15.75">
      <c r="A295" s="42" t="s">
        <v>1014</v>
      </c>
      <c r="B295" s="40" t="s">
        <v>469</v>
      </c>
      <c r="C295" s="42" t="s">
        <v>44</v>
      </c>
      <c r="D295" s="42" t="s">
        <v>8</v>
      </c>
      <c r="E295" s="35"/>
      <c r="F295" s="42">
        <v>0.2</v>
      </c>
      <c r="G295" s="34">
        <v>0</v>
      </c>
      <c r="H295" s="34">
        <v>92</v>
      </c>
      <c r="I295" s="34">
        <v>45</v>
      </c>
      <c r="J295" s="34">
        <v>89</v>
      </c>
      <c r="K295" s="73">
        <v>47.5</v>
      </c>
      <c r="L295" s="34">
        <v>25</v>
      </c>
      <c r="M295" s="34">
        <v>54</v>
      </c>
      <c r="N295" s="34">
        <v>353</v>
      </c>
      <c r="O295" s="34" t="str">
        <f>IF(D295="理科",IF(N295&gt;=分数线!$C$2,"本科",""),IF(D295="文科",IF(N295&gt;=分数线!$C$3,"本科","")))</f>
        <v/>
      </c>
      <c r="P295" s="34">
        <f t="shared" si="129"/>
        <v>-7.2</v>
      </c>
      <c r="Q295" s="34" t="str">
        <f>IF(D295="理科",IF(N295&gt;=分数线!$C$6,"重本",""),IF(D295="文科",IF(N295&gt;=分数线!$C$7,"重本","")))</f>
        <v/>
      </c>
      <c r="R295" s="34">
        <f t="shared" si="133"/>
        <v>0</v>
      </c>
      <c r="S295" s="34">
        <f t="shared" si="134"/>
        <v>-7.2</v>
      </c>
      <c r="T295" s="34">
        <v>2</v>
      </c>
      <c r="U295" s="34" t="s">
        <v>1321</v>
      </c>
      <c r="V295" s="34">
        <f t="shared" si="135"/>
        <v>-0.12000000000000001</v>
      </c>
      <c r="W295" s="34" t="s">
        <v>1364</v>
      </c>
      <c r="X295" s="34">
        <f t="shared" si="135"/>
        <v>-0.12000000000000001</v>
      </c>
      <c r="Y295" s="34" t="s">
        <v>1333</v>
      </c>
      <c r="Z295" s="34">
        <f t="shared" si="135"/>
        <v>-0.12000000000000001</v>
      </c>
      <c r="AA295" s="34" t="s">
        <v>1366</v>
      </c>
      <c r="AB295" s="34">
        <f t="shared" si="135"/>
        <v>-0.12000000000000001</v>
      </c>
      <c r="AC295" s="34" t="s">
        <v>73</v>
      </c>
      <c r="AD295" s="34">
        <f t="shared" si="136"/>
        <v>-0.12000000000000001</v>
      </c>
      <c r="AE295" s="34" t="s">
        <v>1348</v>
      </c>
      <c r="AF295" s="34">
        <f t="shared" si="137"/>
        <v>-0.12000000000000001</v>
      </c>
      <c r="AG295" s="34" t="s">
        <v>227</v>
      </c>
      <c r="AH295" s="34" t="s">
        <v>1325</v>
      </c>
      <c r="AI295" s="34">
        <f t="shared" si="138"/>
        <v>-0.12000000000000001</v>
      </c>
      <c r="AJ295" s="34" t="s">
        <v>1360</v>
      </c>
      <c r="AK295" s="34">
        <f t="shared" si="139"/>
        <v>-0.12000000000000001</v>
      </c>
      <c r="AL295" s="34" t="s">
        <v>1335</v>
      </c>
      <c r="AM295" s="34">
        <f t="shared" si="140"/>
        <v>-0.12000000000000001</v>
      </c>
      <c r="AN295" s="34" t="s">
        <v>1366</v>
      </c>
      <c r="AO295" s="34">
        <f t="shared" si="141"/>
        <v>-0.12000000000000001</v>
      </c>
      <c r="AP295" s="34" t="s">
        <v>73</v>
      </c>
      <c r="AQ295" s="34">
        <f t="shared" si="142"/>
        <v>-0.12000000000000001</v>
      </c>
      <c r="AR295" s="34" t="s">
        <v>1348</v>
      </c>
      <c r="AS295" s="34">
        <f t="shared" si="143"/>
        <v>-0.12000000000000001</v>
      </c>
      <c r="AT295" s="34" t="s">
        <v>227</v>
      </c>
      <c r="AU295" s="34" t="s">
        <v>1325</v>
      </c>
      <c r="AV295" s="34">
        <f t="shared" si="144"/>
        <v>-0.18000000000000002</v>
      </c>
      <c r="AW295" s="34" t="s">
        <v>1360</v>
      </c>
      <c r="AX295" s="34">
        <f t="shared" si="144"/>
        <v>-0.18000000000000002</v>
      </c>
      <c r="AY295" s="34" t="s">
        <v>1334</v>
      </c>
      <c r="AZ295" s="34">
        <f t="shared" si="144"/>
        <v>-0.18000000000000002</v>
      </c>
      <c r="BA295" s="34" t="s">
        <v>1356</v>
      </c>
      <c r="BB295" s="34">
        <f t="shared" si="144"/>
        <v>-0.18000000000000002</v>
      </c>
      <c r="BC295" s="34" t="s">
        <v>73</v>
      </c>
      <c r="BD295" s="34">
        <f t="shared" si="145"/>
        <v>-0.18000000000000002</v>
      </c>
      <c r="BE295" s="34" t="s">
        <v>1348</v>
      </c>
      <c r="BF295" s="34">
        <f t="shared" si="146"/>
        <v>-0.18000000000000002</v>
      </c>
      <c r="BG295" s="34">
        <v>9</v>
      </c>
      <c r="BH295" s="34" t="s">
        <v>1325</v>
      </c>
      <c r="BI295" s="34">
        <f t="shared" si="147"/>
        <v>-0.18000000000000002</v>
      </c>
      <c r="BJ295" s="34" t="s">
        <v>1331</v>
      </c>
      <c r="BK295" s="34">
        <f t="shared" si="148"/>
        <v>-0.18000000000000002</v>
      </c>
      <c r="BL295" s="34" t="s">
        <v>1334</v>
      </c>
      <c r="BM295" s="34">
        <f t="shared" si="149"/>
        <v>-0.18000000000000002</v>
      </c>
      <c r="BN295" s="34" t="s">
        <v>1357</v>
      </c>
      <c r="BO295" s="34">
        <f t="shared" si="150"/>
        <v>-0.18000000000000002</v>
      </c>
      <c r="BP295" s="34" t="s">
        <v>73</v>
      </c>
      <c r="BQ295" s="34">
        <f t="shared" si="151"/>
        <v>-0.18000000000000002</v>
      </c>
      <c r="BR295" s="34" t="s">
        <v>1348</v>
      </c>
      <c r="BS295" s="34">
        <f t="shared" si="152"/>
        <v>-0.18000000000000002</v>
      </c>
      <c r="BT295" s="34">
        <v>9</v>
      </c>
      <c r="BU295" s="34" t="s">
        <v>1325</v>
      </c>
      <c r="BV295" s="34">
        <f t="shared" si="153"/>
        <v>-0.3</v>
      </c>
      <c r="BW295" s="34" t="s">
        <v>1331</v>
      </c>
      <c r="BX295" s="34">
        <f t="shared" si="153"/>
        <v>-0.3</v>
      </c>
      <c r="BY295" s="34" t="s">
        <v>1334</v>
      </c>
      <c r="BZ295" s="34">
        <f t="shared" si="153"/>
        <v>-0.3</v>
      </c>
      <c r="CA295" s="34" t="s">
        <v>1339</v>
      </c>
      <c r="CB295" s="34">
        <f t="shared" si="153"/>
        <v>-0.3</v>
      </c>
      <c r="CC295" s="34" t="s">
        <v>1343</v>
      </c>
      <c r="CD295" s="34">
        <f t="shared" si="154"/>
        <v>-0.3</v>
      </c>
      <c r="CE295" s="34" t="s">
        <v>1348</v>
      </c>
      <c r="CF295" s="34">
        <f t="shared" si="155"/>
        <v>-0.3</v>
      </c>
      <c r="CG295" s="34">
        <v>9</v>
      </c>
      <c r="CH295" s="34" t="s">
        <v>1325</v>
      </c>
      <c r="CI295" s="34">
        <f t="shared" si="156"/>
        <v>-0.3</v>
      </c>
      <c r="CJ295" s="34" t="s">
        <v>1331</v>
      </c>
      <c r="CK295" s="34">
        <f t="shared" si="157"/>
        <v>-0.3</v>
      </c>
      <c r="CL295" s="34" t="s">
        <v>1334</v>
      </c>
      <c r="CM295" s="34">
        <f t="shared" si="158"/>
        <v>-0.3</v>
      </c>
      <c r="CN295" s="34" t="s">
        <v>1339</v>
      </c>
      <c r="CO295" s="34">
        <f t="shared" si="159"/>
        <v>-0.3</v>
      </c>
      <c r="CP295" s="34" t="s">
        <v>1343</v>
      </c>
      <c r="CQ295" s="34">
        <f t="shared" si="160"/>
        <v>-0.3</v>
      </c>
      <c r="CR295" s="34" t="s">
        <v>1348</v>
      </c>
      <c r="CS295" s="34">
        <f t="shared" si="161"/>
        <v>-0.3</v>
      </c>
    </row>
    <row r="296" spans="1:97" s="44" customFormat="1" ht="15.75">
      <c r="A296" s="42" t="s">
        <v>1015</v>
      </c>
      <c r="B296" s="65" t="s">
        <v>470</v>
      </c>
      <c r="C296" s="42" t="s">
        <v>44</v>
      </c>
      <c r="D296" s="42" t="s">
        <v>8</v>
      </c>
      <c r="E296" s="35"/>
      <c r="F296" s="42">
        <v>0</v>
      </c>
      <c r="G296" s="34">
        <v>0</v>
      </c>
      <c r="H296" s="34">
        <v>109</v>
      </c>
      <c r="I296" s="34">
        <v>53</v>
      </c>
      <c r="J296" s="34">
        <v>52</v>
      </c>
      <c r="K296" s="73">
        <v>47.5</v>
      </c>
      <c r="L296" s="34">
        <v>40</v>
      </c>
      <c r="M296" s="34">
        <v>50</v>
      </c>
      <c r="N296" s="34">
        <v>352</v>
      </c>
      <c r="O296" s="34" t="str">
        <f>IF(D296="理科",IF(N296&gt;=分数线!$C$2,"本科",""),IF(D296="文科",IF(N296&gt;=分数线!$C$3,"本科","")))</f>
        <v/>
      </c>
      <c r="P296" s="34">
        <f t="shared" si="129"/>
        <v>0</v>
      </c>
      <c r="Q296" s="34" t="str">
        <f>IF(D296="理科",IF(N296&gt;=分数线!$C$6,"重本",""),IF(D296="文科",IF(N296&gt;=分数线!$C$7,"重本","")))</f>
        <v/>
      </c>
      <c r="R296" s="34">
        <f t="shared" si="133"/>
        <v>0</v>
      </c>
      <c r="S296" s="34">
        <f t="shared" si="134"/>
        <v>0</v>
      </c>
      <c r="T296" s="34">
        <v>8</v>
      </c>
      <c r="U296" s="34" t="s">
        <v>1324</v>
      </c>
      <c r="V296" s="34">
        <f t="shared" si="135"/>
        <v>0</v>
      </c>
      <c r="W296" s="34" t="s">
        <v>1330</v>
      </c>
      <c r="X296" s="34">
        <f t="shared" si="135"/>
        <v>0</v>
      </c>
      <c r="Y296" s="34" t="s">
        <v>1365</v>
      </c>
      <c r="Z296" s="34">
        <f t="shared" si="135"/>
        <v>0</v>
      </c>
      <c r="AA296" s="34" t="s">
        <v>1366</v>
      </c>
      <c r="AB296" s="34">
        <f t="shared" si="135"/>
        <v>0</v>
      </c>
      <c r="AC296" s="34" t="s">
        <v>1344</v>
      </c>
      <c r="AD296" s="34">
        <f t="shared" si="136"/>
        <v>0</v>
      </c>
      <c r="AE296" s="34" t="s">
        <v>1349</v>
      </c>
      <c r="AF296" s="34">
        <f t="shared" si="137"/>
        <v>0</v>
      </c>
      <c r="AG296" s="34" t="s">
        <v>219</v>
      </c>
      <c r="AH296" s="34" t="s">
        <v>1324</v>
      </c>
      <c r="AI296" s="34">
        <f t="shared" si="138"/>
        <v>0</v>
      </c>
      <c r="AJ296" s="34" t="s">
        <v>1330</v>
      </c>
      <c r="AK296" s="34">
        <f t="shared" si="139"/>
        <v>0</v>
      </c>
      <c r="AL296" s="34" t="s">
        <v>1365</v>
      </c>
      <c r="AM296" s="34">
        <f t="shared" si="140"/>
        <v>0</v>
      </c>
      <c r="AN296" s="34" t="s">
        <v>1366</v>
      </c>
      <c r="AO296" s="34">
        <f t="shared" si="141"/>
        <v>0</v>
      </c>
      <c r="AP296" s="34" t="s">
        <v>1344</v>
      </c>
      <c r="AQ296" s="34">
        <f t="shared" si="142"/>
        <v>0</v>
      </c>
      <c r="AR296" s="34" t="s">
        <v>1349</v>
      </c>
      <c r="AS296" s="34">
        <f t="shared" si="143"/>
        <v>0</v>
      </c>
      <c r="AT296" s="34" t="s">
        <v>219</v>
      </c>
      <c r="AU296" s="34" t="s">
        <v>1324</v>
      </c>
      <c r="AV296" s="34">
        <f t="shared" si="144"/>
        <v>0</v>
      </c>
      <c r="AW296" s="34" t="s">
        <v>1330</v>
      </c>
      <c r="AX296" s="34">
        <f t="shared" si="144"/>
        <v>0</v>
      </c>
      <c r="AY296" s="34" t="s">
        <v>1334</v>
      </c>
      <c r="AZ296" s="34">
        <f t="shared" si="144"/>
        <v>0</v>
      </c>
      <c r="BA296" s="34" t="s">
        <v>1357</v>
      </c>
      <c r="BB296" s="34">
        <f t="shared" si="144"/>
        <v>0</v>
      </c>
      <c r="BC296" s="34" t="s">
        <v>1344</v>
      </c>
      <c r="BD296" s="34">
        <f t="shared" si="145"/>
        <v>0</v>
      </c>
      <c r="BE296" s="34" t="s">
        <v>1349</v>
      </c>
      <c r="BF296" s="34">
        <f t="shared" si="146"/>
        <v>0</v>
      </c>
      <c r="BG296" s="34">
        <v>8</v>
      </c>
      <c r="BH296" s="34" t="s">
        <v>1324</v>
      </c>
      <c r="BI296" s="34">
        <f t="shared" si="147"/>
        <v>0</v>
      </c>
      <c r="BJ296" s="34" t="s">
        <v>1330</v>
      </c>
      <c r="BK296" s="34">
        <f t="shared" si="148"/>
        <v>0</v>
      </c>
      <c r="BL296" s="34" t="s">
        <v>1334</v>
      </c>
      <c r="BM296" s="34">
        <f t="shared" si="149"/>
        <v>0</v>
      </c>
      <c r="BN296" s="34" t="s">
        <v>1357</v>
      </c>
      <c r="BO296" s="34">
        <f t="shared" si="150"/>
        <v>0</v>
      </c>
      <c r="BP296" s="34" t="s">
        <v>1344</v>
      </c>
      <c r="BQ296" s="34">
        <f t="shared" si="151"/>
        <v>0</v>
      </c>
      <c r="BR296" s="34" t="s">
        <v>1342</v>
      </c>
      <c r="BS296" s="34">
        <f t="shared" si="152"/>
        <v>0</v>
      </c>
      <c r="BT296" s="34">
        <v>8</v>
      </c>
      <c r="BU296" s="34" t="s">
        <v>1324</v>
      </c>
      <c r="BV296" s="34">
        <f t="shared" si="153"/>
        <v>0</v>
      </c>
      <c r="BW296" s="34" t="s">
        <v>1330</v>
      </c>
      <c r="BX296" s="34">
        <f t="shared" si="153"/>
        <v>0</v>
      </c>
      <c r="BY296" s="34" t="s">
        <v>1334</v>
      </c>
      <c r="BZ296" s="34">
        <f t="shared" si="153"/>
        <v>0</v>
      </c>
      <c r="CA296" s="34" t="s">
        <v>1340</v>
      </c>
      <c r="CB296" s="34">
        <f t="shared" si="153"/>
        <v>0</v>
      </c>
      <c r="CC296" s="34" t="s">
        <v>1344</v>
      </c>
      <c r="CD296" s="34">
        <f t="shared" si="154"/>
        <v>0</v>
      </c>
      <c r="CE296" s="34" t="s">
        <v>1342</v>
      </c>
      <c r="CF296" s="34">
        <f t="shared" si="155"/>
        <v>0</v>
      </c>
      <c r="CG296" s="34">
        <v>8</v>
      </c>
      <c r="CH296" s="34" t="s">
        <v>1324</v>
      </c>
      <c r="CI296" s="34">
        <f t="shared" si="156"/>
        <v>0</v>
      </c>
      <c r="CJ296" s="34" t="s">
        <v>1330</v>
      </c>
      <c r="CK296" s="34">
        <f t="shared" si="157"/>
        <v>0</v>
      </c>
      <c r="CL296" s="34" t="s">
        <v>1334</v>
      </c>
      <c r="CM296" s="34">
        <f t="shared" si="158"/>
        <v>0</v>
      </c>
      <c r="CN296" s="34" t="s">
        <v>1340</v>
      </c>
      <c r="CO296" s="34">
        <f t="shared" si="159"/>
        <v>0</v>
      </c>
      <c r="CP296" s="34" t="s">
        <v>1344</v>
      </c>
      <c r="CQ296" s="34">
        <f t="shared" si="160"/>
        <v>0</v>
      </c>
      <c r="CR296" s="34" t="s">
        <v>1342</v>
      </c>
      <c r="CS296" s="34">
        <f t="shared" si="161"/>
        <v>0</v>
      </c>
    </row>
    <row r="297" spans="1:97" s="44" customFormat="1" ht="15.75">
      <c r="A297" s="42" t="s">
        <v>62</v>
      </c>
      <c r="B297" s="65" t="s">
        <v>471</v>
      </c>
      <c r="C297" s="42" t="s">
        <v>44</v>
      </c>
      <c r="D297" s="42" t="s">
        <v>8</v>
      </c>
      <c r="E297" s="35"/>
      <c r="F297" s="42">
        <v>0</v>
      </c>
      <c r="G297" s="34">
        <v>0</v>
      </c>
      <c r="H297" s="34">
        <v>92</v>
      </c>
      <c r="I297" s="34">
        <v>65</v>
      </c>
      <c r="J297" s="34">
        <v>24</v>
      </c>
      <c r="K297" s="73">
        <v>50.5</v>
      </c>
      <c r="L297" s="34">
        <v>54</v>
      </c>
      <c r="M297" s="34">
        <v>65.5</v>
      </c>
      <c r="N297" s="34">
        <v>351</v>
      </c>
      <c r="O297" s="34" t="str">
        <f>IF(D297="理科",IF(N297&gt;=分数线!$C$2,"本科",""),IF(D297="文科",IF(N297&gt;=分数线!$C$3,"本科","")))</f>
        <v/>
      </c>
      <c r="P297" s="34">
        <f t="shared" si="129"/>
        <v>0</v>
      </c>
      <c r="Q297" s="34" t="str">
        <f>IF(D297="理科",IF(N297&gt;=分数线!$C$6,"重本",""),IF(D297="文科",IF(N297&gt;=分数线!$C$7,"重本","")))</f>
        <v/>
      </c>
      <c r="R297" s="34">
        <f t="shared" si="133"/>
        <v>0</v>
      </c>
      <c r="S297" s="34">
        <f t="shared" si="134"/>
        <v>0</v>
      </c>
      <c r="T297" s="34">
        <v>9</v>
      </c>
      <c r="U297" s="34" t="s">
        <v>1325</v>
      </c>
      <c r="V297" s="34">
        <f t="shared" si="135"/>
        <v>0</v>
      </c>
      <c r="W297" s="34" t="s">
        <v>1360</v>
      </c>
      <c r="X297" s="34">
        <f t="shared" si="135"/>
        <v>0</v>
      </c>
      <c r="Y297" s="34" t="s">
        <v>1335</v>
      </c>
      <c r="Z297" s="34">
        <f t="shared" si="135"/>
        <v>0</v>
      </c>
      <c r="AA297" s="34" t="s">
        <v>1366</v>
      </c>
      <c r="AB297" s="34">
        <f t="shared" si="135"/>
        <v>0</v>
      </c>
      <c r="AC297" s="34" t="s">
        <v>73</v>
      </c>
      <c r="AD297" s="34">
        <f t="shared" si="136"/>
        <v>0</v>
      </c>
      <c r="AE297" s="34" t="s">
        <v>1348</v>
      </c>
      <c r="AF297" s="34">
        <f t="shared" si="137"/>
        <v>0</v>
      </c>
      <c r="AG297" s="34" t="s">
        <v>227</v>
      </c>
      <c r="AH297" s="34" t="s">
        <v>1325</v>
      </c>
      <c r="AI297" s="34">
        <f t="shared" si="138"/>
        <v>0</v>
      </c>
      <c r="AJ297" s="34" t="s">
        <v>1360</v>
      </c>
      <c r="AK297" s="34">
        <f t="shared" si="139"/>
        <v>0</v>
      </c>
      <c r="AL297" s="34" t="s">
        <v>1335</v>
      </c>
      <c r="AM297" s="34">
        <f t="shared" si="140"/>
        <v>0</v>
      </c>
      <c r="AN297" s="34" t="s">
        <v>1366</v>
      </c>
      <c r="AO297" s="34">
        <f t="shared" si="141"/>
        <v>0</v>
      </c>
      <c r="AP297" s="34" t="s">
        <v>73</v>
      </c>
      <c r="AQ297" s="34">
        <f t="shared" si="142"/>
        <v>0</v>
      </c>
      <c r="AR297" s="34" t="s">
        <v>1348</v>
      </c>
      <c r="AS297" s="34">
        <f t="shared" si="143"/>
        <v>0</v>
      </c>
      <c r="AT297" s="34" t="s">
        <v>227</v>
      </c>
      <c r="AU297" s="34" t="s">
        <v>1325</v>
      </c>
      <c r="AV297" s="34">
        <f t="shared" si="144"/>
        <v>0</v>
      </c>
      <c r="AW297" s="34" t="s">
        <v>1360</v>
      </c>
      <c r="AX297" s="34">
        <f t="shared" si="144"/>
        <v>0</v>
      </c>
      <c r="AY297" s="34" t="s">
        <v>1334</v>
      </c>
      <c r="AZ297" s="34">
        <f t="shared" si="144"/>
        <v>0</v>
      </c>
      <c r="BA297" s="34" t="s">
        <v>1356</v>
      </c>
      <c r="BB297" s="34">
        <f t="shared" si="144"/>
        <v>0</v>
      </c>
      <c r="BC297" s="34" t="s">
        <v>73</v>
      </c>
      <c r="BD297" s="34">
        <f t="shared" si="145"/>
        <v>0</v>
      </c>
      <c r="BE297" s="34" t="s">
        <v>1348</v>
      </c>
      <c r="BF297" s="34">
        <f t="shared" si="146"/>
        <v>0</v>
      </c>
      <c r="BG297" s="34">
        <v>9</v>
      </c>
      <c r="BH297" s="34" t="s">
        <v>1325</v>
      </c>
      <c r="BI297" s="34">
        <f t="shared" si="147"/>
        <v>0</v>
      </c>
      <c r="BJ297" s="34" t="s">
        <v>1331</v>
      </c>
      <c r="BK297" s="34">
        <f t="shared" si="148"/>
        <v>0</v>
      </c>
      <c r="BL297" s="34" t="s">
        <v>1334</v>
      </c>
      <c r="BM297" s="34">
        <f t="shared" si="149"/>
        <v>0</v>
      </c>
      <c r="BN297" s="34" t="s">
        <v>1357</v>
      </c>
      <c r="BO297" s="34">
        <f t="shared" si="150"/>
        <v>0</v>
      </c>
      <c r="BP297" s="34" t="s">
        <v>73</v>
      </c>
      <c r="BQ297" s="34">
        <f t="shared" si="151"/>
        <v>0</v>
      </c>
      <c r="BR297" s="34" t="s">
        <v>1348</v>
      </c>
      <c r="BS297" s="34">
        <f t="shared" si="152"/>
        <v>0</v>
      </c>
      <c r="BT297" s="34">
        <v>9</v>
      </c>
      <c r="BU297" s="34" t="s">
        <v>1325</v>
      </c>
      <c r="BV297" s="34">
        <f t="shared" si="153"/>
        <v>0</v>
      </c>
      <c r="BW297" s="34" t="s">
        <v>1331</v>
      </c>
      <c r="BX297" s="34">
        <f t="shared" si="153"/>
        <v>0</v>
      </c>
      <c r="BY297" s="34" t="s">
        <v>1334</v>
      </c>
      <c r="BZ297" s="34">
        <f t="shared" si="153"/>
        <v>0</v>
      </c>
      <c r="CA297" s="34" t="s">
        <v>1339</v>
      </c>
      <c r="CB297" s="34">
        <f t="shared" si="153"/>
        <v>0</v>
      </c>
      <c r="CC297" s="34" t="s">
        <v>1343</v>
      </c>
      <c r="CD297" s="34">
        <f t="shared" si="154"/>
        <v>0</v>
      </c>
      <c r="CE297" s="34" t="s">
        <v>1348</v>
      </c>
      <c r="CF297" s="34">
        <f t="shared" si="155"/>
        <v>0</v>
      </c>
      <c r="CG297" s="34">
        <v>9</v>
      </c>
      <c r="CH297" s="34" t="s">
        <v>1325</v>
      </c>
      <c r="CI297" s="34">
        <f t="shared" si="156"/>
        <v>0</v>
      </c>
      <c r="CJ297" s="34" t="s">
        <v>1331</v>
      </c>
      <c r="CK297" s="34">
        <f t="shared" si="157"/>
        <v>0</v>
      </c>
      <c r="CL297" s="34" t="s">
        <v>1334</v>
      </c>
      <c r="CM297" s="34">
        <f t="shared" si="158"/>
        <v>0</v>
      </c>
      <c r="CN297" s="34" t="s">
        <v>1339</v>
      </c>
      <c r="CO297" s="34">
        <f t="shared" si="159"/>
        <v>0</v>
      </c>
      <c r="CP297" s="34" t="s">
        <v>1343</v>
      </c>
      <c r="CQ297" s="34">
        <f t="shared" si="160"/>
        <v>0</v>
      </c>
      <c r="CR297" s="34" t="s">
        <v>1348</v>
      </c>
      <c r="CS297" s="34">
        <f t="shared" si="161"/>
        <v>0</v>
      </c>
    </row>
    <row r="298" spans="1:97" s="44" customFormat="1" ht="15.75">
      <c r="A298" s="42" t="s">
        <v>1016</v>
      </c>
      <c r="B298" s="65" t="s">
        <v>472</v>
      </c>
      <c r="C298" s="42" t="s">
        <v>44</v>
      </c>
      <c r="D298" s="42" t="s">
        <v>8</v>
      </c>
      <c r="E298" s="35"/>
      <c r="F298" s="42">
        <v>0.2</v>
      </c>
      <c r="G298" s="34">
        <v>0</v>
      </c>
      <c r="H298" s="34">
        <v>95</v>
      </c>
      <c r="I298" s="34">
        <v>55</v>
      </c>
      <c r="J298" s="34">
        <v>40</v>
      </c>
      <c r="K298" s="73">
        <v>27</v>
      </c>
      <c r="L298" s="34">
        <v>69.5</v>
      </c>
      <c r="M298" s="34">
        <v>64</v>
      </c>
      <c r="N298" s="34">
        <v>351</v>
      </c>
      <c r="O298" s="34" t="str">
        <f>IF(D298="理科",IF(N298&gt;=分数线!$C$2,"本科",""),IF(D298="文科",IF(N298&gt;=分数线!$C$3,"本科","")))</f>
        <v/>
      </c>
      <c r="P298" s="34">
        <f t="shared" si="129"/>
        <v>-7.2</v>
      </c>
      <c r="Q298" s="34" t="str">
        <f>IF(D298="理科",IF(N298&gt;=分数线!$C$6,"重本",""),IF(D298="文科",IF(N298&gt;=分数线!$C$7,"重本","")))</f>
        <v/>
      </c>
      <c r="R298" s="34">
        <f t="shared" si="133"/>
        <v>0</v>
      </c>
      <c r="S298" s="34">
        <f t="shared" si="134"/>
        <v>-7.2</v>
      </c>
      <c r="T298" s="34">
        <v>9</v>
      </c>
      <c r="U298" s="34" t="s">
        <v>1325</v>
      </c>
      <c r="V298" s="34">
        <f t="shared" si="135"/>
        <v>-0.12000000000000001</v>
      </c>
      <c r="W298" s="34" t="s">
        <v>1360</v>
      </c>
      <c r="X298" s="34">
        <f t="shared" si="135"/>
        <v>-0.12000000000000001</v>
      </c>
      <c r="Y298" s="34" t="s">
        <v>1335</v>
      </c>
      <c r="Z298" s="34">
        <f t="shared" si="135"/>
        <v>-0.12000000000000001</v>
      </c>
      <c r="AA298" s="34" t="s">
        <v>1366</v>
      </c>
      <c r="AB298" s="34">
        <f t="shared" si="135"/>
        <v>-0.12000000000000001</v>
      </c>
      <c r="AC298" s="34" t="s">
        <v>73</v>
      </c>
      <c r="AD298" s="34">
        <f t="shared" si="136"/>
        <v>-0.12000000000000001</v>
      </c>
      <c r="AE298" s="34" t="s">
        <v>1348</v>
      </c>
      <c r="AF298" s="34">
        <f t="shared" si="137"/>
        <v>-0.12000000000000001</v>
      </c>
      <c r="AG298" s="34" t="s">
        <v>227</v>
      </c>
      <c r="AH298" s="34" t="s">
        <v>1325</v>
      </c>
      <c r="AI298" s="34">
        <f t="shared" si="138"/>
        <v>-0.12000000000000001</v>
      </c>
      <c r="AJ298" s="34" t="s">
        <v>1360</v>
      </c>
      <c r="AK298" s="34">
        <f t="shared" si="139"/>
        <v>-0.12000000000000001</v>
      </c>
      <c r="AL298" s="34" t="s">
        <v>1335</v>
      </c>
      <c r="AM298" s="34">
        <f t="shared" si="140"/>
        <v>-0.12000000000000001</v>
      </c>
      <c r="AN298" s="34" t="s">
        <v>1366</v>
      </c>
      <c r="AO298" s="34">
        <f t="shared" si="141"/>
        <v>-0.12000000000000001</v>
      </c>
      <c r="AP298" s="34" t="s">
        <v>73</v>
      </c>
      <c r="AQ298" s="34">
        <f t="shared" si="142"/>
        <v>-0.12000000000000001</v>
      </c>
      <c r="AR298" s="34" t="s">
        <v>1348</v>
      </c>
      <c r="AS298" s="34">
        <f t="shared" si="143"/>
        <v>-0.12000000000000001</v>
      </c>
      <c r="AT298" s="34" t="s">
        <v>227</v>
      </c>
      <c r="AU298" s="34" t="s">
        <v>1325</v>
      </c>
      <c r="AV298" s="34">
        <f t="shared" si="144"/>
        <v>-0.18000000000000002</v>
      </c>
      <c r="AW298" s="34" t="s">
        <v>1360</v>
      </c>
      <c r="AX298" s="34">
        <f t="shared" si="144"/>
        <v>-0.18000000000000002</v>
      </c>
      <c r="AY298" s="34" t="s">
        <v>1334</v>
      </c>
      <c r="AZ298" s="34">
        <f t="shared" si="144"/>
        <v>-0.18000000000000002</v>
      </c>
      <c r="BA298" s="34" t="s">
        <v>1356</v>
      </c>
      <c r="BB298" s="34">
        <f t="shared" si="144"/>
        <v>-0.18000000000000002</v>
      </c>
      <c r="BC298" s="34" t="s">
        <v>73</v>
      </c>
      <c r="BD298" s="34">
        <f t="shared" si="145"/>
        <v>-0.18000000000000002</v>
      </c>
      <c r="BE298" s="34" t="s">
        <v>1348</v>
      </c>
      <c r="BF298" s="34">
        <f t="shared" si="146"/>
        <v>-0.18000000000000002</v>
      </c>
      <c r="BG298" s="34">
        <v>9</v>
      </c>
      <c r="BH298" s="34" t="s">
        <v>1325</v>
      </c>
      <c r="BI298" s="34">
        <f t="shared" si="147"/>
        <v>-0.18000000000000002</v>
      </c>
      <c r="BJ298" s="34" t="s">
        <v>1331</v>
      </c>
      <c r="BK298" s="34">
        <f t="shared" si="148"/>
        <v>-0.18000000000000002</v>
      </c>
      <c r="BL298" s="34" t="s">
        <v>1334</v>
      </c>
      <c r="BM298" s="34">
        <f t="shared" si="149"/>
        <v>-0.18000000000000002</v>
      </c>
      <c r="BN298" s="34" t="s">
        <v>1357</v>
      </c>
      <c r="BO298" s="34">
        <f t="shared" si="150"/>
        <v>-0.18000000000000002</v>
      </c>
      <c r="BP298" s="34" t="s">
        <v>73</v>
      </c>
      <c r="BQ298" s="34">
        <f t="shared" si="151"/>
        <v>-0.18000000000000002</v>
      </c>
      <c r="BR298" s="34" t="s">
        <v>1348</v>
      </c>
      <c r="BS298" s="34">
        <f t="shared" si="152"/>
        <v>-0.18000000000000002</v>
      </c>
      <c r="BT298" s="34">
        <v>9</v>
      </c>
      <c r="BU298" s="34" t="s">
        <v>1325</v>
      </c>
      <c r="BV298" s="34">
        <f t="shared" si="153"/>
        <v>-0.3</v>
      </c>
      <c r="BW298" s="34" t="s">
        <v>1331</v>
      </c>
      <c r="BX298" s="34">
        <f t="shared" si="153"/>
        <v>-0.3</v>
      </c>
      <c r="BY298" s="34" t="s">
        <v>1334</v>
      </c>
      <c r="BZ298" s="34">
        <f t="shared" si="153"/>
        <v>-0.3</v>
      </c>
      <c r="CA298" s="34" t="s">
        <v>1339</v>
      </c>
      <c r="CB298" s="34">
        <f t="shared" si="153"/>
        <v>-0.3</v>
      </c>
      <c r="CC298" s="34" t="s">
        <v>1343</v>
      </c>
      <c r="CD298" s="34">
        <f t="shared" si="154"/>
        <v>-0.3</v>
      </c>
      <c r="CE298" s="34" t="s">
        <v>1348</v>
      </c>
      <c r="CF298" s="34">
        <f t="shared" si="155"/>
        <v>-0.3</v>
      </c>
      <c r="CG298" s="34">
        <v>9</v>
      </c>
      <c r="CH298" s="34" t="s">
        <v>1325</v>
      </c>
      <c r="CI298" s="34">
        <f t="shared" si="156"/>
        <v>-0.3</v>
      </c>
      <c r="CJ298" s="34" t="s">
        <v>1331</v>
      </c>
      <c r="CK298" s="34">
        <f t="shared" si="157"/>
        <v>-0.3</v>
      </c>
      <c r="CL298" s="34" t="s">
        <v>1334</v>
      </c>
      <c r="CM298" s="34">
        <f t="shared" si="158"/>
        <v>-0.3</v>
      </c>
      <c r="CN298" s="34" t="s">
        <v>1339</v>
      </c>
      <c r="CO298" s="34">
        <f t="shared" si="159"/>
        <v>-0.3</v>
      </c>
      <c r="CP298" s="34" t="s">
        <v>1343</v>
      </c>
      <c r="CQ298" s="34">
        <f t="shared" si="160"/>
        <v>-0.3</v>
      </c>
      <c r="CR298" s="34" t="s">
        <v>1348</v>
      </c>
      <c r="CS298" s="34">
        <f t="shared" si="161"/>
        <v>-0.3</v>
      </c>
    </row>
    <row r="299" spans="1:97" s="44" customFormat="1" ht="15.75">
      <c r="A299" s="42" t="s">
        <v>1017</v>
      </c>
      <c r="B299" s="40" t="s">
        <v>473</v>
      </c>
      <c r="C299" s="42" t="s">
        <v>44</v>
      </c>
      <c r="D299" s="42" t="s">
        <v>8</v>
      </c>
      <c r="E299" s="35"/>
      <c r="F299" s="42">
        <v>0</v>
      </c>
      <c r="G299" s="34">
        <v>0</v>
      </c>
      <c r="H299" s="34">
        <v>110</v>
      </c>
      <c r="I299" s="34">
        <v>47</v>
      </c>
      <c r="J299" s="34">
        <v>83</v>
      </c>
      <c r="K299" s="73">
        <v>23</v>
      </c>
      <c r="L299" s="34">
        <v>40</v>
      </c>
      <c r="M299" s="34">
        <v>47</v>
      </c>
      <c r="N299" s="34">
        <v>350</v>
      </c>
      <c r="O299" s="34" t="str">
        <f>IF(D299="理科",IF(N299&gt;=分数线!$C$2,"本科",""),IF(D299="文科",IF(N299&gt;=分数线!$C$3,"本科","")))</f>
        <v/>
      </c>
      <c r="P299" s="34">
        <f t="shared" si="129"/>
        <v>0</v>
      </c>
      <c r="Q299" s="34" t="str">
        <f>IF(D299="理科",IF(N299&gt;=分数线!$C$6,"重本",""),IF(D299="文科",IF(N299&gt;=分数线!$C$7,"重本","")))</f>
        <v/>
      </c>
      <c r="R299" s="34">
        <f t="shared" si="133"/>
        <v>0</v>
      </c>
      <c r="S299" s="34">
        <f t="shared" si="134"/>
        <v>0</v>
      </c>
      <c r="T299" s="34">
        <v>3</v>
      </c>
      <c r="U299" s="34" t="s">
        <v>1326</v>
      </c>
      <c r="V299" s="34">
        <f t="shared" si="135"/>
        <v>0</v>
      </c>
      <c r="W299" s="34" t="s">
        <v>1327</v>
      </c>
      <c r="X299" s="34">
        <f t="shared" si="135"/>
        <v>0</v>
      </c>
      <c r="Y299" s="34" t="s">
        <v>69</v>
      </c>
      <c r="Z299" s="34">
        <f t="shared" si="135"/>
        <v>0</v>
      </c>
      <c r="AA299" s="34" t="s">
        <v>1340</v>
      </c>
      <c r="AB299" s="34">
        <f t="shared" si="135"/>
        <v>0</v>
      </c>
      <c r="AC299" s="34" t="s">
        <v>1345</v>
      </c>
      <c r="AD299" s="34">
        <f t="shared" si="136"/>
        <v>0</v>
      </c>
      <c r="AE299" s="34" t="s">
        <v>1348</v>
      </c>
      <c r="AF299" s="34">
        <f t="shared" si="137"/>
        <v>0</v>
      </c>
      <c r="AG299" s="34" t="s">
        <v>221</v>
      </c>
      <c r="AH299" s="34" t="s">
        <v>1321</v>
      </c>
      <c r="AI299" s="34">
        <f t="shared" si="138"/>
        <v>0</v>
      </c>
      <c r="AJ299" s="34" t="s">
        <v>1328</v>
      </c>
      <c r="AK299" s="34">
        <f t="shared" si="139"/>
        <v>0</v>
      </c>
      <c r="AL299" s="34" t="s">
        <v>1353</v>
      </c>
      <c r="AM299" s="34">
        <f t="shared" si="140"/>
        <v>0</v>
      </c>
      <c r="AN299" s="34" t="s">
        <v>1340</v>
      </c>
      <c r="AO299" s="34">
        <f t="shared" si="141"/>
        <v>0</v>
      </c>
      <c r="AP299" s="34" t="s">
        <v>1345</v>
      </c>
      <c r="AQ299" s="34">
        <f t="shared" si="142"/>
        <v>0</v>
      </c>
      <c r="AR299" s="34" t="s">
        <v>1348</v>
      </c>
      <c r="AS299" s="34">
        <f t="shared" si="143"/>
        <v>0</v>
      </c>
      <c r="AT299" s="34" t="s">
        <v>221</v>
      </c>
      <c r="AU299" s="34" t="s">
        <v>1321</v>
      </c>
      <c r="AV299" s="34">
        <f t="shared" si="144"/>
        <v>0</v>
      </c>
      <c r="AW299" s="34" t="s">
        <v>1328</v>
      </c>
      <c r="AX299" s="34">
        <f t="shared" si="144"/>
        <v>0</v>
      </c>
      <c r="AY299" s="34" t="s">
        <v>1361</v>
      </c>
      <c r="AZ299" s="34">
        <f t="shared" si="144"/>
        <v>0</v>
      </c>
      <c r="BA299" s="34" t="s">
        <v>1339</v>
      </c>
      <c r="BB299" s="34">
        <f t="shared" si="144"/>
        <v>0</v>
      </c>
      <c r="BC299" s="34" t="s">
        <v>1345</v>
      </c>
      <c r="BD299" s="34">
        <f t="shared" si="145"/>
        <v>0</v>
      </c>
      <c r="BE299" s="34" t="s">
        <v>1348</v>
      </c>
      <c r="BF299" s="34">
        <f t="shared" si="146"/>
        <v>0</v>
      </c>
      <c r="BG299" s="34">
        <v>6</v>
      </c>
      <c r="BH299" s="34" t="s">
        <v>1321</v>
      </c>
      <c r="BI299" s="34">
        <f t="shared" si="147"/>
        <v>0</v>
      </c>
      <c r="BJ299" s="34" t="s">
        <v>1328</v>
      </c>
      <c r="BK299" s="34">
        <f t="shared" si="148"/>
        <v>0</v>
      </c>
      <c r="BL299" s="34" t="s">
        <v>1353</v>
      </c>
      <c r="BM299" s="34">
        <f t="shared" si="149"/>
        <v>0</v>
      </c>
      <c r="BN299" s="34" t="s">
        <v>1339</v>
      </c>
      <c r="BO299" s="34">
        <f t="shared" si="150"/>
        <v>0</v>
      </c>
      <c r="BP299" s="34" t="s">
        <v>1345</v>
      </c>
      <c r="BQ299" s="34">
        <f t="shared" si="151"/>
        <v>0</v>
      </c>
      <c r="BR299" s="34" t="s">
        <v>1348</v>
      </c>
      <c r="BS299" s="34">
        <f t="shared" si="152"/>
        <v>0</v>
      </c>
      <c r="BT299" s="34">
        <v>6</v>
      </c>
      <c r="BU299" s="34" t="s">
        <v>1321</v>
      </c>
      <c r="BV299" s="34">
        <f t="shared" si="153"/>
        <v>0</v>
      </c>
      <c r="BW299" s="34" t="s">
        <v>1328</v>
      </c>
      <c r="BX299" s="34">
        <f t="shared" si="153"/>
        <v>0</v>
      </c>
      <c r="BY299" s="34" t="s">
        <v>70</v>
      </c>
      <c r="BZ299" s="34">
        <f t="shared" si="153"/>
        <v>0</v>
      </c>
      <c r="CA299" s="34" t="s">
        <v>1339</v>
      </c>
      <c r="CB299" s="34">
        <f t="shared" si="153"/>
        <v>0</v>
      </c>
      <c r="CC299" s="34" t="s">
        <v>1345</v>
      </c>
      <c r="CD299" s="34">
        <f t="shared" si="154"/>
        <v>0</v>
      </c>
      <c r="CE299" s="34" t="s">
        <v>1342</v>
      </c>
      <c r="CF299" s="34">
        <f t="shared" si="155"/>
        <v>0</v>
      </c>
      <c r="CG299" s="34">
        <v>6</v>
      </c>
      <c r="CH299" s="34" t="s">
        <v>1321</v>
      </c>
      <c r="CI299" s="34">
        <f t="shared" si="156"/>
        <v>0</v>
      </c>
      <c r="CJ299" s="34" t="s">
        <v>1328</v>
      </c>
      <c r="CK299" s="34">
        <f t="shared" si="157"/>
        <v>0</v>
      </c>
      <c r="CL299" s="34" t="s">
        <v>70</v>
      </c>
      <c r="CM299" s="34">
        <f t="shared" si="158"/>
        <v>0</v>
      </c>
      <c r="CN299" s="34" t="s">
        <v>1339</v>
      </c>
      <c r="CO299" s="34">
        <f t="shared" si="159"/>
        <v>0</v>
      </c>
      <c r="CP299" s="34" t="s">
        <v>1342</v>
      </c>
      <c r="CQ299" s="34">
        <f t="shared" si="160"/>
        <v>0</v>
      </c>
      <c r="CR299" s="34" t="s">
        <v>1342</v>
      </c>
      <c r="CS299" s="34">
        <f t="shared" si="161"/>
        <v>0</v>
      </c>
    </row>
    <row r="300" spans="1:97" s="44" customFormat="1" ht="15.75">
      <c r="A300" s="42" t="s">
        <v>988</v>
      </c>
      <c r="B300" s="47" t="s">
        <v>474</v>
      </c>
      <c r="C300" s="42" t="s">
        <v>44</v>
      </c>
      <c r="D300" s="42" t="s">
        <v>8</v>
      </c>
      <c r="E300" s="35"/>
      <c r="F300" s="42">
        <v>0.2</v>
      </c>
      <c r="G300" s="34">
        <v>0</v>
      </c>
      <c r="H300" s="34">
        <v>95</v>
      </c>
      <c r="I300" s="34">
        <v>56</v>
      </c>
      <c r="J300" s="34">
        <v>61</v>
      </c>
      <c r="K300" s="73">
        <v>22</v>
      </c>
      <c r="L300" s="34">
        <v>52.5</v>
      </c>
      <c r="M300" s="34">
        <v>62</v>
      </c>
      <c r="N300" s="34">
        <v>349</v>
      </c>
      <c r="O300" s="34" t="str">
        <f>IF(D300="理科",IF(N300&gt;=分数线!$C$2,"本科",""),IF(D300="文科",IF(N300&gt;=分数线!$C$3,"本科","")))</f>
        <v/>
      </c>
      <c r="P300" s="34">
        <f t="shared" si="129"/>
        <v>-7.2</v>
      </c>
      <c r="Q300" s="34" t="str">
        <f>IF(D300="理科",IF(N300&gt;=分数线!$C$6,"重本",""),IF(D300="文科",IF(N300&gt;=分数线!$C$7,"重本","")))</f>
        <v/>
      </c>
      <c r="R300" s="34">
        <f t="shared" si="133"/>
        <v>0</v>
      </c>
      <c r="S300" s="34">
        <f t="shared" si="134"/>
        <v>-7.2</v>
      </c>
      <c r="T300" s="34">
        <v>8</v>
      </c>
      <c r="U300" s="34" t="s">
        <v>1324</v>
      </c>
      <c r="V300" s="34">
        <f t="shared" si="135"/>
        <v>-0.12000000000000001</v>
      </c>
      <c r="W300" s="34" t="s">
        <v>1330</v>
      </c>
      <c r="X300" s="34">
        <f t="shared" si="135"/>
        <v>-0.12000000000000001</v>
      </c>
      <c r="Y300" s="34" t="s">
        <v>1365</v>
      </c>
      <c r="Z300" s="34">
        <f t="shared" si="135"/>
        <v>-0.12000000000000001</v>
      </c>
      <c r="AA300" s="34" t="e">
        <v>#N/A</v>
      </c>
      <c r="AB300" s="34">
        <f t="shared" si="135"/>
        <v>-0.12000000000000001</v>
      </c>
      <c r="AC300" s="34" t="e">
        <v>#N/A</v>
      </c>
      <c r="AD300" s="34">
        <f t="shared" si="136"/>
        <v>-0.12000000000000001</v>
      </c>
      <c r="AE300" s="34" t="e">
        <v>#N/A</v>
      </c>
      <c r="AF300" s="34">
        <f t="shared" si="137"/>
        <v>-0.12000000000000001</v>
      </c>
      <c r="AG300" s="34" t="e">
        <v>#N/A</v>
      </c>
      <c r="AH300" s="34" t="e">
        <v>#N/A</v>
      </c>
      <c r="AI300" s="34">
        <f t="shared" si="138"/>
        <v>-0.12000000000000001</v>
      </c>
      <c r="AJ300" s="34" t="e">
        <v>#N/A</v>
      </c>
      <c r="AK300" s="34">
        <f t="shared" si="139"/>
        <v>-0.12000000000000001</v>
      </c>
      <c r="AL300" s="34" t="e">
        <v>#N/A</v>
      </c>
      <c r="AM300" s="34">
        <f t="shared" si="140"/>
        <v>-0.12000000000000001</v>
      </c>
      <c r="AN300" s="34" t="e">
        <v>#N/A</v>
      </c>
      <c r="AO300" s="34">
        <f t="shared" si="141"/>
        <v>-0.12000000000000001</v>
      </c>
      <c r="AP300" s="34" t="e">
        <v>#N/A</v>
      </c>
      <c r="AQ300" s="34">
        <f t="shared" si="142"/>
        <v>-0.12000000000000001</v>
      </c>
      <c r="AR300" s="34" t="e">
        <v>#N/A</v>
      </c>
      <c r="AS300" s="34">
        <f t="shared" si="143"/>
        <v>-0.12000000000000001</v>
      </c>
      <c r="AT300" s="34" t="s">
        <v>219</v>
      </c>
      <c r="AU300" s="34" t="s">
        <v>1324</v>
      </c>
      <c r="AV300" s="34">
        <f t="shared" si="144"/>
        <v>-0.18000000000000002</v>
      </c>
      <c r="AW300" s="34" t="s">
        <v>1330</v>
      </c>
      <c r="AX300" s="34">
        <f t="shared" si="144"/>
        <v>-0.18000000000000002</v>
      </c>
      <c r="AY300" s="34" t="s">
        <v>1334</v>
      </c>
      <c r="AZ300" s="34">
        <f t="shared" si="144"/>
        <v>-0.18000000000000002</v>
      </c>
      <c r="BA300" s="34" t="s">
        <v>1357</v>
      </c>
      <c r="BB300" s="34">
        <f t="shared" si="144"/>
        <v>-0.18000000000000002</v>
      </c>
      <c r="BC300" s="34" t="s">
        <v>1344</v>
      </c>
      <c r="BD300" s="34">
        <f t="shared" si="145"/>
        <v>-0.18000000000000002</v>
      </c>
      <c r="BE300" s="34" t="s">
        <v>1349</v>
      </c>
      <c r="BF300" s="34">
        <f t="shared" si="146"/>
        <v>-0.18000000000000002</v>
      </c>
      <c r="BG300" s="34">
        <v>8</v>
      </c>
      <c r="BH300" s="34" t="s">
        <v>1324</v>
      </c>
      <c r="BI300" s="34">
        <f t="shared" si="147"/>
        <v>-0.18000000000000002</v>
      </c>
      <c r="BJ300" s="34" t="s">
        <v>1330</v>
      </c>
      <c r="BK300" s="34">
        <f t="shared" si="148"/>
        <v>-0.18000000000000002</v>
      </c>
      <c r="BL300" s="34" t="s">
        <v>1334</v>
      </c>
      <c r="BM300" s="34">
        <f t="shared" si="149"/>
        <v>-0.18000000000000002</v>
      </c>
      <c r="BN300" s="34" t="s">
        <v>1357</v>
      </c>
      <c r="BO300" s="34">
        <f t="shared" si="150"/>
        <v>-0.18000000000000002</v>
      </c>
      <c r="BP300" s="34" t="s">
        <v>1344</v>
      </c>
      <c r="BQ300" s="34">
        <f t="shared" si="151"/>
        <v>-0.18000000000000002</v>
      </c>
      <c r="BR300" s="34" t="s">
        <v>1342</v>
      </c>
      <c r="BS300" s="34">
        <f t="shared" si="152"/>
        <v>-0.18000000000000002</v>
      </c>
      <c r="BT300" s="34">
        <v>8</v>
      </c>
      <c r="BU300" s="34" t="s">
        <v>1324</v>
      </c>
      <c r="BV300" s="34">
        <f t="shared" si="153"/>
        <v>-0.3</v>
      </c>
      <c r="BW300" s="34" t="s">
        <v>1330</v>
      </c>
      <c r="BX300" s="34">
        <f t="shared" si="153"/>
        <v>-0.3</v>
      </c>
      <c r="BY300" s="34" t="s">
        <v>1334</v>
      </c>
      <c r="BZ300" s="34">
        <f t="shared" si="153"/>
        <v>-0.3</v>
      </c>
      <c r="CA300" s="34" t="s">
        <v>1340</v>
      </c>
      <c r="CB300" s="34">
        <f t="shared" si="153"/>
        <v>-0.3</v>
      </c>
      <c r="CC300" s="34" t="s">
        <v>1344</v>
      </c>
      <c r="CD300" s="34">
        <f t="shared" si="154"/>
        <v>-0.3</v>
      </c>
      <c r="CE300" s="34" t="s">
        <v>1342</v>
      </c>
      <c r="CF300" s="34">
        <f t="shared" si="155"/>
        <v>-0.3</v>
      </c>
      <c r="CG300" s="34">
        <v>8</v>
      </c>
      <c r="CH300" s="34" t="s">
        <v>1324</v>
      </c>
      <c r="CI300" s="34">
        <f t="shared" si="156"/>
        <v>-0.3</v>
      </c>
      <c r="CJ300" s="34" t="s">
        <v>1330</v>
      </c>
      <c r="CK300" s="34">
        <f t="shared" si="157"/>
        <v>-0.3</v>
      </c>
      <c r="CL300" s="34" t="s">
        <v>1334</v>
      </c>
      <c r="CM300" s="34">
        <f t="shared" si="158"/>
        <v>-0.3</v>
      </c>
      <c r="CN300" s="34" t="s">
        <v>1340</v>
      </c>
      <c r="CO300" s="34">
        <f t="shared" si="159"/>
        <v>-0.3</v>
      </c>
      <c r="CP300" s="34" t="s">
        <v>1344</v>
      </c>
      <c r="CQ300" s="34">
        <f t="shared" si="160"/>
        <v>-0.3</v>
      </c>
      <c r="CR300" s="34" t="s">
        <v>1342</v>
      </c>
      <c r="CS300" s="34">
        <f t="shared" si="161"/>
        <v>-0.3</v>
      </c>
    </row>
    <row r="301" spans="1:97" s="44" customFormat="1" ht="15.75">
      <c r="A301" s="42" t="s">
        <v>1018</v>
      </c>
      <c r="B301" s="40" t="s">
        <v>475</v>
      </c>
      <c r="C301" s="42" t="s">
        <v>44</v>
      </c>
      <c r="D301" s="42" t="s">
        <v>8</v>
      </c>
      <c r="E301" s="35"/>
      <c r="F301" s="42">
        <v>0</v>
      </c>
      <c r="G301" s="34">
        <v>0</v>
      </c>
      <c r="H301" s="34">
        <v>93</v>
      </c>
      <c r="I301" s="34">
        <v>44</v>
      </c>
      <c r="J301" s="34">
        <v>71</v>
      </c>
      <c r="K301" s="73">
        <v>43.5</v>
      </c>
      <c r="L301" s="34">
        <v>42.5</v>
      </c>
      <c r="M301" s="34">
        <v>55</v>
      </c>
      <c r="N301" s="34">
        <v>349</v>
      </c>
      <c r="O301" s="34" t="str">
        <f>IF(D301="理科",IF(N301&gt;=分数线!$C$2,"本科",""),IF(D301="文科",IF(N301&gt;=分数线!$C$3,"本科","")))</f>
        <v/>
      </c>
      <c r="P301" s="34">
        <f t="shared" si="129"/>
        <v>0</v>
      </c>
      <c r="Q301" s="34" t="str">
        <f>IF(D301="理科",IF(N301&gt;=分数线!$C$6,"重本",""),IF(D301="文科",IF(N301&gt;=分数线!$C$7,"重本","")))</f>
        <v/>
      </c>
      <c r="R301" s="34">
        <f t="shared" si="133"/>
        <v>0</v>
      </c>
      <c r="S301" s="34">
        <f t="shared" si="134"/>
        <v>0</v>
      </c>
      <c r="T301" s="34" t="e">
        <v>#N/A</v>
      </c>
      <c r="U301" s="34" t="e">
        <v>#N/A</v>
      </c>
      <c r="V301" s="34">
        <f t="shared" si="135"/>
        <v>0</v>
      </c>
      <c r="W301" s="34" t="e">
        <v>#N/A</v>
      </c>
      <c r="X301" s="34">
        <f t="shared" si="135"/>
        <v>0</v>
      </c>
      <c r="Y301" s="34" t="e">
        <v>#N/A</v>
      </c>
      <c r="Z301" s="34">
        <f t="shared" si="135"/>
        <v>0</v>
      </c>
      <c r="AA301" s="34" t="e">
        <v>#N/A</v>
      </c>
      <c r="AB301" s="34">
        <f t="shared" si="135"/>
        <v>0</v>
      </c>
      <c r="AC301" s="34" t="e">
        <v>#N/A</v>
      </c>
      <c r="AD301" s="34">
        <f t="shared" si="136"/>
        <v>0</v>
      </c>
      <c r="AE301" s="34" t="e">
        <v>#N/A</v>
      </c>
      <c r="AF301" s="34">
        <f t="shared" si="137"/>
        <v>0</v>
      </c>
      <c r="AG301" s="34" t="e">
        <v>#N/A</v>
      </c>
      <c r="AH301" s="34" t="e">
        <v>#N/A</v>
      </c>
      <c r="AI301" s="34">
        <f t="shared" si="138"/>
        <v>0</v>
      </c>
      <c r="AJ301" s="34" t="e">
        <v>#N/A</v>
      </c>
      <c r="AK301" s="34">
        <f t="shared" si="139"/>
        <v>0</v>
      </c>
      <c r="AL301" s="34" t="e">
        <v>#N/A</v>
      </c>
      <c r="AM301" s="34">
        <f t="shared" si="140"/>
        <v>0</v>
      </c>
      <c r="AN301" s="34" t="e">
        <v>#N/A</v>
      </c>
      <c r="AO301" s="34">
        <f t="shared" si="141"/>
        <v>0</v>
      </c>
      <c r="AP301" s="34" t="e">
        <v>#N/A</v>
      </c>
      <c r="AQ301" s="34">
        <f t="shared" si="142"/>
        <v>0</v>
      </c>
      <c r="AR301" s="34" t="e">
        <v>#N/A</v>
      </c>
      <c r="AS301" s="34">
        <f t="shared" si="143"/>
        <v>0</v>
      </c>
      <c r="AT301" s="34" t="s">
        <v>219</v>
      </c>
      <c r="AU301" s="34" t="s">
        <v>1324</v>
      </c>
      <c r="AV301" s="34">
        <f t="shared" si="144"/>
        <v>0</v>
      </c>
      <c r="AW301" s="34" t="s">
        <v>1330</v>
      </c>
      <c r="AX301" s="34">
        <f t="shared" si="144"/>
        <v>0</v>
      </c>
      <c r="AY301" s="34" t="s">
        <v>1334</v>
      </c>
      <c r="AZ301" s="34">
        <f t="shared" si="144"/>
        <v>0</v>
      </c>
      <c r="BA301" s="34" t="s">
        <v>1357</v>
      </c>
      <c r="BB301" s="34">
        <f t="shared" si="144"/>
        <v>0</v>
      </c>
      <c r="BC301" s="34" t="s">
        <v>1344</v>
      </c>
      <c r="BD301" s="34">
        <f t="shared" si="145"/>
        <v>0</v>
      </c>
      <c r="BE301" s="34" t="s">
        <v>1349</v>
      </c>
      <c r="BF301" s="34">
        <f t="shared" si="146"/>
        <v>0</v>
      </c>
      <c r="BG301" s="34">
        <v>8</v>
      </c>
      <c r="BH301" s="34" t="s">
        <v>1324</v>
      </c>
      <c r="BI301" s="34">
        <f t="shared" si="147"/>
        <v>0</v>
      </c>
      <c r="BJ301" s="34" t="s">
        <v>1330</v>
      </c>
      <c r="BK301" s="34">
        <f t="shared" si="148"/>
        <v>0</v>
      </c>
      <c r="BL301" s="34" t="s">
        <v>1334</v>
      </c>
      <c r="BM301" s="34">
        <f t="shared" si="149"/>
        <v>0</v>
      </c>
      <c r="BN301" s="34" t="s">
        <v>1357</v>
      </c>
      <c r="BO301" s="34">
        <f t="shared" si="150"/>
        <v>0</v>
      </c>
      <c r="BP301" s="34" t="s">
        <v>1344</v>
      </c>
      <c r="BQ301" s="34">
        <f t="shared" si="151"/>
        <v>0</v>
      </c>
      <c r="BR301" s="34" t="s">
        <v>1342</v>
      </c>
      <c r="BS301" s="34">
        <f t="shared" si="152"/>
        <v>0</v>
      </c>
      <c r="BT301" s="34">
        <v>8</v>
      </c>
      <c r="BU301" s="34" t="s">
        <v>1324</v>
      </c>
      <c r="BV301" s="34">
        <f t="shared" si="153"/>
        <v>0</v>
      </c>
      <c r="BW301" s="34" t="s">
        <v>1330</v>
      </c>
      <c r="BX301" s="34">
        <f t="shared" si="153"/>
        <v>0</v>
      </c>
      <c r="BY301" s="34" t="s">
        <v>1334</v>
      </c>
      <c r="BZ301" s="34">
        <f t="shared" si="153"/>
        <v>0</v>
      </c>
      <c r="CA301" s="34" t="s">
        <v>1340</v>
      </c>
      <c r="CB301" s="34">
        <f t="shared" si="153"/>
        <v>0</v>
      </c>
      <c r="CC301" s="34" t="s">
        <v>1344</v>
      </c>
      <c r="CD301" s="34">
        <f t="shared" si="154"/>
        <v>0</v>
      </c>
      <c r="CE301" s="34" t="s">
        <v>1342</v>
      </c>
      <c r="CF301" s="34">
        <f t="shared" si="155"/>
        <v>0</v>
      </c>
      <c r="CG301" s="34">
        <v>8</v>
      </c>
      <c r="CH301" s="34" t="s">
        <v>1324</v>
      </c>
      <c r="CI301" s="34">
        <f t="shared" si="156"/>
        <v>0</v>
      </c>
      <c r="CJ301" s="34" t="s">
        <v>1330</v>
      </c>
      <c r="CK301" s="34">
        <f t="shared" si="157"/>
        <v>0</v>
      </c>
      <c r="CL301" s="34" t="s">
        <v>1334</v>
      </c>
      <c r="CM301" s="34">
        <f t="shared" si="158"/>
        <v>0</v>
      </c>
      <c r="CN301" s="34" t="s">
        <v>1340</v>
      </c>
      <c r="CO301" s="34">
        <f t="shared" si="159"/>
        <v>0</v>
      </c>
      <c r="CP301" s="34" t="s">
        <v>1344</v>
      </c>
      <c r="CQ301" s="34">
        <f t="shared" si="160"/>
        <v>0</v>
      </c>
      <c r="CR301" s="34" t="s">
        <v>1342</v>
      </c>
      <c r="CS301" s="34">
        <f t="shared" si="161"/>
        <v>0</v>
      </c>
    </row>
    <row r="302" spans="1:97" s="44" customFormat="1" ht="15.75">
      <c r="A302" s="42" t="s">
        <v>1019</v>
      </c>
      <c r="B302" s="40" t="s">
        <v>476</v>
      </c>
      <c r="C302" s="42" t="s">
        <v>44</v>
      </c>
      <c r="D302" s="42" t="s">
        <v>8</v>
      </c>
      <c r="E302" s="35"/>
      <c r="F302" s="42">
        <v>0.2</v>
      </c>
      <c r="G302" s="34">
        <v>0</v>
      </c>
      <c r="H302" s="34">
        <v>92</v>
      </c>
      <c r="I302" s="34">
        <v>52</v>
      </c>
      <c r="J302" s="34">
        <v>88</v>
      </c>
      <c r="K302" s="73">
        <v>24.5</v>
      </c>
      <c r="L302" s="34">
        <v>45.5</v>
      </c>
      <c r="M302" s="34">
        <v>46.5</v>
      </c>
      <c r="N302" s="34">
        <v>349</v>
      </c>
      <c r="O302" s="34" t="str">
        <f>IF(D302="理科",IF(N302&gt;=分数线!$C$2,"本科",""),IF(D302="文科",IF(N302&gt;=分数线!$C$3,"本科","")))</f>
        <v/>
      </c>
      <c r="P302" s="34">
        <f t="shared" si="129"/>
        <v>-7.2</v>
      </c>
      <c r="Q302" s="34" t="str">
        <f>IF(D302="理科",IF(N302&gt;=分数线!$C$6,"重本",""),IF(D302="文科",IF(N302&gt;=分数线!$C$7,"重本","")))</f>
        <v/>
      </c>
      <c r="R302" s="34">
        <f t="shared" si="133"/>
        <v>0</v>
      </c>
      <c r="S302" s="34">
        <f t="shared" si="134"/>
        <v>-7.2</v>
      </c>
      <c r="T302" s="34">
        <v>9</v>
      </c>
      <c r="U302" s="34" t="s">
        <v>1325</v>
      </c>
      <c r="V302" s="34">
        <f t="shared" si="135"/>
        <v>-0.12000000000000001</v>
      </c>
      <c r="W302" s="34" t="s">
        <v>1360</v>
      </c>
      <c r="X302" s="34">
        <f t="shared" si="135"/>
        <v>-0.12000000000000001</v>
      </c>
      <c r="Y302" s="34" t="s">
        <v>1335</v>
      </c>
      <c r="Z302" s="34">
        <f t="shared" si="135"/>
        <v>-0.12000000000000001</v>
      </c>
      <c r="AA302" s="34" t="s">
        <v>1366</v>
      </c>
      <c r="AB302" s="34">
        <f t="shared" si="135"/>
        <v>-0.12000000000000001</v>
      </c>
      <c r="AC302" s="34" t="s">
        <v>73</v>
      </c>
      <c r="AD302" s="34">
        <f t="shared" si="136"/>
        <v>-0.12000000000000001</v>
      </c>
      <c r="AE302" s="34" t="s">
        <v>1348</v>
      </c>
      <c r="AF302" s="34">
        <f t="shared" si="137"/>
        <v>-0.12000000000000001</v>
      </c>
      <c r="AG302" s="34" t="s">
        <v>227</v>
      </c>
      <c r="AH302" s="34" t="s">
        <v>1325</v>
      </c>
      <c r="AI302" s="34">
        <f t="shared" si="138"/>
        <v>-0.12000000000000001</v>
      </c>
      <c r="AJ302" s="34" t="s">
        <v>1360</v>
      </c>
      <c r="AK302" s="34">
        <f t="shared" si="139"/>
        <v>-0.12000000000000001</v>
      </c>
      <c r="AL302" s="34" t="s">
        <v>1335</v>
      </c>
      <c r="AM302" s="34">
        <f t="shared" si="140"/>
        <v>-0.12000000000000001</v>
      </c>
      <c r="AN302" s="34" t="s">
        <v>1366</v>
      </c>
      <c r="AO302" s="34">
        <f t="shared" si="141"/>
        <v>-0.12000000000000001</v>
      </c>
      <c r="AP302" s="34" t="s">
        <v>73</v>
      </c>
      <c r="AQ302" s="34">
        <f t="shared" si="142"/>
        <v>-0.12000000000000001</v>
      </c>
      <c r="AR302" s="34" t="s">
        <v>1348</v>
      </c>
      <c r="AS302" s="34">
        <f t="shared" si="143"/>
        <v>-0.12000000000000001</v>
      </c>
      <c r="AT302" s="34" t="s">
        <v>227</v>
      </c>
      <c r="AU302" s="34" t="s">
        <v>1325</v>
      </c>
      <c r="AV302" s="34">
        <f t="shared" si="144"/>
        <v>-0.18000000000000002</v>
      </c>
      <c r="AW302" s="34" t="s">
        <v>1360</v>
      </c>
      <c r="AX302" s="34">
        <f t="shared" si="144"/>
        <v>-0.18000000000000002</v>
      </c>
      <c r="AY302" s="34" t="s">
        <v>1334</v>
      </c>
      <c r="AZ302" s="34">
        <f t="shared" si="144"/>
        <v>-0.18000000000000002</v>
      </c>
      <c r="BA302" s="34" t="s">
        <v>1356</v>
      </c>
      <c r="BB302" s="34">
        <f t="shared" si="144"/>
        <v>-0.18000000000000002</v>
      </c>
      <c r="BC302" s="34" t="s">
        <v>73</v>
      </c>
      <c r="BD302" s="34">
        <f t="shared" si="145"/>
        <v>-0.18000000000000002</v>
      </c>
      <c r="BE302" s="34" t="s">
        <v>1348</v>
      </c>
      <c r="BF302" s="34">
        <f t="shared" si="146"/>
        <v>-0.18000000000000002</v>
      </c>
      <c r="BG302" s="34">
        <v>9</v>
      </c>
      <c r="BH302" s="34" t="s">
        <v>1325</v>
      </c>
      <c r="BI302" s="34">
        <f t="shared" si="147"/>
        <v>-0.18000000000000002</v>
      </c>
      <c r="BJ302" s="34" t="s">
        <v>1331</v>
      </c>
      <c r="BK302" s="34">
        <f t="shared" si="148"/>
        <v>-0.18000000000000002</v>
      </c>
      <c r="BL302" s="34" t="s">
        <v>1334</v>
      </c>
      <c r="BM302" s="34">
        <f t="shared" si="149"/>
        <v>-0.18000000000000002</v>
      </c>
      <c r="BN302" s="34" t="s">
        <v>1357</v>
      </c>
      <c r="BO302" s="34">
        <f t="shared" si="150"/>
        <v>-0.18000000000000002</v>
      </c>
      <c r="BP302" s="34" t="s">
        <v>73</v>
      </c>
      <c r="BQ302" s="34">
        <f t="shared" si="151"/>
        <v>-0.18000000000000002</v>
      </c>
      <c r="BR302" s="34" t="s">
        <v>1348</v>
      </c>
      <c r="BS302" s="34">
        <f t="shared" si="152"/>
        <v>-0.18000000000000002</v>
      </c>
      <c r="BT302" s="34">
        <v>9</v>
      </c>
      <c r="BU302" s="34" t="s">
        <v>1325</v>
      </c>
      <c r="BV302" s="34">
        <f t="shared" si="153"/>
        <v>-0.3</v>
      </c>
      <c r="BW302" s="34" t="s">
        <v>1331</v>
      </c>
      <c r="BX302" s="34">
        <f t="shared" si="153"/>
        <v>-0.3</v>
      </c>
      <c r="BY302" s="34" t="s">
        <v>1334</v>
      </c>
      <c r="BZ302" s="34">
        <f t="shared" si="153"/>
        <v>-0.3</v>
      </c>
      <c r="CA302" s="34" t="s">
        <v>1339</v>
      </c>
      <c r="CB302" s="34">
        <f t="shared" si="153"/>
        <v>-0.3</v>
      </c>
      <c r="CC302" s="34" t="s">
        <v>1343</v>
      </c>
      <c r="CD302" s="34">
        <f t="shared" si="154"/>
        <v>-0.3</v>
      </c>
      <c r="CE302" s="34" t="s">
        <v>1348</v>
      </c>
      <c r="CF302" s="34">
        <f t="shared" si="155"/>
        <v>-0.3</v>
      </c>
      <c r="CG302" s="34">
        <v>9</v>
      </c>
      <c r="CH302" s="34" t="s">
        <v>1325</v>
      </c>
      <c r="CI302" s="34">
        <f t="shared" si="156"/>
        <v>-0.3</v>
      </c>
      <c r="CJ302" s="34" t="s">
        <v>1331</v>
      </c>
      <c r="CK302" s="34">
        <f t="shared" si="157"/>
        <v>-0.3</v>
      </c>
      <c r="CL302" s="34" t="s">
        <v>1334</v>
      </c>
      <c r="CM302" s="34">
        <f t="shared" si="158"/>
        <v>-0.3</v>
      </c>
      <c r="CN302" s="34" t="s">
        <v>1339</v>
      </c>
      <c r="CO302" s="34">
        <f t="shared" si="159"/>
        <v>-0.3</v>
      </c>
      <c r="CP302" s="34" t="s">
        <v>1343</v>
      </c>
      <c r="CQ302" s="34">
        <f t="shared" si="160"/>
        <v>-0.3</v>
      </c>
      <c r="CR302" s="34" t="s">
        <v>1348</v>
      </c>
      <c r="CS302" s="34">
        <f t="shared" si="161"/>
        <v>-0.3</v>
      </c>
    </row>
    <row r="303" spans="1:97" s="44" customFormat="1" ht="15.75">
      <c r="A303" s="42" t="s">
        <v>55</v>
      </c>
      <c r="B303" s="40" t="s">
        <v>477</v>
      </c>
      <c r="C303" s="42" t="s">
        <v>44</v>
      </c>
      <c r="D303" s="42" t="s">
        <v>8</v>
      </c>
      <c r="E303" s="35"/>
      <c r="F303" s="42">
        <v>0</v>
      </c>
      <c r="G303" s="34">
        <v>0</v>
      </c>
      <c r="H303" s="34">
        <v>91</v>
      </c>
      <c r="I303" s="34">
        <v>58</v>
      </c>
      <c r="J303" s="34">
        <v>57</v>
      </c>
      <c r="K303" s="73">
        <v>35</v>
      </c>
      <c r="L303" s="34">
        <v>59.5</v>
      </c>
      <c r="M303" s="34">
        <v>47.5</v>
      </c>
      <c r="N303" s="34">
        <v>348</v>
      </c>
      <c r="O303" s="34" t="str">
        <f>IF(D303="理科",IF(N303&gt;=分数线!$C$2,"本科",""),IF(D303="文科",IF(N303&gt;=分数线!$C$3,"本科","")))</f>
        <v/>
      </c>
      <c r="P303" s="34">
        <f t="shared" si="129"/>
        <v>0</v>
      </c>
      <c r="Q303" s="34" t="str">
        <f>IF(D303="理科",IF(N303&gt;=分数线!$C$6,"重本",""),IF(D303="文科",IF(N303&gt;=分数线!$C$7,"重本","")))</f>
        <v/>
      </c>
      <c r="R303" s="34">
        <f t="shared" si="133"/>
        <v>0</v>
      </c>
      <c r="S303" s="34">
        <f t="shared" si="134"/>
        <v>0</v>
      </c>
      <c r="T303" s="34">
        <v>4</v>
      </c>
      <c r="U303" s="34" t="s">
        <v>1326</v>
      </c>
      <c r="V303" s="34">
        <f t="shared" si="135"/>
        <v>0</v>
      </c>
      <c r="W303" s="34" t="s">
        <v>1364</v>
      </c>
      <c r="X303" s="34">
        <f t="shared" si="135"/>
        <v>0</v>
      </c>
      <c r="Y303" s="34" t="s">
        <v>1355</v>
      </c>
      <c r="Z303" s="34">
        <f t="shared" si="135"/>
        <v>0</v>
      </c>
      <c r="AA303" s="34" t="e">
        <v>#N/A</v>
      </c>
      <c r="AB303" s="34">
        <f t="shared" si="135"/>
        <v>0</v>
      </c>
      <c r="AC303" s="34" t="e">
        <v>#N/A</v>
      </c>
      <c r="AD303" s="34">
        <f t="shared" si="136"/>
        <v>0</v>
      </c>
      <c r="AE303" s="34" t="e">
        <v>#N/A</v>
      </c>
      <c r="AF303" s="34">
        <f t="shared" si="137"/>
        <v>0</v>
      </c>
      <c r="AG303" s="34" t="e">
        <v>#N/A</v>
      </c>
      <c r="AH303" s="34" t="e">
        <v>#N/A</v>
      </c>
      <c r="AI303" s="34">
        <f t="shared" si="138"/>
        <v>0</v>
      </c>
      <c r="AJ303" s="34" t="e">
        <v>#N/A</v>
      </c>
      <c r="AK303" s="34">
        <f t="shared" si="139"/>
        <v>0</v>
      </c>
      <c r="AL303" s="34" t="e">
        <v>#N/A</v>
      </c>
      <c r="AM303" s="34">
        <f t="shared" si="140"/>
        <v>0</v>
      </c>
      <c r="AN303" s="34" t="e">
        <v>#N/A</v>
      </c>
      <c r="AO303" s="34">
        <f t="shared" si="141"/>
        <v>0</v>
      </c>
      <c r="AP303" s="34" t="e">
        <v>#N/A</v>
      </c>
      <c r="AQ303" s="34">
        <f t="shared" si="142"/>
        <v>0</v>
      </c>
      <c r="AR303" s="34" t="e">
        <v>#N/A</v>
      </c>
      <c r="AS303" s="34">
        <f t="shared" si="143"/>
        <v>0</v>
      </c>
      <c r="AT303" s="34" t="s">
        <v>221</v>
      </c>
      <c r="AU303" s="34" t="s">
        <v>1321</v>
      </c>
      <c r="AV303" s="34">
        <f t="shared" si="144"/>
        <v>0</v>
      </c>
      <c r="AW303" s="34" t="s">
        <v>1328</v>
      </c>
      <c r="AX303" s="34">
        <f t="shared" si="144"/>
        <v>0</v>
      </c>
      <c r="AY303" s="34" t="s">
        <v>1361</v>
      </c>
      <c r="AZ303" s="34">
        <f t="shared" si="144"/>
        <v>0</v>
      </c>
      <c r="BA303" s="34" t="s">
        <v>1339</v>
      </c>
      <c r="BB303" s="34">
        <f t="shared" si="144"/>
        <v>0</v>
      </c>
      <c r="BC303" s="34" t="s">
        <v>1345</v>
      </c>
      <c r="BD303" s="34">
        <f t="shared" si="145"/>
        <v>0</v>
      </c>
      <c r="BE303" s="34" t="s">
        <v>1348</v>
      </c>
      <c r="BF303" s="34">
        <f t="shared" si="146"/>
        <v>0</v>
      </c>
      <c r="BG303" s="34">
        <v>6</v>
      </c>
      <c r="BH303" s="34" t="s">
        <v>1321</v>
      </c>
      <c r="BI303" s="34">
        <f t="shared" si="147"/>
        <v>0</v>
      </c>
      <c r="BJ303" s="34" t="s">
        <v>1328</v>
      </c>
      <c r="BK303" s="34">
        <f t="shared" si="148"/>
        <v>0</v>
      </c>
      <c r="BL303" s="34" t="s">
        <v>1353</v>
      </c>
      <c r="BM303" s="34">
        <f t="shared" si="149"/>
        <v>0</v>
      </c>
      <c r="BN303" s="34" t="s">
        <v>1339</v>
      </c>
      <c r="BO303" s="34">
        <f t="shared" si="150"/>
        <v>0</v>
      </c>
      <c r="BP303" s="34" t="s">
        <v>1345</v>
      </c>
      <c r="BQ303" s="34">
        <f t="shared" si="151"/>
        <v>0</v>
      </c>
      <c r="BR303" s="34" t="s">
        <v>1348</v>
      </c>
      <c r="BS303" s="34">
        <f t="shared" si="152"/>
        <v>0</v>
      </c>
      <c r="BT303" s="34">
        <v>6</v>
      </c>
      <c r="BU303" s="34" t="s">
        <v>1321</v>
      </c>
      <c r="BV303" s="34">
        <f t="shared" si="153"/>
        <v>0</v>
      </c>
      <c r="BW303" s="34" t="s">
        <v>1328</v>
      </c>
      <c r="BX303" s="34">
        <f t="shared" si="153"/>
        <v>0</v>
      </c>
      <c r="BY303" s="34" t="s">
        <v>70</v>
      </c>
      <c r="BZ303" s="34">
        <f t="shared" si="153"/>
        <v>0</v>
      </c>
      <c r="CA303" s="34" t="s">
        <v>1339</v>
      </c>
      <c r="CB303" s="34">
        <f t="shared" si="153"/>
        <v>0</v>
      </c>
      <c r="CC303" s="34" t="s">
        <v>1345</v>
      </c>
      <c r="CD303" s="34">
        <f t="shared" si="154"/>
        <v>0</v>
      </c>
      <c r="CE303" s="34" t="s">
        <v>1342</v>
      </c>
      <c r="CF303" s="34">
        <f t="shared" si="155"/>
        <v>0</v>
      </c>
      <c r="CG303" s="34">
        <v>6</v>
      </c>
      <c r="CH303" s="34" t="s">
        <v>1321</v>
      </c>
      <c r="CI303" s="34">
        <f t="shared" si="156"/>
        <v>0</v>
      </c>
      <c r="CJ303" s="34" t="s">
        <v>1328</v>
      </c>
      <c r="CK303" s="34">
        <f t="shared" si="157"/>
        <v>0</v>
      </c>
      <c r="CL303" s="34" t="s">
        <v>70</v>
      </c>
      <c r="CM303" s="34">
        <f t="shared" si="158"/>
        <v>0</v>
      </c>
      <c r="CN303" s="34" t="s">
        <v>1339</v>
      </c>
      <c r="CO303" s="34">
        <f t="shared" si="159"/>
        <v>0</v>
      </c>
      <c r="CP303" s="34" t="s">
        <v>1342</v>
      </c>
      <c r="CQ303" s="34">
        <f t="shared" si="160"/>
        <v>0</v>
      </c>
      <c r="CR303" s="34" t="s">
        <v>1342</v>
      </c>
      <c r="CS303" s="34">
        <f t="shared" si="161"/>
        <v>0</v>
      </c>
    </row>
    <row r="304" spans="1:97" s="44" customFormat="1" ht="15.75">
      <c r="A304" s="42" t="s">
        <v>1020</v>
      </c>
      <c r="B304" s="40" t="s">
        <v>478</v>
      </c>
      <c r="C304" s="42" t="s">
        <v>44</v>
      </c>
      <c r="D304" s="42" t="s">
        <v>8</v>
      </c>
      <c r="E304" s="35"/>
      <c r="F304" s="42">
        <v>0</v>
      </c>
      <c r="G304" s="34">
        <v>0</v>
      </c>
      <c r="H304" s="34">
        <v>102</v>
      </c>
      <c r="I304" s="34">
        <v>61</v>
      </c>
      <c r="J304" s="34">
        <v>83</v>
      </c>
      <c r="K304" s="73">
        <v>29</v>
      </c>
      <c r="L304" s="34">
        <v>39</v>
      </c>
      <c r="M304" s="34">
        <v>34</v>
      </c>
      <c r="N304" s="34">
        <v>348</v>
      </c>
      <c r="O304" s="34" t="str">
        <f>IF(D304="理科",IF(N304&gt;=分数线!$C$2,"本科",""),IF(D304="文科",IF(N304&gt;=分数线!$C$3,"本科","")))</f>
        <v/>
      </c>
      <c r="P304" s="34">
        <f t="shared" si="129"/>
        <v>0</v>
      </c>
      <c r="Q304" s="34" t="str">
        <f>IF(D304="理科",IF(N304&gt;=分数线!$C$6,"重本",""),IF(D304="文科",IF(N304&gt;=分数线!$C$7,"重本","")))</f>
        <v/>
      </c>
      <c r="R304" s="34">
        <f t="shared" si="133"/>
        <v>0</v>
      </c>
      <c r="S304" s="34">
        <f t="shared" si="134"/>
        <v>0</v>
      </c>
      <c r="T304" s="34">
        <v>9</v>
      </c>
      <c r="U304" s="34" t="s">
        <v>1325</v>
      </c>
      <c r="V304" s="34">
        <f t="shared" si="135"/>
        <v>0</v>
      </c>
      <c r="W304" s="34" t="s">
        <v>1360</v>
      </c>
      <c r="X304" s="34">
        <f t="shared" si="135"/>
        <v>0</v>
      </c>
      <c r="Y304" s="34" t="s">
        <v>1335</v>
      </c>
      <c r="Z304" s="34">
        <f t="shared" si="135"/>
        <v>0</v>
      </c>
      <c r="AA304" s="34" t="s">
        <v>1366</v>
      </c>
      <c r="AB304" s="34">
        <f t="shared" si="135"/>
        <v>0</v>
      </c>
      <c r="AC304" s="34" t="s">
        <v>73</v>
      </c>
      <c r="AD304" s="34">
        <f t="shared" si="136"/>
        <v>0</v>
      </c>
      <c r="AE304" s="34" t="s">
        <v>1348</v>
      </c>
      <c r="AF304" s="34">
        <f t="shared" si="137"/>
        <v>0</v>
      </c>
      <c r="AG304" s="34" t="s">
        <v>227</v>
      </c>
      <c r="AH304" s="34" t="s">
        <v>1325</v>
      </c>
      <c r="AI304" s="34">
        <f t="shared" si="138"/>
        <v>0</v>
      </c>
      <c r="AJ304" s="34" t="s">
        <v>1360</v>
      </c>
      <c r="AK304" s="34">
        <f t="shared" si="139"/>
        <v>0</v>
      </c>
      <c r="AL304" s="34" t="s">
        <v>1335</v>
      </c>
      <c r="AM304" s="34">
        <f t="shared" si="140"/>
        <v>0</v>
      </c>
      <c r="AN304" s="34" t="s">
        <v>1366</v>
      </c>
      <c r="AO304" s="34">
        <f t="shared" si="141"/>
        <v>0</v>
      </c>
      <c r="AP304" s="34" t="s">
        <v>73</v>
      </c>
      <c r="AQ304" s="34">
        <f t="shared" si="142"/>
        <v>0</v>
      </c>
      <c r="AR304" s="34" t="s">
        <v>1348</v>
      </c>
      <c r="AS304" s="34">
        <f t="shared" si="143"/>
        <v>0</v>
      </c>
      <c r="AT304" s="34" t="s">
        <v>227</v>
      </c>
      <c r="AU304" s="34" t="s">
        <v>1325</v>
      </c>
      <c r="AV304" s="34">
        <f t="shared" si="144"/>
        <v>0</v>
      </c>
      <c r="AW304" s="34" t="s">
        <v>1360</v>
      </c>
      <c r="AX304" s="34">
        <f t="shared" si="144"/>
        <v>0</v>
      </c>
      <c r="AY304" s="34" t="s">
        <v>1334</v>
      </c>
      <c r="AZ304" s="34">
        <f t="shared" si="144"/>
        <v>0</v>
      </c>
      <c r="BA304" s="34" t="s">
        <v>1356</v>
      </c>
      <c r="BB304" s="34">
        <f t="shared" si="144"/>
        <v>0</v>
      </c>
      <c r="BC304" s="34" t="s">
        <v>73</v>
      </c>
      <c r="BD304" s="34">
        <f t="shared" si="145"/>
        <v>0</v>
      </c>
      <c r="BE304" s="34" t="s">
        <v>1348</v>
      </c>
      <c r="BF304" s="34">
        <f t="shared" si="146"/>
        <v>0</v>
      </c>
      <c r="BG304" s="34">
        <v>9</v>
      </c>
      <c r="BH304" s="34" t="s">
        <v>1325</v>
      </c>
      <c r="BI304" s="34">
        <f t="shared" si="147"/>
        <v>0</v>
      </c>
      <c r="BJ304" s="34" t="s">
        <v>1331</v>
      </c>
      <c r="BK304" s="34">
        <f t="shared" si="148"/>
        <v>0</v>
      </c>
      <c r="BL304" s="34" t="s">
        <v>1334</v>
      </c>
      <c r="BM304" s="34">
        <f t="shared" si="149"/>
        <v>0</v>
      </c>
      <c r="BN304" s="34" t="s">
        <v>1357</v>
      </c>
      <c r="BO304" s="34">
        <f t="shared" si="150"/>
        <v>0</v>
      </c>
      <c r="BP304" s="34" t="s">
        <v>73</v>
      </c>
      <c r="BQ304" s="34">
        <f t="shared" si="151"/>
        <v>0</v>
      </c>
      <c r="BR304" s="34" t="s">
        <v>1348</v>
      </c>
      <c r="BS304" s="34">
        <f t="shared" si="152"/>
        <v>0</v>
      </c>
      <c r="BT304" s="34">
        <v>9</v>
      </c>
      <c r="BU304" s="34" t="s">
        <v>1325</v>
      </c>
      <c r="BV304" s="34">
        <f t="shared" si="153"/>
        <v>0</v>
      </c>
      <c r="BW304" s="34" t="s">
        <v>1331</v>
      </c>
      <c r="BX304" s="34">
        <f t="shared" si="153"/>
        <v>0</v>
      </c>
      <c r="BY304" s="34" t="s">
        <v>1334</v>
      </c>
      <c r="BZ304" s="34">
        <f t="shared" si="153"/>
        <v>0</v>
      </c>
      <c r="CA304" s="34" t="s">
        <v>1339</v>
      </c>
      <c r="CB304" s="34">
        <f t="shared" si="153"/>
        <v>0</v>
      </c>
      <c r="CC304" s="34" t="s">
        <v>1343</v>
      </c>
      <c r="CD304" s="34">
        <f t="shared" si="154"/>
        <v>0</v>
      </c>
      <c r="CE304" s="34" t="s">
        <v>1348</v>
      </c>
      <c r="CF304" s="34">
        <f t="shared" si="155"/>
        <v>0</v>
      </c>
      <c r="CG304" s="34">
        <v>9</v>
      </c>
      <c r="CH304" s="34" t="s">
        <v>1325</v>
      </c>
      <c r="CI304" s="34">
        <f t="shared" si="156"/>
        <v>0</v>
      </c>
      <c r="CJ304" s="34" t="s">
        <v>1331</v>
      </c>
      <c r="CK304" s="34">
        <f t="shared" si="157"/>
        <v>0</v>
      </c>
      <c r="CL304" s="34" t="s">
        <v>1334</v>
      </c>
      <c r="CM304" s="34">
        <f t="shared" si="158"/>
        <v>0</v>
      </c>
      <c r="CN304" s="34" t="s">
        <v>1339</v>
      </c>
      <c r="CO304" s="34">
        <f t="shared" si="159"/>
        <v>0</v>
      </c>
      <c r="CP304" s="34" t="s">
        <v>1343</v>
      </c>
      <c r="CQ304" s="34">
        <f t="shared" si="160"/>
        <v>0</v>
      </c>
      <c r="CR304" s="34" t="s">
        <v>1348</v>
      </c>
      <c r="CS304" s="34">
        <f t="shared" si="161"/>
        <v>0</v>
      </c>
    </row>
    <row r="305" spans="1:97" s="44" customFormat="1" ht="15.75">
      <c r="A305" s="42" t="s">
        <v>1021</v>
      </c>
      <c r="B305" s="40" t="s">
        <v>479</v>
      </c>
      <c r="C305" s="42" t="s">
        <v>44</v>
      </c>
      <c r="D305" s="42" t="s">
        <v>8</v>
      </c>
      <c r="E305" s="35"/>
      <c r="F305" s="42">
        <v>0.2</v>
      </c>
      <c r="G305" s="34">
        <v>0</v>
      </c>
      <c r="H305" s="34">
        <v>100</v>
      </c>
      <c r="I305" s="34">
        <v>60</v>
      </c>
      <c r="J305" s="34">
        <v>45</v>
      </c>
      <c r="K305" s="73">
        <v>38</v>
      </c>
      <c r="L305" s="34">
        <v>41.5</v>
      </c>
      <c r="M305" s="34">
        <v>62</v>
      </c>
      <c r="N305" s="34">
        <v>347</v>
      </c>
      <c r="O305" s="34" t="str">
        <f>IF(D305="理科",IF(N305&gt;=分数线!$C$2,"本科",""),IF(D305="文科",IF(N305&gt;=分数线!$C$3,"本科","")))</f>
        <v/>
      </c>
      <c r="P305" s="34">
        <f t="shared" si="129"/>
        <v>-7.2</v>
      </c>
      <c r="Q305" s="34" t="str">
        <f>IF(D305="理科",IF(N305&gt;=分数线!$C$6,"重本",""),IF(D305="文科",IF(N305&gt;=分数线!$C$7,"重本","")))</f>
        <v/>
      </c>
      <c r="R305" s="34">
        <f t="shared" si="133"/>
        <v>0</v>
      </c>
      <c r="S305" s="34">
        <f t="shared" si="134"/>
        <v>-7.2</v>
      </c>
      <c r="T305" s="34">
        <v>1</v>
      </c>
      <c r="U305" s="34" t="s">
        <v>1320</v>
      </c>
      <c r="V305" s="34">
        <f t="shared" si="135"/>
        <v>-0.12000000000000001</v>
      </c>
      <c r="W305" s="34" t="s">
        <v>1327</v>
      </c>
      <c r="X305" s="34">
        <f t="shared" si="135"/>
        <v>-0.12000000000000001</v>
      </c>
      <c r="Y305" s="34" t="s">
        <v>1332</v>
      </c>
      <c r="Z305" s="34">
        <f t="shared" si="135"/>
        <v>-0.12000000000000001</v>
      </c>
      <c r="AA305" s="34" t="s">
        <v>1366</v>
      </c>
      <c r="AB305" s="34">
        <f t="shared" si="135"/>
        <v>-0.12000000000000001</v>
      </c>
      <c r="AC305" s="34" t="s">
        <v>1344</v>
      </c>
      <c r="AD305" s="34">
        <f t="shared" si="136"/>
        <v>-0.12000000000000001</v>
      </c>
      <c r="AE305" s="34" t="s">
        <v>1349</v>
      </c>
      <c r="AF305" s="34">
        <f t="shared" si="137"/>
        <v>-0.12000000000000001</v>
      </c>
      <c r="AG305" s="34" t="s">
        <v>219</v>
      </c>
      <c r="AH305" s="34" t="s">
        <v>1324</v>
      </c>
      <c r="AI305" s="34">
        <f t="shared" si="138"/>
        <v>-0.12000000000000001</v>
      </c>
      <c r="AJ305" s="34" t="s">
        <v>1330</v>
      </c>
      <c r="AK305" s="34">
        <f t="shared" si="139"/>
        <v>-0.12000000000000001</v>
      </c>
      <c r="AL305" s="34" t="s">
        <v>1365</v>
      </c>
      <c r="AM305" s="34">
        <f t="shared" si="140"/>
        <v>-0.12000000000000001</v>
      </c>
      <c r="AN305" s="34" t="s">
        <v>1366</v>
      </c>
      <c r="AO305" s="34">
        <f t="shared" si="141"/>
        <v>-0.12000000000000001</v>
      </c>
      <c r="AP305" s="34" t="s">
        <v>1344</v>
      </c>
      <c r="AQ305" s="34">
        <f t="shared" si="142"/>
        <v>-0.12000000000000001</v>
      </c>
      <c r="AR305" s="34" t="s">
        <v>1349</v>
      </c>
      <c r="AS305" s="34">
        <f t="shared" si="143"/>
        <v>-0.12000000000000001</v>
      </c>
      <c r="AT305" s="34" t="s">
        <v>219</v>
      </c>
      <c r="AU305" s="34" t="s">
        <v>1324</v>
      </c>
      <c r="AV305" s="34">
        <f t="shared" si="144"/>
        <v>-0.18000000000000002</v>
      </c>
      <c r="AW305" s="34" t="s">
        <v>1330</v>
      </c>
      <c r="AX305" s="34">
        <f t="shared" si="144"/>
        <v>-0.18000000000000002</v>
      </c>
      <c r="AY305" s="34" t="s">
        <v>1334</v>
      </c>
      <c r="AZ305" s="34">
        <f t="shared" si="144"/>
        <v>-0.18000000000000002</v>
      </c>
      <c r="BA305" s="34" t="s">
        <v>1357</v>
      </c>
      <c r="BB305" s="34">
        <f t="shared" si="144"/>
        <v>-0.18000000000000002</v>
      </c>
      <c r="BC305" s="34" t="s">
        <v>1344</v>
      </c>
      <c r="BD305" s="34">
        <f t="shared" si="145"/>
        <v>-0.18000000000000002</v>
      </c>
      <c r="BE305" s="34" t="s">
        <v>1349</v>
      </c>
      <c r="BF305" s="34">
        <f t="shared" si="146"/>
        <v>-0.18000000000000002</v>
      </c>
      <c r="BG305" s="34" t="e">
        <v>#N/A</v>
      </c>
      <c r="BH305" s="34" t="e">
        <v>#N/A</v>
      </c>
      <c r="BI305" s="34">
        <f t="shared" si="147"/>
        <v>-0.18000000000000002</v>
      </c>
      <c r="BJ305" s="34" t="e">
        <v>#N/A</v>
      </c>
      <c r="BK305" s="34">
        <f t="shared" si="148"/>
        <v>-0.18000000000000002</v>
      </c>
      <c r="BL305" s="34" t="e">
        <v>#N/A</v>
      </c>
      <c r="BM305" s="34">
        <f t="shared" si="149"/>
        <v>-0.18000000000000002</v>
      </c>
      <c r="BN305" s="34" t="e">
        <v>#N/A</v>
      </c>
      <c r="BO305" s="34">
        <f t="shared" si="150"/>
        <v>-0.18000000000000002</v>
      </c>
      <c r="BP305" s="34" t="e">
        <v>#N/A</v>
      </c>
      <c r="BQ305" s="34">
        <f t="shared" si="151"/>
        <v>-0.18000000000000002</v>
      </c>
      <c r="BR305" s="34" t="e">
        <v>#N/A</v>
      </c>
      <c r="BS305" s="34">
        <f t="shared" si="152"/>
        <v>-0.18000000000000002</v>
      </c>
      <c r="BT305" s="34" t="e">
        <v>#N/A</v>
      </c>
      <c r="BU305" s="34" t="e">
        <v>#N/A</v>
      </c>
      <c r="BV305" s="34">
        <f t="shared" si="153"/>
        <v>-0.3</v>
      </c>
      <c r="BW305" s="34" t="e">
        <v>#N/A</v>
      </c>
      <c r="BX305" s="34">
        <f t="shared" si="153"/>
        <v>-0.3</v>
      </c>
      <c r="BY305" s="34" t="s">
        <v>1334</v>
      </c>
      <c r="BZ305" s="34">
        <f t="shared" si="153"/>
        <v>-0.3</v>
      </c>
      <c r="CA305" s="34" t="e">
        <v>#N/A</v>
      </c>
      <c r="CB305" s="34">
        <f t="shared" si="153"/>
        <v>-0.3</v>
      </c>
      <c r="CC305" s="34" t="e">
        <v>#N/A</v>
      </c>
      <c r="CD305" s="34">
        <f t="shared" si="154"/>
        <v>-0.3</v>
      </c>
      <c r="CE305" s="34" t="e">
        <v>#N/A</v>
      </c>
      <c r="CF305" s="34">
        <f t="shared" si="155"/>
        <v>-0.3</v>
      </c>
      <c r="CG305" s="34">
        <v>8</v>
      </c>
      <c r="CH305" s="34" t="s">
        <v>1324</v>
      </c>
      <c r="CI305" s="34">
        <f t="shared" si="156"/>
        <v>-0.3</v>
      </c>
      <c r="CJ305" s="34" t="s">
        <v>1330</v>
      </c>
      <c r="CK305" s="34">
        <f t="shared" si="157"/>
        <v>-0.3</v>
      </c>
      <c r="CL305" s="34" t="s">
        <v>1334</v>
      </c>
      <c r="CM305" s="34">
        <f t="shared" si="158"/>
        <v>-0.3</v>
      </c>
      <c r="CN305" s="34" t="s">
        <v>1340</v>
      </c>
      <c r="CO305" s="34">
        <f t="shared" si="159"/>
        <v>-0.3</v>
      </c>
      <c r="CP305" s="34" t="s">
        <v>1344</v>
      </c>
      <c r="CQ305" s="34">
        <f t="shared" si="160"/>
        <v>-0.3</v>
      </c>
      <c r="CR305" s="34" t="s">
        <v>1342</v>
      </c>
      <c r="CS305" s="34">
        <f t="shared" si="161"/>
        <v>-0.3</v>
      </c>
    </row>
    <row r="306" spans="1:97" s="44" customFormat="1" ht="15.75">
      <c r="A306" s="42" t="s">
        <v>1022</v>
      </c>
      <c r="B306" s="40" t="s">
        <v>480</v>
      </c>
      <c r="C306" s="42" t="s">
        <v>44</v>
      </c>
      <c r="D306" s="42" t="s">
        <v>8</v>
      </c>
      <c r="E306" s="35"/>
      <c r="F306" s="42">
        <v>0</v>
      </c>
      <c r="G306" s="34">
        <v>0</v>
      </c>
      <c r="H306" s="34">
        <v>95</v>
      </c>
      <c r="I306" s="34">
        <v>38</v>
      </c>
      <c r="J306" s="34">
        <v>76</v>
      </c>
      <c r="K306" s="73">
        <v>21</v>
      </c>
      <c r="L306" s="34">
        <v>46.5</v>
      </c>
      <c r="M306" s="34">
        <v>70.5</v>
      </c>
      <c r="N306" s="34">
        <v>347</v>
      </c>
      <c r="O306" s="34" t="str">
        <f>IF(D306="理科",IF(N306&gt;=分数线!$C$2,"本科",""),IF(D306="文科",IF(N306&gt;=分数线!$C$3,"本科","")))</f>
        <v/>
      </c>
      <c r="P306" s="34">
        <f t="shared" si="129"/>
        <v>0</v>
      </c>
      <c r="Q306" s="34" t="str">
        <f>IF(D306="理科",IF(N306&gt;=分数线!$C$6,"重本",""),IF(D306="文科",IF(N306&gt;=分数线!$C$7,"重本","")))</f>
        <v/>
      </c>
      <c r="R306" s="34">
        <f t="shared" si="133"/>
        <v>0</v>
      </c>
      <c r="S306" s="34">
        <f t="shared" si="134"/>
        <v>0</v>
      </c>
      <c r="T306" s="34">
        <v>3</v>
      </c>
      <c r="U306" s="34" t="s">
        <v>1326</v>
      </c>
      <c r="V306" s="34">
        <f t="shared" si="135"/>
        <v>0</v>
      </c>
      <c r="W306" s="34" t="s">
        <v>1327</v>
      </c>
      <c r="X306" s="34">
        <f t="shared" si="135"/>
        <v>0</v>
      </c>
      <c r="Y306" s="34" t="s">
        <v>69</v>
      </c>
      <c r="Z306" s="34">
        <f t="shared" si="135"/>
        <v>0</v>
      </c>
      <c r="AA306" s="34" t="s">
        <v>1366</v>
      </c>
      <c r="AB306" s="34">
        <f t="shared" si="135"/>
        <v>0</v>
      </c>
      <c r="AC306" s="34" t="s">
        <v>73</v>
      </c>
      <c r="AD306" s="34">
        <f t="shared" si="136"/>
        <v>0</v>
      </c>
      <c r="AE306" s="34" t="s">
        <v>1348</v>
      </c>
      <c r="AF306" s="34">
        <f t="shared" si="137"/>
        <v>0</v>
      </c>
      <c r="AG306" s="34" t="s">
        <v>227</v>
      </c>
      <c r="AH306" s="34" t="s">
        <v>1325</v>
      </c>
      <c r="AI306" s="34">
        <f t="shared" si="138"/>
        <v>0</v>
      </c>
      <c r="AJ306" s="34" t="s">
        <v>1360</v>
      </c>
      <c r="AK306" s="34">
        <f t="shared" si="139"/>
        <v>0</v>
      </c>
      <c r="AL306" s="34" t="s">
        <v>1335</v>
      </c>
      <c r="AM306" s="34">
        <f t="shared" si="140"/>
        <v>0</v>
      </c>
      <c r="AN306" s="34" t="s">
        <v>1366</v>
      </c>
      <c r="AO306" s="34">
        <f t="shared" si="141"/>
        <v>0</v>
      </c>
      <c r="AP306" s="34" t="s">
        <v>73</v>
      </c>
      <c r="AQ306" s="34">
        <f t="shared" si="142"/>
        <v>0</v>
      </c>
      <c r="AR306" s="34" t="s">
        <v>1348</v>
      </c>
      <c r="AS306" s="34">
        <f t="shared" si="143"/>
        <v>0</v>
      </c>
      <c r="AT306" s="34" t="s">
        <v>227</v>
      </c>
      <c r="AU306" s="34" t="s">
        <v>1325</v>
      </c>
      <c r="AV306" s="34">
        <f t="shared" si="144"/>
        <v>0</v>
      </c>
      <c r="AW306" s="34" t="s">
        <v>1360</v>
      </c>
      <c r="AX306" s="34">
        <f t="shared" si="144"/>
        <v>0</v>
      </c>
      <c r="AY306" s="34" t="s">
        <v>1334</v>
      </c>
      <c r="AZ306" s="34">
        <f t="shared" si="144"/>
        <v>0</v>
      </c>
      <c r="BA306" s="34" t="s">
        <v>1356</v>
      </c>
      <c r="BB306" s="34">
        <f t="shared" si="144"/>
        <v>0</v>
      </c>
      <c r="BC306" s="34" t="s">
        <v>73</v>
      </c>
      <c r="BD306" s="34">
        <f t="shared" si="145"/>
        <v>0</v>
      </c>
      <c r="BE306" s="34" t="s">
        <v>1348</v>
      </c>
      <c r="BF306" s="34">
        <f t="shared" si="146"/>
        <v>0</v>
      </c>
      <c r="BG306" s="34">
        <v>9</v>
      </c>
      <c r="BH306" s="34" t="s">
        <v>1325</v>
      </c>
      <c r="BI306" s="34">
        <f t="shared" si="147"/>
        <v>0</v>
      </c>
      <c r="BJ306" s="34" t="s">
        <v>1331</v>
      </c>
      <c r="BK306" s="34">
        <f t="shared" si="148"/>
        <v>0</v>
      </c>
      <c r="BL306" s="34" t="s">
        <v>1334</v>
      </c>
      <c r="BM306" s="34">
        <f t="shared" si="149"/>
        <v>0</v>
      </c>
      <c r="BN306" s="34" t="s">
        <v>1357</v>
      </c>
      <c r="BO306" s="34">
        <f t="shared" si="150"/>
        <v>0</v>
      </c>
      <c r="BP306" s="34" t="s">
        <v>73</v>
      </c>
      <c r="BQ306" s="34">
        <f t="shared" si="151"/>
        <v>0</v>
      </c>
      <c r="BR306" s="34" t="s">
        <v>1348</v>
      </c>
      <c r="BS306" s="34">
        <f t="shared" si="152"/>
        <v>0</v>
      </c>
      <c r="BT306" s="34">
        <v>9</v>
      </c>
      <c r="BU306" s="34" t="s">
        <v>1325</v>
      </c>
      <c r="BV306" s="34">
        <f t="shared" si="153"/>
        <v>0</v>
      </c>
      <c r="BW306" s="34" t="s">
        <v>1331</v>
      </c>
      <c r="BX306" s="34">
        <f t="shared" si="153"/>
        <v>0</v>
      </c>
      <c r="BY306" s="34" t="s">
        <v>1334</v>
      </c>
      <c r="BZ306" s="34">
        <f t="shared" si="153"/>
        <v>0</v>
      </c>
      <c r="CA306" s="34" t="s">
        <v>1339</v>
      </c>
      <c r="CB306" s="34">
        <f t="shared" si="153"/>
        <v>0</v>
      </c>
      <c r="CC306" s="34" t="s">
        <v>1343</v>
      </c>
      <c r="CD306" s="34">
        <f t="shared" si="154"/>
        <v>0</v>
      </c>
      <c r="CE306" s="34" t="s">
        <v>1348</v>
      </c>
      <c r="CF306" s="34">
        <f t="shared" si="155"/>
        <v>0</v>
      </c>
      <c r="CG306" s="34">
        <v>9</v>
      </c>
      <c r="CH306" s="34" t="s">
        <v>1325</v>
      </c>
      <c r="CI306" s="34">
        <f t="shared" si="156"/>
        <v>0</v>
      </c>
      <c r="CJ306" s="34" t="s">
        <v>1331</v>
      </c>
      <c r="CK306" s="34">
        <f t="shared" si="157"/>
        <v>0</v>
      </c>
      <c r="CL306" s="34" t="s">
        <v>1334</v>
      </c>
      <c r="CM306" s="34">
        <f t="shared" si="158"/>
        <v>0</v>
      </c>
      <c r="CN306" s="34" t="s">
        <v>1339</v>
      </c>
      <c r="CO306" s="34">
        <f t="shared" si="159"/>
        <v>0</v>
      </c>
      <c r="CP306" s="34" t="s">
        <v>1343</v>
      </c>
      <c r="CQ306" s="34">
        <f t="shared" si="160"/>
        <v>0</v>
      </c>
      <c r="CR306" s="34" t="s">
        <v>1348</v>
      </c>
      <c r="CS306" s="34">
        <f t="shared" si="161"/>
        <v>0</v>
      </c>
    </row>
    <row r="307" spans="1:97" s="44" customFormat="1" ht="15.75">
      <c r="A307" s="42" t="s">
        <v>197</v>
      </c>
      <c r="B307" s="40" t="s">
        <v>124</v>
      </c>
      <c r="C307" s="42" t="s">
        <v>44</v>
      </c>
      <c r="D307" s="42" t="s">
        <v>8</v>
      </c>
      <c r="E307" s="35"/>
      <c r="F307" s="42"/>
      <c r="G307" s="34"/>
      <c r="H307" s="34">
        <v>99</v>
      </c>
      <c r="I307" s="34">
        <v>45</v>
      </c>
      <c r="J307" s="34">
        <v>87</v>
      </c>
      <c r="K307" s="73">
        <v>32.5</v>
      </c>
      <c r="L307" s="34">
        <v>37.5</v>
      </c>
      <c r="M307" s="34">
        <v>46</v>
      </c>
      <c r="N307" s="34">
        <v>347</v>
      </c>
      <c r="O307" s="34" t="str">
        <f>IF(D307="理科",IF(N307&gt;=分数线!$C$2,"本科",""),IF(D307="文科",IF(N307&gt;=分数线!$C$3,"本科","")))</f>
        <v/>
      </c>
      <c r="P307" s="34">
        <f t="shared" si="129"/>
        <v>0</v>
      </c>
      <c r="Q307" s="34" t="str">
        <f>IF(D307="理科",IF(N307&gt;=分数线!$C$6,"重本",""),IF(D307="文科",IF(N307&gt;=分数线!$C$7,"重本","")))</f>
        <v/>
      </c>
      <c r="R307" s="34">
        <f t="shared" si="133"/>
        <v>0</v>
      </c>
      <c r="S307" s="34">
        <f t="shared" si="134"/>
        <v>0</v>
      </c>
      <c r="T307" s="34" t="e">
        <v>#N/A</v>
      </c>
      <c r="U307" s="34" t="e">
        <v>#N/A</v>
      </c>
      <c r="V307" s="34">
        <f t="shared" si="135"/>
        <v>0</v>
      </c>
      <c r="W307" s="34" t="e">
        <v>#N/A</v>
      </c>
      <c r="X307" s="34">
        <f t="shared" si="135"/>
        <v>0</v>
      </c>
      <c r="Y307" s="34" t="e">
        <v>#N/A</v>
      </c>
      <c r="Z307" s="34">
        <f t="shared" si="135"/>
        <v>0</v>
      </c>
      <c r="AA307" s="34" t="e">
        <v>#N/A</v>
      </c>
      <c r="AB307" s="34">
        <f t="shared" si="135"/>
        <v>0</v>
      </c>
      <c r="AC307" s="34" t="e">
        <v>#N/A</v>
      </c>
      <c r="AD307" s="34">
        <f t="shared" si="136"/>
        <v>0</v>
      </c>
      <c r="AE307" s="34" t="e">
        <v>#N/A</v>
      </c>
      <c r="AF307" s="34">
        <f t="shared" si="137"/>
        <v>0</v>
      </c>
      <c r="AG307" s="34" t="e">
        <v>#N/A</v>
      </c>
      <c r="AH307" s="34" t="e">
        <v>#N/A</v>
      </c>
      <c r="AI307" s="34">
        <f t="shared" si="138"/>
        <v>0</v>
      </c>
      <c r="AJ307" s="34" t="e">
        <v>#N/A</v>
      </c>
      <c r="AK307" s="34">
        <f t="shared" si="139"/>
        <v>0</v>
      </c>
      <c r="AL307" s="34" t="e">
        <v>#N/A</v>
      </c>
      <c r="AM307" s="34">
        <f t="shared" si="140"/>
        <v>0</v>
      </c>
      <c r="AN307" s="34" t="e">
        <v>#N/A</v>
      </c>
      <c r="AO307" s="34">
        <f t="shared" si="141"/>
        <v>0</v>
      </c>
      <c r="AP307" s="34" t="e">
        <v>#N/A</v>
      </c>
      <c r="AQ307" s="34">
        <f t="shared" si="142"/>
        <v>0</v>
      </c>
      <c r="AR307" s="34" t="e">
        <v>#N/A</v>
      </c>
      <c r="AS307" s="34">
        <f t="shared" si="143"/>
        <v>0</v>
      </c>
      <c r="AT307" s="34" t="e">
        <v>#N/A</v>
      </c>
      <c r="AU307" s="34" t="e">
        <v>#N/A</v>
      </c>
      <c r="AV307" s="34">
        <f t="shared" si="144"/>
        <v>0</v>
      </c>
      <c r="AW307" s="34" t="e">
        <v>#N/A</v>
      </c>
      <c r="AX307" s="34">
        <f t="shared" si="144"/>
        <v>0</v>
      </c>
      <c r="AY307" s="34" t="e">
        <v>#N/A</v>
      </c>
      <c r="AZ307" s="34">
        <f t="shared" si="144"/>
        <v>0</v>
      </c>
      <c r="BA307" s="34" t="e">
        <v>#N/A</v>
      </c>
      <c r="BB307" s="34">
        <f t="shared" si="144"/>
        <v>0</v>
      </c>
      <c r="BC307" s="34" t="e">
        <v>#N/A</v>
      </c>
      <c r="BD307" s="34">
        <f t="shared" si="145"/>
        <v>0</v>
      </c>
      <c r="BE307" s="34" t="e">
        <v>#N/A</v>
      </c>
      <c r="BF307" s="34">
        <f t="shared" si="146"/>
        <v>0</v>
      </c>
      <c r="BG307" s="34">
        <v>9</v>
      </c>
      <c r="BH307" s="34" t="s">
        <v>1325</v>
      </c>
      <c r="BI307" s="34">
        <f t="shared" si="147"/>
        <v>0</v>
      </c>
      <c r="BJ307" s="34" t="s">
        <v>1331</v>
      </c>
      <c r="BK307" s="34">
        <f t="shared" si="148"/>
        <v>0</v>
      </c>
      <c r="BL307" s="34" t="s">
        <v>1334</v>
      </c>
      <c r="BM307" s="34">
        <f t="shared" si="149"/>
        <v>0</v>
      </c>
      <c r="BN307" s="34" t="s">
        <v>1357</v>
      </c>
      <c r="BO307" s="34">
        <f t="shared" si="150"/>
        <v>0</v>
      </c>
      <c r="BP307" s="34" t="s">
        <v>73</v>
      </c>
      <c r="BQ307" s="34">
        <f t="shared" si="151"/>
        <v>0</v>
      </c>
      <c r="BR307" s="34" t="s">
        <v>1348</v>
      </c>
      <c r="BS307" s="34">
        <f t="shared" si="152"/>
        <v>0</v>
      </c>
      <c r="BT307" s="34">
        <v>9</v>
      </c>
      <c r="BU307" s="34" t="s">
        <v>1325</v>
      </c>
      <c r="BV307" s="34">
        <f t="shared" si="153"/>
        <v>0</v>
      </c>
      <c r="BW307" s="34" t="s">
        <v>1331</v>
      </c>
      <c r="BX307" s="34">
        <f t="shared" si="153"/>
        <v>0</v>
      </c>
      <c r="BY307" s="34" t="s">
        <v>1334</v>
      </c>
      <c r="BZ307" s="34">
        <f t="shared" si="153"/>
        <v>0</v>
      </c>
      <c r="CA307" s="34" t="s">
        <v>1339</v>
      </c>
      <c r="CB307" s="34">
        <f t="shared" si="153"/>
        <v>0</v>
      </c>
      <c r="CC307" s="34" t="s">
        <v>1343</v>
      </c>
      <c r="CD307" s="34">
        <f t="shared" si="154"/>
        <v>0</v>
      </c>
      <c r="CE307" s="34" t="s">
        <v>1348</v>
      </c>
      <c r="CF307" s="34">
        <f t="shared" si="155"/>
        <v>0</v>
      </c>
      <c r="CG307" s="34">
        <v>9</v>
      </c>
      <c r="CH307" s="34" t="s">
        <v>1325</v>
      </c>
      <c r="CI307" s="34">
        <f t="shared" si="156"/>
        <v>0</v>
      </c>
      <c r="CJ307" s="34" t="s">
        <v>1331</v>
      </c>
      <c r="CK307" s="34">
        <f t="shared" si="157"/>
        <v>0</v>
      </c>
      <c r="CL307" s="34" t="s">
        <v>1334</v>
      </c>
      <c r="CM307" s="34">
        <f t="shared" si="158"/>
        <v>0</v>
      </c>
      <c r="CN307" s="34" t="s">
        <v>1339</v>
      </c>
      <c r="CO307" s="34">
        <f t="shared" si="159"/>
        <v>0</v>
      </c>
      <c r="CP307" s="34" t="s">
        <v>1343</v>
      </c>
      <c r="CQ307" s="34">
        <f t="shared" si="160"/>
        <v>0</v>
      </c>
      <c r="CR307" s="34" t="s">
        <v>1348</v>
      </c>
      <c r="CS307" s="34">
        <f t="shared" si="161"/>
        <v>0</v>
      </c>
    </row>
    <row r="308" spans="1:97" s="44" customFormat="1" ht="15.75">
      <c r="A308" s="42" t="s">
        <v>1023</v>
      </c>
      <c r="B308" s="40" t="s">
        <v>481</v>
      </c>
      <c r="C308" s="42" t="s">
        <v>44</v>
      </c>
      <c r="D308" s="42" t="s">
        <v>8</v>
      </c>
      <c r="E308" s="35"/>
      <c r="F308" s="42">
        <v>0</v>
      </c>
      <c r="G308" s="34">
        <v>0</v>
      </c>
      <c r="H308" s="34">
        <v>95</v>
      </c>
      <c r="I308" s="34">
        <v>65</v>
      </c>
      <c r="J308" s="34">
        <v>34</v>
      </c>
      <c r="K308" s="73">
        <v>50</v>
      </c>
      <c r="L308" s="34">
        <v>47</v>
      </c>
      <c r="M308" s="34">
        <v>54</v>
      </c>
      <c r="N308" s="34">
        <v>345</v>
      </c>
      <c r="O308" s="34" t="str">
        <f>IF(D308="理科",IF(N308&gt;=分数线!$C$2,"本科",""),IF(D308="文科",IF(N308&gt;=分数线!$C$3,"本科","")))</f>
        <v/>
      </c>
      <c r="P308" s="34">
        <f t="shared" si="129"/>
        <v>0</v>
      </c>
      <c r="Q308" s="34" t="str">
        <f>IF(D308="理科",IF(N308&gt;=分数线!$C$6,"重本",""),IF(D308="文科",IF(N308&gt;=分数线!$C$7,"重本","")))</f>
        <v/>
      </c>
      <c r="R308" s="34">
        <f t="shared" si="133"/>
        <v>0</v>
      </c>
      <c r="S308" s="34">
        <f t="shared" si="134"/>
        <v>0</v>
      </c>
      <c r="T308" s="34">
        <v>5</v>
      </c>
      <c r="U308" s="34" t="s">
        <v>1320</v>
      </c>
      <c r="V308" s="34">
        <f t="shared" si="135"/>
        <v>0</v>
      </c>
      <c r="W308" s="34" t="s">
        <v>1328</v>
      </c>
      <c r="X308" s="34">
        <f t="shared" si="135"/>
        <v>0</v>
      </c>
      <c r="Y308" s="34" t="s">
        <v>1353</v>
      </c>
      <c r="Z308" s="34">
        <f t="shared" si="135"/>
        <v>0</v>
      </c>
      <c r="AA308" s="34" t="s">
        <v>1340</v>
      </c>
      <c r="AB308" s="34">
        <f t="shared" si="135"/>
        <v>0</v>
      </c>
      <c r="AC308" s="34" t="s">
        <v>1345</v>
      </c>
      <c r="AD308" s="34">
        <f t="shared" si="136"/>
        <v>0</v>
      </c>
      <c r="AE308" s="34" t="s">
        <v>1348</v>
      </c>
      <c r="AF308" s="34">
        <f t="shared" si="137"/>
        <v>0</v>
      </c>
      <c r="AG308" s="34" t="s">
        <v>221</v>
      </c>
      <c r="AH308" s="34" t="s">
        <v>1321</v>
      </c>
      <c r="AI308" s="34">
        <f t="shared" si="138"/>
        <v>0</v>
      </c>
      <c r="AJ308" s="34" t="s">
        <v>1328</v>
      </c>
      <c r="AK308" s="34">
        <f t="shared" si="139"/>
        <v>0</v>
      </c>
      <c r="AL308" s="34" t="s">
        <v>1353</v>
      </c>
      <c r="AM308" s="34">
        <f t="shared" si="140"/>
        <v>0</v>
      </c>
      <c r="AN308" s="34" t="s">
        <v>1340</v>
      </c>
      <c r="AO308" s="34">
        <f t="shared" si="141"/>
        <v>0</v>
      </c>
      <c r="AP308" s="34" t="s">
        <v>1345</v>
      </c>
      <c r="AQ308" s="34">
        <f t="shared" si="142"/>
        <v>0</v>
      </c>
      <c r="AR308" s="34" t="s">
        <v>1348</v>
      </c>
      <c r="AS308" s="34">
        <f t="shared" si="143"/>
        <v>0</v>
      </c>
      <c r="AT308" s="34" t="s">
        <v>221</v>
      </c>
      <c r="AU308" s="34" t="s">
        <v>1321</v>
      </c>
      <c r="AV308" s="34">
        <f t="shared" si="144"/>
        <v>0</v>
      </c>
      <c r="AW308" s="34" t="s">
        <v>1328</v>
      </c>
      <c r="AX308" s="34">
        <f t="shared" si="144"/>
        <v>0</v>
      </c>
      <c r="AY308" s="34" t="s">
        <v>1361</v>
      </c>
      <c r="AZ308" s="34">
        <f t="shared" si="144"/>
        <v>0</v>
      </c>
      <c r="BA308" s="34" t="s">
        <v>1339</v>
      </c>
      <c r="BB308" s="34">
        <f t="shared" si="144"/>
        <v>0</v>
      </c>
      <c r="BC308" s="34" t="s">
        <v>1345</v>
      </c>
      <c r="BD308" s="34">
        <f t="shared" si="145"/>
        <v>0</v>
      </c>
      <c r="BE308" s="34" t="s">
        <v>1348</v>
      </c>
      <c r="BF308" s="34">
        <f t="shared" si="146"/>
        <v>0</v>
      </c>
      <c r="BG308" s="34">
        <v>6</v>
      </c>
      <c r="BH308" s="34" t="s">
        <v>1321</v>
      </c>
      <c r="BI308" s="34">
        <f t="shared" si="147"/>
        <v>0</v>
      </c>
      <c r="BJ308" s="34" t="s">
        <v>1328</v>
      </c>
      <c r="BK308" s="34">
        <f t="shared" si="148"/>
        <v>0</v>
      </c>
      <c r="BL308" s="34" t="s">
        <v>1353</v>
      </c>
      <c r="BM308" s="34">
        <f t="shared" si="149"/>
        <v>0</v>
      </c>
      <c r="BN308" s="34" t="s">
        <v>1339</v>
      </c>
      <c r="BO308" s="34">
        <f t="shared" si="150"/>
        <v>0</v>
      </c>
      <c r="BP308" s="34" t="s">
        <v>1345</v>
      </c>
      <c r="BQ308" s="34">
        <f t="shared" si="151"/>
        <v>0</v>
      </c>
      <c r="BR308" s="34" t="s">
        <v>1348</v>
      </c>
      <c r="BS308" s="34">
        <f t="shared" si="152"/>
        <v>0</v>
      </c>
      <c r="BT308" s="34">
        <v>6</v>
      </c>
      <c r="BU308" s="34" t="s">
        <v>1321</v>
      </c>
      <c r="BV308" s="34">
        <f t="shared" si="153"/>
        <v>0</v>
      </c>
      <c r="BW308" s="34" t="s">
        <v>1328</v>
      </c>
      <c r="BX308" s="34">
        <f t="shared" si="153"/>
        <v>0</v>
      </c>
      <c r="BY308" s="34" t="s">
        <v>70</v>
      </c>
      <c r="BZ308" s="34">
        <f t="shared" si="153"/>
        <v>0</v>
      </c>
      <c r="CA308" s="34" t="s">
        <v>1339</v>
      </c>
      <c r="CB308" s="34">
        <f t="shared" si="153"/>
        <v>0</v>
      </c>
      <c r="CC308" s="34" t="s">
        <v>1345</v>
      </c>
      <c r="CD308" s="34">
        <f t="shared" si="154"/>
        <v>0</v>
      </c>
      <c r="CE308" s="34" t="s">
        <v>1342</v>
      </c>
      <c r="CF308" s="34">
        <f t="shared" si="155"/>
        <v>0</v>
      </c>
      <c r="CG308" s="34">
        <v>6</v>
      </c>
      <c r="CH308" s="34" t="s">
        <v>1321</v>
      </c>
      <c r="CI308" s="34">
        <f t="shared" si="156"/>
        <v>0</v>
      </c>
      <c r="CJ308" s="34" t="s">
        <v>1328</v>
      </c>
      <c r="CK308" s="34">
        <f t="shared" si="157"/>
        <v>0</v>
      </c>
      <c r="CL308" s="34" t="s">
        <v>70</v>
      </c>
      <c r="CM308" s="34">
        <f t="shared" si="158"/>
        <v>0</v>
      </c>
      <c r="CN308" s="34" t="s">
        <v>1339</v>
      </c>
      <c r="CO308" s="34">
        <f t="shared" si="159"/>
        <v>0</v>
      </c>
      <c r="CP308" s="34" t="s">
        <v>1342</v>
      </c>
      <c r="CQ308" s="34">
        <f t="shared" si="160"/>
        <v>0</v>
      </c>
      <c r="CR308" s="34" t="s">
        <v>1342</v>
      </c>
      <c r="CS308" s="34">
        <f t="shared" si="161"/>
        <v>0</v>
      </c>
    </row>
    <row r="309" spans="1:97" s="44" customFormat="1" ht="15.75">
      <c r="A309" s="42" t="s">
        <v>1024</v>
      </c>
      <c r="B309" s="40" t="s">
        <v>482</v>
      </c>
      <c r="C309" s="42" t="s">
        <v>44</v>
      </c>
      <c r="D309" s="42" t="s">
        <v>8</v>
      </c>
      <c r="E309" s="35"/>
      <c r="F309" s="42">
        <v>0</v>
      </c>
      <c r="G309" s="34">
        <v>0</v>
      </c>
      <c r="H309" s="34">
        <v>96</v>
      </c>
      <c r="I309" s="34">
        <v>82</v>
      </c>
      <c r="J309" s="34">
        <v>58</v>
      </c>
      <c r="K309" s="73">
        <v>24</v>
      </c>
      <c r="L309" s="34">
        <v>39</v>
      </c>
      <c r="M309" s="34">
        <v>45.5</v>
      </c>
      <c r="N309" s="34">
        <v>345</v>
      </c>
      <c r="O309" s="34" t="str">
        <f>IF(D309="理科",IF(N309&gt;=分数线!$C$2,"本科",""),IF(D309="文科",IF(N309&gt;=分数线!$C$3,"本科","")))</f>
        <v/>
      </c>
      <c r="P309" s="34">
        <f t="shared" si="129"/>
        <v>0</v>
      </c>
      <c r="Q309" s="34" t="str">
        <f>IF(D309="理科",IF(N309&gt;=分数线!$C$6,"重本",""),IF(D309="文科",IF(N309&gt;=分数线!$C$7,"重本","")))</f>
        <v/>
      </c>
      <c r="R309" s="34">
        <f t="shared" si="133"/>
        <v>0</v>
      </c>
      <c r="S309" s="34">
        <f t="shared" si="134"/>
        <v>0</v>
      </c>
      <c r="T309" s="34">
        <v>7</v>
      </c>
      <c r="U309" s="34" t="s">
        <v>1362</v>
      </c>
      <c r="V309" s="34">
        <f t="shared" si="135"/>
        <v>0</v>
      </c>
      <c r="W309" s="34" t="s">
        <v>1363</v>
      </c>
      <c r="X309" s="34">
        <f t="shared" si="135"/>
        <v>0</v>
      </c>
      <c r="Y309" s="34" t="s">
        <v>1332</v>
      </c>
      <c r="Z309" s="34">
        <f t="shared" si="135"/>
        <v>0</v>
      </c>
      <c r="AA309" s="34" t="s">
        <v>1340</v>
      </c>
      <c r="AB309" s="34">
        <f t="shared" si="135"/>
        <v>0</v>
      </c>
      <c r="AC309" s="34" t="s">
        <v>72</v>
      </c>
      <c r="AD309" s="34">
        <f t="shared" si="136"/>
        <v>0</v>
      </c>
      <c r="AE309" s="34" t="s">
        <v>18</v>
      </c>
      <c r="AF309" s="34">
        <f t="shared" si="137"/>
        <v>0</v>
      </c>
      <c r="AG309" s="34" t="s">
        <v>220</v>
      </c>
      <c r="AH309" s="34" t="s">
        <v>1362</v>
      </c>
      <c r="AI309" s="34">
        <f t="shared" si="138"/>
        <v>0</v>
      </c>
      <c r="AJ309" s="34" t="s">
        <v>1363</v>
      </c>
      <c r="AK309" s="34">
        <f t="shared" si="139"/>
        <v>0</v>
      </c>
      <c r="AL309" s="34" t="s">
        <v>1332</v>
      </c>
      <c r="AM309" s="34">
        <f t="shared" si="140"/>
        <v>0</v>
      </c>
      <c r="AN309" s="34" t="s">
        <v>1340</v>
      </c>
      <c r="AO309" s="34">
        <f t="shared" si="141"/>
        <v>0</v>
      </c>
      <c r="AP309" s="34" t="s">
        <v>72</v>
      </c>
      <c r="AQ309" s="34">
        <f t="shared" si="142"/>
        <v>0</v>
      </c>
      <c r="AR309" s="34" t="s">
        <v>18</v>
      </c>
      <c r="AS309" s="34">
        <f t="shared" si="143"/>
        <v>0</v>
      </c>
      <c r="AT309" s="34" t="s">
        <v>220</v>
      </c>
      <c r="AU309" s="34" t="s">
        <v>1323</v>
      </c>
      <c r="AV309" s="34">
        <f t="shared" si="144"/>
        <v>0</v>
      </c>
      <c r="AW309" s="34" t="s">
        <v>1351</v>
      </c>
      <c r="AX309" s="34">
        <f t="shared" si="144"/>
        <v>0</v>
      </c>
      <c r="AY309" s="34" t="s">
        <v>1332</v>
      </c>
      <c r="AZ309" s="34">
        <f t="shared" si="144"/>
        <v>0</v>
      </c>
      <c r="BA309" s="34" t="s">
        <v>1340</v>
      </c>
      <c r="BB309" s="34">
        <f t="shared" si="144"/>
        <v>0</v>
      </c>
      <c r="BC309" s="34" t="s">
        <v>1358</v>
      </c>
      <c r="BD309" s="34">
        <f t="shared" si="145"/>
        <v>0</v>
      </c>
      <c r="BE309" s="34" t="s">
        <v>1342</v>
      </c>
      <c r="BF309" s="34">
        <f t="shared" si="146"/>
        <v>0</v>
      </c>
      <c r="BG309" s="34">
        <v>7</v>
      </c>
      <c r="BH309" s="34" t="s">
        <v>1323</v>
      </c>
      <c r="BI309" s="34">
        <f t="shared" si="147"/>
        <v>0</v>
      </c>
      <c r="BJ309" s="34" t="s">
        <v>1351</v>
      </c>
      <c r="BK309" s="34">
        <f t="shared" si="148"/>
        <v>0</v>
      </c>
      <c r="BL309" s="34" t="s">
        <v>1332</v>
      </c>
      <c r="BM309" s="34">
        <f t="shared" si="149"/>
        <v>0</v>
      </c>
      <c r="BN309" s="34" t="s">
        <v>1340</v>
      </c>
      <c r="BO309" s="34">
        <f t="shared" si="150"/>
        <v>0</v>
      </c>
      <c r="BP309" s="34" t="s">
        <v>1358</v>
      </c>
      <c r="BQ309" s="34">
        <f t="shared" si="151"/>
        <v>0</v>
      </c>
      <c r="BR309" s="34" t="s">
        <v>1342</v>
      </c>
      <c r="BS309" s="34">
        <f t="shared" si="152"/>
        <v>0</v>
      </c>
      <c r="BT309" s="34">
        <v>7</v>
      </c>
      <c r="BU309" s="34" t="s">
        <v>1323</v>
      </c>
      <c r="BV309" s="34">
        <f t="shared" si="153"/>
        <v>0</v>
      </c>
      <c r="BW309" s="34" t="s">
        <v>19</v>
      </c>
      <c r="BX309" s="34">
        <f t="shared" si="153"/>
        <v>0</v>
      </c>
      <c r="BY309" s="34" t="s">
        <v>1332</v>
      </c>
      <c r="BZ309" s="34">
        <f t="shared" si="153"/>
        <v>0</v>
      </c>
      <c r="CA309" s="34" t="s">
        <v>1340</v>
      </c>
      <c r="CB309" s="34">
        <f t="shared" si="153"/>
        <v>0</v>
      </c>
      <c r="CC309" s="34" t="s">
        <v>1343</v>
      </c>
      <c r="CD309" s="34">
        <f t="shared" si="154"/>
        <v>0</v>
      </c>
      <c r="CE309" s="34" t="s">
        <v>1342</v>
      </c>
      <c r="CF309" s="34">
        <f t="shared" si="155"/>
        <v>0</v>
      </c>
      <c r="CG309" s="34">
        <v>7</v>
      </c>
      <c r="CH309" s="34" t="s">
        <v>1323</v>
      </c>
      <c r="CI309" s="34">
        <f t="shared" si="156"/>
        <v>0</v>
      </c>
      <c r="CJ309" s="34" t="s">
        <v>19</v>
      </c>
      <c r="CK309" s="34">
        <f t="shared" si="157"/>
        <v>0</v>
      </c>
      <c r="CL309" s="34" t="s">
        <v>1332</v>
      </c>
      <c r="CM309" s="34">
        <f t="shared" si="158"/>
        <v>0</v>
      </c>
      <c r="CN309" s="34" t="s">
        <v>1340</v>
      </c>
      <c r="CO309" s="34">
        <f t="shared" si="159"/>
        <v>0</v>
      </c>
      <c r="CP309" s="34" t="s">
        <v>1343</v>
      </c>
      <c r="CQ309" s="34">
        <f t="shared" si="160"/>
        <v>0</v>
      </c>
      <c r="CR309" s="34" t="s">
        <v>1342</v>
      </c>
      <c r="CS309" s="34">
        <f t="shared" si="161"/>
        <v>0</v>
      </c>
    </row>
    <row r="310" spans="1:97" s="44" customFormat="1" ht="15.75">
      <c r="A310" s="42" t="s">
        <v>1025</v>
      </c>
      <c r="B310" s="40" t="s">
        <v>483</v>
      </c>
      <c r="C310" s="42" t="s">
        <v>44</v>
      </c>
      <c r="D310" s="42" t="s">
        <v>8</v>
      </c>
      <c r="E310" s="35"/>
      <c r="F310" s="42">
        <v>0</v>
      </c>
      <c r="G310" s="34">
        <v>0</v>
      </c>
      <c r="H310" s="34">
        <v>106</v>
      </c>
      <c r="I310" s="34">
        <v>54</v>
      </c>
      <c r="J310" s="34">
        <v>50</v>
      </c>
      <c r="K310" s="73">
        <v>15.5</v>
      </c>
      <c r="L310" s="34">
        <v>61</v>
      </c>
      <c r="M310" s="34">
        <v>58.5</v>
      </c>
      <c r="N310" s="34">
        <v>345</v>
      </c>
      <c r="O310" s="34" t="str">
        <f>IF(D310="理科",IF(N310&gt;=分数线!$C$2,"本科",""),IF(D310="文科",IF(N310&gt;=分数线!$C$3,"本科","")))</f>
        <v/>
      </c>
      <c r="P310" s="34">
        <f t="shared" si="129"/>
        <v>0</v>
      </c>
      <c r="Q310" s="34" t="str">
        <f>IF(D310="理科",IF(N310&gt;=分数线!$C$6,"重本",""),IF(D310="文科",IF(N310&gt;=分数线!$C$7,"重本","")))</f>
        <v/>
      </c>
      <c r="R310" s="34">
        <f t="shared" si="133"/>
        <v>0</v>
      </c>
      <c r="S310" s="34">
        <f t="shared" si="134"/>
        <v>0</v>
      </c>
      <c r="T310" s="34">
        <v>5</v>
      </c>
      <c r="U310" s="34" t="s">
        <v>1320</v>
      </c>
      <c r="V310" s="34">
        <f t="shared" si="135"/>
        <v>0</v>
      </c>
      <c r="W310" s="34" t="s">
        <v>1328</v>
      </c>
      <c r="X310" s="34">
        <f t="shared" si="135"/>
        <v>0</v>
      </c>
      <c r="Y310" s="34" t="s">
        <v>1353</v>
      </c>
      <c r="Z310" s="34">
        <f t="shared" si="135"/>
        <v>0</v>
      </c>
      <c r="AA310" s="34" t="s">
        <v>1340</v>
      </c>
      <c r="AB310" s="34">
        <f t="shared" si="135"/>
        <v>0</v>
      </c>
      <c r="AC310" s="34" t="s">
        <v>72</v>
      </c>
      <c r="AD310" s="34">
        <f t="shared" si="136"/>
        <v>0</v>
      </c>
      <c r="AE310" s="34" t="s">
        <v>18</v>
      </c>
      <c r="AF310" s="34">
        <f t="shared" si="137"/>
        <v>0</v>
      </c>
      <c r="AG310" s="34" t="s">
        <v>220</v>
      </c>
      <c r="AH310" s="34" t="s">
        <v>1362</v>
      </c>
      <c r="AI310" s="34">
        <f t="shared" si="138"/>
        <v>0</v>
      </c>
      <c r="AJ310" s="34" t="s">
        <v>1363</v>
      </c>
      <c r="AK310" s="34">
        <f t="shared" si="139"/>
        <v>0</v>
      </c>
      <c r="AL310" s="34" t="s">
        <v>1332</v>
      </c>
      <c r="AM310" s="34">
        <f t="shared" si="140"/>
        <v>0</v>
      </c>
      <c r="AN310" s="34" t="s">
        <v>1340</v>
      </c>
      <c r="AO310" s="34">
        <f t="shared" si="141"/>
        <v>0</v>
      </c>
      <c r="AP310" s="34" t="s">
        <v>72</v>
      </c>
      <c r="AQ310" s="34">
        <f t="shared" si="142"/>
        <v>0</v>
      </c>
      <c r="AR310" s="34" t="s">
        <v>18</v>
      </c>
      <c r="AS310" s="34">
        <f t="shared" si="143"/>
        <v>0</v>
      </c>
      <c r="AT310" s="34" t="s">
        <v>220</v>
      </c>
      <c r="AU310" s="34" t="s">
        <v>1323</v>
      </c>
      <c r="AV310" s="34">
        <f t="shared" si="144"/>
        <v>0</v>
      </c>
      <c r="AW310" s="34" t="s">
        <v>1351</v>
      </c>
      <c r="AX310" s="34">
        <f t="shared" si="144"/>
        <v>0</v>
      </c>
      <c r="AY310" s="34" t="s">
        <v>1332</v>
      </c>
      <c r="AZ310" s="34">
        <f t="shared" si="144"/>
        <v>0</v>
      </c>
      <c r="BA310" s="34" t="s">
        <v>1340</v>
      </c>
      <c r="BB310" s="34">
        <f t="shared" si="144"/>
        <v>0</v>
      </c>
      <c r="BC310" s="34" t="s">
        <v>1358</v>
      </c>
      <c r="BD310" s="34">
        <f t="shared" si="145"/>
        <v>0</v>
      </c>
      <c r="BE310" s="34" t="s">
        <v>1342</v>
      </c>
      <c r="BF310" s="34">
        <f t="shared" si="146"/>
        <v>0</v>
      </c>
      <c r="BG310" s="34">
        <v>7</v>
      </c>
      <c r="BH310" s="34" t="s">
        <v>1323</v>
      </c>
      <c r="BI310" s="34">
        <f t="shared" si="147"/>
        <v>0</v>
      </c>
      <c r="BJ310" s="34" t="s">
        <v>1351</v>
      </c>
      <c r="BK310" s="34">
        <f t="shared" si="148"/>
        <v>0</v>
      </c>
      <c r="BL310" s="34" t="s">
        <v>1332</v>
      </c>
      <c r="BM310" s="34">
        <f t="shared" si="149"/>
        <v>0</v>
      </c>
      <c r="BN310" s="34" t="s">
        <v>1340</v>
      </c>
      <c r="BO310" s="34">
        <f t="shared" si="150"/>
        <v>0</v>
      </c>
      <c r="BP310" s="34" t="s">
        <v>1358</v>
      </c>
      <c r="BQ310" s="34">
        <f t="shared" si="151"/>
        <v>0</v>
      </c>
      <c r="BR310" s="34" t="s">
        <v>1342</v>
      </c>
      <c r="BS310" s="34">
        <f t="shared" si="152"/>
        <v>0</v>
      </c>
      <c r="BT310" s="34">
        <v>7</v>
      </c>
      <c r="BU310" s="34" t="s">
        <v>1323</v>
      </c>
      <c r="BV310" s="34">
        <f t="shared" si="153"/>
        <v>0</v>
      </c>
      <c r="BW310" s="34" t="s">
        <v>19</v>
      </c>
      <c r="BX310" s="34">
        <f t="shared" si="153"/>
        <v>0</v>
      </c>
      <c r="BY310" s="34" t="s">
        <v>1332</v>
      </c>
      <c r="BZ310" s="34">
        <f t="shared" si="153"/>
        <v>0</v>
      </c>
      <c r="CA310" s="34" t="s">
        <v>1340</v>
      </c>
      <c r="CB310" s="34">
        <f t="shared" si="153"/>
        <v>0</v>
      </c>
      <c r="CC310" s="34" t="s">
        <v>1343</v>
      </c>
      <c r="CD310" s="34">
        <f t="shared" si="154"/>
        <v>0</v>
      </c>
      <c r="CE310" s="34" t="s">
        <v>1342</v>
      </c>
      <c r="CF310" s="34">
        <f t="shared" si="155"/>
        <v>0</v>
      </c>
      <c r="CG310" s="34">
        <v>7</v>
      </c>
      <c r="CH310" s="34" t="s">
        <v>1323</v>
      </c>
      <c r="CI310" s="34">
        <f t="shared" si="156"/>
        <v>0</v>
      </c>
      <c r="CJ310" s="34" t="s">
        <v>19</v>
      </c>
      <c r="CK310" s="34">
        <f t="shared" si="157"/>
        <v>0</v>
      </c>
      <c r="CL310" s="34" t="s">
        <v>1332</v>
      </c>
      <c r="CM310" s="34">
        <f t="shared" si="158"/>
        <v>0</v>
      </c>
      <c r="CN310" s="34" t="s">
        <v>1340</v>
      </c>
      <c r="CO310" s="34">
        <f t="shared" si="159"/>
        <v>0</v>
      </c>
      <c r="CP310" s="34" t="s">
        <v>1343</v>
      </c>
      <c r="CQ310" s="34">
        <f t="shared" si="160"/>
        <v>0</v>
      </c>
      <c r="CR310" s="34" t="s">
        <v>1342</v>
      </c>
      <c r="CS310" s="34">
        <f t="shared" si="161"/>
        <v>0</v>
      </c>
    </row>
    <row r="311" spans="1:97" s="44" customFormat="1" ht="15.75">
      <c r="A311" s="42" t="s">
        <v>1026</v>
      </c>
      <c r="B311" s="40" t="s">
        <v>484</v>
      </c>
      <c r="C311" s="42" t="s">
        <v>44</v>
      </c>
      <c r="D311" s="42" t="s">
        <v>8</v>
      </c>
      <c r="E311" s="35"/>
      <c r="F311" s="42">
        <v>0</v>
      </c>
      <c r="G311" s="34">
        <v>0</v>
      </c>
      <c r="H311" s="34">
        <v>91</v>
      </c>
      <c r="I311" s="34">
        <v>62</v>
      </c>
      <c r="J311" s="34">
        <v>61</v>
      </c>
      <c r="K311" s="73">
        <v>20</v>
      </c>
      <c r="L311" s="34">
        <v>56.5</v>
      </c>
      <c r="M311" s="34">
        <v>53.5</v>
      </c>
      <c r="N311" s="34">
        <v>344</v>
      </c>
      <c r="O311" s="34" t="str">
        <f>IF(D311="理科",IF(N311&gt;=分数线!$C$2,"本科",""),IF(D311="文科",IF(N311&gt;=分数线!$C$3,"本科","")))</f>
        <v/>
      </c>
      <c r="P311" s="34">
        <f t="shared" si="129"/>
        <v>0</v>
      </c>
      <c r="Q311" s="34" t="str">
        <f>IF(D311="理科",IF(N311&gt;=分数线!$C$6,"重本",""),IF(D311="文科",IF(N311&gt;=分数线!$C$7,"重本","")))</f>
        <v/>
      </c>
      <c r="R311" s="34">
        <f t="shared" si="133"/>
        <v>0</v>
      </c>
      <c r="S311" s="34">
        <f t="shared" si="134"/>
        <v>0</v>
      </c>
      <c r="T311" s="34">
        <v>7</v>
      </c>
      <c r="U311" s="34" t="s">
        <v>1362</v>
      </c>
      <c r="V311" s="34">
        <f t="shared" si="135"/>
        <v>0</v>
      </c>
      <c r="W311" s="34" t="s">
        <v>1363</v>
      </c>
      <c r="X311" s="34">
        <f t="shared" si="135"/>
        <v>0</v>
      </c>
      <c r="Y311" s="34" t="s">
        <v>1332</v>
      </c>
      <c r="Z311" s="34">
        <f t="shared" si="135"/>
        <v>0</v>
      </c>
      <c r="AA311" s="34" t="s">
        <v>1340</v>
      </c>
      <c r="AB311" s="34">
        <f t="shared" si="135"/>
        <v>0</v>
      </c>
      <c r="AC311" s="34" t="s">
        <v>72</v>
      </c>
      <c r="AD311" s="34">
        <f t="shared" si="136"/>
        <v>0</v>
      </c>
      <c r="AE311" s="34" t="s">
        <v>18</v>
      </c>
      <c r="AF311" s="34">
        <f t="shared" si="137"/>
        <v>0</v>
      </c>
      <c r="AG311" s="34" t="s">
        <v>220</v>
      </c>
      <c r="AH311" s="34" t="s">
        <v>1362</v>
      </c>
      <c r="AI311" s="34">
        <f t="shared" si="138"/>
        <v>0</v>
      </c>
      <c r="AJ311" s="34" t="s">
        <v>1363</v>
      </c>
      <c r="AK311" s="34">
        <f t="shared" si="139"/>
        <v>0</v>
      </c>
      <c r="AL311" s="34" t="s">
        <v>1332</v>
      </c>
      <c r="AM311" s="34">
        <f t="shared" si="140"/>
        <v>0</v>
      </c>
      <c r="AN311" s="34" t="s">
        <v>1340</v>
      </c>
      <c r="AO311" s="34">
        <f t="shared" si="141"/>
        <v>0</v>
      </c>
      <c r="AP311" s="34" t="s">
        <v>72</v>
      </c>
      <c r="AQ311" s="34">
        <f t="shared" si="142"/>
        <v>0</v>
      </c>
      <c r="AR311" s="34" t="s">
        <v>18</v>
      </c>
      <c r="AS311" s="34">
        <f t="shared" si="143"/>
        <v>0</v>
      </c>
      <c r="AT311" s="34" t="s">
        <v>220</v>
      </c>
      <c r="AU311" s="34" t="s">
        <v>1323</v>
      </c>
      <c r="AV311" s="34">
        <f t="shared" si="144"/>
        <v>0</v>
      </c>
      <c r="AW311" s="34" t="s">
        <v>1351</v>
      </c>
      <c r="AX311" s="34">
        <f t="shared" si="144"/>
        <v>0</v>
      </c>
      <c r="AY311" s="34" t="s">
        <v>1332</v>
      </c>
      <c r="AZ311" s="34">
        <f t="shared" si="144"/>
        <v>0</v>
      </c>
      <c r="BA311" s="34" t="s">
        <v>1340</v>
      </c>
      <c r="BB311" s="34">
        <f t="shared" si="144"/>
        <v>0</v>
      </c>
      <c r="BC311" s="34" t="s">
        <v>1358</v>
      </c>
      <c r="BD311" s="34">
        <f t="shared" si="145"/>
        <v>0</v>
      </c>
      <c r="BE311" s="34" t="s">
        <v>1342</v>
      </c>
      <c r="BF311" s="34">
        <f t="shared" si="146"/>
        <v>0</v>
      </c>
      <c r="BG311" s="34">
        <v>7</v>
      </c>
      <c r="BH311" s="34" t="s">
        <v>1323</v>
      </c>
      <c r="BI311" s="34">
        <f t="shared" si="147"/>
        <v>0</v>
      </c>
      <c r="BJ311" s="34" t="s">
        <v>1351</v>
      </c>
      <c r="BK311" s="34">
        <f t="shared" si="148"/>
        <v>0</v>
      </c>
      <c r="BL311" s="34" t="s">
        <v>1332</v>
      </c>
      <c r="BM311" s="34">
        <f t="shared" si="149"/>
        <v>0</v>
      </c>
      <c r="BN311" s="34" t="s">
        <v>1340</v>
      </c>
      <c r="BO311" s="34">
        <f t="shared" si="150"/>
        <v>0</v>
      </c>
      <c r="BP311" s="34" t="s">
        <v>1358</v>
      </c>
      <c r="BQ311" s="34">
        <f t="shared" si="151"/>
        <v>0</v>
      </c>
      <c r="BR311" s="34" t="s">
        <v>1342</v>
      </c>
      <c r="BS311" s="34">
        <f t="shared" si="152"/>
        <v>0</v>
      </c>
      <c r="BT311" s="34">
        <v>7</v>
      </c>
      <c r="BU311" s="34" t="s">
        <v>1323</v>
      </c>
      <c r="BV311" s="34">
        <f t="shared" si="153"/>
        <v>0</v>
      </c>
      <c r="BW311" s="34" t="s">
        <v>19</v>
      </c>
      <c r="BX311" s="34">
        <f t="shared" si="153"/>
        <v>0</v>
      </c>
      <c r="BY311" s="34" t="s">
        <v>1332</v>
      </c>
      <c r="BZ311" s="34">
        <f t="shared" si="153"/>
        <v>0</v>
      </c>
      <c r="CA311" s="34" t="s">
        <v>1340</v>
      </c>
      <c r="CB311" s="34">
        <f t="shared" si="153"/>
        <v>0</v>
      </c>
      <c r="CC311" s="34" t="s">
        <v>1343</v>
      </c>
      <c r="CD311" s="34">
        <f t="shared" si="154"/>
        <v>0</v>
      </c>
      <c r="CE311" s="34" t="s">
        <v>1342</v>
      </c>
      <c r="CF311" s="34">
        <f t="shared" si="155"/>
        <v>0</v>
      </c>
      <c r="CG311" s="34">
        <v>7</v>
      </c>
      <c r="CH311" s="34" t="s">
        <v>1323</v>
      </c>
      <c r="CI311" s="34">
        <f t="shared" si="156"/>
        <v>0</v>
      </c>
      <c r="CJ311" s="34" t="s">
        <v>19</v>
      </c>
      <c r="CK311" s="34">
        <f t="shared" si="157"/>
        <v>0</v>
      </c>
      <c r="CL311" s="34" t="s">
        <v>1332</v>
      </c>
      <c r="CM311" s="34">
        <f t="shared" si="158"/>
        <v>0</v>
      </c>
      <c r="CN311" s="34" t="s">
        <v>1340</v>
      </c>
      <c r="CO311" s="34">
        <f t="shared" si="159"/>
        <v>0</v>
      </c>
      <c r="CP311" s="34" t="s">
        <v>1343</v>
      </c>
      <c r="CQ311" s="34">
        <f t="shared" si="160"/>
        <v>0</v>
      </c>
      <c r="CR311" s="34" t="s">
        <v>1342</v>
      </c>
      <c r="CS311" s="34">
        <f t="shared" si="161"/>
        <v>0</v>
      </c>
    </row>
    <row r="312" spans="1:97" s="44" customFormat="1" ht="15.75">
      <c r="A312" s="42" t="s">
        <v>1027</v>
      </c>
      <c r="B312" s="40" t="s">
        <v>485</v>
      </c>
      <c r="C312" s="42" t="s">
        <v>44</v>
      </c>
      <c r="D312" s="42" t="s">
        <v>8</v>
      </c>
      <c r="E312" s="35"/>
      <c r="F312" s="42">
        <v>0.2</v>
      </c>
      <c r="G312" s="34">
        <v>0</v>
      </c>
      <c r="H312" s="34">
        <v>95</v>
      </c>
      <c r="I312" s="34">
        <v>48</v>
      </c>
      <c r="J312" s="34">
        <v>66</v>
      </c>
      <c r="K312" s="73">
        <v>33</v>
      </c>
      <c r="L312" s="34">
        <v>61</v>
      </c>
      <c r="M312" s="34">
        <v>40.5</v>
      </c>
      <c r="N312" s="34">
        <v>344</v>
      </c>
      <c r="O312" s="34" t="str">
        <f>IF(D312="理科",IF(N312&gt;=分数线!$C$2,"本科",""),IF(D312="文科",IF(N312&gt;=分数线!$C$3,"本科","")))</f>
        <v/>
      </c>
      <c r="P312" s="34">
        <f t="shared" si="129"/>
        <v>-7.2</v>
      </c>
      <c r="Q312" s="34" t="str">
        <f>IF(D312="理科",IF(N312&gt;=分数线!$C$6,"重本",""),IF(D312="文科",IF(N312&gt;=分数线!$C$7,"重本","")))</f>
        <v/>
      </c>
      <c r="R312" s="34">
        <f t="shared" si="133"/>
        <v>0</v>
      </c>
      <c r="S312" s="34">
        <f t="shared" si="134"/>
        <v>-7.2</v>
      </c>
      <c r="T312" s="34">
        <v>9</v>
      </c>
      <c r="U312" s="34" t="s">
        <v>1325</v>
      </c>
      <c r="V312" s="34">
        <f t="shared" si="135"/>
        <v>-0.12000000000000001</v>
      </c>
      <c r="W312" s="34" t="s">
        <v>1360</v>
      </c>
      <c r="X312" s="34">
        <f t="shared" si="135"/>
        <v>-0.12000000000000001</v>
      </c>
      <c r="Y312" s="34" t="s">
        <v>1335</v>
      </c>
      <c r="Z312" s="34">
        <f t="shared" si="135"/>
        <v>-0.12000000000000001</v>
      </c>
      <c r="AA312" s="34" t="s">
        <v>1366</v>
      </c>
      <c r="AB312" s="34">
        <f t="shared" si="135"/>
        <v>-0.12000000000000001</v>
      </c>
      <c r="AC312" s="34" t="s">
        <v>73</v>
      </c>
      <c r="AD312" s="34">
        <f t="shared" si="136"/>
        <v>-0.12000000000000001</v>
      </c>
      <c r="AE312" s="34" t="s">
        <v>1348</v>
      </c>
      <c r="AF312" s="34">
        <f t="shared" si="137"/>
        <v>-0.12000000000000001</v>
      </c>
      <c r="AG312" s="34" t="s">
        <v>227</v>
      </c>
      <c r="AH312" s="34" t="s">
        <v>1325</v>
      </c>
      <c r="AI312" s="34">
        <f t="shared" si="138"/>
        <v>-0.12000000000000001</v>
      </c>
      <c r="AJ312" s="34" t="s">
        <v>1360</v>
      </c>
      <c r="AK312" s="34">
        <f t="shared" si="139"/>
        <v>-0.12000000000000001</v>
      </c>
      <c r="AL312" s="34" t="s">
        <v>1335</v>
      </c>
      <c r="AM312" s="34">
        <f t="shared" si="140"/>
        <v>-0.12000000000000001</v>
      </c>
      <c r="AN312" s="34" t="s">
        <v>1366</v>
      </c>
      <c r="AO312" s="34">
        <f t="shared" si="141"/>
        <v>-0.12000000000000001</v>
      </c>
      <c r="AP312" s="34" t="s">
        <v>73</v>
      </c>
      <c r="AQ312" s="34">
        <f t="shared" si="142"/>
        <v>-0.12000000000000001</v>
      </c>
      <c r="AR312" s="34" t="s">
        <v>1348</v>
      </c>
      <c r="AS312" s="34">
        <f t="shared" si="143"/>
        <v>-0.12000000000000001</v>
      </c>
      <c r="AT312" s="34" t="s">
        <v>227</v>
      </c>
      <c r="AU312" s="34" t="s">
        <v>1325</v>
      </c>
      <c r="AV312" s="34">
        <f t="shared" si="144"/>
        <v>-0.18000000000000002</v>
      </c>
      <c r="AW312" s="34" t="s">
        <v>1360</v>
      </c>
      <c r="AX312" s="34">
        <f t="shared" si="144"/>
        <v>-0.18000000000000002</v>
      </c>
      <c r="AY312" s="34" t="s">
        <v>1334</v>
      </c>
      <c r="AZ312" s="34">
        <f t="shared" si="144"/>
        <v>-0.18000000000000002</v>
      </c>
      <c r="BA312" s="34" t="s">
        <v>1356</v>
      </c>
      <c r="BB312" s="34">
        <f t="shared" si="144"/>
        <v>-0.18000000000000002</v>
      </c>
      <c r="BC312" s="34" t="s">
        <v>73</v>
      </c>
      <c r="BD312" s="34">
        <f t="shared" si="145"/>
        <v>-0.18000000000000002</v>
      </c>
      <c r="BE312" s="34" t="s">
        <v>1348</v>
      </c>
      <c r="BF312" s="34">
        <f t="shared" si="146"/>
        <v>-0.18000000000000002</v>
      </c>
      <c r="BG312" s="34">
        <v>9</v>
      </c>
      <c r="BH312" s="34" t="s">
        <v>1325</v>
      </c>
      <c r="BI312" s="34">
        <f t="shared" si="147"/>
        <v>-0.18000000000000002</v>
      </c>
      <c r="BJ312" s="34" t="s">
        <v>1331</v>
      </c>
      <c r="BK312" s="34">
        <f t="shared" si="148"/>
        <v>-0.18000000000000002</v>
      </c>
      <c r="BL312" s="34" t="s">
        <v>1334</v>
      </c>
      <c r="BM312" s="34">
        <f t="shared" si="149"/>
        <v>-0.18000000000000002</v>
      </c>
      <c r="BN312" s="34" t="s">
        <v>1357</v>
      </c>
      <c r="BO312" s="34">
        <f t="shared" si="150"/>
        <v>-0.18000000000000002</v>
      </c>
      <c r="BP312" s="34" t="s">
        <v>73</v>
      </c>
      <c r="BQ312" s="34">
        <f t="shared" si="151"/>
        <v>-0.18000000000000002</v>
      </c>
      <c r="BR312" s="34" t="s">
        <v>1348</v>
      </c>
      <c r="BS312" s="34">
        <f t="shared" si="152"/>
        <v>-0.18000000000000002</v>
      </c>
      <c r="BT312" s="34">
        <v>9</v>
      </c>
      <c r="BU312" s="34" t="s">
        <v>1325</v>
      </c>
      <c r="BV312" s="34">
        <f t="shared" si="153"/>
        <v>-0.3</v>
      </c>
      <c r="BW312" s="34" t="s">
        <v>1331</v>
      </c>
      <c r="BX312" s="34">
        <f t="shared" si="153"/>
        <v>-0.3</v>
      </c>
      <c r="BY312" s="34" t="s">
        <v>1334</v>
      </c>
      <c r="BZ312" s="34">
        <f t="shared" si="153"/>
        <v>-0.3</v>
      </c>
      <c r="CA312" s="34" t="s">
        <v>1339</v>
      </c>
      <c r="CB312" s="34">
        <f t="shared" si="153"/>
        <v>-0.3</v>
      </c>
      <c r="CC312" s="34" t="s">
        <v>1343</v>
      </c>
      <c r="CD312" s="34">
        <f t="shared" si="154"/>
        <v>-0.3</v>
      </c>
      <c r="CE312" s="34" t="s">
        <v>1348</v>
      </c>
      <c r="CF312" s="34">
        <f t="shared" si="155"/>
        <v>-0.3</v>
      </c>
      <c r="CG312" s="34">
        <v>9</v>
      </c>
      <c r="CH312" s="34" t="s">
        <v>1325</v>
      </c>
      <c r="CI312" s="34">
        <f t="shared" si="156"/>
        <v>-0.3</v>
      </c>
      <c r="CJ312" s="34" t="s">
        <v>1331</v>
      </c>
      <c r="CK312" s="34">
        <f t="shared" si="157"/>
        <v>-0.3</v>
      </c>
      <c r="CL312" s="34" t="s">
        <v>1334</v>
      </c>
      <c r="CM312" s="34">
        <f t="shared" si="158"/>
        <v>-0.3</v>
      </c>
      <c r="CN312" s="34" t="s">
        <v>1339</v>
      </c>
      <c r="CO312" s="34">
        <f t="shared" si="159"/>
        <v>-0.3</v>
      </c>
      <c r="CP312" s="34" t="s">
        <v>1343</v>
      </c>
      <c r="CQ312" s="34">
        <f t="shared" si="160"/>
        <v>-0.3</v>
      </c>
      <c r="CR312" s="34" t="s">
        <v>1348</v>
      </c>
      <c r="CS312" s="34">
        <f t="shared" si="161"/>
        <v>-0.3</v>
      </c>
    </row>
    <row r="313" spans="1:97" s="44" customFormat="1" ht="15.75">
      <c r="A313" s="42" t="s">
        <v>1028</v>
      </c>
      <c r="B313" s="40" t="s">
        <v>486</v>
      </c>
      <c r="C313" s="42" t="s">
        <v>44</v>
      </c>
      <c r="D313" s="42" t="s">
        <v>8</v>
      </c>
      <c r="E313" s="35"/>
      <c r="F313" s="42">
        <v>0.2</v>
      </c>
      <c r="G313" s="34">
        <v>0</v>
      </c>
      <c r="H313" s="34">
        <v>87</v>
      </c>
      <c r="I313" s="34">
        <v>49</v>
      </c>
      <c r="J313" s="34">
        <v>68</v>
      </c>
      <c r="K313" s="73">
        <v>30</v>
      </c>
      <c r="L313" s="34">
        <v>55.5</v>
      </c>
      <c r="M313" s="34">
        <v>53</v>
      </c>
      <c r="N313" s="34">
        <v>343</v>
      </c>
      <c r="O313" s="34" t="str">
        <f>IF(D313="理科",IF(N313&gt;=分数线!$C$2,"本科",""),IF(D313="文科",IF(N313&gt;=分数线!$C$3,"本科","")))</f>
        <v/>
      </c>
      <c r="P313" s="34">
        <f t="shared" si="129"/>
        <v>-7.2</v>
      </c>
      <c r="Q313" s="34" t="str">
        <f>IF(D313="理科",IF(N313&gt;=分数线!$C$6,"重本",""),IF(D313="文科",IF(N313&gt;=分数线!$C$7,"重本","")))</f>
        <v/>
      </c>
      <c r="R313" s="34">
        <f t="shared" si="133"/>
        <v>0</v>
      </c>
      <c r="S313" s="34">
        <f t="shared" si="134"/>
        <v>-7.2</v>
      </c>
      <c r="T313" s="34">
        <v>1</v>
      </c>
      <c r="U313" s="34" t="s">
        <v>1320</v>
      </c>
      <c r="V313" s="34">
        <f t="shared" si="135"/>
        <v>-0.12000000000000001</v>
      </c>
      <c r="W313" s="34" t="s">
        <v>1327</v>
      </c>
      <c r="X313" s="34">
        <f t="shared" si="135"/>
        <v>-0.12000000000000001</v>
      </c>
      <c r="Y313" s="34" t="s">
        <v>1332</v>
      </c>
      <c r="Z313" s="34">
        <f t="shared" si="135"/>
        <v>-0.12000000000000001</v>
      </c>
      <c r="AA313" s="34" t="s">
        <v>1366</v>
      </c>
      <c r="AB313" s="34">
        <f t="shared" si="135"/>
        <v>-0.12000000000000001</v>
      </c>
      <c r="AC313" s="34" t="s">
        <v>1344</v>
      </c>
      <c r="AD313" s="34">
        <f t="shared" si="136"/>
        <v>-0.12000000000000001</v>
      </c>
      <c r="AE313" s="34" t="s">
        <v>1349</v>
      </c>
      <c r="AF313" s="34">
        <f t="shared" si="137"/>
        <v>-0.12000000000000001</v>
      </c>
      <c r="AG313" s="34" t="s">
        <v>219</v>
      </c>
      <c r="AH313" s="34" t="s">
        <v>1324</v>
      </c>
      <c r="AI313" s="34">
        <f t="shared" si="138"/>
        <v>-0.12000000000000001</v>
      </c>
      <c r="AJ313" s="34" t="s">
        <v>1330</v>
      </c>
      <c r="AK313" s="34">
        <f t="shared" si="139"/>
        <v>-0.12000000000000001</v>
      </c>
      <c r="AL313" s="34" t="s">
        <v>1365</v>
      </c>
      <c r="AM313" s="34">
        <f t="shared" si="140"/>
        <v>-0.12000000000000001</v>
      </c>
      <c r="AN313" s="34" t="s">
        <v>1366</v>
      </c>
      <c r="AO313" s="34">
        <f t="shared" si="141"/>
        <v>-0.12000000000000001</v>
      </c>
      <c r="AP313" s="34" t="s">
        <v>1344</v>
      </c>
      <c r="AQ313" s="34">
        <f t="shared" si="142"/>
        <v>-0.12000000000000001</v>
      </c>
      <c r="AR313" s="34" t="s">
        <v>1349</v>
      </c>
      <c r="AS313" s="34">
        <f t="shared" si="143"/>
        <v>-0.12000000000000001</v>
      </c>
      <c r="AT313" s="34" t="s">
        <v>219</v>
      </c>
      <c r="AU313" s="34" t="s">
        <v>1324</v>
      </c>
      <c r="AV313" s="34">
        <f t="shared" si="144"/>
        <v>-0.18000000000000002</v>
      </c>
      <c r="AW313" s="34" t="s">
        <v>1330</v>
      </c>
      <c r="AX313" s="34">
        <f t="shared" si="144"/>
        <v>-0.18000000000000002</v>
      </c>
      <c r="AY313" s="34" t="s">
        <v>1334</v>
      </c>
      <c r="AZ313" s="34">
        <f t="shared" si="144"/>
        <v>-0.18000000000000002</v>
      </c>
      <c r="BA313" s="34" t="s">
        <v>1357</v>
      </c>
      <c r="BB313" s="34">
        <f t="shared" si="144"/>
        <v>-0.18000000000000002</v>
      </c>
      <c r="BC313" s="34" t="s">
        <v>1344</v>
      </c>
      <c r="BD313" s="34">
        <f t="shared" si="145"/>
        <v>-0.18000000000000002</v>
      </c>
      <c r="BE313" s="34" t="s">
        <v>1349</v>
      </c>
      <c r="BF313" s="34">
        <f t="shared" si="146"/>
        <v>-0.18000000000000002</v>
      </c>
      <c r="BG313" s="34">
        <v>8</v>
      </c>
      <c r="BH313" s="34" t="s">
        <v>1324</v>
      </c>
      <c r="BI313" s="34">
        <f t="shared" si="147"/>
        <v>-0.18000000000000002</v>
      </c>
      <c r="BJ313" s="34" t="s">
        <v>1330</v>
      </c>
      <c r="BK313" s="34">
        <f t="shared" si="148"/>
        <v>-0.18000000000000002</v>
      </c>
      <c r="BL313" s="34" t="s">
        <v>1334</v>
      </c>
      <c r="BM313" s="34">
        <f t="shared" si="149"/>
        <v>-0.18000000000000002</v>
      </c>
      <c r="BN313" s="34" t="s">
        <v>1357</v>
      </c>
      <c r="BO313" s="34">
        <f t="shared" si="150"/>
        <v>-0.18000000000000002</v>
      </c>
      <c r="BP313" s="34" t="s">
        <v>1344</v>
      </c>
      <c r="BQ313" s="34">
        <f t="shared" si="151"/>
        <v>-0.18000000000000002</v>
      </c>
      <c r="BR313" s="34" t="s">
        <v>1342</v>
      </c>
      <c r="BS313" s="34">
        <f t="shared" si="152"/>
        <v>-0.18000000000000002</v>
      </c>
      <c r="BT313" s="34">
        <v>8</v>
      </c>
      <c r="BU313" s="34" t="s">
        <v>1324</v>
      </c>
      <c r="BV313" s="34">
        <f t="shared" si="153"/>
        <v>-0.3</v>
      </c>
      <c r="BW313" s="34" t="s">
        <v>1330</v>
      </c>
      <c r="BX313" s="34">
        <f t="shared" si="153"/>
        <v>-0.3</v>
      </c>
      <c r="BY313" s="34" t="s">
        <v>1334</v>
      </c>
      <c r="BZ313" s="34">
        <f t="shared" si="153"/>
        <v>-0.3</v>
      </c>
      <c r="CA313" s="34" t="s">
        <v>1340</v>
      </c>
      <c r="CB313" s="34">
        <f t="shared" si="153"/>
        <v>-0.3</v>
      </c>
      <c r="CC313" s="34" t="s">
        <v>1344</v>
      </c>
      <c r="CD313" s="34">
        <f t="shared" si="154"/>
        <v>-0.3</v>
      </c>
      <c r="CE313" s="34" t="s">
        <v>1342</v>
      </c>
      <c r="CF313" s="34">
        <f t="shared" si="155"/>
        <v>-0.3</v>
      </c>
      <c r="CG313" s="34">
        <v>8</v>
      </c>
      <c r="CH313" s="34" t="s">
        <v>1324</v>
      </c>
      <c r="CI313" s="34">
        <f t="shared" si="156"/>
        <v>-0.3</v>
      </c>
      <c r="CJ313" s="34" t="s">
        <v>1330</v>
      </c>
      <c r="CK313" s="34">
        <f t="shared" si="157"/>
        <v>-0.3</v>
      </c>
      <c r="CL313" s="34" t="s">
        <v>1334</v>
      </c>
      <c r="CM313" s="34">
        <f t="shared" si="158"/>
        <v>-0.3</v>
      </c>
      <c r="CN313" s="34" t="s">
        <v>1340</v>
      </c>
      <c r="CO313" s="34">
        <f t="shared" si="159"/>
        <v>-0.3</v>
      </c>
      <c r="CP313" s="34" t="s">
        <v>1344</v>
      </c>
      <c r="CQ313" s="34">
        <f t="shared" si="160"/>
        <v>-0.3</v>
      </c>
      <c r="CR313" s="34" t="s">
        <v>1342</v>
      </c>
      <c r="CS313" s="34">
        <f t="shared" si="161"/>
        <v>-0.3</v>
      </c>
    </row>
    <row r="314" spans="1:97" s="44" customFormat="1" ht="15.75">
      <c r="A314" s="42" t="s">
        <v>900</v>
      </c>
      <c r="B314" s="40" t="s">
        <v>487</v>
      </c>
      <c r="C314" s="42" t="s">
        <v>44</v>
      </c>
      <c r="D314" s="42" t="s">
        <v>8</v>
      </c>
      <c r="E314" s="35"/>
      <c r="F314" s="42">
        <v>0</v>
      </c>
      <c r="G314" s="34">
        <v>0</v>
      </c>
      <c r="H314" s="34">
        <v>92</v>
      </c>
      <c r="I314" s="34">
        <v>63</v>
      </c>
      <c r="J314" s="34">
        <v>124</v>
      </c>
      <c r="K314" s="73">
        <v>30</v>
      </c>
      <c r="L314" s="34">
        <v>42</v>
      </c>
      <c r="M314" s="34">
        <v>52</v>
      </c>
      <c r="N314" s="34">
        <v>342</v>
      </c>
      <c r="O314" s="34" t="str">
        <f>IF(D314="理科",IF(N314&gt;=分数线!$C$2,"本科",""),IF(D314="文科",IF(N314&gt;=分数线!$C$3,"本科","")))</f>
        <v/>
      </c>
      <c r="P314" s="34">
        <f t="shared" si="129"/>
        <v>0</v>
      </c>
      <c r="Q314" s="34" t="str">
        <f>IF(D314="理科",IF(N314&gt;=分数线!$C$6,"重本",""),IF(D314="文科",IF(N314&gt;=分数线!$C$7,"重本","")))</f>
        <v/>
      </c>
      <c r="R314" s="34">
        <f t="shared" si="133"/>
        <v>0</v>
      </c>
      <c r="S314" s="34">
        <f t="shared" si="134"/>
        <v>0</v>
      </c>
      <c r="T314" s="34">
        <v>7</v>
      </c>
      <c r="U314" s="34" t="s">
        <v>1362</v>
      </c>
      <c r="V314" s="34">
        <f t="shared" si="135"/>
        <v>0</v>
      </c>
      <c r="W314" s="34" t="s">
        <v>1363</v>
      </c>
      <c r="X314" s="34">
        <f t="shared" si="135"/>
        <v>0</v>
      </c>
      <c r="Y314" s="34" t="s">
        <v>1332</v>
      </c>
      <c r="Z314" s="34">
        <f t="shared" si="135"/>
        <v>0</v>
      </c>
      <c r="AA314" s="34" t="e">
        <v>#N/A</v>
      </c>
      <c r="AB314" s="34">
        <f t="shared" si="135"/>
        <v>0</v>
      </c>
      <c r="AC314" s="34" t="e">
        <v>#N/A</v>
      </c>
      <c r="AD314" s="34">
        <f t="shared" si="136"/>
        <v>0</v>
      </c>
      <c r="AE314" s="34" t="e">
        <v>#N/A</v>
      </c>
      <c r="AF314" s="34">
        <f t="shared" si="137"/>
        <v>0</v>
      </c>
      <c r="AG314" s="34" t="e">
        <v>#N/A</v>
      </c>
      <c r="AH314" s="34" t="e">
        <v>#N/A</v>
      </c>
      <c r="AI314" s="34">
        <f t="shared" si="138"/>
        <v>0</v>
      </c>
      <c r="AJ314" s="34" t="e">
        <v>#N/A</v>
      </c>
      <c r="AK314" s="34">
        <f t="shared" si="139"/>
        <v>0</v>
      </c>
      <c r="AL314" s="34" t="e">
        <v>#N/A</v>
      </c>
      <c r="AM314" s="34">
        <f t="shared" si="140"/>
        <v>0</v>
      </c>
      <c r="AN314" s="34" t="e">
        <v>#N/A</v>
      </c>
      <c r="AO314" s="34">
        <f t="shared" si="141"/>
        <v>0</v>
      </c>
      <c r="AP314" s="34" t="e">
        <v>#N/A</v>
      </c>
      <c r="AQ314" s="34">
        <f t="shared" si="142"/>
        <v>0</v>
      </c>
      <c r="AR314" s="34" t="e">
        <v>#N/A</v>
      </c>
      <c r="AS314" s="34">
        <f t="shared" si="143"/>
        <v>0</v>
      </c>
      <c r="AT314" s="34" t="s">
        <v>220</v>
      </c>
      <c r="AU314" s="34" t="s">
        <v>1323</v>
      </c>
      <c r="AV314" s="34">
        <f t="shared" si="144"/>
        <v>0</v>
      </c>
      <c r="AW314" s="34" t="s">
        <v>1351</v>
      </c>
      <c r="AX314" s="34">
        <f t="shared" si="144"/>
        <v>0</v>
      </c>
      <c r="AY314" s="34" t="s">
        <v>1332</v>
      </c>
      <c r="AZ314" s="34">
        <f t="shared" si="144"/>
        <v>0</v>
      </c>
      <c r="BA314" s="34" t="s">
        <v>1340</v>
      </c>
      <c r="BB314" s="34">
        <f t="shared" si="144"/>
        <v>0</v>
      </c>
      <c r="BC314" s="34" t="s">
        <v>1358</v>
      </c>
      <c r="BD314" s="34">
        <f t="shared" si="145"/>
        <v>0</v>
      </c>
      <c r="BE314" s="34" t="s">
        <v>1342</v>
      </c>
      <c r="BF314" s="34">
        <f t="shared" si="146"/>
        <v>0</v>
      </c>
      <c r="BG314" s="34">
        <v>7</v>
      </c>
      <c r="BH314" s="34" t="s">
        <v>1323</v>
      </c>
      <c r="BI314" s="34">
        <f t="shared" si="147"/>
        <v>0</v>
      </c>
      <c r="BJ314" s="34" t="s">
        <v>1351</v>
      </c>
      <c r="BK314" s="34">
        <f t="shared" si="148"/>
        <v>0</v>
      </c>
      <c r="BL314" s="34" t="s">
        <v>1332</v>
      </c>
      <c r="BM314" s="34">
        <f t="shared" si="149"/>
        <v>0</v>
      </c>
      <c r="BN314" s="34" t="s">
        <v>1340</v>
      </c>
      <c r="BO314" s="34">
        <f t="shared" si="150"/>
        <v>0</v>
      </c>
      <c r="BP314" s="34" t="s">
        <v>1358</v>
      </c>
      <c r="BQ314" s="34">
        <f t="shared" si="151"/>
        <v>0</v>
      </c>
      <c r="BR314" s="34" t="s">
        <v>1342</v>
      </c>
      <c r="BS314" s="34">
        <f t="shared" si="152"/>
        <v>0</v>
      </c>
      <c r="BT314" s="34">
        <v>7</v>
      </c>
      <c r="BU314" s="34" t="s">
        <v>1323</v>
      </c>
      <c r="BV314" s="34">
        <f t="shared" si="153"/>
        <v>0</v>
      </c>
      <c r="BW314" s="34" t="s">
        <v>19</v>
      </c>
      <c r="BX314" s="34">
        <f t="shared" si="153"/>
        <v>0</v>
      </c>
      <c r="BY314" s="34" t="s">
        <v>1332</v>
      </c>
      <c r="BZ314" s="34">
        <f t="shared" si="153"/>
        <v>0</v>
      </c>
      <c r="CA314" s="34" t="s">
        <v>1340</v>
      </c>
      <c r="CB314" s="34">
        <f t="shared" si="153"/>
        <v>0</v>
      </c>
      <c r="CC314" s="34" t="s">
        <v>1343</v>
      </c>
      <c r="CD314" s="34">
        <f t="shared" si="154"/>
        <v>0</v>
      </c>
      <c r="CE314" s="34" t="s">
        <v>1342</v>
      </c>
      <c r="CF314" s="34">
        <f t="shared" si="155"/>
        <v>0</v>
      </c>
      <c r="CG314" s="34">
        <v>7</v>
      </c>
      <c r="CH314" s="34" t="s">
        <v>1323</v>
      </c>
      <c r="CI314" s="34">
        <f t="shared" si="156"/>
        <v>0</v>
      </c>
      <c r="CJ314" s="34" t="s">
        <v>19</v>
      </c>
      <c r="CK314" s="34">
        <f t="shared" si="157"/>
        <v>0</v>
      </c>
      <c r="CL314" s="34" t="s">
        <v>1332</v>
      </c>
      <c r="CM314" s="34">
        <f t="shared" si="158"/>
        <v>0</v>
      </c>
      <c r="CN314" s="34" t="s">
        <v>1340</v>
      </c>
      <c r="CO314" s="34">
        <f t="shared" si="159"/>
        <v>0</v>
      </c>
      <c r="CP314" s="34" t="s">
        <v>1343</v>
      </c>
      <c r="CQ314" s="34">
        <f t="shared" si="160"/>
        <v>0</v>
      </c>
      <c r="CR314" s="34" t="s">
        <v>1342</v>
      </c>
      <c r="CS314" s="34">
        <f t="shared" si="161"/>
        <v>0</v>
      </c>
    </row>
    <row r="315" spans="1:97" s="44" customFormat="1" ht="15.75">
      <c r="A315" s="42" t="s">
        <v>1029</v>
      </c>
      <c r="B315" s="40" t="s">
        <v>488</v>
      </c>
      <c r="C315" s="42" t="s">
        <v>44</v>
      </c>
      <c r="D315" s="42" t="s">
        <v>8</v>
      </c>
      <c r="E315" s="35"/>
      <c r="F315" s="42">
        <v>0</v>
      </c>
      <c r="G315" s="34">
        <v>0</v>
      </c>
      <c r="H315" s="34">
        <v>84</v>
      </c>
      <c r="I315" s="34">
        <v>64</v>
      </c>
      <c r="J315" s="34">
        <v>74</v>
      </c>
      <c r="K315" s="73">
        <v>24.5</v>
      </c>
      <c r="L315" s="34">
        <v>51.5</v>
      </c>
      <c r="M315" s="34">
        <v>24.5</v>
      </c>
      <c r="N315" s="34">
        <v>341</v>
      </c>
      <c r="O315" s="34" t="str">
        <f>IF(D315="理科",IF(N315&gt;=分数线!$C$2,"本科",""),IF(D315="文科",IF(N315&gt;=分数线!$C$3,"本科","")))</f>
        <v/>
      </c>
      <c r="P315" s="34">
        <f t="shared" si="129"/>
        <v>0</v>
      </c>
      <c r="Q315" s="34" t="str">
        <f>IF(D315="理科",IF(N315&gt;=分数线!$C$6,"重本",""),IF(D315="文科",IF(N315&gt;=分数线!$C$7,"重本","")))</f>
        <v/>
      </c>
      <c r="R315" s="34">
        <f t="shared" si="133"/>
        <v>0</v>
      </c>
      <c r="S315" s="34">
        <f t="shared" si="134"/>
        <v>0</v>
      </c>
      <c r="T315" s="34">
        <v>6</v>
      </c>
      <c r="U315" s="34" t="s">
        <v>1321</v>
      </c>
      <c r="V315" s="34">
        <f t="shared" si="135"/>
        <v>0</v>
      </c>
      <c r="W315" s="34" t="s">
        <v>1328</v>
      </c>
      <c r="X315" s="34">
        <f t="shared" si="135"/>
        <v>0</v>
      </c>
      <c r="Y315" s="34" t="s">
        <v>1353</v>
      </c>
      <c r="Z315" s="34">
        <f t="shared" si="135"/>
        <v>0</v>
      </c>
      <c r="AA315" s="34" t="s">
        <v>1340</v>
      </c>
      <c r="AB315" s="34">
        <f t="shared" si="135"/>
        <v>0</v>
      </c>
      <c r="AC315" s="34" t="s">
        <v>1345</v>
      </c>
      <c r="AD315" s="34">
        <f t="shared" si="136"/>
        <v>0</v>
      </c>
      <c r="AE315" s="34" t="s">
        <v>1348</v>
      </c>
      <c r="AF315" s="34">
        <f t="shared" si="137"/>
        <v>0</v>
      </c>
      <c r="AG315" s="34" t="s">
        <v>221</v>
      </c>
      <c r="AH315" s="34" t="s">
        <v>1321</v>
      </c>
      <c r="AI315" s="34">
        <f t="shared" si="138"/>
        <v>0</v>
      </c>
      <c r="AJ315" s="34" t="s">
        <v>1328</v>
      </c>
      <c r="AK315" s="34">
        <f t="shared" si="139"/>
        <v>0</v>
      </c>
      <c r="AL315" s="34" t="s">
        <v>1353</v>
      </c>
      <c r="AM315" s="34">
        <f t="shared" si="140"/>
        <v>0</v>
      </c>
      <c r="AN315" s="34" t="s">
        <v>1340</v>
      </c>
      <c r="AO315" s="34">
        <f t="shared" si="141"/>
        <v>0</v>
      </c>
      <c r="AP315" s="34" t="s">
        <v>1345</v>
      </c>
      <c r="AQ315" s="34">
        <f t="shared" si="142"/>
        <v>0</v>
      </c>
      <c r="AR315" s="34" t="s">
        <v>1348</v>
      </c>
      <c r="AS315" s="34">
        <f t="shared" si="143"/>
        <v>0</v>
      </c>
      <c r="AT315" s="34" t="s">
        <v>221</v>
      </c>
      <c r="AU315" s="34" t="s">
        <v>1321</v>
      </c>
      <c r="AV315" s="34">
        <f t="shared" si="144"/>
        <v>0</v>
      </c>
      <c r="AW315" s="34" t="s">
        <v>1328</v>
      </c>
      <c r="AX315" s="34">
        <f t="shared" si="144"/>
        <v>0</v>
      </c>
      <c r="AY315" s="34" t="s">
        <v>1361</v>
      </c>
      <c r="AZ315" s="34">
        <f t="shared" si="144"/>
        <v>0</v>
      </c>
      <c r="BA315" s="34" t="s">
        <v>1339</v>
      </c>
      <c r="BB315" s="34">
        <f t="shared" si="144"/>
        <v>0</v>
      </c>
      <c r="BC315" s="34" t="s">
        <v>1345</v>
      </c>
      <c r="BD315" s="34">
        <f t="shared" si="145"/>
        <v>0</v>
      </c>
      <c r="BE315" s="34" t="s">
        <v>1348</v>
      </c>
      <c r="BF315" s="34">
        <f t="shared" si="146"/>
        <v>0</v>
      </c>
      <c r="BG315" s="34">
        <v>6</v>
      </c>
      <c r="BH315" s="34" t="s">
        <v>1321</v>
      </c>
      <c r="BI315" s="34">
        <f t="shared" si="147"/>
        <v>0</v>
      </c>
      <c r="BJ315" s="34" t="s">
        <v>1328</v>
      </c>
      <c r="BK315" s="34">
        <f t="shared" si="148"/>
        <v>0</v>
      </c>
      <c r="BL315" s="34" t="s">
        <v>1353</v>
      </c>
      <c r="BM315" s="34">
        <f t="shared" si="149"/>
        <v>0</v>
      </c>
      <c r="BN315" s="34" t="s">
        <v>1339</v>
      </c>
      <c r="BO315" s="34">
        <f t="shared" si="150"/>
        <v>0</v>
      </c>
      <c r="BP315" s="34" t="s">
        <v>1345</v>
      </c>
      <c r="BQ315" s="34">
        <f t="shared" si="151"/>
        <v>0</v>
      </c>
      <c r="BR315" s="34" t="s">
        <v>1348</v>
      </c>
      <c r="BS315" s="34">
        <f t="shared" si="152"/>
        <v>0</v>
      </c>
      <c r="BT315" s="34">
        <v>6</v>
      </c>
      <c r="BU315" s="34" t="s">
        <v>1321</v>
      </c>
      <c r="BV315" s="34">
        <f t="shared" si="153"/>
        <v>0</v>
      </c>
      <c r="BW315" s="34" t="s">
        <v>1328</v>
      </c>
      <c r="BX315" s="34">
        <f t="shared" si="153"/>
        <v>0</v>
      </c>
      <c r="BY315" s="34" t="s">
        <v>70</v>
      </c>
      <c r="BZ315" s="34">
        <f t="shared" si="153"/>
        <v>0</v>
      </c>
      <c r="CA315" s="34" t="s">
        <v>1339</v>
      </c>
      <c r="CB315" s="34">
        <f t="shared" si="153"/>
        <v>0</v>
      </c>
      <c r="CC315" s="34" t="s">
        <v>1345</v>
      </c>
      <c r="CD315" s="34">
        <f t="shared" si="154"/>
        <v>0</v>
      </c>
      <c r="CE315" s="34" t="s">
        <v>1342</v>
      </c>
      <c r="CF315" s="34">
        <f t="shared" si="155"/>
        <v>0</v>
      </c>
      <c r="CG315" s="34">
        <v>6</v>
      </c>
      <c r="CH315" s="34" t="s">
        <v>1321</v>
      </c>
      <c r="CI315" s="34">
        <f t="shared" si="156"/>
        <v>0</v>
      </c>
      <c r="CJ315" s="34" t="s">
        <v>1328</v>
      </c>
      <c r="CK315" s="34">
        <f t="shared" si="157"/>
        <v>0</v>
      </c>
      <c r="CL315" s="34" t="s">
        <v>70</v>
      </c>
      <c r="CM315" s="34">
        <f t="shared" si="158"/>
        <v>0</v>
      </c>
      <c r="CN315" s="34" t="s">
        <v>1339</v>
      </c>
      <c r="CO315" s="34">
        <f t="shared" si="159"/>
        <v>0</v>
      </c>
      <c r="CP315" s="34" t="s">
        <v>1342</v>
      </c>
      <c r="CQ315" s="34">
        <f t="shared" si="160"/>
        <v>0</v>
      </c>
      <c r="CR315" s="34" t="s">
        <v>1342</v>
      </c>
      <c r="CS315" s="34">
        <f t="shared" si="161"/>
        <v>0</v>
      </c>
    </row>
    <row r="316" spans="1:97" s="44" customFormat="1" ht="15.75">
      <c r="A316" s="42" t="s">
        <v>146</v>
      </c>
      <c r="B316" s="40" t="s">
        <v>489</v>
      </c>
      <c r="C316" s="42" t="s">
        <v>44</v>
      </c>
      <c r="D316" s="42" t="s">
        <v>8</v>
      </c>
      <c r="E316" s="35"/>
      <c r="F316" s="42">
        <v>0</v>
      </c>
      <c r="G316" s="34">
        <v>0</v>
      </c>
      <c r="H316" s="34">
        <v>100</v>
      </c>
      <c r="I316" s="34">
        <v>56</v>
      </c>
      <c r="J316" s="34">
        <v>48</v>
      </c>
      <c r="K316" s="73">
        <v>28.5</v>
      </c>
      <c r="L316" s="34">
        <v>53</v>
      </c>
      <c r="M316" s="34">
        <v>53.5</v>
      </c>
      <c r="N316" s="34">
        <v>339</v>
      </c>
      <c r="O316" s="34" t="str">
        <f>IF(D316="理科",IF(N316&gt;=分数线!$C$2,"本科",""),IF(D316="文科",IF(N316&gt;=分数线!$C$3,"本科","")))</f>
        <v/>
      </c>
      <c r="P316" s="34">
        <f t="shared" si="129"/>
        <v>0</v>
      </c>
      <c r="Q316" s="34" t="str">
        <f>IF(D316="理科",IF(N316&gt;=分数线!$C$6,"重本",""),IF(D316="文科",IF(N316&gt;=分数线!$C$7,"重本","")))</f>
        <v/>
      </c>
      <c r="R316" s="34">
        <f t="shared" si="133"/>
        <v>0</v>
      </c>
      <c r="S316" s="34">
        <f t="shared" si="134"/>
        <v>0</v>
      </c>
      <c r="T316" s="34">
        <v>7</v>
      </c>
      <c r="U316" s="34" t="s">
        <v>1362</v>
      </c>
      <c r="V316" s="34">
        <f t="shared" si="135"/>
        <v>0</v>
      </c>
      <c r="W316" s="34" t="s">
        <v>1363</v>
      </c>
      <c r="X316" s="34">
        <f t="shared" si="135"/>
        <v>0</v>
      </c>
      <c r="Y316" s="34" t="s">
        <v>1332</v>
      </c>
      <c r="Z316" s="34">
        <f t="shared" si="135"/>
        <v>0</v>
      </c>
      <c r="AA316" s="34" t="e">
        <v>#N/A</v>
      </c>
      <c r="AB316" s="34">
        <f t="shared" si="135"/>
        <v>0</v>
      </c>
      <c r="AC316" s="34" t="e">
        <v>#N/A</v>
      </c>
      <c r="AD316" s="34">
        <f t="shared" si="136"/>
        <v>0</v>
      </c>
      <c r="AE316" s="34" t="e">
        <v>#N/A</v>
      </c>
      <c r="AF316" s="34">
        <f t="shared" si="137"/>
        <v>0</v>
      </c>
      <c r="AG316" s="34" t="e">
        <v>#N/A</v>
      </c>
      <c r="AH316" s="34" t="e">
        <v>#N/A</v>
      </c>
      <c r="AI316" s="34">
        <f t="shared" si="138"/>
        <v>0</v>
      </c>
      <c r="AJ316" s="34" t="e">
        <v>#N/A</v>
      </c>
      <c r="AK316" s="34">
        <f t="shared" si="139"/>
        <v>0</v>
      </c>
      <c r="AL316" s="34" t="e">
        <v>#N/A</v>
      </c>
      <c r="AM316" s="34">
        <f t="shared" si="140"/>
        <v>0</v>
      </c>
      <c r="AN316" s="34" t="e">
        <v>#N/A</v>
      </c>
      <c r="AO316" s="34">
        <f t="shared" si="141"/>
        <v>0</v>
      </c>
      <c r="AP316" s="34" t="e">
        <v>#N/A</v>
      </c>
      <c r="AQ316" s="34">
        <f t="shared" si="142"/>
        <v>0</v>
      </c>
      <c r="AR316" s="34" t="e">
        <v>#N/A</v>
      </c>
      <c r="AS316" s="34">
        <f t="shared" si="143"/>
        <v>0</v>
      </c>
      <c r="AT316" s="34" t="s">
        <v>220</v>
      </c>
      <c r="AU316" s="34" t="s">
        <v>1323</v>
      </c>
      <c r="AV316" s="34">
        <f t="shared" si="144"/>
        <v>0</v>
      </c>
      <c r="AW316" s="34" t="s">
        <v>1351</v>
      </c>
      <c r="AX316" s="34">
        <f t="shared" si="144"/>
        <v>0</v>
      </c>
      <c r="AY316" s="34" t="s">
        <v>1332</v>
      </c>
      <c r="AZ316" s="34">
        <f t="shared" si="144"/>
        <v>0</v>
      </c>
      <c r="BA316" s="34" t="s">
        <v>1340</v>
      </c>
      <c r="BB316" s="34">
        <f t="shared" si="144"/>
        <v>0</v>
      </c>
      <c r="BC316" s="34" t="s">
        <v>1358</v>
      </c>
      <c r="BD316" s="34">
        <f t="shared" si="145"/>
        <v>0</v>
      </c>
      <c r="BE316" s="34" t="s">
        <v>1342</v>
      </c>
      <c r="BF316" s="34">
        <f t="shared" si="146"/>
        <v>0</v>
      </c>
      <c r="BG316" s="34">
        <v>7</v>
      </c>
      <c r="BH316" s="34" t="s">
        <v>1323</v>
      </c>
      <c r="BI316" s="34">
        <f t="shared" si="147"/>
        <v>0</v>
      </c>
      <c r="BJ316" s="34" t="s">
        <v>1351</v>
      </c>
      <c r="BK316" s="34">
        <f t="shared" si="148"/>
        <v>0</v>
      </c>
      <c r="BL316" s="34" t="s">
        <v>1332</v>
      </c>
      <c r="BM316" s="34">
        <f t="shared" si="149"/>
        <v>0</v>
      </c>
      <c r="BN316" s="34" t="s">
        <v>1340</v>
      </c>
      <c r="BO316" s="34">
        <f t="shared" si="150"/>
        <v>0</v>
      </c>
      <c r="BP316" s="34" t="s">
        <v>1358</v>
      </c>
      <c r="BQ316" s="34">
        <f t="shared" si="151"/>
        <v>0</v>
      </c>
      <c r="BR316" s="34" t="s">
        <v>1342</v>
      </c>
      <c r="BS316" s="34">
        <f t="shared" si="152"/>
        <v>0</v>
      </c>
      <c r="BT316" s="34">
        <v>7</v>
      </c>
      <c r="BU316" s="34" t="s">
        <v>1323</v>
      </c>
      <c r="BV316" s="34">
        <f t="shared" si="153"/>
        <v>0</v>
      </c>
      <c r="BW316" s="34" t="s">
        <v>19</v>
      </c>
      <c r="BX316" s="34">
        <f t="shared" si="153"/>
        <v>0</v>
      </c>
      <c r="BY316" s="34" t="s">
        <v>1332</v>
      </c>
      <c r="BZ316" s="34">
        <f t="shared" si="153"/>
        <v>0</v>
      </c>
      <c r="CA316" s="34" t="s">
        <v>1340</v>
      </c>
      <c r="CB316" s="34">
        <f t="shared" si="153"/>
        <v>0</v>
      </c>
      <c r="CC316" s="34" t="s">
        <v>1343</v>
      </c>
      <c r="CD316" s="34">
        <f t="shared" si="154"/>
        <v>0</v>
      </c>
      <c r="CE316" s="34" t="s">
        <v>1342</v>
      </c>
      <c r="CF316" s="34">
        <f t="shared" si="155"/>
        <v>0</v>
      </c>
      <c r="CG316" s="34">
        <v>7</v>
      </c>
      <c r="CH316" s="34" t="s">
        <v>1323</v>
      </c>
      <c r="CI316" s="34">
        <f t="shared" si="156"/>
        <v>0</v>
      </c>
      <c r="CJ316" s="34" t="s">
        <v>19</v>
      </c>
      <c r="CK316" s="34">
        <f t="shared" si="157"/>
        <v>0</v>
      </c>
      <c r="CL316" s="34" t="s">
        <v>1332</v>
      </c>
      <c r="CM316" s="34">
        <f t="shared" si="158"/>
        <v>0</v>
      </c>
      <c r="CN316" s="34" t="s">
        <v>1340</v>
      </c>
      <c r="CO316" s="34">
        <f t="shared" si="159"/>
        <v>0</v>
      </c>
      <c r="CP316" s="34" t="s">
        <v>1343</v>
      </c>
      <c r="CQ316" s="34">
        <f t="shared" si="160"/>
        <v>0</v>
      </c>
      <c r="CR316" s="34" t="s">
        <v>1342</v>
      </c>
      <c r="CS316" s="34">
        <f t="shared" si="161"/>
        <v>0</v>
      </c>
    </row>
    <row r="317" spans="1:97" s="44" customFormat="1" ht="15.75">
      <c r="A317" s="42" t="s">
        <v>1030</v>
      </c>
      <c r="B317" s="40" t="s">
        <v>490</v>
      </c>
      <c r="C317" s="42" t="s">
        <v>44</v>
      </c>
      <c r="D317" s="42" t="s">
        <v>8</v>
      </c>
      <c r="E317" s="35"/>
      <c r="F317" s="42">
        <v>0</v>
      </c>
      <c r="G317" s="34">
        <v>0</v>
      </c>
      <c r="H317" s="34">
        <v>102</v>
      </c>
      <c r="I317" s="34">
        <v>59</v>
      </c>
      <c r="J317" s="34">
        <v>72</v>
      </c>
      <c r="K317" s="73">
        <v>21</v>
      </c>
      <c r="L317" s="34">
        <v>31</v>
      </c>
      <c r="M317" s="34">
        <v>52</v>
      </c>
      <c r="N317" s="34">
        <v>338</v>
      </c>
      <c r="O317" s="34" t="str">
        <f>IF(D317="理科",IF(N317&gt;=分数线!$C$2,"本科",""),IF(D317="文科",IF(N317&gt;=分数线!$C$3,"本科","")))</f>
        <v/>
      </c>
      <c r="P317" s="34">
        <f t="shared" si="129"/>
        <v>0</v>
      </c>
      <c r="Q317" s="34" t="str">
        <f>IF(D317="理科",IF(N317&gt;=分数线!$C$6,"重本",""),IF(D317="文科",IF(N317&gt;=分数线!$C$7,"重本","")))</f>
        <v/>
      </c>
      <c r="R317" s="34">
        <f t="shared" si="133"/>
        <v>0</v>
      </c>
      <c r="S317" s="34">
        <f t="shared" si="134"/>
        <v>0</v>
      </c>
      <c r="T317" s="34">
        <v>1</v>
      </c>
      <c r="U317" s="34" t="s">
        <v>1320</v>
      </c>
      <c r="V317" s="34">
        <f t="shared" si="135"/>
        <v>0</v>
      </c>
      <c r="W317" s="34" t="s">
        <v>1327</v>
      </c>
      <c r="X317" s="34">
        <f t="shared" si="135"/>
        <v>0</v>
      </c>
      <c r="Y317" s="34" t="s">
        <v>1332</v>
      </c>
      <c r="Z317" s="34">
        <f t="shared" si="135"/>
        <v>0</v>
      </c>
      <c r="AA317" s="34" t="s">
        <v>1366</v>
      </c>
      <c r="AB317" s="34">
        <f t="shared" si="135"/>
        <v>0</v>
      </c>
      <c r="AC317" s="34" t="s">
        <v>1344</v>
      </c>
      <c r="AD317" s="34">
        <f t="shared" si="136"/>
        <v>0</v>
      </c>
      <c r="AE317" s="34" t="s">
        <v>1349</v>
      </c>
      <c r="AF317" s="34">
        <f t="shared" si="137"/>
        <v>0</v>
      </c>
      <c r="AG317" s="34" t="s">
        <v>219</v>
      </c>
      <c r="AH317" s="34" t="s">
        <v>1324</v>
      </c>
      <c r="AI317" s="34">
        <f t="shared" si="138"/>
        <v>0</v>
      </c>
      <c r="AJ317" s="34" t="s">
        <v>1330</v>
      </c>
      <c r="AK317" s="34">
        <f t="shared" si="139"/>
        <v>0</v>
      </c>
      <c r="AL317" s="34" t="s">
        <v>1365</v>
      </c>
      <c r="AM317" s="34">
        <f t="shared" si="140"/>
        <v>0</v>
      </c>
      <c r="AN317" s="34" t="s">
        <v>1366</v>
      </c>
      <c r="AO317" s="34">
        <f t="shared" si="141"/>
        <v>0</v>
      </c>
      <c r="AP317" s="34" t="s">
        <v>1344</v>
      </c>
      <c r="AQ317" s="34">
        <f t="shared" si="142"/>
        <v>0</v>
      </c>
      <c r="AR317" s="34" t="s">
        <v>1349</v>
      </c>
      <c r="AS317" s="34">
        <f t="shared" si="143"/>
        <v>0</v>
      </c>
      <c r="AT317" s="34" t="s">
        <v>219</v>
      </c>
      <c r="AU317" s="34" t="s">
        <v>1324</v>
      </c>
      <c r="AV317" s="34">
        <f t="shared" si="144"/>
        <v>0</v>
      </c>
      <c r="AW317" s="34" t="s">
        <v>1330</v>
      </c>
      <c r="AX317" s="34">
        <f t="shared" si="144"/>
        <v>0</v>
      </c>
      <c r="AY317" s="34" t="s">
        <v>1334</v>
      </c>
      <c r="AZ317" s="34">
        <f t="shared" si="144"/>
        <v>0</v>
      </c>
      <c r="BA317" s="34" t="s">
        <v>1357</v>
      </c>
      <c r="BB317" s="34">
        <f t="shared" si="144"/>
        <v>0</v>
      </c>
      <c r="BC317" s="34" t="s">
        <v>1344</v>
      </c>
      <c r="BD317" s="34">
        <f t="shared" si="145"/>
        <v>0</v>
      </c>
      <c r="BE317" s="34" t="s">
        <v>1349</v>
      </c>
      <c r="BF317" s="34">
        <f t="shared" si="146"/>
        <v>0</v>
      </c>
      <c r="BG317" s="34">
        <v>8</v>
      </c>
      <c r="BH317" s="34" t="s">
        <v>1324</v>
      </c>
      <c r="BI317" s="34">
        <f t="shared" si="147"/>
        <v>0</v>
      </c>
      <c r="BJ317" s="34" t="s">
        <v>1330</v>
      </c>
      <c r="BK317" s="34">
        <f t="shared" si="148"/>
        <v>0</v>
      </c>
      <c r="BL317" s="34" t="s">
        <v>1334</v>
      </c>
      <c r="BM317" s="34">
        <f t="shared" si="149"/>
        <v>0</v>
      </c>
      <c r="BN317" s="34" t="s">
        <v>1357</v>
      </c>
      <c r="BO317" s="34">
        <f t="shared" si="150"/>
        <v>0</v>
      </c>
      <c r="BP317" s="34" t="s">
        <v>1344</v>
      </c>
      <c r="BQ317" s="34">
        <f t="shared" si="151"/>
        <v>0</v>
      </c>
      <c r="BR317" s="34" t="s">
        <v>1342</v>
      </c>
      <c r="BS317" s="34">
        <f t="shared" si="152"/>
        <v>0</v>
      </c>
      <c r="BT317" s="34">
        <v>8</v>
      </c>
      <c r="BU317" s="34" t="s">
        <v>1324</v>
      </c>
      <c r="BV317" s="34">
        <f t="shared" si="153"/>
        <v>0</v>
      </c>
      <c r="BW317" s="34" t="s">
        <v>1330</v>
      </c>
      <c r="BX317" s="34">
        <f t="shared" si="153"/>
        <v>0</v>
      </c>
      <c r="BY317" s="34" t="s">
        <v>1334</v>
      </c>
      <c r="BZ317" s="34">
        <f t="shared" si="153"/>
        <v>0</v>
      </c>
      <c r="CA317" s="34" t="s">
        <v>1340</v>
      </c>
      <c r="CB317" s="34">
        <f t="shared" si="153"/>
        <v>0</v>
      </c>
      <c r="CC317" s="34" t="s">
        <v>1344</v>
      </c>
      <c r="CD317" s="34">
        <f t="shared" si="154"/>
        <v>0</v>
      </c>
      <c r="CE317" s="34" t="s">
        <v>1342</v>
      </c>
      <c r="CF317" s="34">
        <f t="shared" si="155"/>
        <v>0</v>
      </c>
      <c r="CG317" s="34">
        <v>8</v>
      </c>
      <c r="CH317" s="34" t="s">
        <v>1324</v>
      </c>
      <c r="CI317" s="34">
        <f t="shared" si="156"/>
        <v>0</v>
      </c>
      <c r="CJ317" s="34" t="s">
        <v>1330</v>
      </c>
      <c r="CK317" s="34">
        <f t="shared" si="157"/>
        <v>0</v>
      </c>
      <c r="CL317" s="34" t="s">
        <v>1334</v>
      </c>
      <c r="CM317" s="34">
        <f t="shared" si="158"/>
        <v>0</v>
      </c>
      <c r="CN317" s="34" t="s">
        <v>1340</v>
      </c>
      <c r="CO317" s="34">
        <f t="shared" si="159"/>
        <v>0</v>
      </c>
      <c r="CP317" s="34" t="s">
        <v>1344</v>
      </c>
      <c r="CQ317" s="34">
        <f t="shared" si="160"/>
        <v>0</v>
      </c>
      <c r="CR317" s="34" t="s">
        <v>1342</v>
      </c>
      <c r="CS317" s="34">
        <f t="shared" si="161"/>
        <v>0</v>
      </c>
    </row>
    <row r="318" spans="1:97" s="44" customFormat="1" ht="15.75">
      <c r="A318" s="42" t="s">
        <v>1031</v>
      </c>
      <c r="B318" s="40" t="s">
        <v>491</v>
      </c>
      <c r="C318" s="42" t="s">
        <v>44</v>
      </c>
      <c r="D318" s="42" t="s">
        <v>8</v>
      </c>
      <c r="E318" s="35"/>
      <c r="F318" s="42">
        <v>0</v>
      </c>
      <c r="G318" s="34">
        <v>0</v>
      </c>
      <c r="H318" s="34">
        <v>83</v>
      </c>
      <c r="I318" s="34">
        <v>51</v>
      </c>
      <c r="J318" s="34">
        <v>83</v>
      </c>
      <c r="K318" s="73">
        <v>26.5</v>
      </c>
      <c r="L318" s="34">
        <v>48</v>
      </c>
      <c r="M318" s="34">
        <v>44</v>
      </c>
      <c r="N318" s="34">
        <v>336</v>
      </c>
      <c r="O318" s="34" t="str">
        <f>IF(D318="理科",IF(N318&gt;=分数线!$C$2,"本科",""),IF(D318="文科",IF(N318&gt;=分数线!$C$3,"本科","")))</f>
        <v/>
      </c>
      <c r="P318" s="34">
        <f t="shared" si="129"/>
        <v>0</v>
      </c>
      <c r="Q318" s="34" t="str">
        <f>IF(D318="理科",IF(N318&gt;=分数线!$C$6,"重本",""),IF(D318="文科",IF(N318&gt;=分数线!$C$7,"重本","")))</f>
        <v/>
      </c>
      <c r="R318" s="34">
        <f t="shared" si="133"/>
        <v>0</v>
      </c>
      <c r="S318" s="34">
        <f t="shared" si="134"/>
        <v>0</v>
      </c>
      <c r="T318" s="34">
        <v>7</v>
      </c>
      <c r="U318" s="34" t="s">
        <v>1362</v>
      </c>
      <c r="V318" s="34">
        <f t="shared" si="135"/>
        <v>0</v>
      </c>
      <c r="W318" s="34" t="s">
        <v>1363</v>
      </c>
      <c r="X318" s="34">
        <f t="shared" si="135"/>
        <v>0</v>
      </c>
      <c r="Y318" s="34" t="s">
        <v>1332</v>
      </c>
      <c r="Z318" s="34">
        <f t="shared" si="135"/>
        <v>0</v>
      </c>
      <c r="AA318" s="34" t="s">
        <v>1340</v>
      </c>
      <c r="AB318" s="34">
        <f t="shared" si="135"/>
        <v>0</v>
      </c>
      <c r="AC318" s="34" t="s">
        <v>72</v>
      </c>
      <c r="AD318" s="34">
        <f t="shared" si="136"/>
        <v>0</v>
      </c>
      <c r="AE318" s="34" t="s">
        <v>18</v>
      </c>
      <c r="AF318" s="34">
        <f t="shared" si="137"/>
        <v>0</v>
      </c>
      <c r="AG318" s="34" t="s">
        <v>220</v>
      </c>
      <c r="AH318" s="34" t="s">
        <v>1362</v>
      </c>
      <c r="AI318" s="34">
        <f t="shared" si="138"/>
        <v>0</v>
      </c>
      <c r="AJ318" s="34" t="s">
        <v>1363</v>
      </c>
      <c r="AK318" s="34">
        <f t="shared" si="139"/>
        <v>0</v>
      </c>
      <c r="AL318" s="34" t="s">
        <v>1332</v>
      </c>
      <c r="AM318" s="34">
        <f t="shared" si="140"/>
        <v>0</v>
      </c>
      <c r="AN318" s="34" t="s">
        <v>1340</v>
      </c>
      <c r="AO318" s="34">
        <f t="shared" si="141"/>
        <v>0</v>
      </c>
      <c r="AP318" s="34" t="s">
        <v>72</v>
      </c>
      <c r="AQ318" s="34">
        <f t="shared" si="142"/>
        <v>0</v>
      </c>
      <c r="AR318" s="34" t="s">
        <v>18</v>
      </c>
      <c r="AS318" s="34">
        <f t="shared" si="143"/>
        <v>0</v>
      </c>
      <c r="AT318" s="34" t="s">
        <v>220</v>
      </c>
      <c r="AU318" s="34" t="s">
        <v>1323</v>
      </c>
      <c r="AV318" s="34">
        <f t="shared" si="144"/>
        <v>0</v>
      </c>
      <c r="AW318" s="34" t="s">
        <v>1351</v>
      </c>
      <c r="AX318" s="34">
        <f t="shared" si="144"/>
        <v>0</v>
      </c>
      <c r="AY318" s="34" t="s">
        <v>1332</v>
      </c>
      <c r="AZ318" s="34">
        <f t="shared" si="144"/>
        <v>0</v>
      </c>
      <c r="BA318" s="34" t="s">
        <v>1340</v>
      </c>
      <c r="BB318" s="34">
        <f t="shared" si="144"/>
        <v>0</v>
      </c>
      <c r="BC318" s="34" t="s">
        <v>1358</v>
      </c>
      <c r="BD318" s="34">
        <f t="shared" si="145"/>
        <v>0</v>
      </c>
      <c r="BE318" s="34" t="s">
        <v>1342</v>
      </c>
      <c r="BF318" s="34">
        <f t="shared" si="146"/>
        <v>0</v>
      </c>
      <c r="BG318" s="34">
        <v>7</v>
      </c>
      <c r="BH318" s="34" t="s">
        <v>1323</v>
      </c>
      <c r="BI318" s="34">
        <f t="shared" si="147"/>
        <v>0</v>
      </c>
      <c r="BJ318" s="34" t="s">
        <v>1351</v>
      </c>
      <c r="BK318" s="34">
        <f t="shared" si="148"/>
        <v>0</v>
      </c>
      <c r="BL318" s="34" t="s">
        <v>1332</v>
      </c>
      <c r="BM318" s="34">
        <f t="shared" si="149"/>
        <v>0</v>
      </c>
      <c r="BN318" s="34" t="s">
        <v>1340</v>
      </c>
      <c r="BO318" s="34">
        <f t="shared" si="150"/>
        <v>0</v>
      </c>
      <c r="BP318" s="34" t="s">
        <v>1358</v>
      </c>
      <c r="BQ318" s="34">
        <f t="shared" si="151"/>
        <v>0</v>
      </c>
      <c r="BR318" s="34" t="s">
        <v>1342</v>
      </c>
      <c r="BS318" s="34">
        <f t="shared" si="152"/>
        <v>0</v>
      </c>
      <c r="BT318" s="34">
        <v>7</v>
      </c>
      <c r="BU318" s="34" t="s">
        <v>1323</v>
      </c>
      <c r="BV318" s="34">
        <f t="shared" si="153"/>
        <v>0</v>
      </c>
      <c r="BW318" s="34" t="s">
        <v>19</v>
      </c>
      <c r="BX318" s="34">
        <f t="shared" si="153"/>
        <v>0</v>
      </c>
      <c r="BY318" s="34" t="s">
        <v>1332</v>
      </c>
      <c r="BZ318" s="34">
        <f t="shared" si="153"/>
        <v>0</v>
      </c>
      <c r="CA318" s="34" t="s">
        <v>1340</v>
      </c>
      <c r="CB318" s="34">
        <f t="shared" si="153"/>
        <v>0</v>
      </c>
      <c r="CC318" s="34" t="s">
        <v>1343</v>
      </c>
      <c r="CD318" s="34">
        <f t="shared" si="154"/>
        <v>0</v>
      </c>
      <c r="CE318" s="34" t="s">
        <v>1342</v>
      </c>
      <c r="CF318" s="34">
        <f t="shared" si="155"/>
        <v>0</v>
      </c>
      <c r="CG318" s="34">
        <v>7</v>
      </c>
      <c r="CH318" s="34" t="s">
        <v>1323</v>
      </c>
      <c r="CI318" s="34">
        <f t="shared" si="156"/>
        <v>0</v>
      </c>
      <c r="CJ318" s="34" t="s">
        <v>19</v>
      </c>
      <c r="CK318" s="34">
        <f t="shared" si="157"/>
        <v>0</v>
      </c>
      <c r="CL318" s="34" t="s">
        <v>1332</v>
      </c>
      <c r="CM318" s="34">
        <f t="shared" si="158"/>
        <v>0</v>
      </c>
      <c r="CN318" s="34" t="s">
        <v>1340</v>
      </c>
      <c r="CO318" s="34">
        <f t="shared" si="159"/>
        <v>0</v>
      </c>
      <c r="CP318" s="34" t="s">
        <v>1343</v>
      </c>
      <c r="CQ318" s="34">
        <f t="shared" si="160"/>
        <v>0</v>
      </c>
      <c r="CR318" s="34" t="s">
        <v>1342</v>
      </c>
      <c r="CS318" s="34">
        <f t="shared" si="161"/>
        <v>0</v>
      </c>
    </row>
    <row r="319" spans="1:97" s="44" customFormat="1" ht="15.75">
      <c r="A319" s="42" t="s">
        <v>1032</v>
      </c>
      <c r="B319" s="40" t="s">
        <v>492</v>
      </c>
      <c r="C319" s="42" t="s">
        <v>44</v>
      </c>
      <c r="D319" s="42" t="s">
        <v>8</v>
      </c>
      <c r="E319" s="35"/>
      <c r="F319" s="42">
        <v>0</v>
      </c>
      <c r="G319" s="34">
        <v>0</v>
      </c>
      <c r="H319" s="34">
        <v>97</v>
      </c>
      <c r="I319" s="34">
        <v>42</v>
      </c>
      <c r="J319" s="34">
        <v>67</v>
      </c>
      <c r="K319" s="73">
        <v>22</v>
      </c>
      <c r="L319" s="34">
        <v>56</v>
      </c>
      <c r="M319" s="34">
        <v>52</v>
      </c>
      <c r="N319" s="34">
        <v>336</v>
      </c>
      <c r="O319" s="34" t="str">
        <f>IF(D319="理科",IF(N319&gt;=分数线!$C$2,"本科",""),IF(D319="文科",IF(N319&gt;=分数线!$C$3,"本科","")))</f>
        <v/>
      </c>
      <c r="P319" s="34">
        <f t="shared" si="129"/>
        <v>0</v>
      </c>
      <c r="Q319" s="34" t="str">
        <f>IF(D319="理科",IF(N319&gt;=分数线!$C$6,"重本",""),IF(D319="文科",IF(N319&gt;=分数线!$C$7,"重本","")))</f>
        <v/>
      </c>
      <c r="R319" s="34">
        <f t="shared" si="133"/>
        <v>0</v>
      </c>
      <c r="S319" s="34">
        <f t="shared" si="134"/>
        <v>0</v>
      </c>
      <c r="T319" s="34">
        <v>7</v>
      </c>
      <c r="U319" s="34" t="s">
        <v>1362</v>
      </c>
      <c r="V319" s="34">
        <f t="shared" si="135"/>
        <v>0</v>
      </c>
      <c r="W319" s="34" t="s">
        <v>1363</v>
      </c>
      <c r="X319" s="34">
        <f t="shared" si="135"/>
        <v>0</v>
      </c>
      <c r="Y319" s="34" t="s">
        <v>1332</v>
      </c>
      <c r="Z319" s="34">
        <f t="shared" si="135"/>
        <v>0</v>
      </c>
      <c r="AA319" s="34" t="s">
        <v>1340</v>
      </c>
      <c r="AB319" s="34">
        <f t="shared" si="135"/>
        <v>0</v>
      </c>
      <c r="AC319" s="34" t="s">
        <v>72</v>
      </c>
      <c r="AD319" s="34">
        <f t="shared" si="136"/>
        <v>0</v>
      </c>
      <c r="AE319" s="34" t="s">
        <v>18</v>
      </c>
      <c r="AF319" s="34">
        <f t="shared" si="137"/>
        <v>0</v>
      </c>
      <c r="AG319" s="34" t="s">
        <v>220</v>
      </c>
      <c r="AH319" s="34" t="s">
        <v>1362</v>
      </c>
      <c r="AI319" s="34">
        <f t="shared" si="138"/>
        <v>0</v>
      </c>
      <c r="AJ319" s="34" t="s">
        <v>1363</v>
      </c>
      <c r="AK319" s="34">
        <f t="shared" si="139"/>
        <v>0</v>
      </c>
      <c r="AL319" s="34" t="s">
        <v>1332</v>
      </c>
      <c r="AM319" s="34">
        <f t="shared" si="140"/>
        <v>0</v>
      </c>
      <c r="AN319" s="34" t="s">
        <v>1340</v>
      </c>
      <c r="AO319" s="34">
        <f t="shared" si="141"/>
        <v>0</v>
      </c>
      <c r="AP319" s="34" t="s">
        <v>72</v>
      </c>
      <c r="AQ319" s="34">
        <f t="shared" si="142"/>
        <v>0</v>
      </c>
      <c r="AR319" s="34" t="s">
        <v>18</v>
      </c>
      <c r="AS319" s="34">
        <f t="shared" si="143"/>
        <v>0</v>
      </c>
      <c r="AT319" s="34" t="s">
        <v>220</v>
      </c>
      <c r="AU319" s="34" t="s">
        <v>1323</v>
      </c>
      <c r="AV319" s="34">
        <f t="shared" si="144"/>
        <v>0</v>
      </c>
      <c r="AW319" s="34" t="s">
        <v>1351</v>
      </c>
      <c r="AX319" s="34">
        <f t="shared" si="144"/>
        <v>0</v>
      </c>
      <c r="AY319" s="34" t="s">
        <v>1332</v>
      </c>
      <c r="AZ319" s="34">
        <f t="shared" si="144"/>
        <v>0</v>
      </c>
      <c r="BA319" s="34" t="s">
        <v>1340</v>
      </c>
      <c r="BB319" s="34">
        <f t="shared" si="144"/>
        <v>0</v>
      </c>
      <c r="BC319" s="34" t="s">
        <v>1358</v>
      </c>
      <c r="BD319" s="34">
        <f t="shared" si="145"/>
        <v>0</v>
      </c>
      <c r="BE319" s="34" t="s">
        <v>1342</v>
      </c>
      <c r="BF319" s="34">
        <f t="shared" si="146"/>
        <v>0</v>
      </c>
      <c r="BG319" s="34">
        <v>7</v>
      </c>
      <c r="BH319" s="34" t="s">
        <v>1323</v>
      </c>
      <c r="BI319" s="34">
        <f t="shared" si="147"/>
        <v>0</v>
      </c>
      <c r="BJ319" s="34" t="s">
        <v>1351</v>
      </c>
      <c r="BK319" s="34">
        <f t="shared" si="148"/>
        <v>0</v>
      </c>
      <c r="BL319" s="34" t="s">
        <v>1332</v>
      </c>
      <c r="BM319" s="34">
        <f t="shared" si="149"/>
        <v>0</v>
      </c>
      <c r="BN319" s="34" t="s">
        <v>1340</v>
      </c>
      <c r="BO319" s="34">
        <f t="shared" si="150"/>
        <v>0</v>
      </c>
      <c r="BP319" s="34" t="s">
        <v>1358</v>
      </c>
      <c r="BQ319" s="34">
        <f t="shared" si="151"/>
        <v>0</v>
      </c>
      <c r="BR319" s="34" t="s">
        <v>1342</v>
      </c>
      <c r="BS319" s="34">
        <f t="shared" si="152"/>
        <v>0</v>
      </c>
      <c r="BT319" s="34">
        <v>7</v>
      </c>
      <c r="BU319" s="34" t="s">
        <v>1323</v>
      </c>
      <c r="BV319" s="34">
        <f t="shared" si="153"/>
        <v>0</v>
      </c>
      <c r="BW319" s="34" t="s">
        <v>19</v>
      </c>
      <c r="BX319" s="34">
        <f t="shared" si="153"/>
        <v>0</v>
      </c>
      <c r="BY319" s="34" t="s">
        <v>1332</v>
      </c>
      <c r="BZ319" s="34">
        <f t="shared" si="153"/>
        <v>0</v>
      </c>
      <c r="CA319" s="34" t="s">
        <v>1340</v>
      </c>
      <c r="CB319" s="34">
        <f t="shared" si="153"/>
        <v>0</v>
      </c>
      <c r="CC319" s="34" t="s">
        <v>1343</v>
      </c>
      <c r="CD319" s="34">
        <f t="shared" si="154"/>
        <v>0</v>
      </c>
      <c r="CE319" s="34" t="s">
        <v>1342</v>
      </c>
      <c r="CF319" s="34">
        <f t="shared" si="155"/>
        <v>0</v>
      </c>
      <c r="CG319" s="34">
        <v>7</v>
      </c>
      <c r="CH319" s="34" t="s">
        <v>1323</v>
      </c>
      <c r="CI319" s="34">
        <f t="shared" si="156"/>
        <v>0</v>
      </c>
      <c r="CJ319" s="34" t="s">
        <v>19</v>
      </c>
      <c r="CK319" s="34">
        <f t="shared" si="157"/>
        <v>0</v>
      </c>
      <c r="CL319" s="34" t="s">
        <v>1332</v>
      </c>
      <c r="CM319" s="34">
        <f t="shared" si="158"/>
        <v>0</v>
      </c>
      <c r="CN319" s="34" t="s">
        <v>1340</v>
      </c>
      <c r="CO319" s="34">
        <f t="shared" si="159"/>
        <v>0</v>
      </c>
      <c r="CP319" s="34" t="s">
        <v>1343</v>
      </c>
      <c r="CQ319" s="34">
        <f t="shared" si="160"/>
        <v>0</v>
      </c>
      <c r="CR319" s="34" t="s">
        <v>1342</v>
      </c>
      <c r="CS319" s="34">
        <f t="shared" si="161"/>
        <v>0</v>
      </c>
    </row>
    <row r="320" spans="1:97" s="44" customFormat="1" ht="15.75">
      <c r="A320" s="42" t="s">
        <v>1033</v>
      </c>
      <c r="B320" s="40" t="s">
        <v>493</v>
      </c>
      <c r="C320" s="42" t="s">
        <v>44</v>
      </c>
      <c r="D320" s="42" t="s">
        <v>8</v>
      </c>
      <c r="E320" s="35"/>
      <c r="F320" s="42">
        <v>0</v>
      </c>
      <c r="G320" s="34">
        <v>0</v>
      </c>
      <c r="H320" s="34">
        <v>102</v>
      </c>
      <c r="I320" s="34">
        <v>72</v>
      </c>
      <c r="J320" s="34">
        <v>49</v>
      </c>
      <c r="K320" s="73">
        <v>19</v>
      </c>
      <c r="L320" s="34">
        <v>39.5</v>
      </c>
      <c r="M320" s="34">
        <v>54.5</v>
      </c>
      <c r="N320" s="34">
        <v>336</v>
      </c>
      <c r="O320" s="34" t="str">
        <f>IF(D320="理科",IF(N320&gt;=分数线!$C$2,"本科",""),IF(D320="文科",IF(N320&gt;=分数线!$C$3,"本科","")))</f>
        <v/>
      </c>
      <c r="P320" s="34">
        <f t="shared" si="129"/>
        <v>0</v>
      </c>
      <c r="Q320" s="34" t="str">
        <f>IF(D320="理科",IF(N320&gt;=分数线!$C$6,"重本",""),IF(D320="文科",IF(N320&gt;=分数线!$C$7,"重本","")))</f>
        <v/>
      </c>
      <c r="R320" s="34">
        <f t="shared" si="133"/>
        <v>0</v>
      </c>
      <c r="S320" s="34">
        <f t="shared" si="134"/>
        <v>0</v>
      </c>
      <c r="T320" s="34">
        <v>8</v>
      </c>
      <c r="U320" s="34" t="s">
        <v>1324</v>
      </c>
      <c r="V320" s="34">
        <f t="shared" si="135"/>
        <v>0</v>
      </c>
      <c r="W320" s="34" t="s">
        <v>1330</v>
      </c>
      <c r="X320" s="34">
        <f t="shared" si="135"/>
        <v>0</v>
      </c>
      <c r="Y320" s="34" t="s">
        <v>1365</v>
      </c>
      <c r="Z320" s="34">
        <f t="shared" si="135"/>
        <v>0</v>
      </c>
      <c r="AA320" s="34" t="s">
        <v>1366</v>
      </c>
      <c r="AB320" s="34">
        <f t="shared" si="135"/>
        <v>0</v>
      </c>
      <c r="AC320" s="34" t="s">
        <v>1344</v>
      </c>
      <c r="AD320" s="34">
        <f t="shared" si="136"/>
        <v>0</v>
      </c>
      <c r="AE320" s="34" t="s">
        <v>1349</v>
      </c>
      <c r="AF320" s="34">
        <f t="shared" si="137"/>
        <v>0</v>
      </c>
      <c r="AG320" s="34" t="s">
        <v>219</v>
      </c>
      <c r="AH320" s="34" t="s">
        <v>1324</v>
      </c>
      <c r="AI320" s="34">
        <f t="shared" si="138"/>
        <v>0</v>
      </c>
      <c r="AJ320" s="34" t="s">
        <v>1330</v>
      </c>
      <c r="AK320" s="34">
        <f t="shared" si="139"/>
        <v>0</v>
      </c>
      <c r="AL320" s="34" t="s">
        <v>1365</v>
      </c>
      <c r="AM320" s="34">
        <f t="shared" si="140"/>
        <v>0</v>
      </c>
      <c r="AN320" s="34" t="s">
        <v>1366</v>
      </c>
      <c r="AO320" s="34">
        <f t="shared" si="141"/>
        <v>0</v>
      </c>
      <c r="AP320" s="34" t="s">
        <v>1344</v>
      </c>
      <c r="AQ320" s="34">
        <f t="shared" si="142"/>
        <v>0</v>
      </c>
      <c r="AR320" s="34" t="s">
        <v>1349</v>
      </c>
      <c r="AS320" s="34">
        <f t="shared" si="143"/>
        <v>0</v>
      </c>
      <c r="AT320" s="34" t="s">
        <v>219</v>
      </c>
      <c r="AU320" s="34" t="s">
        <v>1324</v>
      </c>
      <c r="AV320" s="34">
        <f t="shared" si="144"/>
        <v>0</v>
      </c>
      <c r="AW320" s="34" t="s">
        <v>1330</v>
      </c>
      <c r="AX320" s="34">
        <f t="shared" si="144"/>
        <v>0</v>
      </c>
      <c r="AY320" s="34" t="s">
        <v>1334</v>
      </c>
      <c r="AZ320" s="34">
        <f t="shared" si="144"/>
        <v>0</v>
      </c>
      <c r="BA320" s="34" t="s">
        <v>1357</v>
      </c>
      <c r="BB320" s="34">
        <f t="shared" si="144"/>
        <v>0</v>
      </c>
      <c r="BC320" s="34" t="s">
        <v>1344</v>
      </c>
      <c r="BD320" s="34">
        <f t="shared" si="145"/>
        <v>0</v>
      </c>
      <c r="BE320" s="34" t="s">
        <v>1349</v>
      </c>
      <c r="BF320" s="34">
        <f t="shared" si="146"/>
        <v>0</v>
      </c>
      <c r="BG320" s="34">
        <v>8</v>
      </c>
      <c r="BH320" s="34" t="s">
        <v>1324</v>
      </c>
      <c r="BI320" s="34">
        <f t="shared" si="147"/>
        <v>0</v>
      </c>
      <c r="BJ320" s="34" t="s">
        <v>1330</v>
      </c>
      <c r="BK320" s="34">
        <f t="shared" si="148"/>
        <v>0</v>
      </c>
      <c r="BL320" s="34" t="s">
        <v>1334</v>
      </c>
      <c r="BM320" s="34">
        <f t="shared" si="149"/>
        <v>0</v>
      </c>
      <c r="BN320" s="34" t="s">
        <v>1357</v>
      </c>
      <c r="BO320" s="34">
        <f t="shared" si="150"/>
        <v>0</v>
      </c>
      <c r="BP320" s="34" t="s">
        <v>1344</v>
      </c>
      <c r="BQ320" s="34">
        <f t="shared" si="151"/>
        <v>0</v>
      </c>
      <c r="BR320" s="34" t="s">
        <v>1342</v>
      </c>
      <c r="BS320" s="34">
        <f t="shared" si="152"/>
        <v>0</v>
      </c>
      <c r="BT320" s="34">
        <v>8</v>
      </c>
      <c r="BU320" s="34" t="s">
        <v>1324</v>
      </c>
      <c r="BV320" s="34">
        <f t="shared" si="153"/>
        <v>0</v>
      </c>
      <c r="BW320" s="34" t="s">
        <v>1330</v>
      </c>
      <c r="BX320" s="34">
        <f t="shared" si="153"/>
        <v>0</v>
      </c>
      <c r="BY320" s="34" t="s">
        <v>1334</v>
      </c>
      <c r="BZ320" s="34">
        <f t="shared" si="153"/>
        <v>0</v>
      </c>
      <c r="CA320" s="34" t="s">
        <v>1340</v>
      </c>
      <c r="CB320" s="34">
        <f t="shared" si="153"/>
        <v>0</v>
      </c>
      <c r="CC320" s="34" t="s">
        <v>1344</v>
      </c>
      <c r="CD320" s="34">
        <f t="shared" si="154"/>
        <v>0</v>
      </c>
      <c r="CE320" s="34" t="s">
        <v>1342</v>
      </c>
      <c r="CF320" s="34">
        <f t="shared" si="155"/>
        <v>0</v>
      </c>
      <c r="CG320" s="34">
        <v>8</v>
      </c>
      <c r="CH320" s="34" t="s">
        <v>1324</v>
      </c>
      <c r="CI320" s="34">
        <f t="shared" si="156"/>
        <v>0</v>
      </c>
      <c r="CJ320" s="34" t="s">
        <v>1330</v>
      </c>
      <c r="CK320" s="34">
        <f t="shared" si="157"/>
        <v>0</v>
      </c>
      <c r="CL320" s="34" t="s">
        <v>1334</v>
      </c>
      <c r="CM320" s="34">
        <f t="shared" si="158"/>
        <v>0</v>
      </c>
      <c r="CN320" s="34" t="s">
        <v>1340</v>
      </c>
      <c r="CO320" s="34">
        <f t="shared" si="159"/>
        <v>0</v>
      </c>
      <c r="CP320" s="34" t="s">
        <v>1344</v>
      </c>
      <c r="CQ320" s="34">
        <f t="shared" si="160"/>
        <v>0</v>
      </c>
      <c r="CR320" s="34" t="s">
        <v>1342</v>
      </c>
      <c r="CS320" s="34">
        <f t="shared" si="161"/>
        <v>0</v>
      </c>
    </row>
    <row r="321" spans="1:97" s="44" customFormat="1" ht="15.75">
      <c r="A321" s="42" t="s">
        <v>1034</v>
      </c>
      <c r="B321" s="40" t="s">
        <v>494</v>
      </c>
      <c r="C321" s="42" t="s">
        <v>44</v>
      </c>
      <c r="D321" s="42" t="s">
        <v>8</v>
      </c>
      <c r="E321" s="35"/>
      <c r="F321" s="42">
        <v>0</v>
      </c>
      <c r="G321" s="34">
        <v>0</v>
      </c>
      <c r="H321" s="34">
        <v>96</v>
      </c>
      <c r="I321" s="34">
        <v>54</v>
      </c>
      <c r="J321" s="34">
        <v>59</v>
      </c>
      <c r="K321" s="73">
        <v>39.5</v>
      </c>
      <c r="L321" s="34">
        <v>39</v>
      </c>
      <c r="M321" s="34">
        <v>48.5</v>
      </c>
      <c r="N321" s="34">
        <v>336</v>
      </c>
      <c r="O321" s="34" t="str">
        <f>IF(D321="理科",IF(N321&gt;=分数线!$C$2,"本科",""),IF(D321="文科",IF(N321&gt;=分数线!$C$3,"本科","")))</f>
        <v/>
      </c>
      <c r="P321" s="34">
        <f t="shared" si="129"/>
        <v>0</v>
      </c>
      <c r="Q321" s="34" t="str">
        <f>IF(D321="理科",IF(N321&gt;=分数线!$C$6,"重本",""),IF(D321="文科",IF(N321&gt;=分数线!$C$7,"重本","")))</f>
        <v/>
      </c>
      <c r="R321" s="34">
        <f t="shared" si="133"/>
        <v>0</v>
      </c>
      <c r="S321" s="34">
        <f t="shared" si="134"/>
        <v>0</v>
      </c>
      <c r="T321" s="34">
        <v>3</v>
      </c>
      <c r="U321" s="34" t="s">
        <v>1326</v>
      </c>
      <c r="V321" s="34">
        <f t="shared" si="135"/>
        <v>0</v>
      </c>
      <c r="W321" s="34" t="s">
        <v>1327</v>
      </c>
      <c r="X321" s="34">
        <f t="shared" si="135"/>
        <v>0</v>
      </c>
      <c r="Y321" s="34" t="s">
        <v>69</v>
      </c>
      <c r="Z321" s="34">
        <f t="shared" si="135"/>
        <v>0</v>
      </c>
      <c r="AA321" s="34" t="s">
        <v>1366</v>
      </c>
      <c r="AB321" s="34">
        <f t="shared" si="135"/>
        <v>0</v>
      </c>
      <c r="AC321" s="34" t="s">
        <v>73</v>
      </c>
      <c r="AD321" s="34">
        <f t="shared" si="136"/>
        <v>0</v>
      </c>
      <c r="AE321" s="34" t="s">
        <v>1348</v>
      </c>
      <c r="AF321" s="34">
        <f t="shared" si="137"/>
        <v>0</v>
      </c>
      <c r="AG321" s="34" t="s">
        <v>227</v>
      </c>
      <c r="AH321" s="34" t="s">
        <v>1325</v>
      </c>
      <c r="AI321" s="34">
        <f t="shared" si="138"/>
        <v>0</v>
      </c>
      <c r="AJ321" s="34" t="s">
        <v>1360</v>
      </c>
      <c r="AK321" s="34">
        <f t="shared" si="139"/>
        <v>0</v>
      </c>
      <c r="AL321" s="34" t="s">
        <v>1335</v>
      </c>
      <c r="AM321" s="34">
        <f t="shared" si="140"/>
        <v>0</v>
      </c>
      <c r="AN321" s="34" t="s">
        <v>1366</v>
      </c>
      <c r="AO321" s="34">
        <f t="shared" si="141"/>
        <v>0</v>
      </c>
      <c r="AP321" s="34" t="s">
        <v>73</v>
      </c>
      <c r="AQ321" s="34">
        <f t="shared" si="142"/>
        <v>0</v>
      </c>
      <c r="AR321" s="34" t="s">
        <v>1348</v>
      </c>
      <c r="AS321" s="34">
        <f t="shared" si="143"/>
        <v>0</v>
      </c>
      <c r="AT321" s="34" t="s">
        <v>227</v>
      </c>
      <c r="AU321" s="34" t="s">
        <v>1325</v>
      </c>
      <c r="AV321" s="34">
        <f t="shared" si="144"/>
        <v>0</v>
      </c>
      <c r="AW321" s="34" t="s">
        <v>1360</v>
      </c>
      <c r="AX321" s="34">
        <f t="shared" si="144"/>
        <v>0</v>
      </c>
      <c r="AY321" s="34" t="s">
        <v>1334</v>
      </c>
      <c r="AZ321" s="34">
        <f t="shared" si="144"/>
        <v>0</v>
      </c>
      <c r="BA321" s="34" t="s">
        <v>1356</v>
      </c>
      <c r="BB321" s="34">
        <f t="shared" si="144"/>
        <v>0</v>
      </c>
      <c r="BC321" s="34" t="s">
        <v>73</v>
      </c>
      <c r="BD321" s="34">
        <f t="shared" si="145"/>
        <v>0</v>
      </c>
      <c r="BE321" s="34" t="s">
        <v>1348</v>
      </c>
      <c r="BF321" s="34">
        <f t="shared" si="146"/>
        <v>0</v>
      </c>
      <c r="BG321" s="34">
        <v>9</v>
      </c>
      <c r="BH321" s="34" t="s">
        <v>1325</v>
      </c>
      <c r="BI321" s="34">
        <f t="shared" si="147"/>
        <v>0</v>
      </c>
      <c r="BJ321" s="34" t="s">
        <v>1331</v>
      </c>
      <c r="BK321" s="34">
        <f t="shared" si="148"/>
        <v>0</v>
      </c>
      <c r="BL321" s="34" t="s">
        <v>1334</v>
      </c>
      <c r="BM321" s="34">
        <f t="shared" si="149"/>
        <v>0</v>
      </c>
      <c r="BN321" s="34" t="s">
        <v>1357</v>
      </c>
      <c r="BO321" s="34">
        <f t="shared" si="150"/>
        <v>0</v>
      </c>
      <c r="BP321" s="34" t="s">
        <v>73</v>
      </c>
      <c r="BQ321" s="34">
        <f t="shared" si="151"/>
        <v>0</v>
      </c>
      <c r="BR321" s="34" t="s">
        <v>1348</v>
      </c>
      <c r="BS321" s="34">
        <f t="shared" si="152"/>
        <v>0</v>
      </c>
      <c r="BT321" s="34">
        <v>9</v>
      </c>
      <c r="BU321" s="34" t="s">
        <v>1325</v>
      </c>
      <c r="BV321" s="34">
        <f t="shared" si="153"/>
        <v>0</v>
      </c>
      <c r="BW321" s="34" t="s">
        <v>1331</v>
      </c>
      <c r="BX321" s="34">
        <f t="shared" si="153"/>
        <v>0</v>
      </c>
      <c r="BY321" s="34" t="s">
        <v>1334</v>
      </c>
      <c r="BZ321" s="34">
        <f t="shared" si="153"/>
        <v>0</v>
      </c>
      <c r="CA321" s="34" t="s">
        <v>1339</v>
      </c>
      <c r="CB321" s="34">
        <f t="shared" si="153"/>
        <v>0</v>
      </c>
      <c r="CC321" s="34" t="s">
        <v>1343</v>
      </c>
      <c r="CD321" s="34">
        <f t="shared" si="154"/>
        <v>0</v>
      </c>
      <c r="CE321" s="34" t="s">
        <v>1348</v>
      </c>
      <c r="CF321" s="34">
        <f t="shared" si="155"/>
        <v>0</v>
      </c>
      <c r="CG321" s="34">
        <v>9</v>
      </c>
      <c r="CH321" s="34" t="s">
        <v>1325</v>
      </c>
      <c r="CI321" s="34">
        <f t="shared" si="156"/>
        <v>0</v>
      </c>
      <c r="CJ321" s="34" t="s">
        <v>1331</v>
      </c>
      <c r="CK321" s="34">
        <f t="shared" si="157"/>
        <v>0</v>
      </c>
      <c r="CL321" s="34" t="s">
        <v>1334</v>
      </c>
      <c r="CM321" s="34">
        <f t="shared" si="158"/>
        <v>0</v>
      </c>
      <c r="CN321" s="34" t="s">
        <v>1339</v>
      </c>
      <c r="CO321" s="34">
        <f t="shared" si="159"/>
        <v>0</v>
      </c>
      <c r="CP321" s="34" t="s">
        <v>1343</v>
      </c>
      <c r="CQ321" s="34">
        <f t="shared" si="160"/>
        <v>0</v>
      </c>
      <c r="CR321" s="34" t="s">
        <v>1348</v>
      </c>
      <c r="CS321" s="34">
        <f t="shared" si="161"/>
        <v>0</v>
      </c>
    </row>
    <row r="322" spans="1:97" s="44" customFormat="1" ht="15.75">
      <c r="A322" s="42" t="s">
        <v>1035</v>
      </c>
      <c r="B322" s="40" t="s">
        <v>495</v>
      </c>
      <c r="C322" s="42" t="s">
        <v>44</v>
      </c>
      <c r="D322" s="42" t="s">
        <v>8</v>
      </c>
      <c r="E322" s="35"/>
      <c r="F322" s="42">
        <v>0</v>
      </c>
      <c r="G322" s="34">
        <v>0</v>
      </c>
      <c r="H322" s="34">
        <v>90</v>
      </c>
      <c r="I322" s="34">
        <v>53</v>
      </c>
      <c r="J322" s="34">
        <v>74</v>
      </c>
      <c r="K322" s="73">
        <v>21</v>
      </c>
      <c r="L322" s="34">
        <v>58.5</v>
      </c>
      <c r="M322" s="34">
        <v>38</v>
      </c>
      <c r="N322" s="34">
        <v>335</v>
      </c>
      <c r="O322" s="34" t="str">
        <f>IF(D322="理科",IF(N322&gt;=分数线!$C$2,"本科",""),IF(D322="文科",IF(N322&gt;=分数线!$C$3,"本科","")))</f>
        <v/>
      </c>
      <c r="P322" s="34">
        <f t="shared" si="129"/>
        <v>0</v>
      </c>
      <c r="Q322" s="34" t="str">
        <f>IF(D322="理科",IF(N322&gt;=分数线!$C$6,"重本",""),IF(D322="文科",IF(N322&gt;=分数线!$C$7,"重本","")))</f>
        <v/>
      </c>
      <c r="R322" s="34">
        <f t="shared" si="133"/>
        <v>0</v>
      </c>
      <c r="S322" s="34">
        <f t="shared" si="134"/>
        <v>0</v>
      </c>
      <c r="T322" s="34">
        <v>9</v>
      </c>
      <c r="U322" s="34" t="s">
        <v>1325</v>
      </c>
      <c r="V322" s="34">
        <f t="shared" si="135"/>
        <v>0</v>
      </c>
      <c r="W322" s="34" t="s">
        <v>1360</v>
      </c>
      <c r="X322" s="34">
        <f t="shared" si="135"/>
        <v>0</v>
      </c>
      <c r="Y322" s="34" t="s">
        <v>1335</v>
      </c>
      <c r="Z322" s="34">
        <f t="shared" si="135"/>
        <v>0</v>
      </c>
      <c r="AA322" s="34" t="s">
        <v>1366</v>
      </c>
      <c r="AB322" s="34">
        <f t="shared" si="135"/>
        <v>0</v>
      </c>
      <c r="AC322" s="34" t="s">
        <v>73</v>
      </c>
      <c r="AD322" s="34">
        <f t="shared" si="136"/>
        <v>0</v>
      </c>
      <c r="AE322" s="34" t="s">
        <v>1348</v>
      </c>
      <c r="AF322" s="34">
        <f t="shared" si="137"/>
        <v>0</v>
      </c>
      <c r="AG322" s="34" t="s">
        <v>227</v>
      </c>
      <c r="AH322" s="34" t="s">
        <v>1325</v>
      </c>
      <c r="AI322" s="34">
        <f t="shared" si="138"/>
        <v>0</v>
      </c>
      <c r="AJ322" s="34" t="s">
        <v>1360</v>
      </c>
      <c r="AK322" s="34">
        <f t="shared" si="139"/>
        <v>0</v>
      </c>
      <c r="AL322" s="34" t="s">
        <v>1335</v>
      </c>
      <c r="AM322" s="34">
        <f t="shared" si="140"/>
        <v>0</v>
      </c>
      <c r="AN322" s="34" t="s">
        <v>1366</v>
      </c>
      <c r="AO322" s="34">
        <f t="shared" si="141"/>
        <v>0</v>
      </c>
      <c r="AP322" s="34" t="s">
        <v>73</v>
      </c>
      <c r="AQ322" s="34">
        <f t="shared" si="142"/>
        <v>0</v>
      </c>
      <c r="AR322" s="34" t="s">
        <v>1348</v>
      </c>
      <c r="AS322" s="34">
        <f t="shared" si="143"/>
        <v>0</v>
      </c>
      <c r="AT322" s="34" t="s">
        <v>227</v>
      </c>
      <c r="AU322" s="34" t="s">
        <v>1325</v>
      </c>
      <c r="AV322" s="34">
        <f t="shared" si="144"/>
        <v>0</v>
      </c>
      <c r="AW322" s="34" t="s">
        <v>1360</v>
      </c>
      <c r="AX322" s="34">
        <f t="shared" si="144"/>
        <v>0</v>
      </c>
      <c r="AY322" s="34" t="s">
        <v>1334</v>
      </c>
      <c r="AZ322" s="34">
        <f t="shared" si="144"/>
        <v>0</v>
      </c>
      <c r="BA322" s="34" t="s">
        <v>1356</v>
      </c>
      <c r="BB322" s="34">
        <f t="shared" si="144"/>
        <v>0</v>
      </c>
      <c r="BC322" s="34" t="s">
        <v>73</v>
      </c>
      <c r="BD322" s="34">
        <f t="shared" si="145"/>
        <v>0</v>
      </c>
      <c r="BE322" s="34" t="s">
        <v>1348</v>
      </c>
      <c r="BF322" s="34">
        <f t="shared" si="146"/>
        <v>0</v>
      </c>
      <c r="BG322" s="34">
        <v>9</v>
      </c>
      <c r="BH322" s="34" t="s">
        <v>1325</v>
      </c>
      <c r="BI322" s="34">
        <f t="shared" si="147"/>
        <v>0</v>
      </c>
      <c r="BJ322" s="34" t="s">
        <v>1331</v>
      </c>
      <c r="BK322" s="34">
        <f t="shared" si="148"/>
        <v>0</v>
      </c>
      <c r="BL322" s="34" t="s">
        <v>1334</v>
      </c>
      <c r="BM322" s="34">
        <f t="shared" si="149"/>
        <v>0</v>
      </c>
      <c r="BN322" s="34" t="s">
        <v>1357</v>
      </c>
      <c r="BO322" s="34">
        <f t="shared" si="150"/>
        <v>0</v>
      </c>
      <c r="BP322" s="34" t="s">
        <v>73</v>
      </c>
      <c r="BQ322" s="34">
        <f t="shared" si="151"/>
        <v>0</v>
      </c>
      <c r="BR322" s="34" t="s">
        <v>1348</v>
      </c>
      <c r="BS322" s="34">
        <f t="shared" si="152"/>
        <v>0</v>
      </c>
      <c r="BT322" s="34">
        <v>9</v>
      </c>
      <c r="BU322" s="34" t="s">
        <v>1325</v>
      </c>
      <c r="BV322" s="34">
        <f t="shared" si="153"/>
        <v>0</v>
      </c>
      <c r="BW322" s="34" t="s">
        <v>1331</v>
      </c>
      <c r="BX322" s="34">
        <f t="shared" si="153"/>
        <v>0</v>
      </c>
      <c r="BY322" s="34" t="s">
        <v>1334</v>
      </c>
      <c r="BZ322" s="34">
        <f t="shared" si="153"/>
        <v>0</v>
      </c>
      <c r="CA322" s="34" t="s">
        <v>1339</v>
      </c>
      <c r="CB322" s="34">
        <f t="shared" si="153"/>
        <v>0</v>
      </c>
      <c r="CC322" s="34" t="s">
        <v>1343</v>
      </c>
      <c r="CD322" s="34">
        <f t="shared" si="154"/>
        <v>0</v>
      </c>
      <c r="CE322" s="34" t="s">
        <v>1348</v>
      </c>
      <c r="CF322" s="34">
        <f t="shared" si="155"/>
        <v>0</v>
      </c>
      <c r="CG322" s="34">
        <v>9</v>
      </c>
      <c r="CH322" s="34" t="s">
        <v>1325</v>
      </c>
      <c r="CI322" s="34">
        <f t="shared" si="156"/>
        <v>0</v>
      </c>
      <c r="CJ322" s="34" t="s">
        <v>1331</v>
      </c>
      <c r="CK322" s="34">
        <f t="shared" si="157"/>
        <v>0</v>
      </c>
      <c r="CL322" s="34" t="s">
        <v>1334</v>
      </c>
      <c r="CM322" s="34">
        <f t="shared" si="158"/>
        <v>0</v>
      </c>
      <c r="CN322" s="34" t="s">
        <v>1339</v>
      </c>
      <c r="CO322" s="34">
        <f t="shared" si="159"/>
        <v>0</v>
      </c>
      <c r="CP322" s="34" t="s">
        <v>1343</v>
      </c>
      <c r="CQ322" s="34">
        <f t="shared" si="160"/>
        <v>0</v>
      </c>
      <c r="CR322" s="34" t="s">
        <v>1348</v>
      </c>
      <c r="CS322" s="34">
        <f t="shared" si="161"/>
        <v>0</v>
      </c>
    </row>
    <row r="323" spans="1:97" s="44" customFormat="1" ht="15.75">
      <c r="A323" s="42" t="s">
        <v>1036</v>
      </c>
      <c r="B323" s="40" t="s">
        <v>496</v>
      </c>
      <c r="C323" s="42" t="s">
        <v>44</v>
      </c>
      <c r="D323" s="42" t="s">
        <v>8</v>
      </c>
      <c r="E323" s="35"/>
      <c r="F323" s="42">
        <v>0</v>
      </c>
      <c r="G323" s="34">
        <v>0</v>
      </c>
      <c r="H323" s="34">
        <v>90</v>
      </c>
      <c r="I323" s="34">
        <v>67</v>
      </c>
      <c r="J323" s="34">
        <v>32</v>
      </c>
      <c r="K323" s="73">
        <v>28</v>
      </c>
      <c r="L323" s="34">
        <v>56.5</v>
      </c>
      <c r="M323" s="34">
        <v>60</v>
      </c>
      <c r="N323" s="34">
        <v>334</v>
      </c>
      <c r="O323" s="34" t="str">
        <f>IF(D323="理科",IF(N323&gt;=分数线!$C$2,"本科",""),IF(D323="文科",IF(N323&gt;=分数线!$C$3,"本科","")))</f>
        <v/>
      </c>
      <c r="P323" s="34">
        <f t="shared" ref="P323:P386" si="162">IF(F323&gt;0,IF(O323="本科",(2-F323)*36,-(F323)*36),IF(O323="本科",2*36,0))</f>
        <v>0</v>
      </c>
      <c r="Q323" s="34" t="str">
        <f>IF(D323="理科",IF(N323&gt;=分数线!$C$6,"重本",""),IF(D323="文科",IF(N323&gt;=分数线!$C$7,"重本","")))</f>
        <v/>
      </c>
      <c r="R323" s="34">
        <f t="shared" si="133"/>
        <v>0</v>
      </c>
      <c r="S323" s="34">
        <f t="shared" si="134"/>
        <v>0</v>
      </c>
      <c r="T323" s="34">
        <v>8</v>
      </c>
      <c r="U323" s="34" t="s">
        <v>1324</v>
      </c>
      <c r="V323" s="34">
        <f t="shared" si="135"/>
        <v>0</v>
      </c>
      <c r="W323" s="34" t="s">
        <v>1330</v>
      </c>
      <c r="X323" s="34">
        <f t="shared" si="135"/>
        <v>0</v>
      </c>
      <c r="Y323" s="34" t="s">
        <v>1365</v>
      </c>
      <c r="Z323" s="34">
        <f t="shared" si="135"/>
        <v>0</v>
      </c>
      <c r="AA323" s="34" t="s">
        <v>1366</v>
      </c>
      <c r="AB323" s="34">
        <f t="shared" si="135"/>
        <v>0</v>
      </c>
      <c r="AC323" s="34" t="s">
        <v>1344</v>
      </c>
      <c r="AD323" s="34">
        <f t="shared" si="136"/>
        <v>0</v>
      </c>
      <c r="AE323" s="34" t="s">
        <v>1349</v>
      </c>
      <c r="AF323" s="34">
        <f t="shared" si="137"/>
        <v>0</v>
      </c>
      <c r="AG323" s="34" t="s">
        <v>219</v>
      </c>
      <c r="AH323" s="34" t="s">
        <v>1324</v>
      </c>
      <c r="AI323" s="34">
        <f t="shared" si="138"/>
        <v>0</v>
      </c>
      <c r="AJ323" s="34" t="s">
        <v>1330</v>
      </c>
      <c r="AK323" s="34">
        <f t="shared" si="139"/>
        <v>0</v>
      </c>
      <c r="AL323" s="34" t="s">
        <v>1365</v>
      </c>
      <c r="AM323" s="34">
        <f t="shared" si="140"/>
        <v>0</v>
      </c>
      <c r="AN323" s="34" t="s">
        <v>1366</v>
      </c>
      <c r="AO323" s="34">
        <f t="shared" si="141"/>
        <v>0</v>
      </c>
      <c r="AP323" s="34" t="s">
        <v>1344</v>
      </c>
      <c r="AQ323" s="34">
        <f t="shared" si="142"/>
        <v>0</v>
      </c>
      <c r="AR323" s="34" t="s">
        <v>1349</v>
      </c>
      <c r="AS323" s="34">
        <f t="shared" si="143"/>
        <v>0</v>
      </c>
      <c r="AT323" s="34" t="s">
        <v>219</v>
      </c>
      <c r="AU323" s="34" t="s">
        <v>1324</v>
      </c>
      <c r="AV323" s="34">
        <f t="shared" si="144"/>
        <v>0</v>
      </c>
      <c r="AW323" s="34" t="s">
        <v>1330</v>
      </c>
      <c r="AX323" s="34">
        <f t="shared" si="144"/>
        <v>0</v>
      </c>
      <c r="AY323" s="34" t="s">
        <v>1334</v>
      </c>
      <c r="AZ323" s="34">
        <f t="shared" si="144"/>
        <v>0</v>
      </c>
      <c r="BA323" s="34" t="s">
        <v>1357</v>
      </c>
      <c r="BB323" s="34">
        <f t="shared" si="144"/>
        <v>0</v>
      </c>
      <c r="BC323" s="34" t="s">
        <v>1344</v>
      </c>
      <c r="BD323" s="34">
        <f t="shared" si="145"/>
        <v>0</v>
      </c>
      <c r="BE323" s="34" t="s">
        <v>1349</v>
      </c>
      <c r="BF323" s="34">
        <f t="shared" si="146"/>
        <v>0</v>
      </c>
      <c r="BG323" s="34">
        <v>8</v>
      </c>
      <c r="BH323" s="34" t="s">
        <v>1324</v>
      </c>
      <c r="BI323" s="34">
        <f t="shared" si="147"/>
        <v>0</v>
      </c>
      <c r="BJ323" s="34" t="s">
        <v>1330</v>
      </c>
      <c r="BK323" s="34">
        <f t="shared" si="148"/>
        <v>0</v>
      </c>
      <c r="BL323" s="34" t="s">
        <v>1334</v>
      </c>
      <c r="BM323" s="34">
        <f t="shared" si="149"/>
        <v>0</v>
      </c>
      <c r="BN323" s="34" t="s">
        <v>1357</v>
      </c>
      <c r="BO323" s="34">
        <f t="shared" si="150"/>
        <v>0</v>
      </c>
      <c r="BP323" s="34" t="s">
        <v>1344</v>
      </c>
      <c r="BQ323" s="34">
        <f t="shared" si="151"/>
        <v>0</v>
      </c>
      <c r="BR323" s="34" t="s">
        <v>1342</v>
      </c>
      <c r="BS323" s="34">
        <f t="shared" si="152"/>
        <v>0</v>
      </c>
      <c r="BT323" s="34">
        <v>8</v>
      </c>
      <c r="BU323" s="34" t="s">
        <v>1324</v>
      </c>
      <c r="BV323" s="34">
        <f t="shared" si="153"/>
        <v>0</v>
      </c>
      <c r="BW323" s="34" t="s">
        <v>1330</v>
      </c>
      <c r="BX323" s="34">
        <f t="shared" si="153"/>
        <v>0</v>
      </c>
      <c r="BY323" s="34" t="s">
        <v>1334</v>
      </c>
      <c r="BZ323" s="34">
        <f t="shared" si="153"/>
        <v>0</v>
      </c>
      <c r="CA323" s="34" t="s">
        <v>1340</v>
      </c>
      <c r="CB323" s="34">
        <f t="shared" si="153"/>
        <v>0</v>
      </c>
      <c r="CC323" s="34" t="s">
        <v>1344</v>
      </c>
      <c r="CD323" s="34">
        <f t="shared" si="154"/>
        <v>0</v>
      </c>
      <c r="CE323" s="34" t="s">
        <v>1342</v>
      </c>
      <c r="CF323" s="34">
        <f t="shared" si="155"/>
        <v>0</v>
      </c>
      <c r="CG323" s="34">
        <v>8</v>
      </c>
      <c r="CH323" s="34" t="s">
        <v>1324</v>
      </c>
      <c r="CI323" s="34">
        <f t="shared" si="156"/>
        <v>0</v>
      </c>
      <c r="CJ323" s="34" t="s">
        <v>1330</v>
      </c>
      <c r="CK323" s="34">
        <f t="shared" si="157"/>
        <v>0</v>
      </c>
      <c r="CL323" s="34" t="s">
        <v>1334</v>
      </c>
      <c r="CM323" s="34">
        <f t="shared" si="158"/>
        <v>0</v>
      </c>
      <c r="CN323" s="34" t="s">
        <v>1340</v>
      </c>
      <c r="CO323" s="34">
        <f t="shared" si="159"/>
        <v>0</v>
      </c>
      <c r="CP323" s="34" t="s">
        <v>1344</v>
      </c>
      <c r="CQ323" s="34">
        <f t="shared" si="160"/>
        <v>0</v>
      </c>
      <c r="CR323" s="34" t="s">
        <v>1342</v>
      </c>
      <c r="CS323" s="34">
        <f t="shared" si="161"/>
        <v>0</v>
      </c>
    </row>
    <row r="324" spans="1:97" s="44" customFormat="1" ht="15.75">
      <c r="A324" s="42" t="s">
        <v>1037</v>
      </c>
      <c r="B324" s="40" t="s">
        <v>497</v>
      </c>
      <c r="C324" s="42" t="s">
        <v>44</v>
      </c>
      <c r="D324" s="42" t="s">
        <v>8</v>
      </c>
      <c r="E324" s="35"/>
      <c r="F324" s="42">
        <v>0.2</v>
      </c>
      <c r="G324" s="34">
        <v>0</v>
      </c>
      <c r="H324" s="34">
        <v>88</v>
      </c>
      <c r="I324" s="34">
        <v>60</v>
      </c>
      <c r="J324" s="34">
        <v>70</v>
      </c>
      <c r="K324" s="73">
        <v>16</v>
      </c>
      <c r="L324" s="34">
        <v>51</v>
      </c>
      <c r="M324" s="34">
        <v>47.5</v>
      </c>
      <c r="N324" s="34">
        <v>333</v>
      </c>
      <c r="O324" s="34" t="str">
        <f>IF(D324="理科",IF(N324&gt;=分数线!$C$2,"本科",""),IF(D324="文科",IF(N324&gt;=分数线!$C$3,"本科","")))</f>
        <v/>
      </c>
      <c r="P324" s="34">
        <f t="shared" si="162"/>
        <v>-7.2</v>
      </c>
      <c r="Q324" s="34" t="str">
        <f>IF(D324="理科",IF(N324&gt;=分数线!$C$6,"重本",""),IF(D324="文科",IF(N324&gt;=分数线!$C$7,"重本","")))</f>
        <v/>
      </c>
      <c r="R324" s="34">
        <f t="shared" si="133"/>
        <v>0</v>
      </c>
      <c r="S324" s="34">
        <f t="shared" si="134"/>
        <v>-7.2</v>
      </c>
      <c r="T324" s="34">
        <v>8</v>
      </c>
      <c r="U324" s="34" t="s">
        <v>1324</v>
      </c>
      <c r="V324" s="34">
        <f t="shared" si="135"/>
        <v>-0.12000000000000001</v>
      </c>
      <c r="W324" s="34" t="s">
        <v>1330</v>
      </c>
      <c r="X324" s="34">
        <f t="shared" si="135"/>
        <v>-0.12000000000000001</v>
      </c>
      <c r="Y324" s="34" t="s">
        <v>1365</v>
      </c>
      <c r="Z324" s="34">
        <f t="shared" si="135"/>
        <v>-0.12000000000000001</v>
      </c>
      <c r="AA324" s="34" t="s">
        <v>1366</v>
      </c>
      <c r="AB324" s="34">
        <f t="shared" si="135"/>
        <v>-0.12000000000000001</v>
      </c>
      <c r="AC324" s="34" t="s">
        <v>1344</v>
      </c>
      <c r="AD324" s="34">
        <f t="shared" si="136"/>
        <v>-0.12000000000000001</v>
      </c>
      <c r="AE324" s="34" t="s">
        <v>1349</v>
      </c>
      <c r="AF324" s="34">
        <f t="shared" si="137"/>
        <v>-0.12000000000000001</v>
      </c>
      <c r="AG324" s="34" t="s">
        <v>219</v>
      </c>
      <c r="AH324" s="34" t="s">
        <v>1324</v>
      </c>
      <c r="AI324" s="34">
        <f t="shared" si="138"/>
        <v>-0.12000000000000001</v>
      </c>
      <c r="AJ324" s="34" t="s">
        <v>1330</v>
      </c>
      <c r="AK324" s="34">
        <f t="shared" si="139"/>
        <v>-0.12000000000000001</v>
      </c>
      <c r="AL324" s="34" t="s">
        <v>1365</v>
      </c>
      <c r="AM324" s="34">
        <f t="shared" si="140"/>
        <v>-0.12000000000000001</v>
      </c>
      <c r="AN324" s="34" t="s">
        <v>1366</v>
      </c>
      <c r="AO324" s="34">
        <f t="shared" si="141"/>
        <v>-0.12000000000000001</v>
      </c>
      <c r="AP324" s="34" t="s">
        <v>1344</v>
      </c>
      <c r="AQ324" s="34">
        <f t="shared" si="142"/>
        <v>-0.12000000000000001</v>
      </c>
      <c r="AR324" s="34" t="s">
        <v>1349</v>
      </c>
      <c r="AS324" s="34">
        <f t="shared" si="143"/>
        <v>-0.12000000000000001</v>
      </c>
      <c r="AT324" s="34" t="s">
        <v>219</v>
      </c>
      <c r="AU324" s="34" t="s">
        <v>1324</v>
      </c>
      <c r="AV324" s="34">
        <f t="shared" si="144"/>
        <v>-0.18000000000000002</v>
      </c>
      <c r="AW324" s="34" t="s">
        <v>1330</v>
      </c>
      <c r="AX324" s="34">
        <f t="shared" si="144"/>
        <v>-0.18000000000000002</v>
      </c>
      <c r="AY324" s="34" t="s">
        <v>1334</v>
      </c>
      <c r="AZ324" s="34">
        <f t="shared" si="144"/>
        <v>-0.18000000000000002</v>
      </c>
      <c r="BA324" s="34" t="s">
        <v>1357</v>
      </c>
      <c r="BB324" s="34">
        <f t="shared" si="144"/>
        <v>-0.18000000000000002</v>
      </c>
      <c r="BC324" s="34" t="s">
        <v>1344</v>
      </c>
      <c r="BD324" s="34">
        <f t="shared" si="145"/>
        <v>-0.18000000000000002</v>
      </c>
      <c r="BE324" s="34" t="s">
        <v>1349</v>
      </c>
      <c r="BF324" s="34">
        <f t="shared" si="146"/>
        <v>-0.18000000000000002</v>
      </c>
      <c r="BG324" s="34">
        <v>8</v>
      </c>
      <c r="BH324" s="34" t="s">
        <v>1324</v>
      </c>
      <c r="BI324" s="34">
        <f t="shared" si="147"/>
        <v>-0.18000000000000002</v>
      </c>
      <c r="BJ324" s="34" t="s">
        <v>1330</v>
      </c>
      <c r="BK324" s="34">
        <f t="shared" si="148"/>
        <v>-0.18000000000000002</v>
      </c>
      <c r="BL324" s="34" t="s">
        <v>1334</v>
      </c>
      <c r="BM324" s="34">
        <f t="shared" si="149"/>
        <v>-0.18000000000000002</v>
      </c>
      <c r="BN324" s="34" t="s">
        <v>1357</v>
      </c>
      <c r="BO324" s="34">
        <f t="shared" si="150"/>
        <v>-0.18000000000000002</v>
      </c>
      <c r="BP324" s="34" t="s">
        <v>1344</v>
      </c>
      <c r="BQ324" s="34">
        <f t="shared" si="151"/>
        <v>-0.18000000000000002</v>
      </c>
      <c r="BR324" s="34" t="s">
        <v>1342</v>
      </c>
      <c r="BS324" s="34">
        <f t="shared" si="152"/>
        <v>-0.18000000000000002</v>
      </c>
      <c r="BT324" s="34">
        <v>8</v>
      </c>
      <c r="BU324" s="34" t="s">
        <v>1324</v>
      </c>
      <c r="BV324" s="34">
        <f t="shared" si="153"/>
        <v>-0.3</v>
      </c>
      <c r="BW324" s="34" t="s">
        <v>1330</v>
      </c>
      <c r="BX324" s="34">
        <f t="shared" si="153"/>
        <v>-0.3</v>
      </c>
      <c r="BY324" s="34" t="s">
        <v>1334</v>
      </c>
      <c r="BZ324" s="34">
        <f t="shared" si="153"/>
        <v>-0.3</v>
      </c>
      <c r="CA324" s="34" t="s">
        <v>1340</v>
      </c>
      <c r="CB324" s="34">
        <f t="shared" si="153"/>
        <v>-0.3</v>
      </c>
      <c r="CC324" s="34" t="s">
        <v>1344</v>
      </c>
      <c r="CD324" s="34">
        <f t="shared" si="154"/>
        <v>-0.3</v>
      </c>
      <c r="CE324" s="34" t="s">
        <v>1342</v>
      </c>
      <c r="CF324" s="34">
        <f t="shared" si="155"/>
        <v>-0.3</v>
      </c>
      <c r="CG324" s="34">
        <v>8</v>
      </c>
      <c r="CH324" s="34" t="s">
        <v>1324</v>
      </c>
      <c r="CI324" s="34">
        <f t="shared" si="156"/>
        <v>-0.3</v>
      </c>
      <c r="CJ324" s="34" t="s">
        <v>1330</v>
      </c>
      <c r="CK324" s="34">
        <f t="shared" si="157"/>
        <v>-0.3</v>
      </c>
      <c r="CL324" s="34" t="s">
        <v>1334</v>
      </c>
      <c r="CM324" s="34">
        <f t="shared" si="158"/>
        <v>-0.3</v>
      </c>
      <c r="CN324" s="34" t="s">
        <v>1340</v>
      </c>
      <c r="CO324" s="34">
        <f t="shared" si="159"/>
        <v>-0.3</v>
      </c>
      <c r="CP324" s="34" t="s">
        <v>1344</v>
      </c>
      <c r="CQ324" s="34">
        <f t="shared" si="160"/>
        <v>-0.3</v>
      </c>
      <c r="CR324" s="34" t="s">
        <v>1342</v>
      </c>
      <c r="CS324" s="34">
        <f t="shared" si="161"/>
        <v>-0.3</v>
      </c>
    </row>
    <row r="325" spans="1:97" s="44" customFormat="1" ht="15.75">
      <c r="A325" s="42" t="s">
        <v>1038</v>
      </c>
      <c r="B325" s="40" t="s">
        <v>498</v>
      </c>
      <c r="C325" s="42" t="s">
        <v>44</v>
      </c>
      <c r="D325" s="42" t="s">
        <v>8</v>
      </c>
      <c r="E325" s="35"/>
      <c r="F325" s="42">
        <v>0</v>
      </c>
      <c r="G325" s="34">
        <v>0</v>
      </c>
      <c r="H325" s="34">
        <v>98</v>
      </c>
      <c r="I325" s="34">
        <v>79</v>
      </c>
      <c r="J325" s="34">
        <v>40</v>
      </c>
      <c r="K325" s="73">
        <v>18.5</v>
      </c>
      <c r="L325" s="34">
        <v>46</v>
      </c>
      <c r="M325" s="34">
        <v>50</v>
      </c>
      <c r="N325" s="34">
        <v>332</v>
      </c>
      <c r="O325" s="34" t="str">
        <f>IF(D325="理科",IF(N325&gt;=分数线!$C$2,"本科",""),IF(D325="文科",IF(N325&gt;=分数线!$C$3,"本科","")))</f>
        <v/>
      </c>
      <c r="P325" s="34">
        <f t="shared" si="162"/>
        <v>0</v>
      </c>
      <c r="Q325" s="34" t="str">
        <f>IF(D325="理科",IF(N325&gt;=分数线!$C$6,"重本",""),IF(D325="文科",IF(N325&gt;=分数线!$C$7,"重本","")))</f>
        <v/>
      </c>
      <c r="R325" s="34">
        <f t="shared" si="133"/>
        <v>0</v>
      </c>
      <c r="S325" s="34">
        <f t="shared" si="134"/>
        <v>0</v>
      </c>
      <c r="T325" s="34">
        <v>8</v>
      </c>
      <c r="U325" s="34" t="s">
        <v>1324</v>
      </c>
      <c r="V325" s="34">
        <f t="shared" si="135"/>
        <v>0</v>
      </c>
      <c r="W325" s="34" t="s">
        <v>1330</v>
      </c>
      <c r="X325" s="34">
        <f t="shared" si="135"/>
        <v>0</v>
      </c>
      <c r="Y325" s="34" t="s">
        <v>1365</v>
      </c>
      <c r="Z325" s="34">
        <f t="shared" si="135"/>
        <v>0</v>
      </c>
      <c r="AA325" s="34" t="s">
        <v>1366</v>
      </c>
      <c r="AB325" s="34">
        <f t="shared" si="135"/>
        <v>0</v>
      </c>
      <c r="AC325" s="34" t="s">
        <v>1344</v>
      </c>
      <c r="AD325" s="34">
        <f t="shared" si="136"/>
        <v>0</v>
      </c>
      <c r="AE325" s="34" t="s">
        <v>1349</v>
      </c>
      <c r="AF325" s="34">
        <f t="shared" si="137"/>
        <v>0</v>
      </c>
      <c r="AG325" s="34" t="s">
        <v>219</v>
      </c>
      <c r="AH325" s="34" t="s">
        <v>1324</v>
      </c>
      <c r="AI325" s="34">
        <f t="shared" si="138"/>
        <v>0</v>
      </c>
      <c r="AJ325" s="34" t="s">
        <v>1330</v>
      </c>
      <c r="AK325" s="34">
        <f t="shared" si="139"/>
        <v>0</v>
      </c>
      <c r="AL325" s="34" t="s">
        <v>1365</v>
      </c>
      <c r="AM325" s="34">
        <f t="shared" si="140"/>
        <v>0</v>
      </c>
      <c r="AN325" s="34" t="s">
        <v>1366</v>
      </c>
      <c r="AO325" s="34">
        <f t="shared" si="141"/>
        <v>0</v>
      </c>
      <c r="AP325" s="34" t="s">
        <v>1344</v>
      </c>
      <c r="AQ325" s="34">
        <f t="shared" si="142"/>
        <v>0</v>
      </c>
      <c r="AR325" s="34" t="s">
        <v>1349</v>
      </c>
      <c r="AS325" s="34">
        <f t="shared" si="143"/>
        <v>0</v>
      </c>
      <c r="AT325" s="34" t="s">
        <v>219</v>
      </c>
      <c r="AU325" s="34" t="s">
        <v>1324</v>
      </c>
      <c r="AV325" s="34">
        <f t="shared" si="144"/>
        <v>0</v>
      </c>
      <c r="AW325" s="34" t="s">
        <v>1330</v>
      </c>
      <c r="AX325" s="34">
        <f t="shared" si="144"/>
        <v>0</v>
      </c>
      <c r="AY325" s="34" t="s">
        <v>1334</v>
      </c>
      <c r="AZ325" s="34">
        <f t="shared" si="144"/>
        <v>0</v>
      </c>
      <c r="BA325" s="34" t="s">
        <v>1357</v>
      </c>
      <c r="BB325" s="34">
        <f t="shared" si="144"/>
        <v>0</v>
      </c>
      <c r="BC325" s="34" t="s">
        <v>1344</v>
      </c>
      <c r="BD325" s="34">
        <f t="shared" si="145"/>
        <v>0</v>
      </c>
      <c r="BE325" s="34" t="s">
        <v>1349</v>
      </c>
      <c r="BF325" s="34">
        <f t="shared" si="146"/>
        <v>0</v>
      </c>
      <c r="BG325" s="34">
        <v>8</v>
      </c>
      <c r="BH325" s="34" t="s">
        <v>1324</v>
      </c>
      <c r="BI325" s="34">
        <f t="shared" si="147"/>
        <v>0</v>
      </c>
      <c r="BJ325" s="34" t="s">
        <v>1330</v>
      </c>
      <c r="BK325" s="34">
        <f t="shared" si="148"/>
        <v>0</v>
      </c>
      <c r="BL325" s="34" t="s">
        <v>1334</v>
      </c>
      <c r="BM325" s="34">
        <f t="shared" si="149"/>
        <v>0</v>
      </c>
      <c r="BN325" s="34" t="s">
        <v>1357</v>
      </c>
      <c r="BO325" s="34">
        <f t="shared" si="150"/>
        <v>0</v>
      </c>
      <c r="BP325" s="34" t="s">
        <v>1344</v>
      </c>
      <c r="BQ325" s="34">
        <f t="shared" si="151"/>
        <v>0</v>
      </c>
      <c r="BR325" s="34" t="s">
        <v>1342</v>
      </c>
      <c r="BS325" s="34">
        <f t="shared" si="152"/>
        <v>0</v>
      </c>
      <c r="BT325" s="34" t="e">
        <v>#N/A</v>
      </c>
      <c r="BU325" s="34" t="e">
        <v>#N/A</v>
      </c>
      <c r="BV325" s="34">
        <f t="shared" si="153"/>
        <v>0</v>
      </c>
      <c r="BW325" s="34" t="e">
        <v>#N/A</v>
      </c>
      <c r="BX325" s="34">
        <f t="shared" si="153"/>
        <v>0</v>
      </c>
      <c r="BY325" s="34" t="s">
        <v>1334</v>
      </c>
      <c r="BZ325" s="34">
        <f t="shared" si="153"/>
        <v>0</v>
      </c>
      <c r="CA325" s="34" t="e">
        <v>#N/A</v>
      </c>
      <c r="CB325" s="34">
        <f t="shared" si="153"/>
        <v>0</v>
      </c>
      <c r="CC325" s="34" t="e">
        <v>#N/A</v>
      </c>
      <c r="CD325" s="34">
        <f t="shared" si="154"/>
        <v>0</v>
      </c>
      <c r="CE325" s="34" t="e">
        <v>#N/A</v>
      </c>
      <c r="CF325" s="34">
        <f t="shared" si="155"/>
        <v>0</v>
      </c>
      <c r="CG325" s="34">
        <v>8</v>
      </c>
      <c r="CH325" s="34" t="s">
        <v>1324</v>
      </c>
      <c r="CI325" s="34">
        <f t="shared" si="156"/>
        <v>0</v>
      </c>
      <c r="CJ325" s="34" t="s">
        <v>1330</v>
      </c>
      <c r="CK325" s="34">
        <f t="shared" si="157"/>
        <v>0</v>
      </c>
      <c r="CL325" s="34" t="s">
        <v>1334</v>
      </c>
      <c r="CM325" s="34">
        <f t="shared" si="158"/>
        <v>0</v>
      </c>
      <c r="CN325" s="34" t="s">
        <v>1340</v>
      </c>
      <c r="CO325" s="34">
        <f t="shared" si="159"/>
        <v>0</v>
      </c>
      <c r="CP325" s="34" t="s">
        <v>1344</v>
      </c>
      <c r="CQ325" s="34">
        <f t="shared" si="160"/>
        <v>0</v>
      </c>
      <c r="CR325" s="34" t="s">
        <v>1342</v>
      </c>
      <c r="CS325" s="34">
        <f t="shared" si="161"/>
        <v>0</v>
      </c>
    </row>
    <row r="326" spans="1:97" s="44" customFormat="1" ht="15.75">
      <c r="A326" s="42" t="s">
        <v>1039</v>
      </c>
      <c r="B326" s="40" t="s">
        <v>499</v>
      </c>
      <c r="C326" s="42" t="s">
        <v>44</v>
      </c>
      <c r="D326" s="42" t="s">
        <v>8</v>
      </c>
      <c r="E326" s="35"/>
      <c r="F326" s="42">
        <v>0</v>
      </c>
      <c r="G326" s="34">
        <v>0</v>
      </c>
      <c r="H326" s="34">
        <v>101</v>
      </c>
      <c r="I326" s="34">
        <v>62</v>
      </c>
      <c r="J326" s="34">
        <v>57</v>
      </c>
      <c r="K326" s="73">
        <v>22.5</v>
      </c>
      <c r="L326" s="34">
        <v>39</v>
      </c>
      <c r="M326" s="34">
        <v>50.5</v>
      </c>
      <c r="N326" s="34">
        <v>332</v>
      </c>
      <c r="O326" s="34" t="str">
        <f>IF(D326="理科",IF(N326&gt;=分数线!$C$2,"本科",""),IF(D326="文科",IF(N326&gt;=分数线!$C$3,"本科","")))</f>
        <v/>
      </c>
      <c r="P326" s="34">
        <f t="shared" si="162"/>
        <v>0</v>
      </c>
      <c r="Q326" s="34" t="str">
        <f>IF(D326="理科",IF(N326&gt;=分数线!$C$6,"重本",""),IF(D326="文科",IF(N326&gt;=分数线!$C$7,"重本","")))</f>
        <v/>
      </c>
      <c r="R326" s="34">
        <f t="shared" si="133"/>
        <v>0</v>
      </c>
      <c r="S326" s="34">
        <f t="shared" si="134"/>
        <v>0</v>
      </c>
      <c r="T326" s="34">
        <v>8</v>
      </c>
      <c r="U326" s="34" t="s">
        <v>1324</v>
      </c>
      <c r="V326" s="34">
        <f t="shared" si="135"/>
        <v>0</v>
      </c>
      <c r="W326" s="34" t="s">
        <v>1330</v>
      </c>
      <c r="X326" s="34">
        <f t="shared" si="135"/>
        <v>0</v>
      </c>
      <c r="Y326" s="34" t="s">
        <v>1365</v>
      </c>
      <c r="Z326" s="34">
        <f t="shared" si="135"/>
        <v>0</v>
      </c>
      <c r="AA326" s="34" t="s">
        <v>1366</v>
      </c>
      <c r="AB326" s="34">
        <f t="shared" si="135"/>
        <v>0</v>
      </c>
      <c r="AC326" s="34" t="s">
        <v>1344</v>
      </c>
      <c r="AD326" s="34">
        <f t="shared" si="136"/>
        <v>0</v>
      </c>
      <c r="AE326" s="34" t="s">
        <v>1349</v>
      </c>
      <c r="AF326" s="34">
        <f t="shared" si="137"/>
        <v>0</v>
      </c>
      <c r="AG326" s="34" t="s">
        <v>219</v>
      </c>
      <c r="AH326" s="34" t="s">
        <v>1324</v>
      </c>
      <c r="AI326" s="34">
        <f t="shared" si="138"/>
        <v>0</v>
      </c>
      <c r="AJ326" s="34" t="s">
        <v>1330</v>
      </c>
      <c r="AK326" s="34">
        <f t="shared" si="139"/>
        <v>0</v>
      </c>
      <c r="AL326" s="34" t="s">
        <v>1365</v>
      </c>
      <c r="AM326" s="34">
        <f t="shared" si="140"/>
        <v>0</v>
      </c>
      <c r="AN326" s="34" t="s">
        <v>1366</v>
      </c>
      <c r="AO326" s="34">
        <f t="shared" si="141"/>
        <v>0</v>
      </c>
      <c r="AP326" s="34" t="s">
        <v>1344</v>
      </c>
      <c r="AQ326" s="34">
        <f t="shared" si="142"/>
        <v>0</v>
      </c>
      <c r="AR326" s="34" t="s">
        <v>1349</v>
      </c>
      <c r="AS326" s="34">
        <f t="shared" si="143"/>
        <v>0</v>
      </c>
      <c r="AT326" s="34" t="s">
        <v>219</v>
      </c>
      <c r="AU326" s="34" t="s">
        <v>1324</v>
      </c>
      <c r="AV326" s="34">
        <f t="shared" si="144"/>
        <v>0</v>
      </c>
      <c r="AW326" s="34" t="s">
        <v>1330</v>
      </c>
      <c r="AX326" s="34">
        <f t="shared" si="144"/>
        <v>0</v>
      </c>
      <c r="AY326" s="34" t="s">
        <v>1334</v>
      </c>
      <c r="AZ326" s="34">
        <f t="shared" si="144"/>
        <v>0</v>
      </c>
      <c r="BA326" s="34" t="s">
        <v>1357</v>
      </c>
      <c r="BB326" s="34">
        <f t="shared" si="144"/>
        <v>0</v>
      </c>
      <c r="BC326" s="34" t="s">
        <v>1344</v>
      </c>
      <c r="BD326" s="34">
        <f t="shared" si="145"/>
        <v>0</v>
      </c>
      <c r="BE326" s="34" t="s">
        <v>1349</v>
      </c>
      <c r="BF326" s="34">
        <f t="shared" si="146"/>
        <v>0</v>
      </c>
      <c r="BG326" s="34">
        <v>8</v>
      </c>
      <c r="BH326" s="34" t="s">
        <v>1324</v>
      </c>
      <c r="BI326" s="34">
        <f t="shared" si="147"/>
        <v>0</v>
      </c>
      <c r="BJ326" s="34" t="s">
        <v>1330</v>
      </c>
      <c r="BK326" s="34">
        <f t="shared" si="148"/>
        <v>0</v>
      </c>
      <c r="BL326" s="34" t="s">
        <v>1334</v>
      </c>
      <c r="BM326" s="34">
        <f t="shared" si="149"/>
        <v>0</v>
      </c>
      <c r="BN326" s="34" t="s">
        <v>1357</v>
      </c>
      <c r="BO326" s="34">
        <f t="shared" si="150"/>
        <v>0</v>
      </c>
      <c r="BP326" s="34" t="s">
        <v>1344</v>
      </c>
      <c r="BQ326" s="34">
        <f t="shared" si="151"/>
        <v>0</v>
      </c>
      <c r="BR326" s="34" t="s">
        <v>1342</v>
      </c>
      <c r="BS326" s="34">
        <f t="shared" si="152"/>
        <v>0</v>
      </c>
      <c r="BT326" s="34">
        <v>8</v>
      </c>
      <c r="BU326" s="34" t="s">
        <v>1324</v>
      </c>
      <c r="BV326" s="34">
        <f t="shared" si="153"/>
        <v>0</v>
      </c>
      <c r="BW326" s="34" t="s">
        <v>1330</v>
      </c>
      <c r="BX326" s="34">
        <f t="shared" si="153"/>
        <v>0</v>
      </c>
      <c r="BY326" s="34" t="s">
        <v>1334</v>
      </c>
      <c r="BZ326" s="34">
        <f t="shared" si="153"/>
        <v>0</v>
      </c>
      <c r="CA326" s="34" t="s">
        <v>1340</v>
      </c>
      <c r="CB326" s="34">
        <f t="shared" si="153"/>
        <v>0</v>
      </c>
      <c r="CC326" s="34" t="s">
        <v>1344</v>
      </c>
      <c r="CD326" s="34">
        <f t="shared" si="154"/>
        <v>0</v>
      </c>
      <c r="CE326" s="34" t="s">
        <v>1342</v>
      </c>
      <c r="CF326" s="34">
        <f t="shared" si="155"/>
        <v>0</v>
      </c>
      <c r="CG326" s="34">
        <v>8</v>
      </c>
      <c r="CH326" s="34" t="s">
        <v>1324</v>
      </c>
      <c r="CI326" s="34">
        <f t="shared" si="156"/>
        <v>0</v>
      </c>
      <c r="CJ326" s="34" t="s">
        <v>1330</v>
      </c>
      <c r="CK326" s="34">
        <f t="shared" si="157"/>
        <v>0</v>
      </c>
      <c r="CL326" s="34" t="s">
        <v>1334</v>
      </c>
      <c r="CM326" s="34">
        <f t="shared" si="158"/>
        <v>0</v>
      </c>
      <c r="CN326" s="34" t="s">
        <v>1340</v>
      </c>
      <c r="CO326" s="34">
        <f t="shared" si="159"/>
        <v>0</v>
      </c>
      <c r="CP326" s="34" t="s">
        <v>1344</v>
      </c>
      <c r="CQ326" s="34">
        <f t="shared" si="160"/>
        <v>0</v>
      </c>
      <c r="CR326" s="34" t="s">
        <v>1342</v>
      </c>
      <c r="CS326" s="34">
        <f t="shared" si="161"/>
        <v>0</v>
      </c>
    </row>
    <row r="327" spans="1:97" s="44" customFormat="1" ht="15.75">
      <c r="A327" s="42" t="s">
        <v>1040</v>
      </c>
      <c r="B327" s="40" t="s">
        <v>500</v>
      </c>
      <c r="C327" s="42" t="s">
        <v>44</v>
      </c>
      <c r="D327" s="42" t="s">
        <v>8</v>
      </c>
      <c r="E327" s="35"/>
      <c r="F327" s="42">
        <v>0.2</v>
      </c>
      <c r="G327" s="34">
        <v>0</v>
      </c>
      <c r="H327" s="34">
        <v>91</v>
      </c>
      <c r="I327" s="34">
        <v>50</v>
      </c>
      <c r="J327" s="34">
        <v>69</v>
      </c>
      <c r="K327" s="73">
        <v>26</v>
      </c>
      <c r="L327" s="34">
        <v>51</v>
      </c>
      <c r="M327" s="34">
        <v>44</v>
      </c>
      <c r="N327" s="34">
        <v>331</v>
      </c>
      <c r="O327" s="34" t="str">
        <f>IF(D327="理科",IF(N327&gt;=分数线!$C$2,"本科",""),IF(D327="文科",IF(N327&gt;=分数线!$C$3,"本科","")))</f>
        <v/>
      </c>
      <c r="P327" s="34">
        <f t="shared" si="162"/>
        <v>-7.2</v>
      </c>
      <c r="Q327" s="34" t="str">
        <f>IF(D327="理科",IF(N327&gt;=分数线!$C$6,"重本",""),IF(D327="文科",IF(N327&gt;=分数线!$C$7,"重本","")))</f>
        <v/>
      </c>
      <c r="R327" s="34">
        <f t="shared" si="133"/>
        <v>0</v>
      </c>
      <c r="S327" s="34">
        <f t="shared" si="134"/>
        <v>-7.2</v>
      </c>
      <c r="T327" s="34">
        <v>2</v>
      </c>
      <c r="U327" s="34" t="s">
        <v>1321</v>
      </c>
      <c r="V327" s="34">
        <f t="shared" si="135"/>
        <v>-0.12000000000000001</v>
      </c>
      <c r="W327" s="34" t="s">
        <v>1364</v>
      </c>
      <c r="X327" s="34">
        <f t="shared" si="135"/>
        <v>-0.12000000000000001</v>
      </c>
      <c r="Y327" s="34" t="s">
        <v>1333</v>
      </c>
      <c r="Z327" s="34">
        <f t="shared" si="135"/>
        <v>-0.12000000000000001</v>
      </c>
      <c r="AA327" s="34" t="s">
        <v>1340</v>
      </c>
      <c r="AB327" s="34">
        <f t="shared" si="135"/>
        <v>-0.12000000000000001</v>
      </c>
      <c r="AC327" s="34" t="s">
        <v>1345</v>
      </c>
      <c r="AD327" s="34">
        <f t="shared" si="136"/>
        <v>-0.12000000000000001</v>
      </c>
      <c r="AE327" s="34" t="s">
        <v>1348</v>
      </c>
      <c r="AF327" s="34">
        <f t="shared" si="137"/>
        <v>-0.12000000000000001</v>
      </c>
      <c r="AG327" s="34" t="s">
        <v>221</v>
      </c>
      <c r="AH327" s="34" t="s">
        <v>1321</v>
      </c>
      <c r="AI327" s="34">
        <f t="shared" si="138"/>
        <v>-0.12000000000000001</v>
      </c>
      <c r="AJ327" s="34" t="s">
        <v>1328</v>
      </c>
      <c r="AK327" s="34">
        <f t="shared" si="139"/>
        <v>-0.12000000000000001</v>
      </c>
      <c r="AL327" s="34" t="s">
        <v>1353</v>
      </c>
      <c r="AM327" s="34">
        <f t="shared" si="140"/>
        <v>-0.12000000000000001</v>
      </c>
      <c r="AN327" s="34" t="s">
        <v>1340</v>
      </c>
      <c r="AO327" s="34">
        <f t="shared" si="141"/>
        <v>-0.12000000000000001</v>
      </c>
      <c r="AP327" s="34" t="s">
        <v>1345</v>
      </c>
      <c r="AQ327" s="34">
        <f t="shared" si="142"/>
        <v>-0.12000000000000001</v>
      </c>
      <c r="AR327" s="34" t="s">
        <v>1348</v>
      </c>
      <c r="AS327" s="34">
        <f t="shared" si="143"/>
        <v>-0.12000000000000001</v>
      </c>
      <c r="AT327" s="34" t="s">
        <v>221</v>
      </c>
      <c r="AU327" s="34" t="s">
        <v>1321</v>
      </c>
      <c r="AV327" s="34">
        <f t="shared" si="144"/>
        <v>-0.18000000000000002</v>
      </c>
      <c r="AW327" s="34" t="s">
        <v>1328</v>
      </c>
      <c r="AX327" s="34">
        <f t="shared" si="144"/>
        <v>-0.18000000000000002</v>
      </c>
      <c r="AY327" s="34" t="s">
        <v>1361</v>
      </c>
      <c r="AZ327" s="34">
        <f t="shared" si="144"/>
        <v>-0.18000000000000002</v>
      </c>
      <c r="BA327" s="34" t="s">
        <v>1339</v>
      </c>
      <c r="BB327" s="34">
        <f t="shared" si="144"/>
        <v>-0.18000000000000002</v>
      </c>
      <c r="BC327" s="34" t="s">
        <v>1345</v>
      </c>
      <c r="BD327" s="34">
        <f t="shared" si="145"/>
        <v>-0.18000000000000002</v>
      </c>
      <c r="BE327" s="34" t="s">
        <v>1348</v>
      </c>
      <c r="BF327" s="34">
        <f t="shared" si="146"/>
        <v>-0.18000000000000002</v>
      </c>
      <c r="BG327" s="34">
        <v>6</v>
      </c>
      <c r="BH327" s="34" t="s">
        <v>1321</v>
      </c>
      <c r="BI327" s="34">
        <f t="shared" si="147"/>
        <v>-0.18000000000000002</v>
      </c>
      <c r="BJ327" s="34" t="s">
        <v>1328</v>
      </c>
      <c r="BK327" s="34">
        <f t="shared" si="148"/>
        <v>-0.18000000000000002</v>
      </c>
      <c r="BL327" s="34" t="s">
        <v>1353</v>
      </c>
      <c r="BM327" s="34">
        <f t="shared" si="149"/>
        <v>-0.18000000000000002</v>
      </c>
      <c r="BN327" s="34" t="s">
        <v>1339</v>
      </c>
      <c r="BO327" s="34">
        <f t="shared" si="150"/>
        <v>-0.18000000000000002</v>
      </c>
      <c r="BP327" s="34" t="s">
        <v>1345</v>
      </c>
      <c r="BQ327" s="34">
        <f t="shared" si="151"/>
        <v>-0.18000000000000002</v>
      </c>
      <c r="BR327" s="34" t="s">
        <v>1348</v>
      </c>
      <c r="BS327" s="34">
        <f t="shared" si="152"/>
        <v>-0.18000000000000002</v>
      </c>
      <c r="BT327" s="34">
        <v>6</v>
      </c>
      <c r="BU327" s="34" t="s">
        <v>1321</v>
      </c>
      <c r="BV327" s="34">
        <f t="shared" si="153"/>
        <v>-0.3</v>
      </c>
      <c r="BW327" s="34" t="s">
        <v>1328</v>
      </c>
      <c r="BX327" s="34">
        <f t="shared" si="153"/>
        <v>-0.3</v>
      </c>
      <c r="BY327" s="34" t="s">
        <v>70</v>
      </c>
      <c r="BZ327" s="34">
        <f t="shared" si="153"/>
        <v>-0.3</v>
      </c>
      <c r="CA327" s="34" t="s">
        <v>1339</v>
      </c>
      <c r="CB327" s="34">
        <f t="shared" si="153"/>
        <v>-0.3</v>
      </c>
      <c r="CC327" s="34" t="s">
        <v>1345</v>
      </c>
      <c r="CD327" s="34">
        <f t="shared" si="154"/>
        <v>-0.3</v>
      </c>
      <c r="CE327" s="34" t="s">
        <v>1342</v>
      </c>
      <c r="CF327" s="34">
        <f t="shared" si="155"/>
        <v>-0.3</v>
      </c>
      <c r="CG327" s="34">
        <v>6</v>
      </c>
      <c r="CH327" s="34" t="s">
        <v>1321</v>
      </c>
      <c r="CI327" s="34">
        <f t="shared" si="156"/>
        <v>-0.3</v>
      </c>
      <c r="CJ327" s="34" t="s">
        <v>1328</v>
      </c>
      <c r="CK327" s="34">
        <f t="shared" si="157"/>
        <v>-0.3</v>
      </c>
      <c r="CL327" s="34" t="s">
        <v>70</v>
      </c>
      <c r="CM327" s="34">
        <f t="shared" si="158"/>
        <v>-0.3</v>
      </c>
      <c r="CN327" s="34" t="s">
        <v>1339</v>
      </c>
      <c r="CO327" s="34">
        <f t="shared" si="159"/>
        <v>-0.3</v>
      </c>
      <c r="CP327" s="34" t="s">
        <v>1342</v>
      </c>
      <c r="CQ327" s="34">
        <f t="shared" si="160"/>
        <v>-0.3</v>
      </c>
      <c r="CR327" s="34" t="s">
        <v>1342</v>
      </c>
      <c r="CS327" s="34">
        <f t="shared" si="161"/>
        <v>-0.3</v>
      </c>
    </row>
    <row r="328" spans="1:97" s="44" customFormat="1" ht="15.75">
      <c r="A328" s="42" t="s">
        <v>1041</v>
      </c>
      <c r="B328" s="40" t="s">
        <v>501</v>
      </c>
      <c r="C328" s="42" t="s">
        <v>44</v>
      </c>
      <c r="D328" s="42" t="s">
        <v>8</v>
      </c>
      <c r="E328" s="35"/>
      <c r="F328" s="42">
        <v>0</v>
      </c>
      <c r="G328" s="34">
        <v>0</v>
      </c>
      <c r="H328" s="34">
        <v>99</v>
      </c>
      <c r="I328" s="34">
        <v>52</v>
      </c>
      <c r="J328" s="34">
        <v>59</v>
      </c>
      <c r="K328" s="73">
        <v>32.5</v>
      </c>
      <c r="L328" s="34">
        <v>40.5</v>
      </c>
      <c r="M328" s="34">
        <v>47</v>
      </c>
      <c r="N328" s="34">
        <v>330</v>
      </c>
      <c r="O328" s="34" t="str">
        <f>IF(D328="理科",IF(N328&gt;=分数线!$C$2,"本科",""),IF(D328="文科",IF(N328&gt;=分数线!$C$3,"本科","")))</f>
        <v/>
      </c>
      <c r="P328" s="34">
        <f t="shared" si="162"/>
        <v>0</v>
      </c>
      <c r="Q328" s="34" t="str">
        <f>IF(D328="理科",IF(N328&gt;=分数线!$C$6,"重本",""),IF(D328="文科",IF(N328&gt;=分数线!$C$7,"重本","")))</f>
        <v/>
      </c>
      <c r="R328" s="34">
        <f t="shared" si="133"/>
        <v>0</v>
      </c>
      <c r="S328" s="34">
        <f t="shared" si="134"/>
        <v>0</v>
      </c>
      <c r="T328" s="34">
        <v>6</v>
      </c>
      <c r="U328" s="34" t="s">
        <v>1321</v>
      </c>
      <c r="V328" s="34">
        <f t="shared" si="135"/>
        <v>0</v>
      </c>
      <c r="W328" s="34" t="s">
        <v>1328</v>
      </c>
      <c r="X328" s="34">
        <f t="shared" si="135"/>
        <v>0</v>
      </c>
      <c r="Y328" s="34" t="s">
        <v>1353</v>
      </c>
      <c r="Z328" s="34">
        <f t="shared" si="135"/>
        <v>0</v>
      </c>
      <c r="AA328" s="34" t="s">
        <v>1340</v>
      </c>
      <c r="AB328" s="34">
        <f t="shared" si="135"/>
        <v>0</v>
      </c>
      <c r="AC328" s="34" t="s">
        <v>1345</v>
      </c>
      <c r="AD328" s="34">
        <f t="shared" si="136"/>
        <v>0</v>
      </c>
      <c r="AE328" s="34" t="s">
        <v>1348</v>
      </c>
      <c r="AF328" s="34">
        <f t="shared" si="137"/>
        <v>0</v>
      </c>
      <c r="AG328" s="34" t="s">
        <v>221</v>
      </c>
      <c r="AH328" s="34" t="s">
        <v>1321</v>
      </c>
      <c r="AI328" s="34">
        <f t="shared" si="138"/>
        <v>0</v>
      </c>
      <c r="AJ328" s="34" t="s">
        <v>1328</v>
      </c>
      <c r="AK328" s="34">
        <f t="shared" si="139"/>
        <v>0</v>
      </c>
      <c r="AL328" s="34" t="s">
        <v>1353</v>
      </c>
      <c r="AM328" s="34">
        <f t="shared" si="140"/>
        <v>0</v>
      </c>
      <c r="AN328" s="34" t="s">
        <v>1340</v>
      </c>
      <c r="AO328" s="34">
        <f t="shared" si="141"/>
        <v>0</v>
      </c>
      <c r="AP328" s="34" t="s">
        <v>1345</v>
      </c>
      <c r="AQ328" s="34">
        <f t="shared" si="142"/>
        <v>0</v>
      </c>
      <c r="AR328" s="34" t="s">
        <v>1348</v>
      </c>
      <c r="AS328" s="34">
        <f t="shared" si="143"/>
        <v>0</v>
      </c>
      <c r="AT328" s="34" t="s">
        <v>221</v>
      </c>
      <c r="AU328" s="34" t="s">
        <v>1321</v>
      </c>
      <c r="AV328" s="34">
        <f t="shared" si="144"/>
        <v>0</v>
      </c>
      <c r="AW328" s="34" t="s">
        <v>1328</v>
      </c>
      <c r="AX328" s="34">
        <f t="shared" si="144"/>
        <v>0</v>
      </c>
      <c r="AY328" s="34" t="s">
        <v>1361</v>
      </c>
      <c r="AZ328" s="34">
        <f t="shared" si="144"/>
        <v>0</v>
      </c>
      <c r="BA328" s="34" t="s">
        <v>1339</v>
      </c>
      <c r="BB328" s="34">
        <f t="shared" si="144"/>
        <v>0</v>
      </c>
      <c r="BC328" s="34" t="s">
        <v>1345</v>
      </c>
      <c r="BD328" s="34">
        <f t="shared" si="145"/>
        <v>0</v>
      </c>
      <c r="BE328" s="34" t="s">
        <v>1348</v>
      </c>
      <c r="BF328" s="34">
        <f t="shared" si="146"/>
        <v>0</v>
      </c>
      <c r="BG328" s="34">
        <v>6</v>
      </c>
      <c r="BH328" s="34" t="s">
        <v>1321</v>
      </c>
      <c r="BI328" s="34">
        <f t="shared" si="147"/>
        <v>0</v>
      </c>
      <c r="BJ328" s="34" t="s">
        <v>1328</v>
      </c>
      <c r="BK328" s="34">
        <f t="shared" si="148"/>
        <v>0</v>
      </c>
      <c r="BL328" s="34" t="s">
        <v>1353</v>
      </c>
      <c r="BM328" s="34">
        <f t="shared" si="149"/>
        <v>0</v>
      </c>
      <c r="BN328" s="34" t="s">
        <v>1339</v>
      </c>
      <c r="BO328" s="34">
        <f t="shared" si="150"/>
        <v>0</v>
      </c>
      <c r="BP328" s="34" t="s">
        <v>1345</v>
      </c>
      <c r="BQ328" s="34">
        <f t="shared" si="151"/>
        <v>0</v>
      </c>
      <c r="BR328" s="34" t="s">
        <v>1348</v>
      </c>
      <c r="BS328" s="34">
        <f t="shared" si="152"/>
        <v>0</v>
      </c>
      <c r="BT328" s="34">
        <v>6</v>
      </c>
      <c r="BU328" s="34" t="s">
        <v>1321</v>
      </c>
      <c r="BV328" s="34">
        <f t="shared" si="153"/>
        <v>0</v>
      </c>
      <c r="BW328" s="34" t="s">
        <v>1328</v>
      </c>
      <c r="BX328" s="34">
        <f t="shared" si="153"/>
        <v>0</v>
      </c>
      <c r="BY328" s="34" t="s">
        <v>70</v>
      </c>
      <c r="BZ328" s="34">
        <f t="shared" si="153"/>
        <v>0</v>
      </c>
      <c r="CA328" s="34" t="s">
        <v>1339</v>
      </c>
      <c r="CB328" s="34">
        <f t="shared" si="153"/>
        <v>0</v>
      </c>
      <c r="CC328" s="34" t="s">
        <v>1345</v>
      </c>
      <c r="CD328" s="34">
        <f t="shared" si="154"/>
        <v>0</v>
      </c>
      <c r="CE328" s="34" t="s">
        <v>1342</v>
      </c>
      <c r="CF328" s="34">
        <f t="shared" si="155"/>
        <v>0</v>
      </c>
      <c r="CG328" s="34">
        <v>6</v>
      </c>
      <c r="CH328" s="34" t="s">
        <v>1321</v>
      </c>
      <c r="CI328" s="34">
        <f t="shared" si="156"/>
        <v>0</v>
      </c>
      <c r="CJ328" s="34" t="s">
        <v>1328</v>
      </c>
      <c r="CK328" s="34">
        <f t="shared" si="157"/>
        <v>0</v>
      </c>
      <c r="CL328" s="34" t="s">
        <v>70</v>
      </c>
      <c r="CM328" s="34">
        <f t="shared" si="158"/>
        <v>0</v>
      </c>
      <c r="CN328" s="34" t="s">
        <v>1339</v>
      </c>
      <c r="CO328" s="34">
        <f t="shared" si="159"/>
        <v>0</v>
      </c>
      <c r="CP328" s="34" t="s">
        <v>1342</v>
      </c>
      <c r="CQ328" s="34">
        <f t="shared" si="160"/>
        <v>0</v>
      </c>
      <c r="CR328" s="34" t="s">
        <v>1342</v>
      </c>
      <c r="CS328" s="34">
        <f t="shared" si="161"/>
        <v>0</v>
      </c>
    </row>
    <row r="329" spans="1:97" s="44" customFormat="1" ht="15.75">
      <c r="A329" s="42" t="s">
        <v>1042</v>
      </c>
      <c r="B329" s="40" t="s">
        <v>502</v>
      </c>
      <c r="C329" s="42" t="s">
        <v>44</v>
      </c>
      <c r="D329" s="42" t="s">
        <v>8</v>
      </c>
      <c r="E329" s="35"/>
      <c r="F329" s="42">
        <v>0.2</v>
      </c>
      <c r="G329" s="34">
        <v>0</v>
      </c>
      <c r="H329" s="34">
        <v>92</v>
      </c>
      <c r="I329" s="34">
        <v>66</v>
      </c>
      <c r="J329" s="34">
        <v>67</v>
      </c>
      <c r="K329" s="73">
        <v>26</v>
      </c>
      <c r="L329" s="34">
        <v>41</v>
      </c>
      <c r="M329" s="34">
        <v>38</v>
      </c>
      <c r="N329" s="34">
        <v>330</v>
      </c>
      <c r="O329" s="34" t="str">
        <f>IF(D329="理科",IF(N329&gt;=分数线!$C$2,"本科",""),IF(D329="文科",IF(N329&gt;=分数线!$C$3,"本科","")))</f>
        <v/>
      </c>
      <c r="P329" s="34">
        <f t="shared" si="162"/>
        <v>-7.2</v>
      </c>
      <c r="Q329" s="34" t="str">
        <f>IF(D329="理科",IF(N329&gt;=分数线!$C$6,"重本",""),IF(D329="文科",IF(N329&gt;=分数线!$C$7,"重本","")))</f>
        <v/>
      </c>
      <c r="R329" s="34">
        <f t="shared" si="133"/>
        <v>0</v>
      </c>
      <c r="S329" s="34">
        <f t="shared" si="134"/>
        <v>-7.2</v>
      </c>
      <c r="T329" s="34">
        <v>6</v>
      </c>
      <c r="U329" s="34" t="s">
        <v>1321</v>
      </c>
      <c r="V329" s="34">
        <f t="shared" si="135"/>
        <v>-0.12000000000000001</v>
      </c>
      <c r="W329" s="34" t="s">
        <v>1328</v>
      </c>
      <c r="X329" s="34">
        <f t="shared" si="135"/>
        <v>-0.12000000000000001</v>
      </c>
      <c r="Y329" s="34" t="s">
        <v>1353</v>
      </c>
      <c r="Z329" s="34">
        <f t="shared" si="135"/>
        <v>-0.12000000000000001</v>
      </c>
      <c r="AA329" s="34" t="s">
        <v>1340</v>
      </c>
      <c r="AB329" s="34">
        <f t="shared" si="135"/>
        <v>-0.12000000000000001</v>
      </c>
      <c r="AC329" s="34" t="s">
        <v>1345</v>
      </c>
      <c r="AD329" s="34">
        <f t="shared" si="136"/>
        <v>-0.12000000000000001</v>
      </c>
      <c r="AE329" s="34" t="s">
        <v>1348</v>
      </c>
      <c r="AF329" s="34">
        <f t="shared" si="137"/>
        <v>-0.12000000000000001</v>
      </c>
      <c r="AG329" s="34" t="s">
        <v>221</v>
      </c>
      <c r="AH329" s="34" t="s">
        <v>1321</v>
      </c>
      <c r="AI329" s="34">
        <f t="shared" si="138"/>
        <v>-0.12000000000000001</v>
      </c>
      <c r="AJ329" s="34" t="s">
        <v>1328</v>
      </c>
      <c r="AK329" s="34">
        <f t="shared" si="139"/>
        <v>-0.12000000000000001</v>
      </c>
      <c r="AL329" s="34" t="s">
        <v>1353</v>
      </c>
      <c r="AM329" s="34">
        <f t="shared" si="140"/>
        <v>-0.12000000000000001</v>
      </c>
      <c r="AN329" s="34" t="s">
        <v>1340</v>
      </c>
      <c r="AO329" s="34">
        <f t="shared" si="141"/>
        <v>-0.12000000000000001</v>
      </c>
      <c r="AP329" s="34" t="s">
        <v>1345</v>
      </c>
      <c r="AQ329" s="34">
        <f t="shared" si="142"/>
        <v>-0.12000000000000001</v>
      </c>
      <c r="AR329" s="34" t="s">
        <v>1348</v>
      </c>
      <c r="AS329" s="34">
        <f t="shared" si="143"/>
        <v>-0.12000000000000001</v>
      </c>
      <c r="AT329" s="34" t="s">
        <v>221</v>
      </c>
      <c r="AU329" s="34" t="s">
        <v>1321</v>
      </c>
      <c r="AV329" s="34">
        <f t="shared" si="144"/>
        <v>-0.18000000000000002</v>
      </c>
      <c r="AW329" s="34" t="s">
        <v>1328</v>
      </c>
      <c r="AX329" s="34">
        <f t="shared" si="144"/>
        <v>-0.18000000000000002</v>
      </c>
      <c r="AY329" s="34" t="s">
        <v>1361</v>
      </c>
      <c r="AZ329" s="34">
        <f t="shared" si="144"/>
        <v>-0.18000000000000002</v>
      </c>
      <c r="BA329" s="34" t="s">
        <v>1339</v>
      </c>
      <c r="BB329" s="34">
        <f t="shared" si="144"/>
        <v>-0.18000000000000002</v>
      </c>
      <c r="BC329" s="34" t="s">
        <v>1345</v>
      </c>
      <c r="BD329" s="34">
        <f t="shared" si="145"/>
        <v>-0.18000000000000002</v>
      </c>
      <c r="BE329" s="34" t="s">
        <v>1348</v>
      </c>
      <c r="BF329" s="34">
        <f t="shared" si="146"/>
        <v>-0.18000000000000002</v>
      </c>
      <c r="BG329" s="34">
        <v>6</v>
      </c>
      <c r="BH329" s="34" t="s">
        <v>1321</v>
      </c>
      <c r="BI329" s="34">
        <f t="shared" si="147"/>
        <v>-0.18000000000000002</v>
      </c>
      <c r="BJ329" s="34" t="s">
        <v>1328</v>
      </c>
      <c r="BK329" s="34">
        <f t="shared" si="148"/>
        <v>-0.18000000000000002</v>
      </c>
      <c r="BL329" s="34" t="s">
        <v>1353</v>
      </c>
      <c r="BM329" s="34">
        <f t="shared" si="149"/>
        <v>-0.18000000000000002</v>
      </c>
      <c r="BN329" s="34" t="s">
        <v>1339</v>
      </c>
      <c r="BO329" s="34">
        <f t="shared" si="150"/>
        <v>-0.18000000000000002</v>
      </c>
      <c r="BP329" s="34" t="s">
        <v>1345</v>
      </c>
      <c r="BQ329" s="34">
        <f t="shared" si="151"/>
        <v>-0.18000000000000002</v>
      </c>
      <c r="BR329" s="34" t="s">
        <v>1348</v>
      </c>
      <c r="BS329" s="34">
        <f t="shared" si="152"/>
        <v>-0.18000000000000002</v>
      </c>
      <c r="BT329" s="34">
        <v>6</v>
      </c>
      <c r="BU329" s="34" t="s">
        <v>1321</v>
      </c>
      <c r="BV329" s="34">
        <f t="shared" si="153"/>
        <v>-0.3</v>
      </c>
      <c r="BW329" s="34" t="s">
        <v>1328</v>
      </c>
      <c r="BX329" s="34">
        <f t="shared" si="153"/>
        <v>-0.3</v>
      </c>
      <c r="BY329" s="34" t="s">
        <v>70</v>
      </c>
      <c r="BZ329" s="34">
        <f t="shared" si="153"/>
        <v>-0.3</v>
      </c>
      <c r="CA329" s="34" t="s">
        <v>1339</v>
      </c>
      <c r="CB329" s="34">
        <f t="shared" si="153"/>
        <v>-0.3</v>
      </c>
      <c r="CC329" s="34" t="s">
        <v>1345</v>
      </c>
      <c r="CD329" s="34">
        <f t="shared" si="154"/>
        <v>-0.3</v>
      </c>
      <c r="CE329" s="34" t="s">
        <v>1342</v>
      </c>
      <c r="CF329" s="34">
        <f t="shared" si="155"/>
        <v>-0.3</v>
      </c>
      <c r="CG329" s="34">
        <v>6</v>
      </c>
      <c r="CH329" s="34" t="s">
        <v>1321</v>
      </c>
      <c r="CI329" s="34">
        <f t="shared" si="156"/>
        <v>-0.3</v>
      </c>
      <c r="CJ329" s="34" t="s">
        <v>1328</v>
      </c>
      <c r="CK329" s="34">
        <f t="shared" si="157"/>
        <v>-0.3</v>
      </c>
      <c r="CL329" s="34" t="s">
        <v>70</v>
      </c>
      <c r="CM329" s="34">
        <f t="shared" si="158"/>
        <v>-0.3</v>
      </c>
      <c r="CN329" s="34" t="s">
        <v>1339</v>
      </c>
      <c r="CO329" s="34">
        <f t="shared" si="159"/>
        <v>-0.3</v>
      </c>
      <c r="CP329" s="34" t="s">
        <v>1342</v>
      </c>
      <c r="CQ329" s="34">
        <f t="shared" si="160"/>
        <v>-0.3</v>
      </c>
      <c r="CR329" s="34" t="s">
        <v>1342</v>
      </c>
      <c r="CS329" s="34">
        <f t="shared" si="161"/>
        <v>-0.3</v>
      </c>
    </row>
    <row r="330" spans="1:97" s="44" customFormat="1" ht="15.75">
      <c r="A330" s="42" t="s">
        <v>1043</v>
      </c>
      <c r="B330" s="40" t="s">
        <v>503</v>
      </c>
      <c r="C330" s="42" t="s">
        <v>44</v>
      </c>
      <c r="D330" s="42" t="s">
        <v>8</v>
      </c>
      <c r="E330" s="35"/>
      <c r="F330" s="42">
        <v>0</v>
      </c>
      <c r="G330" s="34">
        <v>0</v>
      </c>
      <c r="H330" s="34">
        <v>91</v>
      </c>
      <c r="I330" s="34">
        <v>34</v>
      </c>
      <c r="J330" s="34">
        <v>79</v>
      </c>
      <c r="K330" s="73">
        <v>23.5</v>
      </c>
      <c r="L330" s="34">
        <v>43</v>
      </c>
      <c r="M330" s="34">
        <v>58.5</v>
      </c>
      <c r="N330" s="34">
        <v>329</v>
      </c>
      <c r="O330" s="34" t="str">
        <f>IF(D330="理科",IF(N330&gt;=分数线!$C$2,"本科",""),IF(D330="文科",IF(N330&gt;=分数线!$C$3,"本科","")))</f>
        <v/>
      </c>
      <c r="P330" s="34">
        <f t="shared" si="162"/>
        <v>0</v>
      </c>
      <c r="Q330" s="34" t="str">
        <f>IF(D330="理科",IF(N330&gt;=分数线!$C$6,"重本",""),IF(D330="文科",IF(N330&gt;=分数线!$C$7,"重本","")))</f>
        <v/>
      </c>
      <c r="R330" s="34">
        <f t="shared" si="133"/>
        <v>0</v>
      </c>
      <c r="S330" s="34">
        <f t="shared" si="134"/>
        <v>0</v>
      </c>
      <c r="T330" s="34">
        <v>7</v>
      </c>
      <c r="U330" s="34" t="s">
        <v>1362</v>
      </c>
      <c r="V330" s="34">
        <f t="shared" si="135"/>
        <v>0</v>
      </c>
      <c r="W330" s="34" t="s">
        <v>1363</v>
      </c>
      <c r="X330" s="34">
        <f t="shared" si="135"/>
        <v>0</v>
      </c>
      <c r="Y330" s="34" t="s">
        <v>1332</v>
      </c>
      <c r="Z330" s="34">
        <f t="shared" si="135"/>
        <v>0</v>
      </c>
      <c r="AA330" s="34" t="s">
        <v>1340</v>
      </c>
      <c r="AB330" s="34">
        <f t="shared" si="135"/>
        <v>0</v>
      </c>
      <c r="AC330" s="34" t="s">
        <v>72</v>
      </c>
      <c r="AD330" s="34">
        <f t="shared" si="136"/>
        <v>0</v>
      </c>
      <c r="AE330" s="34" t="s">
        <v>18</v>
      </c>
      <c r="AF330" s="34">
        <f t="shared" si="137"/>
        <v>0</v>
      </c>
      <c r="AG330" s="34" t="s">
        <v>220</v>
      </c>
      <c r="AH330" s="34" t="s">
        <v>1362</v>
      </c>
      <c r="AI330" s="34">
        <f t="shared" si="138"/>
        <v>0</v>
      </c>
      <c r="AJ330" s="34" t="s">
        <v>1363</v>
      </c>
      <c r="AK330" s="34">
        <f t="shared" si="139"/>
        <v>0</v>
      </c>
      <c r="AL330" s="34" t="s">
        <v>1332</v>
      </c>
      <c r="AM330" s="34">
        <f t="shared" si="140"/>
        <v>0</v>
      </c>
      <c r="AN330" s="34" t="s">
        <v>1340</v>
      </c>
      <c r="AO330" s="34">
        <f t="shared" si="141"/>
        <v>0</v>
      </c>
      <c r="AP330" s="34" t="s">
        <v>72</v>
      </c>
      <c r="AQ330" s="34">
        <f t="shared" si="142"/>
        <v>0</v>
      </c>
      <c r="AR330" s="34" t="s">
        <v>18</v>
      </c>
      <c r="AS330" s="34">
        <f t="shared" si="143"/>
        <v>0</v>
      </c>
      <c r="AT330" s="34" t="s">
        <v>220</v>
      </c>
      <c r="AU330" s="34" t="s">
        <v>1323</v>
      </c>
      <c r="AV330" s="34">
        <f t="shared" si="144"/>
        <v>0</v>
      </c>
      <c r="AW330" s="34" t="s">
        <v>1351</v>
      </c>
      <c r="AX330" s="34">
        <f t="shared" si="144"/>
        <v>0</v>
      </c>
      <c r="AY330" s="34" t="s">
        <v>1332</v>
      </c>
      <c r="AZ330" s="34">
        <f t="shared" si="144"/>
        <v>0</v>
      </c>
      <c r="BA330" s="34" t="s">
        <v>1340</v>
      </c>
      <c r="BB330" s="34">
        <f t="shared" si="144"/>
        <v>0</v>
      </c>
      <c r="BC330" s="34" t="s">
        <v>1358</v>
      </c>
      <c r="BD330" s="34">
        <f t="shared" si="145"/>
        <v>0</v>
      </c>
      <c r="BE330" s="34" t="s">
        <v>1342</v>
      </c>
      <c r="BF330" s="34">
        <f t="shared" si="146"/>
        <v>0</v>
      </c>
      <c r="BG330" s="34">
        <v>7</v>
      </c>
      <c r="BH330" s="34" t="s">
        <v>1323</v>
      </c>
      <c r="BI330" s="34">
        <f t="shared" si="147"/>
        <v>0</v>
      </c>
      <c r="BJ330" s="34" t="s">
        <v>1351</v>
      </c>
      <c r="BK330" s="34">
        <f t="shared" si="148"/>
        <v>0</v>
      </c>
      <c r="BL330" s="34" t="s">
        <v>1332</v>
      </c>
      <c r="BM330" s="34">
        <f t="shared" si="149"/>
        <v>0</v>
      </c>
      <c r="BN330" s="34" t="s">
        <v>1340</v>
      </c>
      <c r="BO330" s="34">
        <f t="shared" si="150"/>
        <v>0</v>
      </c>
      <c r="BP330" s="34" t="s">
        <v>1358</v>
      </c>
      <c r="BQ330" s="34">
        <f t="shared" si="151"/>
        <v>0</v>
      </c>
      <c r="BR330" s="34" t="s">
        <v>1342</v>
      </c>
      <c r="BS330" s="34">
        <f t="shared" si="152"/>
        <v>0</v>
      </c>
      <c r="BT330" s="34">
        <v>7</v>
      </c>
      <c r="BU330" s="34" t="s">
        <v>1323</v>
      </c>
      <c r="BV330" s="34">
        <f t="shared" si="153"/>
        <v>0</v>
      </c>
      <c r="BW330" s="34" t="s">
        <v>19</v>
      </c>
      <c r="BX330" s="34">
        <f t="shared" si="153"/>
        <v>0</v>
      </c>
      <c r="BY330" s="34" t="s">
        <v>1332</v>
      </c>
      <c r="BZ330" s="34">
        <f t="shared" si="153"/>
        <v>0</v>
      </c>
      <c r="CA330" s="34" t="s">
        <v>1340</v>
      </c>
      <c r="CB330" s="34">
        <f t="shared" si="153"/>
        <v>0</v>
      </c>
      <c r="CC330" s="34" t="s">
        <v>1343</v>
      </c>
      <c r="CD330" s="34">
        <f t="shared" si="154"/>
        <v>0</v>
      </c>
      <c r="CE330" s="34" t="s">
        <v>1342</v>
      </c>
      <c r="CF330" s="34">
        <f t="shared" si="155"/>
        <v>0</v>
      </c>
      <c r="CG330" s="34">
        <v>7</v>
      </c>
      <c r="CH330" s="34" t="s">
        <v>1323</v>
      </c>
      <c r="CI330" s="34">
        <f t="shared" si="156"/>
        <v>0</v>
      </c>
      <c r="CJ330" s="34" t="s">
        <v>19</v>
      </c>
      <c r="CK330" s="34">
        <f t="shared" si="157"/>
        <v>0</v>
      </c>
      <c r="CL330" s="34" t="s">
        <v>1332</v>
      </c>
      <c r="CM330" s="34">
        <f t="shared" si="158"/>
        <v>0</v>
      </c>
      <c r="CN330" s="34" t="s">
        <v>1340</v>
      </c>
      <c r="CO330" s="34">
        <f t="shared" si="159"/>
        <v>0</v>
      </c>
      <c r="CP330" s="34" t="s">
        <v>1343</v>
      </c>
      <c r="CQ330" s="34">
        <f t="shared" si="160"/>
        <v>0</v>
      </c>
      <c r="CR330" s="34" t="s">
        <v>1342</v>
      </c>
      <c r="CS330" s="34">
        <f t="shared" si="161"/>
        <v>0</v>
      </c>
    </row>
    <row r="331" spans="1:97" s="44" customFormat="1" ht="15.75">
      <c r="A331" s="42" t="s">
        <v>178</v>
      </c>
      <c r="B331" s="40" t="s">
        <v>116</v>
      </c>
      <c r="C331" s="42" t="s">
        <v>44</v>
      </c>
      <c r="D331" s="42" t="s">
        <v>8</v>
      </c>
      <c r="E331" s="35"/>
      <c r="F331" s="42"/>
      <c r="G331" s="34"/>
      <c r="H331" s="34">
        <v>100</v>
      </c>
      <c r="I331" s="34">
        <v>58</v>
      </c>
      <c r="J331" s="34">
        <v>54</v>
      </c>
      <c r="K331" s="73">
        <v>26.5</v>
      </c>
      <c r="L331" s="34">
        <v>43.5</v>
      </c>
      <c r="M331" s="34">
        <v>46</v>
      </c>
      <c r="N331" s="34">
        <v>328</v>
      </c>
      <c r="O331" s="34" t="str">
        <f>IF(D331="理科",IF(N331&gt;=分数线!$C$2,"本科",""),IF(D331="文科",IF(N331&gt;=分数线!$C$3,"本科","")))</f>
        <v/>
      </c>
      <c r="P331" s="34">
        <f>IF(F331&gt;0,IF(O331="本科",(2-F331)*36,-(F331)*36),IF(O331="本科",2*36,0))</f>
        <v>0</v>
      </c>
      <c r="Q331" s="34" t="str">
        <f>IF(D331="理科",IF(N331&gt;=分数线!$C$6,"重本",""),IF(D331="文科",IF(N331&gt;=分数线!$C$7,"重本","")))</f>
        <v/>
      </c>
      <c r="R331" s="34">
        <f t="shared" si="133"/>
        <v>0</v>
      </c>
      <c r="S331" s="34">
        <f t="shared" si="134"/>
        <v>0</v>
      </c>
      <c r="T331" s="34" t="e">
        <v>#N/A</v>
      </c>
      <c r="U331" s="34" t="e">
        <v>#N/A</v>
      </c>
      <c r="V331" s="34">
        <f t="shared" si="135"/>
        <v>0</v>
      </c>
      <c r="W331" s="34" t="e">
        <v>#N/A</v>
      </c>
      <c r="X331" s="34">
        <f t="shared" si="135"/>
        <v>0</v>
      </c>
      <c r="Y331" s="34" t="e">
        <v>#N/A</v>
      </c>
      <c r="Z331" s="34">
        <f t="shared" si="135"/>
        <v>0</v>
      </c>
      <c r="AA331" s="34" t="e">
        <v>#N/A</v>
      </c>
      <c r="AB331" s="34">
        <f t="shared" si="135"/>
        <v>0</v>
      </c>
      <c r="AC331" s="34" t="e">
        <v>#N/A</v>
      </c>
      <c r="AD331" s="34">
        <f t="shared" si="136"/>
        <v>0</v>
      </c>
      <c r="AE331" s="34" t="e">
        <v>#N/A</v>
      </c>
      <c r="AF331" s="34">
        <f t="shared" si="137"/>
        <v>0</v>
      </c>
      <c r="AG331" s="34" t="e">
        <v>#N/A</v>
      </c>
      <c r="AH331" s="34" t="e">
        <v>#N/A</v>
      </c>
      <c r="AI331" s="34">
        <f t="shared" si="138"/>
        <v>0</v>
      </c>
      <c r="AJ331" s="34" t="e">
        <v>#N/A</v>
      </c>
      <c r="AK331" s="34">
        <f t="shared" si="139"/>
        <v>0</v>
      </c>
      <c r="AL331" s="34" t="e">
        <v>#N/A</v>
      </c>
      <c r="AM331" s="34">
        <f t="shared" si="140"/>
        <v>0</v>
      </c>
      <c r="AN331" s="34" t="e">
        <v>#N/A</v>
      </c>
      <c r="AO331" s="34">
        <f t="shared" si="141"/>
        <v>0</v>
      </c>
      <c r="AP331" s="34" t="e">
        <v>#N/A</v>
      </c>
      <c r="AQ331" s="34">
        <f t="shared" si="142"/>
        <v>0</v>
      </c>
      <c r="AR331" s="34" t="e">
        <v>#N/A</v>
      </c>
      <c r="AS331" s="34">
        <f t="shared" si="143"/>
        <v>0</v>
      </c>
      <c r="AT331" s="34" t="e">
        <v>#N/A</v>
      </c>
      <c r="AU331" s="34" t="e">
        <v>#N/A</v>
      </c>
      <c r="AV331" s="34">
        <f t="shared" si="144"/>
        <v>0</v>
      </c>
      <c r="AW331" s="34" t="e">
        <v>#N/A</v>
      </c>
      <c r="AX331" s="34">
        <f t="shared" si="144"/>
        <v>0</v>
      </c>
      <c r="AY331" s="34" t="e">
        <v>#N/A</v>
      </c>
      <c r="AZ331" s="34">
        <f t="shared" si="144"/>
        <v>0</v>
      </c>
      <c r="BA331" s="34" t="e">
        <v>#N/A</v>
      </c>
      <c r="BB331" s="34">
        <f t="shared" si="144"/>
        <v>0</v>
      </c>
      <c r="BC331" s="34" t="e">
        <v>#N/A</v>
      </c>
      <c r="BD331" s="34">
        <f t="shared" si="145"/>
        <v>0</v>
      </c>
      <c r="BE331" s="34" t="e">
        <v>#N/A</v>
      </c>
      <c r="BF331" s="34">
        <f t="shared" si="146"/>
        <v>0</v>
      </c>
      <c r="BG331" s="34">
        <v>7</v>
      </c>
      <c r="BH331" s="34" t="s">
        <v>1323</v>
      </c>
      <c r="BI331" s="34">
        <f t="shared" si="147"/>
        <v>0</v>
      </c>
      <c r="BJ331" s="34" t="s">
        <v>1351</v>
      </c>
      <c r="BK331" s="34">
        <f t="shared" si="148"/>
        <v>0</v>
      </c>
      <c r="BL331" s="34" t="s">
        <v>1332</v>
      </c>
      <c r="BM331" s="34">
        <f t="shared" si="149"/>
        <v>0</v>
      </c>
      <c r="BN331" s="34" t="s">
        <v>1340</v>
      </c>
      <c r="BO331" s="34">
        <f t="shared" si="150"/>
        <v>0</v>
      </c>
      <c r="BP331" s="34" t="s">
        <v>1358</v>
      </c>
      <c r="BQ331" s="34">
        <f t="shared" si="151"/>
        <v>0</v>
      </c>
      <c r="BR331" s="34" t="s">
        <v>1342</v>
      </c>
      <c r="BS331" s="34">
        <f t="shared" si="152"/>
        <v>0</v>
      </c>
      <c r="BT331" s="34">
        <v>7</v>
      </c>
      <c r="BU331" s="34" t="s">
        <v>1323</v>
      </c>
      <c r="BV331" s="34">
        <f t="shared" si="153"/>
        <v>0</v>
      </c>
      <c r="BW331" s="34" t="s">
        <v>19</v>
      </c>
      <c r="BX331" s="34">
        <f t="shared" si="153"/>
        <v>0</v>
      </c>
      <c r="BY331" s="34" t="s">
        <v>1332</v>
      </c>
      <c r="BZ331" s="34">
        <f t="shared" si="153"/>
        <v>0</v>
      </c>
      <c r="CA331" s="34" t="s">
        <v>1340</v>
      </c>
      <c r="CB331" s="34">
        <f t="shared" si="153"/>
        <v>0</v>
      </c>
      <c r="CC331" s="34" t="s">
        <v>1343</v>
      </c>
      <c r="CD331" s="34">
        <f t="shared" si="154"/>
        <v>0</v>
      </c>
      <c r="CE331" s="34" t="s">
        <v>1342</v>
      </c>
      <c r="CF331" s="34">
        <f t="shared" si="155"/>
        <v>0</v>
      </c>
      <c r="CG331" s="34">
        <v>7</v>
      </c>
      <c r="CH331" s="34" t="s">
        <v>1323</v>
      </c>
      <c r="CI331" s="34">
        <f t="shared" si="156"/>
        <v>0</v>
      </c>
      <c r="CJ331" s="34" t="s">
        <v>19</v>
      </c>
      <c r="CK331" s="34">
        <f t="shared" si="157"/>
        <v>0</v>
      </c>
      <c r="CL331" s="34" t="s">
        <v>1332</v>
      </c>
      <c r="CM331" s="34">
        <f t="shared" si="158"/>
        <v>0</v>
      </c>
      <c r="CN331" s="34" t="s">
        <v>1340</v>
      </c>
      <c r="CO331" s="34">
        <f t="shared" si="159"/>
        <v>0</v>
      </c>
      <c r="CP331" s="34" t="s">
        <v>1343</v>
      </c>
      <c r="CQ331" s="34">
        <f t="shared" si="160"/>
        <v>0</v>
      </c>
      <c r="CR331" s="34" t="s">
        <v>1342</v>
      </c>
      <c r="CS331" s="34">
        <f t="shared" si="161"/>
        <v>0</v>
      </c>
    </row>
    <row r="332" spans="1:97" s="44" customFormat="1" ht="15.75">
      <c r="A332" s="42" t="s">
        <v>1044</v>
      </c>
      <c r="B332" s="40" t="s">
        <v>504</v>
      </c>
      <c r="C332" s="42" t="s">
        <v>44</v>
      </c>
      <c r="D332" s="42" t="s">
        <v>8</v>
      </c>
      <c r="E332" s="35"/>
      <c r="F332" s="42">
        <v>0</v>
      </c>
      <c r="G332" s="34">
        <v>0</v>
      </c>
      <c r="H332" s="34">
        <v>101</v>
      </c>
      <c r="I332" s="34">
        <v>46</v>
      </c>
      <c r="J332" s="34">
        <v>66</v>
      </c>
      <c r="K332" s="73">
        <v>26</v>
      </c>
      <c r="L332" s="34">
        <v>38</v>
      </c>
      <c r="M332" s="34">
        <v>50</v>
      </c>
      <c r="N332" s="34">
        <v>327</v>
      </c>
      <c r="O332" s="34" t="str">
        <f>IF(D332="理科",IF(N332&gt;=分数线!$C$2,"本科",""),IF(D332="文科",IF(N332&gt;=分数线!$C$3,"本科","")))</f>
        <v/>
      </c>
      <c r="P332" s="34">
        <f t="shared" si="162"/>
        <v>0</v>
      </c>
      <c r="Q332" s="34" t="str">
        <f>IF(D332="理科",IF(N332&gt;=分数线!$C$6,"重本",""),IF(D332="文科",IF(N332&gt;=分数线!$C$7,"重本","")))</f>
        <v/>
      </c>
      <c r="R332" s="34">
        <f t="shared" si="133"/>
        <v>0</v>
      </c>
      <c r="S332" s="34">
        <f t="shared" si="134"/>
        <v>0</v>
      </c>
      <c r="T332" s="34">
        <v>5</v>
      </c>
      <c r="U332" s="34" t="s">
        <v>1320</v>
      </c>
      <c r="V332" s="34">
        <f t="shared" si="135"/>
        <v>0</v>
      </c>
      <c r="W332" s="34" t="s">
        <v>1328</v>
      </c>
      <c r="X332" s="34">
        <f t="shared" si="135"/>
        <v>0</v>
      </c>
      <c r="Y332" s="34" t="s">
        <v>1353</v>
      </c>
      <c r="Z332" s="34">
        <f t="shared" si="135"/>
        <v>0</v>
      </c>
      <c r="AA332" s="34" t="s">
        <v>1366</v>
      </c>
      <c r="AB332" s="34">
        <f t="shared" si="135"/>
        <v>0</v>
      </c>
      <c r="AC332" s="34" t="s">
        <v>1344</v>
      </c>
      <c r="AD332" s="34">
        <f t="shared" si="136"/>
        <v>0</v>
      </c>
      <c r="AE332" s="34" t="s">
        <v>1349</v>
      </c>
      <c r="AF332" s="34">
        <f t="shared" si="137"/>
        <v>0</v>
      </c>
      <c r="AG332" s="34" t="s">
        <v>219</v>
      </c>
      <c r="AH332" s="34" t="s">
        <v>1324</v>
      </c>
      <c r="AI332" s="34">
        <f t="shared" si="138"/>
        <v>0</v>
      </c>
      <c r="AJ332" s="34" t="s">
        <v>1330</v>
      </c>
      <c r="AK332" s="34">
        <f t="shared" si="139"/>
        <v>0</v>
      </c>
      <c r="AL332" s="34" t="s">
        <v>1365</v>
      </c>
      <c r="AM332" s="34">
        <f t="shared" si="140"/>
        <v>0</v>
      </c>
      <c r="AN332" s="34" t="s">
        <v>1366</v>
      </c>
      <c r="AO332" s="34">
        <f t="shared" si="141"/>
        <v>0</v>
      </c>
      <c r="AP332" s="34" t="s">
        <v>1344</v>
      </c>
      <c r="AQ332" s="34">
        <f t="shared" si="142"/>
        <v>0</v>
      </c>
      <c r="AR332" s="34" t="s">
        <v>1349</v>
      </c>
      <c r="AS332" s="34">
        <f t="shared" si="143"/>
        <v>0</v>
      </c>
      <c r="AT332" s="34" t="s">
        <v>219</v>
      </c>
      <c r="AU332" s="34" t="s">
        <v>1324</v>
      </c>
      <c r="AV332" s="34">
        <f t="shared" si="144"/>
        <v>0</v>
      </c>
      <c r="AW332" s="34" t="s">
        <v>1330</v>
      </c>
      <c r="AX332" s="34">
        <f t="shared" si="144"/>
        <v>0</v>
      </c>
      <c r="AY332" s="34" t="s">
        <v>1334</v>
      </c>
      <c r="AZ332" s="34">
        <f t="shared" si="144"/>
        <v>0</v>
      </c>
      <c r="BA332" s="34" t="s">
        <v>1357</v>
      </c>
      <c r="BB332" s="34">
        <f t="shared" si="144"/>
        <v>0</v>
      </c>
      <c r="BC332" s="34" t="s">
        <v>1344</v>
      </c>
      <c r="BD332" s="34">
        <f t="shared" si="145"/>
        <v>0</v>
      </c>
      <c r="BE332" s="34" t="s">
        <v>1349</v>
      </c>
      <c r="BF332" s="34">
        <f t="shared" si="146"/>
        <v>0</v>
      </c>
      <c r="BG332" s="34">
        <v>8</v>
      </c>
      <c r="BH332" s="34" t="s">
        <v>1324</v>
      </c>
      <c r="BI332" s="34">
        <f t="shared" si="147"/>
        <v>0</v>
      </c>
      <c r="BJ332" s="34" t="s">
        <v>1330</v>
      </c>
      <c r="BK332" s="34">
        <f t="shared" si="148"/>
        <v>0</v>
      </c>
      <c r="BL332" s="34" t="s">
        <v>1334</v>
      </c>
      <c r="BM332" s="34">
        <f t="shared" si="149"/>
        <v>0</v>
      </c>
      <c r="BN332" s="34" t="s">
        <v>1357</v>
      </c>
      <c r="BO332" s="34">
        <f t="shared" si="150"/>
        <v>0</v>
      </c>
      <c r="BP332" s="34" t="s">
        <v>1344</v>
      </c>
      <c r="BQ332" s="34">
        <f t="shared" si="151"/>
        <v>0</v>
      </c>
      <c r="BR332" s="34" t="s">
        <v>1342</v>
      </c>
      <c r="BS332" s="34">
        <f t="shared" si="152"/>
        <v>0</v>
      </c>
      <c r="BT332" s="34">
        <v>8</v>
      </c>
      <c r="BU332" s="34" t="s">
        <v>1324</v>
      </c>
      <c r="BV332" s="34">
        <f t="shared" si="153"/>
        <v>0</v>
      </c>
      <c r="BW332" s="34" t="s">
        <v>1330</v>
      </c>
      <c r="BX332" s="34">
        <f t="shared" si="153"/>
        <v>0</v>
      </c>
      <c r="BY332" s="34" t="s">
        <v>1334</v>
      </c>
      <c r="BZ332" s="34">
        <f t="shared" si="153"/>
        <v>0</v>
      </c>
      <c r="CA332" s="34" t="s">
        <v>1340</v>
      </c>
      <c r="CB332" s="34">
        <f t="shared" si="153"/>
        <v>0</v>
      </c>
      <c r="CC332" s="34" t="s">
        <v>1344</v>
      </c>
      <c r="CD332" s="34">
        <f t="shared" si="154"/>
        <v>0</v>
      </c>
      <c r="CE332" s="34" t="s">
        <v>1342</v>
      </c>
      <c r="CF332" s="34">
        <f t="shared" si="155"/>
        <v>0</v>
      </c>
      <c r="CG332" s="34">
        <v>8</v>
      </c>
      <c r="CH332" s="34" t="s">
        <v>1324</v>
      </c>
      <c r="CI332" s="34">
        <f t="shared" si="156"/>
        <v>0</v>
      </c>
      <c r="CJ332" s="34" t="s">
        <v>1330</v>
      </c>
      <c r="CK332" s="34">
        <f t="shared" si="157"/>
        <v>0</v>
      </c>
      <c r="CL332" s="34" t="s">
        <v>1334</v>
      </c>
      <c r="CM332" s="34">
        <f t="shared" si="158"/>
        <v>0</v>
      </c>
      <c r="CN332" s="34" t="s">
        <v>1340</v>
      </c>
      <c r="CO332" s="34">
        <f t="shared" si="159"/>
        <v>0</v>
      </c>
      <c r="CP332" s="34" t="s">
        <v>1344</v>
      </c>
      <c r="CQ332" s="34">
        <f t="shared" si="160"/>
        <v>0</v>
      </c>
      <c r="CR332" s="34" t="s">
        <v>1342</v>
      </c>
      <c r="CS332" s="34">
        <f t="shared" si="161"/>
        <v>0</v>
      </c>
    </row>
    <row r="333" spans="1:97" s="44" customFormat="1" ht="15.75">
      <c r="A333" s="42" t="s">
        <v>1045</v>
      </c>
      <c r="B333" s="40" t="s">
        <v>505</v>
      </c>
      <c r="C333" s="42" t="s">
        <v>44</v>
      </c>
      <c r="D333" s="42" t="s">
        <v>8</v>
      </c>
      <c r="E333" s="35"/>
      <c r="F333" s="42">
        <v>0</v>
      </c>
      <c r="G333" s="34">
        <v>0</v>
      </c>
      <c r="H333" s="34">
        <v>91</v>
      </c>
      <c r="I333" s="34">
        <v>38</v>
      </c>
      <c r="J333" s="34">
        <v>84</v>
      </c>
      <c r="K333" s="73">
        <v>23.5</v>
      </c>
      <c r="L333" s="34">
        <v>44.5</v>
      </c>
      <c r="M333" s="34">
        <v>45.5</v>
      </c>
      <c r="N333" s="34">
        <v>327</v>
      </c>
      <c r="O333" s="34" t="str">
        <f>IF(D333="理科",IF(N333&gt;=分数线!$C$2,"本科",""),IF(D333="文科",IF(N333&gt;=分数线!$C$3,"本科","")))</f>
        <v/>
      </c>
      <c r="P333" s="34">
        <f t="shared" si="162"/>
        <v>0</v>
      </c>
      <c r="Q333" s="34" t="str">
        <f>IF(D333="理科",IF(N333&gt;=分数线!$C$6,"重本",""),IF(D333="文科",IF(N333&gt;=分数线!$C$7,"重本","")))</f>
        <v/>
      </c>
      <c r="R333" s="34">
        <f t="shared" si="133"/>
        <v>0</v>
      </c>
      <c r="S333" s="34">
        <f t="shared" si="134"/>
        <v>0</v>
      </c>
      <c r="T333" s="34">
        <v>8</v>
      </c>
      <c r="U333" s="34" t="s">
        <v>1324</v>
      </c>
      <c r="V333" s="34">
        <f t="shared" si="135"/>
        <v>0</v>
      </c>
      <c r="W333" s="34" t="s">
        <v>1330</v>
      </c>
      <c r="X333" s="34">
        <f t="shared" si="135"/>
        <v>0</v>
      </c>
      <c r="Y333" s="34" t="s">
        <v>1365</v>
      </c>
      <c r="Z333" s="34">
        <f t="shared" si="135"/>
        <v>0</v>
      </c>
      <c r="AA333" s="34" t="s">
        <v>1366</v>
      </c>
      <c r="AB333" s="34">
        <f t="shared" si="135"/>
        <v>0</v>
      </c>
      <c r="AC333" s="34" t="s">
        <v>1344</v>
      </c>
      <c r="AD333" s="34">
        <f t="shared" si="136"/>
        <v>0</v>
      </c>
      <c r="AE333" s="34" t="s">
        <v>1349</v>
      </c>
      <c r="AF333" s="34">
        <f t="shared" si="137"/>
        <v>0</v>
      </c>
      <c r="AG333" s="34" t="s">
        <v>219</v>
      </c>
      <c r="AH333" s="34" t="s">
        <v>1324</v>
      </c>
      <c r="AI333" s="34">
        <f t="shared" si="138"/>
        <v>0</v>
      </c>
      <c r="AJ333" s="34" t="s">
        <v>1330</v>
      </c>
      <c r="AK333" s="34">
        <f t="shared" si="139"/>
        <v>0</v>
      </c>
      <c r="AL333" s="34" t="s">
        <v>1365</v>
      </c>
      <c r="AM333" s="34">
        <f t="shared" si="140"/>
        <v>0</v>
      </c>
      <c r="AN333" s="34" t="s">
        <v>1366</v>
      </c>
      <c r="AO333" s="34">
        <f t="shared" si="141"/>
        <v>0</v>
      </c>
      <c r="AP333" s="34" t="s">
        <v>1344</v>
      </c>
      <c r="AQ333" s="34">
        <f t="shared" si="142"/>
        <v>0</v>
      </c>
      <c r="AR333" s="34" t="s">
        <v>1349</v>
      </c>
      <c r="AS333" s="34">
        <f t="shared" si="143"/>
        <v>0</v>
      </c>
      <c r="AT333" s="34" t="s">
        <v>219</v>
      </c>
      <c r="AU333" s="34" t="s">
        <v>1324</v>
      </c>
      <c r="AV333" s="34">
        <f t="shared" si="144"/>
        <v>0</v>
      </c>
      <c r="AW333" s="34" t="s">
        <v>1330</v>
      </c>
      <c r="AX333" s="34">
        <f t="shared" si="144"/>
        <v>0</v>
      </c>
      <c r="AY333" s="34" t="s">
        <v>1334</v>
      </c>
      <c r="AZ333" s="34">
        <f t="shared" si="144"/>
        <v>0</v>
      </c>
      <c r="BA333" s="34" t="s">
        <v>1357</v>
      </c>
      <c r="BB333" s="34">
        <f t="shared" si="144"/>
        <v>0</v>
      </c>
      <c r="BC333" s="34" t="s">
        <v>1344</v>
      </c>
      <c r="BD333" s="34">
        <f t="shared" si="145"/>
        <v>0</v>
      </c>
      <c r="BE333" s="34" t="s">
        <v>1349</v>
      </c>
      <c r="BF333" s="34">
        <f t="shared" si="146"/>
        <v>0</v>
      </c>
      <c r="BG333" s="34">
        <v>8</v>
      </c>
      <c r="BH333" s="34" t="s">
        <v>1324</v>
      </c>
      <c r="BI333" s="34">
        <f t="shared" si="147"/>
        <v>0</v>
      </c>
      <c r="BJ333" s="34" t="s">
        <v>1330</v>
      </c>
      <c r="BK333" s="34">
        <f t="shared" si="148"/>
        <v>0</v>
      </c>
      <c r="BL333" s="34" t="s">
        <v>1334</v>
      </c>
      <c r="BM333" s="34">
        <f t="shared" si="149"/>
        <v>0</v>
      </c>
      <c r="BN333" s="34" t="s">
        <v>1357</v>
      </c>
      <c r="BO333" s="34">
        <f t="shared" si="150"/>
        <v>0</v>
      </c>
      <c r="BP333" s="34" t="s">
        <v>1344</v>
      </c>
      <c r="BQ333" s="34">
        <f t="shared" si="151"/>
        <v>0</v>
      </c>
      <c r="BR333" s="34" t="s">
        <v>1342</v>
      </c>
      <c r="BS333" s="34">
        <f t="shared" si="152"/>
        <v>0</v>
      </c>
      <c r="BT333" s="34">
        <v>8</v>
      </c>
      <c r="BU333" s="34" t="s">
        <v>1324</v>
      </c>
      <c r="BV333" s="34">
        <f t="shared" si="153"/>
        <v>0</v>
      </c>
      <c r="BW333" s="34" t="s">
        <v>1330</v>
      </c>
      <c r="BX333" s="34">
        <f t="shared" si="153"/>
        <v>0</v>
      </c>
      <c r="BY333" s="34" t="s">
        <v>1334</v>
      </c>
      <c r="BZ333" s="34">
        <f t="shared" si="153"/>
        <v>0</v>
      </c>
      <c r="CA333" s="34" t="s">
        <v>1340</v>
      </c>
      <c r="CB333" s="34">
        <f t="shared" si="153"/>
        <v>0</v>
      </c>
      <c r="CC333" s="34" t="s">
        <v>1344</v>
      </c>
      <c r="CD333" s="34">
        <f t="shared" si="154"/>
        <v>0</v>
      </c>
      <c r="CE333" s="34" t="s">
        <v>1342</v>
      </c>
      <c r="CF333" s="34">
        <f t="shared" si="155"/>
        <v>0</v>
      </c>
      <c r="CG333" s="34">
        <v>8</v>
      </c>
      <c r="CH333" s="34" t="s">
        <v>1324</v>
      </c>
      <c r="CI333" s="34">
        <f t="shared" si="156"/>
        <v>0</v>
      </c>
      <c r="CJ333" s="34" t="s">
        <v>1330</v>
      </c>
      <c r="CK333" s="34">
        <f t="shared" si="157"/>
        <v>0</v>
      </c>
      <c r="CL333" s="34" t="s">
        <v>1334</v>
      </c>
      <c r="CM333" s="34">
        <f t="shared" si="158"/>
        <v>0</v>
      </c>
      <c r="CN333" s="34" t="s">
        <v>1340</v>
      </c>
      <c r="CO333" s="34">
        <f t="shared" si="159"/>
        <v>0</v>
      </c>
      <c r="CP333" s="34" t="s">
        <v>1344</v>
      </c>
      <c r="CQ333" s="34">
        <f t="shared" si="160"/>
        <v>0</v>
      </c>
      <c r="CR333" s="34" t="s">
        <v>1342</v>
      </c>
      <c r="CS333" s="34">
        <f t="shared" si="161"/>
        <v>0</v>
      </c>
    </row>
    <row r="334" spans="1:97" s="44" customFormat="1" ht="15.75">
      <c r="A334" s="42" t="s">
        <v>1046</v>
      </c>
      <c r="B334" s="40" t="s">
        <v>506</v>
      </c>
      <c r="C334" s="42" t="s">
        <v>44</v>
      </c>
      <c r="D334" s="42" t="s">
        <v>8</v>
      </c>
      <c r="E334" s="35"/>
      <c r="F334" s="42">
        <v>0</v>
      </c>
      <c r="G334" s="34">
        <v>0</v>
      </c>
      <c r="H334" s="34">
        <v>93</v>
      </c>
      <c r="I334" s="34">
        <v>61</v>
      </c>
      <c r="J334" s="34">
        <v>51</v>
      </c>
      <c r="K334" s="73">
        <v>41</v>
      </c>
      <c r="L334" s="34">
        <v>45.5</v>
      </c>
      <c r="M334" s="34">
        <v>34.5</v>
      </c>
      <c r="N334" s="34">
        <v>326</v>
      </c>
      <c r="O334" s="34" t="str">
        <f>IF(D334="理科",IF(N334&gt;=分数线!$C$2,"本科",""),IF(D334="文科",IF(N334&gt;=分数线!$C$3,"本科","")))</f>
        <v/>
      </c>
      <c r="P334" s="34">
        <f t="shared" si="162"/>
        <v>0</v>
      </c>
      <c r="Q334" s="34" t="str">
        <f>IF(D334="理科",IF(N334&gt;=分数线!$C$6,"重本",""),IF(D334="文科",IF(N334&gt;=分数线!$C$7,"重本","")))</f>
        <v/>
      </c>
      <c r="R334" s="34">
        <f t="shared" si="133"/>
        <v>0</v>
      </c>
      <c r="S334" s="34">
        <f t="shared" si="134"/>
        <v>0</v>
      </c>
      <c r="T334" s="34">
        <v>4</v>
      </c>
      <c r="U334" s="34" t="s">
        <v>1326</v>
      </c>
      <c r="V334" s="34">
        <f t="shared" si="135"/>
        <v>0</v>
      </c>
      <c r="W334" s="34" t="s">
        <v>1364</v>
      </c>
      <c r="X334" s="34">
        <f t="shared" si="135"/>
        <v>0</v>
      </c>
      <c r="Y334" s="34" t="s">
        <v>1355</v>
      </c>
      <c r="Z334" s="34">
        <f t="shared" si="135"/>
        <v>0</v>
      </c>
      <c r="AA334" s="34" t="s">
        <v>1340</v>
      </c>
      <c r="AB334" s="34">
        <f t="shared" si="135"/>
        <v>0</v>
      </c>
      <c r="AC334" s="34" t="s">
        <v>1345</v>
      </c>
      <c r="AD334" s="34">
        <f t="shared" si="136"/>
        <v>0</v>
      </c>
      <c r="AE334" s="34" t="s">
        <v>1348</v>
      </c>
      <c r="AF334" s="34">
        <f t="shared" si="137"/>
        <v>0</v>
      </c>
      <c r="AG334" s="34" t="s">
        <v>221</v>
      </c>
      <c r="AH334" s="34" t="s">
        <v>1321</v>
      </c>
      <c r="AI334" s="34">
        <f t="shared" si="138"/>
        <v>0</v>
      </c>
      <c r="AJ334" s="34" t="s">
        <v>1328</v>
      </c>
      <c r="AK334" s="34">
        <f t="shared" si="139"/>
        <v>0</v>
      </c>
      <c r="AL334" s="34" t="s">
        <v>1353</v>
      </c>
      <c r="AM334" s="34">
        <f t="shared" si="140"/>
        <v>0</v>
      </c>
      <c r="AN334" s="34" t="s">
        <v>1340</v>
      </c>
      <c r="AO334" s="34">
        <f t="shared" si="141"/>
        <v>0</v>
      </c>
      <c r="AP334" s="34" t="s">
        <v>1345</v>
      </c>
      <c r="AQ334" s="34">
        <f t="shared" si="142"/>
        <v>0</v>
      </c>
      <c r="AR334" s="34" t="s">
        <v>1348</v>
      </c>
      <c r="AS334" s="34">
        <f t="shared" si="143"/>
        <v>0</v>
      </c>
      <c r="AT334" s="34" t="s">
        <v>221</v>
      </c>
      <c r="AU334" s="34" t="s">
        <v>1321</v>
      </c>
      <c r="AV334" s="34">
        <f t="shared" si="144"/>
        <v>0</v>
      </c>
      <c r="AW334" s="34" t="s">
        <v>1328</v>
      </c>
      <c r="AX334" s="34">
        <f t="shared" si="144"/>
        <v>0</v>
      </c>
      <c r="AY334" s="34" t="s">
        <v>1361</v>
      </c>
      <c r="AZ334" s="34">
        <f t="shared" si="144"/>
        <v>0</v>
      </c>
      <c r="BA334" s="34" t="s">
        <v>1339</v>
      </c>
      <c r="BB334" s="34">
        <f t="shared" si="144"/>
        <v>0</v>
      </c>
      <c r="BC334" s="34" t="s">
        <v>1345</v>
      </c>
      <c r="BD334" s="34">
        <f t="shared" si="145"/>
        <v>0</v>
      </c>
      <c r="BE334" s="34" t="s">
        <v>1348</v>
      </c>
      <c r="BF334" s="34">
        <f t="shared" si="146"/>
        <v>0</v>
      </c>
      <c r="BG334" s="34">
        <v>6</v>
      </c>
      <c r="BH334" s="34" t="s">
        <v>1321</v>
      </c>
      <c r="BI334" s="34">
        <f t="shared" si="147"/>
        <v>0</v>
      </c>
      <c r="BJ334" s="34" t="s">
        <v>1328</v>
      </c>
      <c r="BK334" s="34">
        <f t="shared" si="148"/>
        <v>0</v>
      </c>
      <c r="BL334" s="34" t="s">
        <v>1353</v>
      </c>
      <c r="BM334" s="34">
        <f t="shared" si="149"/>
        <v>0</v>
      </c>
      <c r="BN334" s="34" t="s">
        <v>1339</v>
      </c>
      <c r="BO334" s="34">
        <f t="shared" si="150"/>
        <v>0</v>
      </c>
      <c r="BP334" s="34" t="s">
        <v>1345</v>
      </c>
      <c r="BQ334" s="34">
        <f t="shared" si="151"/>
        <v>0</v>
      </c>
      <c r="BR334" s="34" t="s">
        <v>1348</v>
      </c>
      <c r="BS334" s="34">
        <f t="shared" si="152"/>
        <v>0</v>
      </c>
      <c r="BT334" s="34">
        <v>6</v>
      </c>
      <c r="BU334" s="34" t="s">
        <v>1321</v>
      </c>
      <c r="BV334" s="34">
        <f t="shared" si="153"/>
        <v>0</v>
      </c>
      <c r="BW334" s="34" t="s">
        <v>1328</v>
      </c>
      <c r="BX334" s="34">
        <f t="shared" si="153"/>
        <v>0</v>
      </c>
      <c r="BY334" s="34" t="s">
        <v>70</v>
      </c>
      <c r="BZ334" s="34">
        <f t="shared" si="153"/>
        <v>0</v>
      </c>
      <c r="CA334" s="34" t="s">
        <v>1339</v>
      </c>
      <c r="CB334" s="34">
        <f t="shared" si="153"/>
        <v>0</v>
      </c>
      <c r="CC334" s="34" t="s">
        <v>1345</v>
      </c>
      <c r="CD334" s="34">
        <f t="shared" si="154"/>
        <v>0</v>
      </c>
      <c r="CE334" s="34" t="s">
        <v>1342</v>
      </c>
      <c r="CF334" s="34">
        <f t="shared" si="155"/>
        <v>0</v>
      </c>
      <c r="CG334" s="34">
        <v>6</v>
      </c>
      <c r="CH334" s="34" t="s">
        <v>1321</v>
      </c>
      <c r="CI334" s="34">
        <f t="shared" si="156"/>
        <v>0</v>
      </c>
      <c r="CJ334" s="34" t="s">
        <v>1328</v>
      </c>
      <c r="CK334" s="34">
        <f t="shared" si="157"/>
        <v>0</v>
      </c>
      <c r="CL334" s="34" t="s">
        <v>70</v>
      </c>
      <c r="CM334" s="34">
        <f t="shared" si="158"/>
        <v>0</v>
      </c>
      <c r="CN334" s="34" t="s">
        <v>1339</v>
      </c>
      <c r="CO334" s="34">
        <f t="shared" si="159"/>
        <v>0</v>
      </c>
      <c r="CP334" s="34" t="s">
        <v>1342</v>
      </c>
      <c r="CQ334" s="34">
        <f t="shared" si="160"/>
        <v>0</v>
      </c>
      <c r="CR334" s="34" t="s">
        <v>1342</v>
      </c>
      <c r="CS334" s="34">
        <f t="shared" si="161"/>
        <v>0</v>
      </c>
    </row>
    <row r="335" spans="1:97" s="44" customFormat="1" ht="15.75">
      <c r="A335" s="42" t="s">
        <v>1047</v>
      </c>
      <c r="B335" s="40" t="s">
        <v>507</v>
      </c>
      <c r="C335" s="42" t="s">
        <v>44</v>
      </c>
      <c r="D335" s="42" t="s">
        <v>8</v>
      </c>
      <c r="E335" s="35"/>
      <c r="F335" s="42">
        <v>0</v>
      </c>
      <c r="G335" s="34">
        <v>0</v>
      </c>
      <c r="H335" s="34">
        <v>98</v>
      </c>
      <c r="I335" s="34">
        <v>56</v>
      </c>
      <c r="J335" s="34">
        <v>36</v>
      </c>
      <c r="K335" s="73">
        <v>32</v>
      </c>
      <c r="L335" s="34">
        <v>48</v>
      </c>
      <c r="M335" s="34">
        <v>55.5</v>
      </c>
      <c r="N335" s="34">
        <v>326</v>
      </c>
      <c r="O335" s="34" t="str">
        <f>IF(D335="理科",IF(N335&gt;=分数线!$C$2,"本科",""),IF(D335="文科",IF(N335&gt;=分数线!$C$3,"本科","")))</f>
        <v/>
      </c>
      <c r="P335" s="34">
        <f t="shared" si="162"/>
        <v>0</v>
      </c>
      <c r="Q335" s="34" t="str">
        <f>IF(D335="理科",IF(N335&gt;=分数线!$C$6,"重本",""),IF(D335="文科",IF(N335&gt;=分数线!$C$7,"重本","")))</f>
        <v/>
      </c>
      <c r="R335" s="34">
        <f t="shared" si="133"/>
        <v>0</v>
      </c>
      <c r="S335" s="34">
        <f t="shared" si="134"/>
        <v>0</v>
      </c>
      <c r="T335" s="34">
        <v>6</v>
      </c>
      <c r="U335" s="34" t="s">
        <v>1321</v>
      </c>
      <c r="V335" s="34">
        <f t="shared" si="135"/>
        <v>0</v>
      </c>
      <c r="W335" s="34" t="s">
        <v>1328</v>
      </c>
      <c r="X335" s="34">
        <f t="shared" si="135"/>
        <v>0</v>
      </c>
      <c r="Y335" s="34" t="s">
        <v>1353</v>
      </c>
      <c r="Z335" s="34">
        <f t="shared" si="135"/>
        <v>0</v>
      </c>
      <c r="AA335" s="34" t="s">
        <v>1340</v>
      </c>
      <c r="AB335" s="34">
        <f t="shared" si="135"/>
        <v>0</v>
      </c>
      <c r="AC335" s="34" t="s">
        <v>1345</v>
      </c>
      <c r="AD335" s="34">
        <f t="shared" si="136"/>
        <v>0</v>
      </c>
      <c r="AE335" s="34" t="s">
        <v>1348</v>
      </c>
      <c r="AF335" s="34">
        <f t="shared" si="137"/>
        <v>0</v>
      </c>
      <c r="AG335" s="34" t="s">
        <v>221</v>
      </c>
      <c r="AH335" s="34" t="s">
        <v>1321</v>
      </c>
      <c r="AI335" s="34">
        <f t="shared" si="138"/>
        <v>0</v>
      </c>
      <c r="AJ335" s="34" t="s">
        <v>1328</v>
      </c>
      <c r="AK335" s="34">
        <f t="shared" si="139"/>
        <v>0</v>
      </c>
      <c r="AL335" s="34" t="s">
        <v>1353</v>
      </c>
      <c r="AM335" s="34">
        <f t="shared" si="140"/>
        <v>0</v>
      </c>
      <c r="AN335" s="34" t="s">
        <v>1340</v>
      </c>
      <c r="AO335" s="34">
        <f t="shared" si="141"/>
        <v>0</v>
      </c>
      <c r="AP335" s="34" t="s">
        <v>1345</v>
      </c>
      <c r="AQ335" s="34">
        <f t="shared" si="142"/>
        <v>0</v>
      </c>
      <c r="AR335" s="34" t="s">
        <v>1348</v>
      </c>
      <c r="AS335" s="34">
        <f t="shared" si="143"/>
        <v>0</v>
      </c>
      <c r="AT335" s="34" t="s">
        <v>221</v>
      </c>
      <c r="AU335" s="34" t="s">
        <v>1321</v>
      </c>
      <c r="AV335" s="34">
        <f t="shared" si="144"/>
        <v>0</v>
      </c>
      <c r="AW335" s="34" t="s">
        <v>1328</v>
      </c>
      <c r="AX335" s="34">
        <f t="shared" si="144"/>
        <v>0</v>
      </c>
      <c r="AY335" s="34" t="s">
        <v>1361</v>
      </c>
      <c r="AZ335" s="34">
        <f t="shared" si="144"/>
        <v>0</v>
      </c>
      <c r="BA335" s="34" t="s">
        <v>1339</v>
      </c>
      <c r="BB335" s="34">
        <f t="shared" si="144"/>
        <v>0</v>
      </c>
      <c r="BC335" s="34" t="s">
        <v>1345</v>
      </c>
      <c r="BD335" s="34">
        <f t="shared" si="145"/>
        <v>0</v>
      </c>
      <c r="BE335" s="34" t="s">
        <v>1348</v>
      </c>
      <c r="BF335" s="34">
        <f t="shared" si="146"/>
        <v>0</v>
      </c>
      <c r="BG335" s="34">
        <v>6</v>
      </c>
      <c r="BH335" s="34" t="s">
        <v>1321</v>
      </c>
      <c r="BI335" s="34">
        <f t="shared" si="147"/>
        <v>0</v>
      </c>
      <c r="BJ335" s="34" t="s">
        <v>1328</v>
      </c>
      <c r="BK335" s="34">
        <f t="shared" si="148"/>
        <v>0</v>
      </c>
      <c r="BL335" s="34" t="s">
        <v>1353</v>
      </c>
      <c r="BM335" s="34">
        <f t="shared" si="149"/>
        <v>0</v>
      </c>
      <c r="BN335" s="34" t="s">
        <v>1339</v>
      </c>
      <c r="BO335" s="34">
        <f t="shared" si="150"/>
        <v>0</v>
      </c>
      <c r="BP335" s="34" t="s">
        <v>1345</v>
      </c>
      <c r="BQ335" s="34">
        <f t="shared" si="151"/>
        <v>0</v>
      </c>
      <c r="BR335" s="34" t="s">
        <v>1348</v>
      </c>
      <c r="BS335" s="34">
        <f t="shared" si="152"/>
        <v>0</v>
      </c>
      <c r="BT335" s="34">
        <v>6</v>
      </c>
      <c r="BU335" s="34" t="s">
        <v>1321</v>
      </c>
      <c r="BV335" s="34">
        <f t="shared" si="153"/>
        <v>0</v>
      </c>
      <c r="BW335" s="34" t="s">
        <v>1328</v>
      </c>
      <c r="BX335" s="34">
        <f t="shared" si="153"/>
        <v>0</v>
      </c>
      <c r="BY335" s="34" t="s">
        <v>70</v>
      </c>
      <c r="BZ335" s="34">
        <f t="shared" si="153"/>
        <v>0</v>
      </c>
      <c r="CA335" s="34" t="s">
        <v>1339</v>
      </c>
      <c r="CB335" s="34">
        <f t="shared" si="153"/>
        <v>0</v>
      </c>
      <c r="CC335" s="34" t="s">
        <v>1345</v>
      </c>
      <c r="CD335" s="34">
        <f t="shared" si="154"/>
        <v>0</v>
      </c>
      <c r="CE335" s="34" t="s">
        <v>1342</v>
      </c>
      <c r="CF335" s="34">
        <f t="shared" si="155"/>
        <v>0</v>
      </c>
      <c r="CG335" s="34">
        <v>6</v>
      </c>
      <c r="CH335" s="34" t="s">
        <v>1321</v>
      </c>
      <c r="CI335" s="34">
        <f t="shared" si="156"/>
        <v>0</v>
      </c>
      <c r="CJ335" s="34" t="s">
        <v>1328</v>
      </c>
      <c r="CK335" s="34">
        <f t="shared" si="157"/>
        <v>0</v>
      </c>
      <c r="CL335" s="34" t="s">
        <v>70</v>
      </c>
      <c r="CM335" s="34">
        <f t="shared" si="158"/>
        <v>0</v>
      </c>
      <c r="CN335" s="34" t="s">
        <v>1339</v>
      </c>
      <c r="CO335" s="34">
        <f t="shared" si="159"/>
        <v>0</v>
      </c>
      <c r="CP335" s="34" t="s">
        <v>1342</v>
      </c>
      <c r="CQ335" s="34">
        <f t="shared" si="160"/>
        <v>0</v>
      </c>
      <c r="CR335" s="34" t="s">
        <v>1342</v>
      </c>
      <c r="CS335" s="34">
        <f t="shared" si="161"/>
        <v>0</v>
      </c>
    </row>
    <row r="336" spans="1:97" s="44" customFormat="1" ht="15.75">
      <c r="A336" s="42" t="s">
        <v>1048</v>
      </c>
      <c r="B336" s="40" t="s">
        <v>508</v>
      </c>
      <c r="C336" s="42" t="s">
        <v>44</v>
      </c>
      <c r="D336" s="42" t="s">
        <v>8</v>
      </c>
      <c r="E336" s="35"/>
      <c r="F336" s="42">
        <v>0</v>
      </c>
      <c r="G336" s="34">
        <v>0</v>
      </c>
      <c r="H336" s="34">
        <v>97</v>
      </c>
      <c r="I336" s="34">
        <v>65</v>
      </c>
      <c r="J336" s="34">
        <v>66</v>
      </c>
      <c r="K336" s="73">
        <v>28.5</v>
      </c>
      <c r="L336" s="34">
        <v>42.5</v>
      </c>
      <c r="M336" s="34">
        <v>24.5</v>
      </c>
      <c r="N336" s="34">
        <v>324</v>
      </c>
      <c r="O336" s="34" t="str">
        <f>IF(D336="理科",IF(N336&gt;=分数线!$C$2,"本科",""),IF(D336="文科",IF(N336&gt;=分数线!$C$3,"本科","")))</f>
        <v/>
      </c>
      <c r="P336" s="34">
        <f t="shared" si="162"/>
        <v>0</v>
      </c>
      <c r="Q336" s="34" t="str">
        <f>IF(D336="理科",IF(N336&gt;=分数线!$C$6,"重本",""),IF(D336="文科",IF(N336&gt;=分数线!$C$7,"重本","")))</f>
        <v/>
      </c>
      <c r="R336" s="34">
        <f t="shared" si="133"/>
        <v>0</v>
      </c>
      <c r="S336" s="34">
        <f t="shared" si="134"/>
        <v>0</v>
      </c>
      <c r="T336" s="34">
        <v>8</v>
      </c>
      <c r="U336" s="34" t="s">
        <v>1324</v>
      </c>
      <c r="V336" s="34">
        <f t="shared" si="135"/>
        <v>0</v>
      </c>
      <c r="W336" s="34" t="s">
        <v>1330</v>
      </c>
      <c r="X336" s="34">
        <f t="shared" si="135"/>
        <v>0</v>
      </c>
      <c r="Y336" s="34" t="s">
        <v>1365</v>
      </c>
      <c r="Z336" s="34">
        <f t="shared" si="135"/>
        <v>0</v>
      </c>
      <c r="AA336" s="34" t="s">
        <v>1366</v>
      </c>
      <c r="AB336" s="34">
        <f t="shared" si="135"/>
        <v>0</v>
      </c>
      <c r="AC336" s="34" t="s">
        <v>1344</v>
      </c>
      <c r="AD336" s="34">
        <f t="shared" si="136"/>
        <v>0</v>
      </c>
      <c r="AE336" s="34" t="s">
        <v>1349</v>
      </c>
      <c r="AF336" s="34">
        <f t="shared" si="137"/>
        <v>0</v>
      </c>
      <c r="AG336" s="34" t="s">
        <v>219</v>
      </c>
      <c r="AH336" s="34" t="s">
        <v>1324</v>
      </c>
      <c r="AI336" s="34">
        <f t="shared" si="138"/>
        <v>0</v>
      </c>
      <c r="AJ336" s="34" t="s">
        <v>1330</v>
      </c>
      <c r="AK336" s="34">
        <f t="shared" si="139"/>
        <v>0</v>
      </c>
      <c r="AL336" s="34" t="s">
        <v>1365</v>
      </c>
      <c r="AM336" s="34">
        <f t="shared" si="140"/>
        <v>0</v>
      </c>
      <c r="AN336" s="34" t="s">
        <v>1366</v>
      </c>
      <c r="AO336" s="34">
        <f t="shared" si="141"/>
        <v>0</v>
      </c>
      <c r="AP336" s="34" t="s">
        <v>1344</v>
      </c>
      <c r="AQ336" s="34">
        <f t="shared" si="142"/>
        <v>0</v>
      </c>
      <c r="AR336" s="34" t="s">
        <v>1349</v>
      </c>
      <c r="AS336" s="34">
        <f t="shared" si="143"/>
        <v>0</v>
      </c>
      <c r="AT336" s="34" t="s">
        <v>219</v>
      </c>
      <c r="AU336" s="34" t="s">
        <v>1324</v>
      </c>
      <c r="AV336" s="34">
        <f t="shared" si="144"/>
        <v>0</v>
      </c>
      <c r="AW336" s="34" t="s">
        <v>1330</v>
      </c>
      <c r="AX336" s="34">
        <f t="shared" si="144"/>
        <v>0</v>
      </c>
      <c r="AY336" s="34" t="s">
        <v>1334</v>
      </c>
      <c r="AZ336" s="34">
        <f t="shared" si="144"/>
        <v>0</v>
      </c>
      <c r="BA336" s="34" t="s">
        <v>1357</v>
      </c>
      <c r="BB336" s="34">
        <f t="shared" si="144"/>
        <v>0</v>
      </c>
      <c r="BC336" s="34" t="s">
        <v>1344</v>
      </c>
      <c r="BD336" s="34">
        <f t="shared" si="145"/>
        <v>0</v>
      </c>
      <c r="BE336" s="34" t="s">
        <v>1349</v>
      </c>
      <c r="BF336" s="34">
        <f t="shared" si="146"/>
        <v>0</v>
      </c>
      <c r="BG336" s="34">
        <v>8</v>
      </c>
      <c r="BH336" s="34" t="s">
        <v>1324</v>
      </c>
      <c r="BI336" s="34">
        <f t="shared" si="147"/>
        <v>0</v>
      </c>
      <c r="BJ336" s="34" t="s">
        <v>1330</v>
      </c>
      <c r="BK336" s="34">
        <f t="shared" si="148"/>
        <v>0</v>
      </c>
      <c r="BL336" s="34" t="s">
        <v>1334</v>
      </c>
      <c r="BM336" s="34">
        <f t="shared" si="149"/>
        <v>0</v>
      </c>
      <c r="BN336" s="34" t="s">
        <v>1357</v>
      </c>
      <c r="BO336" s="34">
        <f t="shared" si="150"/>
        <v>0</v>
      </c>
      <c r="BP336" s="34" t="s">
        <v>1344</v>
      </c>
      <c r="BQ336" s="34">
        <f t="shared" si="151"/>
        <v>0</v>
      </c>
      <c r="BR336" s="34" t="s">
        <v>1342</v>
      </c>
      <c r="BS336" s="34">
        <f t="shared" si="152"/>
        <v>0</v>
      </c>
      <c r="BT336" s="34">
        <v>8</v>
      </c>
      <c r="BU336" s="34" t="s">
        <v>1324</v>
      </c>
      <c r="BV336" s="34">
        <f t="shared" si="153"/>
        <v>0</v>
      </c>
      <c r="BW336" s="34" t="s">
        <v>1330</v>
      </c>
      <c r="BX336" s="34">
        <f t="shared" si="153"/>
        <v>0</v>
      </c>
      <c r="BY336" s="34" t="s">
        <v>1334</v>
      </c>
      <c r="BZ336" s="34">
        <f t="shared" si="153"/>
        <v>0</v>
      </c>
      <c r="CA336" s="34" t="s">
        <v>1340</v>
      </c>
      <c r="CB336" s="34">
        <f t="shared" si="153"/>
        <v>0</v>
      </c>
      <c r="CC336" s="34" t="s">
        <v>1344</v>
      </c>
      <c r="CD336" s="34">
        <f t="shared" si="154"/>
        <v>0</v>
      </c>
      <c r="CE336" s="34" t="s">
        <v>1342</v>
      </c>
      <c r="CF336" s="34">
        <f t="shared" si="155"/>
        <v>0</v>
      </c>
      <c r="CG336" s="34">
        <v>8</v>
      </c>
      <c r="CH336" s="34" t="s">
        <v>1324</v>
      </c>
      <c r="CI336" s="34">
        <f t="shared" si="156"/>
        <v>0</v>
      </c>
      <c r="CJ336" s="34" t="s">
        <v>1330</v>
      </c>
      <c r="CK336" s="34">
        <f t="shared" si="157"/>
        <v>0</v>
      </c>
      <c r="CL336" s="34" t="s">
        <v>1334</v>
      </c>
      <c r="CM336" s="34">
        <f t="shared" si="158"/>
        <v>0</v>
      </c>
      <c r="CN336" s="34" t="s">
        <v>1340</v>
      </c>
      <c r="CO336" s="34">
        <f t="shared" si="159"/>
        <v>0</v>
      </c>
      <c r="CP336" s="34" t="s">
        <v>1344</v>
      </c>
      <c r="CQ336" s="34">
        <f t="shared" si="160"/>
        <v>0</v>
      </c>
      <c r="CR336" s="34" t="s">
        <v>1342</v>
      </c>
      <c r="CS336" s="34">
        <f t="shared" si="161"/>
        <v>0</v>
      </c>
    </row>
    <row r="337" spans="1:97" s="44" customFormat="1" ht="15.75">
      <c r="A337" s="42" t="s">
        <v>1049</v>
      </c>
      <c r="B337" s="40" t="s">
        <v>509</v>
      </c>
      <c r="C337" s="42" t="s">
        <v>44</v>
      </c>
      <c r="D337" s="42" t="s">
        <v>8</v>
      </c>
      <c r="E337" s="35"/>
      <c r="F337" s="42">
        <v>0</v>
      </c>
      <c r="G337" s="34">
        <v>0</v>
      </c>
      <c r="H337" s="34">
        <v>96</v>
      </c>
      <c r="I337" s="34">
        <v>56</v>
      </c>
      <c r="J337" s="34">
        <v>56</v>
      </c>
      <c r="K337" s="73">
        <v>26.5</v>
      </c>
      <c r="L337" s="34">
        <v>47.5</v>
      </c>
      <c r="M337" s="34">
        <v>38.5</v>
      </c>
      <c r="N337" s="34">
        <v>321</v>
      </c>
      <c r="O337" s="34" t="str">
        <f>IF(D337="理科",IF(N337&gt;=分数线!$C$2,"本科",""),IF(D337="文科",IF(N337&gt;=分数线!$C$3,"本科","")))</f>
        <v/>
      </c>
      <c r="P337" s="34">
        <f t="shared" si="162"/>
        <v>0</v>
      </c>
      <c r="Q337" s="34" t="str">
        <f>IF(D337="理科",IF(N337&gt;=分数线!$C$6,"重本",""),IF(D337="文科",IF(N337&gt;=分数线!$C$7,"重本","")))</f>
        <v/>
      </c>
      <c r="R337" s="34">
        <f t="shared" si="133"/>
        <v>0</v>
      </c>
      <c r="S337" s="34">
        <f t="shared" si="134"/>
        <v>0</v>
      </c>
      <c r="T337" s="34">
        <v>6</v>
      </c>
      <c r="U337" s="34" t="s">
        <v>1321</v>
      </c>
      <c r="V337" s="34">
        <f t="shared" si="135"/>
        <v>0</v>
      </c>
      <c r="W337" s="34" t="s">
        <v>1328</v>
      </c>
      <c r="X337" s="34">
        <f t="shared" si="135"/>
        <v>0</v>
      </c>
      <c r="Y337" s="34" t="s">
        <v>1353</v>
      </c>
      <c r="Z337" s="34">
        <f t="shared" si="135"/>
        <v>0</v>
      </c>
      <c r="AA337" s="34" t="s">
        <v>1340</v>
      </c>
      <c r="AB337" s="34">
        <f t="shared" si="135"/>
        <v>0</v>
      </c>
      <c r="AC337" s="34" t="s">
        <v>1345</v>
      </c>
      <c r="AD337" s="34">
        <f t="shared" si="136"/>
        <v>0</v>
      </c>
      <c r="AE337" s="34" t="s">
        <v>1348</v>
      </c>
      <c r="AF337" s="34">
        <f t="shared" si="137"/>
        <v>0</v>
      </c>
      <c r="AG337" s="34" t="s">
        <v>221</v>
      </c>
      <c r="AH337" s="34" t="s">
        <v>1321</v>
      </c>
      <c r="AI337" s="34">
        <f t="shared" si="138"/>
        <v>0</v>
      </c>
      <c r="AJ337" s="34" t="s">
        <v>1328</v>
      </c>
      <c r="AK337" s="34">
        <f t="shared" si="139"/>
        <v>0</v>
      </c>
      <c r="AL337" s="34" t="s">
        <v>1353</v>
      </c>
      <c r="AM337" s="34">
        <f t="shared" si="140"/>
        <v>0</v>
      </c>
      <c r="AN337" s="34" t="s">
        <v>1340</v>
      </c>
      <c r="AO337" s="34">
        <f t="shared" si="141"/>
        <v>0</v>
      </c>
      <c r="AP337" s="34" t="s">
        <v>1345</v>
      </c>
      <c r="AQ337" s="34">
        <f t="shared" si="142"/>
        <v>0</v>
      </c>
      <c r="AR337" s="34" t="s">
        <v>1348</v>
      </c>
      <c r="AS337" s="34">
        <f t="shared" si="143"/>
        <v>0</v>
      </c>
      <c r="AT337" s="34" t="s">
        <v>221</v>
      </c>
      <c r="AU337" s="34" t="s">
        <v>1321</v>
      </c>
      <c r="AV337" s="34">
        <f t="shared" si="144"/>
        <v>0</v>
      </c>
      <c r="AW337" s="34" t="s">
        <v>1328</v>
      </c>
      <c r="AX337" s="34">
        <f t="shared" si="144"/>
        <v>0</v>
      </c>
      <c r="AY337" s="34" t="s">
        <v>1361</v>
      </c>
      <c r="AZ337" s="34">
        <f t="shared" si="144"/>
        <v>0</v>
      </c>
      <c r="BA337" s="34" t="s">
        <v>1339</v>
      </c>
      <c r="BB337" s="34">
        <f t="shared" si="144"/>
        <v>0</v>
      </c>
      <c r="BC337" s="34" t="s">
        <v>1345</v>
      </c>
      <c r="BD337" s="34">
        <f t="shared" si="145"/>
        <v>0</v>
      </c>
      <c r="BE337" s="34" t="s">
        <v>1348</v>
      </c>
      <c r="BF337" s="34">
        <f t="shared" si="146"/>
        <v>0</v>
      </c>
      <c r="BG337" s="34">
        <v>6</v>
      </c>
      <c r="BH337" s="34" t="s">
        <v>1321</v>
      </c>
      <c r="BI337" s="34">
        <f t="shared" si="147"/>
        <v>0</v>
      </c>
      <c r="BJ337" s="34" t="s">
        <v>1328</v>
      </c>
      <c r="BK337" s="34">
        <f t="shared" si="148"/>
        <v>0</v>
      </c>
      <c r="BL337" s="34" t="s">
        <v>1353</v>
      </c>
      <c r="BM337" s="34">
        <f t="shared" si="149"/>
        <v>0</v>
      </c>
      <c r="BN337" s="34" t="s">
        <v>1339</v>
      </c>
      <c r="BO337" s="34">
        <f t="shared" si="150"/>
        <v>0</v>
      </c>
      <c r="BP337" s="34" t="s">
        <v>1345</v>
      </c>
      <c r="BQ337" s="34">
        <f t="shared" si="151"/>
        <v>0</v>
      </c>
      <c r="BR337" s="34" t="s">
        <v>1348</v>
      </c>
      <c r="BS337" s="34">
        <f t="shared" si="152"/>
        <v>0</v>
      </c>
      <c r="BT337" s="34">
        <v>6</v>
      </c>
      <c r="BU337" s="34" t="s">
        <v>1321</v>
      </c>
      <c r="BV337" s="34">
        <f t="shared" si="153"/>
        <v>0</v>
      </c>
      <c r="BW337" s="34" t="s">
        <v>1328</v>
      </c>
      <c r="BX337" s="34">
        <f t="shared" si="153"/>
        <v>0</v>
      </c>
      <c r="BY337" s="34" t="s">
        <v>70</v>
      </c>
      <c r="BZ337" s="34">
        <f t="shared" si="153"/>
        <v>0</v>
      </c>
      <c r="CA337" s="34" t="s">
        <v>1339</v>
      </c>
      <c r="CB337" s="34">
        <f t="shared" si="153"/>
        <v>0</v>
      </c>
      <c r="CC337" s="34" t="s">
        <v>1345</v>
      </c>
      <c r="CD337" s="34">
        <f t="shared" si="154"/>
        <v>0</v>
      </c>
      <c r="CE337" s="34" t="s">
        <v>1342</v>
      </c>
      <c r="CF337" s="34">
        <f t="shared" si="155"/>
        <v>0</v>
      </c>
      <c r="CG337" s="34">
        <v>6</v>
      </c>
      <c r="CH337" s="34" t="s">
        <v>1321</v>
      </c>
      <c r="CI337" s="34">
        <f t="shared" si="156"/>
        <v>0</v>
      </c>
      <c r="CJ337" s="34" t="s">
        <v>1328</v>
      </c>
      <c r="CK337" s="34">
        <f t="shared" si="157"/>
        <v>0</v>
      </c>
      <c r="CL337" s="34" t="s">
        <v>70</v>
      </c>
      <c r="CM337" s="34">
        <f t="shared" si="158"/>
        <v>0</v>
      </c>
      <c r="CN337" s="34" t="s">
        <v>1339</v>
      </c>
      <c r="CO337" s="34">
        <f t="shared" si="159"/>
        <v>0</v>
      </c>
      <c r="CP337" s="34" t="s">
        <v>1342</v>
      </c>
      <c r="CQ337" s="34">
        <f t="shared" si="160"/>
        <v>0</v>
      </c>
      <c r="CR337" s="34" t="s">
        <v>1342</v>
      </c>
      <c r="CS337" s="34">
        <f t="shared" si="161"/>
        <v>0</v>
      </c>
    </row>
    <row r="338" spans="1:97" s="44" customFormat="1" ht="15.75">
      <c r="A338" s="42" t="s">
        <v>1050</v>
      </c>
      <c r="B338" s="40" t="s">
        <v>510</v>
      </c>
      <c r="C338" s="42" t="s">
        <v>44</v>
      </c>
      <c r="D338" s="42" t="s">
        <v>8</v>
      </c>
      <c r="E338" s="35"/>
      <c r="F338" s="42">
        <v>0</v>
      </c>
      <c r="G338" s="34">
        <v>0</v>
      </c>
      <c r="H338" s="34">
        <v>97</v>
      </c>
      <c r="I338" s="34">
        <v>61</v>
      </c>
      <c r="J338" s="34">
        <v>77</v>
      </c>
      <c r="K338" s="73">
        <v>17</v>
      </c>
      <c r="L338" s="34">
        <v>39</v>
      </c>
      <c r="M338" s="34">
        <v>30</v>
      </c>
      <c r="N338" s="34">
        <v>321</v>
      </c>
      <c r="O338" s="34" t="str">
        <f>IF(D338="理科",IF(N338&gt;=分数线!$C$2,"本科",""),IF(D338="文科",IF(N338&gt;=分数线!$C$3,"本科","")))</f>
        <v/>
      </c>
      <c r="P338" s="34">
        <f t="shared" si="162"/>
        <v>0</v>
      </c>
      <c r="Q338" s="34" t="str">
        <f>IF(D338="理科",IF(N338&gt;=分数线!$C$6,"重本",""),IF(D338="文科",IF(N338&gt;=分数线!$C$7,"重本","")))</f>
        <v/>
      </c>
      <c r="R338" s="34">
        <f t="shared" si="133"/>
        <v>0</v>
      </c>
      <c r="S338" s="34">
        <f t="shared" si="134"/>
        <v>0</v>
      </c>
      <c r="T338" s="34">
        <v>7</v>
      </c>
      <c r="U338" s="34" t="s">
        <v>1362</v>
      </c>
      <c r="V338" s="34">
        <f t="shared" si="135"/>
        <v>0</v>
      </c>
      <c r="W338" s="34" t="s">
        <v>1363</v>
      </c>
      <c r="X338" s="34">
        <f t="shared" si="135"/>
        <v>0</v>
      </c>
      <c r="Y338" s="34" t="s">
        <v>1332</v>
      </c>
      <c r="Z338" s="34">
        <f t="shared" si="135"/>
        <v>0</v>
      </c>
      <c r="AA338" s="34" t="s">
        <v>1340</v>
      </c>
      <c r="AB338" s="34">
        <f t="shared" si="135"/>
        <v>0</v>
      </c>
      <c r="AC338" s="34" t="s">
        <v>72</v>
      </c>
      <c r="AD338" s="34">
        <f t="shared" si="136"/>
        <v>0</v>
      </c>
      <c r="AE338" s="34" t="s">
        <v>18</v>
      </c>
      <c r="AF338" s="34">
        <f t="shared" si="137"/>
        <v>0</v>
      </c>
      <c r="AG338" s="34" t="s">
        <v>220</v>
      </c>
      <c r="AH338" s="34" t="s">
        <v>1362</v>
      </c>
      <c r="AI338" s="34">
        <f t="shared" si="138"/>
        <v>0</v>
      </c>
      <c r="AJ338" s="34" t="s">
        <v>1363</v>
      </c>
      <c r="AK338" s="34">
        <f t="shared" si="139"/>
        <v>0</v>
      </c>
      <c r="AL338" s="34" t="s">
        <v>1332</v>
      </c>
      <c r="AM338" s="34">
        <f t="shared" si="140"/>
        <v>0</v>
      </c>
      <c r="AN338" s="34" t="s">
        <v>1340</v>
      </c>
      <c r="AO338" s="34">
        <f t="shared" si="141"/>
        <v>0</v>
      </c>
      <c r="AP338" s="34" t="s">
        <v>72</v>
      </c>
      <c r="AQ338" s="34">
        <f t="shared" si="142"/>
        <v>0</v>
      </c>
      <c r="AR338" s="34" t="s">
        <v>18</v>
      </c>
      <c r="AS338" s="34">
        <f t="shared" si="143"/>
        <v>0</v>
      </c>
      <c r="AT338" s="34" t="s">
        <v>220</v>
      </c>
      <c r="AU338" s="34" t="s">
        <v>1323</v>
      </c>
      <c r="AV338" s="34">
        <f t="shared" si="144"/>
        <v>0</v>
      </c>
      <c r="AW338" s="34" t="s">
        <v>1351</v>
      </c>
      <c r="AX338" s="34">
        <f t="shared" si="144"/>
        <v>0</v>
      </c>
      <c r="AY338" s="34" t="s">
        <v>1332</v>
      </c>
      <c r="AZ338" s="34">
        <f t="shared" si="144"/>
        <v>0</v>
      </c>
      <c r="BA338" s="34" t="s">
        <v>1340</v>
      </c>
      <c r="BB338" s="34">
        <f t="shared" si="144"/>
        <v>0</v>
      </c>
      <c r="BC338" s="34" t="s">
        <v>1358</v>
      </c>
      <c r="BD338" s="34">
        <f t="shared" si="145"/>
        <v>0</v>
      </c>
      <c r="BE338" s="34" t="s">
        <v>1342</v>
      </c>
      <c r="BF338" s="34">
        <f t="shared" si="146"/>
        <v>0</v>
      </c>
      <c r="BG338" s="34">
        <v>7</v>
      </c>
      <c r="BH338" s="34" t="s">
        <v>1323</v>
      </c>
      <c r="BI338" s="34">
        <f t="shared" si="147"/>
        <v>0</v>
      </c>
      <c r="BJ338" s="34" t="s">
        <v>1351</v>
      </c>
      <c r="BK338" s="34">
        <f t="shared" si="148"/>
        <v>0</v>
      </c>
      <c r="BL338" s="34" t="s">
        <v>1332</v>
      </c>
      <c r="BM338" s="34">
        <f t="shared" si="149"/>
        <v>0</v>
      </c>
      <c r="BN338" s="34" t="s">
        <v>1340</v>
      </c>
      <c r="BO338" s="34">
        <f t="shared" si="150"/>
        <v>0</v>
      </c>
      <c r="BP338" s="34" t="s">
        <v>1358</v>
      </c>
      <c r="BQ338" s="34">
        <f t="shared" si="151"/>
        <v>0</v>
      </c>
      <c r="BR338" s="34" t="s">
        <v>1342</v>
      </c>
      <c r="BS338" s="34">
        <f t="shared" si="152"/>
        <v>0</v>
      </c>
      <c r="BT338" s="34">
        <v>7</v>
      </c>
      <c r="BU338" s="34" t="s">
        <v>1323</v>
      </c>
      <c r="BV338" s="34">
        <f t="shared" si="153"/>
        <v>0</v>
      </c>
      <c r="BW338" s="34" t="s">
        <v>19</v>
      </c>
      <c r="BX338" s="34">
        <f t="shared" si="153"/>
        <v>0</v>
      </c>
      <c r="BY338" s="34" t="s">
        <v>1332</v>
      </c>
      <c r="BZ338" s="34">
        <f t="shared" si="153"/>
        <v>0</v>
      </c>
      <c r="CA338" s="34" t="s">
        <v>1340</v>
      </c>
      <c r="CB338" s="34">
        <f t="shared" si="153"/>
        <v>0</v>
      </c>
      <c r="CC338" s="34" t="s">
        <v>1343</v>
      </c>
      <c r="CD338" s="34">
        <f t="shared" si="154"/>
        <v>0</v>
      </c>
      <c r="CE338" s="34" t="s">
        <v>1342</v>
      </c>
      <c r="CF338" s="34">
        <f t="shared" si="155"/>
        <v>0</v>
      </c>
      <c r="CG338" s="34">
        <v>7</v>
      </c>
      <c r="CH338" s="34" t="s">
        <v>1323</v>
      </c>
      <c r="CI338" s="34">
        <f t="shared" si="156"/>
        <v>0</v>
      </c>
      <c r="CJ338" s="34" t="s">
        <v>19</v>
      </c>
      <c r="CK338" s="34">
        <f t="shared" si="157"/>
        <v>0</v>
      </c>
      <c r="CL338" s="34" t="s">
        <v>1332</v>
      </c>
      <c r="CM338" s="34">
        <f t="shared" si="158"/>
        <v>0</v>
      </c>
      <c r="CN338" s="34" t="s">
        <v>1340</v>
      </c>
      <c r="CO338" s="34">
        <f t="shared" si="159"/>
        <v>0</v>
      </c>
      <c r="CP338" s="34" t="s">
        <v>1343</v>
      </c>
      <c r="CQ338" s="34">
        <f t="shared" si="160"/>
        <v>0</v>
      </c>
      <c r="CR338" s="34" t="s">
        <v>1342</v>
      </c>
      <c r="CS338" s="34">
        <f t="shared" si="161"/>
        <v>0</v>
      </c>
    </row>
    <row r="339" spans="1:97" s="44" customFormat="1" ht="15.75">
      <c r="A339" s="42" t="s">
        <v>1051</v>
      </c>
      <c r="B339" s="40" t="s">
        <v>511</v>
      </c>
      <c r="C339" s="42" t="s">
        <v>44</v>
      </c>
      <c r="D339" s="42" t="s">
        <v>8</v>
      </c>
      <c r="E339" s="35"/>
      <c r="F339" s="42">
        <v>0.2</v>
      </c>
      <c r="G339" s="34">
        <v>0</v>
      </c>
      <c r="H339" s="34">
        <v>89</v>
      </c>
      <c r="I339" s="34">
        <v>70</v>
      </c>
      <c r="J339" s="34">
        <v>57</v>
      </c>
      <c r="K339" s="73">
        <v>25.5</v>
      </c>
      <c r="L339" s="34">
        <v>47</v>
      </c>
      <c r="M339" s="34">
        <v>32</v>
      </c>
      <c r="N339" s="34">
        <v>321</v>
      </c>
      <c r="O339" s="34" t="str">
        <f>IF(D339="理科",IF(N339&gt;=分数线!$C$2,"本科",""),IF(D339="文科",IF(N339&gt;=分数线!$C$3,"本科","")))</f>
        <v/>
      </c>
      <c r="P339" s="34">
        <f t="shared" si="162"/>
        <v>-7.2</v>
      </c>
      <c r="Q339" s="34" t="str">
        <f>IF(D339="理科",IF(N339&gt;=分数线!$C$6,"重本",""),IF(D339="文科",IF(N339&gt;=分数线!$C$7,"重本","")))</f>
        <v/>
      </c>
      <c r="R339" s="34">
        <f t="shared" si="133"/>
        <v>0</v>
      </c>
      <c r="S339" s="34">
        <f t="shared" si="134"/>
        <v>-7.2</v>
      </c>
      <c r="T339" s="34">
        <v>1</v>
      </c>
      <c r="U339" s="34" t="s">
        <v>1320</v>
      </c>
      <c r="V339" s="34">
        <f t="shared" si="135"/>
        <v>-0.12000000000000001</v>
      </c>
      <c r="W339" s="34" t="s">
        <v>1327</v>
      </c>
      <c r="X339" s="34">
        <f t="shared" si="135"/>
        <v>-0.12000000000000001</v>
      </c>
      <c r="Y339" s="34" t="s">
        <v>1332</v>
      </c>
      <c r="Z339" s="34">
        <f t="shared" si="135"/>
        <v>-0.12000000000000001</v>
      </c>
      <c r="AA339" s="34" t="s">
        <v>1340</v>
      </c>
      <c r="AB339" s="34">
        <f t="shared" si="135"/>
        <v>-0.12000000000000001</v>
      </c>
      <c r="AC339" s="34" t="s">
        <v>72</v>
      </c>
      <c r="AD339" s="34">
        <f t="shared" si="136"/>
        <v>-0.12000000000000001</v>
      </c>
      <c r="AE339" s="34" t="s">
        <v>18</v>
      </c>
      <c r="AF339" s="34">
        <f t="shared" si="137"/>
        <v>-0.12000000000000001</v>
      </c>
      <c r="AG339" s="34" t="s">
        <v>220</v>
      </c>
      <c r="AH339" s="34" t="s">
        <v>1362</v>
      </c>
      <c r="AI339" s="34">
        <f t="shared" si="138"/>
        <v>-0.12000000000000001</v>
      </c>
      <c r="AJ339" s="34" t="s">
        <v>1363</v>
      </c>
      <c r="AK339" s="34">
        <f t="shared" si="139"/>
        <v>-0.12000000000000001</v>
      </c>
      <c r="AL339" s="34" t="s">
        <v>1332</v>
      </c>
      <c r="AM339" s="34">
        <f t="shared" si="140"/>
        <v>-0.12000000000000001</v>
      </c>
      <c r="AN339" s="34" t="s">
        <v>1340</v>
      </c>
      <c r="AO339" s="34">
        <f t="shared" si="141"/>
        <v>-0.12000000000000001</v>
      </c>
      <c r="AP339" s="34" t="s">
        <v>72</v>
      </c>
      <c r="AQ339" s="34">
        <f t="shared" si="142"/>
        <v>-0.12000000000000001</v>
      </c>
      <c r="AR339" s="34" t="s">
        <v>18</v>
      </c>
      <c r="AS339" s="34">
        <f t="shared" si="143"/>
        <v>-0.12000000000000001</v>
      </c>
      <c r="AT339" s="34" t="s">
        <v>220</v>
      </c>
      <c r="AU339" s="34" t="s">
        <v>1323</v>
      </c>
      <c r="AV339" s="34">
        <f t="shared" si="144"/>
        <v>-0.18000000000000002</v>
      </c>
      <c r="AW339" s="34" t="s">
        <v>1351</v>
      </c>
      <c r="AX339" s="34">
        <f t="shared" si="144"/>
        <v>-0.18000000000000002</v>
      </c>
      <c r="AY339" s="34" t="s">
        <v>1332</v>
      </c>
      <c r="AZ339" s="34">
        <f t="shared" si="144"/>
        <v>-0.18000000000000002</v>
      </c>
      <c r="BA339" s="34" t="s">
        <v>1340</v>
      </c>
      <c r="BB339" s="34">
        <f t="shared" si="144"/>
        <v>-0.18000000000000002</v>
      </c>
      <c r="BC339" s="34" t="s">
        <v>1358</v>
      </c>
      <c r="BD339" s="34">
        <f t="shared" si="145"/>
        <v>-0.18000000000000002</v>
      </c>
      <c r="BE339" s="34" t="s">
        <v>1342</v>
      </c>
      <c r="BF339" s="34">
        <f t="shared" si="146"/>
        <v>-0.18000000000000002</v>
      </c>
      <c r="BG339" s="34">
        <v>7</v>
      </c>
      <c r="BH339" s="34" t="s">
        <v>1323</v>
      </c>
      <c r="BI339" s="34">
        <f t="shared" si="147"/>
        <v>-0.18000000000000002</v>
      </c>
      <c r="BJ339" s="34" t="s">
        <v>1351</v>
      </c>
      <c r="BK339" s="34">
        <f t="shared" si="148"/>
        <v>-0.18000000000000002</v>
      </c>
      <c r="BL339" s="34" t="s">
        <v>1332</v>
      </c>
      <c r="BM339" s="34">
        <f t="shared" si="149"/>
        <v>-0.18000000000000002</v>
      </c>
      <c r="BN339" s="34" t="s">
        <v>1340</v>
      </c>
      <c r="BO339" s="34">
        <f t="shared" si="150"/>
        <v>-0.18000000000000002</v>
      </c>
      <c r="BP339" s="34" t="s">
        <v>1358</v>
      </c>
      <c r="BQ339" s="34">
        <f t="shared" si="151"/>
        <v>-0.18000000000000002</v>
      </c>
      <c r="BR339" s="34" t="s">
        <v>1342</v>
      </c>
      <c r="BS339" s="34">
        <f t="shared" si="152"/>
        <v>-0.18000000000000002</v>
      </c>
      <c r="BT339" s="34">
        <v>7</v>
      </c>
      <c r="BU339" s="34" t="s">
        <v>1323</v>
      </c>
      <c r="BV339" s="34">
        <f t="shared" si="153"/>
        <v>-0.3</v>
      </c>
      <c r="BW339" s="34" t="s">
        <v>19</v>
      </c>
      <c r="BX339" s="34">
        <f t="shared" si="153"/>
        <v>-0.3</v>
      </c>
      <c r="BY339" s="34" t="s">
        <v>1332</v>
      </c>
      <c r="BZ339" s="34">
        <f t="shared" si="153"/>
        <v>-0.3</v>
      </c>
      <c r="CA339" s="34" t="s">
        <v>1340</v>
      </c>
      <c r="CB339" s="34">
        <f t="shared" si="153"/>
        <v>-0.3</v>
      </c>
      <c r="CC339" s="34" t="s">
        <v>1343</v>
      </c>
      <c r="CD339" s="34">
        <f t="shared" si="154"/>
        <v>-0.3</v>
      </c>
      <c r="CE339" s="34" t="s">
        <v>1342</v>
      </c>
      <c r="CF339" s="34">
        <f t="shared" si="155"/>
        <v>-0.3</v>
      </c>
      <c r="CG339" s="34">
        <v>7</v>
      </c>
      <c r="CH339" s="34" t="s">
        <v>1323</v>
      </c>
      <c r="CI339" s="34">
        <f t="shared" si="156"/>
        <v>-0.3</v>
      </c>
      <c r="CJ339" s="34" t="s">
        <v>19</v>
      </c>
      <c r="CK339" s="34">
        <f t="shared" si="157"/>
        <v>-0.3</v>
      </c>
      <c r="CL339" s="34" t="s">
        <v>1332</v>
      </c>
      <c r="CM339" s="34">
        <f t="shared" si="158"/>
        <v>-0.3</v>
      </c>
      <c r="CN339" s="34" t="s">
        <v>1340</v>
      </c>
      <c r="CO339" s="34">
        <f t="shared" si="159"/>
        <v>-0.3</v>
      </c>
      <c r="CP339" s="34" t="s">
        <v>1343</v>
      </c>
      <c r="CQ339" s="34">
        <f t="shared" si="160"/>
        <v>-0.3</v>
      </c>
      <c r="CR339" s="34" t="s">
        <v>1342</v>
      </c>
      <c r="CS339" s="34">
        <f t="shared" si="161"/>
        <v>-0.3</v>
      </c>
    </row>
    <row r="340" spans="1:97" s="44" customFormat="1" ht="15.75">
      <c r="A340" s="42" t="s">
        <v>234</v>
      </c>
      <c r="B340" s="40" t="s">
        <v>512</v>
      </c>
      <c r="C340" s="42" t="s">
        <v>44</v>
      </c>
      <c r="D340" s="42" t="s">
        <v>8</v>
      </c>
      <c r="E340" s="35"/>
      <c r="F340" s="42">
        <v>0</v>
      </c>
      <c r="G340" s="34">
        <v>0</v>
      </c>
      <c r="H340" s="34">
        <v>96</v>
      </c>
      <c r="I340" s="34">
        <v>31</v>
      </c>
      <c r="J340" s="34">
        <v>85</v>
      </c>
      <c r="K340" s="73">
        <v>21.5</v>
      </c>
      <c r="L340" s="34">
        <v>49</v>
      </c>
      <c r="M340" s="34">
        <v>36</v>
      </c>
      <c r="N340" s="34">
        <v>319</v>
      </c>
      <c r="O340" s="34" t="str">
        <f>IF(D340="理科",IF(N340&gt;=分数线!$C$2,"本科",""),IF(D340="文科",IF(N340&gt;=分数线!$C$3,"本科","")))</f>
        <v/>
      </c>
      <c r="P340" s="34">
        <f t="shared" si="162"/>
        <v>0</v>
      </c>
      <c r="Q340" s="34" t="str">
        <f>IF(D340="理科",IF(N340&gt;=分数线!$C$6,"重本",""),IF(D340="文科",IF(N340&gt;=分数线!$C$7,"重本","")))</f>
        <v/>
      </c>
      <c r="R340" s="34">
        <f t="shared" si="133"/>
        <v>0</v>
      </c>
      <c r="S340" s="34">
        <f t="shared" si="134"/>
        <v>0</v>
      </c>
      <c r="T340" s="34">
        <v>7</v>
      </c>
      <c r="U340" s="34" t="s">
        <v>1362</v>
      </c>
      <c r="V340" s="34">
        <f t="shared" si="135"/>
        <v>0</v>
      </c>
      <c r="W340" s="34" t="s">
        <v>1363</v>
      </c>
      <c r="X340" s="34">
        <f t="shared" si="135"/>
        <v>0</v>
      </c>
      <c r="Y340" s="34" t="s">
        <v>1332</v>
      </c>
      <c r="Z340" s="34">
        <f t="shared" si="135"/>
        <v>0</v>
      </c>
      <c r="AA340" s="34" t="s">
        <v>1340</v>
      </c>
      <c r="AB340" s="34">
        <f t="shared" si="135"/>
        <v>0</v>
      </c>
      <c r="AC340" s="34" t="s">
        <v>72</v>
      </c>
      <c r="AD340" s="34">
        <f t="shared" si="136"/>
        <v>0</v>
      </c>
      <c r="AE340" s="34" t="s">
        <v>18</v>
      </c>
      <c r="AF340" s="34">
        <f t="shared" si="137"/>
        <v>0</v>
      </c>
      <c r="AG340" s="34" t="s">
        <v>220</v>
      </c>
      <c r="AH340" s="34" t="s">
        <v>1362</v>
      </c>
      <c r="AI340" s="34">
        <f t="shared" si="138"/>
        <v>0</v>
      </c>
      <c r="AJ340" s="34" t="s">
        <v>1363</v>
      </c>
      <c r="AK340" s="34">
        <f t="shared" si="139"/>
        <v>0</v>
      </c>
      <c r="AL340" s="34" t="s">
        <v>1332</v>
      </c>
      <c r="AM340" s="34">
        <f t="shared" si="140"/>
        <v>0</v>
      </c>
      <c r="AN340" s="34" t="s">
        <v>1340</v>
      </c>
      <c r="AO340" s="34">
        <f t="shared" si="141"/>
        <v>0</v>
      </c>
      <c r="AP340" s="34" t="s">
        <v>72</v>
      </c>
      <c r="AQ340" s="34">
        <f t="shared" si="142"/>
        <v>0</v>
      </c>
      <c r="AR340" s="34" t="s">
        <v>18</v>
      </c>
      <c r="AS340" s="34">
        <f t="shared" si="143"/>
        <v>0</v>
      </c>
      <c r="AT340" s="34" t="s">
        <v>220</v>
      </c>
      <c r="AU340" s="34" t="s">
        <v>1323</v>
      </c>
      <c r="AV340" s="34">
        <f t="shared" si="144"/>
        <v>0</v>
      </c>
      <c r="AW340" s="34" t="s">
        <v>1351</v>
      </c>
      <c r="AX340" s="34">
        <f t="shared" si="144"/>
        <v>0</v>
      </c>
      <c r="AY340" s="34" t="s">
        <v>1332</v>
      </c>
      <c r="AZ340" s="34">
        <f t="shared" si="144"/>
        <v>0</v>
      </c>
      <c r="BA340" s="34" t="s">
        <v>1340</v>
      </c>
      <c r="BB340" s="34">
        <f t="shared" si="144"/>
        <v>0</v>
      </c>
      <c r="BC340" s="34" t="s">
        <v>1358</v>
      </c>
      <c r="BD340" s="34">
        <f t="shared" si="145"/>
        <v>0</v>
      </c>
      <c r="BE340" s="34" t="s">
        <v>1342</v>
      </c>
      <c r="BF340" s="34">
        <f t="shared" si="146"/>
        <v>0</v>
      </c>
      <c r="BG340" s="34">
        <v>7</v>
      </c>
      <c r="BH340" s="34" t="s">
        <v>1323</v>
      </c>
      <c r="BI340" s="34">
        <f t="shared" si="147"/>
        <v>0</v>
      </c>
      <c r="BJ340" s="34" t="s">
        <v>1351</v>
      </c>
      <c r="BK340" s="34">
        <f t="shared" si="148"/>
        <v>0</v>
      </c>
      <c r="BL340" s="34" t="s">
        <v>1332</v>
      </c>
      <c r="BM340" s="34">
        <f t="shared" si="149"/>
        <v>0</v>
      </c>
      <c r="BN340" s="34" t="s">
        <v>1340</v>
      </c>
      <c r="BO340" s="34">
        <f t="shared" si="150"/>
        <v>0</v>
      </c>
      <c r="BP340" s="34" t="s">
        <v>1358</v>
      </c>
      <c r="BQ340" s="34">
        <f t="shared" si="151"/>
        <v>0</v>
      </c>
      <c r="BR340" s="34" t="s">
        <v>1342</v>
      </c>
      <c r="BS340" s="34">
        <f t="shared" si="152"/>
        <v>0</v>
      </c>
      <c r="BT340" s="34">
        <v>7</v>
      </c>
      <c r="BU340" s="34" t="s">
        <v>1323</v>
      </c>
      <c r="BV340" s="34">
        <f t="shared" si="153"/>
        <v>0</v>
      </c>
      <c r="BW340" s="34" t="s">
        <v>19</v>
      </c>
      <c r="BX340" s="34">
        <f t="shared" si="153"/>
        <v>0</v>
      </c>
      <c r="BY340" s="34" t="s">
        <v>1332</v>
      </c>
      <c r="BZ340" s="34">
        <f t="shared" si="153"/>
        <v>0</v>
      </c>
      <c r="CA340" s="34" t="s">
        <v>1340</v>
      </c>
      <c r="CB340" s="34">
        <f t="shared" si="153"/>
        <v>0</v>
      </c>
      <c r="CC340" s="34" t="s">
        <v>1343</v>
      </c>
      <c r="CD340" s="34">
        <f t="shared" si="154"/>
        <v>0</v>
      </c>
      <c r="CE340" s="34" t="s">
        <v>1342</v>
      </c>
      <c r="CF340" s="34">
        <f t="shared" si="155"/>
        <v>0</v>
      </c>
      <c r="CG340" s="34">
        <v>7</v>
      </c>
      <c r="CH340" s="34" t="s">
        <v>1323</v>
      </c>
      <c r="CI340" s="34">
        <f t="shared" si="156"/>
        <v>0</v>
      </c>
      <c r="CJ340" s="34" t="s">
        <v>19</v>
      </c>
      <c r="CK340" s="34">
        <f t="shared" si="157"/>
        <v>0</v>
      </c>
      <c r="CL340" s="34" t="s">
        <v>1332</v>
      </c>
      <c r="CM340" s="34">
        <f t="shared" si="158"/>
        <v>0</v>
      </c>
      <c r="CN340" s="34" t="s">
        <v>1340</v>
      </c>
      <c r="CO340" s="34">
        <f t="shared" si="159"/>
        <v>0</v>
      </c>
      <c r="CP340" s="34" t="s">
        <v>1343</v>
      </c>
      <c r="CQ340" s="34">
        <f t="shared" si="160"/>
        <v>0</v>
      </c>
      <c r="CR340" s="34" t="s">
        <v>1342</v>
      </c>
      <c r="CS340" s="34">
        <f t="shared" si="161"/>
        <v>0</v>
      </c>
    </row>
    <row r="341" spans="1:97" s="44" customFormat="1" ht="15.75">
      <c r="A341" s="42" t="s">
        <v>1052</v>
      </c>
      <c r="B341" s="40" t="s">
        <v>513</v>
      </c>
      <c r="C341" s="42" t="s">
        <v>44</v>
      </c>
      <c r="D341" s="42" t="s">
        <v>8</v>
      </c>
      <c r="E341" s="35"/>
      <c r="F341" s="42">
        <v>0</v>
      </c>
      <c r="G341" s="34">
        <v>0</v>
      </c>
      <c r="H341" s="34">
        <v>89</v>
      </c>
      <c r="I341" s="34">
        <v>52</v>
      </c>
      <c r="J341" s="34">
        <v>63</v>
      </c>
      <c r="K341" s="73">
        <v>29.5</v>
      </c>
      <c r="L341" s="34">
        <v>48</v>
      </c>
      <c r="M341" s="34">
        <v>35</v>
      </c>
      <c r="N341" s="34">
        <v>317</v>
      </c>
      <c r="O341" s="34" t="str">
        <f>IF(D341="理科",IF(N341&gt;=分数线!$C$2,"本科",""),IF(D341="文科",IF(N341&gt;=分数线!$C$3,"本科","")))</f>
        <v/>
      </c>
      <c r="P341" s="34">
        <f t="shared" si="162"/>
        <v>0</v>
      </c>
      <c r="Q341" s="34" t="str">
        <f>IF(D341="理科",IF(N341&gt;=分数线!$C$6,"重本",""),IF(D341="文科",IF(N341&gt;=分数线!$C$7,"重本","")))</f>
        <v/>
      </c>
      <c r="R341" s="34">
        <f t="shared" si="133"/>
        <v>0</v>
      </c>
      <c r="S341" s="34">
        <f t="shared" si="134"/>
        <v>0</v>
      </c>
      <c r="T341" s="34">
        <v>4</v>
      </c>
      <c r="U341" s="34" t="s">
        <v>1326</v>
      </c>
      <c r="V341" s="34">
        <f t="shared" si="135"/>
        <v>0</v>
      </c>
      <c r="W341" s="34" t="s">
        <v>1364</v>
      </c>
      <c r="X341" s="34">
        <f t="shared" si="135"/>
        <v>0</v>
      </c>
      <c r="Y341" s="34" t="s">
        <v>1355</v>
      </c>
      <c r="Z341" s="34">
        <f t="shared" si="135"/>
        <v>0</v>
      </c>
      <c r="AA341" s="34" t="s">
        <v>1340</v>
      </c>
      <c r="AB341" s="34">
        <f t="shared" si="135"/>
        <v>0</v>
      </c>
      <c r="AC341" s="34" t="s">
        <v>1345</v>
      </c>
      <c r="AD341" s="34">
        <f t="shared" si="136"/>
        <v>0</v>
      </c>
      <c r="AE341" s="34" t="s">
        <v>1348</v>
      </c>
      <c r="AF341" s="34">
        <f t="shared" si="137"/>
        <v>0</v>
      </c>
      <c r="AG341" s="34" t="s">
        <v>221</v>
      </c>
      <c r="AH341" s="34" t="s">
        <v>1321</v>
      </c>
      <c r="AI341" s="34">
        <f t="shared" si="138"/>
        <v>0</v>
      </c>
      <c r="AJ341" s="34" t="s">
        <v>1328</v>
      </c>
      <c r="AK341" s="34">
        <f t="shared" si="139"/>
        <v>0</v>
      </c>
      <c r="AL341" s="34" t="s">
        <v>1353</v>
      </c>
      <c r="AM341" s="34">
        <f t="shared" si="140"/>
        <v>0</v>
      </c>
      <c r="AN341" s="34" t="s">
        <v>1340</v>
      </c>
      <c r="AO341" s="34">
        <f t="shared" si="141"/>
        <v>0</v>
      </c>
      <c r="AP341" s="34" t="s">
        <v>1345</v>
      </c>
      <c r="AQ341" s="34">
        <f t="shared" si="142"/>
        <v>0</v>
      </c>
      <c r="AR341" s="34" t="s">
        <v>1348</v>
      </c>
      <c r="AS341" s="34">
        <f t="shared" si="143"/>
        <v>0</v>
      </c>
      <c r="AT341" s="34" t="s">
        <v>221</v>
      </c>
      <c r="AU341" s="34" t="s">
        <v>1321</v>
      </c>
      <c r="AV341" s="34">
        <f t="shared" si="144"/>
        <v>0</v>
      </c>
      <c r="AW341" s="34" t="s">
        <v>1328</v>
      </c>
      <c r="AX341" s="34">
        <f t="shared" si="144"/>
        <v>0</v>
      </c>
      <c r="AY341" s="34" t="s">
        <v>1361</v>
      </c>
      <c r="AZ341" s="34">
        <f t="shared" si="144"/>
        <v>0</v>
      </c>
      <c r="BA341" s="34" t="s">
        <v>1339</v>
      </c>
      <c r="BB341" s="34">
        <f t="shared" si="144"/>
        <v>0</v>
      </c>
      <c r="BC341" s="34" t="s">
        <v>1345</v>
      </c>
      <c r="BD341" s="34">
        <f t="shared" si="145"/>
        <v>0</v>
      </c>
      <c r="BE341" s="34" t="s">
        <v>1348</v>
      </c>
      <c r="BF341" s="34">
        <f t="shared" si="146"/>
        <v>0</v>
      </c>
      <c r="BG341" s="34">
        <v>6</v>
      </c>
      <c r="BH341" s="34" t="s">
        <v>1321</v>
      </c>
      <c r="BI341" s="34">
        <f t="shared" si="147"/>
        <v>0</v>
      </c>
      <c r="BJ341" s="34" t="s">
        <v>1328</v>
      </c>
      <c r="BK341" s="34">
        <f t="shared" si="148"/>
        <v>0</v>
      </c>
      <c r="BL341" s="34" t="s">
        <v>1353</v>
      </c>
      <c r="BM341" s="34">
        <f t="shared" si="149"/>
        <v>0</v>
      </c>
      <c r="BN341" s="34" t="s">
        <v>1339</v>
      </c>
      <c r="BO341" s="34">
        <f t="shared" si="150"/>
        <v>0</v>
      </c>
      <c r="BP341" s="34" t="s">
        <v>1345</v>
      </c>
      <c r="BQ341" s="34">
        <f t="shared" si="151"/>
        <v>0</v>
      </c>
      <c r="BR341" s="34" t="s">
        <v>1348</v>
      </c>
      <c r="BS341" s="34">
        <f t="shared" si="152"/>
        <v>0</v>
      </c>
      <c r="BT341" s="34">
        <v>6</v>
      </c>
      <c r="BU341" s="34" t="s">
        <v>1321</v>
      </c>
      <c r="BV341" s="34">
        <f t="shared" si="153"/>
        <v>0</v>
      </c>
      <c r="BW341" s="34" t="s">
        <v>1328</v>
      </c>
      <c r="BX341" s="34">
        <f t="shared" si="153"/>
        <v>0</v>
      </c>
      <c r="BY341" s="34" t="s">
        <v>70</v>
      </c>
      <c r="BZ341" s="34">
        <f t="shared" si="153"/>
        <v>0</v>
      </c>
      <c r="CA341" s="34" t="s">
        <v>1339</v>
      </c>
      <c r="CB341" s="34">
        <f t="shared" si="153"/>
        <v>0</v>
      </c>
      <c r="CC341" s="34" t="s">
        <v>1345</v>
      </c>
      <c r="CD341" s="34">
        <f t="shared" si="154"/>
        <v>0</v>
      </c>
      <c r="CE341" s="34" t="s">
        <v>1342</v>
      </c>
      <c r="CF341" s="34">
        <f t="shared" si="155"/>
        <v>0</v>
      </c>
      <c r="CG341" s="34">
        <v>6</v>
      </c>
      <c r="CH341" s="34" t="s">
        <v>1321</v>
      </c>
      <c r="CI341" s="34">
        <f t="shared" si="156"/>
        <v>0</v>
      </c>
      <c r="CJ341" s="34" t="s">
        <v>1328</v>
      </c>
      <c r="CK341" s="34">
        <f t="shared" si="157"/>
        <v>0</v>
      </c>
      <c r="CL341" s="34" t="s">
        <v>70</v>
      </c>
      <c r="CM341" s="34">
        <f t="shared" si="158"/>
        <v>0</v>
      </c>
      <c r="CN341" s="34" t="s">
        <v>1339</v>
      </c>
      <c r="CO341" s="34">
        <f t="shared" si="159"/>
        <v>0</v>
      </c>
      <c r="CP341" s="34" t="s">
        <v>1342</v>
      </c>
      <c r="CQ341" s="34">
        <f t="shared" si="160"/>
        <v>0</v>
      </c>
      <c r="CR341" s="34" t="s">
        <v>1342</v>
      </c>
      <c r="CS341" s="34">
        <f t="shared" si="161"/>
        <v>0</v>
      </c>
    </row>
    <row r="342" spans="1:97" s="44" customFormat="1" ht="15.75">
      <c r="A342" s="42" t="s">
        <v>1053</v>
      </c>
      <c r="B342" s="40" t="s">
        <v>514</v>
      </c>
      <c r="C342" s="42" t="s">
        <v>44</v>
      </c>
      <c r="D342" s="42" t="s">
        <v>8</v>
      </c>
      <c r="E342" s="35"/>
      <c r="F342" s="42">
        <v>0.2</v>
      </c>
      <c r="G342" s="34">
        <v>0</v>
      </c>
      <c r="H342" s="34">
        <v>89</v>
      </c>
      <c r="I342" s="34">
        <v>58</v>
      </c>
      <c r="J342" s="34">
        <v>37</v>
      </c>
      <c r="K342" s="73">
        <v>41</v>
      </c>
      <c r="L342" s="34">
        <v>40</v>
      </c>
      <c r="M342" s="34">
        <v>50.5</v>
      </c>
      <c r="N342" s="34">
        <v>316</v>
      </c>
      <c r="O342" s="34" t="str">
        <f>IF(D342="理科",IF(N342&gt;=分数线!$C$2,"本科",""),IF(D342="文科",IF(N342&gt;=分数线!$C$3,"本科","")))</f>
        <v/>
      </c>
      <c r="P342" s="34">
        <f t="shared" si="162"/>
        <v>-7.2</v>
      </c>
      <c r="Q342" s="34" t="str">
        <f>IF(D342="理科",IF(N342&gt;=分数线!$C$6,"重本",""),IF(D342="文科",IF(N342&gt;=分数线!$C$7,"重本","")))</f>
        <v/>
      </c>
      <c r="R342" s="34">
        <f t="shared" si="133"/>
        <v>0</v>
      </c>
      <c r="S342" s="34">
        <f t="shared" si="134"/>
        <v>-7.2</v>
      </c>
      <c r="T342" s="34">
        <v>2</v>
      </c>
      <c r="U342" s="34" t="s">
        <v>1321</v>
      </c>
      <c r="V342" s="34">
        <f t="shared" si="135"/>
        <v>-0.12000000000000001</v>
      </c>
      <c r="W342" s="34" t="s">
        <v>1364</v>
      </c>
      <c r="X342" s="34">
        <f t="shared" si="135"/>
        <v>-0.12000000000000001</v>
      </c>
      <c r="Y342" s="34" t="s">
        <v>1333</v>
      </c>
      <c r="Z342" s="34">
        <f t="shared" si="135"/>
        <v>-0.12000000000000001</v>
      </c>
      <c r="AA342" s="34" t="s">
        <v>1366</v>
      </c>
      <c r="AB342" s="34">
        <f t="shared" ref="AB342" si="163">IF($C342="应届",($S342*0.1)/6,IF($C342="往届","","NULL"))</f>
        <v>-0.12000000000000001</v>
      </c>
      <c r="AC342" s="34" t="s">
        <v>1344</v>
      </c>
      <c r="AD342" s="34">
        <f t="shared" si="136"/>
        <v>-0.12000000000000001</v>
      </c>
      <c r="AE342" s="34" t="s">
        <v>1349</v>
      </c>
      <c r="AF342" s="34">
        <f t="shared" si="137"/>
        <v>-0.12000000000000001</v>
      </c>
      <c r="AG342" s="34" t="s">
        <v>219</v>
      </c>
      <c r="AH342" s="34" t="s">
        <v>1324</v>
      </c>
      <c r="AI342" s="34">
        <f t="shared" si="138"/>
        <v>-0.12000000000000001</v>
      </c>
      <c r="AJ342" s="34" t="s">
        <v>1330</v>
      </c>
      <c r="AK342" s="34">
        <f t="shared" si="139"/>
        <v>-0.12000000000000001</v>
      </c>
      <c r="AL342" s="34" t="s">
        <v>1365</v>
      </c>
      <c r="AM342" s="34">
        <f t="shared" si="140"/>
        <v>-0.12000000000000001</v>
      </c>
      <c r="AN342" s="34" t="s">
        <v>1366</v>
      </c>
      <c r="AO342" s="34">
        <f t="shared" si="141"/>
        <v>-0.12000000000000001</v>
      </c>
      <c r="AP342" s="34" t="s">
        <v>1344</v>
      </c>
      <c r="AQ342" s="34">
        <f t="shared" si="142"/>
        <v>-0.12000000000000001</v>
      </c>
      <c r="AR342" s="34" t="s">
        <v>1349</v>
      </c>
      <c r="AS342" s="34">
        <f t="shared" si="143"/>
        <v>-0.12000000000000001</v>
      </c>
      <c r="AT342" s="34" t="s">
        <v>219</v>
      </c>
      <c r="AU342" s="34" t="s">
        <v>1324</v>
      </c>
      <c r="AV342" s="34">
        <f t="shared" si="144"/>
        <v>-0.18000000000000002</v>
      </c>
      <c r="AW342" s="34" t="s">
        <v>1330</v>
      </c>
      <c r="AX342" s="34">
        <f t="shared" si="144"/>
        <v>-0.18000000000000002</v>
      </c>
      <c r="AY342" s="34" t="s">
        <v>1334</v>
      </c>
      <c r="AZ342" s="34">
        <f t="shared" si="144"/>
        <v>-0.18000000000000002</v>
      </c>
      <c r="BA342" s="34" t="s">
        <v>1357</v>
      </c>
      <c r="BB342" s="34">
        <f t="shared" ref="BB342" si="164">IF($C342="应届",($S342*0.15)/6,IF($C342="往届","","NULL"))</f>
        <v>-0.18000000000000002</v>
      </c>
      <c r="BC342" s="34" t="s">
        <v>1344</v>
      </c>
      <c r="BD342" s="34">
        <f t="shared" si="145"/>
        <v>-0.18000000000000002</v>
      </c>
      <c r="BE342" s="34" t="s">
        <v>1349</v>
      </c>
      <c r="BF342" s="34">
        <f t="shared" si="146"/>
        <v>-0.18000000000000002</v>
      </c>
      <c r="BG342" s="34">
        <v>8</v>
      </c>
      <c r="BH342" s="34" t="s">
        <v>1324</v>
      </c>
      <c r="BI342" s="34">
        <f t="shared" si="147"/>
        <v>-0.18000000000000002</v>
      </c>
      <c r="BJ342" s="34" t="s">
        <v>1330</v>
      </c>
      <c r="BK342" s="34">
        <f t="shared" si="148"/>
        <v>-0.18000000000000002</v>
      </c>
      <c r="BL342" s="34" t="s">
        <v>1334</v>
      </c>
      <c r="BM342" s="34">
        <f t="shared" si="149"/>
        <v>-0.18000000000000002</v>
      </c>
      <c r="BN342" s="34" t="s">
        <v>1357</v>
      </c>
      <c r="BO342" s="34">
        <f t="shared" si="150"/>
        <v>-0.18000000000000002</v>
      </c>
      <c r="BP342" s="34" t="s">
        <v>1344</v>
      </c>
      <c r="BQ342" s="34">
        <f t="shared" si="151"/>
        <v>-0.18000000000000002</v>
      </c>
      <c r="BR342" s="34" t="s">
        <v>1342</v>
      </c>
      <c r="BS342" s="34">
        <f t="shared" si="152"/>
        <v>-0.18000000000000002</v>
      </c>
      <c r="BT342" s="34">
        <v>8</v>
      </c>
      <c r="BU342" s="34" t="s">
        <v>1324</v>
      </c>
      <c r="BV342" s="34">
        <f t="shared" si="153"/>
        <v>-0.3</v>
      </c>
      <c r="BW342" s="34" t="s">
        <v>1330</v>
      </c>
      <c r="BX342" s="34">
        <f t="shared" si="153"/>
        <v>-0.3</v>
      </c>
      <c r="BY342" s="34" t="s">
        <v>1334</v>
      </c>
      <c r="BZ342" s="34">
        <f t="shared" si="153"/>
        <v>-0.3</v>
      </c>
      <c r="CA342" s="34" t="s">
        <v>1340</v>
      </c>
      <c r="CB342" s="34">
        <f t="shared" ref="CB342" si="165">IF($C342="应届",($S342*0.25)/6,IF($C342="往届",($S342*0.5)/6,"NULL"))</f>
        <v>-0.3</v>
      </c>
      <c r="CC342" s="34" t="s">
        <v>1344</v>
      </c>
      <c r="CD342" s="34">
        <f t="shared" si="154"/>
        <v>-0.3</v>
      </c>
      <c r="CE342" s="34" t="s">
        <v>1342</v>
      </c>
      <c r="CF342" s="34">
        <f t="shared" si="155"/>
        <v>-0.3</v>
      </c>
      <c r="CG342" s="34">
        <v>8</v>
      </c>
      <c r="CH342" s="34" t="s">
        <v>1324</v>
      </c>
      <c r="CI342" s="34">
        <f t="shared" si="156"/>
        <v>-0.3</v>
      </c>
      <c r="CJ342" s="34" t="s">
        <v>1330</v>
      </c>
      <c r="CK342" s="34">
        <f t="shared" si="157"/>
        <v>-0.3</v>
      </c>
      <c r="CL342" s="34" t="s">
        <v>1334</v>
      </c>
      <c r="CM342" s="34">
        <f t="shared" si="158"/>
        <v>-0.3</v>
      </c>
      <c r="CN342" s="34" t="s">
        <v>1340</v>
      </c>
      <c r="CO342" s="34">
        <f t="shared" si="159"/>
        <v>-0.3</v>
      </c>
      <c r="CP342" s="34" t="s">
        <v>1344</v>
      </c>
      <c r="CQ342" s="34">
        <f t="shared" si="160"/>
        <v>-0.3</v>
      </c>
      <c r="CR342" s="34" t="s">
        <v>1342</v>
      </c>
      <c r="CS342" s="34">
        <f t="shared" si="161"/>
        <v>-0.3</v>
      </c>
    </row>
    <row r="343" spans="1:97" s="44" customFormat="1" ht="15.75">
      <c r="A343" s="42" t="s">
        <v>1054</v>
      </c>
      <c r="B343" s="40" t="s">
        <v>515</v>
      </c>
      <c r="C343" s="42" t="s">
        <v>44</v>
      </c>
      <c r="D343" s="42" t="s">
        <v>8</v>
      </c>
      <c r="E343" s="35"/>
      <c r="F343" s="42">
        <v>0</v>
      </c>
      <c r="G343" s="34">
        <v>0</v>
      </c>
      <c r="H343" s="34">
        <v>99</v>
      </c>
      <c r="I343" s="34">
        <v>52</v>
      </c>
      <c r="J343" s="34">
        <v>68</v>
      </c>
      <c r="K343" s="73">
        <v>17</v>
      </c>
      <c r="L343" s="34">
        <v>44</v>
      </c>
      <c r="M343" s="34">
        <v>35</v>
      </c>
      <c r="N343" s="34">
        <v>315</v>
      </c>
      <c r="O343" s="34" t="str">
        <f>IF(D343="理科",IF(N343&gt;=分数线!$C$2,"本科",""),IF(D343="文科",IF(N343&gt;=分数线!$C$3,"本科","")))</f>
        <v/>
      </c>
      <c r="P343" s="34">
        <f t="shared" si="162"/>
        <v>0</v>
      </c>
      <c r="Q343" s="34" t="str">
        <f>IF(D343="理科",IF(N343&gt;=分数线!$C$6,"重本",""),IF(D343="文科",IF(N343&gt;=分数线!$C$7,"重本","")))</f>
        <v/>
      </c>
      <c r="R343" s="34">
        <f t="shared" ref="R343:R406" si="166">IF(G343&gt;0,IF(Q343="重本",G343*72,-(G343)*72),IF(Q343="重本",2*72,0))</f>
        <v>0</v>
      </c>
      <c r="S343" s="34">
        <f t="shared" ref="S343:S406" si="167">P343+R343</f>
        <v>0</v>
      </c>
      <c r="T343" s="34">
        <v>7</v>
      </c>
      <c r="U343" s="34" t="s">
        <v>1362</v>
      </c>
      <c r="V343" s="34">
        <f t="shared" ref="V343:AB406" si="168">IF($C343="应届",($S343*0.1)/6,IF($C343="往届","","NULL"))</f>
        <v>0</v>
      </c>
      <c r="W343" s="34" t="s">
        <v>1363</v>
      </c>
      <c r="X343" s="34">
        <f t="shared" si="168"/>
        <v>0</v>
      </c>
      <c r="Y343" s="34" t="s">
        <v>1332</v>
      </c>
      <c r="Z343" s="34">
        <f t="shared" si="168"/>
        <v>0</v>
      </c>
      <c r="AA343" s="34" t="s">
        <v>1340</v>
      </c>
      <c r="AB343" s="34">
        <f t="shared" si="168"/>
        <v>0</v>
      </c>
      <c r="AC343" s="34" t="s">
        <v>72</v>
      </c>
      <c r="AD343" s="34">
        <f t="shared" ref="AD343:AD406" si="169">IF($C343="应届",($S343*0.1)/6,IF($C343="往届","","NULL"))</f>
        <v>0</v>
      </c>
      <c r="AE343" s="34" t="s">
        <v>18</v>
      </c>
      <c r="AF343" s="34">
        <f t="shared" ref="AF343:AF406" si="170">IF($C343="应届",($S343*0.1)/6,IF($C343="往届","","NULL"))</f>
        <v>0</v>
      </c>
      <c r="AG343" s="34" t="s">
        <v>220</v>
      </c>
      <c r="AH343" s="34" t="s">
        <v>1362</v>
      </c>
      <c r="AI343" s="34">
        <f t="shared" ref="AI343:AI406" si="171">IF($C343="应届",($S343*0.1)/6,IF($C343="往届","","NULL"))</f>
        <v>0</v>
      </c>
      <c r="AJ343" s="34" t="s">
        <v>1363</v>
      </c>
      <c r="AK343" s="34">
        <f t="shared" ref="AK343:AK406" si="172">IF($C343="应届",($S343*0.1)/6,IF($C343="往届","","NULL"))</f>
        <v>0</v>
      </c>
      <c r="AL343" s="34" t="s">
        <v>1332</v>
      </c>
      <c r="AM343" s="34">
        <f t="shared" ref="AM343:AM406" si="173">IF($C343="应届",($S343*0.1)/6,IF($C343="往届","","NULL"))</f>
        <v>0</v>
      </c>
      <c r="AN343" s="34" t="s">
        <v>1340</v>
      </c>
      <c r="AO343" s="34">
        <f t="shared" ref="AO343:AO406" si="174">IF($C343="应届",($S343*0.1)/6,IF($C343="往届","","NULL"))</f>
        <v>0</v>
      </c>
      <c r="AP343" s="34" t="s">
        <v>72</v>
      </c>
      <c r="AQ343" s="34">
        <f t="shared" ref="AQ343:AQ406" si="175">IF($C343="应届",($S343*0.1)/6,IF($C343="往届","","NULL"))</f>
        <v>0</v>
      </c>
      <c r="AR343" s="34" t="s">
        <v>18</v>
      </c>
      <c r="AS343" s="34">
        <f t="shared" ref="AS343:AS406" si="176">IF($C343="应届",($S343*0.1)/6,IF($C343="往届","","NULL"))</f>
        <v>0</v>
      </c>
      <c r="AT343" s="34" t="s">
        <v>220</v>
      </c>
      <c r="AU343" s="34" t="s">
        <v>1323</v>
      </c>
      <c r="AV343" s="34">
        <f t="shared" ref="AV343:BB406" si="177">IF($C343="应届",($S343*0.15)/6,IF($C343="往届","","NULL"))</f>
        <v>0</v>
      </c>
      <c r="AW343" s="34" t="s">
        <v>1351</v>
      </c>
      <c r="AX343" s="34">
        <f t="shared" si="177"/>
        <v>0</v>
      </c>
      <c r="AY343" s="34" t="s">
        <v>1332</v>
      </c>
      <c r="AZ343" s="34">
        <f t="shared" si="177"/>
        <v>0</v>
      </c>
      <c r="BA343" s="34" t="s">
        <v>1340</v>
      </c>
      <c r="BB343" s="34">
        <f t="shared" si="177"/>
        <v>0</v>
      </c>
      <c r="BC343" s="34" t="s">
        <v>1358</v>
      </c>
      <c r="BD343" s="34">
        <f t="shared" ref="BD343:BD406" si="178">IF($C343="应届",($S343*0.15)/6,IF($C343="往届","","NULL"))</f>
        <v>0</v>
      </c>
      <c r="BE343" s="34" t="s">
        <v>1342</v>
      </c>
      <c r="BF343" s="34">
        <f t="shared" ref="BF343:BF406" si="179">IF($C343="应届",($S343*0.15)/6,IF($C343="往届","","NULL"))</f>
        <v>0</v>
      </c>
      <c r="BG343" s="34">
        <v>7</v>
      </c>
      <c r="BH343" s="34" t="s">
        <v>1323</v>
      </c>
      <c r="BI343" s="34">
        <f t="shared" ref="BI343:BI406" si="180">IF($C343="应届",($S343*0.15)/6,IF($C343="往届","","NULL"))</f>
        <v>0</v>
      </c>
      <c r="BJ343" s="34" t="s">
        <v>1351</v>
      </c>
      <c r="BK343" s="34">
        <f t="shared" ref="BK343:BK406" si="181">IF($C343="应届",($S343*0.15)/6,IF($C343="往届","","NULL"))</f>
        <v>0</v>
      </c>
      <c r="BL343" s="34" t="s">
        <v>1332</v>
      </c>
      <c r="BM343" s="34">
        <f t="shared" ref="BM343:BM406" si="182">IF($C343="应届",($S343*0.15)/6,IF($C343="往届","","NULL"))</f>
        <v>0</v>
      </c>
      <c r="BN343" s="34" t="s">
        <v>1340</v>
      </c>
      <c r="BO343" s="34">
        <f t="shared" ref="BO343:BO406" si="183">IF($C343="应届",($S343*0.15)/6,IF($C343="往届","","NULL"))</f>
        <v>0</v>
      </c>
      <c r="BP343" s="34" t="s">
        <v>1358</v>
      </c>
      <c r="BQ343" s="34">
        <f t="shared" ref="BQ343:BQ406" si="184">IF($C343="应届",($S343*0.15)/6,IF($C343="往届","","NULL"))</f>
        <v>0</v>
      </c>
      <c r="BR343" s="34" t="s">
        <v>1342</v>
      </c>
      <c r="BS343" s="34">
        <f t="shared" ref="BS343:BS406" si="185">IF($C343="应届",($S343*0.15)/6,IF($C343="往届","","NULL"))</f>
        <v>0</v>
      </c>
      <c r="BT343" s="34">
        <v>7</v>
      </c>
      <c r="BU343" s="34" t="s">
        <v>1323</v>
      </c>
      <c r="BV343" s="34">
        <f t="shared" ref="BV343:CB406" si="186">IF($C343="应届",($S343*0.25)/6,IF($C343="往届",($S343*0.5)/6,"NULL"))</f>
        <v>0</v>
      </c>
      <c r="BW343" s="34" t="s">
        <v>19</v>
      </c>
      <c r="BX343" s="34">
        <f t="shared" si="186"/>
        <v>0</v>
      </c>
      <c r="BY343" s="34" t="s">
        <v>1332</v>
      </c>
      <c r="BZ343" s="34">
        <f t="shared" si="186"/>
        <v>0</v>
      </c>
      <c r="CA343" s="34" t="s">
        <v>1340</v>
      </c>
      <c r="CB343" s="34">
        <f t="shared" si="186"/>
        <v>0</v>
      </c>
      <c r="CC343" s="34" t="s">
        <v>1343</v>
      </c>
      <c r="CD343" s="34">
        <f t="shared" ref="CD343:CD406" si="187">IF($C343="应届",($S343*0.25)/6,IF($C343="往届",($S343*0.5)/6,"NULL"))</f>
        <v>0</v>
      </c>
      <c r="CE343" s="34" t="s">
        <v>1342</v>
      </c>
      <c r="CF343" s="34">
        <f t="shared" ref="CF343:CF406" si="188">IF($C343="应届",($S343*0.25)/6,IF($C343="往届",($S343*0.5)/6,"NULL"))</f>
        <v>0</v>
      </c>
      <c r="CG343" s="34">
        <v>7</v>
      </c>
      <c r="CH343" s="34" t="s">
        <v>1323</v>
      </c>
      <c r="CI343" s="34">
        <f t="shared" ref="CI343:CI406" si="189">IF($C343="应届",($S343*0.25)/6,IF($C343="往届",($S343*0.5)/6,"NULL"))</f>
        <v>0</v>
      </c>
      <c r="CJ343" s="34" t="s">
        <v>19</v>
      </c>
      <c r="CK343" s="34">
        <f t="shared" ref="CK343:CK406" si="190">IF($C343="应届",($S343*0.25)/6,IF($C343="往届",($S343*0.5)/6,"NULL"))</f>
        <v>0</v>
      </c>
      <c r="CL343" s="34" t="s">
        <v>1332</v>
      </c>
      <c r="CM343" s="34">
        <f t="shared" ref="CM343:CM406" si="191">IF($C343="应届",($S343*0.25)/6,IF($C343="往届",($S343*0.5)/6,"NULL"))</f>
        <v>0</v>
      </c>
      <c r="CN343" s="34" t="s">
        <v>1340</v>
      </c>
      <c r="CO343" s="34">
        <f t="shared" ref="CO343:CO406" si="192">IF($C343="应届",($S343*0.25)/6,IF($C343="往届",($S343*0.5)/6,"NULL"))</f>
        <v>0</v>
      </c>
      <c r="CP343" s="34" t="s">
        <v>1343</v>
      </c>
      <c r="CQ343" s="34">
        <f t="shared" ref="CQ343:CQ406" si="193">IF($C343="应届",($S343*0.25)/6,IF($C343="往届",($S343*0.5)/6,"NULL"))</f>
        <v>0</v>
      </c>
      <c r="CR343" s="34" t="s">
        <v>1342</v>
      </c>
      <c r="CS343" s="34">
        <f t="shared" ref="CS343:CS406" si="194">IF($C343="应届",($S343*0.25)/6,IF($C343="往届",($S343*0.5)/6,"NULL"))</f>
        <v>0</v>
      </c>
    </row>
    <row r="344" spans="1:97" s="44" customFormat="1" ht="15.75">
      <c r="A344" s="42" t="s">
        <v>1055</v>
      </c>
      <c r="B344" s="40" t="s">
        <v>516</v>
      </c>
      <c r="C344" s="42" t="s">
        <v>44</v>
      </c>
      <c r="D344" s="42" t="s">
        <v>8</v>
      </c>
      <c r="E344" s="35"/>
      <c r="F344" s="42">
        <v>0</v>
      </c>
      <c r="G344" s="34">
        <v>0</v>
      </c>
      <c r="H344" s="34">
        <v>82</v>
      </c>
      <c r="I344" s="34">
        <v>44</v>
      </c>
      <c r="J344" s="34">
        <v>57</v>
      </c>
      <c r="K344" s="73">
        <v>46.5</v>
      </c>
      <c r="L344" s="34">
        <v>47.5</v>
      </c>
      <c r="M344" s="34">
        <v>37</v>
      </c>
      <c r="N344" s="34">
        <v>314</v>
      </c>
      <c r="O344" s="34" t="str">
        <f>IF(D344="理科",IF(N344&gt;=分数线!$C$2,"本科",""),IF(D344="文科",IF(N344&gt;=分数线!$C$3,"本科","")))</f>
        <v/>
      </c>
      <c r="P344" s="34">
        <f t="shared" si="162"/>
        <v>0</v>
      </c>
      <c r="Q344" s="34" t="str">
        <f>IF(D344="理科",IF(N344&gt;=分数线!$C$6,"重本",""),IF(D344="文科",IF(N344&gt;=分数线!$C$7,"重本","")))</f>
        <v/>
      </c>
      <c r="R344" s="34">
        <f t="shared" si="166"/>
        <v>0</v>
      </c>
      <c r="S344" s="34">
        <f t="shared" si="167"/>
        <v>0</v>
      </c>
      <c r="T344" s="34">
        <v>7</v>
      </c>
      <c r="U344" s="34" t="s">
        <v>1362</v>
      </c>
      <c r="V344" s="34">
        <f t="shared" si="168"/>
        <v>0</v>
      </c>
      <c r="W344" s="34" t="s">
        <v>1363</v>
      </c>
      <c r="X344" s="34">
        <f t="shared" si="168"/>
        <v>0</v>
      </c>
      <c r="Y344" s="34" t="s">
        <v>1332</v>
      </c>
      <c r="Z344" s="34">
        <f t="shared" si="168"/>
        <v>0</v>
      </c>
      <c r="AA344" s="34" t="s">
        <v>1340</v>
      </c>
      <c r="AB344" s="34">
        <f t="shared" si="168"/>
        <v>0</v>
      </c>
      <c r="AC344" s="34" t="s">
        <v>72</v>
      </c>
      <c r="AD344" s="34">
        <f t="shared" si="169"/>
        <v>0</v>
      </c>
      <c r="AE344" s="34" t="s">
        <v>18</v>
      </c>
      <c r="AF344" s="34">
        <f t="shared" si="170"/>
        <v>0</v>
      </c>
      <c r="AG344" s="34" t="s">
        <v>220</v>
      </c>
      <c r="AH344" s="34" t="s">
        <v>1362</v>
      </c>
      <c r="AI344" s="34">
        <f t="shared" si="171"/>
        <v>0</v>
      </c>
      <c r="AJ344" s="34" t="s">
        <v>1363</v>
      </c>
      <c r="AK344" s="34">
        <f t="shared" si="172"/>
        <v>0</v>
      </c>
      <c r="AL344" s="34" t="s">
        <v>1332</v>
      </c>
      <c r="AM344" s="34">
        <f t="shared" si="173"/>
        <v>0</v>
      </c>
      <c r="AN344" s="34" t="s">
        <v>1340</v>
      </c>
      <c r="AO344" s="34">
        <f t="shared" si="174"/>
        <v>0</v>
      </c>
      <c r="AP344" s="34" t="s">
        <v>72</v>
      </c>
      <c r="AQ344" s="34">
        <f t="shared" si="175"/>
        <v>0</v>
      </c>
      <c r="AR344" s="34" t="s">
        <v>18</v>
      </c>
      <c r="AS344" s="34">
        <f t="shared" si="176"/>
        <v>0</v>
      </c>
      <c r="AT344" s="34" t="s">
        <v>220</v>
      </c>
      <c r="AU344" s="34" t="s">
        <v>1323</v>
      </c>
      <c r="AV344" s="34">
        <f t="shared" si="177"/>
        <v>0</v>
      </c>
      <c r="AW344" s="34" t="s">
        <v>1351</v>
      </c>
      <c r="AX344" s="34">
        <f t="shared" si="177"/>
        <v>0</v>
      </c>
      <c r="AY344" s="34" t="s">
        <v>1332</v>
      </c>
      <c r="AZ344" s="34">
        <f t="shared" si="177"/>
        <v>0</v>
      </c>
      <c r="BA344" s="34" t="s">
        <v>1340</v>
      </c>
      <c r="BB344" s="34">
        <f t="shared" si="177"/>
        <v>0</v>
      </c>
      <c r="BC344" s="34" t="s">
        <v>1358</v>
      </c>
      <c r="BD344" s="34">
        <f t="shared" si="178"/>
        <v>0</v>
      </c>
      <c r="BE344" s="34" t="s">
        <v>1342</v>
      </c>
      <c r="BF344" s="34">
        <f t="shared" si="179"/>
        <v>0</v>
      </c>
      <c r="BG344" s="34">
        <v>7</v>
      </c>
      <c r="BH344" s="34" t="s">
        <v>1323</v>
      </c>
      <c r="BI344" s="34">
        <f t="shared" si="180"/>
        <v>0</v>
      </c>
      <c r="BJ344" s="34" t="s">
        <v>1351</v>
      </c>
      <c r="BK344" s="34">
        <f t="shared" si="181"/>
        <v>0</v>
      </c>
      <c r="BL344" s="34" t="s">
        <v>1332</v>
      </c>
      <c r="BM344" s="34">
        <f t="shared" si="182"/>
        <v>0</v>
      </c>
      <c r="BN344" s="34" t="s">
        <v>1340</v>
      </c>
      <c r="BO344" s="34">
        <f t="shared" si="183"/>
        <v>0</v>
      </c>
      <c r="BP344" s="34" t="s">
        <v>1358</v>
      </c>
      <c r="BQ344" s="34">
        <f t="shared" si="184"/>
        <v>0</v>
      </c>
      <c r="BR344" s="34" t="s">
        <v>1342</v>
      </c>
      <c r="BS344" s="34">
        <f t="shared" si="185"/>
        <v>0</v>
      </c>
      <c r="BT344" s="34">
        <v>7</v>
      </c>
      <c r="BU344" s="34" t="s">
        <v>1323</v>
      </c>
      <c r="BV344" s="34">
        <f t="shared" si="186"/>
        <v>0</v>
      </c>
      <c r="BW344" s="34" t="s">
        <v>19</v>
      </c>
      <c r="BX344" s="34">
        <f t="shared" si="186"/>
        <v>0</v>
      </c>
      <c r="BY344" s="34" t="s">
        <v>1332</v>
      </c>
      <c r="BZ344" s="34">
        <f t="shared" si="186"/>
        <v>0</v>
      </c>
      <c r="CA344" s="34" t="s">
        <v>1340</v>
      </c>
      <c r="CB344" s="34">
        <f t="shared" si="186"/>
        <v>0</v>
      </c>
      <c r="CC344" s="34" t="s">
        <v>1343</v>
      </c>
      <c r="CD344" s="34">
        <f t="shared" si="187"/>
        <v>0</v>
      </c>
      <c r="CE344" s="34" t="s">
        <v>1342</v>
      </c>
      <c r="CF344" s="34">
        <f t="shared" si="188"/>
        <v>0</v>
      </c>
      <c r="CG344" s="34">
        <v>7</v>
      </c>
      <c r="CH344" s="34" t="s">
        <v>1323</v>
      </c>
      <c r="CI344" s="34">
        <f t="shared" si="189"/>
        <v>0</v>
      </c>
      <c r="CJ344" s="34" t="s">
        <v>19</v>
      </c>
      <c r="CK344" s="34">
        <f t="shared" si="190"/>
        <v>0</v>
      </c>
      <c r="CL344" s="34" t="s">
        <v>1332</v>
      </c>
      <c r="CM344" s="34">
        <f t="shared" si="191"/>
        <v>0</v>
      </c>
      <c r="CN344" s="34" t="s">
        <v>1340</v>
      </c>
      <c r="CO344" s="34">
        <f t="shared" si="192"/>
        <v>0</v>
      </c>
      <c r="CP344" s="34" t="s">
        <v>1343</v>
      </c>
      <c r="CQ344" s="34">
        <f t="shared" si="193"/>
        <v>0</v>
      </c>
      <c r="CR344" s="34" t="s">
        <v>1342</v>
      </c>
      <c r="CS344" s="34">
        <f t="shared" si="194"/>
        <v>0</v>
      </c>
    </row>
    <row r="345" spans="1:97" s="44" customFormat="1" ht="15.75">
      <c r="A345" s="42" t="s">
        <v>1056</v>
      </c>
      <c r="B345" s="40" t="s">
        <v>517</v>
      </c>
      <c r="C345" s="42" t="s">
        <v>44</v>
      </c>
      <c r="D345" s="42" t="s">
        <v>8</v>
      </c>
      <c r="E345" s="35"/>
      <c r="F345" s="42">
        <v>0</v>
      </c>
      <c r="G345" s="34">
        <v>0</v>
      </c>
      <c r="H345" s="34">
        <v>106</v>
      </c>
      <c r="I345" s="34">
        <v>40</v>
      </c>
      <c r="J345" s="34">
        <v>50</v>
      </c>
      <c r="K345" s="73">
        <v>22.5</v>
      </c>
      <c r="L345" s="34">
        <v>41</v>
      </c>
      <c r="M345" s="34">
        <v>54</v>
      </c>
      <c r="N345" s="34">
        <v>314</v>
      </c>
      <c r="O345" s="34" t="str">
        <f>IF(D345="理科",IF(N345&gt;=分数线!$C$2,"本科",""),IF(D345="文科",IF(N345&gt;=分数线!$C$3,"本科","")))</f>
        <v/>
      </c>
      <c r="P345" s="34">
        <f t="shared" si="162"/>
        <v>0</v>
      </c>
      <c r="Q345" s="34" t="str">
        <f>IF(D345="理科",IF(N345&gt;=分数线!$C$6,"重本",""),IF(D345="文科",IF(N345&gt;=分数线!$C$7,"重本","")))</f>
        <v/>
      </c>
      <c r="R345" s="34">
        <f t="shared" si="166"/>
        <v>0</v>
      </c>
      <c r="S345" s="34">
        <f t="shared" si="167"/>
        <v>0</v>
      </c>
      <c r="T345" s="34">
        <v>9</v>
      </c>
      <c r="U345" s="34" t="s">
        <v>1325</v>
      </c>
      <c r="V345" s="34">
        <f t="shared" si="168"/>
        <v>0</v>
      </c>
      <c r="W345" s="34" t="s">
        <v>1360</v>
      </c>
      <c r="X345" s="34">
        <f t="shared" si="168"/>
        <v>0</v>
      </c>
      <c r="Y345" s="34" t="s">
        <v>1335</v>
      </c>
      <c r="Z345" s="34">
        <f t="shared" si="168"/>
        <v>0</v>
      </c>
      <c r="AA345" s="34" t="s">
        <v>1366</v>
      </c>
      <c r="AB345" s="34">
        <f t="shared" si="168"/>
        <v>0</v>
      </c>
      <c r="AC345" s="34" t="s">
        <v>73</v>
      </c>
      <c r="AD345" s="34">
        <f t="shared" si="169"/>
        <v>0</v>
      </c>
      <c r="AE345" s="34" t="s">
        <v>1348</v>
      </c>
      <c r="AF345" s="34">
        <f t="shared" si="170"/>
        <v>0</v>
      </c>
      <c r="AG345" s="34" t="s">
        <v>227</v>
      </c>
      <c r="AH345" s="34" t="s">
        <v>1325</v>
      </c>
      <c r="AI345" s="34">
        <f t="shared" si="171"/>
        <v>0</v>
      </c>
      <c r="AJ345" s="34" t="s">
        <v>1360</v>
      </c>
      <c r="AK345" s="34">
        <f t="shared" si="172"/>
        <v>0</v>
      </c>
      <c r="AL345" s="34" t="s">
        <v>1335</v>
      </c>
      <c r="AM345" s="34">
        <f t="shared" si="173"/>
        <v>0</v>
      </c>
      <c r="AN345" s="34" t="s">
        <v>1366</v>
      </c>
      <c r="AO345" s="34">
        <f t="shared" si="174"/>
        <v>0</v>
      </c>
      <c r="AP345" s="34" t="s">
        <v>73</v>
      </c>
      <c r="AQ345" s="34">
        <f t="shared" si="175"/>
        <v>0</v>
      </c>
      <c r="AR345" s="34" t="s">
        <v>1348</v>
      </c>
      <c r="AS345" s="34">
        <f t="shared" si="176"/>
        <v>0</v>
      </c>
      <c r="AT345" s="34" t="s">
        <v>227</v>
      </c>
      <c r="AU345" s="34" t="s">
        <v>1325</v>
      </c>
      <c r="AV345" s="34">
        <f t="shared" si="177"/>
        <v>0</v>
      </c>
      <c r="AW345" s="34" t="s">
        <v>1360</v>
      </c>
      <c r="AX345" s="34">
        <f t="shared" si="177"/>
        <v>0</v>
      </c>
      <c r="AY345" s="34" t="s">
        <v>1334</v>
      </c>
      <c r="AZ345" s="34">
        <f t="shared" si="177"/>
        <v>0</v>
      </c>
      <c r="BA345" s="34" t="s">
        <v>1356</v>
      </c>
      <c r="BB345" s="34">
        <f t="shared" si="177"/>
        <v>0</v>
      </c>
      <c r="BC345" s="34" t="s">
        <v>73</v>
      </c>
      <c r="BD345" s="34">
        <f t="shared" si="178"/>
        <v>0</v>
      </c>
      <c r="BE345" s="34" t="s">
        <v>1348</v>
      </c>
      <c r="BF345" s="34">
        <f t="shared" si="179"/>
        <v>0</v>
      </c>
      <c r="BG345" s="34">
        <v>9</v>
      </c>
      <c r="BH345" s="34" t="s">
        <v>1325</v>
      </c>
      <c r="BI345" s="34">
        <f t="shared" si="180"/>
        <v>0</v>
      </c>
      <c r="BJ345" s="34" t="s">
        <v>1331</v>
      </c>
      <c r="BK345" s="34">
        <f t="shared" si="181"/>
        <v>0</v>
      </c>
      <c r="BL345" s="34" t="s">
        <v>1334</v>
      </c>
      <c r="BM345" s="34">
        <f t="shared" si="182"/>
        <v>0</v>
      </c>
      <c r="BN345" s="34" t="s">
        <v>1357</v>
      </c>
      <c r="BO345" s="34">
        <f t="shared" si="183"/>
        <v>0</v>
      </c>
      <c r="BP345" s="34" t="s">
        <v>73</v>
      </c>
      <c r="BQ345" s="34">
        <f t="shared" si="184"/>
        <v>0</v>
      </c>
      <c r="BR345" s="34" t="s">
        <v>1348</v>
      </c>
      <c r="BS345" s="34">
        <f t="shared" si="185"/>
        <v>0</v>
      </c>
      <c r="BT345" s="34">
        <v>9</v>
      </c>
      <c r="BU345" s="34" t="s">
        <v>1325</v>
      </c>
      <c r="BV345" s="34">
        <f t="shared" si="186"/>
        <v>0</v>
      </c>
      <c r="BW345" s="34" t="s">
        <v>1331</v>
      </c>
      <c r="BX345" s="34">
        <f t="shared" si="186"/>
        <v>0</v>
      </c>
      <c r="BY345" s="34" t="s">
        <v>1334</v>
      </c>
      <c r="BZ345" s="34">
        <f t="shared" si="186"/>
        <v>0</v>
      </c>
      <c r="CA345" s="34" t="s">
        <v>1339</v>
      </c>
      <c r="CB345" s="34">
        <f t="shared" si="186"/>
        <v>0</v>
      </c>
      <c r="CC345" s="34" t="s">
        <v>1343</v>
      </c>
      <c r="CD345" s="34">
        <f t="shared" si="187"/>
        <v>0</v>
      </c>
      <c r="CE345" s="34" t="s">
        <v>1348</v>
      </c>
      <c r="CF345" s="34">
        <f t="shared" si="188"/>
        <v>0</v>
      </c>
      <c r="CG345" s="34">
        <v>9</v>
      </c>
      <c r="CH345" s="34" t="s">
        <v>1325</v>
      </c>
      <c r="CI345" s="34">
        <f t="shared" si="189"/>
        <v>0</v>
      </c>
      <c r="CJ345" s="34" t="s">
        <v>1331</v>
      </c>
      <c r="CK345" s="34">
        <f t="shared" si="190"/>
        <v>0</v>
      </c>
      <c r="CL345" s="34" t="s">
        <v>1334</v>
      </c>
      <c r="CM345" s="34">
        <f t="shared" si="191"/>
        <v>0</v>
      </c>
      <c r="CN345" s="34" t="s">
        <v>1339</v>
      </c>
      <c r="CO345" s="34">
        <f t="shared" si="192"/>
        <v>0</v>
      </c>
      <c r="CP345" s="34" t="s">
        <v>1343</v>
      </c>
      <c r="CQ345" s="34">
        <f t="shared" si="193"/>
        <v>0</v>
      </c>
      <c r="CR345" s="34" t="s">
        <v>1348</v>
      </c>
      <c r="CS345" s="34">
        <f t="shared" si="194"/>
        <v>0</v>
      </c>
    </row>
    <row r="346" spans="1:97" s="44" customFormat="1" ht="15.75">
      <c r="A346" s="42" t="s">
        <v>1023</v>
      </c>
      <c r="B346" s="40" t="s">
        <v>518</v>
      </c>
      <c r="C346" s="42" t="s">
        <v>44</v>
      </c>
      <c r="D346" s="42" t="s">
        <v>8</v>
      </c>
      <c r="E346" s="35"/>
      <c r="F346" s="42">
        <v>0</v>
      </c>
      <c r="G346" s="34">
        <v>0</v>
      </c>
      <c r="H346" s="34">
        <v>97</v>
      </c>
      <c r="I346" s="34">
        <v>39</v>
      </c>
      <c r="J346" s="34">
        <v>49</v>
      </c>
      <c r="K346" s="73">
        <v>31</v>
      </c>
      <c r="L346" s="34">
        <v>44</v>
      </c>
      <c r="M346" s="34">
        <v>51.5</v>
      </c>
      <c r="N346" s="34">
        <v>312</v>
      </c>
      <c r="O346" s="34" t="str">
        <f>IF(D346="理科",IF(N346&gt;=分数线!$C$2,"本科",""),IF(D346="文科",IF(N346&gt;=分数线!$C$3,"本科","")))</f>
        <v/>
      </c>
      <c r="P346" s="34">
        <f t="shared" si="162"/>
        <v>0</v>
      </c>
      <c r="Q346" s="34" t="str">
        <f>IF(D346="理科",IF(N346&gt;=分数线!$C$6,"重本",""),IF(D346="文科",IF(N346&gt;=分数线!$C$7,"重本","")))</f>
        <v/>
      </c>
      <c r="R346" s="34">
        <f t="shared" si="166"/>
        <v>0</v>
      </c>
      <c r="S346" s="34">
        <f t="shared" si="167"/>
        <v>0</v>
      </c>
      <c r="T346" s="34">
        <v>7</v>
      </c>
      <c r="U346" s="34" t="s">
        <v>1362</v>
      </c>
      <c r="V346" s="34">
        <f t="shared" si="168"/>
        <v>0</v>
      </c>
      <c r="W346" s="34" t="s">
        <v>1363</v>
      </c>
      <c r="X346" s="34">
        <f t="shared" si="168"/>
        <v>0</v>
      </c>
      <c r="Y346" s="34" t="s">
        <v>1332</v>
      </c>
      <c r="Z346" s="34">
        <f t="shared" si="168"/>
        <v>0</v>
      </c>
      <c r="AA346" s="34" t="e">
        <v>#N/A</v>
      </c>
      <c r="AB346" s="34">
        <f t="shared" si="168"/>
        <v>0</v>
      </c>
      <c r="AC346" s="34" t="e">
        <v>#N/A</v>
      </c>
      <c r="AD346" s="34">
        <f t="shared" si="169"/>
        <v>0</v>
      </c>
      <c r="AE346" s="34" t="e">
        <v>#N/A</v>
      </c>
      <c r="AF346" s="34">
        <f t="shared" si="170"/>
        <v>0</v>
      </c>
      <c r="AG346" s="34" t="e">
        <v>#N/A</v>
      </c>
      <c r="AH346" s="34" t="e">
        <v>#N/A</v>
      </c>
      <c r="AI346" s="34">
        <f t="shared" si="171"/>
        <v>0</v>
      </c>
      <c r="AJ346" s="34" t="e">
        <v>#N/A</v>
      </c>
      <c r="AK346" s="34">
        <f t="shared" si="172"/>
        <v>0</v>
      </c>
      <c r="AL346" s="34" t="e">
        <v>#N/A</v>
      </c>
      <c r="AM346" s="34">
        <f t="shared" si="173"/>
        <v>0</v>
      </c>
      <c r="AN346" s="34" t="e">
        <v>#N/A</v>
      </c>
      <c r="AO346" s="34">
        <f t="shared" si="174"/>
        <v>0</v>
      </c>
      <c r="AP346" s="34" t="e">
        <v>#N/A</v>
      </c>
      <c r="AQ346" s="34">
        <f t="shared" si="175"/>
        <v>0</v>
      </c>
      <c r="AR346" s="34" t="e">
        <v>#N/A</v>
      </c>
      <c r="AS346" s="34">
        <f t="shared" si="176"/>
        <v>0</v>
      </c>
      <c r="AT346" s="34" t="s">
        <v>220</v>
      </c>
      <c r="AU346" s="34" t="s">
        <v>1323</v>
      </c>
      <c r="AV346" s="34">
        <f t="shared" si="177"/>
        <v>0</v>
      </c>
      <c r="AW346" s="34" t="s">
        <v>1351</v>
      </c>
      <c r="AX346" s="34">
        <f t="shared" si="177"/>
        <v>0</v>
      </c>
      <c r="AY346" s="34" t="s">
        <v>1332</v>
      </c>
      <c r="AZ346" s="34">
        <f t="shared" si="177"/>
        <v>0</v>
      </c>
      <c r="BA346" s="34" t="s">
        <v>1340</v>
      </c>
      <c r="BB346" s="34">
        <f t="shared" si="177"/>
        <v>0</v>
      </c>
      <c r="BC346" s="34" t="s">
        <v>1358</v>
      </c>
      <c r="BD346" s="34">
        <f t="shared" si="178"/>
        <v>0</v>
      </c>
      <c r="BE346" s="34" t="s">
        <v>1342</v>
      </c>
      <c r="BF346" s="34">
        <f t="shared" si="179"/>
        <v>0</v>
      </c>
      <c r="BG346" s="34">
        <v>7</v>
      </c>
      <c r="BH346" s="34" t="s">
        <v>1323</v>
      </c>
      <c r="BI346" s="34">
        <f t="shared" si="180"/>
        <v>0</v>
      </c>
      <c r="BJ346" s="34" t="s">
        <v>1351</v>
      </c>
      <c r="BK346" s="34">
        <f t="shared" si="181"/>
        <v>0</v>
      </c>
      <c r="BL346" s="34" t="s">
        <v>1332</v>
      </c>
      <c r="BM346" s="34">
        <f t="shared" si="182"/>
        <v>0</v>
      </c>
      <c r="BN346" s="34" t="s">
        <v>1340</v>
      </c>
      <c r="BO346" s="34">
        <f t="shared" si="183"/>
        <v>0</v>
      </c>
      <c r="BP346" s="34" t="s">
        <v>1358</v>
      </c>
      <c r="BQ346" s="34">
        <f t="shared" si="184"/>
        <v>0</v>
      </c>
      <c r="BR346" s="34" t="s">
        <v>1342</v>
      </c>
      <c r="BS346" s="34">
        <f t="shared" si="185"/>
        <v>0</v>
      </c>
      <c r="BT346" s="34">
        <v>7</v>
      </c>
      <c r="BU346" s="34" t="s">
        <v>1323</v>
      </c>
      <c r="BV346" s="34">
        <f t="shared" si="186"/>
        <v>0</v>
      </c>
      <c r="BW346" s="34" t="s">
        <v>19</v>
      </c>
      <c r="BX346" s="34">
        <f t="shared" si="186"/>
        <v>0</v>
      </c>
      <c r="BY346" s="34" t="s">
        <v>1332</v>
      </c>
      <c r="BZ346" s="34">
        <f t="shared" si="186"/>
        <v>0</v>
      </c>
      <c r="CA346" s="34" t="s">
        <v>1340</v>
      </c>
      <c r="CB346" s="34">
        <f t="shared" si="186"/>
        <v>0</v>
      </c>
      <c r="CC346" s="34" t="s">
        <v>1343</v>
      </c>
      <c r="CD346" s="34">
        <f t="shared" si="187"/>
        <v>0</v>
      </c>
      <c r="CE346" s="34" t="s">
        <v>1342</v>
      </c>
      <c r="CF346" s="34">
        <f t="shared" si="188"/>
        <v>0</v>
      </c>
      <c r="CG346" s="34">
        <v>7</v>
      </c>
      <c r="CH346" s="34" t="s">
        <v>1323</v>
      </c>
      <c r="CI346" s="34">
        <f t="shared" si="189"/>
        <v>0</v>
      </c>
      <c r="CJ346" s="34" t="s">
        <v>19</v>
      </c>
      <c r="CK346" s="34">
        <f t="shared" si="190"/>
        <v>0</v>
      </c>
      <c r="CL346" s="34" t="s">
        <v>1332</v>
      </c>
      <c r="CM346" s="34">
        <f t="shared" si="191"/>
        <v>0</v>
      </c>
      <c r="CN346" s="34" t="s">
        <v>1340</v>
      </c>
      <c r="CO346" s="34">
        <f t="shared" si="192"/>
        <v>0</v>
      </c>
      <c r="CP346" s="34" t="s">
        <v>1343</v>
      </c>
      <c r="CQ346" s="34">
        <f t="shared" si="193"/>
        <v>0</v>
      </c>
      <c r="CR346" s="34" t="s">
        <v>1342</v>
      </c>
      <c r="CS346" s="34">
        <f t="shared" si="194"/>
        <v>0</v>
      </c>
    </row>
    <row r="347" spans="1:97" s="44" customFormat="1" ht="15.75">
      <c r="A347" s="42" t="s">
        <v>1057</v>
      </c>
      <c r="B347" s="40" t="s">
        <v>519</v>
      </c>
      <c r="C347" s="42" t="s">
        <v>44</v>
      </c>
      <c r="D347" s="42" t="s">
        <v>8</v>
      </c>
      <c r="E347" s="35"/>
      <c r="F347" s="42">
        <v>0</v>
      </c>
      <c r="G347" s="34">
        <v>0</v>
      </c>
      <c r="H347" s="34">
        <v>96</v>
      </c>
      <c r="I347" s="34">
        <v>55</v>
      </c>
      <c r="J347" s="34">
        <v>42</v>
      </c>
      <c r="K347" s="73">
        <v>24.5</v>
      </c>
      <c r="L347" s="34">
        <v>41</v>
      </c>
      <c r="M347" s="34">
        <v>52</v>
      </c>
      <c r="N347" s="34">
        <v>311</v>
      </c>
      <c r="O347" s="34" t="str">
        <f>IF(D347="理科",IF(N347&gt;=分数线!$C$2,"本科",""),IF(D347="文科",IF(N347&gt;=分数线!$C$3,"本科","")))</f>
        <v/>
      </c>
      <c r="P347" s="34">
        <f t="shared" si="162"/>
        <v>0</v>
      </c>
      <c r="Q347" s="34" t="str">
        <f>IF(D347="理科",IF(N347&gt;=分数线!$C$6,"重本",""),IF(D347="文科",IF(N347&gt;=分数线!$C$7,"重本","")))</f>
        <v/>
      </c>
      <c r="R347" s="34">
        <f t="shared" si="166"/>
        <v>0</v>
      </c>
      <c r="S347" s="34">
        <f t="shared" si="167"/>
        <v>0</v>
      </c>
      <c r="T347" s="34">
        <v>7</v>
      </c>
      <c r="U347" s="34" t="s">
        <v>1362</v>
      </c>
      <c r="V347" s="34">
        <f t="shared" si="168"/>
        <v>0</v>
      </c>
      <c r="W347" s="34" t="s">
        <v>1363</v>
      </c>
      <c r="X347" s="34">
        <f t="shared" si="168"/>
        <v>0</v>
      </c>
      <c r="Y347" s="34" t="s">
        <v>1332</v>
      </c>
      <c r="Z347" s="34">
        <f t="shared" si="168"/>
        <v>0</v>
      </c>
      <c r="AA347" s="34" t="e">
        <v>#N/A</v>
      </c>
      <c r="AB347" s="34">
        <f t="shared" si="168"/>
        <v>0</v>
      </c>
      <c r="AC347" s="34" t="e">
        <v>#N/A</v>
      </c>
      <c r="AD347" s="34">
        <f t="shared" si="169"/>
        <v>0</v>
      </c>
      <c r="AE347" s="34" t="e">
        <v>#N/A</v>
      </c>
      <c r="AF347" s="34">
        <f t="shared" si="170"/>
        <v>0</v>
      </c>
      <c r="AG347" s="34" t="e">
        <v>#N/A</v>
      </c>
      <c r="AH347" s="34" t="e">
        <v>#N/A</v>
      </c>
      <c r="AI347" s="34">
        <f t="shared" si="171"/>
        <v>0</v>
      </c>
      <c r="AJ347" s="34" t="e">
        <v>#N/A</v>
      </c>
      <c r="AK347" s="34">
        <f t="shared" si="172"/>
        <v>0</v>
      </c>
      <c r="AL347" s="34" t="e">
        <v>#N/A</v>
      </c>
      <c r="AM347" s="34">
        <f t="shared" si="173"/>
        <v>0</v>
      </c>
      <c r="AN347" s="34" t="e">
        <v>#N/A</v>
      </c>
      <c r="AO347" s="34">
        <f t="shared" si="174"/>
        <v>0</v>
      </c>
      <c r="AP347" s="34" t="e">
        <v>#N/A</v>
      </c>
      <c r="AQ347" s="34">
        <f t="shared" si="175"/>
        <v>0</v>
      </c>
      <c r="AR347" s="34" t="e">
        <v>#N/A</v>
      </c>
      <c r="AS347" s="34">
        <f t="shared" si="176"/>
        <v>0</v>
      </c>
      <c r="AT347" s="34" t="e">
        <v>#N/A</v>
      </c>
      <c r="AU347" s="34" t="e">
        <v>#N/A</v>
      </c>
      <c r="AV347" s="34">
        <f t="shared" si="177"/>
        <v>0</v>
      </c>
      <c r="AW347" s="34" t="e">
        <v>#N/A</v>
      </c>
      <c r="AX347" s="34">
        <f t="shared" si="177"/>
        <v>0</v>
      </c>
      <c r="AY347" s="34" t="e">
        <v>#N/A</v>
      </c>
      <c r="AZ347" s="34">
        <f t="shared" si="177"/>
        <v>0</v>
      </c>
      <c r="BA347" s="34" t="e">
        <v>#N/A</v>
      </c>
      <c r="BB347" s="34">
        <f t="shared" si="177"/>
        <v>0</v>
      </c>
      <c r="BC347" s="34" t="e">
        <v>#N/A</v>
      </c>
      <c r="BD347" s="34">
        <f t="shared" si="178"/>
        <v>0</v>
      </c>
      <c r="BE347" s="34" t="e">
        <v>#N/A</v>
      </c>
      <c r="BF347" s="34">
        <f t="shared" si="179"/>
        <v>0</v>
      </c>
      <c r="BG347" s="34" t="e">
        <v>#N/A</v>
      </c>
      <c r="BH347" s="34" t="e">
        <v>#N/A</v>
      </c>
      <c r="BI347" s="34">
        <f t="shared" si="180"/>
        <v>0</v>
      </c>
      <c r="BJ347" s="34" t="e">
        <v>#N/A</v>
      </c>
      <c r="BK347" s="34">
        <f t="shared" si="181"/>
        <v>0</v>
      </c>
      <c r="BL347" s="34" t="e">
        <v>#N/A</v>
      </c>
      <c r="BM347" s="34">
        <f t="shared" si="182"/>
        <v>0</v>
      </c>
      <c r="BN347" s="34" t="e">
        <v>#N/A</v>
      </c>
      <c r="BO347" s="34">
        <f t="shared" si="183"/>
        <v>0</v>
      </c>
      <c r="BP347" s="34" t="e">
        <v>#N/A</v>
      </c>
      <c r="BQ347" s="34">
        <f t="shared" si="184"/>
        <v>0</v>
      </c>
      <c r="BR347" s="34" t="e">
        <v>#N/A</v>
      </c>
      <c r="BS347" s="34">
        <f t="shared" si="185"/>
        <v>0</v>
      </c>
      <c r="BT347" s="34">
        <v>7</v>
      </c>
      <c r="BU347" s="34" t="s">
        <v>1323</v>
      </c>
      <c r="BV347" s="34">
        <f t="shared" si="186"/>
        <v>0</v>
      </c>
      <c r="BW347" s="34" t="s">
        <v>19</v>
      </c>
      <c r="BX347" s="34">
        <f t="shared" si="186"/>
        <v>0</v>
      </c>
      <c r="BY347" s="34" t="s">
        <v>1332</v>
      </c>
      <c r="BZ347" s="34">
        <f t="shared" si="186"/>
        <v>0</v>
      </c>
      <c r="CA347" s="34" t="s">
        <v>1340</v>
      </c>
      <c r="CB347" s="34">
        <f t="shared" si="186"/>
        <v>0</v>
      </c>
      <c r="CC347" s="34" t="s">
        <v>1343</v>
      </c>
      <c r="CD347" s="34">
        <f t="shared" si="187"/>
        <v>0</v>
      </c>
      <c r="CE347" s="34" t="s">
        <v>1342</v>
      </c>
      <c r="CF347" s="34">
        <f t="shared" si="188"/>
        <v>0</v>
      </c>
      <c r="CG347" s="34">
        <v>7</v>
      </c>
      <c r="CH347" s="34" t="s">
        <v>1323</v>
      </c>
      <c r="CI347" s="34">
        <f t="shared" si="189"/>
        <v>0</v>
      </c>
      <c r="CJ347" s="34" t="s">
        <v>19</v>
      </c>
      <c r="CK347" s="34">
        <f t="shared" si="190"/>
        <v>0</v>
      </c>
      <c r="CL347" s="34" t="s">
        <v>1332</v>
      </c>
      <c r="CM347" s="34">
        <f t="shared" si="191"/>
        <v>0</v>
      </c>
      <c r="CN347" s="34" t="s">
        <v>1340</v>
      </c>
      <c r="CO347" s="34">
        <f t="shared" si="192"/>
        <v>0</v>
      </c>
      <c r="CP347" s="34" t="s">
        <v>1343</v>
      </c>
      <c r="CQ347" s="34">
        <f t="shared" si="193"/>
        <v>0</v>
      </c>
      <c r="CR347" s="34" t="s">
        <v>1342</v>
      </c>
      <c r="CS347" s="34">
        <f t="shared" si="194"/>
        <v>0</v>
      </c>
    </row>
    <row r="348" spans="1:97" s="44" customFormat="1" ht="15.75">
      <c r="A348" s="42" t="s">
        <v>1058</v>
      </c>
      <c r="B348" s="40" t="s">
        <v>520</v>
      </c>
      <c r="C348" s="42" t="s">
        <v>44</v>
      </c>
      <c r="D348" s="42" t="s">
        <v>8</v>
      </c>
      <c r="E348" s="35"/>
      <c r="F348" s="42">
        <v>0</v>
      </c>
      <c r="G348" s="34">
        <v>0</v>
      </c>
      <c r="H348" s="34">
        <v>85</v>
      </c>
      <c r="I348" s="34">
        <v>57</v>
      </c>
      <c r="J348" s="34">
        <v>49</v>
      </c>
      <c r="K348" s="73">
        <v>23</v>
      </c>
      <c r="L348" s="34">
        <v>46.5</v>
      </c>
      <c r="M348" s="34">
        <v>49.5</v>
      </c>
      <c r="N348" s="34">
        <v>310</v>
      </c>
      <c r="O348" s="34" t="str">
        <f>IF(D348="理科",IF(N348&gt;=分数线!$C$2,"本科",""),IF(D348="文科",IF(N348&gt;=分数线!$C$3,"本科","")))</f>
        <v/>
      </c>
      <c r="P348" s="34">
        <f t="shared" si="162"/>
        <v>0</v>
      </c>
      <c r="Q348" s="34" t="str">
        <f>IF(D348="理科",IF(N348&gt;=分数线!$C$6,"重本",""),IF(D348="文科",IF(N348&gt;=分数线!$C$7,"重本","")))</f>
        <v/>
      </c>
      <c r="R348" s="34">
        <f t="shared" si="166"/>
        <v>0</v>
      </c>
      <c r="S348" s="34">
        <f t="shared" si="167"/>
        <v>0</v>
      </c>
      <c r="T348" s="34">
        <v>9</v>
      </c>
      <c r="U348" s="34" t="s">
        <v>1325</v>
      </c>
      <c r="V348" s="34">
        <f t="shared" si="168"/>
        <v>0</v>
      </c>
      <c r="W348" s="34" t="s">
        <v>1360</v>
      </c>
      <c r="X348" s="34">
        <f t="shared" si="168"/>
        <v>0</v>
      </c>
      <c r="Y348" s="34" t="s">
        <v>1335</v>
      </c>
      <c r="Z348" s="34">
        <f t="shared" si="168"/>
        <v>0</v>
      </c>
      <c r="AA348" s="34" t="s">
        <v>1366</v>
      </c>
      <c r="AB348" s="34">
        <f t="shared" si="168"/>
        <v>0</v>
      </c>
      <c r="AC348" s="34" t="s">
        <v>73</v>
      </c>
      <c r="AD348" s="34">
        <f t="shared" si="169"/>
        <v>0</v>
      </c>
      <c r="AE348" s="34" t="s">
        <v>1348</v>
      </c>
      <c r="AF348" s="34">
        <f t="shared" si="170"/>
        <v>0</v>
      </c>
      <c r="AG348" s="34" t="s">
        <v>227</v>
      </c>
      <c r="AH348" s="34" t="s">
        <v>1325</v>
      </c>
      <c r="AI348" s="34">
        <f t="shared" si="171"/>
        <v>0</v>
      </c>
      <c r="AJ348" s="34" t="s">
        <v>1360</v>
      </c>
      <c r="AK348" s="34">
        <f t="shared" si="172"/>
        <v>0</v>
      </c>
      <c r="AL348" s="34" t="s">
        <v>1335</v>
      </c>
      <c r="AM348" s="34">
        <f t="shared" si="173"/>
        <v>0</v>
      </c>
      <c r="AN348" s="34" t="s">
        <v>1366</v>
      </c>
      <c r="AO348" s="34">
        <f t="shared" si="174"/>
        <v>0</v>
      </c>
      <c r="AP348" s="34" t="s">
        <v>73</v>
      </c>
      <c r="AQ348" s="34">
        <f t="shared" si="175"/>
        <v>0</v>
      </c>
      <c r="AR348" s="34" t="s">
        <v>1348</v>
      </c>
      <c r="AS348" s="34">
        <f t="shared" si="176"/>
        <v>0</v>
      </c>
      <c r="AT348" s="34" t="s">
        <v>227</v>
      </c>
      <c r="AU348" s="34" t="s">
        <v>1325</v>
      </c>
      <c r="AV348" s="34">
        <f t="shared" si="177"/>
        <v>0</v>
      </c>
      <c r="AW348" s="34" t="s">
        <v>1360</v>
      </c>
      <c r="AX348" s="34">
        <f t="shared" si="177"/>
        <v>0</v>
      </c>
      <c r="AY348" s="34" t="s">
        <v>1334</v>
      </c>
      <c r="AZ348" s="34">
        <f t="shared" si="177"/>
        <v>0</v>
      </c>
      <c r="BA348" s="34" t="s">
        <v>1356</v>
      </c>
      <c r="BB348" s="34">
        <f t="shared" si="177"/>
        <v>0</v>
      </c>
      <c r="BC348" s="34" t="s">
        <v>73</v>
      </c>
      <c r="BD348" s="34">
        <f t="shared" si="178"/>
        <v>0</v>
      </c>
      <c r="BE348" s="34" t="s">
        <v>1348</v>
      </c>
      <c r="BF348" s="34">
        <f t="shared" si="179"/>
        <v>0</v>
      </c>
      <c r="BG348" s="34">
        <v>9</v>
      </c>
      <c r="BH348" s="34" t="s">
        <v>1325</v>
      </c>
      <c r="BI348" s="34">
        <f t="shared" si="180"/>
        <v>0</v>
      </c>
      <c r="BJ348" s="34" t="s">
        <v>1331</v>
      </c>
      <c r="BK348" s="34">
        <f t="shared" si="181"/>
        <v>0</v>
      </c>
      <c r="BL348" s="34" t="s">
        <v>1334</v>
      </c>
      <c r="BM348" s="34">
        <f t="shared" si="182"/>
        <v>0</v>
      </c>
      <c r="BN348" s="34" t="s">
        <v>1357</v>
      </c>
      <c r="BO348" s="34">
        <f t="shared" si="183"/>
        <v>0</v>
      </c>
      <c r="BP348" s="34" t="s">
        <v>73</v>
      </c>
      <c r="BQ348" s="34">
        <f t="shared" si="184"/>
        <v>0</v>
      </c>
      <c r="BR348" s="34" t="s">
        <v>1348</v>
      </c>
      <c r="BS348" s="34">
        <f t="shared" si="185"/>
        <v>0</v>
      </c>
      <c r="BT348" s="34">
        <v>9</v>
      </c>
      <c r="BU348" s="34" t="s">
        <v>1325</v>
      </c>
      <c r="BV348" s="34">
        <f t="shared" si="186"/>
        <v>0</v>
      </c>
      <c r="BW348" s="34" t="s">
        <v>1331</v>
      </c>
      <c r="BX348" s="34">
        <f t="shared" si="186"/>
        <v>0</v>
      </c>
      <c r="BY348" s="34" t="s">
        <v>1334</v>
      </c>
      <c r="BZ348" s="34">
        <f t="shared" si="186"/>
        <v>0</v>
      </c>
      <c r="CA348" s="34" t="s">
        <v>1339</v>
      </c>
      <c r="CB348" s="34">
        <f t="shared" si="186"/>
        <v>0</v>
      </c>
      <c r="CC348" s="34" t="s">
        <v>1343</v>
      </c>
      <c r="CD348" s="34">
        <f t="shared" si="187"/>
        <v>0</v>
      </c>
      <c r="CE348" s="34" t="s">
        <v>1348</v>
      </c>
      <c r="CF348" s="34">
        <f t="shared" si="188"/>
        <v>0</v>
      </c>
      <c r="CG348" s="34">
        <v>9</v>
      </c>
      <c r="CH348" s="34" t="s">
        <v>1325</v>
      </c>
      <c r="CI348" s="34">
        <f t="shared" si="189"/>
        <v>0</v>
      </c>
      <c r="CJ348" s="34" t="s">
        <v>1331</v>
      </c>
      <c r="CK348" s="34">
        <f t="shared" si="190"/>
        <v>0</v>
      </c>
      <c r="CL348" s="34" t="s">
        <v>1334</v>
      </c>
      <c r="CM348" s="34">
        <f t="shared" si="191"/>
        <v>0</v>
      </c>
      <c r="CN348" s="34" t="s">
        <v>1339</v>
      </c>
      <c r="CO348" s="34">
        <f t="shared" si="192"/>
        <v>0</v>
      </c>
      <c r="CP348" s="34" t="s">
        <v>1343</v>
      </c>
      <c r="CQ348" s="34">
        <f t="shared" si="193"/>
        <v>0</v>
      </c>
      <c r="CR348" s="34" t="s">
        <v>1348</v>
      </c>
      <c r="CS348" s="34">
        <f t="shared" si="194"/>
        <v>0</v>
      </c>
    </row>
    <row r="349" spans="1:97" s="44" customFormat="1" ht="15.75">
      <c r="A349" s="42" t="s">
        <v>54</v>
      </c>
      <c r="B349" s="40" t="s">
        <v>521</v>
      </c>
      <c r="C349" s="42" t="s">
        <v>44</v>
      </c>
      <c r="D349" s="42" t="s">
        <v>8</v>
      </c>
      <c r="E349" s="35"/>
      <c r="F349" s="42">
        <v>0</v>
      </c>
      <c r="G349" s="34">
        <v>0</v>
      </c>
      <c r="H349" s="34">
        <v>96</v>
      </c>
      <c r="I349" s="34">
        <v>63</v>
      </c>
      <c r="J349" s="34">
        <v>29</v>
      </c>
      <c r="K349" s="73">
        <v>28</v>
      </c>
      <c r="L349" s="34">
        <v>48</v>
      </c>
      <c r="M349" s="34">
        <v>45</v>
      </c>
      <c r="N349" s="34">
        <v>309</v>
      </c>
      <c r="O349" s="34" t="str">
        <f>IF(D349="理科",IF(N349&gt;=分数线!$C$2,"本科",""),IF(D349="文科",IF(N349&gt;=分数线!$C$3,"本科","")))</f>
        <v/>
      </c>
      <c r="P349" s="34">
        <f t="shared" si="162"/>
        <v>0</v>
      </c>
      <c r="Q349" s="34" t="str">
        <f>IF(D349="理科",IF(N349&gt;=分数线!$C$6,"重本",""),IF(D349="文科",IF(N349&gt;=分数线!$C$7,"重本","")))</f>
        <v/>
      </c>
      <c r="R349" s="34">
        <f t="shared" si="166"/>
        <v>0</v>
      </c>
      <c r="S349" s="34">
        <f t="shared" si="167"/>
        <v>0</v>
      </c>
      <c r="T349" s="34">
        <v>4</v>
      </c>
      <c r="U349" s="34" t="s">
        <v>1326</v>
      </c>
      <c r="V349" s="34">
        <f t="shared" si="168"/>
        <v>0</v>
      </c>
      <c r="W349" s="34" t="s">
        <v>1364</v>
      </c>
      <c r="X349" s="34">
        <f t="shared" si="168"/>
        <v>0</v>
      </c>
      <c r="Y349" s="34" t="s">
        <v>1355</v>
      </c>
      <c r="Z349" s="34">
        <f t="shared" si="168"/>
        <v>0</v>
      </c>
      <c r="AA349" s="34" t="e">
        <v>#N/A</v>
      </c>
      <c r="AB349" s="34">
        <f t="shared" si="168"/>
        <v>0</v>
      </c>
      <c r="AC349" s="34" t="e">
        <v>#N/A</v>
      </c>
      <c r="AD349" s="34">
        <f t="shared" si="169"/>
        <v>0</v>
      </c>
      <c r="AE349" s="34" t="e">
        <v>#N/A</v>
      </c>
      <c r="AF349" s="34">
        <f t="shared" si="170"/>
        <v>0</v>
      </c>
      <c r="AG349" s="34" t="e">
        <v>#N/A</v>
      </c>
      <c r="AH349" s="34" t="e">
        <v>#N/A</v>
      </c>
      <c r="AI349" s="34">
        <f t="shared" si="171"/>
        <v>0</v>
      </c>
      <c r="AJ349" s="34" t="e">
        <v>#N/A</v>
      </c>
      <c r="AK349" s="34">
        <f t="shared" si="172"/>
        <v>0</v>
      </c>
      <c r="AL349" s="34" t="e">
        <v>#N/A</v>
      </c>
      <c r="AM349" s="34">
        <f t="shared" si="173"/>
        <v>0</v>
      </c>
      <c r="AN349" s="34" t="e">
        <v>#N/A</v>
      </c>
      <c r="AO349" s="34">
        <f t="shared" si="174"/>
        <v>0</v>
      </c>
      <c r="AP349" s="34" t="e">
        <v>#N/A</v>
      </c>
      <c r="AQ349" s="34">
        <f t="shared" si="175"/>
        <v>0</v>
      </c>
      <c r="AR349" s="34" t="e">
        <v>#N/A</v>
      </c>
      <c r="AS349" s="34">
        <f t="shared" si="176"/>
        <v>0</v>
      </c>
      <c r="AT349" s="34" t="s">
        <v>221</v>
      </c>
      <c r="AU349" s="34" t="s">
        <v>1321</v>
      </c>
      <c r="AV349" s="34">
        <f t="shared" si="177"/>
        <v>0</v>
      </c>
      <c r="AW349" s="34" t="s">
        <v>1328</v>
      </c>
      <c r="AX349" s="34">
        <f t="shared" si="177"/>
        <v>0</v>
      </c>
      <c r="AY349" s="34" t="s">
        <v>1361</v>
      </c>
      <c r="AZ349" s="34">
        <f t="shared" si="177"/>
        <v>0</v>
      </c>
      <c r="BA349" s="34" t="s">
        <v>1339</v>
      </c>
      <c r="BB349" s="34">
        <f t="shared" si="177"/>
        <v>0</v>
      </c>
      <c r="BC349" s="34" t="s">
        <v>1345</v>
      </c>
      <c r="BD349" s="34">
        <f t="shared" si="178"/>
        <v>0</v>
      </c>
      <c r="BE349" s="34" t="s">
        <v>1348</v>
      </c>
      <c r="BF349" s="34">
        <f t="shared" si="179"/>
        <v>0</v>
      </c>
      <c r="BG349" s="34">
        <v>6</v>
      </c>
      <c r="BH349" s="34" t="s">
        <v>1321</v>
      </c>
      <c r="BI349" s="34">
        <f t="shared" si="180"/>
        <v>0</v>
      </c>
      <c r="BJ349" s="34" t="s">
        <v>1328</v>
      </c>
      <c r="BK349" s="34">
        <f t="shared" si="181"/>
        <v>0</v>
      </c>
      <c r="BL349" s="34" t="s">
        <v>1353</v>
      </c>
      <c r="BM349" s="34">
        <f t="shared" si="182"/>
        <v>0</v>
      </c>
      <c r="BN349" s="34" t="s">
        <v>1339</v>
      </c>
      <c r="BO349" s="34">
        <f t="shared" si="183"/>
        <v>0</v>
      </c>
      <c r="BP349" s="34" t="s">
        <v>1345</v>
      </c>
      <c r="BQ349" s="34">
        <f t="shared" si="184"/>
        <v>0</v>
      </c>
      <c r="BR349" s="34" t="s">
        <v>1348</v>
      </c>
      <c r="BS349" s="34">
        <f t="shared" si="185"/>
        <v>0</v>
      </c>
      <c r="BT349" s="34">
        <v>6</v>
      </c>
      <c r="BU349" s="34" t="s">
        <v>1321</v>
      </c>
      <c r="BV349" s="34">
        <f t="shared" si="186"/>
        <v>0</v>
      </c>
      <c r="BW349" s="34" t="s">
        <v>1328</v>
      </c>
      <c r="BX349" s="34">
        <f t="shared" si="186"/>
        <v>0</v>
      </c>
      <c r="BY349" s="34" t="s">
        <v>70</v>
      </c>
      <c r="BZ349" s="34">
        <f t="shared" si="186"/>
        <v>0</v>
      </c>
      <c r="CA349" s="34" t="s">
        <v>1339</v>
      </c>
      <c r="CB349" s="34">
        <f t="shared" si="186"/>
        <v>0</v>
      </c>
      <c r="CC349" s="34" t="s">
        <v>1345</v>
      </c>
      <c r="CD349" s="34">
        <f t="shared" si="187"/>
        <v>0</v>
      </c>
      <c r="CE349" s="34" t="s">
        <v>1342</v>
      </c>
      <c r="CF349" s="34">
        <f t="shared" si="188"/>
        <v>0</v>
      </c>
      <c r="CG349" s="34">
        <v>6</v>
      </c>
      <c r="CH349" s="34" t="s">
        <v>1321</v>
      </c>
      <c r="CI349" s="34">
        <f t="shared" si="189"/>
        <v>0</v>
      </c>
      <c r="CJ349" s="34" t="s">
        <v>1328</v>
      </c>
      <c r="CK349" s="34">
        <f t="shared" si="190"/>
        <v>0</v>
      </c>
      <c r="CL349" s="34" t="s">
        <v>70</v>
      </c>
      <c r="CM349" s="34">
        <f t="shared" si="191"/>
        <v>0</v>
      </c>
      <c r="CN349" s="34" t="s">
        <v>1339</v>
      </c>
      <c r="CO349" s="34">
        <f t="shared" si="192"/>
        <v>0</v>
      </c>
      <c r="CP349" s="34" t="s">
        <v>1342</v>
      </c>
      <c r="CQ349" s="34">
        <f t="shared" si="193"/>
        <v>0</v>
      </c>
      <c r="CR349" s="34" t="s">
        <v>1342</v>
      </c>
      <c r="CS349" s="34">
        <f t="shared" si="194"/>
        <v>0</v>
      </c>
    </row>
    <row r="350" spans="1:97" s="44" customFormat="1" ht="15.75">
      <c r="A350" s="42" t="s">
        <v>1059</v>
      </c>
      <c r="B350" s="40" t="s">
        <v>522</v>
      </c>
      <c r="C350" s="42" t="s">
        <v>44</v>
      </c>
      <c r="D350" s="42" t="s">
        <v>8</v>
      </c>
      <c r="E350" s="35"/>
      <c r="F350" s="42">
        <v>0</v>
      </c>
      <c r="G350" s="34">
        <v>0</v>
      </c>
      <c r="H350" s="34">
        <v>85</v>
      </c>
      <c r="I350" s="34">
        <v>35</v>
      </c>
      <c r="J350" s="34">
        <v>74</v>
      </c>
      <c r="K350" s="73">
        <v>25</v>
      </c>
      <c r="L350" s="34">
        <v>44.5</v>
      </c>
      <c r="M350" s="34">
        <v>44.5</v>
      </c>
      <c r="N350" s="34">
        <v>309</v>
      </c>
      <c r="O350" s="34" t="str">
        <f>IF(D350="理科",IF(N350&gt;=分数线!$C$2,"本科",""),IF(D350="文科",IF(N350&gt;=分数线!$C$3,"本科","")))</f>
        <v/>
      </c>
      <c r="P350" s="34">
        <f t="shared" si="162"/>
        <v>0</v>
      </c>
      <c r="Q350" s="34" t="str">
        <f>IF(D350="理科",IF(N350&gt;=分数线!$C$6,"重本",""),IF(D350="文科",IF(N350&gt;=分数线!$C$7,"重本","")))</f>
        <v/>
      </c>
      <c r="R350" s="34">
        <f t="shared" si="166"/>
        <v>0</v>
      </c>
      <c r="S350" s="34">
        <f t="shared" si="167"/>
        <v>0</v>
      </c>
      <c r="T350" s="34">
        <v>4</v>
      </c>
      <c r="U350" s="34" t="s">
        <v>1326</v>
      </c>
      <c r="V350" s="34">
        <f t="shared" si="168"/>
        <v>0</v>
      </c>
      <c r="W350" s="34" t="s">
        <v>1364</v>
      </c>
      <c r="X350" s="34">
        <f t="shared" si="168"/>
        <v>0</v>
      </c>
      <c r="Y350" s="34" t="s">
        <v>1355</v>
      </c>
      <c r="Z350" s="34">
        <f t="shared" si="168"/>
        <v>0</v>
      </c>
      <c r="AA350" s="34" t="s">
        <v>1340</v>
      </c>
      <c r="AB350" s="34">
        <f t="shared" si="168"/>
        <v>0</v>
      </c>
      <c r="AC350" s="34" t="s">
        <v>72</v>
      </c>
      <c r="AD350" s="34">
        <f t="shared" si="169"/>
        <v>0</v>
      </c>
      <c r="AE350" s="34" t="s">
        <v>18</v>
      </c>
      <c r="AF350" s="34">
        <f t="shared" si="170"/>
        <v>0</v>
      </c>
      <c r="AG350" s="34" t="s">
        <v>220</v>
      </c>
      <c r="AH350" s="34" t="s">
        <v>1362</v>
      </c>
      <c r="AI350" s="34">
        <f t="shared" si="171"/>
        <v>0</v>
      </c>
      <c r="AJ350" s="34" t="s">
        <v>1363</v>
      </c>
      <c r="AK350" s="34">
        <f t="shared" si="172"/>
        <v>0</v>
      </c>
      <c r="AL350" s="34" t="s">
        <v>1332</v>
      </c>
      <c r="AM350" s="34">
        <f t="shared" si="173"/>
        <v>0</v>
      </c>
      <c r="AN350" s="34" t="s">
        <v>1340</v>
      </c>
      <c r="AO350" s="34">
        <f t="shared" si="174"/>
        <v>0</v>
      </c>
      <c r="AP350" s="34" t="s">
        <v>72</v>
      </c>
      <c r="AQ350" s="34">
        <f t="shared" si="175"/>
        <v>0</v>
      </c>
      <c r="AR350" s="34" t="s">
        <v>18</v>
      </c>
      <c r="AS350" s="34">
        <f t="shared" si="176"/>
        <v>0</v>
      </c>
      <c r="AT350" s="34" t="s">
        <v>220</v>
      </c>
      <c r="AU350" s="34" t="s">
        <v>1323</v>
      </c>
      <c r="AV350" s="34">
        <f t="shared" si="177"/>
        <v>0</v>
      </c>
      <c r="AW350" s="34" t="s">
        <v>1351</v>
      </c>
      <c r="AX350" s="34">
        <f t="shared" si="177"/>
        <v>0</v>
      </c>
      <c r="AY350" s="34" t="s">
        <v>1332</v>
      </c>
      <c r="AZ350" s="34">
        <f t="shared" si="177"/>
        <v>0</v>
      </c>
      <c r="BA350" s="34" t="s">
        <v>1340</v>
      </c>
      <c r="BB350" s="34">
        <f t="shared" si="177"/>
        <v>0</v>
      </c>
      <c r="BC350" s="34" t="s">
        <v>1358</v>
      </c>
      <c r="BD350" s="34">
        <f t="shared" si="178"/>
        <v>0</v>
      </c>
      <c r="BE350" s="34" t="s">
        <v>1342</v>
      </c>
      <c r="BF350" s="34">
        <f t="shared" si="179"/>
        <v>0</v>
      </c>
      <c r="BG350" s="34">
        <v>7</v>
      </c>
      <c r="BH350" s="34" t="s">
        <v>1323</v>
      </c>
      <c r="BI350" s="34">
        <f t="shared" si="180"/>
        <v>0</v>
      </c>
      <c r="BJ350" s="34" t="s">
        <v>1351</v>
      </c>
      <c r="BK350" s="34">
        <f t="shared" si="181"/>
        <v>0</v>
      </c>
      <c r="BL350" s="34" t="s">
        <v>1332</v>
      </c>
      <c r="BM350" s="34">
        <f t="shared" si="182"/>
        <v>0</v>
      </c>
      <c r="BN350" s="34" t="s">
        <v>1340</v>
      </c>
      <c r="BO350" s="34">
        <f t="shared" si="183"/>
        <v>0</v>
      </c>
      <c r="BP350" s="34" t="s">
        <v>1358</v>
      </c>
      <c r="BQ350" s="34">
        <f t="shared" si="184"/>
        <v>0</v>
      </c>
      <c r="BR350" s="34" t="s">
        <v>1342</v>
      </c>
      <c r="BS350" s="34">
        <f t="shared" si="185"/>
        <v>0</v>
      </c>
      <c r="BT350" s="34">
        <v>7</v>
      </c>
      <c r="BU350" s="34" t="s">
        <v>1323</v>
      </c>
      <c r="BV350" s="34">
        <f t="shared" si="186"/>
        <v>0</v>
      </c>
      <c r="BW350" s="34" t="s">
        <v>19</v>
      </c>
      <c r="BX350" s="34">
        <f t="shared" si="186"/>
        <v>0</v>
      </c>
      <c r="BY350" s="34" t="s">
        <v>1332</v>
      </c>
      <c r="BZ350" s="34">
        <f t="shared" si="186"/>
        <v>0</v>
      </c>
      <c r="CA350" s="34" t="s">
        <v>1340</v>
      </c>
      <c r="CB350" s="34">
        <f t="shared" si="186"/>
        <v>0</v>
      </c>
      <c r="CC350" s="34" t="s">
        <v>1343</v>
      </c>
      <c r="CD350" s="34">
        <f t="shared" si="187"/>
        <v>0</v>
      </c>
      <c r="CE350" s="34" t="s">
        <v>1342</v>
      </c>
      <c r="CF350" s="34">
        <f t="shared" si="188"/>
        <v>0</v>
      </c>
      <c r="CG350" s="34">
        <v>7</v>
      </c>
      <c r="CH350" s="34" t="s">
        <v>1323</v>
      </c>
      <c r="CI350" s="34">
        <f t="shared" si="189"/>
        <v>0</v>
      </c>
      <c r="CJ350" s="34" t="s">
        <v>19</v>
      </c>
      <c r="CK350" s="34">
        <f t="shared" si="190"/>
        <v>0</v>
      </c>
      <c r="CL350" s="34" t="s">
        <v>1332</v>
      </c>
      <c r="CM350" s="34">
        <f t="shared" si="191"/>
        <v>0</v>
      </c>
      <c r="CN350" s="34" t="s">
        <v>1340</v>
      </c>
      <c r="CO350" s="34">
        <f t="shared" si="192"/>
        <v>0</v>
      </c>
      <c r="CP350" s="34" t="s">
        <v>1343</v>
      </c>
      <c r="CQ350" s="34">
        <f t="shared" si="193"/>
        <v>0</v>
      </c>
      <c r="CR350" s="34" t="s">
        <v>1342</v>
      </c>
      <c r="CS350" s="34">
        <f t="shared" si="194"/>
        <v>0</v>
      </c>
    </row>
    <row r="351" spans="1:97" s="44" customFormat="1" ht="15.75">
      <c r="A351" s="42" t="s">
        <v>1060</v>
      </c>
      <c r="B351" s="40" t="s">
        <v>523</v>
      </c>
      <c r="C351" s="42" t="s">
        <v>44</v>
      </c>
      <c r="D351" s="42" t="s">
        <v>8</v>
      </c>
      <c r="E351" s="35"/>
      <c r="F351" s="42">
        <v>0.2</v>
      </c>
      <c r="G351" s="34">
        <v>0</v>
      </c>
      <c r="H351" s="34">
        <v>104</v>
      </c>
      <c r="I351" s="34">
        <v>38</v>
      </c>
      <c r="J351" s="34">
        <v>39</v>
      </c>
      <c r="K351" s="73">
        <v>24</v>
      </c>
      <c r="L351" s="34">
        <v>44</v>
      </c>
      <c r="M351" s="34">
        <v>57</v>
      </c>
      <c r="N351" s="34">
        <v>306</v>
      </c>
      <c r="O351" s="34" t="str">
        <f>IF(D351="理科",IF(N351&gt;=分数线!$C$2,"本科",""),IF(D351="文科",IF(N351&gt;=分数线!$C$3,"本科","")))</f>
        <v/>
      </c>
      <c r="P351" s="34">
        <f t="shared" si="162"/>
        <v>-7.2</v>
      </c>
      <c r="Q351" s="34" t="str">
        <f>IF(D351="理科",IF(N351&gt;=分数线!$C$6,"重本",""),IF(D351="文科",IF(N351&gt;=分数线!$C$7,"重本","")))</f>
        <v/>
      </c>
      <c r="R351" s="34">
        <f t="shared" si="166"/>
        <v>0</v>
      </c>
      <c r="S351" s="34">
        <f t="shared" si="167"/>
        <v>-7.2</v>
      </c>
      <c r="T351" s="34">
        <v>2</v>
      </c>
      <c r="U351" s="34" t="s">
        <v>1321</v>
      </c>
      <c r="V351" s="34">
        <f t="shared" si="168"/>
        <v>-0.12000000000000001</v>
      </c>
      <c r="W351" s="34" t="s">
        <v>1364</v>
      </c>
      <c r="X351" s="34">
        <f t="shared" si="168"/>
        <v>-0.12000000000000001</v>
      </c>
      <c r="Y351" s="34" t="s">
        <v>1333</v>
      </c>
      <c r="Z351" s="34">
        <f t="shared" si="168"/>
        <v>-0.12000000000000001</v>
      </c>
      <c r="AA351" s="34" t="s">
        <v>1340</v>
      </c>
      <c r="AB351" s="34">
        <f t="shared" si="168"/>
        <v>-0.12000000000000001</v>
      </c>
      <c r="AC351" s="34" t="s">
        <v>1345</v>
      </c>
      <c r="AD351" s="34">
        <f t="shared" si="169"/>
        <v>-0.12000000000000001</v>
      </c>
      <c r="AE351" s="34" t="s">
        <v>1348</v>
      </c>
      <c r="AF351" s="34">
        <f t="shared" si="170"/>
        <v>-0.12000000000000001</v>
      </c>
      <c r="AG351" s="34" t="s">
        <v>221</v>
      </c>
      <c r="AH351" s="34" t="s">
        <v>1321</v>
      </c>
      <c r="AI351" s="34">
        <f t="shared" si="171"/>
        <v>-0.12000000000000001</v>
      </c>
      <c r="AJ351" s="34" t="s">
        <v>1328</v>
      </c>
      <c r="AK351" s="34">
        <f t="shared" si="172"/>
        <v>-0.12000000000000001</v>
      </c>
      <c r="AL351" s="34" t="s">
        <v>1353</v>
      </c>
      <c r="AM351" s="34">
        <f t="shared" si="173"/>
        <v>-0.12000000000000001</v>
      </c>
      <c r="AN351" s="34" t="s">
        <v>1340</v>
      </c>
      <c r="AO351" s="34">
        <f t="shared" si="174"/>
        <v>-0.12000000000000001</v>
      </c>
      <c r="AP351" s="34" t="s">
        <v>1345</v>
      </c>
      <c r="AQ351" s="34">
        <f t="shared" si="175"/>
        <v>-0.12000000000000001</v>
      </c>
      <c r="AR351" s="34" t="s">
        <v>1348</v>
      </c>
      <c r="AS351" s="34">
        <f t="shared" si="176"/>
        <v>-0.12000000000000001</v>
      </c>
      <c r="AT351" s="34" t="s">
        <v>221</v>
      </c>
      <c r="AU351" s="34" t="s">
        <v>1321</v>
      </c>
      <c r="AV351" s="34">
        <f t="shared" si="177"/>
        <v>-0.18000000000000002</v>
      </c>
      <c r="AW351" s="34" t="s">
        <v>1328</v>
      </c>
      <c r="AX351" s="34">
        <f t="shared" si="177"/>
        <v>-0.18000000000000002</v>
      </c>
      <c r="AY351" s="34" t="s">
        <v>1361</v>
      </c>
      <c r="AZ351" s="34">
        <f t="shared" si="177"/>
        <v>-0.18000000000000002</v>
      </c>
      <c r="BA351" s="34" t="s">
        <v>1339</v>
      </c>
      <c r="BB351" s="34">
        <f t="shared" si="177"/>
        <v>-0.18000000000000002</v>
      </c>
      <c r="BC351" s="34" t="s">
        <v>1345</v>
      </c>
      <c r="BD351" s="34">
        <f t="shared" si="178"/>
        <v>-0.18000000000000002</v>
      </c>
      <c r="BE351" s="34" t="s">
        <v>1348</v>
      </c>
      <c r="BF351" s="34">
        <f t="shared" si="179"/>
        <v>-0.18000000000000002</v>
      </c>
      <c r="BG351" s="34">
        <v>6</v>
      </c>
      <c r="BH351" s="34" t="s">
        <v>1321</v>
      </c>
      <c r="BI351" s="34">
        <f t="shared" si="180"/>
        <v>-0.18000000000000002</v>
      </c>
      <c r="BJ351" s="34" t="s">
        <v>1328</v>
      </c>
      <c r="BK351" s="34">
        <f t="shared" si="181"/>
        <v>-0.18000000000000002</v>
      </c>
      <c r="BL351" s="34" t="s">
        <v>1353</v>
      </c>
      <c r="BM351" s="34">
        <f t="shared" si="182"/>
        <v>-0.18000000000000002</v>
      </c>
      <c r="BN351" s="34" t="s">
        <v>1339</v>
      </c>
      <c r="BO351" s="34">
        <f t="shared" si="183"/>
        <v>-0.18000000000000002</v>
      </c>
      <c r="BP351" s="34" t="s">
        <v>1345</v>
      </c>
      <c r="BQ351" s="34">
        <f t="shared" si="184"/>
        <v>-0.18000000000000002</v>
      </c>
      <c r="BR351" s="34" t="s">
        <v>1348</v>
      </c>
      <c r="BS351" s="34">
        <f t="shared" si="185"/>
        <v>-0.18000000000000002</v>
      </c>
      <c r="BT351" s="34">
        <v>6</v>
      </c>
      <c r="BU351" s="34" t="s">
        <v>1321</v>
      </c>
      <c r="BV351" s="34">
        <f t="shared" si="186"/>
        <v>-0.3</v>
      </c>
      <c r="BW351" s="34" t="s">
        <v>1328</v>
      </c>
      <c r="BX351" s="34">
        <f t="shared" si="186"/>
        <v>-0.3</v>
      </c>
      <c r="BY351" s="34" t="s">
        <v>70</v>
      </c>
      <c r="BZ351" s="34">
        <f t="shared" si="186"/>
        <v>-0.3</v>
      </c>
      <c r="CA351" s="34" t="s">
        <v>1339</v>
      </c>
      <c r="CB351" s="34">
        <f t="shared" si="186"/>
        <v>-0.3</v>
      </c>
      <c r="CC351" s="34" t="s">
        <v>1345</v>
      </c>
      <c r="CD351" s="34">
        <f t="shared" si="187"/>
        <v>-0.3</v>
      </c>
      <c r="CE351" s="34" t="s">
        <v>1342</v>
      </c>
      <c r="CF351" s="34">
        <f t="shared" si="188"/>
        <v>-0.3</v>
      </c>
      <c r="CG351" s="34">
        <v>6</v>
      </c>
      <c r="CH351" s="34" t="s">
        <v>1321</v>
      </c>
      <c r="CI351" s="34">
        <f t="shared" si="189"/>
        <v>-0.3</v>
      </c>
      <c r="CJ351" s="34" t="s">
        <v>1328</v>
      </c>
      <c r="CK351" s="34">
        <f t="shared" si="190"/>
        <v>-0.3</v>
      </c>
      <c r="CL351" s="34" t="s">
        <v>70</v>
      </c>
      <c r="CM351" s="34">
        <f t="shared" si="191"/>
        <v>-0.3</v>
      </c>
      <c r="CN351" s="34" t="s">
        <v>1339</v>
      </c>
      <c r="CO351" s="34">
        <f t="shared" si="192"/>
        <v>-0.3</v>
      </c>
      <c r="CP351" s="34" t="s">
        <v>1342</v>
      </c>
      <c r="CQ351" s="34">
        <f t="shared" si="193"/>
        <v>-0.3</v>
      </c>
      <c r="CR351" s="34" t="s">
        <v>1342</v>
      </c>
      <c r="CS351" s="34">
        <f t="shared" si="194"/>
        <v>-0.3</v>
      </c>
    </row>
    <row r="352" spans="1:97" s="44" customFormat="1" ht="15.75">
      <c r="A352" s="42" t="s">
        <v>196</v>
      </c>
      <c r="B352" s="40" t="s">
        <v>524</v>
      </c>
      <c r="C352" s="42" t="s">
        <v>44</v>
      </c>
      <c r="D352" s="42" t="s">
        <v>8</v>
      </c>
      <c r="E352" s="35"/>
      <c r="F352" s="42">
        <v>0</v>
      </c>
      <c r="G352" s="34">
        <v>0</v>
      </c>
      <c r="H352" s="34">
        <v>88</v>
      </c>
      <c r="I352" s="34">
        <v>62</v>
      </c>
      <c r="J352" s="34">
        <v>25</v>
      </c>
      <c r="K352" s="73">
        <v>48.5</v>
      </c>
      <c r="L352" s="34">
        <v>44.5</v>
      </c>
      <c r="M352" s="34">
        <v>36.5</v>
      </c>
      <c r="N352" s="34">
        <v>305</v>
      </c>
      <c r="O352" s="34" t="str">
        <f>IF(D352="理科",IF(N352&gt;=分数线!$C$2,"本科",""),IF(D352="文科",IF(N352&gt;=分数线!$C$3,"本科","")))</f>
        <v/>
      </c>
      <c r="P352" s="34">
        <f t="shared" si="162"/>
        <v>0</v>
      </c>
      <c r="Q352" s="34" t="str">
        <f>IF(D352="理科",IF(N352&gt;=分数线!$C$6,"重本",""),IF(D352="文科",IF(N352&gt;=分数线!$C$7,"重本","")))</f>
        <v/>
      </c>
      <c r="R352" s="34">
        <f t="shared" si="166"/>
        <v>0</v>
      </c>
      <c r="S352" s="34">
        <f t="shared" si="167"/>
        <v>0</v>
      </c>
      <c r="T352" s="34">
        <v>5</v>
      </c>
      <c r="U352" s="34" t="s">
        <v>1320</v>
      </c>
      <c r="V352" s="34">
        <f t="shared" si="168"/>
        <v>0</v>
      </c>
      <c r="W352" s="34" t="s">
        <v>1328</v>
      </c>
      <c r="X352" s="34">
        <f t="shared" si="168"/>
        <v>0</v>
      </c>
      <c r="Y352" s="34" t="s">
        <v>1353</v>
      </c>
      <c r="Z352" s="34">
        <f t="shared" si="168"/>
        <v>0</v>
      </c>
      <c r="AA352" s="34" t="e">
        <v>#N/A</v>
      </c>
      <c r="AB352" s="34">
        <f t="shared" si="168"/>
        <v>0</v>
      </c>
      <c r="AC352" s="34" t="e">
        <v>#N/A</v>
      </c>
      <c r="AD352" s="34">
        <f t="shared" si="169"/>
        <v>0</v>
      </c>
      <c r="AE352" s="34" t="e">
        <v>#N/A</v>
      </c>
      <c r="AF352" s="34">
        <f t="shared" si="170"/>
        <v>0</v>
      </c>
      <c r="AG352" s="34" t="e">
        <v>#N/A</v>
      </c>
      <c r="AH352" s="34" t="e">
        <v>#N/A</v>
      </c>
      <c r="AI352" s="34">
        <f t="shared" si="171"/>
        <v>0</v>
      </c>
      <c r="AJ352" s="34" t="e">
        <v>#N/A</v>
      </c>
      <c r="AK352" s="34">
        <f t="shared" si="172"/>
        <v>0</v>
      </c>
      <c r="AL352" s="34" t="e">
        <v>#N/A</v>
      </c>
      <c r="AM352" s="34">
        <f t="shared" si="173"/>
        <v>0</v>
      </c>
      <c r="AN352" s="34" t="e">
        <v>#N/A</v>
      </c>
      <c r="AO352" s="34">
        <f t="shared" si="174"/>
        <v>0</v>
      </c>
      <c r="AP352" s="34" t="e">
        <v>#N/A</v>
      </c>
      <c r="AQ352" s="34">
        <f t="shared" si="175"/>
        <v>0</v>
      </c>
      <c r="AR352" s="34" t="e">
        <v>#N/A</v>
      </c>
      <c r="AS352" s="34">
        <f t="shared" si="176"/>
        <v>0</v>
      </c>
      <c r="AT352" s="34" t="s">
        <v>227</v>
      </c>
      <c r="AU352" s="34" t="s">
        <v>1325</v>
      </c>
      <c r="AV352" s="34">
        <f t="shared" si="177"/>
        <v>0</v>
      </c>
      <c r="AW352" s="34" t="s">
        <v>1360</v>
      </c>
      <c r="AX352" s="34">
        <f t="shared" si="177"/>
        <v>0</v>
      </c>
      <c r="AY352" s="34" t="s">
        <v>1334</v>
      </c>
      <c r="AZ352" s="34">
        <f t="shared" si="177"/>
        <v>0</v>
      </c>
      <c r="BA352" s="34" t="s">
        <v>1356</v>
      </c>
      <c r="BB352" s="34">
        <f t="shared" si="177"/>
        <v>0</v>
      </c>
      <c r="BC352" s="34" t="s">
        <v>73</v>
      </c>
      <c r="BD352" s="34">
        <f t="shared" si="178"/>
        <v>0</v>
      </c>
      <c r="BE352" s="34" t="s">
        <v>1348</v>
      </c>
      <c r="BF352" s="34">
        <f t="shared" si="179"/>
        <v>0</v>
      </c>
      <c r="BG352" s="34">
        <v>9</v>
      </c>
      <c r="BH352" s="34" t="s">
        <v>1325</v>
      </c>
      <c r="BI352" s="34">
        <f t="shared" si="180"/>
        <v>0</v>
      </c>
      <c r="BJ352" s="34" t="s">
        <v>1331</v>
      </c>
      <c r="BK352" s="34">
        <f t="shared" si="181"/>
        <v>0</v>
      </c>
      <c r="BL352" s="34" t="s">
        <v>1334</v>
      </c>
      <c r="BM352" s="34">
        <f t="shared" si="182"/>
        <v>0</v>
      </c>
      <c r="BN352" s="34" t="s">
        <v>1357</v>
      </c>
      <c r="BO352" s="34">
        <f t="shared" si="183"/>
        <v>0</v>
      </c>
      <c r="BP352" s="34" t="s">
        <v>73</v>
      </c>
      <c r="BQ352" s="34">
        <f t="shared" si="184"/>
        <v>0</v>
      </c>
      <c r="BR352" s="34" t="s">
        <v>1348</v>
      </c>
      <c r="BS352" s="34">
        <f t="shared" si="185"/>
        <v>0</v>
      </c>
      <c r="BT352" s="34">
        <v>9</v>
      </c>
      <c r="BU352" s="34" t="s">
        <v>1325</v>
      </c>
      <c r="BV352" s="34">
        <f t="shared" si="186"/>
        <v>0</v>
      </c>
      <c r="BW352" s="34" t="s">
        <v>1331</v>
      </c>
      <c r="BX352" s="34">
        <f t="shared" si="186"/>
        <v>0</v>
      </c>
      <c r="BY352" s="34" t="s">
        <v>1334</v>
      </c>
      <c r="BZ352" s="34">
        <f t="shared" si="186"/>
        <v>0</v>
      </c>
      <c r="CA352" s="34" t="s">
        <v>1339</v>
      </c>
      <c r="CB352" s="34">
        <f t="shared" si="186"/>
        <v>0</v>
      </c>
      <c r="CC352" s="34" t="s">
        <v>1343</v>
      </c>
      <c r="CD352" s="34">
        <f t="shared" si="187"/>
        <v>0</v>
      </c>
      <c r="CE352" s="34" t="s">
        <v>1348</v>
      </c>
      <c r="CF352" s="34">
        <f t="shared" si="188"/>
        <v>0</v>
      </c>
      <c r="CG352" s="34">
        <v>9</v>
      </c>
      <c r="CH352" s="34" t="s">
        <v>1325</v>
      </c>
      <c r="CI352" s="34">
        <f t="shared" si="189"/>
        <v>0</v>
      </c>
      <c r="CJ352" s="34" t="s">
        <v>1331</v>
      </c>
      <c r="CK352" s="34">
        <f t="shared" si="190"/>
        <v>0</v>
      </c>
      <c r="CL352" s="34" t="s">
        <v>1334</v>
      </c>
      <c r="CM352" s="34">
        <f t="shared" si="191"/>
        <v>0</v>
      </c>
      <c r="CN352" s="34" t="s">
        <v>1339</v>
      </c>
      <c r="CO352" s="34">
        <f t="shared" si="192"/>
        <v>0</v>
      </c>
      <c r="CP352" s="34" t="s">
        <v>1343</v>
      </c>
      <c r="CQ352" s="34">
        <f t="shared" si="193"/>
        <v>0</v>
      </c>
      <c r="CR352" s="34" t="s">
        <v>1348</v>
      </c>
      <c r="CS352" s="34">
        <f t="shared" si="194"/>
        <v>0</v>
      </c>
    </row>
    <row r="353" spans="1:97" s="44" customFormat="1" ht="15.75">
      <c r="A353" s="42" t="s">
        <v>53</v>
      </c>
      <c r="B353" s="40" t="s">
        <v>525</v>
      </c>
      <c r="C353" s="42" t="s">
        <v>44</v>
      </c>
      <c r="D353" s="42" t="s">
        <v>8</v>
      </c>
      <c r="E353" s="35"/>
      <c r="F353" s="42">
        <v>0</v>
      </c>
      <c r="G353" s="34">
        <v>0</v>
      </c>
      <c r="H353" s="34">
        <v>99</v>
      </c>
      <c r="I353" s="34">
        <v>51</v>
      </c>
      <c r="J353" s="34">
        <v>50</v>
      </c>
      <c r="K353" s="73">
        <v>22</v>
      </c>
      <c r="L353" s="34">
        <v>40</v>
      </c>
      <c r="M353" s="34">
        <v>41.5</v>
      </c>
      <c r="N353" s="34">
        <v>304</v>
      </c>
      <c r="O353" s="34" t="str">
        <f>IF(D353="理科",IF(N353&gt;=分数线!$C$2,"本科",""),IF(D353="文科",IF(N353&gt;=分数线!$C$3,"本科","")))</f>
        <v/>
      </c>
      <c r="P353" s="34">
        <f t="shared" si="162"/>
        <v>0</v>
      </c>
      <c r="Q353" s="34" t="str">
        <f>IF(D353="理科",IF(N353&gt;=分数线!$C$6,"重本",""),IF(D353="文科",IF(N353&gt;=分数线!$C$7,"重本","")))</f>
        <v/>
      </c>
      <c r="R353" s="34">
        <f t="shared" si="166"/>
        <v>0</v>
      </c>
      <c r="S353" s="34">
        <f t="shared" si="167"/>
        <v>0</v>
      </c>
      <c r="T353" s="34">
        <v>6</v>
      </c>
      <c r="U353" s="34" t="s">
        <v>1321</v>
      </c>
      <c r="V353" s="34">
        <f t="shared" si="168"/>
        <v>0</v>
      </c>
      <c r="W353" s="34" t="s">
        <v>1328</v>
      </c>
      <c r="X353" s="34">
        <f t="shared" si="168"/>
        <v>0</v>
      </c>
      <c r="Y353" s="34" t="s">
        <v>1353</v>
      </c>
      <c r="Z353" s="34">
        <f t="shared" si="168"/>
        <v>0</v>
      </c>
      <c r="AA353" s="34" t="s">
        <v>1340</v>
      </c>
      <c r="AB353" s="34">
        <f t="shared" si="168"/>
        <v>0</v>
      </c>
      <c r="AC353" s="34" t="s">
        <v>1345</v>
      </c>
      <c r="AD353" s="34">
        <f t="shared" si="169"/>
        <v>0</v>
      </c>
      <c r="AE353" s="34" t="s">
        <v>1348</v>
      </c>
      <c r="AF353" s="34">
        <f t="shared" si="170"/>
        <v>0</v>
      </c>
      <c r="AG353" s="34" t="s">
        <v>221</v>
      </c>
      <c r="AH353" s="34" t="s">
        <v>1321</v>
      </c>
      <c r="AI353" s="34">
        <f t="shared" si="171"/>
        <v>0</v>
      </c>
      <c r="AJ353" s="34" t="s">
        <v>1328</v>
      </c>
      <c r="AK353" s="34">
        <f t="shared" si="172"/>
        <v>0</v>
      </c>
      <c r="AL353" s="34" t="s">
        <v>1353</v>
      </c>
      <c r="AM353" s="34">
        <f t="shared" si="173"/>
        <v>0</v>
      </c>
      <c r="AN353" s="34" t="s">
        <v>1340</v>
      </c>
      <c r="AO353" s="34">
        <f t="shared" si="174"/>
        <v>0</v>
      </c>
      <c r="AP353" s="34" t="s">
        <v>1345</v>
      </c>
      <c r="AQ353" s="34">
        <f t="shared" si="175"/>
        <v>0</v>
      </c>
      <c r="AR353" s="34" t="s">
        <v>1348</v>
      </c>
      <c r="AS353" s="34">
        <f t="shared" si="176"/>
        <v>0</v>
      </c>
      <c r="AT353" s="34" t="s">
        <v>221</v>
      </c>
      <c r="AU353" s="34" t="s">
        <v>1321</v>
      </c>
      <c r="AV353" s="34">
        <f t="shared" si="177"/>
        <v>0</v>
      </c>
      <c r="AW353" s="34" t="s">
        <v>1328</v>
      </c>
      <c r="AX353" s="34">
        <f t="shared" si="177"/>
        <v>0</v>
      </c>
      <c r="AY353" s="34" t="s">
        <v>1361</v>
      </c>
      <c r="AZ353" s="34">
        <f t="shared" si="177"/>
        <v>0</v>
      </c>
      <c r="BA353" s="34" t="s">
        <v>1339</v>
      </c>
      <c r="BB353" s="34">
        <f t="shared" si="177"/>
        <v>0</v>
      </c>
      <c r="BC353" s="34" t="s">
        <v>1345</v>
      </c>
      <c r="BD353" s="34">
        <f t="shared" si="178"/>
        <v>0</v>
      </c>
      <c r="BE353" s="34" t="s">
        <v>1348</v>
      </c>
      <c r="BF353" s="34">
        <f t="shared" si="179"/>
        <v>0</v>
      </c>
      <c r="BG353" s="34">
        <v>6</v>
      </c>
      <c r="BH353" s="34" t="s">
        <v>1321</v>
      </c>
      <c r="BI353" s="34">
        <f t="shared" si="180"/>
        <v>0</v>
      </c>
      <c r="BJ353" s="34" t="s">
        <v>1328</v>
      </c>
      <c r="BK353" s="34">
        <f t="shared" si="181"/>
        <v>0</v>
      </c>
      <c r="BL353" s="34" t="s">
        <v>1353</v>
      </c>
      <c r="BM353" s="34">
        <f t="shared" si="182"/>
        <v>0</v>
      </c>
      <c r="BN353" s="34" t="s">
        <v>1339</v>
      </c>
      <c r="BO353" s="34">
        <f t="shared" si="183"/>
        <v>0</v>
      </c>
      <c r="BP353" s="34" t="s">
        <v>1345</v>
      </c>
      <c r="BQ353" s="34">
        <f t="shared" si="184"/>
        <v>0</v>
      </c>
      <c r="BR353" s="34" t="s">
        <v>1348</v>
      </c>
      <c r="BS353" s="34">
        <f t="shared" si="185"/>
        <v>0</v>
      </c>
      <c r="BT353" s="34">
        <v>6</v>
      </c>
      <c r="BU353" s="34" t="s">
        <v>1321</v>
      </c>
      <c r="BV353" s="34">
        <f t="shared" si="186"/>
        <v>0</v>
      </c>
      <c r="BW353" s="34" t="s">
        <v>1328</v>
      </c>
      <c r="BX353" s="34">
        <f t="shared" si="186"/>
        <v>0</v>
      </c>
      <c r="BY353" s="34" t="s">
        <v>70</v>
      </c>
      <c r="BZ353" s="34">
        <f t="shared" si="186"/>
        <v>0</v>
      </c>
      <c r="CA353" s="34" t="s">
        <v>1339</v>
      </c>
      <c r="CB353" s="34">
        <f t="shared" si="186"/>
        <v>0</v>
      </c>
      <c r="CC353" s="34" t="s">
        <v>1345</v>
      </c>
      <c r="CD353" s="34">
        <f t="shared" si="187"/>
        <v>0</v>
      </c>
      <c r="CE353" s="34" t="s">
        <v>1342</v>
      </c>
      <c r="CF353" s="34">
        <f t="shared" si="188"/>
        <v>0</v>
      </c>
      <c r="CG353" s="34">
        <v>6</v>
      </c>
      <c r="CH353" s="34" t="s">
        <v>1321</v>
      </c>
      <c r="CI353" s="34">
        <f t="shared" si="189"/>
        <v>0</v>
      </c>
      <c r="CJ353" s="34" t="s">
        <v>1328</v>
      </c>
      <c r="CK353" s="34">
        <f t="shared" si="190"/>
        <v>0</v>
      </c>
      <c r="CL353" s="34" t="s">
        <v>70</v>
      </c>
      <c r="CM353" s="34">
        <f t="shared" si="191"/>
        <v>0</v>
      </c>
      <c r="CN353" s="34" t="s">
        <v>1339</v>
      </c>
      <c r="CO353" s="34">
        <f t="shared" si="192"/>
        <v>0</v>
      </c>
      <c r="CP353" s="34" t="s">
        <v>1342</v>
      </c>
      <c r="CQ353" s="34">
        <f t="shared" si="193"/>
        <v>0</v>
      </c>
      <c r="CR353" s="34" t="s">
        <v>1342</v>
      </c>
      <c r="CS353" s="34">
        <f t="shared" si="194"/>
        <v>0</v>
      </c>
    </row>
    <row r="354" spans="1:97" s="44" customFormat="1" ht="15.75">
      <c r="A354" s="42" t="s">
        <v>1061</v>
      </c>
      <c r="B354" s="65" t="s">
        <v>526</v>
      </c>
      <c r="C354" s="42" t="s">
        <v>44</v>
      </c>
      <c r="D354" s="42" t="s">
        <v>8</v>
      </c>
      <c r="E354" s="35"/>
      <c r="F354" s="42">
        <v>0</v>
      </c>
      <c r="G354" s="34">
        <v>0</v>
      </c>
      <c r="H354" s="34">
        <v>87</v>
      </c>
      <c r="I354" s="34">
        <v>43</v>
      </c>
      <c r="J354" s="34">
        <v>55</v>
      </c>
      <c r="K354" s="73">
        <v>36</v>
      </c>
      <c r="L354" s="34">
        <v>47</v>
      </c>
      <c r="M354" s="34">
        <v>35.5</v>
      </c>
      <c r="N354" s="34">
        <v>304</v>
      </c>
      <c r="O354" s="34" t="str">
        <f>IF(D354="理科",IF(N354&gt;=分数线!$C$2,"本科",""),IF(D354="文科",IF(N354&gt;=分数线!$C$3,"本科","")))</f>
        <v/>
      </c>
      <c r="P354" s="34">
        <f t="shared" si="162"/>
        <v>0</v>
      </c>
      <c r="Q354" s="34" t="str">
        <f>IF(D354="理科",IF(N354&gt;=分数线!$C$6,"重本",""),IF(D354="文科",IF(N354&gt;=分数线!$C$7,"重本","")))</f>
        <v/>
      </c>
      <c r="R354" s="34">
        <f t="shared" si="166"/>
        <v>0</v>
      </c>
      <c r="S354" s="34">
        <f t="shared" si="167"/>
        <v>0</v>
      </c>
      <c r="T354" s="34">
        <v>9</v>
      </c>
      <c r="U354" s="34" t="s">
        <v>1325</v>
      </c>
      <c r="V354" s="34">
        <f t="shared" si="168"/>
        <v>0</v>
      </c>
      <c r="W354" s="34" t="s">
        <v>1360</v>
      </c>
      <c r="X354" s="34">
        <f t="shared" si="168"/>
        <v>0</v>
      </c>
      <c r="Y354" s="34" t="s">
        <v>1335</v>
      </c>
      <c r="Z354" s="34">
        <f t="shared" si="168"/>
        <v>0</v>
      </c>
      <c r="AA354" s="34" t="s">
        <v>1366</v>
      </c>
      <c r="AB354" s="34">
        <f t="shared" si="168"/>
        <v>0</v>
      </c>
      <c r="AC354" s="34" t="s">
        <v>73</v>
      </c>
      <c r="AD354" s="34">
        <f t="shared" si="169"/>
        <v>0</v>
      </c>
      <c r="AE354" s="34" t="s">
        <v>1348</v>
      </c>
      <c r="AF354" s="34">
        <f t="shared" si="170"/>
        <v>0</v>
      </c>
      <c r="AG354" s="34" t="s">
        <v>227</v>
      </c>
      <c r="AH354" s="34" t="s">
        <v>1325</v>
      </c>
      <c r="AI354" s="34">
        <f t="shared" si="171"/>
        <v>0</v>
      </c>
      <c r="AJ354" s="34" t="s">
        <v>1360</v>
      </c>
      <c r="AK354" s="34">
        <f t="shared" si="172"/>
        <v>0</v>
      </c>
      <c r="AL354" s="34" t="s">
        <v>1335</v>
      </c>
      <c r="AM354" s="34">
        <f t="shared" si="173"/>
        <v>0</v>
      </c>
      <c r="AN354" s="34" t="s">
        <v>1366</v>
      </c>
      <c r="AO354" s="34">
        <f t="shared" si="174"/>
        <v>0</v>
      </c>
      <c r="AP354" s="34" t="s">
        <v>73</v>
      </c>
      <c r="AQ354" s="34">
        <f t="shared" si="175"/>
        <v>0</v>
      </c>
      <c r="AR354" s="34" t="s">
        <v>1348</v>
      </c>
      <c r="AS354" s="34">
        <f t="shared" si="176"/>
        <v>0</v>
      </c>
      <c r="AT354" s="34" t="s">
        <v>227</v>
      </c>
      <c r="AU354" s="34" t="s">
        <v>1325</v>
      </c>
      <c r="AV354" s="34">
        <f t="shared" si="177"/>
        <v>0</v>
      </c>
      <c r="AW354" s="34" t="s">
        <v>1360</v>
      </c>
      <c r="AX354" s="34">
        <f t="shared" si="177"/>
        <v>0</v>
      </c>
      <c r="AY354" s="34" t="s">
        <v>1334</v>
      </c>
      <c r="AZ354" s="34">
        <f t="shared" si="177"/>
        <v>0</v>
      </c>
      <c r="BA354" s="34" t="s">
        <v>1356</v>
      </c>
      <c r="BB354" s="34">
        <f t="shared" si="177"/>
        <v>0</v>
      </c>
      <c r="BC354" s="34" t="s">
        <v>73</v>
      </c>
      <c r="BD354" s="34">
        <f t="shared" si="178"/>
        <v>0</v>
      </c>
      <c r="BE354" s="34" t="s">
        <v>1348</v>
      </c>
      <c r="BF354" s="34">
        <f t="shared" si="179"/>
        <v>0</v>
      </c>
      <c r="BG354" s="34">
        <v>9</v>
      </c>
      <c r="BH354" s="34" t="s">
        <v>1325</v>
      </c>
      <c r="BI354" s="34">
        <f t="shared" si="180"/>
        <v>0</v>
      </c>
      <c r="BJ354" s="34" t="s">
        <v>1331</v>
      </c>
      <c r="BK354" s="34">
        <f t="shared" si="181"/>
        <v>0</v>
      </c>
      <c r="BL354" s="34" t="s">
        <v>1334</v>
      </c>
      <c r="BM354" s="34">
        <f t="shared" si="182"/>
        <v>0</v>
      </c>
      <c r="BN354" s="34" t="s">
        <v>1357</v>
      </c>
      <c r="BO354" s="34">
        <f t="shared" si="183"/>
        <v>0</v>
      </c>
      <c r="BP354" s="34" t="s">
        <v>73</v>
      </c>
      <c r="BQ354" s="34">
        <f t="shared" si="184"/>
        <v>0</v>
      </c>
      <c r="BR354" s="34" t="s">
        <v>1348</v>
      </c>
      <c r="BS354" s="34">
        <f t="shared" si="185"/>
        <v>0</v>
      </c>
      <c r="BT354" s="34">
        <v>9</v>
      </c>
      <c r="BU354" s="34" t="s">
        <v>1325</v>
      </c>
      <c r="BV354" s="34">
        <f t="shared" si="186"/>
        <v>0</v>
      </c>
      <c r="BW354" s="34" t="s">
        <v>1331</v>
      </c>
      <c r="BX354" s="34">
        <f t="shared" si="186"/>
        <v>0</v>
      </c>
      <c r="BY354" s="34" t="s">
        <v>1334</v>
      </c>
      <c r="BZ354" s="34">
        <f t="shared" si="186"/>
        <v>0</v>
      </c>
      <c r="CA354" s="34" t="s">
        <v>1339</v>
      </c>
      <c r="CB354" s="34">
        <f t="shared" si="186"/>
        <v>0</v>
      </c>
      <c r="CC354" s="34" t="s">
        <v>1343</v>
      </c>
      <c r="CD354" s="34">
        <f t="shared" si="187"/>
        <v>0</v>
      </c>
      <c r="CE354" s="34" t="s">
        <v>1348</v>
      </c>
      <c r="CF354" s="34">
        <f t="shared" si="188"/>
        <v>0</v>
      </c>
      <c r="CG354" s="34">
        <v>9</v>
      </c>
      <c r="CH354" s="34" t="s">
        <v>1325</v>
      </c>
      <c r="CI354" s="34">
        <f t="shared" si="189"/>
        <v>0</v>
      </c>
      <c r="CJ354" s="34" t="s">
        <v>1331</v>
      </c>
      <c r="CK354" s="34">
        <f t="shared" si="190"/>
        <v>0</v>
      </c>
      <c r="CL354" s="34" t="s">
        <v>1334</v>
      </c>
      <c r="CM354" s="34">
        <f t="shared" si="191"/>
        <v>0</v>
      </c>
      <c r="CN354" s="34" t="s">
        <v>1339</v>
      </c>
      <c r="CO354" s="34">
        <f t="shared" si="192"/>
        <v>0</v>
      </c>
      <c r="CP354" s="34" t="s">
        <v>1343</v>
      </c>
      <c r="CQ354" s="34">
        <f t="shared" si="193"/>
        <v>0</v>
      </c>
      <c r="CR354" s="34" t="s">
        <v>1348</v>
      </c>
      <c r="CS354" s="34">
        <f t="shared" si="194"/>
        <v>0</v>
      </c>
    </row>
    <row r="355" spans="1:97" s="44" customFormat="1" ht="15.75">
      <c r="A355" s="42" t="s">
        <v>61</v>
      </c>
      <c r="B355" s="65" t="s">
        <v>527</v>
      </c>
      <c r="C355" s="42" t="s">
        <v>44</v>
      </c>
      <c r="D355" s="42" t="s">
        <v>8</v>
      </c>
      <c r="E355" s="35"/>
      <c r="F355" s="42">
        <v>0</v>
      </c>
      <c r="G355" s="34">
        <v>0</v>
      </c>
      <c r="H355" s="34">
        <v>83</v>
      </c>
      <c r="I355" s="34">
        <v>40</v>
      </c>
      <c r="J355" s="34">
        <v>71</v>
      </c>
      <c r="K355" s="73">
        <v>27.5</v>
      </c>
      <c r="L355" s="34">
        <v>39.5</v>
      </c>
      <c r="M355" s="34">
        <v>42</v>
      </c>
      <c r="N355" s="34">
        <v>303</v>
      </c>
      <c r="O355" s="34" t="str">
        <f>IF(D355="理科",IF(N355&gt;=分数线!$C$2,"本科",""),IF(D355="文科",IF(N355&gt;=分数线!$C$3,"本科","")))</f>
        <v/>
      </c>
      <c r="P355" s="34">
        <f t="shared" si="162"/>
        <v>0</v>
      </c>
      <c r="Q355" s="34" t="str">
        <f>IF(D355="理科",IF(N355&gt;=分数线!$C$6,"重本",""),IF(D355="文科",IF(N355&gt;=分数线!$C$7,"重本","")))</f>
        <v/>
      </c>
      <c r="R355" s="34">
        <f t="shared" si="166"/>
        <v>0</v>
      </c>
      <c r="S355" s="34">
        <f t="shared" si="167"/>
        <v>0</v>
      </c>
      <c r="T355" s="34">
        <v>6</v>
      </c>
      <c r="U355" s="34" t="s">
        <v>1321</v>
      </c>
      <c r="V355" s="34">
        <f t="shared" si="168"/>
        <v>0</v>
      </c>
      <c r="W355" s="34" t="s">
        <v>1328</v>
      </c>
      <c r="X355" s="34">
        <f t="shared" si="168"/>
        <v>0</v>
      </c>
      <c r="Y355" s="34" t="s">
        <v>1353</v>
      </c>
      <c r="Z355" s="34">
        <f t="shared" si="168"/>
        <v>0</v>
      </c>
      <c r="AA355" s="34" t="s">
        <v>1340</v>
      </c>
      <c r="AB355" s="34">
        <f t="shared" si="168"/>
        <v>0</v>
      </c>
      <c r="AC355" s="34" t="s">
        <v>1345</v>
      </c>
      <c r="AD355" s="34">
        <f t="shared" si="169"/>
        <v>0</v>
      </c>
      <c r="AE355" s="34" t="s">
        <v>1348</v>
      </c>
      <c r="AF355" s="34">
        <f t="shared" si="170"/>
        <v>0</v>
      </c>
      <c r="AG355" s="34" t="s">
        <v>221</v>
      </c>
      <c r="AH355" s="34" t="s">
        <v>1321</v>
      </c>
      <c r="AI355" s="34">
        <f t="shared" si="171"/>
        <v>0</v>
      </c>
      <c r="AJ355" s="34" t="s">
        <v>1328</v>
      </c>
      <c r="AK355" s="34">
        <f t="shared" si="172"/>
        <v>0</v>
      </c>
      <c r="AL355" s="34" t="s">
        <v>1353</v>
      </c>
      <c r="AM355" s="34">
        <f t="shared" si="173"/>
        <v>0</v>
      </c>
      <c r="AN355" s="34" t="s">
        <v>1340</v>
      </c>
      <c r="AO355" s="34">
        <f t="shared" si="174"/>
        <v>0</v>
      </c>
      <c r="AP355" s="34" t="s">
        <v>1345</v>
      </c>
      <c r="AQ355" s="34">
        <f t="shared" si="175"/>
        <v>0</v>
      </c>
      <c r="AR355" s="34" t="s">
        <v>1348</v>
      </c>
      <c r="AS355" s="34">
        <f t="shared" si="176"/>
        <v>0</v>
      </c>
      <c r="AT355" s="34" t="s">
        <v>221</v>
      </c>
      <c r="AU355" s="34" t="s">
        <v>1321</v>
      </c>
      <c r="AV355" s="34">
        <f t="shared" si="177"/>
        <v>0</v>
      </c>
      <c r="AW355" s="34" t="s">
        <v>1328</v>
      </c>
      <c r="AX355" s="34">
        <f t="shared" si="177"/>
        <v>0</v>
      </c>
      <c r="AY355" s="34" t="s">
        <v>1361</v>
      </c>
      <c r="AZ355" s="34">
        <f t="shared" si="177"/>
        <v>0</v>
      </c>
      <c r="BA355" s="34" t="s">
        <v>1339</v>
      </c>
      <c r="BB355" s="34">
        <f t="shared" si="177"/>
        <v>0</v>
      </c>
      <c r="BC355" s="34" t="s">
        <v>1345</v>
      </c>
      <c r="BD355" s="34">
        <f t="shared" si="178"/>
        <v>0</v>
      </c>
      <c r="BE355" s="34" t="s">
        <v>1348</v>
      </c>
      <c r="BF355" s="34">
        <f t="shared" si="179"/>
        <v>0</v>
      </c>
      <c r="BG355" s="34">
        <v>6</v>
      </c>
      <c r="BH355" s="34" t="s">
        <v>1321</v>
      </c>
      <c r="BI355" s="34">
        <f t="shared" si="180"/>
        <v>0</v>
      </c>
      <c r="BJ355" s="34" t="s">
        <v>1328</v>
      </c>
      <c r="BK355" s="34">
        <f t="shared" si="181"/>
        <v>0</v>
      </c>
      <c r="BL355" s="34" t="s">
        <v>1353</v>
      </c>
      <c r="BM355" s="34">
        <f t="shared" si="182"/>
        <v>0</v>
      </c>
      <c r="BN355" s="34" t="s">
        <v>1339</v>
      </c>
      <c r="BO355" s="34">
        <f t="shared" si="183"/>
        <v>0</v>
      </c>
      <c r="BP355" s="34" t="s">
        <v>1345</v>
      </c>
      <c r="BQ355" s="34">
        <f t="shared" si="184"/>
        <v>0</v>
      </c>
      <c r="BR355" s="34" t="s">
        <v>1348</v>
      </c>
      <c r="BS355" s="34">
        <f t="shared" si="185"/>
        <v>0</v>
      </c>
      <c r="BT355" s="34">
        <v>6</v>
      </c>
      <c r="BU355" s="34" t="s">
        <v>1321</v>
      </c>
      <c r="BV355" s="34">
        <f t="shared" si="186"/>
        <v>0</v>
      </c>
      <c r="BW355" s="34" t="s">
        <v>1328</v>
      </c>
      <c r="BX355" s="34">
        <f t="shared" si="186"/>
        <v>0</v>
      </c>
      <c r="BY355" s="34" t="s">
        <v>70</v>
      </c>
      <c r="BZ355" s="34">
        <f t="shared" si="186"/>
        <v>0</v>
      </c>
      <c r="CA355" s="34" t="s">
        <v>1339</v>
      </c>
      <c r="CB355" s="34">
        <f t="shared" si="186"/>
        <v>0</v>
      </c>
      <c r="CC355" s="34" t="s">
        <v>1345</v>
      </c>
      <c r="CD355" s="34">
        <f t="shared" si="187"/>
        <v>0</v>
      </c>
      <c r="CE355" s="34" t="s">
        <v>1342</v>
      </c>
      <c r="CF355" s="34">
        <f t="shared" si="188"/>
        <v>0</v>
      </c>
      <c r="CG355" s="34">
        <v>6</v>
      </c>
      <c r="CH355" s="34" t="s">
        <v>1321</v>
      </c>
      <c r="CI355" s="34">
        <f t="shared" si="189"/>
        <v>0</v>
      </c>
      <c r="CJ355" s="34" t="s">
        <v>1328</v>
      </c>
      <c r="CK355" s="34">
        <f t="shared" si="190"/>
        <v>0</v>
      </c>
      <c r="CL355" s="34" t="s">
        <v>70</v>
      </c>
      <c r="CM355" s="34">
        <f t="shared" si="191"/>
        <v>0</v>
      </c>
      <c r="CN355" s="34" t="s">
        <v>1339</v>
      </c>
      <c r="CO355" s="34">
        <f t="shared" si="192"/>
        <v>0</v>
      </c>
      <c r="CP355" s="34" t="s">
        <v>1342</v>
      </c>
      <c r="CQ355" s="34">
        <f t="shared" si="193"/>
        <v>0</v>
      </c>
      <c r="CR355" s="34" t="s">
        <v>1342</v>
      </c>
      <c r="CS355" s="34">
        <f t="shared" si="194"/>
        <v>0</v>
      </c>
    </row>
    <row r="356" spans="1:97" s="44" customFormat="1" ht="15.75">
      <c r="A356" s="42" t="s">
        <v>1062</v>
      </c>
      <c r="B356" s="65" t="s">
        <v>528</v>
      </c>
      <c r="C356" s="42" t="s">
        <v>44</v>
      </c>
      <c r="D356" s="42" t="s">
        <v>8</v>
      </c>
      <c r="E356" s="35"/>
      <c r="F356" s="42">
        <v>0</v>
      </c>
      <c r="G356" s="34">
        <v>0</v>
      </c>
      <c r="H356" s="34">
        <v>95</v>
      </c>
      <c r="I356" s="34">
        <v>37</v>
      </c>
      <c r="J356" s="34">
        <v>74</v>
      </c>
      <c r="K356" s="73">
        <v>21.5</v>
      </c>
      <c r="L356" s="34">
        <v>34</v>
      </c>
      <c r="M356" s="34">
        <v>40.5</v>
      </c>
      <c r="N356" s="34">
        <v>302</v>
      </c>
      <c r="O356" s="34" t="str">
        <f>IF(D356="理科",IF(N356&gt;=分数线!$C$2,"本科",""),IF(D356="文科",IF(N356&gt;=分数线!$C$3,"本科","")))</f>
        <v/>
      </c>
      <c r="P356" s="34">
        <f t="shared" si="162"/>
        <v>0</v>
      </c>
      <c r="Q356" s="34" t="str">
        <f>IF(D356="理科",IF(N356&gt;=分数线!$C$6,"重本",""),IF(D356="文科",IF(N356&gt;=分数线!$C$7,"重本","")))</f>
        <v/>
      </c>
      <c r="R356" s="34">
        <f t="shared" si="166"/>
        <v>0</v>
      </c>
      <c r="S356" s="34">
        <f t="shared" si="167"/>
        <v>0</v>
      </c>
      <c r="T356" s="34">
        <v>3</v>
      </c>
      <c r="U356" s="34" t="s">
        <v>1326</v>
      </c>
      <c r="V356" s="34">
        <f t="shared" si="168"/>
        <v>0</v>
      </c>
      <c r="W356" s="34" t="s">
        <v>1327</v>
      </c>
      <c r="X356" s="34">
        <f t="shared" si="168"/>
        <v>0</v>
      </c>
      <c r="Y356" s="34" t="s">
        <v>69</v>
      </c>
      <c r="Z356" s="34">
        <f t="shared" si="168"/>
        <v>0</v>
      </c>
      <c r="AA356" s="34" t="s">
        <v>1340</v>
      </c>
      <c r="AB356" s="34">
        <f t="shared" si="168"/>
        <v>0</v>
      </c>
      <c r="AC356" s="34" t="s">
        <v>1345</v>
      </c>
      <c r="AD356" s="34">
        <f t="shared" si="169"/>
        <v>0</v>
      </c>
      <c r="AE356" s="34" t="s">
        <v>1348</v>
      </c>
      <c r="AF356" s="34">
        <f t="shared" si="170"/>
        <v>0</v>
      </c>
      <c r="AG356" s="34" t="s">
        <v>221</v>
      </c>
      <c r="AH356" s="34" t="s">
        <v>1321</v>
      </c>
      <c r="AI356" s="34">
        <f t="shared" si="171"/>
        <v>0</v>
      </c>
      <c r="AJ356" s="34" t="s">
        <v>1328</v>
      </c>
      <c r="AK356" s="34">
        <f t="shared" si="172"/>
        <v>0</v>
      </c>
      <c r="AL356" s="34" t="s">
        <v>1353</v>
      </c>
      <c r="AM356" s="34">
        <f t="shared" si="173"/>
        <v>0</v>
      </c>
      <c r="AN356" s="34" t="s">
        <v>1340</v>
      </c>
      <c r="AO356" s="34">
        <f t="shared" si="174"/>
        <v>0</v>
      </c>
      <c r="AP356" s="34" t="s">
        <v>1345</v>
      </c>
      <c r="AQ356" s="34">
        <f t="shared" si="175"/>
        <v>0</v>
      </c>
      <c r="AR356" s="34" t="s">
        <v>1348</v>
      </c>
      <c r="AS356" s="34">
        <f t="shared" si="176"/>
        <v>0</v>
      </c>
      <c r="AT356" s="34" t="s">
        <v>221</v>
      </c>
      <c r="AU356" s="34" t="s">
        <v>1321</v>
      </c>
      <c r="AV356" s="34">
        <f t="shared" si="177"/>
        <v>0</v>
      </c>
      <c r="AW356" s="34" t="s">
        <v>1328</v>
      </c>
      <c r="AX356" s="34">
        <f t="shared" si="177"/>
        <v>0</v>
      </c>
      <c r="AY356" s="34" t="s">
        <v>1361</v>
      </c>
      <c r="AZ356" s="34">
        <f t="shared" si="177"/>
        <v>0</v>
      </c>
      <c r="BA356" s="34" t="s">
        <v>1339</v>
      </c>
      <c r="BB356" s="34">
        <f t="shared" si="177"/>
        <v>0</v>
      </c>
      <c r="BC356" s="34" t="s">
        <v>1345</v>
      </c>
      <c r="BD356" s="34">
        <f t="shared" si="178"/>
        <v>0</v>
      </c>
      <c r="BE356" s="34" t="s">
        <v>1348</v>
      </c>
      <c r="BF356" s="34">
        <f t="shared" si="179"/>
        <v>0</v>
      </c>
      <c r="BG356" s="34">
        <v>6</v>
      </c>
      <c r="BH356" s="34" t="s">
        <v>1321</v>
      </c>
      <c r="BI356" s="34">
        <f t="shared" si="180"/>
        <v>0</v>
      </c>
      <c r="BJ356" s="34" t="s">
        <v>1328</v>
      </c>
      <c r="BK356" s="34">
        <f t="shared" si="181"/>
        <v>0</v>
      </c>
      <c r="BL356" s="34" t="s">
        <v>1353</v>
      </c>
      <c r="BM356" s="34">
        <f t="shared" si="182"/>
        <v>0</v>
      </c>
      <c r="BN356" s="34" t="s">
        <v>1339</v>
      </c>
      <c r="BO356" s="34">
        <f t="shared" si="183"/>
        <v>0</v>
      </c>
      <c r="BP356" s="34" t="s">
        <v>1345</v>
      </c>
      <c r="BQ356" s="34">
        <f t="shared" si="184"/>
        <v>0</v>
      </c>
      <c r="BR356" s="34" t="s">
        <v>1348</v>
      </c>
      <c r="BS356" s="34">
        <f t="shared" si="185"/>
        <v>0</v>
      </c>
      <c r="BT356" s="34">
        <v>6</v>
      </c>
      <c r="BU356" s="34" t="s">
        <v>1321</v>
      </c>
      <c r="BV356" s="34">
        <f t="shared" si="186"/>
        <v>0</v>
      </c>
      <c r="BW356" s="34" t="s">
        <v>1328</v>
      </c>
      <c r="BX356" s="34">
        <f t="shared" si="186"/>
        <v>0</v>
      </c>
      <c r="BY356" s="34" t="s">
        <v>70</v>
      </c>
      <c r="BZ356" s="34">
        <f t="shared" si="186"/>
        <v>0</v>
      </c>
      <c r="CA356" s="34" t="s">
        <v>1339</v>
      </c>
      <c r="CB356" s="34">
        <f t="shared" si="186"/>
        <v>0</v>
      </c>
      <c r="CC356" s="34" t="s">
        <v>1345</v>
      </c>
      <c r="CD356" s="34">
        <f t="shared" si="187"/>
        <v>0</v>
      </c>
      <c r="CE356" s="34" t="s">
        <v>1342</v>
      </c>
      <c r="CF356" s="34">
        <f t="shared" si="188"/>
        <v>0</v>
      </c>
      <c r="CG356" s="34">
        <v>6</v>
      </c>
      <c r="CH356" s="34" t="s">
        <v>1321</v>
      </c>
      <c r="CI356" s="34">
        <f t="shared" si="189"/>
        <v>0</v>
      </c>
      <c r="CJ356" s="34" t="s">
        <v>1328</v>
      </c>
      <c r="CK356" s="34">
        <f t="shared" si="190"/>
        <v>0</v>
      </c>
      <c r="CL356" s="34" t="s">
        <v>70</v>
      </c>
      <c r="CM356" s="34">
        <f t="shared" si="191"/>
        <v>0</v>
      </c>
      <c r="CN356" s="34" t="s">
        <v>1339</v>
      </c>
      <c r="CO356" s="34">
        <f t="shared" si="192"/>
        <v>0</v>
      </c>
      <c r="CP356" s="34" t="s">
        <v>1342</v>
      </c>
      <c r="CQ356" s="34">
        <f t="shared" si="193"/>
        <v>0</v>
      </c>
      <c r="CR356" s="34" t="s">
        <v>1342</v>
      </c>
      <c r="CS356" s="34">
        <f t="shared" si="194"/>
        <v>0</v>
      </c>
    </row>
    <row r="357" spans="1:97" s="44" customFormat="1" ht="15.75">
      <c r="A357" s="42" t="s">
        <v>1063</v>
      </c>
      <c r="B357" s="65" t="s">
        <v>529</v>
      </c>
      <c r="C357" s="42" t="s">
        <v>44</v>
      </c>
      <c r="D357" s="42" t="s">
        <v>8</v>
      </c>
      <c r="E357" s="35"/>
      <c r="F357" s="42">
        <v>0</v>
      </c>
      <c r="G357" s="34">
        <v>0</v>
      </c>
      <c r="H357" s="34">
        <v>94</v>
      </c>
      <c r="I357" s="34">
        <v>41</v>
      </c>
      <c r="J357" s="34">
        <v>31</v>
      </c>
      <c r="K357" s="73">
        <v>39</v>
      </c>
      <c r="L357" s="34">
        <v>35</v>
      </c>
      <c r="M357" s="34">
        <v>62</v>
      </c>
      <c r="N357" s="34">
        <v>302</v>
      </c>
      <c r="O357" s="34" t="str">
        <f>IF(D357="理科",IF(N357&gt;=分数线!$C$2,"本科",""),IF(D357="文科",IF(N357&gt;=分数线!$C$3,"本科","")))</f>
        <v/>
      </c>
      <c r="P357" s="34">
        <f t="shared" si="162"/>
        <v>0</v>
      </c>
      <c r="Q357" s="34" t="str">
        <f>IF(D357="理科",IF(N357&gt;=分数线!$C$6,"重本",""),IF(D357="文科",IF(N357&gt;=分数线!$C$7,"重本","")))</f>
        <v/>
      </c>
      <c r="R357" s="34">
        <f t="shared" si="166"/>
        <v>0</v>
      </c>
      <c r="S357" s="34">
        <f t="shared" si="167"/>
        <v>0</v>
      </c>
      <c r="T357" s="34">
        <v>5</v>
      </c>
      <c r="U357" s="34" t="s">
        <v>1320</v>
      </c>
      <c r="V357" s="34">
        <f t="shared" si="168"/>
        <v>0</v>
      </c>
      <c r="W357" s="34" t="s">
        <v>1328</v>
      </c>
      <c r="X357" s="34">
        <f t="shared" si="168"/>
        <v>0</v>
      </c>
      <c r="Y357" s="34" t="s">
        <v>1353</v>
      </c>
      <c r="Z357" s="34">
        <f t="shared" si="168"/>
        <v>0</v>
      </c>
      <c r="AA357" s="34" t="s">
        <v>1366</v>
      </c>
      <c r="AB357" s="34">
        <f t="shared" si="168"/>
        <v>0</v>
      </c>
      <c r="AC357" s="34" t="s">
        <v>73</v>
      </c>
      <c r="AD357" s="34">
        <f t="shared" si="169"/>
        <v>0</v>
      </c>
      <c r="AE357" s="34" t="s">
        <v>1348</v>
      </c>
      <c r="AF357" s="34">
        <f t="shared" si="170"/>
        <v>0</v>
      </c>
      <c r="AG357" s="34" t="s">
        <v>227</v>
      </c>
      <c r="AH357" s="34" t="s">
        <v>1325</v>
      </c>
      <c r="AI357" s="34">
        <f t="shared" si="171"/>
        <v>0</v>
      </c>
      <c r="AJ357" s="34" t="s">
        <v>1360</v>
      </c>
      <c r="AK357" s="34">
        <f t="shared" si="172"/>
        <v>0</v>
      </c>
      <c r="AL357" s="34" t="s">
        <v>1335</v>
      </c>
      <c r="AM357" s="34">
        <f t="shared" si="173"/>
        <v>0</v>
      </c>
      <c r="AN357" s="34" t="s">
        <v>1366</v>
      </c>
      <c r="AO357" s="34">
        <f t="shared" si="174"/>
        <v>0</v>
      </c>
      <c r="AP357" s="34" t="s">
        <v>73</v>
      </c>
      <c r="AQ357" s="34">
        <f t="shared" si="175"/>
        <v>0</v>
      </c>
      <c r="AR357" s="34" t="s">
        <v>1348</v>
      </c>
      <c r="AS357" s="34">
        <f t="shared" si="176"/>
        <v>0</v>
      </c>
      <c r="AT357" s="34" t="s">
        <v>227</v>
      </c>
      <c r="AU357" s="34" t="s">
        <v>1325</v>
      </c>
      <c r="AV357" s="34">
        <f t="shared" si="177"/>
        <v>0</v>
      </c>
      <c r="AW357" s="34" t="s">
        <v>1360</v>
      </c>
      <c r="AX357" s="34">
        <f t="shared" si="177"/>
        <v>0</v>
      </c>
      <c r="AY357" s="34" t="s">
        <v>1334</v>
      </c>
      <c r="AZ357" s="34">
        <f t="shared" si="177"/>
        <v>0</v>
      </c>
      <c r="BA357" s="34" t="s">
        <v>1356</v>
      </c>
      <c r="BB357" s="34">
        <f t="shared" si="177"/>
        <v>0</v>
      </c>
      <c r="BC357" s="34" t="s">
        <v>73</v>
      </c>
      <c r="BD357" s="34">
        <f t="shared" si="178"/>
        <v>0</v>
      </c>
      <c r="BE357" s="34" t="s">
        <v>1348</v>
      </c>
      <c r="BF357" s="34">
        <f t="shared" si="179"/>
        <v>0</v>
      </c>
      <c r="BG357" s="34">
        <v>9</v>
      </c>
      <c r="BH357" s="34" t="s">
        <v>1325</v>
      </c>
      <c r="BI357" s="34">
        <f t="shared" si="180"/>
        <v>0</v>
      </c>
      <c r="BJ357" s="34" t="s">
        <v>1331</v>
      </c>
      <c r="BK357" s="34">
        <f t="shared" si="181"/>
        <v>0</v>
      </c>
      <c r="BL357" s="34" t="s">
        <v>1334</v>
      </c>
      <c r="BM357" s="34">
        <f t="shared" si="182"/>
        <v>0</v>
      </c>
      <c r="BN357" s="34" t="s">
        <v>1357</v>
      </c>
      <c r="BO357" s="34">
        <f t="shared" si="183"/>
        <v>0</v>
      </c>
      <c r="BP357" s="34" t="s">
        <v>73</v>
      </c>
      <c r="BQ357" s="34">
        <f t="shared" si="184"/>
        <v>0</v>
      </c>
      <c r="BR357" s="34" t="s">
        <v>1348</v>
      </c>
      <c r="BS357" s="34">
        <f t="shared" si="185"/>
        <v>0</v>
      </c>
      <c r="BT357" s="34">
        <v>9</v>
      </c>
      <c r="BU357" s="34" t="s">
        <v>1325</v>
      </c>
      <c r="BV357" s="34">
        <f t="shared" si="186"/>
        <v>0</v>
      </c>
      <c r="BW357" s="34" t="s">
        <v>1331</v>
      </c>
      <c r="BX357" s="34">
        <f t="shared" si="186"/>
        <v>0</v>
      </c>
      <c r="BY357" s="34" t="s">
        <v>1334</v>
      </c>
      <c r="BZ357" s="34">
        <f t="shared" si="186"/>
        <v>0</v>
      </c>
      <c r="CA357" s="34" t="s">
        <v>1339</v>
      </c>
      <c r="CB357" s="34">
        <f t="shared" si="186"/>
        <v>0</v>
      </c>
      <c r="CC357" s="34" t="s">
        <v>1343</v>
      </c>
      <c r="CD357" s="34">
        <f t="shared" si="187"/>
        <v>0</v>
      </c>
      <c r="CE357" s="34" t="s">
        <v>1348</v>
      </c>
      <c r="CF357" s="34">
        <f t="shared" si="188"/>
        <v>0</v>
      </c>
      <c r="CG357" s="34">
        <v>9</v>
      </c>
      <c r="CH357" s="34" t="s">
        <v>1325</v>
      </c>
      <c r="CI357" s="34">
        <f t="shared" si="189"/>
        <v>0</v>
      </c>
      <c r="CJ357" s="34" t="s">
        <v>1331</v>
      </c>
      <c r="CK357" s="34">
        <f t="shared" si="190"/>
        <v>0</v>
      </c>
      <c r="CL357" s="34" t="s">
        <v>1334</v>
      </c>
      <c r="CM357" s="34">
        <f t="shared" si="191"/>
        <v>0</v>
      </c>
      <c r="CN357" s="34" t="s">
        <v>1339</v>
      </c>
      <c r="CO357" s="34">
        <f t="shared" si="192"/>
        <v>0</v>
      </c>
      <c r="CP357" s="34" t="s">
        <v>1343</v>
      </c>
      <c r="CQ357" s="34">
        <f t="shared" si="193"/>
        <v>0</v>
      </c>
      <c r="CR357" s="34" t="s">
        <v>1348</v>
      </c>
      <c r="CS357" s="34">
        <f t="shared" si="194"/>
        <v>0</v>
      </c>
    </row>
    <row r="358" spans="1:97" s="44" customFormat="1" ht="15.75">
      <c r="A358" s="42" t="s">
        <v>1064</v>
      </c>
      <c r="B358" s="40" t="s">
        <v>530</v>
      </c>
      <c r="C358" s="42" t="s">
        <v>44</v>
      </c>
      <c r="D358" s="42" t="s">
        <v>8</v>
      </c>
      <c r="E358" s="35"/>
      <c r="F358" s="42">
        <v>0</v>
      </c>
      <c r="G358" s="34">
        <v>0</v>
      </c>
      <c r="H358" s="34">
        <v>84</v>
      </c>
      <c r="I358" s="34">
        <v>47</v>
      </c>
      <c r="J358" s="34">
        <v>42</v>
      </c>
      <c r="K358" s="73">
        <v>24</v>
      </c>
      <c r="L358" s="34">
        <v>51.5</v>
      </c>
      <c r="M358" s="34">
        <v>53.5</v>
      </c>
      <c r="N358" s="34">
        <v>302</v>
      </c>
      <c r="O358" s="34" t="str">
        <f>IF(D358="理科",IF(N358&gt;=分数线!$C$2,"本科",""),IF(D358="文科",IF(N358&gt;=分数线!$C$3,"本科","")))</f>
        <v/>
      </c>
      <c r="P358" s="34">
        <f t="shared" si="162"/>
        <v>0</v>
      </c>
      <c r="Q358" s="34" t="str">
        <f>IF(D358="理科",IF(N358&gt;=分数线!$C$6,"重本",""),IF(D358="文科",IF(N358&gt;=分数线!$C$7,"重本","")))</f>
        <v/>
      </c>
      <c r="R358" s="34">
        <f t="shared" si="166"/>
        <v>0</v>
      </c>
      <c r="S358" s="34">
        <f t="shared" si="167"/>
        <v>0</v>
      </c>
      <c r="T358" s="34">
        <v>4</v>
      </c>
      <c r="U358" s="34" t="s">
        <v>1326</v>
      </c>
      <c r="V358" s="34">
        <f t="shared" si="168"/>
        <v>0</v>
      </c>
      <c r="W358" s="34" t="s">
        <v>1364</v>
      </c>
      <c r="X358" s="34">
        <f t="shared" si="168"/>
        <v>0</v>
      </c>
      <c r="Y358" s="34" t="s">
        <v>1355</v>
      </c>
      <c r="Z358" s="34">
        <f t="shared" si="168"/>
        <v>0</v>
      </c>
      <c r="AA358" s="34" t="s">
        <v>1366</v>
      </c>
      <c r="AB358" s="34">
        <f t="shared" si="168"/>
        <v>0</v>
      </c>
      <c r="AC358" s="34" t="s">
        <v>73</v>
      </c>
      <c r="AD358" s="34">
        <f t="shared" si="169"/>
        <v>0</v>
      </c>
      <c r="AE358" s="34" t="s">
        <v>1348</v>
      </c>
      <c r="AF358" s="34">
        <f t="shared" si="170"/>
        <v>0</v>
      </c>
      <c r="AG358" s="34" t="s">
        <v>227</v>
      </c>
      <c r="AH358" s="34" t="s">
        <v>1325</v>
      </c>
      <c r="AI358" s="34">
        <f t="shared" si="171"/>
        <v>0</v>
      </c>
      <c r="AJ358" s="34" t="s">
        <v>1360</v>
      </c>
      <c r="AK358" s="34">
        <f t="shared" si="172"/>
        <v>0</v>
      </c>
      <c r="AL358" s="34" t="s">
        <v>1335</v>
      </c>
      <c r="AM358" s="34">
        <f t="shared" si="173"/>
        <v>0</v>
      </c>
      <c r="AN358" s="34" t="s">
        <v>1366</v>
      </c>
      <c r="AO358" s="34">
        <f t="shared" si="174"/>
        <v>0</v>
      </c>
      <c r="AP358" s="34" t="s">
        <v>73</v>
      </c>
      <c r="AQ358" s="34">
        <f t="shared" si="175"/>
        <v>0</v>
      </c>
      <c r="AR358" s="34" t="s">
        <v>1348</v>
      </c>
      <c r="AS358" s="34">
        <f t="shared" si="176"/>
        <v>0</v>
      </c>
      <c r="AT358" s="34" t="s">
        <v>227</v>
      </c>
      <c r="AU358" s="34" t="s">
        <v>1325</v>
      </c>
      <c r="AV358" s="34">
        <f t="shared" si="177"/>
        <v>0</v>
      </c>
      <c r="AW358" s="34" t="s">
        <v>1360</v>
      </c>
      <c r="AX358" s="34">
        <f t="shared" si="177"/>
        <v>0</v>
      </c>
      <c r="AY358" s="34" t="s">
        <v>1334</v>
      </c>
      <c r="AZ358" s="34">
        <f t="shared" si="177"/>
        <v>0</v>
      </c>
      <c r="BA358" s="34" t="s">
        <v>1356</v>
      </c>
      <c r="BB358" s="34">
        <f t="shared" si="177"/>
        <v>0</v>
      </c>
      <c r="BC358" s="34" t="s">
        <v>73</v>
      </c>
      <c r="BD358" s="34">
        <f t="shared" si="178"/>
        <v>0</v>
      </c>
      <c r="BE358" s="34" t="s">
        <v>1348</v>
      </c>
      <c r="BF358" s="34">
        <f t="shared" si="179"/>
        <v>0</v>
      </c>
      <c r="BG358" s="34">
        <v>9</v>
      </c>
      <c r="BH358" s="34" t="s">
        <v>1325</v>
      </c>
      <c r="BI358" s="34">
        <f t="shared" si="180"/>
        <v>0</v>
      </c>
      <c r="BJ358" s="34" t="s">
        <v>1331</v>
      </c>
      <c r="BK358" s="34">
        <f t="shared" si="181"/>
        <v>0</v>
      </c>
      <c r="BL358" s="34" t="s">
        <v>1334</v>
      </c>
      <c r="BM358" s="34">
        <f t="shared" si="182"/>
        <v>0</v>
      </c>
      <c r="BN358" s="34" t="s">
        <v>1357</v>
      </c>
      <c r="BO358" s="34">
        <f t="shared" si="183"/>
        <v>0</v>
      </c>
      <c r="BP358" s="34" t="s">
        <v>73</v>
      </c>
      <c r="BQ358" s="34">
        <f t="shared" si="184"/>
        <v>0</v>
      </c>
      <c r="BR358" s="34" t="s">
        <v>1348</v>
      </c>
      <c r="BS358" s="34">
        <f t="shared" si="185"/>
        <v>0</v>
      </c>
      <c r="BT358" s="34">
        <v>9</v>
      </c>
      <c r="BU358" s="34" t="s">
        <v>1325</v>
      </c>
      <c r="BV358" s="34">
        <f t="shared" si="186"/>
        <v>0</v>
      </c>
      <c r="BW358" s="34" t="s">
        <v>1331</v>
      </c>
      <c r="BX358" s="34">
        <f t="shared" si="186"/>
        <v>0</v>
      </c>
      <c r="BY358" s="34" t="s">
        <v>1334</v>
      </c>
      <c r="BZ358" s="34">
        <f t="shared" si="186"/>
        <v>0</v>
      </c>
      <c r="CA358" s="34" t="s">
        <v>1339</v>
      </c>
      <c r="CB358" s="34">
        <f t="shared" si="186"/>
        <v>0</v>
      </c>
      <c r="CC358" s="34" t="s">
        <v>1343</v>
      </c>
      <c r="CD358" s="34">
        <f t="shared" si="187"/>
        <v>0</v>
      </c>
      <c r="CE358" s="34" t="s">
        <v>1348</v>
      </c>
      <c r="CF358" s="34">
        <f t="shared" si="188"/>
        <v>0</v>
      </c>
      <c r="CG358" s="34">
        <v>9</v>
      </c>
      <c r="CH358" s="34" t="s">
        <v>1325</v>
      </c>
      <c r="CI358" s="34">
        <f t="shared" si="189"/>
        <v>0</v>
      </c>
      <c r="CJ358" s="34" t="s">
        <v>1331</v>
      </c>
      <c r="CK358" s="34">
        <f t="shared" si="190"/>
        <v>0</v>
      </c>
      <c r="CL358" s="34" t="s">
        <v>1334</v>
      </c>
      <c r="CM358" s="34">
        <f t="shared" si="191"/>
        <v>0</v>
      </c>
      <c r="CN358" s="34" t="s">
        <v>1339</v>
      </c>
      <c r="CO358" s="34">
        <f t="shared" si="192"/>
        <v>0</v>
      </c>
      <c r="CP358" s="34" t="s">
        <v>1343</v>
      </c>
      <c r="CQ358" s="34">
        <f t="shared" si="193"/>
        <v>0</v>
      </c>
      <c r="CR358" s="34" t="s">
        <v>1348</v>
      </c>
      <c r="CS358" s="34">
        <f t="shared" si="194"/>
        <v>0</v>
      </c>
    </row>
    <row r="359" spans="1:97" s="44" customFormat="1" ht="15.75">
      <c r="A359" s="42" t="s">
        <v>1065</v>
      </c>
      <c r="B359" s="40" t="s">
        <v>531</v>
      </c>
      <c r="C359" s="42" t="s">
        <v>44</v>
      </c>
      <c r="D359" s="42" t="s">
        <v>8</v>
      </c>
      <c r="E359" s="35"/>
      <c r="F359" s="42">
        <v>0</v>
      </c>
      <c r="G359" s="34">
        <v>0</v>
      </c>
      <c r="H359" s="34">
        <v>88</v>
      </c>
      <c r="I359" s="34">
        <v>46</v>
      </c>
      <c r="J359" s="34">
        <v>50</v>
      </c>
      <c r="K359" s="73">
        <v>29</v>
      </c>
      <c r="L359" s="34">
        <v>41.5</v>
      </c>
      <c r="M359" s="34">
        <v>45.5</v>
      </c>
      <c r="N359" s="34">
        <v>300</v>
      </c>
      <c r="O359" s="34" t="str">
        <f>IF(D359="理科",IF(N359&gt;=分数线!$C$2,"本科",""),IF(D359="文科",IF(N359&gt;=分数线!$C$3,"本科","")))</f>
        <v/>
      </c>
      <c r="P359" s="34">
        <f t="shared" si="162"/>
        <v>0</v>
      </c>
      <c r="Q359" s="34" t="str">
        <f>IF(D359="理科",IF(N359&gt;=分数线!$C$6,"重本",""),IF(D359="文科",IF(N359&gt;=分数线!$C$7,"重本","")))</f>
        <v/>
      </c>
      <c r="R359" s="34">
        <f t="shared" si="166"/>
        <v>0</v>
      </c>
      <c r="S359" s="34">
        <f t="shared" si="167"/>
        <v>0</v>
      </c>
      <c r="T359" s="34">
        <v>6</v>
      </c>
      <c r="U359" s="34" t="s">
        <v>1321</v>
      </c>
      <c r="V359" s="34">
        <f t="shared" si="168"/>
        <v>0</v>
      </c>
      <c r="W359" s="34" t="s">
        <v>1328</v>
      </c>
      <c r="X359" s="34">
        <f t="shared" si="168"/>
        <v>0</v>
      </c>
      <c r="Y359" s="34" t="s">
        <v>1353</v>
      </c>
      <c r="Z359" s="34">
        <f t="shared" si="168"/>
        <v>0</v>
      </c>
      <c r="AA359" s="34" t="s">
        <v>1340</v>
      </c>
      <c r="AB359" s="34">
        <f t="shared" si="168"/>
        <v>0</v>
      </c>
      <c r="AC359" s="34" t="s">
        <v>1345</v>
      </c>
      <c r="AD359" s="34">
        <f t="shared" si="169"/>
        <v>0</v>
      </c>
      <c r="AE359" s="34" t="s">
        <v>1348</v>
      </c>
      <c r="AF359" s="34">
        <f t="shared" si="170"/>
        <v>0</v>
      </c>
      <c r="AG359" s="34" t="s">
        <v>221</v>
      </c>
      <c r="AH359" s="34" t="s">
        <v>1321</v>
      </c>
      <c r="AI359" s="34">
        <f t="shared" si="171"/>
        <v>0</v>
      </c>
      <c r="AJ359" s="34" t="s">
        <v>1328</v>
      </c>
      <c r="AK359" s="34">
        <f t="shared" si="172"/>
        <v>0</v>
      </c>
      <c r="AL359" s="34" t="s">
        <v>1353</v>
      </c>
      <c r="AM359" s="34">
        <f t="shared" si="173"/>
        <v>0</v>
      </c>
      <c r="AN359" s="34" t="s">
        <v>1340</v>
      </c>
      <c r="AO359" s="34">
        <f t="shared" si="174"/>
        <v>0</v>
      </c>
      <c r="AP359" s="34" t="s">
        <v>1345</v>
      </c>
      <c r="AQ359" s="34">
        <f t="shared" si="175"/>
        <v>0</v>
      </c>
      <c r="AR359" s="34" t="s">
        <v>1348</v>
      </c>
      <c r="AS359" s="34">
        <f t="shared" si="176"/>
        <v>0</v>
      </c>
      <c r="AT359" s="34" t="s">
        <v>221</v>
      </c>
      <c r="AU359" s="34" t="s">
        <v>1321</v>
      </c>
      <c r="AV359" s="34">
        <f t="shared" si="177"/>
        <v>0</v>
      </c>
      <c r="AW359" s="34" t="s">
        <v>1328</v>
      </c>
      <c r="AX359" s="34">
        <f t="shared" si="177"/>
        <v>0</v>
      </c>
      <c r="AY359" s="34" t="s">
        <v>1361</v>
      </c>
      <c r="AZ359" s="34">
        <f t="shared" si="177"/>
        <v>0</v>
      </c>
      <c r="BA359" s="34" t="s">
        <v>1339</v>
      </c>
      <c r="BB359" s="34">
        <f t="shared" si="177"/>
        <v>0</v>
      </c>
      <c r="BC359" s="34" t="s">
        <v>1345</v>
      </c>
      <c r="BD359" s="34">
        <f t="shared" si="178"/>
        <v>0</v>
      </c>
      <c r="BE359" s="34" t="s">
        <v>1348</v>
      </c>
      <c r="BF359" s="34">
        <f t="shared" si="179"/>
        <v>0</v>
      </c>
      <c r="BG359" s="34">
        <v>6</v>
      </c>
      <c r="BH359" s="34" t="s">
        <v>1321</v>
      </c>
      <c r="BI359" s="34">
        <f t="shared" si="180"/>
        <v>0</v>
      </c>
      <c r="BJ359" s="34" t="s">
        <v>1328</v>
      </c>
      <c r="BK359" s="34">
        <f t="shared" si="181"/>
        <v>0</v>
      </c>
      <c r="BL359" s="34" t="s">
        <v>1353</v>
      </c>
      <c r="BM359" s="34">
        <f t="shared" si="182"/>
        <v>0</v>
      </c>
      <c r="BN359" s="34" t="s">
        <v>1339</v>
      </c>
      <c r="BO359" s="34">
        <f t="shared" si="183"/>
        <v>0</v>
      </c>
      <c r="BP359" s="34" t="s">
        <v>1345</v>
      </c>
      <c r="BQ359" s="34">
        <f t="shared" si="184"/>
        <v>0</v>
      </c>
      <c r="BR359" s="34" t="s">
        <v>1348</v>
      </c>
      <c r="BS359" s="34">
        <f t="shared" si="185"/>
        <v>0</v>
      </c>
      <c r="BT359" s="34">
        <v>6</v>
      </c>
      <c r="BU359" s="34" t="s">
        <v>1321</v>
      </c>
      <c r="BV359" s="34">
        <f t="shared" si="186"/>
        <v>0</v>
      </c>
      <c r="BW359" s="34" t="s">
        <v>1328</v>
      </c>
      <c r="BX359" s="34">
        <f t="shared" si="186"/>
        <v>0</v>
      </c>
      <c r="BY359" s="34" t="s">
        <v>70</v>
      </c>
      <c r="BZ359" s="34">
        <f t="shared" si="186"/>
        <v>0</v>
      </c>
      <c r="CA359" s="34" t="s">
        <v>1339</v>
      </c>
      <c r="CB359" s="34">
        <f t="shared" si="186"/>
        <v>0</v>
      </c>
      <c r="CC359" s="34" t="s">
        <v>1345</v>
      </c>
      <c r="CD359" s="34">
        <f t="shared" si="187"/>
        <v>0</v>
      </c>
      <c r="CE359" s="34" t="s">
        <v>1342</v>
      </c>
      <c r="CF359" s="34">
        <f t="shared" si="188"/>
        <v>0</v>
      </c>
      <c r="CG359" s="34">
        <v>6</v>
      </c>
      <c r="CH359" s="34" t="s">
        <v>1321</v>
      </c>
      <c r="CI359" s="34">
        <f t="shared" si="189"/>
        <v>0</v>
      </c>
      <c r="CJ359" s="34" t="s">
        <v>1328</v>
      </c>
      <c r="CK359" s="34">
        <f t="shared" si="190"/>
        <v>0</v>
      </c>
      <c r="CL359" s="34" t="s">
        <v>70</v>
      </c>
      <c r="CM359" s="34">
        <f t="shared" si="191"/>
        <v>0</v>
      </c>
      <c r="CN359" s="34" t="s">
        <v>1339</v>
      </c>
      <c r="CO359" s="34">
        <f t="shared" si="192"/>
        <v>0</v>
      </c>
      <c r="CP359" s="34" t="s">
        <v>1342</v>
      </c>
      <c r="CQ359" s="34">
        <f t="shared" si="193"/>
        <v>0</v>
      </c>
      <c r="CR359" s="34" t="s">
        <v>1342</v>
      </c>
      <c r="CS359" s="34">
        <f t="shared" si="194"/>
        <v>0</v>
      </c>
    </row>
    <row r="360" spans="1:97" s="44" customFormat="1" ht="15.75">
      <c r="A360" s="42" t="s">
        <v>1066</v>
      </c>
      <c r="B360" s="40" t="s">
        <v>532</v>
      </c>
      <c r="C360" s="42" t="s">
        <v>44</v>
      </c>
      <c r="D360" s="42" t="s">
        <v>8</v>
      </c>
      <c r="E360" s="35"/>
      <c r="F360" s="42">
        <v>0</v>
      </c>
      <c r="G360" s="34">
        <v>0</v>
      </c>
      <c r="H360" s="34">
        <v>97</v>
      </c>
      <c r="I360" s="34">
        <v>46</v>
      </c>
      <c r="J360" s="34">
        <v>51</v>
      </c>
      <c r="K360" s="73">
        <v>37</v>
      </c>
      <c r="L360" s="34">
        <v>31.5</v>
      </c>
      <c r="M360" s="34">
        <v>37</v>
      </c>
      <c r="N360" s="34">
        <v>300</v>
      </c>
      <c r="O360" s="34" t="str">
        <f>IF(D360="理科",IF(N360&gt;=分数线!$C$2,"本科",""),IF(D360="文科",IF(N360&gt;=分数线!$C$3,"本科","")))</f>
        <v/>
      </c>
      <c r="P360" s="34">
        <f t="shared" si="162"/>
        <v>0</v>
      </c>
      <c r="Q360" s="34" t="str">
        <f>IF(D360="理科",IF(N360&gt;=分数线!$C$6,"重本",""),IF(D360="文科",IF(N360&gt;=分数线!$C$7,"重本","")))</f>
        <v/>
      </c>
      <c r="R360" s="34">
        <f t="shared" si="166"/>
        <v>0</v>
      </c>
      <c r="S360" s="34">
        <f t="shared" si="167"/>
        <v>0</v>
      </c>
      <c r="T360" s="34">
        <v>7</v>
      </c>
      <c r="U360" s="34" t="s">
        <v>1362</v>
      </c>
      <c r="V360" s="34">
        <f t="shared" si="168"/>
        <v>0</v>
      </c>
      <c r="W360" s="34" t="s">
        <v>1363</v>
      </c>
      <c r="X360" s="34">
        <f t="shared" si="168"/>
        <v>0</v>
      </c>
      <c r="Y360" s="34" t="s">
        <v>1332</v>
      </c>
      <c r="Z360" s="34">
        <f t="shared" si="168"/>
        <v>0</v>
      </c>
      <c r="AA360" s="34" t="s">
        <v>1340</v>
      </c>
      <c r="AB360" s="34">
        <f t="shared" si="168"/>
        <v>0</v>
      </c>
      <c r="AC360" s="34" t="s">
        <v>72</v>
      </c>
      <c r="AD360" s="34">
        <f t="shared" si="169"/>
        <v>0</v>
      </c>
      <c r="AE360" s="34" t="s">
        <v>18</v>
      </c>
      <c r="AF360" s="34">
        <f t="shared" si="170"/>
        <v>0</v>
      </c>
      <c r="AG360" s="34" t="s">
        <v>220</v>
      </c>
      <c r="AH360" s="34" t="s">
        <v>1362</v>
      </c>
      <c r="AI360" s="34">
        <f t="shared" si="171"/>
        <v>0</v>
      </c>
      <c r="AJ360" s="34" t="s">
        <v>1363</v>
      </c>
      <c r="AK360" s="34">
        <f t="shared" si="172"/>
        <v>0</v>
      </c>
      <c r="AL360" s="34" t="s">
        <v>1332</v>
      </c>
      <c r="AM360" s="34">
        <f t="shared" si="173"/>
        <v>0</v>
      </c>
      <c r="AN360" s="34" t="s">
        <v>1340</v>
      </c>
      <c r="AO360" s="34">
        <f t="shared" si="174"/>
        <v>0</v>
      </c>
      <c r="AP360" s="34" t="s">
        <v>72</v>
      </c>
      <c r="AQ360" s="34">
        <f t="shared" si="175"/>
        <v>0</v>
      </c>
      <c r="AR360" s="34" t="s">
        <v>18</v>
      </c>
      <c r="AS360" s="34">
        <f t="shared" si="176"/>
        <v>0</v>
      </c>
      <c r="AT360" s="34" t="s">
        <v>220</v>
      </c>
      <c r="AU360" s="34" t="s">
        <v>1323</v>
      </c>
      <c r="AV360" s="34">
        <f t="shared" si="177"/>
        <v>0</v>
      </c>
      <c r="AW360" s="34" t="s">
        <v>1351</v>
      </c>
      <c r="AX360" s="34">
        <f t="shared" si="177"/>
        <v>0</v>
      </c>
      <c r="AY360" s="34" t="s">
        <v>1332</v>
      </c>
      <c r="AZ360" s="34">
        <f t="shared" si="177"/>
        <v>0</v>
      </c>
      <c r="BA360" s="34" t="s">
        <v>1340</v>
      </c>
      <c r="BB360" s="34">
        <f t="shared" si="177"/>
        <v>0</v>
      </c>
      <c r="BC360" s="34" t="s">
        <v>1358</v>
      </c>
      <c r="BD360" s="34">
        <f t="shared" si="178"/>
        <v>0</v>
      </c>
      <c r="BE360" s="34" t="s">
        <v>1342</v>
      </c>
      <c r="BF360" s="34">
        <f t="shared" si="179"/>
        <v>0</v>
      </c>
      <c r="BG360" s="34">
        <v>7</v>
      </c>
      <c r="BH360" s="34" t="s">
        <v>1323</v>
      </c>
      <c r="BI360" s="34">
        <f t="shared" si="180"/>
        <v>0</v>
      </c>
      <c r="BJ360" s="34" t="s">
        <v>1351</v>
      </c>
      <c r="BK360" s="34">
        <f t="shared" si="181"/>
        <v>0</v>
      </c>
      <c r="BL360" s="34" t="s">
        <v>1332</v>
      </c>
      <c r="BM360" s="34">
        <f t="shared" si="182"/>
        <v>0</v>
      </c>
      <c r="BN360" s="34" t="s">
        <v>1340</v>
      </c>
      <c r="BO360" s="34">
        <f t="shared" si="183"/>
        <v>0</v>
      </c>
      <c r="BP360" s="34" t="s">
        <v>1358</v>
      </c>
      <c r="BQ360" s="34">
        <f t="shared" si="184"/>
        <v>0</v>
      </c>
      <c r="BR360" s="34" t="s">
        <v>1342</v>
      </c>
      <c r="BS360" s="34">
        <f t="shared" si="185"/>
        <v>0</v>
      </c>
      <c r="BT360" s="34" t="e">
        <v>#N/A</v>
      </c>
      <c r="BU360" s="34" t="e">
        <v>#N/A</v>
      </c>
      <c r="BV360" s="34">
        <f t="shared" si="186"/>
        <v>0</v>
      </c>
      <c r="BW360" s="34" t="e">
        <v>#N/A</v>
      </c>
      <c r="BX360" s="34">
        <f t="shared" si="186"/>
        <v>0</v>
      </c>
      <c r="BY360" s="34" t="s">
        <v>1332</v>
      </c>
      <c r="BZ360" s="34">
        <f t="shared" si="186"/>
        <v>0</v>
      </c>
      <c r="CA360" s="34" t="e">
        <v>#N/A</v>
      </c>
      <c r="CB360" s="34">
        <f t="shared" si="186"/>
        <v>0</v>
      </c>
      <c r="CC360" s="34" t="e">
        <v>#N/A</v>
      </c>
      <c r="CD360" s="34">
        <f t="shared" si="187"/>
        <v>0</v>
      </c>
      <c r="CE360" s="34" t="e">
        <v>#N/A</v>
      </c>
      <c r="CF360" s="34">
        <f t="shared" si="188"/>
        <v>0</v>
      </c>
      <c r="CG360" s="34">
        <v>7</v>
      </c>
      <c r="CH360" s="34" t="s">
        <v>1323</v>
      </c>
      <c r="CI360" s="34">
        <f t="shared" si="189"/>
        <v>0</v>
      </c>
      <c r="CJ360" s="34" t="s">
        <v>19</v>
      </c>
      <c r="CK360" s="34">
        <f t="shared" si="190"/>
        <v>0</v>
      </c>
      <c r="CL360" s="34" t="s">
        <v>1332</v>
      </c>
      <c r="CM360" s="34">
        <f t="shared" si="191"/>
        <v>0</v>
      </c>
      <c r="CN360" s="34" t="s">
        <v>1340</v>
      </c>
      <c r="CO360" s="34">
        <f t="shared" si="192"/>
        <v>0</v>
      </c>
      <c r="CP360" s="34" t="s">
        <v>1343</v>
      </c>
      <c r="CQ360" s="34">
        <f t="shared" si="193"/>
        <v>0</v>
      </c>
      <c r="CR360" s="34" t="s">
        <v>1342</v>
      </c>
      <c r="CS360" s="34">
        <f t="shared" si="194"/>
        <v>0</v>
      </c>
    </row>
    <row r="361" spans="1:97" s="44" customFormat="1" ht="15.75">
      <c r="A361" s="42" t="s">
        <v>1067</v>
      </c>
      <c r="B361" s="40" t="s">
        <v>533</v>
      </c>
      <c r="C361" s="42" t="s">
        <v>44</v>
      </c>
      <c r="D361" s="42" t="s">
        <v>8</v>
      </c>
      <c r="E361" s="35"/>
      <c r="F361" s="42">
        <v>0</v>
      </c>
      <c r="G361" s="34">
        <v>0</v>
      </c>
      <c r="H361" s="34">
        <v>89</v>
      </c>
      <c r="I361" s="34">
        <v>50</v>
      </c>
      <c r="J361" s="34">
        <v>61</v>
      </c>
      <c r="K361" s="73">
        <v>25</v>
      </c>
      <c r="L361" s="34">
        <v>32</v>
      </c>
      <c r="M361" s="34">
        <v>42.5</v>
      </c>
      <c r="N361" s="34">
        <v>300</v>
      </c>
      <c r="O361" s="34" t="str">
        <f>IF(D361="理科",IF(N361&gt;=分数线!$C$2,"本科",""),IF(D361="文科",IF(N361&gt;=分数线!$C$3,"本科","")))</f>
        <v/>
      </c>
      <c r="P361" s="34">
        <f t="shared" si="162"/>
        <v>0</v>
      </c>
      <c r="Q361" s="34" t="str">
        <f>IF(D361="理科",IF(N361&gt;=分数线!$C$6,"重本",""),IF(D361="文科",IF(N361&gt;=分数线!$C$7,"重本","")))</f>
        <v/>
      </c>
      <c r="R361" s="34">
        <f t="shared" si="166"/>
        <v>0</v>
      </c>
      <c r="S361" s="34">
        <f t="shared" si="167"/>
        <v>0</v>
      </c>
      <c r="T361" s="34">
        <v>3</v>
      </c>
      <c r="U361" s="34" t="s">
        <v>1326</v>
      </c>
      <c r="V361" s="34">
        <f t="shared" si="168"/>
        <v>0</v>
      </c>
      <c r="W361" s="34" t="s">
        <v>1327</v>
      </c>
      <c r="X361" s="34">
        <f t="shared" si="168"/>
        <v>0</v>
      </c>
      <c r="Y361" s="34" t="s">
        <v>69</v>
      </c>
      <c r="Z361" s="34">
        <f t="shared" si="168"/>
        <v>0</v>
      </c>
      <c r="AA361" s="34" t="s">
        <v>1366</v>
      </c>
      <c r="AB361" s="34">
        <f t="shared" si="168"/>
        <v>0</v>
      </c>
      <c r="AC361" s="34" t="s">
        <v>73</v>
      </c>
      <c r="AD361" s="34">
        <f t="shared" si="169"/>
        <v>0</v>
      </c>
      <c r="AE361" s="34" t="s">
        <v>1348</v>
      </c>
      <c r="AF361" s="34">
        <f t="shared" si="170"/>
        <v>0</v>
      </c>
      <c r="AG361" s="34" t="s">
        <v>227</v>
      </c>
      <c r="AH361" s="34" t="s">
        <v>1325</v>
      </c>
      <c r="AI361" s="34">
        <f t="shared" si="171"/>
        <v>0</v>
      </c>
      <c r="AJ361" s="34" t="s">
        <v>1360</v>
      </c>
      <c r="AK361" s="34">
        <f t="shared" si="172"/>
        <v>0</v>
      </c>
      <c r="AL361" s="34" t="s">
        <v>1335</v>
      </c>
      <c r="AM361" s="34">
        <f t="shared" si="173"/>
        <v>0</v>
      </c>
      <c r="AN361" s="34" t="s">
        <v>1366</v>
      </c>
      <c r="AO361" s="34">
        <f t="shared" si="174"/>
        <v>0</v>
      </c>
      <c r="AP361" s="34" t="s">
        <v>73</v>
      </c>
      <c r="AQ361" s="34">
        <f t="shared" si="175"/>
        <v>0</v>
      </c>
      <c r="AR361" s="34" t="s">
        <v>1348</v>
      </c>
      <c r="AS361" s="34">
        <f t="shared" si="176"/>
        <v>0</v>
      </c>
      <c r="AT361" s="34" t="s">
        <v>227</v>
      </c>
      <c r="AU361" s="34" t="s">
        <v>1325</v>
      </c>
      <c r="AV361" s="34">
        <f t="shared" si="177"/>
        <v>0</v>
      </c>
      <c r="AW361" s="34" t="s">
        <v>1360</v>
      </c>
      <c r="AX361" s="34">
        <f t="shared" si="177"/>
        <v>0</v>
      </c>
      <c r="AY361" s="34" t="s">
        <v>1334</v>
      </c>
      <c r="AZ361" s="34">
        <f t="shared" si="177"/>
        <v>0</v>
      </c>
      <c r="BA361" s="34" t="s">
        <v>1356</v>
      </c>
      <c r="BB361" s="34">
        <f t="shared" si="177"/>
        <v>0</v>
      </c>
      <c r="BC361" s="34" t="s">
        <v>73</v>
      </c>
      <c r="BD361" s="34">
        <f t="shared" si="178"/>
        <v>0</v>
      </c>
      <c r="BE361" s="34" t="s">
        <v>1348</v>
      </c>
      <c r="BF361" s="34">
        <f t="shared" si="179"/>
        <v>0</v>
      </c>
      <c r="BG361" s="34">
        <v>9</v>
      </c>
      <c r="BH361" s="34" t="s">
        <v>1325</v>
      </c>
      <c r="BI361" s="34">
        <f t="shared" si="180"/>
        <v>0</v>
      </c>
      <c r="BJ361" s="34" t="s">
        <v>1331</v>
      </c>
      <c r="BK361" s="34">
        <f t="shared" si="181"/>
        <v>0</v>
      </c>
      <c r="BL361" s="34" t="s">
        <v>1334</v>
      </c>
      <c r="BM361" s="34">
        <f t="shared" si="182"/>
        <v>0</v>
      </c>
      <c r="BN361" s="34" t="s">
        <v>1357</v>
      </c>
      <c r="BO361" s="34">
        <f t="shared" si="183"/>
        <v>0</v>
      </c>
      <c r="BP361" s="34" t="s">
        <v>73</v>
      </c>
      <c r="BQ361" s="34">
        <f t="shared" si="184"/>
        <v>0</v>
      </c>
      <c r="BR361" s="34" t="s">
        <v>1348</v>
      </c>
      <c r="BS361" s="34">
        <f t="shared" si="185"/>
        <v>0</v>
      </c>
      <c r="BT361" s="34">
        <v>9</v>
      </c>
      <c r="BU361" s="34" t="s">
        <v>1325</v>
      </c>
      <c r="BV361" s="34">
        <f t="shared" si="186"/>
        <v>0</v>
      </c>
      <c r="BW361" s="34" t="s">
        <v>1331</v>
      </c>
      <c r="BX361" s="34">
        <f t="shared" si="186"/>
        <v>0</v>
      </c>
      <c r="BY361" s="34" t="s">
        <v>1334</v>
      </c>
      <c r="BZ361" s="34">
        <f t="shared" si="186"/>
        <v>0</v>
      </c>
      <c r="CA361" s="34" t="s">
        <v>1339</v>
      </c>
      <c r="CB361" s="34">
        <f t="shared" si="186"/>
        <v>0</v>
      </c>
      <c r="CC361" s="34" t="s">
        <v>1343</v>
      </c>
      <c r="CD361" s="34">
        <f t="shared" si="187"/>
        <v>0</v>
      </c>
      <c r="CE361" s="34" t="s">
        <v>1348</v>
      </c>
      <c r="CF361" s="34">
        <f t="shared" si="188"/>
        <v>0</v>
      </c>
      <c r="CG361" s="34">
        <v>9</v>
      </c>
      <c r="CH361" s="34" t="s">
        <v>1325</v>
      </c>
      <c r="CI361" s="34">
        <f t="shared" si="189"/>
        <v>0</v>
      </c>
      <c r="CJ361" s="34" t="s">
        <v>1331</v>
      </c>
      <c r="CK361" s="34">
        <f t="shared" si="190"/>
        <v>0</v>
      </c>
      <c r="CL361" s="34" t="s">
        <v>1334</v>
      </c>
      <c r="CM361" s="34">
        <f t="shared" si="191"/>
        <v>0</v>
      </c>
      <c r="CN361" s="34" t="s">
        <v>1339</v>
      </c>
      <c r="CO361" s="34">
        <f t="shared" si="192"/>
        <v>0</v>
      </c>
      <c r="CP361" s="34" t="s">
        <v>1343</v>
      </c>
      <c r="CQ361" s="34">
        <f t="shared" si="193"/>
        <v>0</v>
      </c>
      <c r="CR361" s="34" t="s">
        <v>1348</v>
      </c>
      <c r="CS361" s="34">
        <f t="shared" si="194"/>
        <v>0</v>
      </c>
    </row>
    <row r="362" spans="1:97" s="44" customFormat="1" ht="15.75">
      <c r="A362" s="42" t="s">
        <v>1068</v>
      </c>
      <c r="B362" s="40" t="s">
        <v>534</v>
      </c>
      <c r="C362" s="42" t="s">
        <v>44</v>
      </c>
      <c r="D362" s="42" t="s">
        <v>8</v>
      </c>
      <c r="E362" s="35"/>
      <c r="F362" s="42">
        <v>0</v>
      </c>
      <c r="G362" s="34">
        <v>0</v>
      </c>
      <c r="H362" s="34">
        <v>84</v>
      </c>
      <c r="I362" s="34">
        <v>33</v>
      </c>
      <c r="J362" s="34">
        <v>61</v>
      </c>
      <c r="K362" s="73">
        <v>29</v>
      </c>
      <c r="L362" s="34">
        <v>48</v>
      </c>
      <c r="M362" s="34">
        <v>43.5</v>
      </c>
      <c r="N362" s="34">
        <v>299</v>
      </c>
      <c r="O362" s="34" t="str">
        <f>IF(D362="理科",IF(N362&gt;=分数线!$C$2,"本科",""),IF(D362="文科",IF(N362&gt;=分数线!$C$3,"本科","")))</f>
        <v/>
      </c>
      <c r="P362" s="34">
        <f t="shared" si="162"/>
        <v>0</v>
      </c>
      <c r="Q362" s="34" t="str">
        <f>IF(D362="理科",IF(N362&gt;=分数线!$C$6,"重本",""),IF(D362="文科",IF(N362&gt;=分数线!$C$7,"重本","")))</f>
        <v/>
      </c>
      <c r="R362" s="34">
        <f t="shared" si="166"/>
        <v>0</v>
      </c>
      <c r="S362" s="34">
        <f t="shared" si="167"/>
        <v>0</v>
      </c>
      <c r="T362" s="34">
        <v>5</v>
      </c>
      <c r="U362" s="34" t="s">
        <v>1320</v>
      </c>
      <c r="V362" s="34">
        <f t="shared" si="168"/>
        <v>0</v>
      </c>
      <c r="W362" s="34" t="s">
        <v>1328</v>
      </c>
      <c r="X362" s="34">
        <f t="shared" si="168"/>
        <v>0</v>
      </c>
      <c r="Y362" s="34" t="s">
        <v>1353</v>
      </c>
      <c r="Z362" s="34">
        <f t="shared" si="168"/>
        <v>0</v>
      </c>
      <c r="AA362" s="34" t="s">
        <v>1340</v>
      </c>
      <c r="AB362" s="34">
        <f t="shared" si="168"/>
        <v>0</v>
      </c>
      <c r="AC362" s="34" t="s">
        <v>1345</v>
      </c>
      <c r="AD362" s="34">
        <f t="shared" si="169"/>
        <v>0</v>
      </c>
      <c r="AE362" s="34" t="s">
        <v>1348</v>
      </c>
      <c r="AF362" s="34">
        <f t="shared" si="170"/>
        <v>0</v>
      </c>
      <c r="AG362" s="34" t="s">
        <v>221</v>
      </c>
      <c r="AH362" s="34" t="s">
        <v>1321</v>
      </c>
      <c r="AI362" s="34">
        <f t="shared" si="171"/>
        <v>0</v>
      </c>
      <c r="AJ362" s="34" t="s">
        <v>1328</v>
      </c>
      <c r="AK362" s="34">
        <f t="shared" si="172"/>
        <v>0</v>
      </c>
      <c r="AL362" s="34" t="s">
        <v>1353</v>
      </c>
      <c r="AM362" s="34">
        <f t="shared" si="173"/>
        <v>0</v>
      </c>
      <c r="AN362" s="34" t="s">
        <v>1340</v>
      </c>
      <c r="AO362" s="34">
        <f t="shared" si="174"/>
        <v>0</v>
      </c>
      <c r="AP362" s="34" t="s">
        <v>1345</v>
      </c>
      <c r="AQ362" s="34">
        <f t="shared" si="175"/>
        <v>0</v>
      </c>
      <c r="AR362" s="34" t="s">
        <v>1348</v>
      </c>
      <c r="AS362" s="34">
        <f t="shared" si="176"/>
        <v>0</v>
      </c>
      <c r="AT362" s="34" t="s">
        <v>221</v>
      </c>
      <c r="AU362" s="34" t="s">
        <v>1321</v>
      </c>
      <c r="AV362" s="34">
        <f t="shared" si="177"/>
        <v>0</v>
      </c>
      <c r="AW362" s="34" t="s">
        <v>1328</v>
      </c>
      <c r="AX362" s="34">
        <f t="shared" si="177"/>
        <v>0</v>
      </c>
      <c r="AY362" s="34" t="s">
        <v>1361</v>
      </c>
      <c r="AZ362" s="34">
        <f t="shared" si="177"/>
        <v>0</v>
      </c>
      <c r="BA362" s="34" t="s">
        <v>1339</v>
      </c>
      <c r="BB362" s="34">
        <f t="shared" si="177"/>
        <v>0</v>
      </c>
      <c r="BC362" s="34" t="s">
        <v>1345</v>
      </c>
      <c r="BD362" s="34">
        <f t="shared" si="178"/>
        <v>0</v>
      </c>
      <c r="BE362" s="34" t="s">
        <v>1348</v>
      </c>
      <c r="BF362" s="34">
        <f t="shared" si="179"/>
        <v>0</v>
      </c>
      <c r="BG362" s="34" t="e">
        <v>#N/A</v>
      </c>
      <c r="BH362" s="34" t="e">
        <v>#N/A</v>
      </c>
      <c r="BI362" s="34">
        <f t="shared" si="180"/>
        <v>0</v>
      </c>
      <c r="BJ362" s="34" t="e">
        <v>#N/A</v>
      </c>
      <c r="BK362" s="34">
        <f t="shared" si="181"/>
        <v>0</v>
      </c>
      <c r="BL362" s="34" t="e">
        <v>#N/A</v>
      </c>
      <c r="BM362" s="34">
        <f t="shared" si="182"/>
        <v>0</v>
      </c>
      <c r="BN362" s="34" t="e">
        <v>#N/A</v>
      </c>
      <c r="BO362" s="34">
        <f t="shared" si="183"/>
        <v>0</v>
      </c>
      <c r="BP362" s="34" t="e">
        <v>#N/A</v>
      </c>
      <c r="BQ362" s="34">
        <f t="shared" si="184"/>
        <v>0</v>
      </c>
      <c r="BR362" s="34" t="e">
        <v>#N/A</v>
      </c>
      <c r="BS362" s="34">
        <f t="shared" si="185"/>
        <v>0</v>
      </c>
      <c r="BT362" s="34">
        <v>6</v>
      </c>
      <c r="BU362" s="34" t="s">
        <v>1321</v>
      </c>
      <c r="BV362" s="34">
        <f t="shared" si="186"/>
        <v>0</v>
      </c>
      <c r="BW362" s="34" t="s">
        <v>1328</v>
      </c>
      <c r="BX362" s="34">
        <f t="shared" si="186"/>
        <v>0</v>
      </c>
      <c r="BY362" s="34" t="s">
        <v>70</v>
      </c>
      <c r="BZ362" s="34">
        <f t="shared" si="186"/>
        <v>0</v>
      </c>
      <c r="CA362" s="34" t="s">
        <v>1339</v>
      </c>
      <c r="CB362" s="34">
        <f t="shared" si="186"/>
        <v>0</v>
      </c>
      <c r="CC362" s="34" t="s">
        <v>1345</v>
      </c>
      <c r="CD362" s="34">
        <f t="shared" si="187"/>
        <v>0</v>
      </c>
      <c r="CE362" s="34" t="s">
        <v>1342</v>
      </c>
      <c r="CF362" s="34">
        <f t="shared" si="188"/>
        <v>0</v>
      </c>
      <c r="CG362" s="34">
        <v>6</v>
      </c>
      <c r="CH362" s="34" t="s">
        <v>1321</v>
      </c>
      <c r="CI362" s="34">
        <f t="shared" si="189"/>
        <v>0</v>
      </c>
      <c r="CJ362" s="34" t="s">
        <v>1328</v>
      </c>
      <c r="CK362" s="34">
        <f t="shared" si="190"/>
        <v>0</v>
      </c>
      <c r="CL362" s="34" t="s">
        <v>70</v>
      </c>
      <c r="CM362" s="34">
        <f t="shared" si="191"/>
        <v>0</v>
      </c>
      <c r="CN362" s="34" t="s">
        <v>1339</v>
      </c>
      <c r="CO362" s="34">
        <f t="shared" si="192"/>
        <v>0</v>
      </c>
      <c r="CP362" s="34" t="s">
        <v>1342</v>
      </c>
      <c r="CQ362" s="34">
        <f t="shared" si="193"/>
        <v>0</v>
      </c>
      <c r="CR362" s="34" t="s">
        <v>1342</v>
      </c>
      <c r="CS362" s="34">
        <f t="shared" si="194"/>
        <v>0</v>
      </c>
    </row>
    <row r="363" spans="1:97" s="44" customFormat="1" ht="15.75">
      <c r="A363" s="42" t="s">
        <v>1069</v>
      </c>
      <c r="B363" s="40" t="s">
        <v>535</v>
      </c>
      <c r="C363" s="42" t="s">
        <v>44</v>
      </c>
      <c r="D363" s="42" t="s">
        <v>8</v>
      </c>
      <c r="E363" s="35"/>
      <c r="F363" s="42">
        <v>0</v>
      </c>
      <c r="G363" s="34">
        <v>0</v>
      </c>
      <c r="H363" s="34">
        <v>100</v>
      </c>
      <c r="I363" s="34">
        <v>73</v>
      </c>
      <c r="J363" s="34">
        <v>26</v>
      </c>
      <c r="K363" s="73">
        <v>16</v>
      </c>
      <c r="L363" s="34">
        <v>38</v>
      </c>
      <c r="M363" s="34">
        <v>45.5</v>
      </c>
      <c r="N363" s="34">
        <v>299</v>
      </c>
      <c r="O363" s="34" t="str">
        <f>IF(D363="理科",IF(N363&gt;=分数线!$C$2,"本科",""),IF(D363="文科",IF(N363&gt;=分数线!$C$3,"本科","")))</f>
        <v/>
      </c>
      <c r="P363" s="34">
        <f t="shared" si="162"/>
        <v>0</v>
      </c>
      <c r="Q363" s="34" t="str">
        <f>IF(D363="理科",IF(N363&gt;=分数线!$C$6,"重本",""),IF(D363="文科",IF(N363&gt;=分数线!$C$7,"重本","")))</f>
        <v/>
      </c>
      <c r="R363" s="34">
        <f t="shared" si="166"/>
        <v>0</v>
      </c>
      <c r="S363" s="34">
        <f t="shared" si="167"/>
        <v>0</v>
      </c>
      <c r="T363" s="34">
        <v>7</v>
      </c>
      <c r="U363" s="34" t="s">
        <v>1362</v>
      </c>
      <c r="V363" s="34">
        <f t="shared" si="168"/>
        <v>0</v>
      </c>
      <c r="W363" s="34" t="s">
        <v>1363</v>
      </c>
      <c r="X363" s="34">
        <f t="shared" si="168"/>
        <v>0</v>
      </c>
      <c r="Y363" s="34" t="s">
        <v>1332</v>
      </c>
      <c r="Z363" s="34">
        <f t="shared" si="168"/>
        <v>0</v>
      </c>
      <c r="AA363" s="34" t="s">
        <v>1340</v>
      </c>
      <c r="AB363" s="34">
        <f t="shared" si="168"/>
        <v>0</v>
      </c>
      <c r="AC363" s="34" t="s">
        <v>72</v>
      </c>
      <c r="AD363" s="34">
        <f t="shared" si="169"/>
        <v>0</v>
      </c>
      <c r="AE363" s="34" t="s">
        <v>18</v>
      </c>
      <c r="AF363" s="34">
        <f t="shared" si="170"/>
        <v>0</v>
      </c>
      <c r="AG363" s="34" t="s">
        <v>220</v>
      </c>
      <c r="AH363" s="34" t="s">
        <v>1362</v>
      </c>
      <c r="AI363" s="34">
        <f t="shared" si="171"/>
        <v>0</v>
      </c>
      <c r="AJ363" s="34" t="s">
        <v>1363</v>
      </c>
      <c r="AK363" s="34">
        <f t="shared" si="172"/>
        <v>0</v>
      </c>
      <c r="AL363" s="34" t="s">
        <v>1332</v>
      </c>
      <c r="AM363" s="34">
        <f t="shared" si="173"/>
        <v>0</v>
      </c>
      <c r="AN363" s="34" t="s">
        <v>1340</v>
      </c>
      <c r="AO363" s="34">
        <f t="shared" si="174"/>
        <v>0</v>
      </c>
      <c r="AP363" s="34" t="s">
        <v>72</v>
      </c>
      <c r="AQ363" s="34">
        <f t="shared" si="175"/>
        <v>0</v>
      </c>
      <c r="AR363" s="34" t="s">
        <v>18</v>
      </c>
      <c r="AS363" s="34">
        <f t="shared" si="176"/>
        <v>0</v>
      </c>
      <c r="AT363" s="34" t="s">
        <v>220</v>
      </c>
      <c r="AU363" s="34" t="s">
        <v>1323</v>
      </c>
      <c r="AV363" s="34">
        <f t="shared" si="177"/>
        <v>0</v>
      </c>
      <c r="AW363" s="34" t="s">
        <v>1351</v>
      </c>
      <c r="AX363" s="34">
        <f t="shared" si="177"/>
        <v>0</v>
      </c>
      <c r="AY363" s="34" t="s">
        <v>1332</v>
      </c>
      <c r="AZ363" s="34">
        <f t="shared" si="177"/>
        <v>0</v>
      </c>
      <c r="BA363" s="34" t="s">
        <v>1340</v>
      </c>
      <c r="BB363" s="34">
        <f t="shared" si="177"/>
        <v>0</v>
      </c>
      <c r="BC363" s="34" t="s">
        <v>1358</v>
      </c>
      <c r="BD363" s="34">
        <f t="shared" si="178"/>
        <v>0</v>
      </c>
      <c r="BE363" s="34" t="s">
        <v>1342</v>
      </c>
      <c r="BF363" s="34">
        <f t="shared" si="179"/>
        <v>0</v>
      </c>
      <c r="BG363" s="34">
        <v>7</v>
      </c>
      <c r="BH363" s="34" t="s">
        <v>1323</v>
      </c>
      <c r="BI363" s="34">
        <f t="shared" si="180"/>
        <v>0</v>
      </c>
      <c r="BJ363" s="34" t="s">
        <v>1351</v>
      </c>
      <c r="BK363" s="34">
        <f t="shared" si="181"/>
        <v>0</v>
      </c>
      <c r="BL363" s="34" t="s">
        <v>1332</v>
      </c>
      <c r="BM363" s="34">
        <f t="shared" si="182"/>
        <v>0</v>
      </c>
      <c r="BN363" s="34" t="s">
        <v>1340</v>
      </c>
      <c r="BO363" s="34">
        <f t="shared" si="183"/>
        <v>0</v>
      </c>
      <c r="BP363" s="34" t="s">
        <v>1358</v>
      </c>
      <c r="BQ363" s="34">
        <f t="shared" si="184"/>
        <v>0</v>
      </c>
      <c r="BR363" s="34" t="s">
        <v>1342</v>
      </c>
      <c r="BS363" s="34">
        <f t="shared" si="185"/>
        <v>0</v>
      </c>
      <c r="BT363" s="34">
        <v>7</v>
      </c>
      <c r="BU363" s="34" t="s">
        <v>1323</v>
      </c>
      <c r="BV363" s="34">
        <f t="shared" si="186"/>
        <v>0</v>
      </c>
      <c r="BW363" s="34" t="s">
        <v>19</v>
      </c>
      <c r="BX363" s="34">
        <f t="shared" si="186"/>
        <v>0</v>
      </c>
      <c r="BY363" s="34" t="s">
        <v>1332</v>
      </c>
      <c r="BZ363" s="34">
        <f t="shared" si="186"/>
        <v>0</v>
      </c>
      <c r="CA363" s="34" t="s">
        <v>1340</v>
      </c>
      <c r="CB363" s="34">
        <f t="shared" si="186"/>
        <v>0</v>
      </c>
      <c r="CC363" s="34" t="s">
        <v>1343</v>
      </c>
      <c r="CD363" s="34">
        <f t="shared" si="187"/>
        <v>0</v>
      </c>
      <c r="CE363" s="34" t="s">
        <v>1342</v>
      </c>
      <c r="CF363" s="34">
        <f t="shared" si="188"/>
        <v>0</v>
      </c>
      <c r="CG363" s="34">
        <v>7</v>
      </c>
      <c r="CH363" s="34" t="s">
        <v>1323</v>
      </c>
      <c r="CI363" s="34">
        <f t="shared" si="189"/>
        <v>0</v>
      </c>
      <c r="CJ363" s="34" t="s">
        <v>19</v>
      </c>
      <c r="CK363" s="34">
        <f t="shared" si="190"/>
        <v>0</v>
      </c>
      <c r="CL363" s="34" t="s">
        <v>1332</v>
      </c>
      <c r="CM363" s="34">
        <f t="shared" si="191"/>
        <v>0</v>
      </c>
      <c r="CN363" s="34" t="s">
        <v>1340</v>
      </c>
      <c r="CO363" s="34">
        <f t="shared" si="192"/>
        <v>0</v>
      </c>
      <c r="CP363" s="34" t="s">
        <v>1343</v>
      </c>
      <c r="CQ363" s="34">
        <f t="shared" si="193"/>
        <v>0</v>
      </c>
      <c r="CR363" s="34" t="s">
        <v>1342</v>
      </c>
      <c r="CS363" s="34">
        <f t="shared" si="194"/>
        <v>0</v>
      </c>
    </row>
    <row r="364" spans="1:97" s="44" customFormat="1" ht="15.75">
      <c r="A364" s="42" t="s">
        <v>1070</v>
      </c>
      <c r="B364" s="40" t="s">
        <v>536</v>
      </c>
      <c r="C364" s="42" t="s">
        <v>44</v>
      </c>
      <c r="D364" s="42" t="s">
        <v>8</v>
      </c>
      <c r="E364" s="35"/>
      <c r="F364" s="42">
        <v>0.2</v>
      </c>
      <c r="G364" s="34">
        <v>0</v>
      </c>
      <c r="H364" s="34">
        <v>87</v>
      </c>
      <c r="I364" s="34">
        <v>39</v>
      </c>
      <c r="J364" s="34">
        <v>44</v>
      </c>
      <c r="K364" s="73">
        <v>31</v>
      </c>
      <c r="L364" s="34">
        <v>47.5</v>
      </c>
      <c r="M364" s="34">
        <v>48</v>
      </c>
      <c r="N364" s="34">
        <v>297</v>
      </c>
      <c r="O364" s="34" t="str">
        <f>IF(D364="理科",IF(N364&gt;=分数线!$C$2,"本科",""),IF(D364="文科",IF(N364&gt;=分数线!$C$3,"本科","")))</f>
        <v/>
      </c>
      <c r="P364" s="34">
        <f t="shared" si="162"/>
        <v>-7.2</v>
      </c>
      <c r="Q364" s="34" t="str">
        <f>IF(D364="理科",IF(N364&gt;=分数线!$C$6,"重本",""),IF(D364="文科",IF(N364&gt;=分数线!$C$7,"重本","")))</f>
        <v/>
      </c>
      <c r="R364" s="34">
        <f t="shared" si="166"/>
        <v>0</v>
      </c>
      <c r="S364" s="34">
        <f t="shared" si="167"/>
        <v>-7.2</v>
      </c>
      <c r="T364" s="34">
        <v>4</v>
      </c>
      <c r="U364" s="34" t="s">
        <v>1326</v>
      </c>
      <c r="V364" s="34">
        <f t="shared" si="168"/>
        <v>-0.12000000000000001</v>
      </c>
      <c r="W364" s="34" t="s">
        <v>1364</v>
      </c>
      <c r="X364" s="34">
        <f t="shared" si="168"/>
        <v>-0.12000000000000001</v>
      </c>
      <c r="Y364" s="34" t="s">
        <v>1355</v>
      </c>
      <c r="Z364" s="34">
        <f t="shared" si="168"/>
        <v>-0.12000000000000001</v>
      </c>
      <c r="AA364" s="34" t="s">
        <v>1366</v>
      </c>
      <c r="AB364" s="34">
        <f t="shared" si="168"/>
        <v>-0.12000000000000001</v>
      </c>
      <c r="AC364" s="34" t="s">
        <v>1344</v>
      </c>
      <c r="AD364" s="34">
        <f t="shared" si="169"/>
        <v>-0.12000000000000001</v>
      </c>
      <c r="AE364" s="34" t="s">
        <v>1349</v>
      </c>
      <c r="AF364" s="34">
        <f t="shared" si="170"/>
        <v>-0.12000000000000001</v>
      </c>
      <c r="AG364" s="34" t="s">
        <v>219</v>
      </c>
      <c r="AH364" s="34" t="s">
        <v>1324</v>
      </c>
      <c r="AI364" s="34">
        <f t="shared" si="171"/>
        <v>-0.12000000000000001</v>
      </c>
      <c r="AJ364" s="34" t="s">
        <v>1330</v>
      </c>
      <c r="AK364" s="34">
        <f t="shared" si="172"/>
        <v>-0.12000000000000001</v>
      </c>
      <c r="AL364" s="34" t="s">
        <v>1365</v>
      </c>
      <c r="AM364" s="34">
        <f t="shared" si="173"/>
        <v>-0.12000000000000001</v>
      </c>
      <c r="AN364" s="34" t="s">
        <v>1366</v>
      </c>
      <c r="AO364" s="34">
        <f t="shared" si="174"/>
        <v>-0.12000000000000001</v>
      </c>
      <c r="AP364" s="34" t="s">
        <v>1344</v>
      </c>
      <c r="AQ364" s="34">
        <f t="shared" si="175"/>
        <v>-0.12000000000000001</v>
      </c>
      <c r="AR364" s="34" t="s">
        <v>1349</v>
      </c>
      <c r="AS364" s="34">
        <f t="shared" si="176"/>
        <v>-0.12000000000000001</v>
      </c>
      <c r="AT364" s="34" t="s">
        <v>219</v>
      </c>
      <c r="AU364" s="34" t="s">
        <v>1324</v>
      </c>
      <c r="AV364" s="34">
        <f t="shared" si="177"/>
        <v>-0.18000000000000002</v>
      </c>
      <c r="AW364" s="34" t="s">
        <v>1330</v>
      </c>
      <c r="AX364" s="34">
        <f t="shared" si="177"/>
        <v>-0.18000000000000002</v>
      </c>
      <c r="AY364" s="34" t="s">
        <v>1334</v>
      </c>
      <c r="AZ364" s="34">
        <f t="shared" si="177"/>
        <v>-0.18000000000000002</v>
      </c>
      <c r="BA364" s="34" t="s">
        <v>1357</v>
      </c>
      <c r="BB364" s="34">
        <f t="shared" si="177"/>
        <v>-0.18000000000000002</v>
      </c>
      <c r="BC364" s="34" t="s">
        <v>1344</v>
      </c>
      <c r="BD364" s="34">
        <f t="shared" si="178"/>
        <v>-0.18000000000000002</v>
      </c>
      <c r="BE364" s="34" t="s">
        <v>1349</v>
      </c>
      <c r="BF364" s="34">
        <f t="shared" si="179"/>
        <v>-0.18000000000000002</v>
      </c>
      <c r="BG364" s="34">
        <v>8</v>
      </c>
      <c r="BH364" s="34" t="s">
        <v>1324</v>
      </c>
      <c r="BI364" s="34">
        <f t="shared" si="180"/>
        <v>-0.18000000000000002</v>
      </c>
      <c r="BJ364" s="34" t="s">
        <v>1330</v>
      </c>
      <c r="BK364" s="34">
        <f t="shared" si="181"/>
        <v>-0.18000000000000002</v>
      </c>
      <c r="BL364" s="34" t="s">
        <v>1334</v>
      </c>
      <c r="BM364" s="34">
        <f t="shared" si="182"/>
        <v>-0.18000000000000002</v>
      </c>
      <c r="BN364" s="34" t="s">
        <v>1357</v>
      </c>
      <c r="BO364" s="34">
        <f t="shared" si="183"/>
        <v>-0.18000000000000002</v>
      </c>
      <c r="BP364" s="34" t="s">
        <v>1344</v>
      </c>
      <c r="BQ364" s="34">
        <f t="shared" si="184"/>
        <v>-0.18000000000000002</v>
      </c>
      <c r="BR364" s="34" t="s">
        <v>1342</v>
      </c>
      <c r="BS364" s="34">
        <f t="shared" si="185"/>
        <v>-0.18000000000000002</v>
      </c>
      <c r="BT364" s="34">
        <v>8</v>
      </c>
      <c r="BU364" s="34" t="s">
        <v>1324</v>
      </c>
      <c r="BV364" s="34">
        <f t="shared" si="186"/>
        <v>-0.3</v>
      </c>
      <c r="BW364" s="34" t="s">
        <v>1330</v>
      </c>
      <c r="BX364" s="34">
        <f t="shared" si="186"/>
        <v>-0.3</v>
      </c>
      <c r="BY364" s="34" t="s">
        <v>1334</v>
      </c>
      <c r="BZ364" s="34">
        <f t="shared" si="186"/>
        <v>-0.3</v>
      </c>
      <c r="CA364" s="34" t="s">
        <v>1340</v>
      </c>
      <c r="CB364" s="34">
        <f t="shared" si="186"/>
        <v>-0.3</v>
      </c>
      <c r="CC364" s="34" t="s">
        <v>1344</v>
      </c>
      <c r="CD364" s="34">
        <f t="shared" si="187"/>
        <v>-0.3</v>
      </c>
      <c r="CE364" s="34" t="s">
        <v>1342</v>
      </c>
      <c r="CF364" s="34">
        <f t="shared" si="188"/>
        <v>-0.3</v>
      </c>
      <c r="CG364" s="34">
        <v>8</v>
      </c>
      <c r="CH364" s="34" t="s">
        <v>1324</v>
      </c>
      <c r="CI364" s="34">
        <f t="shared" si="189"/>
        <v>-0.3</v>
      </c>
      <c r="CJ364" s="34" t="s">
        <v>1330</v>
      </c>
      <c r="CK364" s="34">
        <f t="shared" si="190"/>
        <v>-0.3</v>
      </c>
      <c r="CL364" s="34" t="s">
        <v>1334</v>
      </c>
      <c r="CM364" s="34">
        <f t="shared" si="191"/>
        <v>-0.3</v>
      </c>
      <c r="CN364" s="34" t="s">
        <v>1340</v>
      </c>
      <c r="CO364" s="34">
        <f t="shared" si="192"/>
        <v>-0.3</v>
      </c>
      <c r="CP364" s="34" t="s">
        <v>1344</v>
      </c>
      <c r="CQ364" s="34">
        <f t="shared" si="193"/>
        <v>-0.3</v>
      </c>
      <c r="CR364" s="34" t="s">
        <v>1342</v>
      </c>
      <c r="CS364" s="34">
        <f t="shared" si="194"/>
        <v>-0.3</v>
      </c>
    </row>
    <row r="365" spans="1:97" s="44" customFormat="1" ht="15.75">
      <c r="A365" s="42" t="s">
        <v>1071</v>
      </c>
      <c r="B365" s="40" t="s">
        <v>537</v>
      </c>
      <c r="C365" s="42" t="s">
        <v>44</v>
      </c>
      <c r="D365" s="42" t="s">
        <v>8</v>
      </c>
      <c r="E365" s="35"/>
      <c r="F365" s="42">
        <v>0.2</v>
      </c>
      <c r="G365" s="34">
        <v>0</v>
      </c>
      <c r="H365" s="34">
        <v>96</v>
      </c>
      <c r="I365" s="34">
        <v>39</v>
      </c>
      <c r="J365" s="34">
        <v>61</v>
      </c>
      <c r="K365" s="73">
        <v>15</v>
      </c>
      <c r="L365" s="34">
        <v>35</v>
      </c>
      <c r="M365" s="34">
        <v>48.5</v>
      </c>
      <c r="N365" s="34">
        <v>295</v>
      </c>
      <c r="O365" s="34" t="str">
        <f>IF(D365="理科",IF(N365&gt;=分数线!$C$2,"本科",""),IF(D365="文科",IF(N365&gt;=分数线!$C$3,"本科","")))</f>
        <v/>
      </c>
      <c r="P365" s="34">
        <f t="shared" si="162"/>
        <v>-7.2</v>
      </c>
      <c r="Q365" s="34" t="str">
        <f>IF(D365="理科",IF(N365&gt;=分数线!$C$6,"重本",""),IF(D365="文科",IF(N365&gt;=分数线!$C$7,"重本","")))</f>
        <v/>
      </c>
      <c r="R365" s="34">
        <f t="shared" si="166"/>
        <v>0</v>
      </c>
      <c r="S365" s="34">
        <f t="shared" si="167"/>
        <v>-7.2</v>
      </c>
      <c r="T365" s="34">
        <v>1</v>
      </c>
      <c r="U365" s="34" t="s">
        <v>1320</v>
      </c>
      <c r="V365" s="34">
        <f t="shared" si="168"/>
        <v>-0.12000000000000001</v>
      </c>
      <c r="W365" s="34" t="s">
        <v>1327</v>
      </c>
      <c r="X365" s="34">
        <f t="shared" si="168"/>
        <v>-0.12000000000000001</v>
      </c>
      <c r="Y365" s="34" t="s">
        <v>1332</v>
      </c>
      <c r="Z365" s="34">
        <f t="shared" si="168"/>
        <v>-0.12000000000000001</v>
      </c>
      <c r="AA365" s="34" t="s">
        <v>1340</v>
      </c>
      <c r="AB365" s="34">
        <f t="shared" si="168"/>
        <v>-0.12000000000000001</v>
      </c>
      <c r="AC365" s="34" t="s">
        <v>1345</v>
      </c>
      <c r="AD365" s="34">
        <f t="shared" si="169"/>
        <v>-0.12000000000000001</v>
      </c>
      <c r="AE365" s="34" t="s">
        <v>1348</v>
      </c>
      <c r="AF365" s="34">
        <f t="shared" si="170"/>
        <v>-0.12000000000000001</v>
      </c>
      <c r="AG365" s="34" t="s">
        <v>221</v>
      </c>
      <c r="AH365" s="34" t="s">
        <v>1321</v>
      </c>
      <c r="AI365" s="34">
        <f t="shared" si="171"/>
        <v>-0.12000000000000001</v>
      </c>
      <c r="AJ365" s="34" t="s">
        <v>1328</v>
      </c>
      <c r="AK365" s="34">
        <f t="shared" si="172"/>
        <v>-0.12000000000000001</v>
      </c>
      <c r="AL365" s="34" t="s">
        <v>1353</v>
      </c>
      <c r="AM365" s="34">
        <f t="shared" si="173"/>
        <v>-0.12000000000000001</v>
      </c>
      <c r="AN365" s="34" t="s">
        <v>1340</v>
      </c>
      <c r="AO365" s="34">
        <f t="shared" si="174"/>
        <v>-0.12000000000000001</v>
      </c>
      <c r="AP365" s="34" t="s">
        <v>1345</v>
      </c>
      <c r="AQ365" s="34">
        <f t="shared" si="175"/>
        <v>-0.12000000000000001</v>
      </c>
      <c r="AR365" s="34" t="s">
        <v>1348</v>
      </c>
      <c r="AS365" s="34">
        <f t="shared" si="176"/>
        <v>-0.12000000000000001</v>
      </c>
      <c r="AT365" s="34" t="s">
        <v>221</v>
      </c>
      <c r="AU365" s="34" t="s">
        <v>1321</v>
      </c>
      <c r="AV365" s="34">
        <f t="shared" si="177"/>
        <v>-0.18000000000000002</v>
      </c>
      <c r="AW365" s="34" t="s">
        <v>1328</v>
      </c>
      <c r="AX365" s="34">
        <f t="shared" si="177"/>
        <v>-0.18000000000000002</v>
      </c>
      <c r="AY365" s="34" t="s">
        <v>1361</v>
      </c>
      <c r="AZ365" s="34">
        <f t="shared" si="177"/>
        <v>-0.18000000000000002</v>
      </c>
      <c r="BA365" s="34" t="s">
        <v>1339</v>
      </c>
      <c r="BB365" s="34">
        <f t="shared" si="177"/>
        <v>-0.18000000000000002</v>
      </c>
      <c r="BC365" s="34" t="s">
        <v>1345</v>
      </c>
      <c r="BD365" s="34">
        <f t="shared" si="178"/>
        <v>-0.18000000000000002</v>
      </c>
      <c r="BE365" s="34" t="s">
        <v>1348</v>
      </c>
      <c r="BF365" s="34">
        <f t="shared" si="179"/>
        <v>-0.18000000000000002</v>
      </c>
      <c r="BG365" s="34">
        <v>6</v>
      </c>
      <c r="BH365" s="34" t="s">
        <v>1321</v>
      </c>
      <c r="BI365" s="34">
        <f t="shared" si="180"/>
        <v>-0.18000000000000002</v>
      </c>
      <c r="BJ365" s="34" t="s">
        <v>1328</v>
      </c>
      <c r="BK365" s="34">
        <f t="shared" si="181"/>
        <v>-0.18000000000000002</v>
      </c>
      <c r="BL365" s="34" t="s">
        <v>1353</v>
      </c>
      <c r="BM365" s="34">
        <f t="shared" si="182"/>
        <v>-0.18000000000000002</v>
      </c>
      <c r="BN365" s="34" t="s">
        <v>1339</v>
      </c>
      <c r="BO365" s="34">
        <f t="shared" si="183"/>
        <v>-0.18000000000000002</v>
      </c>
      <c r="BP365" s="34" t="s">
        <v>1345</v>
      </c>
      <c r="BQ365" s="34">
        <f t="shared" si="184"/>
        <v>-0.18000000000000002</v>
      </c>
      <c r="BR365" s="34" t="s">
        <v>1348</v>
      </c>
      <c r="BS365" s="34">
        <f t="shared" si="185"/>
        <v>-0.18000000000000002</v>
      </c>
      <c r="BT365" s="34">
        <v>6</v>
      </c>
      <c r="BU365" s="34" t="s">
        <v>1321</v>
      </c>
      <c r="BV365" s="34">
        <f t="shared" si="186"/>
        <v>-0.3</v>
      </c>
      <c r="BW365" s="34" t="s">
        <v>1328</v>
      </c>
      <c r="BX365" s="34">
        <f t="shared" si="186"/>
        <v>-0.3</v>
      </c>
      <c r="BY365" s="34" t="s">
        <v>70</v>
      </c>
      <c r="BZ365" s="34">
        <f t="shared" si="186"/>
        <v>-0.3</v>
      </c>
      <c r="CA365" s="34" t="s">
        <v>1339</v>
      </c>
      <c r="CB365" s="34">
        <f t="shared" si="186"/>
        <v>-0.3</v>
      </c>
      <c r="CC365" s="34" t="s">
        <v>1345</v>
      </c>
      <c r="CD365" s="34">
        <f t="shared" si="187"/>
        <v>-0.3</v>
      </c>
      <c r="CE365" s="34" t="s">
        <v>1342</v>
      </c>
      <c r="CF365" s="34">
        <f t="shared" si="188"/>
        <v>-0.3</v>
      </c>
      <c r="CG365" s="34">
        <v>6</v>
      </c>
      <c r="CH365" s="34" t="s">
        <v>1321</v>
      </c>
      <c r="CI365" s="34">
        <f t="shared" si="189"/>
        <v>-0.3</v>
      </c>
      <c r="CJ365" s="34" t="s">
        <v>1328</v>
      </c>
      <c r="CK365" s="34">
        <f t="shared" si="190"/>
        <v>-0.3</v>
      </c>
      <c r="CL365" s="34" t="s">
        <v>70</v>
      </c>
      <c r="CM365" s="34">
        <f t="shared" si="191"/>
        <v>-0.3</v>
      </c>
      <c r="CN365" s="34" t="s">
        <v>1339</v>
      </c>
      <c r="CO365" s="34">
        <f t="shared" si="192"/>
        <v>-0.3</v>
      </c>
      <c r="CP365" s="34" t="s">
        <v>1342</v>
      </c>
      <c r="CQ365" s="34">
        <f t="shared" si="193"/>
        <v>-0.3</v>
      </c>
      <c r="CR365" s="34" t="s">
        <v>1342</v>
      </c>
      <c r="CS365" s="34">
        <f t="shared" si="194"/>
        <v>-0.3</v>
      </c>
    </row>
    <row r="366" spans="1:97" s="44" customFormat="1" ht="15.75">
      <c r="A366" s="42" t="s">
        <v>1072</v>
      </c>
      <c r="B366" s="40" t="s">
        <v>538</v>
      </c>
      <c r="C366" s="42" t="s">
        <v>44</v>
      </c>
      <c r="D366" s="42" t="s">
        <v>8</v>
      </c>
      <c r="E366" s="35"/>
      <c r="F366" s="42">
        <v>0</v>
      </c>
      <c r="G366" s="34">
        <v>0</v>
      </c>
      <c r="H366" s="34">
        <v>99</v>
      </c>
      <c r="I366" s="34">
        <v>37</v>
      </c>
      <c r="J366" s="34">
        <v>52</v>
      </c>
      <c r="K366" s="73">
        <v>26</v>
      </c>
      <c r="L366" s="34">
        <v>47.5</v>
      </c>
      <c r="M366" s="34">
        <v>33</v>
      </c>
      <c r="N366" s="34">
        <v>295</v>
      </c>
      <c r="O366" s="34" t="str">
        <f>IF(D366="理科",IF(N366&gt;=分数线!$C$2,"本科",""),IF(D366="文科",IF(N366&gt;=分数线!$C$3,"本科","")))</f>
        <v/>
      </c>
      <c r="P366" s="34">
        <f t="shared" si="162"/>
        <v>0</v>
      </c>
      <c r="Q366" s="34" t="str">
        <f>IF(D366="理科",IF(N366&gt;=分数线!$C$6,"重本",""),IF(D366="文科",IF(N366&gt;=分数线!$C$7,"重本","")))</f>
        <v/>
      </c>
      <c r="R366" s="34">
        <f t="shared" si="166"/>
        <v>0</v>
      </c>
      <c r="S366" s="34">
        <f t="shared" si="167"/>
        <v>0</v>
      </c>
      <c r="T366" s="34">
        <v>5</v>
      </c>
      <c r="U366" s="34" t="s">
        <v>1320</v>
      </c>
      <c r="V366" s="34">
        <f t="shared" si="168"/>
        <v>0</v>
      </c>
      <c r="W366" s="34" t="s">
        <v>1328</v>
      </c>
      <c r="X366" s="34">
        <f t="shared" si="168"/>
        <v>0</v>
      </c>
      <c r="Y366" s="34" t="s">
        <v>1353</v>
      </c>
      <c r="Z366" s="34">
        <f t="shared" si="168"/>
        <v>0</v>
      </c>
      <c r="AA366" s="34" t="s">
        <v>1340</v>
      </c>
      <c r="AB366" s="34">
        <f t="shared" si="168"/>
        <v>0</v>
      </c>
      <c r="AC366" s="34" t="s">
        <v>1345</v>
      </c>
      <c r="AD366" s="34">
        <f t="shared" si="169"/>
        <v>0</v>
      </c>
      <c r="AE366" s="34" t="s">
        <v>1348</v>
      </c>
      <c r="AF366" s="34">
        <f t="shared" si="170"/>
        <v>0</v>
      </c>
      <c r="AG366" s="34" t="s">
        <v>221</v>
      </c>
      <c r="AH366" s="34" t="s">
        <v>1321</v>
      </c>
      <c r="AI366" s="34">
        <f t="shared" si="171"/>
        <v>0</v>
      </c>
      <c r="AJ366" s="34" t="s">
        <v>1328</v>
      </c>
      <c r="AK366" s="34">
        <f t="shared" si="172"/>
        <v>0</v>
      </c>
      <c r="AL366" s="34" t="s">
        <v>1353</v>
      </c>
      <c r="AM366" s="34">
        <f t="shared" si="173"/>
        <v>0</v>
      </c>
      <c r="AN366" s="34" t="s">
        <v>1340</v>
      </c>
      <c r="AO366" s="34">
        <f t="shared" si="174"/>
        <v>0</v>
      </c>
      <c r="AP366" s="34" t="s">
        <v>1345</v>
      </c>
      <c r="AQ366" s="34">
        <f t="shared" si="175"/>
        <v>0</v>
      </c>
      <c r="AR366" s="34" t="s">
        <v>1348</v>
      </c>
      <c r="AS366" s="34">
        <f t="shared" si="176"/>
        <v>0</v>
      </c>
      <c r="AT366" s="34" t="s">
        <v>221</v>
      </c>
      <c r="AU366" s="34" t="s">
        <v>1321</v>
      </c>
      <c r="AV366" s="34">
        <f t="shared" si="177"/>
        <v>0</v>
      </c>
      <c r="AW366" s="34" t="s">
        <v>1328</v>
      </c>
      <c r="AX366" s="34">
        <f t="shared" si="177"/>
        <v>0</v>
      </c>
      <c r="AY366" s="34" t="s">
        <v>1361</v>
      </c>
      <c r="AZ366" s="34">
        <f t="shared" si="177"/>
        <v>0</v>
      </c>
      <c r="BA366" s="34" t="s">
        <v>1339</v>
      </c>
      <c r="BB366" s="34">
        <f t="shared" si="177"/>
        <v>0</v>
      </c>
      <c r="BC366" s="34" t="s">
        <v>1345</v>
      </c>
      <c r="BD366" s="34">
        <f t="shared" si="178"/>
        <v>0</v>
      </c>
      <c r="BE366" s="34" t="s">
        <v>1348</v>
      </c>
      <c r="BF366" s="34">
        <f t="shared" si="179"/>
        <v>0</v>
      </c>
      <c r="BG366" s="34">
        <v>6</v>
      </c>
      <c r="BH366" s="34" t="s">
        <v>1321</v>
      </c>
      <c r="BI366" s="34">
        <f t="shared" si="180"/>
        <v>0</v>
      </c>
      <c r="BJ366" s="34" t="s">
        <v>1328</v>
      </c>
      <c r="BK366" s="34">
        <f t="shared" si="181"/>
        <v>0</v>
      </c>
      <c r="BL366" s="34" t="s">
        <v>1353</v>
      </c>
      <c r="BM366" s="34">
        <f t="shared" si="182"/>
        <v>0</v>
      </c>
      <c r="BN366" s="34" t="s">
        <v>1339</v>
      </c>
      <c r="BO366" s="34">
        <f t="shared" si="183"/>
        <v>0</v>
      </c>
      <c r="BP366" s="34" t="s">
        <v>1345</v>
      </c>
      <c r="BQ366" s="34">
        <f t="shared" si="184"/>
        <v>0</v>
      </c>
      <c r="BR366" s="34" t="s">
        <v>1348</v>
      </c>
      <c r="BS366" s="34">
        <f t="shared" si="185"/>
        <v>0</v>
      </c>
      <c r="BT366" s="34">
        <v>6</v>
      </c>
      <c r="BU366" s="34" t="s">
        <v>1321</v>
      </c>
      <c r="BV366" s="34">
        <f t="shared" si="186"/>
        <v>0</v>
      </c>
      <c r="BW366" s="34" t="s">
        <v>1328</v>
      </c>
      <c r="BX366" s="34">
        <f t="shared" si="186"/>
        <v>0</v>
      </c>
      <c r="BY366" s="34" t="s">
        <v>70</v>
      </c>
      <c r="BZ366" s="34">
        <f t="shared" si="186"/>
        <v>0</v>
      </c>
      <c r="CA366" s="34" t="s">
        <v>1339</v>
      </c>
      <c r="CB366" s="34">
        <f t="shared" si="186"/>
        <v>0</v>
      </c>
      <c r="CC366" s="34" t="s">
        <v>1345</v>
      </c>
      <c r="CD366" s="34">
        <f t="shared" si="187"/>
        <v>0</v>
      </c>
      <c r="CE366" s="34" t="s">
        <v>1342</v>
      </c>
      <c r="CF366" s="34">
        <f t="shared" si="188"/>
        <v>0</v>
      </c>
      <c r="CG366" s="34">
        <v>6</v>
      </c>
      <c r="CH366" s="34" t="s">
        <v>1321</v>
      </c>
      <c r="CI366" s="34">
        <f t="shared" si="189"/>
        <v>0</v>
      </c>
      <c r="CJ366" s="34" t="s">
        <v>1328</v>
      </c>
      <c r="CK366" s="34">
        <f t="shared" si="190"/>
        <v>0</v>
      </c>
      <c r="CL366" s="34" t="s">
        <v>70</v>
      </c>
      <c r="CM366" s="34">
        <f t="shared" si="191"/>
        <v>0</v>
      </c>
      <c r="CN366" s="34" t="s">
        <v>1339</v>
      </c>
      <c r="CO366" s="34">
        <f t="shared" si="192"/>
        <v>0</v>
      </c>
      <c r="CP366" s="34" t="s">
        <v>1342</v>
      </c>
      <c r="CQ366" s="34">
        <f t="shared" si="193"/>
        <v>0</v>
      </c>
      <c r="CR366" s="34" t="s">
        <v>1342</v>
      </c>
      <c r="CS366" s="34">
        <f t="shared" si="194"/>
        <v>0</v>
      </c>
    </row>
    <row r="367" spans="1:97" s="44" customFormat="1" ht="15.75">
      <c r="A367" s="42" t="s">
        <v>1073</v>
      </c>
      <c r="B367" s="40" t="s">
        <v>539</v>
      </c>
      <c r="C367" s="42" t="s">
        <v>44</v>
      </c>
      <c r="D367" s="42" t="s">
        <v>8</v>
      </c>
      <c r="E367" s="35"/>
      <c r="F367" s="42">
        <v>0.2</v>
      </c>
      <c r="G367" s="34">
        <v>0</v>
      </c>
      <c r="H367" s="34">
        <v>74</v>
      </c>
      <c r="I367" s="34">
        <v>48</v>
      </c>
      <c r="J367" s="34">
        <v>47</v>
      </c>
      <c r="K367" s="73">
        <v>42.5</v>
      </c>
      <c r="L367" s="34">
        <v>53</v>
      </c>
      <c r="M367" s="34">
        <v>28.5</v>
      </c>
      <c r="N367" s="34">
        <v>293</v>
      </c>
      <c r="O367" s="34" t="str">
        <f>IF(D367="理科",IF(N367&gt;=分数线!$C$2,"本科",""),IF(D367="文科",IF(N367&gt;=分数线!$C$3,"本科","")))</f>
        <v/>
      </c>
      <c r="P367" s="34">
        <f t="shared" si="162"/>
        <v>-7.2</v>
      </c>
      <c r="Q367" s="34" t="str">
        <f>IF(D367="理科",IF(N367&gt;=分数线!$C$6,"重本",""),IF(D367="文科",IF(N367&gt;=分数线!$C$7,"重本","")))</f>
        <v/>
      </c>
      <c r="R367" s="34">
        <f t="shared" si="166"/>
        <v>0</v>
      </c>
      <c r="S367" s="34">
        <f t="shared" si="167"/>
        <v>-7.2</v>
      </c>
      <c r="T367" s="34">
        <v>6</v>
      </c>
      <c r="U367" s="34" t="s">
        <v>1321</v>
      </c>
      <c r="V367" s="34">
        <f t="shared" si="168"/>
        <v>-0.12000000000000001</v>
      </c>
      <c r="W367" s="34" t="s">
        <v>1328</v>
      </c>
      <c r="X367" s="34">
        <f t="shared" si="168"/>
        <v>-0.12000000000000001</v>
      </c>
      <c r="Y367" s="34" t="s">
        <v>1353</v>
      </c>
      <c r="Z367" s="34">
        <f t="shared" si="168"/>
        <v>-0.12000000000000001</v>
      </c>
      <c r="AA367" s="34" t="s">
        <v>1340</v>
      </c>
      <c r="AB367" s="34">
        <f t="shared" si="168"/>
        <v>-0.12000000000000001</v>
      </c>
      <c r="AC367" s="34" t="s">
        <v>1345</v>
      </c>
      <c r="AD367" s="34">
        <f t="shared" si="169"/>
        <v>-0.12000000000000001</v>
      </c>
      <c r="AE367" s="34" t="s">
        <v>1348</v>
      </c>
      <c r="AF367" s="34">
        <f t="shared" si="170"/>
        <v>-0.12000000000000001</v>
      </c>
      <c r="AG367" s="34" t="s">
        <v>221</v>
      </c>
      <c r="AH367" s="34" t="s">
        <v>1321</v>
      </c>
      <c r="AI367" s="34">
        <f t="shared" si="171"/>
        <v>-0.12000000000000001</v>
      </c>
      <c r="AJ367" s="34" t="s">
        <v>1328</v>
      </c>
      <c r="AK367" s="34">
        <f t="shared" si="172"/>
        <v>-0.12000000000000001</v>
      </c>
      <c r="AL367" s="34" t="s">
        <v>1353</v>
      </c>
      <c r="AM367" s="34">
        <f t="shared" si="173"/>
        <v>-0.12000000000000001</v>
      </c>
      <c r="AN367" s="34" t="s">
        <v>1340</v>
      </c>
      <c r="AO367" s="34">
        <f t="shared" si="174"/>
        <v>-0.12000000000000001</v>
      </c>
      <c r="AP367" s="34" t="s">
        <v>1345</v>
      </c>
      <c r="AQ367" s="34">
        <f t="shared" si="175"/>
        <v>-0.12000000000000001</v>
      </c>
      <c r="AR367" s="34" t="s">
        <v>1348</v>
      </c>
      <c r="AS367" s="34">
        <f t="shared" si="176"/>
        <v>-0.12000000000000001</v>
      </c>
      <c r="AT367" s="34" t="s">
        <v>221</v>
      </c>
      <c r="AU367" s="34" t="s">
        <v>1321</v>
      </c>
      <c r="AV367" s="34">
        <f t="shared" si="177"/>
        <v>-0.18000000000000002</v>
      </c>
      <c r="AW367" s="34" t="s">
        <v>1328</v>
      </c>
      <c r="AX367" s="34">
        <f t="shared" si="177"/>
        <v>-0.18000000000000002</v>
      </c>
      <c r="AY367" s="34" t="s">
        <v>1361</v>
      </c>
      <c r="AZ367" s="34">
        <f t="shared" si="177"/>
        <v>-0.18000000000000002</v>
      </c>
      <c r="BA367" s="34" t="s">
        <v>1339</v>
      </c>
      <c r="BB367" s="34">
        <f t="shared" si="177"/>
        <v>-0.18000000000000002</v>
      </c>
      <c r="BC367" s="34" t="s">
        <v>1345</v>
      </c>
      <c r="BD367" s="34">
        <f t="shared" si="178"/>
        <v>-0.18000000000000002</v>
      </c>
      <c r="BE367" s="34" t="s">
        <v>1348</v>
      </c>
      <c r="BF367" s="34">
        <f t="shared" si="179"/>
        <v>-0.18000000000000002</v>
      </c>
      <c r="BG367" s="34">
        <v>6</v>
      </c>
      <c r="BH367" s="34" t="s">
        <v>1321</v>
      </c>
      <c r="BI367" s="34">
        <f t="shared" si="180"/>
        <v>-0.18000000000000002</v>
      </c>
      <c r="BJ367" s="34" t="s">
        <v>1328</v>
      </c>
      <c r="BK367" s="34">
        <f t="shared" si="181"/>
        <v>-0.18000000000000002</v>
      </c>
      <c r="BL367" s="34" t="s">
        <v>1353</v>
      </c>
      <c r="BM367" s="34">
        <f t="shared" si="182"/>
        <v>-0.18000000000000002</v>
      </c>
      <c r="BN367" s="34" t="s">
        <v>1339</v>
      </c>
      <c r="BO367" s="34">
        <f t="shared" si="183"/>
        <v>-0.18000000000000002</v>
      </c>
      <c r="BP367" s="34" t="s">
        <v>1345</v>
      </c>
      <c r="BQ367" s="34">
        <f t="shared" si="184"/>
        <v>-0.18000000000000002</v>
      </c>
      <c r="BR367" s="34" t="s">
        <v>1348</v>
      </c>
      <c r="BS367" s="34">
        <f t="shared" si="185"/>
        <v>-0.18000000000000002</v>
      </c>
      <c r="BT367" s="34">
        <v>6</v>
      </c>
      <c r="BU367" s="34" t="s">
        <v>1321</v>
      </c>
      <c r="BV367" s="34">
        <f t="shared" si="186"/>
        <v>-0.3</v>
      </c>
      <c r="BW367" s="34" t="s">
        <v>1328</v>
      </c>
      <c r="BX367" s="34">
        <f t="shared" si="186"/>
        <v>-0.3</v>
      </c>
      <c r="BY367" s="34" t="s">
        <v>70</v>
      </c>
      <c r="BZ367" s="34">
        <f t="shared" si="186"/>
        <v>-0.3</v>
      </c>
      <c r="CA367" s="34" t="s">
        <v>1339</v>
      </c>
      <c r="CB367" s="34">
        <f t="shared" si="186"/>
        <v>-0.3</v>
      </c>
      <c r="CC367" s="34" t="s">
        <v>1345</v>
      </c>
      <c r="CD367" s="34">
        <f t="shared" si="187"/>
        <v>-0.3</v>
      </c>
      <c r="CE367" s="34" t="s">
        <v>1342</v>
      </c>
      <c r="CF367" s="34">
        <f t="shared" si="188"/>
        <v>-0.3</v>
      </c>
      <c r="CG367" s="34">
        <v>6</v>
      </c>
      <c r="CH367" s="34" t="s">
        <v>1321</v>
      </c>
      <c r="CI367" s="34">
        <f t="shared" si="189"/>
        <v>-0.3</v>
      </c>
      <c r="CJ367" s="34" t="s">
        <v>1328</v>
      </c>
      <c r="CK367" s="34">
        <f t="shared" si="190"/>
        <v>-0.3</v>
      </c>
      <c r="CL367" s="34" t="s">
        <v>70</v>
      </c>
      <c r="CM367" s="34">
        <f t="shared" si="191"/>
        <v>-0.3</v>
      </c>
      <c r="CN367" s="34" t="s">
        <v>1339</v>
      </c>
      <c r="CO367" s="34">
        <f t="shared" si="192"/>
        <v>-0.3</v>
      </c>
      <c r="CP367" s="34" t="s">
        <v>1342</v>
      </c>
      <c r="CQ367" s="34">
        <f t="shared" si="193"/>
        <v>-0.3</v>
      </c>
      <c r="CR367" s="34" t="s">
        <v>1342</v>
      </c>
      <c r="CS367" s="34">
        <f t="shared" si="194"/>
        <v>-0.3</v>
      </c>
    </row>
    <row r="368" spans="1:97" s="44" customFormat="1" ht="15.75">
      <c r="A368" s="42" t="s">
        <v>1074</v>
      </c>
      <c r="B368" s="40" t="s">
        <v>540</v>
      </c>
      <c r="C368" s="42" t="s">
        <v>44</v>
      </c>
      <c r="D368" s="42" t="s">
        <v>8</v>
      </c>
      <c r="E368" s="35"/>
      <c r="F368" s="42">
        <v>0</v>
      </c>
      <c r="G368" s="34">
        <v>0</v>
      </c>
      <c r="H368" s="34">
        <v>99</v>
      </c>
      <c r="I368" s="34">
        <v>35</v>
      </c>
      <c r="J368" s="34">
        <v>40</v>
      </c>
      <c r="K368" s="73">
        <v>23</v>
      </c>
      <c r="L368" s="34">
        <v>41</v>
      </c>
      <c r="M368" s="34">
        <v>52</v>
      </c>
      <c r="N368" s="34">
        <v>290</v>
      </c>
      <c r="O368" s="34" t="str">
        <f>IF(D368="理科",IF(N368&gt;=分数线!$C$2,"本科",""),IF(D368="文科",IF(N368&gt;=分数线!$C$3,"本科","")))</f>
        <v/>
      </c>
      <c r="P368" s="34">
        <f t="shared" si="162"/>
        <v>0</v>
      </c>
      <c r="Q368" s="34" t="str">
        <f>IF(D368="理科",IF(N368&gt;=分数线!$C$6,"重本",""),IF(D368="文科",IF(N368&gt;=分数线!$C$7,"重本","")))</f>
        <v/>
      </c>
      <c r="R368" s="34">
        <f t="shared" si="166"/>
        <v>0</v>
      </c>
      <c r="S368" s="34">
        <f t="shared" si="167"/>
        <v>0</v>
      </c>
      <c r="T368" s="34">
        <v>3</v>
      </c>
      <c r="U368" s="34" t="s">
        <v>1326</v>
      </c>
      <c r="V368" s="34">
        <f t="shared" si="168"/>
        <v>0</v>
      </c>
      <c r="W368" s="34" t="s">
        <v>1327</v>
      </c>
      <c r="X368" s="34">
        <f t="shared" si="168"/>
        <v>0</v>
      </c>
      <c r="Y368" s="34" t="s">
        <v>69</v>
      </c>
      <c r="Z368" s="34">
        <f t="shared" si="168"/>
        <v>0</v>
      </c>
      <c r="AA368" s="34" t="s">
        <v>1340</v>
      </c>
      <c r="AB368" s="34">
        <f t="shared" si="168"/>
        <v>0</v>
      </c>
      <c r="AC368" s="34" t="s">
        <v>1345</v>
      </c>
      <c r="AD368" s="34">
        <f t="shared" si="169"/>
        <v>0</v>
      </c>
      <c r="AE368" s="34" t="s">
        <v>1348</v>
      </c>
      <c r="AF368" s="34">
        <f t="shared" si="170"/>
        <v>0</v>
      </c>
      <c r="AG368" s="34" t="s">
        <v>221</v>
      </c>
      <c r="AH368" s="34" t="s">
        <v>1321</v>
      </c>
      <c r="AI368" s="34">
        <f t="shared" si="171"/>
        <v>0</v>
      </c>
      <c r="AJ368" s="34" t="s">
        <v>1328</v>
      </c>
      <c r="AK368" s="34">
        <f t="shared" si="172"/>
        <v>0</v>
      </c>
      <c r="AL368" s="34" t="s">
        <v>1353</v>
      </c>
      <c r="AM368" s="34">
        <f t="shared" si="173"/>
        <v>0</v>
      </c>
      <c r="AN368" s="34" t="s">
        <v>1340</v>
      </c>
      <c r="AO368" s="34">
        <f t="shared" si="174"/>
        <v>0</v>
      </c>
      <c r="AP368" s="34" t="s">
        <v>1345</v>
      </c>
      <c r="AQ368" s="34">
        <f t="shared" si="175"/>
        <v>0</v>
      </c>
      <c r="AR368" s="34" t="s">
        <v>1348</v>
      </c>
      <c r="AS368" s="34">
        <f t="shared" si="176"/>
        <v>0</v>
      </c>
      <c r="AT368" s="34" t="s">
        <v>221</v>
      </c>
      <c r="AU368" s="34" t="s">
        <v>1321</v>
      </c>
      <c r="AV368" s="34">
        <f t="shared" si="177"/>
        <v>0</v>
      </c>
      <c r="AW368" s="34" t="s">
        <v>1328</v>
      </c>
      <c r="AX368" s="34">
        <f t="shared" si="177"/>
        <v>0</v>
      </c>
      <c r="AY368" s="34" t="s">
        <v>1361</v>
      </c>
      <c r="AZ368" s="34">
        <f t="shared" si="177"/>
        <v>0</v>
      </c>
      <c r="BA368" s="34" t="s">
        <v>1339</v>
      </c>
      <c r="BB368" s="34">
        <f t="shared" si="177"/>
        <v>0</v>
      </c>
      <c r="BC368" s="34" t="s">
        <v>1345</v>
      </c>
      <c r="BD368" s="34">
        <f t="shared" si="178"/>
        <v>0</v>
      </c>
      <c r="BE368" s="34" t="s">
        <v>1348</v>
      </c>
      <c r="BF368" s="34">
        <f t="shared" si="179"/>
        <v>0</v>
      </c>
      <c r="BG368" s="34">
        <v>6</v>
      </c>
      <c r="BH368" s="34" t="s">
        <v>1321</v>
      </c>
      <c r="BI368" s="34">
        <f t="shared" si="180"/>
        <v>0</v>
      </c>
      <c r="BJ368" s="34" t="s">
        <v>1328</v>
      </c>
      <c r="BK368" s="34">
        <f t="shared" si="181"/>
        <v>0</v>
      </c>
      <c r="BL368" s="34" t="s">
        <v>1353</v>
      </c>
      <c r="BM368" s="34">
        <f t="shared" si="182"/>
        <v>0</v>
      </c>
      <c r="BN368" s="34" t="s">
        <v>1339</v>
      </c>
      <c r="BO368" s="34">
        <f t="shared" si="183"/>
        <v>0</v>
      </c>
      <c r="BP368" s="34" t="s">
        <v>1345</v>
      </c>
      <c r="BQ368" s="34">
        <f t="shared" si="184"/>
        <v>0</v>
      </c>
      <c r="BR368" s="34" t="s">
        <v>1348</v>
      </c>
      <c r="BS368" s="34">
        <f t="shared" si="185"/>
        <v>0</v>
      </c>
      <c r="BT368" s="34">
        <v>6</v>
      </c>
      <c r="BU368" s="34" t="s">
        <v>1321</v>
      </c>
      <c r="BV368" s="34">
        <f t="shared" si="186"/>
        <v>0</v>
      </c>
      <c r="BW368" s="34" t="s">
        <v>1328</v>
      </c>
      <c r="BX368" s="34">
        <f t="shared" si="186"/>
        <v>0</v>
      </c>
      <c r="BY368" s="34" t="s">
        <v>70</v>
      </c>
      <c r="BZ368" s="34">
        <f t="shared" si="186"/>
        <v>0</v>
      </c>
      <c r="CA368" s="34" t="s">
        <v>1339</v>
      </c>
      <c r="CB368" s="34">
        <f t="shared" si="186"/>
        <v>0</v>
      </c>
      <c r="CC368" s="34" t="s">
        <v>1345</v>
      </c>
      <c r="CD368" s="34">
        <f t="shared" si="187"/>
        <v>0</v>
      </c>
      <c r="CE368" s="34" t="s">
        <v>1342</v>
      </c>
      <c r="CF368" s="34">
        <f t="shared" si="188"/>
        <v>0</v>
      </c>
      <c r="CG368" s="34">
        <v>6</v>
      </c>
      <c r="CH368" s="34" t="s">
        <v>1321</v>
      </c>
      <c r="CI368" s="34">
        <f t="shared" si="189"/>
        <v>0</v>
      </c>
      <c r="CJ368" s="34" t="s">
        <v>1328</v>
      </c>
      <c r="CK368" s="34">
        <f t="shared" si="190"/>
        <v>0</v>
      </c>
      <c r="CL368" s="34" t="s">
        <v>70</v>
      </c>
      <c r="CM368" s="34">
        <f t="shared" si="191"/>
        <v>0</v>
      </c>
      <c r="CN368" s="34" t="s">
        <v>1339</v>
      </c>
      <c r="CO368" s="34">
        <f t="shared" si="192"/>
        <v>0</v>
      </c>
      <c r="CP368" s="34" t="s">
        <v>1342</v>
      </c>
      <c r="CQ368" s="34">
        <f t="shared" si="193"/>
        <v>0</v>
      </c>
      <c r="CR368" s="34" t="s">
        <v>1342</v>
      </c>
      <c r="CS368" s="34">
        <f t="shared" si="194"/>
        <v>0</v>
      </c>
    </row>
    <row r="369" spans="1:97" s="44" customFormat="1" ht="15.75">
      <c r="A369" s="42" t="s">
        <v>1075</v>
      </c>
      <c r="B369" s="40" t="s">
        <v>541</v>
      </c>
      <c r="C369" s="42" t="s">
        <v>44</v>
      </c>
      <c r="D369" s="42" t="s">
        <v>8</v>
      </c>
      <c r="E369" s="35"/>
      <c r="F369" s="42">
        <v>0</v>
      </c>
      <c r="G369" s="34">
        <v>0</v>
      </c>
      <c r="H369" s="34">
        <v>105</v>
      </c>
      <c r="I369" s="34">
        <v>41</v>
      </c>
      <c r="J369" s="34">
        <v>46</v>
      </c>
      <c r="K369" s="73">
        <v>21</v>
      </c>
      <c r="L369" s="34">
        <v>32</v>
      </c>
      <c r="M369" s="34">
        <v>45</v>
      </c>
      <c r="N369" s="34">
        <v>290</v>
      </c>
      <c r="O369" s="34" t="str">
        <f>IF(D369="理科",IF(N369&gt;=分数线!$C$2,"本科",""),IF(D369="文科",IF(N369&gt;=分数线!$C$3,"本科","")))</f>
        <v/>
      </c>
      <c r="P369" s="34">
        <f t="shared" si="162"/>
        <v>0</v>
      </c>
      <c r="Q369" s="34" t="str">
        <f>IF(D369="理科",IF(N369&gt;=分数线!$C$6,"重本",""),IF(D369="文科",IF(N369&gt;=分数线!$C$7,"重本","")))</f>
        <v/>
      </c>
      <c r="R369" s="34">
        <f t="shared" si="166"/>
        <v>0</v>
      </c>
      <c r="S369" s="34">
        <f t="shared" si="167"/>
        <v>0</v>
      </c>
      <c r="T369" s="34">
        <v>4</v>
      </c>
      <c r="U369" s="34" t="s">
        <v>1326</v>
      </c>
      <c r="V369" s="34">
        <f t="shared" si="168"/>
        <v>0</v>
      </c>
      <c r="W369" s="34" t="s">
        <v>1364</v>
      </c>
      <c r="X369" s="34">
        <f t="shared" si="168"/>
        <v>0</v>
      </c>
      <c r="Y369" s="34" t="s">
        <v>1355</v>
      </c>
      <c r="Z369" s="34">
        <f t="shared" si="168"/>
        <v>0</v>
      </c>
      <c r="AA369" s="34" t="s">
        <v>1340</v>
      </c>
      <c r="AB369" s="34">
        <f t="shared" si="168"/>
        <v>0</v>
      </c>
      <c r="AC369" s="34" t="s">
        <v>72</v>
      </c>
      <c r="AD369" s="34">
        <f t="shared" si="169"/>
        <v>0</v>
      </c>
      <c r="AE369" s="34" t="s">
        <v>18</v>
      </c>
      <c r="AF369" s="34">
        <f t="shared" si="170"/>
        <v>0</v>
      </c>
      <c r="AG369" s="34" t="s">
        <v>220</v>
      </c>
      <c r="AH369" s="34" t="s">
        <v>1362</v>
      </c>
      <c r="AI369" s="34">
        <f t="shared" si="171"/>
        <v>0</v>
      </c>
      <c r="AJ369" s="34" t="s">
        <v>1363</v>
      </c>
      <c r="AK369" s="34">
        <f t="shared" si="172"/>
        <v>0</v>
      </c>
      <c r="AL369" s="34" t="s">
        <v>1332</v>
      </c>
      <c r="AM369" s="34">
        <f t="shared" si="173"/>
        <v>0</v>
      </c>
      <c r="AN369" s="34" t="s">
        <v>1340</v>
      </c>
      <c r="AO369" s="34">
        <f t="shared" si="174"/>
        <v>0</v>
      </c>
      <c r="AP369" s="34" t="s">
        <v>72</v>
      </c>
      <c r="AQ369" s="34">
        <f t="shared" si="175"/>
        <v>0</v>
      </c>
      <c r="AR369" s="34" t="s">
        <v>18</v>
      </c>
      <c r="AS369" s="34">
        <f t="shared" si="176"/>
        <v>0</v>
      </c>
      <c r="AT369" s="34" t="s">
        <v>220</v>
      </c>
      <c r="AU369" s="34" t="s">
        <v>1323</v>
      </c>
      <c r="AV369" s="34">
        <f t="shared" si="177"/>
        <v>0</v>
      </c>
      <c r="AW369" s="34" t="s">
        <v>1351</v>
      </c>
      <c r="AX369" s="34">
        <f t="shared" si="177"/>
        <v>0</v>
      </c>
      <c r="AY369" s="34" t="s">
        <v>1332</v>
      </c>
      <c r="AZ369" s="34">
        <f t="shared" si="177"/>
        <v>0</v>
      </c>
      <c r="BA369" s="34" t="s">
        <v>1340</v>
      </c>
      <c r="BB369" s="34">
        <f t="shared" si="177"/>
        <v>0</v>
      </c>
      <c r="BC369" s="34" t="s">
        <v>1358</v>
      </c>
      <c r="BD369" s="34">
        <f t="shared" si="178"/>
        <v>0</v>
      </c>
      <c r="BE369" s="34" t="s">
        <v>1342</v>
      </c>
      <c r="BF369" s="34">
        <f t="shared" si="179"/>
        <v>0</v>
      </c>
      <c r="BG369" s="34">
        <v>7</v>
      </c>
      <c r="BH369" s="34" t="s">
        <v>1323</v>
      </c>
      <c r="BI369" s="34">
        <f t="shared" si="180"/>
        <v>0</v>
      </c>
      <c r="BJ369" s="34" t="s">
        <v>1351</v>
      </c>
      <c r="BK369" s="34">
        <f t="shared" si="181"/>
        <v>0</v>
      </c>
      <c r="BL369" s="34" t="s">
        <v>1332</v>
      </c>
      <c r="BM369" s="34">
        <f t="shared" si="182"/>
        <v>0</v>
      </c>
      <c r="BN369" s="34" t="s">
        <v>1340</v>
      </c>
      <c r="BO369" s="34">
        <f t="shared" si="183"/>
        <v>0</v>
      </c>
      <c r="BP369" s="34" t="s">
        <v>1358</v>
      </c>
      <c r="BQ369" s="34">
        <f t="shared" si="184"/>
        <v>0</v>
      </c>
      <c r="BR369" s="34" t="s">
        <v>1342</v>
      </c>
      <c r="BS369" s="34">
        <f t="shared" si="185"/>
        <v>0</v>
      </c>
      <c r="BT369" s="34">
        <v>7</v>
      </c>
      <c r="BU369" s="34" t="s">
        <v>1323</v>
      </c>
      <c r="BV369" s="34">
        <f t="shared" si="186"/>
        <v>0</v>
      </c>
      <c r="BW369" s="34" t="s">
        <v>19</v>
      </c>
      <c r="BX369" s="34">
        <f t="shared" si="186"/>
        <v>0</v>
      </c>
      <c r="BY369" s="34" t="s">
        <v>1332</v>
      </c>
      <c r="BZ369" s="34">
        <f t="shared" si="186"/>
        <v>0</v>
      </c>
      <c r="CA369" s="34" t="s">
        <v>1340</v>
      </c>
      <c r="CB369" s="34">
        <f t="shared" si="186"/>
        <v>0</v>
      </c>
      <c r="CC369" s="34" t="s">
        <v>1343</v>
      </c>
      <c r="CD369" s="34">
        <f t="shared" si="187"/>
        <v>0</v>
      </c>
      <c r="CE369" s="34" t="s">
        <v>1342</v>
      </c>
      <c r="CF369" s="34">
        <f t="shared" si="188"/>
        <v>0</v>
      </c>
      <c r="CG369" s="34">
        <v>7</v>
      </c>
      <c r="CH369" s="34" t="s">
        <v>1323</v>
      </c>
      <c r="CI369" s="34">
        <f t="shared" si="189"/>
        <v>0</v>
      </c>
      <c r="CJ369" s="34" t="s">
        <v>19</v>
      </c>
      <c r="CK369" s="34">
        <f t="shared" si="190"/>
        <v>0</v>
      </c>
      <c r="CL369" s="34" t="s">
        <v>1332</v>
      </c>
      <c r="CM369" s="34">
        <f t="shared" si="191"/>
        <v>0</v>
      </c>
      <c r="CN369" s="34" t="s">
        <v>1340</v>
      </c>
      <c r="CO369" s="34">
        <f t="shared" si="192"/>
        <v>0</v>
      </c>
      <c r="CP369" s="34" t="s">
        <v>1343</v>
      </c>
      <c r="CQ369" s="34">
        <f t="shared" si="193"/>
        <v>0</v>
      </c>
      <c r="CR369" s="34" t="s">
        <v>1342</v>
      </c>
      <c r="CS369" s="34">
        <f t="shared" si="194"/>
        <v>0</v>
      </c>
    </row>
    <row r="370" spans="1:97" s="44" customFormat="1" ht="15.75">
      <c r="A370" s="42" t="s">
        <v>146</v>
      </c>
      <c r="B370" s="40" t="s">
        <v>542</v>
      </c>
      <c r="C370" s="42" t="s">
        <v>44</v>
      </c>
      <c r="D370" s="42" t="s">
        <v>8</v>
      </c>
      <c r="E370" s="35"/>
      <c r="F370" s="42">
        <v>0</v>
      </c>
      <c r="G370" s="34">
        <v>0</v>
      </c>
      <c r="H370" s="34">
        <v>86</v>
      </c>
      <c r="I370" s="34">
        <v>45</v>
      </c>
      <c r="J370" s="34">
        <v>38</v>
      </c>
      <c r="K370" s="73">
        <v>16.5</v>
      </c>
      <c r="L370" s="34">
        <v>56.5</v>
      </c>
      <c r="M370" s="34">
        <v>47.5</v>
      </c>
      <c r="N370" s="34">
        <v>290</v>
      </c>
      <c r="O370" s="34" t="str">
        <f>IF(D370="理科",IF(N370&gt;=分数线!$C$2,"本科",""),IF(D370="文科",IF(N370&gt;=分数线!$C$3,"本科","")))</f>
        <v/>
      </c>
      <c r="P370" s="34">
        <f t="shared" si="162"/>
        <v>0</v>
      </c>
      <c r="Q370" s="34" t="str">
        <f>IF(D370="理科",IF(N370&gt;=分数线!$C$6,"重本",""),IF(D370="文科",IF(N370&gt;=分数线!$C$7,"重本","")))</f>
        <v/>
      </c>
      <c r="R370" s="34">
        <f t="shared" si="166"/>
        <v>0</v>
      </c>
      <c r="S370" s="34">
        <f t="shared" si="167"/>
        <v>0</v>
      </c>
      <c r="T370" s="34">
        <v>9</v>
      </c>
      <c r="U370" s="34" t="s">
        <v>1325</v>
      </c>
      <c r="V370" s="34">
        <f t="shared" si="168"/>
        <v>0</v>
      </c>
      <c r="W370" s="34" t="s">
        <v>1360</v>
      </c>
      <c r="X370" s="34">
        <f t="shared" si="168"/>
        <v>0</v>
      </c>
      <c r="Y370" s="34" t="s">
        <v>1335</v>
      </c>
      <c r="Z370" s="34">
        <f t="shared" si="168"/>
        <v>0</v>
      </c>
      <c r="AA370" s="34" t="e">
        <v>#N/A</v>
      </c>
      <c r="AB370" s="34">
        <f t="shared" si="168"/>
        <v>0</v>
      </c>
      <c r="AC370" s="34" t="e">
        <v>#N/A</v>
      </c>
      <c r="AD370" s="34">
        <f t="shared" si="169"/>
        <v>0</v>
      </c>
      <c r="AE370" s="34" t="e">
        <v>#N/A</v>
      </c>
      <c r="AF370" s="34">
        <f t="shared" si="170"/>
        <v>0</v>
      </c>
      <c r="AG370" s="34" t="e">
        <v>#N/A</v>
      </c>
      <c r="AH370" s="34" t="e">
        <v>#N/A</v>
      </c>
      <c r="AI370" s="34">
        <f t="shared" si="171"/>
        <v>0</v>
      </c>
      <c r="AJ370" s="34" t="e">
        <v>#N/A</v>
      </c>
      <c r="AK370" s="34">
        <f t="shared" si="172"/>
        <v>0</v>
      </c>
      <c r="AL370" s="34" t="e">
        <v>#N/A</v>
      </c>
      <c r="AM370" s="34">
        <f t="shared" si="173"/>
        <v>0</v>
      </c>
      <c r="AN370" s="34" t="e">
        <v>#N/A</v>
      </c>
      <c r="AO370" s="34">
        <f t="shared" si="174"/>
        <v>0</v>
      </c>
      <c r="AP370" s="34" t="e">
        <v>#N/A</v>
      </c>
      <c r="AQ370" s="34">
        <f t="shared" si="175"/>
        <v>0</v>
      </c>
      <c r="AR370" s="34" t="e">
        <v>#N/A</v>
      </c>
      <c r="AS370" s="34">
        <f t="shared" si="176"/>
        <v>0</v>
      </c>
      <c r="AT370" s="34" t="s">
        <v>227</v>
      </c>
      <c r="AU370" s="34" t="s">
        <v>1325</v>
      </c>
      <c r="AV370" s="34">
        <f t="shared" si="177"/>
        <v>0</v>
      </c>
      <c r="AW370" s="34" t="s">
        <v>1360</v>
      </c>
      <c r="AX370" s="34">
        <f t="shared" si="177"/>
        <v>0</v>
      </c>
      <c r="AY370" s="34" t="s">
        <v>1334</v>
      </c>
      <c r="AZ370" s="34">
        <f t="shared" si="177"/>
        <v>0</v>
      </c>
      <c r="BA370" s="34" t="s">
        <v>1356</v>
      </c>
      <c r="BB370" s="34">
        <f t="shared" si="177"/>
        <v>0</v>
      </c>
      <c r="BC370" s="34" t="s">
        <v>73</v>
      </c>
      <c r="BD370" s="34">
        <f t="shared" si="178"/>
        <v>0</v>
      </c>
      <c r="BE370" s="34" t="s">
        <v>1348</v>
      </c>
      <c r="BF370" s="34">
        <f t="shared" si="179"/>
        <v>0</v>
      </c>
      <c r="BG370" s="34">
        <v>9</v>
      </c>
      <c r="BH370" s="34" t="s">
        <v>1325</v>
      </c>
      <c r="BI370" s="34">
        <f t="shared" si="180"/>
        <v>0</v>
      </c>
      <c r="BJ370" s="34" t="s">
        <v>1331</v>
      </c>
      <c r="BK370" s="34">
        <f t="shared" si="181"/>
        <v>0</v>
      </c>
      <c r="BL370" s="34" t="s">
        <v>1334</v>
      </c>
      <c r="BM370" s="34">
        <f t="shared" si="182"/>
        <v>0</v>
      </c>
      <c r="BN370" s="34" t="s">
        <v>1357</v>
      </c>
      <c r="BO370" s="34">
        <f t="shared" si="183"/>
        <v>0</v>
      </c>
      <c r="BP370" s="34" t="s">
        <v>73</v>
      </c>
      <c r="BQ370" s="34">
        <f t="shared" si="184"/>
        <v>0</v>
      </c>
      <c r="BR370" s="34" t="s">
        <v>1348</v>
      </c>
      <c r="BS370" s="34">
        <f t="shared" si="185"/>
        <v>0</v>
      </c>
      <c r="BT370" s="34">
        <v>9</v>
      </c>
      <c r="BU370" s="34" t="s">
        <v>1325</v>
      </c>
      <c r="BV370" s="34">
        <f t="shared" si="186"/>
        <v>0</v>
      </c>
      <c r="BW370" s="34" t="s">
        <v>1331</v>
      </c>
      <c r="BX370" s="34">
        <f t="shared" si="186"/>
        <v>0</v>
      </c>
      <c r="BY370" s="34" t="s">
        <v>1334</v>
      </c>
      <c r="BZ370" s="34">
        <f t="shared" si="186"/>
        <v>0</v>
      </c>
      <c r="CA370" s="34" t="s">
        <v>1339</v>
      </c>
      <c r="CB370" s="34">
        <f t="shared" si="186"/>
        <v>0</v>
      </c>
      <c r="CC370" s="34" t="s">
        <v>1343</v>
      </c>
      <c r="CD370" s="34">
        <f t="shared" si="187"/>
        <v>0</v>
      </c>
      <c r="CE370" s="34" t="s">
        <v>1348</v>
      </c>
      <c r="CF370" s="34">
        <f t="shared" si="188"/>
        <v>0</v>
      </c>
      <c r="CG370" s="34">
        <v>9</v>
      </c>
      <c r="CH370" s="34" t="s">
        <v>1325</v>
      </c>
      <c r="CI370" s="34">
        <f t="shared" si="189"/>
        <v>0</v>
      </c>
      <c r="CJ370" s="34" t="s">
        <v>1331</v>
      </c>
      <c r="CK370" s="34">
        <f t="shared" si="190"/>
        <v>0</v>
      </c>
      <c r="CL370" s="34" t="s">
        <v>1334</v>
      </c>
      <c r="CM370" s="34">
        <f t="shared" si="191"/>
        <v>0</v>
      </c>
      <c r="CN370" s="34" t="s">
        <v>1339</v>
      </c>
      <c r="CO370" s="34">
        <f t="shared" si="192"/>
        <v>0</v>
      </c>
      <c r="CP370" s="34" t="s">
        <v>1343</v>
      </c>
      <c r="CQ370" s="34">
        <f t="shared" si="193"/>
        <v>0</v>
      </c>
      <c r="CR370" s="34" t="s">
        <v>1348</v>
      </c>
      <c r="CS370" s="34">
        <f t="shared" si="194"/>
        <v>0</v>
      </c>
    </row>
    <row r="371" spans="1:97" s="44" customFormat="1" ht="15.75">
      <c r="A371" s="42" t="s">
        <v>1076</v>
      </c>
      <c r="B371" s="40" t="s">
        <v>543</v>
      </c>
      <c r="C371" s="42" t="s">
        <v>44</v>
      </c>
      <c r="D371" s="42" t="s">
        <v>8</v>
      </c>
      <c r="E371" s="35"/>
      <c r="F371" s="42">
        <v>0</v>
      </c>
      <c r="G371" s="34">
        <v>0</v>
      </c>
      <c r="H371" s="34">
        <v>98</v>
      </c>
      <c r="I371" s="34">
        <v>55</v>
      </c>
      <c r="J371" s="34">
        <v>74</v>
      </c>
      <c r="K371" s="73">
        <v>24</v>
      </c>
      <c r="L371" s="34">
        <v>24</v>
      </c>
      <c r="M371" s="34">
        <v>12.5</v>
      </c>
      <c r="N371" s="34">
        <v>288</v>
      </c>
      <c r="O371" s="34" t="str">
        <f>IF(D371="理科",IF(N371&gt;=分数线!$C$2,"本科",""),IF(D371="文科",IF(N371&gt;=分数线!$C$3,"本科","")))</f>
        <v/>
      </c>
      <c r="P371" s="34">
        <f t="shared" si="162"/>
        <v>0</v>
      </c>
      <c r="Q371" s="34" t="str">
        <f>IF(D371="理科",IF(N371&gt;=分数线!$C$6,"重本",""),IF(D371="文科",IF(N371&gt;=分数线!$C$7,"重本","")))</f>
        <v/>
      </c>
      <c r="R371" s="34">
        <f t="shared" si="166"/>
        <v>0</v>
      </c>
      <c r="S371" s="34">
        <f t="shared" si="167"/>
        <v>0</v>
      </c>
      <c r="T371" s="34">
        <v>7</v>
      </c>
      <c r="U371" s="34" t="s">
        <v>1362</v>
      </c>
      <c r="V371" s="34">
        <f t="shared" si="168"/>
        <v>0</v>
      </c>
      <c r="W371" s="34" t="s">
        <v>1363</v>
      </c>
      <c r="X371" s="34">
        <f t="shared" si="168"/>
        <v>0</v>
      </c>
      <c r="Y371" s="34" t="s">
        <v>1332</v>
      </c>
      <c r="Z371" s="34">
        <f t="shared" si="168"/>
        <v>0</v>
      </c>
      <c r="AA371" s="34" t="e">
        <v>#N/A</v>
      </c>
      <c r="AB371" s="34">
        <f t="shared" si="168"/>
        <v>0</v>
      </c>
      <c r="AC371" s="34" t="e">
        <v>#N/A</v>
      </c>
      <c r="AD371" s="34">
        <f t="shared" si="169"/>
        <v>0</v>
      </c>
      <c r="AE371" s="34" t="e">
        <v>#N/A</v>
      </c>
      <c r="AF371" s="34">
        <f t="shared" si="170"/>
        <v>0</v>
      </c>
      <c r="AG371" s="34" t="e">
        <v>#N/A</v>
      </c>
      <c r="AH371" s="34" t="e">
        <v>#N/A</v>
      </c>
      <c r="AI371" s="34">
        <f t="shared" si="171"/>
        <v>0</v>
      </c>
      <c r="AJ371" s="34" t="e">
        <v>#N/A</v>
      </c>
      <c r="AK371" s="34">
        <f t="shared" si="172"/>
        <v>0</v>
      </c>
      <c r="AL371" s="34" t="e">
        <v>#N/A</v>
      </c>
      <c r="AM371" s="34">
        <f t="shared" si="173"/>
        <v>0</v>
      </c>
      <c r="AN371" s="34" t="e">
        <v>#N/A</v>
      </c>
      <c r="AO371" s="34">
        <f t="shared" si="174"/>
        <v>0</v>
      </c>
      <c r="AP371" s="34" t="e">
        <v>#N/A</v>
      </c>
      <c r="AQ371" s="34">
        <f t="shared" si="175"/>
        <v>0</v>
      </c>
      <c r="AR371" s="34" t="e">
        <v>#N/A</v>
      </c>
      <c r="AS371" s="34">
        <f t="shared" si="176"/>
        <v>0</v>
      </c>
      <c r="AT371" s="34" t="s">
        <v>220</v>
      </c>
      <c r="AU371" s="34" t="s">
        <v>1323</v>
      </c>
      <c r="AV371" s="34">
        <f t="shared" si="177"/>
        <v>0</v>
      </c>
      <c r="AW371" s="34" t="s">
        <v>1351</v>
      </c>
      <c r="AX371" s="34">
        <f t="shared" si="177"/>
        <v>0</v>
      </c>
      <c r="AY371" s="34" t="s">
        <v>1332</v>
      </c>
      <c r="AZ371" s="34">
        <f t="shared" si="177"/>
        <v>0</v>
      </c>
      <c r="BA371" s="34" t="s">
        <v>1340</v>
      </c>
      <c r="BB371" s="34">
        <f t="shared" si="177"/>
        <v>0</v>
      </c>
      <c r="BC371" s="34" t="s">
        <v>1358</v>
      </c>
      <c r="BD371" s="34">
        <f t="shared" si="178"/>
        <v>0</v>
      </c>
      <c r="BE371" s="34" t="s">
        <v>1342</v>
      </c>
      <c r="BF371" s="34">
        <f t="shared" si="179"/>
        <v>0</v>
      </c>
      <c r="BG371" s="34">
        <v>7</v>
      </c>
      <c r="BH371" s="34" t="s">
        <v>1323</v>
      </c>
      <c r="BI371" s="34">
        <f t="shared" si="180"/>
        <v>0</v>
      </c>
      <c r="BJ371" s="34" t="s">
        <v>1351</v>
      </c>
      <c r="BK371" s="34">
        <f t="shared" si="181"/>
        <v>0</v>
      </c>
      <c r="BL371" s="34" t="s">
        <v>1332</v>
      </c>
      <c r="BM371" s="34">
        <f t="shared" si="182"/>
        <v>0</v>
      </c>
      <c r="BN371" s="34" t="s">
        <v>1340</v>
      </c>
      <c r="BO371" s="34">
        <f t="shared" si="183"/>
        <v>0</v>
      </c>
      <c r="BP371" s="34" t="s">
        <v>1358</v>
      </c>
      <c r="BQ371" s="34">
        <f t="shared" si="184"/>
        <v>0</v>
      </c>
      <c r="BR371" s="34" t="s">
        <v>1342</v>
      </c>
      <c r="BS371" s="34">
        <f t="shared" si="185"/>
        <v>0</v>
      </c>
      <c r="BT371" s="34">
        <v>7</v>
      </c>
      <c r="BU371" s="34" t="s">
        <v>1323</v>
      </c>
      <c r="BV371" s="34">
        <f t="shared" si="186"/>
        <v>0</v>
      </c>
      <c r="BW371" s="34" t="s">
        <v>19</v>
      </c>
      <c r="BX371" s="34">
        <f t="shared" si="186"/>
        <v>0</v>
      </c>
      <c r="BY371" s="34" t="s">
        <v>1332</v>
      </c>
      <c r="BZ371" s="34">
        <f t="shared" si="186"/>
        <v>0</v>
      </c>
      <c r="CA371" s="34" t="s">
        <v>1340</v>
      </c>
      <c r="CB371" s="34">
        <f t="shared" si="186"/>
        <v>0</v>
      </c>
      <c r="CC371" s="34" t="s">
        <v>1343</v>
      </c>
      <c r="CD371" s="34">
        <f t="shared" si="187"/>
        <v>0</v>
      </c>
      <c r="CE371" s="34" t="s">
        <v>1342</v>
      </c>
      <c r="CF371" s="34">
        <f t="shared" si="188"/>
        <v>0</v>
      </c>
      <c r="CG371" s="34">
        <v>7</v>
      </c>
      <c r="CH371" s="34" t="s">
        <v>1323</v>
      </c>
      <c r="CI371" s="34">
        <f t="shared" si="189"/>
        <v>0</v>
      </c>
      <c r="CJ371" s="34" t="s">
        <v>19</v>
      </c>
      <c r="CK371" s="34">
        <f t="shared" si="190"/>
        <v>0</v>
      </c>
      <c r="CL371" s="34" t="s">
        <v>1332</v>
      </c>
      <c r="CM371" s="34">
        <f t="shared" si="191"/>
        <v>0</v>
      </c>
      <c r="CN371" s="34" t="s">
        <v>1340</v>
      </c>
      <c r="CO371" s="34">
        <f t="shared" si="192"/>
        <v>0</v>
      </c>
      <c r="CP371" s="34" t="s">
        <v>1343</v>
      </c>
      <c r="CQ371" s="34">
        <f t="shared" si="193"/>
        <v>0</v>
      </c>
      <c r="CR371" s="34" t="s">
        <v>1342</v>
      </c>
      <c r="CS371" s="34">
        <f t="shared" si="194"/>
        <v>0</v>
      </c>
    </row>
    <row r="372" spans="1:97" s="44" customFormat="1" ht="15.75">
      <c r="A372" s="42" t="s">
        <v>1077</v>
      </c>
      <c r="B372" s="40" t="s">
        <v>544</v>
      </c>
      <c r="C372" s="42" t="s">
        <v>44</v>
      </c>
      <c r="D372" s="42" t="s">
        <v>8</v>
      </c>
      <c r="E372" s="35"/>
      <c r="F372" s="42">
        <v>0</v>
      </c>
      <c r="G372" s="34">
        <v>0</v>
      </c>
      <c r="H372" s="34">
        <v>100</v>
      </c>
      <c r="I372" s="34">
        <v>43</v>
      </c>
      <c r="J372" s="34">
        <v>46</v>
      </c>
      <c r="K372" s="73">
        <v>19</v>
      </c>
      <c r="L372" s="34">
        <v>48.5</v>
      </c>
      <c r="M372" s="34">
        <v>30.5</v>
      </c>
      <c r="N372" s="34">
        <v>287</v>
      </c>
      <c r="O372" s="34" t="str">
        <f>IF(D372="理科",IF(N372&gt;=分数线!$C$2,"本科",""),IF(D372="文科",IF(N372&gt;=分数线!$C$3,"本科","")))</f>
        <v/>
      </c>
      <c r="P372" s="34">
        <f t="shared" si="162"/>
        <v>0</v>
      </c>
      <c r="Q372" s="34" t="str">
        <f>IF(D372="理科",IF(N372&gt;=分数线!$C$6,"重本",""),IF(D372="文科",IF(N372&gt;=分数线!$C$7,"重本","")))</f>
        <v/>
      </c>
      <c r="R372" s="34">
        <f t="shared" si="166"/>
        <v>0</v>
      </c>
      <c r="S372" s="34">
        <f t="shared" si="167"/>
        <v>0</v>
      </c>
      <c r="T372" s="34">
        <v>3</v>
      </c>
      <c r="U372" s="34" t="s">
        <v>1326</v>
      </c>
      <c r="V372" s="34">
        <f t="shared" si="168"/>
        <v>0</v>
      </c>
      <c r="W372" s="34" t="s">
        <v>1327</v>
      </c>
      <c r="X372" s="34">
        <f t="shared" si="168"/>
        <v>0</v>
      </c>
      <c r="Y372" s="34" t="s">
        <v>69</v>
      </c>
      <c r="Z372" s="34">
        <f t="shared" si="168"/>
        <v>0</v>
      </c>
      <c r="AA372" s="34" t="s">
        <v>1340</v>
      </c>
      <c r="AB372" s="34">
        <f t="shared" si="168"/>
        <v>0</v>
      </c>
      <c r="AC372" s="34" t="s">
        <v>72</v>
      </c>
      <c r="AD372" s="34">
        <f t="shared" si="169"/>
        <v>0</v>
      </c>
      <c r="AE372" s="34" t="s">
        <v>18</v>
      </c>
      <c r="AF372" s="34">
        <f t="shared" si="170"/>
        <v>0</v>
      </c>
      <c r="AG372" s="34" t="s">
        <v>220</v>
      </c>
      <c r="AH372" s="34" t="s">
        <v>1362</v>
      </c>
      <c r="AI372" s="34">
        <f t="shared" si="171"/>
        <v>0</v>
      </c>
      <c r="AJ372" s="34" t="s">
        <v>1363</v>
      </c>
      <c r="AK372" s="34">
        <f t="shared" si="172"/>
        <v>0</v>
      </c>
      <c r="AL372" s="34" t="s">
        <v>1332</v>
      </c>
      <c r="AM372" s="34">
        <f t="shared" si="173"/>
        <v>0</v>
      </c>
      <c r="AN372" s="34" t="s">
        <v>1340</v>
      </c>
      <c r="AO372" s="34">
        <f t="shared" si="174"/>
        <v>0</v>
      </c>
      <c r="AP372" s="34" t="s">
        <v>72</v>
      </c>
      <c r="AQ372" s="34">
        <f t="shared" si="175"/>
        <v>0</v>
      </c>
      <c r="AR372" s="34" t="s">
        <v>18</v>
      </c>
      <c r="AS372" s="34">
        <f t="shared" si="176"/>
        <v>0</v>
      </c>
      <c r="AT372" s="34" t="s">
        <v>220</v>
      </c>
      <c r="AU372" s="34" t="s">
        <v>1323</v>
      </c>
      <c r="AV372" s="34">
        <f t="shared" si="177"/>
        <v>0</v>
      </c>
      <c r="AW372" s="34" t="s">
        <v>1351</v>
      </c>
      <c r="AX372" s="34">
        <f t="shared" si="177"/>
        <v>0</v>
      </c>
      <c r="AY372" s="34" t="s">
        <v>1332</v>
      </c>
      <c r="AZ372" s="34">
        <f t="shared" si="177"/>
        <v>0</v>
      </c>
      <c r="BA372" s="34" t="s">
        <v>1340</v>
      </c>
      <c r="BB372" s="34">
        <f t="shared" si="177"/>
        <v>0</v>
      </c>
      <c r="BC372" s="34" t="s">
        <v>1358</v>
      </c>
      <c r="BD372" s="34">
        <f t="shared" si="178"/>
        <v>0</v>
      </c>
      <c r="BE372" s="34" t="s">
        <v>1342</v>
      </c>
      <c r="BF372" s="34">
        <f t="shared" si="179"/>
        <v>0</v>
      </c>
      <c r="BG372" s="34">
        <v>7</v>
      </c>
      <c r="BH372" s="34" t="s">
        <v>1323</v>
      </c>
      <c r="BI372" s="34">
        <f t="shared" si="180"/>
        <v>0</v>
      </c>
      <c r="BJ372" s="34" t="s">
        <v>1351</v>
      </c>
      <c r="BK372" s="34">
        <f t="shared" si="181"/>
        <v>0</v>
      </c>
      <c r="BL372" s="34" t="s">
        <v>1332</v>
      </c>
      <c r="BM372" s="34">
        <f t="shared" si="182"/>
        <v>0</v>
      </c>
      <c r="BN372" s="34" t="s">
        <v>1340</v>
      </c>
      <c r="BO372" s="34">
        <f t="shared" si="183"/>
        <v>0</v>
      </c>
      <c r="BP372" s="34" t="s">
        <v>1358</v>
      </c>
      <c r="BQ372" s="34">
        <f t="shared" si="184"/>
        <v>0</v>
      </c>
      <c r="BR372" s="34" t="s">
        <v>1342</v>
      </c>
      <c r="BS372" s="34">
        <f t="shared" si="185"/>
        <v>0</v>
      </c>
      <c r="BT372" s="34">
        <v>7</v>
      </c>
      <c r="BU372" s="34" t="s">
        <v>1323</v>
      </c>
      <c r="BV372" s="34">
        <f t="shared" si="186"/>
        <v>0</v>
      </c>
      <c r="BW372" s="34" t="s">
        <v>19</v>
      </c>
      <c r="BX372" s="34">
        <f t="shared" si="186"/>
        <v>0</v>
      </c>
      <c r="BY372" s="34" t="s">
        <v>1332</v>
      </c>
      <c r="BZ372" s="34">
        <f t="shared" si="186"/>
        <v>0</v>
      </c>
      <c r="CA372" s="34" t="s">
        <v>1340</v>
      </c>
      <c r="CB372" s="34">
        <f t="shared" si="186"/>
        <v>0</v>
      </c>
      <c r="CC372" s="34" t="s">
        <v>1343</v>
      </c>
      <c r="CD372" s="34">
        <f t="shared" si="187"/>
        <v>0</v>
      </c>
      <c r="CE372" s="34" t="s">
        <v>1342</v>
      </c>
      <c r="CF372" s="34">
        <f t="shared" si="188"/>
        <v>0</v>
      </c>
      <c r="CG372" s="34">
        <v>7</v>
      </c>
      <c r="CH372" s="34" t="s">
        <v>1323</v>
      </c>
      <c r="CI372" s="34">
        <f t="shared" si="189"/>
        <v>0</v>
      </c>
      <c r="CJ372" s="34" t="s">
        <v>19</v>
      </c>
      <c r="CK372" s="34">
        <f t="shared" si="190"/>
        <v>0</v>
      </c>
      <c r="CL372" s="34" t="s">
        <v>1332</v>
      </c>
      <c r="CM372" s="34">
        <f t="shared" si="191"/>
        <v>0</v>
      </c>
      <c r="CN372" s="34" t="s">
        <v>1340</v>
      </c>
      <c r="CO372" s="34">
        <f t="shared" si="192"/>
        <v>0</v>
      </c>
      <c r="CP372" s="34" t="s">
        <v>1343</v>
      </c>
      <c r="CQ372" s="34">
        <f t="shared" si="193"/>
        <v>0</v>
      </c>
      <c r="CR372" s="34" t="s">
        <v>1342</v>
      </c>
      <c r="CS372" s="34">
        <f t="shared" si="194"/>
        <v>0</v>
      </c>
    </row>
    <row r="373" spans="1:97" s="44" customFormat="1" ht="15.75">
      <c r="A373" s="42" t="s">
        <v>1078</v>
      </c>
      <c r="B373" s="40" t="s">
        <v>545</v>
      </c>
      <c r="C373" s="42" t="s">
        <v>44</v>
      </c>
      <c r="D373" s="42" t="s">
        <v>8</v>
      </c>
      <c r="E373" s="35"/>
      <c r="F373" s="42">
        <v>0</v>
      </c>
      <c r="G373" s="34">
        <v>0</v>
      </c>
      <c r="H373" s="34">
        <v>84</v>
      </c>
      <c r="I373" s="34">
        <v>51</v>
      </c>
      <c r="J373" s="34">
        <v>54</v>
      </c>
      <c r="K373" s="73">
        <v>27.5</v>
      </c>
      <c r="L373" s="34">
        <v>37</v>
      </c>
      <c r="M373" s="34">
        <v>32.5</v>
      </c>
      <c r="N373" s="34">
        <v>286</v>
      </c>
      <c r="O373" s="34" t="str">
        <f>IF(D373="理科",IF(N373&gt;=分数线!$C$2,"本科",""),IF(D373="文科",IF(N373&gt;=分数线!$C$3,"本科","")))</f>
        <v/>
      </c>
      <c r="P373" s="34">
        <f t="shared" si="162"/>
        <v>0</v>
      </c>
      <c r="Q373" s="34" t="str">
        <f>IF(D373="理科",IF(N373&gt;=分数线!$C$6,"重本",""),IF(D373="文科",IF(N373&gt;=分数线!$C$7,"重本","")))</f>
        <v/>
      </c>
      <c r="R373" s="34">
        <f t="shared" si="166"/>
        <v>0</v>
      </c>
      <c r="S373" s="34">
        <f t="shared" si="167"/>
        <v>0</v>
      </c>
      <c r="T373" s="34">
        <v>6</v>
      </c>
      <c r="U373" s="34" t="s">
        <v>1321</v>
      </c>
      <c r="V373" s="34">
        <f t="shared" si="168"/>
        <v>0</v>
      </c>
      <c r="W373" s="34" t="s">
        <v>1328</v>
      </c>
      <c r="X373" s="34">
        <f t="shared" si="168"/>
        <v>0</v>
      </c>
      <c r="Y373" s="34" t="s">
        <v>1353</v>
      </c>
      <c r="Z373" s="34">
        <f t="shared" si="168"/>
        <v>0</v>
      </c>
      <c r="AA373" s="34" t="s">
        <v>1340</v>
      </c>
      <c r="AB373" s="34">
        <f t="shared" si="168"/>
        <v>0</v>
      </c>
      <c r="AC373" s="34" t="s">
        <v>1345</v>
      </c>
      <c r="AD373" s="34">
        <f t="shared" si="169"/>
        <v>0</v>
      </c>
      <c r="AE373" s="34" t="s">
        <v>1348</v>
      </c>
      <c r="AF373" s="34">
        <f t="shared" si="170"/>
        <v>0</v>
      </c>
      <c r="AG373" s="34" t="s">
        <v>221</v>
      </c>
      <c r="AH373" s="34" t="s">
        <v>1321</v>
      </c>
      <c r="AI373" s="34">
        <f t="shared" si="171"/>
        <v>0</v>
      </c>
      <c r="AJ373" s="34" t="s">
        <v>1328</v>
      </c>
      <c r="AK373" s="34">
        <f t="shared" si="172"/>
        <v>0</v>
      </c>
      <c r="AL373" s="34" t="s">
        <v>1353</v>
      </c>
      <c r="AM373" s="34">
        <f t="shared" si="173"/>
        <v>0</v>
      </c>
      <c r="AN373" s="34" t="s">
        <v>1340</v>
      </c>
      <c r="AO373" s="34">
        <f t="shared" si="174"/>
        <v>0</v>
      </c>
      <c r="AP373" s="34" t="s">
        <v>1345</v>
      </c>
      <c r="AQ373" s="34">
        <f t="shared" si="175"/>
        <v>0</v>
      </c>
      <c r="AR373" s="34" t="s">
        <v>1348</v>
      </c>
      <c r="AS373" s="34">
        <f t="shared" si="176"/>
        <v>0</v>
      </c>
      <c r="AT373" s="34" t="s">
        <v>221</v>
      </c>
      <c r="AU373" s="34" t="s">
        <v>1321</v>
      </c>
      <c r="AV373" s="34">
        <f t="shared" si="177"/>
        <v>0</v>
      </c>
      <c r="AW373" s="34" t="s">
        <v>1328</v>
      </c>
      <c r="AX373" s="34">
        <f t="shared" si="177"/>
        <v>0</v>
      </c>
      <c r="AY373" s="34" t="s">
        <v>1361</v>
      </c>
      <c r="AZ373" s="34">
        <f t="shared" si="177"/>
        <v>0</v>
      </c>
      <c r="BA373" s="34" t="s">
        <v>1339</v>
      </c>
      <c r="BB373" s="34">
        <f t="shared" si="177"/>
        <v>0</v>
      </c>
      <c r="BC373" s="34" t="s">
        <v>1345</v>
      </c>
      <c r="BD373" s="34">
        <f t="shared" si="178"/>
        <v>0</v>
      </c>
      <c r="BE373" s="34" t="s">
        <v>1348</v>
      </c>
      <c r="BF373" s="34">
        <f t="shared" si="179"/>
        <v>0</v>
      </c>
      <c r="BG373" s="34">
        <v>6</v>
      </c>
      <c r="BH373" s="34" t="s">
        <v>1321</v>
      </c>
      <c r="BI373" s="34">
        <f t="shared" si="180"/>
        <v>0</v>
      </c>
      <c r="BJ373" s="34" t="s">
        <v>1328</v>
      </c>
      <c r="BK373" s="34">
        <f t="shared" si="181"/>
        <v>0</v>
      </c>
      <c r="BL373" s="34" t="s">
        <v>1353</v>
      </c>
      <c r="BM373" s="34">
        <f t="shared" si="182"/>
        <v>0</v>
      </c>
      <c r="BN373" s="34" t="s">
        <v>1339</v>
      </c>
      <c r="BO373" s="34">
        <f t="shared" si="183"/>
        <v>0</v>
      </c>
      <c r="BP373" s="34" t="s">
        <v>1345</v>
      </c>
      <c r="BQ373" s="34">
        <f t="shared" si="184"/>
        <v>0</v>
      </c>
      <c r="BR373" s="34" t="s">
        <v>1348</v>
      </c>
      <c r="BS373" s="34">
        <f t="shared" si="185"/>
        <v>0</v>
      </c>
      <c r="BT373" s="34">
        <v>6</v>
      </c>
      <c r="BU373" s="34" t="s">
        <v>1321</v>
      </c>
      <c r="BV373" s="34">
        <f t="shared" si="186"/>
        <v>0</v>
      </c>
      <c r="BW373" s="34" t="s">
        <v>1328</v>
      </c>
      <c r="BX373" s="34">
        <f t="shared" si="186"/>
        <v>0</v>
      </c>
      <c r="BY373" s="34" t="s">
        <v>70</v>
      </c>
      <c r="BZ373" s="34">
        <f t="shared" si="186"/>
        <v>0</v>
      </c>
      <c r="CA373" s="34" t="s">
        <v>1339</v>
      </c>
      <c r="CB373" s="34">
        <f t="shared" si="186"/>
        <v>0</v>
      </c>
      <c r="CC373" s="34" t="s">
        <v>1345</v>
      </c>
      <c r="CD373" s="34">
        <f t="shared" si="187"/>
        <v>0</v>
      </c>
      <c r="CE373" s="34" t="s">
        <v>1342</v>
      </c>
      <c r="CF373" s="34">
        <f t="shared" si="188"/>
        <v>0</v>
      </c>
      <c r="CG373" s="34">
        <v>6</v>
      </c>
      <c r="CH373" s="34" t="s">
        <v>1321</v>
      </c>
      <c r="CI373" s="34">
        <f t="shared" si="189"/>
        <v>0</v>
      </c>
      <c r="CJ373" s="34" t="s">
        <v>1328</v>
      </c>
      <c r="CK373" s="34">
        <f t="shared" si="190"/>
        <v>0</v>
      </c>
      <c r="CL373" s="34" t="s">
        <v>70</v>
      </c>
      <c r="CM373" s="34">
        <f t="shared" si="191"/>
        <v>0</v>
      </c>
      <c r="CN373" s="34" t="s">
        <v>1339</v>
      </c>
      <c r="CO373" s="34">
        <f t="shared" si="192"/>
        <v>0</v>
      </c>
      <c r="CP373" s="34" t="s">
        <v>1342</v>
      </c>
      <c r="CQ373" s="34">
        <f t="shared" si="193"/>
        <v>0</v>
      </c>
      <c r="CR373" s="34" t="s">
        <v>1342</v>
      </c>
      <c r="CS373" s="34">
        <f t="shared" si="194"/>
        <v>0</v>
      </c>
    </row>
    <row r="374" spans="1:97" s="44" customFormat="1" ht="15.75">
      <c r="A374" s="42" t="s">
        <v>1079</v>
      </c>
      <c r="B374" s="40" t="s">
        <v>546</v>
      </c>
      <c r="C374" s="42" t="s">
        <v>44</v>
      </c>
      <c r="D374" s="42" t="s">
        <v>8</v>
      </c>
      <c r="E374" s="35"/>
      <c r="F374" s="42">
        <v>0</v>
      </c>
      <c r="G374" s="34">
        <v>0</v>
      </c>
      <c r="H374" s="34">
        <v>87</v>
      </c>
      <c r="I374" s="34">
        <v>38</v>
      </c>
      <c r="J374" s="34">
        <v>38</v>
      </c>
      <c r="K374" s="73">
        <v>30</v>
      </c>
      <c r="L374" s="34">
        <v>40.5</v>
      </c>
      <c r="M374" s="34">
        <v>49.5</v>
      </c>
      <c r="N374" s="34">
        <v>283</v>
      </c>
      <c r="O374" s="34" t="str">
        <f>IF(D374="理科",IF(N374&gt;=分数线!$C$2,"本科",""),IF(D374="文科",IF(N374&gt;=分数线!$C$3,"本科","")))</f>
        <v/>
      </c>
      <c r="P374" s="34">
        <f t="shared" si="162"/>
        <v>0</v>
      </c>
      <c r="Q374" s="34" t="str">
        <f>IF(D374="理科",IF(N374&gt;=分数线!$C$6,"重本",""),IF(D374="文科",IF(N374&gt;=分数线!$C$7,"重本","")))</f>
        <v/>
      </c>
      <c r="R374" s="34">
        <f t="shared" si="166"/>
        <v>0</v>
      </c>
      <c r="S374" s="34">
        <f t="shared" si="167"/>
        <v>0</v>
      </c>
      <c r="T374" s="34">
        <v>4</v>
      </c>
      <c r="U374" s="34" t="s">
        <v>1326</v>
      </c>
      <c r="V374" s="34">
        <f t="shared" si="168"/>
        <v>0</v>
      </c>
      <c r="W374" s="34" t="s">
        <v>1364</v>
      </c>
      <c r="X374" s="34">
        <f t="shared" si="168"/>
        <v>0</v>
      </c>
      <c r="Y374" s="34" t="s">
        <v>1355</v>
      </c>
      <c r="Z374" s="34">
        <f t="shared" si="168"/>
        <v>0</v>
      </c>
      <c r="AA374" s="34" t="s">
        <v>1366</v>
      </c>
      <c r="AB374" s="34">
        <f t="shared" si="168"/>
        <v>0</v>
      </c>
      <c r="AC374" s="34" t="s">
        <v>1344</v>
      </c>
      <c r="AD374" s="34">
        <f t="shared" si="169"/>
        <v>0</v>
      </c>
      <c r="AE374" s="34" t="s">
        <v>1349</v>
      </c>
      <c r="AF374" s="34">
        <f t="shared" si="170"/>
        <v>0</v>
      </c>
      <c r="AG374" s="34" t="s">
        <v>219</v>
      </c>
      <c r="AH374" s="34" t="s">
        <v>1324</v>
      </c>
      <c r="AI374" s="34">
        <f t="shared" si="171"/>
        <v>0</v>
      </c>
      <c r="AJ374" s="34" t="s">
        <v>1330</v>
      </c>
      <c r="AK374" s="34">
        <f t="shared" si="172"/>
        <v>0</v>
      </c>
      <c r="AL374" s="34" t="s">
        <v>1365</v>
      </c>
      <c r="AM374" s="34">
        <f t="shared" si="173"/>
        <v>0</v>
      </c>
      <c r="AN374" s="34" t="s">
        <v>1366</v>
      </c>
      <c r="AO374" s="34">
        <f t="shared" si="174"/>
        <v>0</v>
      </c>
      <c r="AP374" s="34" t="s">
        <v>1344</v>
      </c>
      <c r="AQ374" s="34">
        <f t="shared" si="175"/>
        <v>0</v>
      </c>
      <c r="AR374" s="34" t="s">
        <v>1349</v>
      </c>
      <c r="AS374" s="34">
        <f t="shared" si="176"/>
        <v>0</v>
      </c>
      <c r="AT374" s="34" t="s">
        <v>219</v>
      </c>
      <c r="AU374" s="34" t="s">
        <v>1324</v>
      </c>
      <c r="AV374" s="34">
        <f t="shared" si="177"/>
        <v>0</v>
      </c>
      <c r="AW374" s="34" t="s">
        <v>1330</v>
      </c>
      <c r="AX374" s="34">
        <f t="shared" si="177"/>
        <v>0</v>
      </c>
      <c r="AY374" s="34" t="s">
        <v>1334</v>
      </c>
      <c r="AZ374" s="34">
        <f t="shared" si="177"/>
        <v>0</v>
      </c>
      <c r="BA374" s="34" t="s">
        <v>1357</v>
      </c>
      <c r="BB374" s="34">
        <f t="shared" si="177"/>
        <v>0</v>
      </c>
      <c r="BC374" s="34" t="s">
        <v>1344</v>
      </c>
      <c r="BD374" s="34">
        <f t="shared" si="178"/>
        <v>0</v>
      </c>
      <c r="BE374" s="34" t="s">
        <v>1349</v>
      </c>
      <c r="BF374" s="34">
        <f t="shared" si="179"/>
        <v>0</v>
      </c>
      <c r="BG374" s="34">
        <v>8</v>
      </c>
      <c r="BH374" s="34" t="s">
        <v>1324</v>
      </c>
      <c r="BI374" s="34">
        <f t="shared" si="180"/>
        <v>0</v>
      </c>
      <c r="BJ374" s="34" t="s">
        <v>1330</v>
      </c>
      <c r="BK374" s="34">
        <f t="shared" si="181"/>
        <v>0</v>
      </c>
      <c r="BL374" s="34" t="s">
        <v>1334</v>
      </c>
      <c r="BM374" s="34">
        <f t="shared" si="182"/>
        <v>0</v>
      </c>
      <c r="BN374" s="34" t="s">
        <v>1357</v>
      </c>
      <c r="BO374" s="34">
        <f t="shared" si="183"/>
        <v>0</v>
      </c>
      <c r="BP374" s="34" t="s">
        <v>1344</v>
      </c>
      <c r="BQ374" s="34">
        <f t="shared" si="184"/>
        <v>0</v>
      </c>
      <c r="BR374" s="34" t="s">
        <v>1342</v>
      </c>
      <c r="BS374" s="34">
        <f t="shared" si="185"/>
        <v>0</v>
      </c>
      <c r="BT374" s="34">
        <v>8</v>
      </c>
      <c r="BU374" s="34" t="s">
        <v>1324</v>
      </c>
      <c r="BV374" s="34">
        <f t="shared" si="186"/>
        <v>0</v>
      </c>
      <c r="BW374" s="34" t="s">
        <v>1330</v>
      </c>
      <c r="BX374" s="34">
        <f t="shared" si="186"/>
        <v>0</v>
      </c>
      <c r="BY374" s="34" t="s">
        <v>1334</v>
      </c>
      <c r="BZ374" s="34">
        <f t="shared" si="186"/>
        <v>0</v>
      </c>
      <c r="CA374" s="34" t="s">
        <v>1340</v>
      </c>
      <c r="CB374" s="34">
        <f t="shared" si="186"/>
        <v>0</v>
      </c>
      <c r="CC374" s="34" t="s">
        <v>1344</v>
      </c>
      <c r="CD374" s="34">
        <f t="shared" si="187"/>
        <v>0</v>
      </c>
      <c r="CE374" s="34" t="s">
        <v>1342</v>
      </c>
      <c r="CF374" s="34">
        <f t="shared" si="188"/>
        <v>0</v>
      </c>
      <c r="CG374" s="34">
        <v>8</v>
      </c>
      <c r="CH374" s="34" t="s">
        <v>1324</v>
      </c>
      <c r="CI374" s="34">
        <f t="shared" si="189"/>
        <v>0</v>
      </c>
      <c r="CJ374" s="34" t="s">
        <v>1330</v>
      </c>
      <c r="CK374" s="34">
        <f t="shared" si="190"/>
        <v>0</v>
      </c>
      <c r="CL374" s="34" t="s">
        <v>1334</v>
      </c>
      <c r="CM374" s="34">
        <f t="shared" si="191"/>
        <v>0</v>
      </c>
      <c r="CN374" s="34" t="s">
        <v>1340</v>
      </c>
      <c r="CO374" s="34">
        <f t="shared" si="192"/>
        <v>0</v>
      </c>
      <c r="CP374" s="34" t="s">
        <v>1344</v>
      </c>
      <c r="CQ374" s="34">
        <f t="shared" si="193"/>
        <v>0</v>
      </c>
      <c r="CR374" s="34" t="s">
        <v>1342</v>
      </c>
      <c r="CS374" s="34">
        <f t="shared" si="194"/>
        <v>0</v>
      </c>
    </row>
    <row r="375" spans="1:97" s="44" customFormat="1" ht="15.75">
      <c r="A375" s="42" t="s">
        <v>1080</v>
      </c>
      <c r="B375" s="40" t="s">
        <v>547</v>
      </c>
      <c r="C375" s="42" t="s">
        <v>44</v>
      </c>
      <c r="D375" s="42" t="s">
        <v>8</v>
      </c>
      <c r="E375" s="35"/>
      <c r="F375" s="42">
        <v>0</v>
      </c>
      <c r="G375" s="34">
        <v>0</v>
      </c>
      <c r="H375" s="34">
        <v>87</v>
      </c>
      <c r="I375" s="34">
        <v>36</v>
      </c>
      <c r="J375" s="34">
        <v>55</v>
      </c>
      <c r="K375" s="73">
        <v>27</v>
      </c>
      <c r="L375" s="34">
        <v>35</v>
      </c>
      <c r="M375" s="34">
        <v>42</v>
      </c>
      <c r="N375" s="34">
        <v>283</v>
      </c>
      <c r="O375" s="34" t="str">
        <f>IF(D375="理科",IF(N375&gt;=分数线!$C$2,"本科",""),IF(D375="文科",IF(N375&gt;=分数线!$C$3,"本科","")))</f>
        <v/>
      </c>
      <c r="P375" s="34">
        <f t="shared" si="162"/>
        <v>0</v>
      </c>
      <c r="Q375" s="34" t="str">
        <f>IF(D375="理科",IF(N375&gt;=分数线!$C$6,"重本",""),IF(D375="文科",IF(N375&gt;=分数线!$C$7,"重本","")))</f>
        <v/>
      </c>
      <c r="R375" s="34">
        <f t="shared" si="166"/>
        <v>0</v>
      </c>
      <c r="S375" s="34">
        <f t="shared" si="167"/>
        <v>0</v>
      </c>
      <c r="T375" s="34">
        <v>8</v>
      </c>
      <c r="U375" s="34" t="s">
        <v>1324</v>
      </c>
      <c r="V375" s="34">
        <f t="shared" si="168"/>
        <v>0</v>
      </c>
      <c r="W375" s="34" t="s">
        <v>1330</v>
      </c>
      <c r="X375" s="34">
        <f t="shared" si="168"/>
        <v>0</v>
      </c>
      <c r="Y375" s="34" t="s">
        <v>1365</v>
      </c>
      <c r="Z375" s="34">
        <f t="shared" si="168"/>
        <v>0</v>
      </c>
      <c r="AA375" s="34" t="s">
        <v>1366</v>
      </c>
      <c r="AB375" s="34">
        <f t="shared" si="168"/>
        <v>0</v>
      </c>
      <c r="AC375" s="34" t="s">
        <v>1344</v>
      </c>
      <c r="AD375" s="34">
        <f t="shared" si="169"/>
        <v>0</v>
      </c>
      <c r="AE375" s="34" t="s">
        <v>1349</v>
      </c>
      <c r="AF375" s="34">
        <f t="shared" si="170"/>
        <v>0</v>
      </c>
      <c r="AG375" s="34" t="s">
        <v>219</v>
      </c>
      <c r="AH375" s="34" t="s">
        <v>1324</v>
      </c>
      <c r="AI375" s="34">
        <f t="shared" si="171"/>
        <v>0</v>
      </c>
      <c r="AJ375" s="34" t="s">
        <v>1330</v>
      </c>
      <c r="AK375" s="34">
        <f t="shared" si="172"/>
        <v>0</v>
      </c>
      <c r="AL375" s="34" t="s">
        <v>1365</v>
      </c>
      <c r="AM375" s="34">
        <f t="shared" si="173"/>
        <v>0</v>
      </c>
      <c r="AN375" s="34" t="s">
        <v>1366</v>
      </c>
      <c r="AO375" s="34">
        <f t="shared" si="174"/>
        <v>0</v>
      </c>
      <c r="AP375" s="34" t="s">
        <v>1344</v>
      </c>
      <c r="AQ375" s="34">
        <f t="shared" si="175"/>
        <v>0</v>
      </c>
      <c r="AR375" s="34" t="s">
        <v>1349</v>
      </c>
      <c r="AS375" s="34">
        <f t="shared" si="176"/>
        <v>0</v>
      </c>
      <c r="AT375" s="34" t="s">
        <v>219</v>
      </c>
      <c r="AU375" s="34" t="s">
        <v>1324</v>
      </c>
      <c r="AV375" s="34">
        <f t="shared" si="177"/>
        <v>0</v>
      </c>
      <c r="AW375" s="34" t="s">
        <v>1330</v>
      </c>
      <c r="AX375" s="34">
        <f t="shared" si="177"/>
        <v>0</v>
      </c>
      <c r="AY375" s="34" t="s">
        <v>1334</v>
      </c>
      <c r="AZ375" s="34">
        <f t="shared" si="177"/>
        <v>0</v>
      </c>
      <c r="BA375" s="34" t="s">
        <v>1357</v>
      </c>
      <c r="BB375" s="34">
        <f t="shared" si="177"/>
        <v>0</v>
      </c>
      <c r="BC375" s="34" t="s">
        <v>1344</v>
      </c>
      <c r="BD375" s="34">
        <f t="shared" si="178"/>
        <v>0</v>
      </c>
      <c r="BE375" s="34" t="s">
        <v>1349</v>
      </c>
      <c r="BF375" s="34">
        <f t="shared" si="179"/>
        <v>0</v>
      </c>
      <c r="BG375" s="34">
        <v>8</v>
      </c>
      <c r="BH375" s="34" t="s">
        <v>1324</v>
      </c>
      <c r="BI375" s="34">
        <f t="shared" si="180"/>
        <v>0</v>
      </c>
      <c r="BJ375" s="34" t="s">
        <v>1330</v>
      </c>
      <c r="BK375" s="34">
        <f t="shared" si="181"/>
        <v>0</v>
      </c>
      <c r="BL375" s="34" t="s">
        <v>1334</v>
      </c>
      <c r="BM375" s="34">
        <f t="shared" si="182"/>
        <v>0</v>
      </c>
      <c r="BN375" s="34" t="s">
        <v>1357</v>
      </c>
      <c r="BO375" s="34">
        <f t="shared" si="183"/>
        <v>0</v>
      </c>
      <c r="BP375" s="34" t="s">
        <v>1344</v>
      </c>
      <c r="BQ375" s="34">
        <f t="shared" si="184"/>
        <v>0</v>
      </c>
      <c r="BR375" s="34" t="s">
        <v>1342</v>
      </c>
      <c r="BS375" s="34">
        <f t="shared" si="185"/>
        <v>0</v>
      </c>
      <c r="BT375" s="34">
        <v>8</v>
      </c>
      <c r="BU375" s="34" t="s">
        <v>1324</v>
      </c>
      <c r="BV375" s="34">
        <f t="shared" si="186"/>
        <v>0</v>
      </c>
      <c r="BW375" s="34" t="s">
        <v>1330</v>
      </c>
      <c r="BX375" s="34">
        <f t="shared" si="186"/>
        <v>0</v>
      </c>
      <c r="BY375" s="34" t="s">
        <v>1334</v>
      </c>
      <c r="BZ375" s="34">
        <f t="shared" si="186"/>
        <v>0</v>
      </c>
      <c r="CA375" s="34" t="s">
        <v>1340</v>
      </c>
      <c r="CB375" s="34">
        <f t="shared" si="186"/>
        <v>0</v>
      </c>
      <c r="CC375" s="34" t="s">
        <v>1344</v>
      </c>
      <c r="CD375" s="34">
        <f t="shared" si="187"/>
        <v>0</v>
      </c>
      <c r="CE375" s="34" t="s">
        <v>1342</v>
      </c>
      <c r="CF375" s="34">
        <f t="shared" si="188"/>
        <v>0</v>
      </c>
      <c r="CG375" s="34">
        <v>8</v>
      </c>
      <c r="CH375" s="34" t="s">
        <v>1324</v>
      </c>
      <c r="CI375" s="34">
        <f t="shared" si="189"/>
        <v>0</v>
      </c>
      <c r="CJ375" s="34" t="s">
        <v>1330</v>
      </c>
      <c r="CK375" s="34">
        <f t="shared" si="190"/>
        <v>0</v>
      </c>
      <c r="CL375" s="34" t="s">
        <v>1334</v>
      </c>
      <c r="CM375" s="34">
        <f t="shared" si="191"/>
        <v>0</v>
      </c>
      <c r="CN375" s="34" t="s">
        <v>1340</v>
      </c>
      <c r="CO375" s="34">
        <f t="shared" si="192"/>
        <v>0</v>
      </c>
      <c r="CP375" s="34" t="s">
        <v>1344</v>
      </c>
      <c r="CQ375" s="34">
        <f t="shared" si="193"/>
        <v>0</v>
      </c>
      <c r="CR375" s="34" t="s">
        <v>1342</v>
      </c>
      <c r="CS375" s="34">
        <f t="shared" si="194"/>
        <v>0</v>
      </c>
    </row>
    <row r="376" spans="1:97" s="44" customFormat="1" ht="15.75">
      <c r="A376" s="42" t="s">
        <v>204</v>
      </c>
      <c r="B376" s="40" t="s">
        <v>548</v>
      </c>
      <c r="C376" s="42" t="s">
        <v>44</v>
      </c>
      <c r="D376" s="42" t="s">
        <v>8</v>
      </c>
      <c r="E376" s="35"/>
      <c r="F376" s="42">
        <v>0</v>
      </c>
      <c r="G376" s="34">
        <v>0</v>
      </c>
      <c r="H376" s="34">
        <v>81</v>
      </c>
      <c r="I376" s="34">
        <v>45</v>
      </c>
      <c r="J376" s="34">
        <v>51</v>
      </c>
      <c r="K376" s="73">
        <v>28.5</v>
      </c>
      <c r="L376" s="34">
        <v>35</v>
      </c>
      <c r="M376" s="34">
        <v>42.5</v>
      </c>
      <c r="N376" s="34">
        <v>283</v>
      </c>
      <c r="O376" s="34" t="str">
        <f>IF(D376="理科",IF(N376&gt;=分数线!$C$2,"本科",""),IF(D376="文科",IF(N376&gt;=分数线!$C$3,"本科","")))</f>
        <v/>
      </c>
      <c r="P376" s="34">
        <f t="shared" si="162"/>
        <v>0</v>
      </c>
      <c r="Q376" s="34" t="str">
        <f>IF(D376="理科",IF(N376&gt;=分数线!$C$6,"重本",""),IF(D376="文科",IF(N376&gt;=分数线!$C$7,"重本","")))</f>
        <v/>
      </c>
      <c r="R376" s="34">
        <f t="shared" si="166"/>
        <v>0</v>
      </c>
      <c r="S376" s="34">
        <f t="shared" si="167"/>
        <v>0</v>
      </c>
      <c r="T376" s="34">
        <v>4</v>
      </c>
      <c r="U376" s="34" t="s">
        <v>1326</v>
      </c>
      <c r="V376" s="34">
        <f t="shared" si="168"/>
        <v>0</v>
      </c>
      <c r="W376" s="34" t="s">
        <v>1364</v>
      </c>
      <c r="X376" s="34">
        <f t="shared" si="168"/>
        <v>0</v>
      </c>
      <c r="Y376" s="34" t="s">
        <v>1355</v>
      </c>
      <c r="Z376" s="34">
        <f t="shared" si="168"/>
        <v>0</v>
      </c>
      <c r="AA376" s="34" t="s">
        <v>1366</v>
      </c>
      <c r="AB376" s="34">
        <f t="shared" si="168"/>
        <v>0</v>
      </c>
      <c r="AC376" s="34" t="s">
        <v>1344</v>
      </c>
      <c r="AD376" s="34">
        <f t="shared" si="169"/>
        <v>0</v>
      </c>
      <c r="AE376" s="34" t="s">
        <v>1349</v>
      </c>
      <c r="AF376" s="34">
        <f t="shared" si="170"/>
        <v>0</v>
      </c>
      <c r="AG376" s="34" t="s">
        <v>219</v>
      </c>
      <c r="AH376" s="34" t="s">
        <v>1324</v>
      </c>
      <c r="AI376" s="34">
        <f t="shared" si="171"/>
        <v>0</v>
      </c>
      <c r="AJ376" s="34" t="s">
        <v>1330</v>
      </c>
      <c r="AK376" s="34">
        <f t="shared" si="172"/>
        <v>0</v>
      </c>
      <c r="AL376" s="34" t="s">
        <v>1365</v>
      </c>
      <c r="AM376" s="34">
        <f t="shared" si="173"/>
        <v>0</v>
      </c>
      <c r="AN376" s="34" t="s">
        <v>1366</v>
      </c>
      <c r="AO376" s="34">
        <f t="shared" si="174"/>
        <v>0</v>
      </c>
      <c r="AP376" s="34" t="s">
        <v>1344</v>
      </c>
      <c r="AQ376" s="34">
        <f t="shared" si="175"/>
        <v>0</v>
      </c>
      <c r="AR376" s="34" t="s">
        <v>1349</v>
      </c>
      <c r="AS376" s="34">
        <f t="shared" si="176"/>
        <v>0</v>
      </c>
      <c r="AT376" s="34" t="s">
        <v>219</v>
      </c>
      <c r="AU376" s="34" t="s">
        <v>1324</v>
      </c>
      <c r="AV376" s="34">
        <f t="shared" si="177"/>
        <v>0</v>
      </c>
      <c r="AW376" s="34" t="s">
        <v>1330</v>
      </c>
      <c r="AX376" s="34">
        <f t="shared" si="177"/>
        <v>0</v>
      </c>
      <c r="AY376" s="34" t="s">
        <v>1334</v>
      </c>
      <c r="AZ376" s="34">
        <f t="shared" si="177"/>
        <v>0</v>
      </c>
      <c r="BA376" s="34" t="s">
        <v>1357</v>
      </c>
      <c r="BB376" s="34">
        <f t="shared" si="177"/>
        <v>0</v>
      </c>
      <c r="BC376" s="34" t="s">
        <v>1344</v>
      </c>
      <c r="BD376" s="34">
        <f t="shared" si="178"/>
        <v>0</v>
      </c>
      <c r="BE376" s="34" t="s">
        <v>1349</v>
      </c>
      <c r="BF376" s="34">
        <f t="shared" si="179"/>
        <v>0</v>
      </c>
      <c r="BG376" s="34">
        <v>8</v>
      </c>
      <c r="BH376" s="34" t="s">
        <v>1324</v>
      </c>
      <c r="BI376" s="34">
        <f t="shared" si="180"/>
        <v>0</v>
      </c>
      <c r="BJ376" s="34" t="s">
        <v>1330</v>
      </c>
      <c r="BK376" s="34">
        <f t="shared" si="181"/>
        <v>0</v>
      </c>
      <c r="BL376" s="34" t="s">
        <v>1334</v>
      </c>
      <c r="BM376" s="34">
        <f t="shared" si="182"/>
        <v>0</v>
      </c>
      <c r="BN376" s="34" t="s">
        <v>1357</v>
      </c>
      <c r="BO376" s="34">
        <f t="shared" si="183"/>
        <v>0</v>
      </c>
      <c r="BP376" s="34" t="s">
        <v>1344</v>
      </c>
      <c r="BQ376" s="34">
        <f t="shared" si="184"/>
        <v>0</v>
      </c>
      <c r="BR376" s="34" t="s">
        <v>1342</v>
      </c>
      <c r="BS376" s="34">
        <f t="shared" si="185"/>
        <v>0</v>
      </c>
      <c r="BT376" s="34">
        <v>8</v>
      </c>
      <c r="BU376" s="34" t="s">
        <v>1324</v>
      </c>
      <c r="BV376" s="34">
        <f t="shared" si="186"/>
        <v>0</v>
      </c>
      <c r="BW376" s="34" t="s">
        <v>1330</v>
      </c>
      <c r="BX376" s="34">
        <f t="shared" si="186"/>
        <v>0</v>
      </c>
      <c r="BY376" s="34" t="s">
        <v>1334</v>
      </c>
      <c r="BZ376" s="34">
        <f t="shared" si="186"/>
        <v>0</v>
      </c>
      <c r="CA376" s="34" t="s">
        <v>1340</v>
      </c>
      <c r="CB376" s="34">
        <f t="shared" si="186"/>
        <v>0</v>
      </c>
      <c r="CC376" s="34" t="s">
        <v>1344</v>
      </c>
      <c r="CD376" s="34">
        <f t="shared" si="187"/>
        <v>0</v>
      </c>
      <c r="CE376" s="34" t="s">
        <v>1342</v>
      </c>
      <c r="CF376" s="34">
        <f t="shared" si="188"/>
        <v>0</v>
      </c>
      <c r="CG376" s="34">
        <v>8</v>
      </c>
      <c r="CH376" s="34" t="s">
        <v>1324</v>
      </c>
      <c r="CI376" s="34">
        <f t="shared" si="189"/>
        <v>0</v>
      </c>
      <c r="CJ376" s="34" t="s">
        <v>1330</v>
      </c>
      <c r="CK376" s="34">
        <f t="shared" si="190"/>
        <v>0</v>
      </c>
      <c r="CL376" s="34" t="s">
        <v>1334</v>
      </c>
      <c r="CM376" s="34">
        <f t="shared" si="191"/>
        <v>0</v>
      </c>
      <c r="CN376" s="34" t="s">
        <v>1340</v>
      </c>
      <c r="CO376" s="34">
        <f t="shared" si="192"/>
        <v>0</v>
      </c>
      <c r="CP376" s="34" t="s">
        <v>1344</v>
      </c>
      <c r="CQ376" s="34">
        <f t="shared" si="193"/>
        <v>0</v>
      </c>
      <c r="CR376" s="34" t="s">
        <v>1342</v>
      </c>
      <c r="CS376" s="34">
        <f t="shared" si="194"/>
        <v>0</v>
      </c>
    </row>
    <row r="377" spans="1:97" s="44" customFormat="1" ht="15.75">
      <c r="A377" s="42" t="s">
        <v>1081</v>
      </c>
      <c r="B377" s="40" t="s">
        <v>549</v>
      </c>
      <c r="C377" s="42" t="s">
        <v>44</v>
      </c>
      <c r="D377" s="42" t="s">
        <v>8</v>
      </c>
      <c r="E377" s="35"/>
      <c r="F377" s="42">
        <v>0.2</v>
      </c>
      <c r="G377" s="34">
        <v>0</v>
      </c>
      <c r="H377" s="34">
        <v>85</v>
      </c>
      <c r="I377" s="34">
        <v>38</v>
      </c>
      <c r="J377" s="34">
        <v>45</v>
      </c>
      <c r="K377" s="73">
        <v>27</v>
      </c>
      <c r="L377" s="34">
        <v>47.5</v>
      </c>
      <c r="M377" s="34">
        <v>37</v>
      </c>
      <c r="N377" s="34">
        <v>280</v>
      </c>
      <c r="O377" s="34" t="str">
        <f>IF(D377="理科",IF(N377&gt;=分数线!$C$2,"本科",""),IF(D377="文科",IF(N377&gt;=分数线!$C$3,"本科","")))</f>
        <v/>
      </c>
      <c r="P377" s="34">
        <f t="shared" si="162"/>
        <v>-7.2</v>
      </c>
      <c r="Q377" s="34" t="str">
        <f>IF(D377="理科",IF(N377&gt;=分数线!$C$6,"重本",""),IF(D377="文科",IF(N377&gt;=分数线!$C$7,"重本","")))</f>
        <v/>
      </c>
      <c r="R377" s="34">
        <f t="shared" si="166"/>
        <v>0</v>
      </c>
      <c r="S377" s="34">
        <f t="shared" si="167"/>
        <v>-7.2</v>
      </c>
      <c r="T377" s="34">
        <v>4</v>
      </c>
      <c r="U377" s="34" t="s">
        <v>1326</v>
      </c>
      <c r="V377" s="34">
        <f t="shared" si="168"/>
        <v>-0.12000000000000001</v>
      </c>
      <c r="W377" s="34" t="s">
        <v>1364</v>
      </c>
      <c r="X377" s="34">
        <f t="shared" si="168"/>
        <v>-0.12000000000000001</v>
      </c>
      <c r="Y377" s="34" t="s">
        <v>1355</v>
      </c>
      <c r="Z377" s="34">
        <f t="shared" si="168"/>
        <v>-0.12000000000000001</v>
      </c>
      <c r="AA377" s="34" t="s">
        <v>1340</v>
      </c>
      <c r="AB377" s="34">
        <f t="shared" si="168"/>
        <v>-0.12000000000000001</v>
      </c>
      <c r="AC377" s="34" t="s">
        <v>1345</v>
      </c>
      <c r="AD377" s="34">
        <f t="shared" si="169"/>
        <v>-0.12000000000000001</v>
      </c>
      <c r="AE377" s="34" t="s">
        <v>1348</v>
      </c>
      <c r="AF377" s="34">
        <f t="shared" si="170"/>
        <v>-0.12000000000000001</v>
      </c>
      <c r="AG377" s="34" t="s">
        <v>221</v>
      </c>
      <c r="AH377" s="34" t="s">
        <v>1321</v>
      </c>
      <c r="AI377" s="34">
        <f t="shared" si="171"/>
        <v>-0.12000000000000001</v>
      </c>
      <c r="AJ377" s="34" t="s">
        <v>1328</v>
      </c>
      <c r="AK377" s="34">
        <f t="shared" si="172"/>
        <v>-0.12000000000000001</v>
      </c>
      <c r="AL377" s="34" t="s">
        <v>1353</v>
      </c>
      <c r="AM377" s="34">
        <f t="shared" si="173"/>
        <v>-0.12000000000000001</v>
      </c>
      <c r="AN377" s="34" t="s">
        <v>1340</v>
      </c>
      <c r="AO377" s="34">
        <f t="shared" si="174"/>
        <v>-0.12000000000000001</v>
      </c>
      <c r="AP377" s="34" t="s">
        <v>1345</v>
      </c>
      <c r="AQ377" s="34">
        <f t="shared" si="175"/>
        <v>-0.12000000000000001</v>
      </c>
      <c r="AR377" s="34" t="s">
        <v>1348</v>
      </c>
      <c r="AS377" s="34">
        <f t="shared" si="176"/>
        <v>-0.12000000000000001</v>
      </c>
      <c r="AT377" s="34" t="s">
        <v>221</v>
      </c>
      <c r="AU377" s="34" t="s">
        <v>1321</v>
      </c>
      <c r="AV377" s="34">
        <f t="shared" si="177"/>
        <v>-0.18000000000000002</v>
      </c>
      <c r="AW377" s="34" t="s">
        <v>1328</v>
      </c>
      <c r="AX377" s="34">
        <f t="shared" si="177"/>
        <v>-0.18000000000000002</v>
      </c>
      <c r="AY377" s="34" t="s">
        <v>1361</v>
      </c>
      <c r="AZ377" s="34">
        <f t="shared" si="177"/>
        <v>-0.18000000000000002</v>
      </c>
      <c r="BA377" s="34" t="s">
        <v>1339</v>
      </c>
      <c r="BB377" s="34">
        <f t="shared" si="177"/>
        <v>-0.18000000000000002</v>
      </c>
      <c r="BC377" s="34" t="s">
        <v>1345</v>
      </c>
      <c r="BD377" s="34">
        <f t="shared" si="178"/>
        <v>-0.18000000000000002</v>
      </c>
      <c r="BE377" s="34" t="s">
        <v>1348</v>
      </c>
      <c r="BF377" s="34">
        <f t="shared" si="179"/>
        <v>-0.18000000000000002</v>
      </c>
      <c r="BG377" s="34">
        <v>6</v>
      </c>
      <c r="BH377" s="34" t="s">
        <v>1321</v>
      </c>
      <c r="BI377" s="34">
        <f t="shared" si="180"/>
        <v>-0.18000000000000002</v>
      </c>
      <c r="BJ377" s="34" t="s">
        <v>1328</v>
      </c>
      <c r="BK377" s="34">
        <f t="shared" si="181"/>
        <v>-0.18000000000000002</v>
      </c>
      <c r="BL377" s="34" t="s">
        <v>1353</v>
      </c>
      <c r="BM377" s="34">
        <f t="shared" si="182"/>
        <v>-0.18000000000000002</v>
      </c>
      <c r="BN377" s="34" t="s">
        <v>1339</v>
      </c>
      <c r="BO377" s="34">
        <f t="shared" si="183"/>
        <v>-0.18000000000000002</v>
      </c>
      <c r="BP377" s="34" t="s">
        <v>1345</v>
      </c>
      <c r="BQ377" s="34">
        <f t="shared" si="184"/>
        <v>-0.18000000000000002</v>
      </c>
      <c r="BR377" s="34" t="s">
        <v>1348</v>
      </c>
      <c r="BS377" s="34">
        <f t="shared" si="185"/>
        <v>-0.18000000000000002</v>
      </c>
      <c r="BT377" s="34">
        <v>6</v>
      </c>
      <c r="BU377" s="34" t="s">
        <v>1321</v>
      </c>
      <c r="BV377" s="34">
        <f t="shared" si="186"/>
        <v>-0.3</v>
      </c>
      <c r="BW377" s="34" t="s">
        <v>1328</v>
      </c>
      <c r="BX377" s="34">
        <f t="shared" si="186"/>
        <v>-0.3</v>
      </c>
      <c r="BY377" s="34" t="s">
        <v>70</v>
      </c>
      <c r="BZ377" s="34">
        <f t="shared" si="186"/>
        <v>-0.3</v>
      </c>
      <c r="CA377" s="34" t="s">
        <v>1339</v>
      </c>
      <c r="CB377" s="34">
        <f t="shared" si="186"/>
        <v>-0.3</v>
      </c>
      <c r="CC377" s="34" t="s">
        <v>1345</v>
      </c>
      <c r="CD377" s="34">
        <f t="shared" si="187"/>
        <v>-0.3</v>
      </c>
      <c r="CE377" s="34" t="s">
        <v>1342</v>
      </c>
      <c r="CF377" s="34">
        <f t="shared" si="188"/>
        <v>-0.3</v>
      </c>
      <c r="CG377" s="34">
        <v>6</v>
      </c>
      <c r="CH377" s="34" t="s">
        <v>1321</v>
      </c>
      <c r="CI377" s="34">
        <f t="shared" si="189"/>
        <v>-0.3</v>
      </c>
      <c r="CJ377" s="34" t="s">
        <v>1328</v>
      </c>
      <c r="CK377" s="34">
        <f t="shared" si="190"/>
        <v>-0.3</v>
      </c>
      <c r="CL377" s="34" t="s">
        <v>70</v>
      </c>
      <c r="CM377" s="34">
        <f t="shared" si="191"/>
        <v>-0.3</v>
      </c>
      <c r="CN377" s="34" t="s">
        <v>1339</v>
      </c>
      <c r="CO377" s="34">
        <f t="shared" si="192"/>
        <v>-0.3</v>
      </c>
      <c r="CP377" s="34" t="s">
        <v>1342</v>
      </c>
      <c r="CQ377" s="34">
        <f t="shared" si="193"/>
        <v>-0.3</v>
      </c>
      <c r="CR377" s="34" t="s">
        <v>1342</v>
      </c>
      <c r="CS377" s="34">
        <f t="shared" si="194"/>
        <v>-0.3</v>
      </c>
    </row>
    <row r="378" spans="1:97" s="44" customFormat="1" ht="15.75">
      <c r="A378" s="42" t="s">
        <v>1082</v>
      </c>
      <c r="B378" s="40" t="s">
        <v>550</v>
      </c>
      <c r="C378" s="42" t="s">
        <v>44</v>
      </c>
      <c r="D378" s="42" t="s">
        <v>8</v>
      </c>
      <c r="E378" s="35"/>
      <c r="F378" s="42">
        <v>0</v>
      </c>
      <c r="G378" s="34">
        <v>0</v>
      </c>
      <c r="H378" s="34">
        <v>92</v>
      </c>
      <c r="I378" s="34">
        <v>47</v>
      </c>
      <c r="J378" s="34">
        <v>24</v>
      </c>
      <c r="K378" s="73">
        <v>17</v>
      </c>
      <c r="L378" s="34">
        <v>46</v>
      </c>
      <c r="M378" s="34">
        <v>51</v>
      </c>
      <c r="N378" s="34">
        <v>277</v>
      </c>
      <c r="O378" s="34" t="str">
        <f>IF(D378="理科",IF(N378&gt;=分数线!$C$2,"本科",""),IF(D378="文科",IF(N378&gt;=分数线!$C$3,"本科","")))</f>
        <v/>
      </c>
      <c r="P378" s="34">
        <f t="shared" si="162"/>
        <v>0</v>
      </c>
      <c r="Q378" s="34" t="str">
        <f>IF(D378="理科",IF(N378&gt;=分数线!$C$6,"重本",""),IF(D378="文科",IF(N378&gt;=分数线!$C$7,"重本","")))</f>
        <v/>
      </c>
      <c r="R378" s="34">
        <f t="shared" si="166"/>
        <v>0</v>
      </c>
      <c r="S378" s="34">
        <f t="shared" si="167"/>
        <v>0</v>
      </c>
      <c r="T378" s="34">
        <v>9</v>
      </c>
      <c r="U378" s="34" t="s">
        <v>1325</v>
      </c>
      <c r="V378" s="34">
        <f t="shared" si="168"/>
        <v>0</v>
      </c>
      <c r="W378" s="34" t="s">
        <v>1360</v>
      </c>
      <c r="X378" s="34">
        <f t="shared" si="168"/>
        <v>0</v>
      </c>
      <c r="Y378" s="34" t="s">
        <v>1335</v>
      </c>
      <c r="Z378" s="34">
        <f t="shared" si="168"/>
        <v>0</v>
      </c>
      <c r="AA378" s="34" t="s">
        <v>1366</v>
      </c>
      <c r="AB378" s="34">
        <f t="shared" si="168"/>
        <v>0</v>
      </c>
      <c r="AC378" s="34" t="s">
        <v>73</v>
      </c>
      <c r="AD378" s="34">
        <f t="shared" si="169"/>
        <v>0</v>
      </c>
      <c r="AE378" s="34" t="s">
        <v>1348</v>
      </c>
      <c r="AF378" s="34">
        <f t="shared" si="170"/>
        <v>0</v>
      </c>
      <c r="AG378" s="34" t="s">
        <v>227</v>
      </c>
      <c r="AH378" s="34" t="s">
        <v>1325</v>
      </c>
      <c r="AI378" s="34">
        <f t="shared" si="171"/>
        <v>0</v>
      </c>
      <c r="AJ378" s="34" t="s">
        <v>1360</v>
      </c>
      <c r="AK378" s="34">
        <f t="shared" si="172"/>
        <v>0</v>
      </c>
      <c r="AL378" s="34" t="s">
        <v>1335</v>
      </c>
      <c r="AM378" s="34">
        <f t="shared" si="173"/>
        <v>0</v>
      </c>
      <c r="AN378" s="34" t="s">
        <v>1366</v>
      </c>
      <c r="AO378" s="34">
        <f t="shared" si="174"/>
        <v>0</v>
      </c>
      <c r="AP378" s="34" t="s">
        <v>73</v>
      </c>
      <c r="AQ378" s="34">
        <f t="shared" si="175"/>
        <v>0</v>
      </c>
      <c r="AR378" s="34" t="s">
        <v>1348</v>
      </c>
      <c r="AS378" s="34">
        <f t="shared" si="176"/>
        <v>0</v>
      </c>
      <c r="AT378" s="34" t="s">
        <v>227</v>
      </c>
      <c r="AU378" s="34" t="s">
        <v>1325</v>
      </c>
      <c r="AV378" s="34">
        <f t="shared" si="177"/>
        <v>0</v>
      </c>
      <c r="AW378" s="34" t="s">
        <v>1360</v>
      </c>
      <c r="AX378" s="34">
        <f t="shared" si="177"/>
        <v>0</v>
      </c>
      <c r="AY378" s="34" t="s">
        <v>1334</v>
      </c>
      <c r="AZ378" s="34">
        <f t="shared" si="177"/>
        <v>0</v>
      </c>
      <c r="BA378" s="34" t="s">
        <v>1356</v>
      </c>
      <c r="BB378" s="34">
        <f t="shared" si="177"/>
        <v>0</v>
      </c>
      <c r="BC378" s="34" t="s">
        <v>73</v>
      </c>
      <c r="BD378" s="34">
        <f t="shared" si="178"/>
        <v>0</v>
      </c>
      <c r="BE378" s="34" t="s">
        <v>1348</v>
      </c>
      <c r="BF378" s="34">
        <f t="shared" si="179"/>
        <v>0</v>
      </c>
      <c r="BG378" s="34">
        <v>9</v>
      </c>
      <c r="BH378" s="34" t="s">
        <v>1325</v>
      </c>
      <c r="BI378" s="34">
        <f t="shared" si="180"/>
        <v>0</v>
      </c>
      <c r="BJ378" s="34" t="s">
        <v>1331</v>
      </c>
      <c r="BK378" s="34">
        <f t="shared" si="181"/>
        <v>0</v>
      </c>
      <c r="BL378" s="34" t="s">
        <v>1334</v>
      </c>
      <c r="BM378" s="34">
        <f t="shared" si="182"/>
        <v>0</v>
      </c>
      <c r="BN378" s="34" t="s">
        <v>1357</v>
      </c>
      <c r="BO378" s="34">
        <f t="shared" si="183"/>
        <v>0</v>
      </c>
      <c r="BP378" s="34" t="s">
        <v>73</v>
      </c>
      <c r="BQ378" s="34">
        <f t="shared" si="184"/>
        <v>0</v>
      </c>
      <c r="BR378" s="34" t="s">
        <v>1348</v>
      </c>
      <c r="BS378" s="34">
        <f t="shared" si="185"/>
        <v>0</v>
      </c>
      <c r="BT378" s="34">
        <v>9</v>
      </c>
      <c r="BU378" s="34" t="s">
        <v>1325</v>
      </c>
      <c r="BV378" s="34">
        <f t="shared" si="186"/>
        <v>0</v>
      </c>
      <c r="BW378" s="34" t="s">
        <v>1331</v>
      </c>
      <c r="BX378" s="34">
        <f t="shared" si="186"/>
        <v>0</v>
      </c>
      <c r="BY378" s="34" t="s">
        <v>1334</v>
      </c>
      <c r="BZ378" s="34">
        <f t="shared" si="186"/>
        <v>0</v>
      </c>
      <c r="CA378" s="34" t="s">
        <v>1339</v>
      </c>
      <c r="CB378" s="34">
        <f t="shared" si="186"/>
        <v>0</v>
      </c>
      <c r="CC378" s="34" t="s">
        <v>1343</v>
      </c>
      <c r="CD378" s="34">
        <f t="shared" si="187"/>
        <v>0</v>
      </c>
      <c r="CE378" s="34" t="s">
        <v>1348</v>
      </c>
      <c r="CF378" s="34">
        <f t="shared" si="188"/>
        <v>0</v>
      </c>
      <c r="CG378" s="34">
        <v>9</v>
      </c>
      <c r="CH378" s="34" t="s">
        <v>1325</v>
      </c>
      <c r="CI378" s="34">
        <f t="shared" si="189"/>
        <v>0</v>
      </c>
      <c r="CJ378" s="34" t="s">
        <v>1331</v>
      </c>
      <c r="CK378" s="34">
        <f t="shared" si="190"/>
        <v>0</v>
      </c>
      <c r="CL378" s="34" t="s">
        <v>1334</v>
      </c>
      <c r="CM378" s="34">
        <f t="shared" si="191"/>
        <v>0</v>
      </c>
      <c r="CN378" s="34" t="s">
        <v>1339</v>
      </c>
      <c r="CO378" s="34">
        <f t="shared" si="192"/>
        <v>0</v>
      </c>
      <c r="CP378" s="34" t="s">
        <v>1343</v>
      </c>
      <c r="CQ378" s="34">
        <f t="shared" si="193"/>
        <v>0</v>
      </c>
      <c r="CR378" s="34" t="s">
        <v>1348</v>
      </c>
      <c r="CS378" s="34">
        <f t="shared" si="194"/>
        <v>0</v>
      </c>
    </row>
    <row r="379" spans="1:97" s="44" customFormat="1" ht="15.75">
      <c r="A379" s="42" t="s">
        <v>1083</v>
      </c>
      <c r="B379" s="40" t="s">
        <v>551</v>
      </c>
      <c r="C379" s="42" t="s">
        <v>44</v>
      </c>
      <c r="D379" s="42" t="s">
        <v>8</v>
      </c>
      <c r="E379" s="35"/>
      <c r="F379" s="42">
        <v>0</v>
      </c>
      <c r="G379" s="34">
        <v>0</v>
      </c>
      <c r="H379" s="34">
        <v>99</v>
      </c>
      <c r="I379" s="34">
        <v>30</v>
      </c>
      <c r="J379" s="34">
        <v>69</v>
      </c>
      <c r="K379" s="73">
        <v>13.5</v>
      </c>
      <c r="L379" s="34">
        <v>38.5</v>
      </c>
      <c r="M379" s="34">
        <v>26</v>
      </c>
      <c r="N379" s="34">
        <v>276</v>
      </c>
      <c r="O379" s="34" t="str">
        <f>IF(D379="理科",IF(N379&gt;=分数线!$C$2,"本科",""),IF(D379="文科",IF(N379&gt;=分数线!$C$3,"本科","")))</f>
        <v/>
      </c>
      <c r="P379" s="34">
        <f t="shared" si="162"/>
        <v>0</v>
      </c>
      <c r="Q379" s="34" t="str">
        <f>IF(D379="理科",IF(N379&gt;=分数线!$C$6,"重本",""),IF(D379="文科",IF(N379&gt;=分数线!$C$7,"重本","")))</f>
        <v/>
      </c>
      <c r="R379" s="34">
        <f t="shared" si="166"/>
        <v>0</v>
      </c>
      <c r="S379" s="34">
        <f t="shared" si="167"/>
        <v>0</v>
      </c>
      <c r="T379" s="34">
        <v>4</v>
      </c>
      <c r="U379" s="34" t="s">
        <v>1326</v>
      </c>
      <c r="V379" s="34">
        <f t="shared" si="168"/>
        <v>0</v>
      </c>
      <c r="W379" s="34" t="s">
        <v>1364</v>
      </c>
      <c r="X379" s="34">
        <f t="shared" si="168"/>
        <v>0</v>
      </c>
      <c r="Y379" s="34" t="s">
        <v>1355</v>
      </c>
      <c r="Z379" s="34">
        <f t="shared" si="168"/>
        <v>0</v>
      </c>
      <c r="AA379" s="34" t="s">
        <v>1340</v>
      </c>
      <c r="AB379" s="34">
        <f t="shared" si="168"/>
        <v>0</v>
      </c>
      <c r="AC379" s="34" t="s">
        <v>1345</v>
      </c>
      <c r="AD379" s="34">
        <f t="shared" si="169"/>
        <v>0</v>
      </c>
      <c r="AE379" s="34" t="s">
        <v>1348</v>
      </c>
      <c r="AF379" s="34">
        <f t="shared" si="170"/>
        <v>0</v>
      </c>
      <c r="AG379" s="34" t="s">
        <v>221</v>
      </c>
      <c r="AH379" s="34" t="s">
        <v>1321</v>
      </c>
      <c r="AI379" s="34">
        <f t="shared" si="171"/>
        <v>0</v>
      </c>
      <c r="AJ379" s="34" t="s">
        <v>1328</v>
      </c>
      <c r="AK379" s="34">
        <f t="shared" si="172"/>
        <v>0</v>
      </c>
      <c r="AL379" s="34" t="s">
        <v>1353</v>
      </c>
      <c r="AM379" s="34">
        <f t="shared" si="173"/>
        <v>0</v>
      </c>
      <c r="AN379" s="34" t="s">
        <v>1340</v>
      </c>
      <c r="AO379" s="34">
        <f t="shared" si="174"/>
        <v>0</v>
      </c>
      <c r="AP379" s="34" t="s">
        <v>1345</v>
      </c>
      <c r="AQ379" s="34">
        <f t="shared" si="175"/>
        <v>0</v>
      </c>
      <c r="AR379" s="34" t="s">
        <v>1348</v>
      </c>
      <c r="AS379" s="34">
        <f t="shared" si="176"/>
        <v>0</v>
      </c>
      <c r="AT379" s="34" t="s">
        <v>221</v>
      </c>
      <c r="AU379" s="34" t="s">
        <v>1321</v>
      </c>
      <c r="AV379" s="34">
        <f t="shared" si="177"/>
        <v>0</v>
      </c>
      <c r="AW379" s="34" t="s">
        <v>1328</v>
      </c>
      <c r="AX379" s="34">
        <f t="shared" si="177"/>
        <v>0</v>
      </c>
      <c r="AY379" s="34" t="s">
        <v>1361</v>
      </c>
      <c r="AZ379" s="34">
        <f t="shared" si="177"/>
        <v>0</v>
      </c>
      <c r="BA379" s="34" t="s">
        <v>1339</v>
      </c>
      <c r="BB379" s="34">
        <f t="shared" si="177"/>
        <v>0</v>
      </c>
      <c r="BC379" s="34" t="s">
        <v>1345</v>
      </c>
      <c r="BD379" s="34">
        <f t="shared" si="178"/>
        <v>0</v>
      </c>
      <c r="BE379" s="34" t="s">
        <v>1348</v>
      </c>
      <c r="BF379" s="34">
        <f t="shared" si="179"/>
        <v>0</v>
      </c>
      <c r="BG379" s="34">
        <v>6</v>
      </c>
      <c r="BH379" s="34" t="s">
        <v>1321</v>
      </c>
      <c r="BI379" s="34">
        <f t="shared" si="180"/>
        <v>0</v>
      </c>
      <c r="BJ379" s="34" t="s">
        <v>1328</v>
      </c>
      <c r="BK379" s="34">
        <f t="shared" si="181"/>
        <v>0</v>
      </c>
      <c r="BL379" s="34" t="s">
        <v>1353</v>
      </c>
      <c r="BM379" s="34">
        <f t="shared" si="182"/>
        <v>0</v>
      </c>
      <c r="BN379" s="34" t="s">
        <v>1339</v>
      </c>
      <c r="BO379" s="34">
        <f t="shared" si="183"/>
        <v>0</v>
      </c>
      <c r="BP379" s="34" t="s">
        <v>1345</v>
      </c>
      <c r="BQ379" s="34">
        <f t="shared" si="184"/>
        <v>0</v>
      </c>
      <c r="BR379" s="34" t="s">
        <v>1348</v>
      </c>
      <c r="BS379" s="34">
        <f t="shared" si="185"/>
        <v>0</v>
      </c>
      <c r="BT379" s="34">
        <v>6</v>
      </c>
      <c r="BU379" s="34" t="s">
        <v>1321</v>
      </c>
      <c r="BV379" s="34">
        <f t="shared" si="186"/>
        <v>0</v>
      </c>
      <c r="BW379" s="34" t="s">
        <v>1328</v>
      </c>
      <c r="BX379" s="34">
        <f t="shared" si="186"/>
        <v>0</v>
      </c>
      <c r="BY379" s="34" t="s">
        <v>70</v>
      </c>
      <c r="BZ379" s="34">
        <f t="shared" si="186"/>
        <v>0</v>
      </c>
      <c r="CA379" s="34" t="s">
        <v>1339</v>
      </c>
      <c r="CB379" s="34">
        <f t="shared" si="186"/>
        <v>0</v>
      </c>
      <c r="CC379" s="34" t="s">
        <v>1345</v>
      </c>
      <c r="CD379" s="34">
        <f t="shared" si="187"/>
        <v>0</v>
      </c>
      <c r="CE379" s="34" t="s">
        <v>1342</v>
      </c>
      <c r="CF379" s="34">
        <f t="shared" si="188"/>
        <v>0</v>
      </c>
      <c r="CG379" s="34">
        <v>6</v>
      </c>
      <c r="CH379" s="34" t="s">
        <v>1321</v>
      </c>
      <c r="CI379" s="34">
        <f t="shared" si="189"/>
        <v>0</v>
      </c>
      <c r="CJ379" s="34" t="s">
        <v>1328</v>
      </c>
      <c r="CK379" s="34">
        <f t="shared" si="190"/>
        <v>0</v>
      </c>
      <c r="CL379" s="34" t="s">
        <v>70</v>
      </c>
      <c r="CM379" s="34">
        <f t="shared" si="191"/>
        <v>0</v>
      </c>
      <c r="CN379" s="34" t="s">
        <v>1339</v>
      </c>
      <c r="CO379" s="34">
        <f t="shared" si="192"/>
        <v>0</v>
      </c>
      <c r="CP379" s="34" t="s">
        <v>1342</v>
      </c>
      <c r="CQ379" s="34">
        <f t="shared" si="193"/>
        <v>0</v>
      </c>
      <c r="CR379" s="34" t="s">
        <v>1342</v>
      </c>
      <c r="CS379" s="34">
        <f t="shared" si="194"/>
        <v>0</v>
      </c>
    </row>
    <row r="380" spans="1:97" s="44" customFormat="1" ht="15.75">
      <c r="A380" s="42" t="s">
        <v>1084</v>
      </c>
      <c r="B380" s="40" t="s">
        <v>552</v>
      </c>
      <c r="C380" s="42" t="s">
        <v>44</v>
      </c>
      <c r="D380" s="42" t="s">
        <v>8</v>
      </c>
      <c r="E380" s="35"/>
      <c r="F380" s="42">
        <v>0.2</v>
      </c>
      <c r="G380" s="34">
        <v>0</v>
      </c>
      <c r="H380" s="34">
        <v>96</v>
      </c>
      <c r="I380" s="34">
        <v>22</v>
      </c>
      <c r="J380" s="34">
        <v>38</v>
      </c>
      <c r="K380" s="73">
        <v>19</v>
      </c>
      <c r="L380" s="34">
        <v>35</v>
      </c>
      <c r="M380" s="34">
        <v>57</v>
      </c>
      <c r="N380" s="34">
        <v>267</v>
      </c>
      <c r="O380" s="34" t="str">
        <f>IF(D380="理科",IF(N380&gt;=分数线!$C$2,"本科",""),IF(D380="文科",IF(N380&gt;=分数线!$C$3,"本科","")))</f>
        <v/>
      </c>
      <c r="P380" s="34">
        <f t="shared" si="162"/>
        <v>-7.2</v>
      </c>
      <c r="Q380" s="34" t="str">
        <f>IF(D380="理科",IF(N380&gt;=分数线!$C$6,"重本",""),IF(D380="文科",IF(N380&gt;=分数线!$C$7,"重本","")))</f>
        <v/>
      </c>
      <c r="R380" s="34">
        <f t="shared" si="166"/>
        <v>0</v>
      </c>
      <c r="S380" s="34">
        <f t="shared" si="167"/>
        <v>-7.2</v>
      </c>
      <c r="T380" s="34">
        <v>2</v>
      </c>
      <c r="U380" s="34" t="s">
        <v>1321</v>
      </c>
      <c r="V380" s="34">
        <f t="shared" si="168"/>
        <v>-0.12000000000000001</v>
      </c>
      <c r="W380" s="34" t="s">
        <v>1364</v>
      </c>
      <c r="X380" s="34">
        <f t="shared" si="168"/>
        <v>-0.12000000000000001</v>
      </c>
      <c r="Y380" s="34" t="s">
        <v>1333</v>
      </c>
      <c r="Z380" s="34">
        <f t="shared" si="168"/>
        <v>-0.12000000000000001</v>
      </c>
      <c r="AA380" s="34" t="s">
        <v>1366</v>
      </c>
      <c r="AB380" s="34">
        <f t="shared" si="168"/>
        <v>-0.12000000000000001</v>
      </c>
      <c r="AC380" s="34" t="s">
        <v>73</v>
      </c>
      <c r="AD380" s="34">
        <f t="shared" si="169"/>
        <v>-0.12000000000000001</v>
      </c>
      <c r="AE380" s="34" t="s">
        <v>1348</v>
      </c>
      <c r="AF380" s="34">
        <f t="shared" si="170"/>
        <v>-0.12000000000000001</v>
      </c>
      <c r="AG380" s="34" t="s">
        <v>227</v>
      </c>
      <c r="AH380" s="34" t="s">
        <v>1325</v>
      </c>
      <c r="AI380" s="34">
        <f t="shared" si="171"/>
        <v>-0.12000000000000001</v>
      </c>
      <c r="AJ380" s="34" t="s">
        <v>1360</v>
      </c>
      <c r="AK380" s="34">
        <f t="shared" si="172"/>
        <v>-0.12000000000000001</v>
      </c>
      <c r="AL380" s="34" t="s">
        <v>1335</v>
      </c>
      <c r="AM380" s="34">
        <f t="shared" si="173"/>
        <v>-0.12000000000000001</v>
      </c>
      <c r="AN380" s="34" t="s">
        <v>1366</v>
      </c>
      <c r="AO380" s="34">
        <f t="shared" si="174"/>
        <v>-0.12000000000000001</v>
      </c>
      <c r="AP380" s="34" t="s">
        <v>73</v>
      </c>
      <c r="AQ380" s="34">
        <f t="shared" si="175"/>
        <v>-0.12000000000000001</v>
      </c>
      <c r="AR380" s="34" t="s">
        <v>1348</v>
      </c>
      <c r="AS380" s="34">
        <f t="shared" si="176"/>
        <v>-0.12000000000000001</v>
      </c>
      <c r="AT380" s="34" t="s">
        <v>227</v>
      </c>
      <c r="AU380" s="34" t="s">
        <v>1325</v>
      </c>
      <c r="AV380" s="34">
        <f t="shared" si="177"/>
        <v>-0.18000000000000002</v>
      </c>
      <c r="AW380" s="34" t="s">
        <v>1360</v>
      </c>
      <c r="AX380" s="34">
        <f t="shared" si="177"/>
        <v>-0.18000000000000002</v>
      </c>
      <c r="AY380" s="34" t="s">
        <v>1334</v>
      </c>
      <c r="AZ380" s="34">
        <f t="shared" si="177"/>
        <v>-0.18000000000000002</v>
      </c>
      <c r="BA380" s="34" t="s">
        <v>1356</v>
      </c>
      <c r="BB380" s="34">
        <f t="shared" si="177"/>
        <v>-0.18000000000000002</v>
      </c>
      <c r="BC380" s="34" t="s">
        <v>73</v>
      </c>
      <c r="BD380" s="34">
        <f t="shared" si="178"/>
        <v>-0.18000000000000002</v>
      </c>
      <c r="BE380" s="34" t="s">
        <v>1348</v>
      </c>
      <c r="BF380" s="34">
        <f t="shared" si="179"/>
        <v>-0.18000000000000002</v>
      </c>
      <c r="BG380" s="34">
        <v>9</v>
      </c>
      <c r="BH380" s="34" t="s">
        <v>1325</v>
      </c>
      <c r="BI380" s="34">
        <f t="shared" si="180"/>
        <v>-0.18000000000000002</v>
      </c>
      <c r="BJ380" s="34" t="s">
        <v>1331</v>
      </c>
      <c r="BK380" s="34">
        <f t="shared" si="181"/>
        <v>-0.18000000000000002</v>
      </c>
      <c r="BL380" s="34" t="s">
        <v>1334</v>
      </c>
      <c r="BM380" s="34">
        <f t="shared" si="182"/>
        <v>-0.18000000000000002</v>
      </c>
      <c r="BN380" s="34" t="s">
        <v>1357</v>
      </c>
      <c r="BO380" s="34">
        <f t="shared" si="183"/>
        <v>-0.18000000000000002</v>
      </c>
      <c r="BP380" s="34" t="s">
        <v>73</v>
      </c>
      <c r="BQ380" s="34">
        <f t="shared" si="184"/>
        <v>-0.18000000000000002</v>
      </c>
      <c r="BR380" s="34" t="s">
        <v>1348</v>
      </c>
      <c r="BS380" s="34">
        <f t="shared" si="185"/>
        <v>-0.18000000000000002</v>
      </c>
      <c r="BT380" s="34" t="e">
        <v>#N/A</v>
      </c>
      <c r="BU380" s="34" t="e">
        <v>#N/A</v>
      </c>
      <c r="BV380" s="34">
        <f t="shared" si="186"/>
        <v>-0.3</v>
      </c>
      <c r="BW380" s="34" t="e">
        <v>#N/A</v>
      </c>
      <c r="BX380" s="34">
        <f t="shared" si="186"/>
        <v>-0.3</v>
      </c>
      <c r="BY380" s="34" t="s">
        <v>1334</v>
      </c>
      <c r="BZ380" s="34">
        <f t="shared" si="186"/>
        <v>-0.3</v>
      </c>
      <c r="CA380" s="34" t="e">
        <v>#N/A</v>
      </c>
      <c r="CB380" s="34">
        <f t="shared" si="186"/>
        <v>-0.3</v>
      </c>
      <c r="CC380" s="34" t="e">
        <v>#N/A</v>
      </c>
      <c r="CD380" s="34">
        <f t="shared" si="187"/>
        <v>-0.3</v>
      </c>
      <c r="CE380" s="34" t="e">
        <v>#N/A</v>
      </c>
      <c r="CF380" s="34">
        <f t="shared" si="188"/>
        <v>-0.3</v>
      </c>
      <c r="CG380" s="34">
        <v>9</v>
      </c>
      <c r="CH380" s="34" t="s">
        <v>1325</v>
      </c>
      <c r="CI380" s="34">
        <f t="shared" si="189"/>
        <v>-0.3</v>
      </c>
      <c r="CJ380" s="34" t="s">
        <v>1331</v>
      </c>
      <c r="CK380" s="34">
        <f t="shared" si="190"/>
        <v>-0.3</v>
      </c>
      <c r="CL380" s="34" t="s">
        <v>1334</v>
      </c>
      <c r="CM380" s="34">
        <f t="shared" si="191"/>
        <v>-0.3</v>
      </c>
      <c r="CN380" s="34" t="s">
        <v>1339</v>
      </c>
      <c r="CO380" s="34">
        <f t="shared" si="192"/>
        <v>-0.3</v>
      </c>
      <c r="CP380" s="34" t="s">
        <v>1343</v>
      </c>
      <c r="CQ380" s="34">
        <f t="shared" si="193"/>
        <v>-0.3</v>
      </c>
      <c r="CR380" s="34" t="s">
        <v>1348</v>
      </c>
      <c r="CS380" s="34">
        <f t="shared" si="194"/>
        <v>-0.3</v>
      </c>
    </row>
    <row r="381" spans="1:97" s="44" customFormat="1" ht="15.75">
      <c r="A381" s="42" t="s">
        <v>1085</v>
      </c>
      <c r="B381" s="40" t="s">
        <v>553</v>
      </c>
      <c r="C381" s="42" t="s">
        <v>44</v>
      </c>
      <c r="D381" s="42" t="s">
        <v>8</v>
      </c>
      <c r="E381" s="35"/>
      <c r="F381" s="42">
        <v>0</v>
      </c>
      <c r="G381" s="34">
        <v>0</v>
      </c>
      <c r="H381" s="34">
        <v>91</v>
      </c>
      <c r="I381" s="34">
        <v>40</v>
      </c>
      <c r="J381" s="34">
        <v>28</v>
      </c>
      <c r="K381" s="73">
        <v>22</v>
      </c>
      <c r="L381" s="34">
        <v>43</v>
      </c>
      <c r="M381" s="34">
        <v>41.5</v>
      </c>
      <c r="N381" s="34">
        <v>266</v>
      </c>
      <c r="O381" s="34" t="str">
        <f>IF(D381="理科",IF(N381&gt;=分数线!$C$2,"本科",""),IF(D381="文科",IF(N381&gt;=分数线!$C$3,"本科","")))</f>
        <v/>
      </c>
      <c r="P381" s="34">
        <f t="shared" si="162"/>
        <v>0</v>
      </c>
      <c r="Q381" s="34" t="str">
        <f>IF(D381="理科",IF(N381&gt;=分数线!$C$6,"重本",""),IF(D381="文科",IF(N381&gt;=分数线!$C$7,"重本","")))</f>
        <v/>
      </c>
      <c r="R381" s="34">
        <f t="shared" si="166"/>
        <v>0</v>
      </c>
      <c r="S381" s="34">
        <f t="shared" si="167"/>
        <v>0</v>
      </c>
      <c r="T381" s="34">
        <v>9</v>
      </c>
      <c r="U381" s="34" t="s">
        <v>1325</v>
      </c>
      <c r="V381" s="34">
        <f t="shared" si="168"/>
        <v>0</v>
      </c>
      <c r="W381" s="34" t="s">
        <v>1360</v>
      </c>
      <c r="X381" s="34">
        <f t="shared" si="168"/>
        <v>0</v>
      </c>
      <c r="Y381" s="34" t="s">
        <v>1335</v>
      </c>
      <c r="Z381" s="34">
        <f t="shared" si="168"/>
        <v>0</v>
      </c>
      <c r="AA381" s="34" t="s">
        <v>1340</v>
      </c>
      <c r="AB381" s="34">
        <f t="shared" si="168"/>
        <v>0</v>
      </c>
      <c r="AC381" s="34" t="s">
        <v>1345</v>
      </c>
      <c r="AD381" s="34">
        <f t="shared" si="169"/>
        <v>0</v>
      </c>
      <c r="AE381" s="34" t="s">
        <v>1348</v>
      </c>
      <c r="AF381" s="34">
        <f t="shared" si="170"/>
        <v>0</v>
      </c>
      <c r="AG381" s="34" t="s">
        <v>221</v>
      </c>
      <c r="AH381" s="34" t="s">
        <v>1321</v>
      </c>
      <c r="AI381" s="34">
        <f t="shared" si="171"/>
        <v>0</v>
      </c>
      <c r="AJ381" s="34" t="s">
        <v>1328</v>
      </c>
      <c r="AK381" s="34">
        <f t="shared" si="172"/>
        <v>0</v>
      </c>
      <c r="AL381" s="34" t="s">
        <v>1353</v>
      </c>
      <c r="AM381" s="34">
        <f t="shared" si="173"/>
        <v>0</v>
      </c>
      <c r="AN381" s="34" t="s">
        <v>1340</v>
      </c>
      <c r="AO381" s="34">
        <f t="shared" si="174"/>
        <v>0</v>
      </c>
      <c r="AP381" s="34" t="s">
        <v>1345</v>
      </c>
      <c r="AQ381" s="34">
        <f t="shared" si="175"/>
        <v>0</v>
      </c>
      <c r="AR381" s="34" t="s">
        <v>1348</v>
      </c>
      <c r="AS381" s="34">
        <f t="shared" si="176"/>
        <v>0</v>
      </c>
      <c r="AT381" s="34" t="s">
        <v>227</v>
      </c>
      <c r="AU381" s="34" t="s">
        <v>1325</v>
      </c>
      <c r="AV381" s="34">
        <f t="shared" si="177"/>
        <v>0</v>
      </c>
      <c r="AW381" s="34" t="s">
        <v>1360</v>
      </c>
      <c r="AX381" s="34">
        <f t="shared" si="177"/>
        <v>0</v>
      </c>
      <c r="AY381" s="34" t="s">
        <v>1334</v>
      </c>
      <c r="AZ381" s="34">
        <f t="shared" si="177"/>
        <v>0</v>
      </c>
      <c r="BA381" s="34" t="s">
        <v>1356</v>
      </c>
      <c r="BB381" s="34">
        <f t="shared" si="177"/>
        <v>0</v>
      </c>
      <c r="BC381" s="34" t="s">
        <v>73</v>
      </c>
      <c r="BD381" s="34">
        <f t="shared" si="178"/>
        <v>0</v>
      </c>
      <c r="BE381" s="34" t="s">
        <v>1348</v>
      </c>
      <c r="BF381" s="34">
        <f t="shared" si="179"/>
        <v>0</v>
      </c>
      <c r="BG381" s="34">
        <v>9</v>
      </c>
      <c r="BH381" s="34" t="s">
        <v>1325</v>
      </c>
      <c r="BI381" s="34">
        <f t="shared" si="180"/>
        <v>0</v>
      </c>
      <c r="BJ381" s="34" t="s">
        <v>1331</v>
      </c>
      <c r="BK381" s="34">
        <f t="shared" si="181"/>
        <v>0</v>
      </c>
      <c r="BL381" s="34" t="s">
        <v>1334</v>
      </c>
      <c r="BM381" s="34">
        <f t="shared" si="182"/>
        <v>0</v>
      </c>
      <c r="BN381" s="34" t="s">
        <v>1357</v>
      </c>
      <c r="BO381" s="34">
        <f t="shared" si="183"/>
        <v>0</v>
      </c>
      <c r="BP381" s="34" t="s">
        <v>73</v>
      </c>
      <c r="BQ381" s="34">
        <f t="shared" si="184"/>
        <v>0</v>
      </c>
      <c r="BR381" s="34" t="s">
        <v>1348</v>
      </c>
      <c r="BS381" s="34">
        <f t="shared" si="185"/>
        <v>0</v>
      </c>
      <c r="BT381" s="34">
        <v>9</v>
      </c>
      <c r="BU381" s="34" t="s">
        <v>1325</v>
      </c>
      <c r="BV381" s="34">
        <f t="shared" si="186"/>
        <v>0</v>
      </c>
      <c r="BW381" s="34" t="s">
        <v>1331</v>
      </c>
      <c r="BX381" s="34">
        <f t="shared" si="186"/>
        <v>0</v>
      </c>
      <c r="BY381" s="34" t="s">
        <v>1334</v>
      </c>
      <c r="BZ381" s="34">
        <f t="shared" si="186"/>
        <v>0</v>
      </c>
      <c r="CA381" s="34" t="s">
        <v>1339</v>
      </c>
      <c r="CB381" s="34">
        <f t="shared" si="186"/>
        <v>0</v>
      </c>
      <c r="CC381" s="34" t="s">
        <v>1343</v>
      </c>
      <c r="CD381" s="34">
        <f t="shared" si="187"/>
        <v>0</v>
      </c>
      <c r="CE381" s="34" t="s">
        <v>1348</v>
      </c>
      <c r="CF381" s="34">
        <f t="shared" si="188"/>
        <v>0</v>
      </c>
      <c r="CG381" s="34">
        <v>9</v>
      </c>
      <c r="CH381" s="34" t="s">
        <v>1325</v>
      </c>
      <c r="CI381" s="34">
        <f t="shared" si="189"/>
        <v>0</v>
      </c>
      <c r="CJ381" s="34" t="s">
        <v>1331</v>
      </c>
      <c r="CK381" s="34">
        <f t="shared" si="190"/>
        <v>0</v>
      </c>
      <c r="CL381" s="34" t="s">
        <v>1334</v>
      </c>
      <c r="CM381" s="34">
        <f t="shared" si="191"/>
        <v>0</v>
      </c>
      <c r="CN381" s="34" t="s">
        <v>1339</v>
      </c>
      <c r="CO381" s="34">
        <f t="shared" si="192"/>
        <v>0</v>
      </c>
      <c r="CP381" s="34" t="s">
        <v>1343</v>
      </c>
      <c r="CQ381" s="34">
        <f t="shared" si="193"/>
        <v>0</v>
      </c>
      <c r="CR381" s="34" t="s">
        <v>1348</v>
      </c>
      <c r="CS381" s="34">
        <f t="shared" si="194"/>
        <v>0</v>
      </c>
    </row>
    <row r="382" spans="1:97" s="44" customFormat="1" ht="15.75">
      <c r="A382" s="42" t="s">
        <v>1086</v>
      </c>
      <c r="B382" s="40" t="s">
        <v>554</v>
      </c>
      <c r="C382" s="42" t="s">
        <v>44</v>
      </c>
      <c r="D382" s="42" t="s">
        <v>8</v>
      </c>
      <c r="E382" s="35"/>
      <c r="F382" s="42">
        <v>0.2</v>
      </c>
      <c r="G382" s="34">
        <v>0</v>
      </c>
      <c r="H382" s="34">
        <v>90</v>
      </c>
      <c r="I382" s="34">
        <v>43</v>
      </c>
      <c r="J382" s="34">
        <v>38</v>
      </c>
      <c r="K382" s="73">
        <v>20</v>
      </c>
      <c r="L382" s="34">
        <v>35</v>
      </c>
      <c r="M382" s="34">
        <v>32.5</v>
      </c>
      <c r="N382" s="34">
        <v>259</v>
      </c>
      <c r="O382" s="34" t="str">
        <f>IF(D382="理科",IF(N382&gt;=分数线!$C$2,"本科",""),IF(D382="文科",IF(N382&gt;=分数线!$C$3,"本科","")))</f>
        <v/>
      </c>
      <c r="P382" s="34">
        <f t="shared" si="162"/>
        <v>-7.2</v>
      </c>
      <c r="Q382" s="34" t="str">
        <f>IF(D382="理科",IF(N382&gt;=分数线!$C$6,"重本",""),IF(D382="文科",IF(N382&gt;=分数线!$C$7,"重本","")))</f>
        <v/>
      </c>
      <c r="R382" s="34">
        <f t="shared" si="166"/>
        <v>0</v>
      </c>
      <c r="S382" s="34">
        <f t="shared" si="167"/>
        <v>-7.2</v>
      </c>
      <c r="T382" s="34">
        <v>1</v>
      </c>
      <c r="U382" s="34" t="s">
        <v>1320</v>
      </c>
      <c r="V382" s="34">
        <f t="shared" si="168"/>
        <v>-0.12000000000000001</v>
      </c>
      <c r="W382" s="34" t="s">
        <v>1327</v>
      </c>
      <c r="X382" s="34">
        <f t="shared" si="168"/>
        <v>-0.12000000000000001</v>
      </c>
      <c r="Y382" s="34" t="s">
        <v>1332</v>
      </c>
      <c r="Z382" s="34">
        <f t="shared" si="168"/>
        <v>-0.12000000000000001</v>
      </c>
      <c r="AA382" s="34" t="s">
        <v>1366</v>
      </c>
      <c r="AB382" s="34">
        <f t="shared" si="168"/>
        <v>-0.12000000000000001</v>
      </c>
      <c r="AC382" s="34" t="s">
        <v>73</v>
      </c>
      <c r="AD382" s="34">
        <f t="shared" si="169"/>
        <v>-0.12000000000000001</v>
      </c>
      <c r="AE382" s="34" t="s">
        <v>1348</v>
      </c>
      <c r="AF382" s="34">
        <f t="shared" si="170"/>
        <v>-0.12000000000000001</v>
      </c>
      <c r="AG382" s="34" t="s">
        <v>227</v>
      </c>
      <c r="AH382" s="34" t="s">
        <v>1325</v>
      </c>
      <c r="AI382" s="34">
        <f t="shared" si="171"/>
        <v>-0.12000000000000001</v>
      </c>
      <c r="AJ382" s="34" t="s">
        <v>1360</v>
      </c>
      <c r="AK382" s="34">
        <f t="shared" si="172"/>
        <v>-0.12000000000000001</v>
      </c>
      <c r="AL382" s="34" t="s">
        <v>1335</v>
      </c>
      <c r="AM382" s="34">
        <f t="shared" si="173"/>
        <v>-0.12000000000000001</v>
      </c>
      <c r="AN382" s="34" t="s">
        <v>1366</v>
      </c>
      <c r="AO382" s="34">
        <f t="shared" si="174"/>
        <v>-0.12000000000000001</v>
      </c>
      <c r="AP382" s="34" t="s">
        <v>73</v>
      </c>
      <c r="AQ382" s="34">
        <f t="shared" si="175"/>
        <v>-0.12000000000000001</v>
      </c>
      <c r="AR382" s="34" t="s">
        <v>1348</v>
      </c>
      <c r="AS382" s="34">
        <f t="shared" si="176"/>
        <v>-0.12000000000000001</v>
      </c>
      <c r="AT382" s="34" t="e">
        <v>#N/A</v>
      </c>
      <c r="AU382" s="34" t="e">
        <v>#N/A</v>
      </c>
      <c r="AV382" s="34">
        <f t="shared" si="177"/>
        <v>-0.18000000000000002</v>
      </c>
      <c r="AW382" s="34" t="e">
        <v>#N/A</v>
      </c>
      <c r="AX382" s="34">
        <f t="shared" si="177"/>
        <v>-0.18000000000000002</v>
      </c>
      <c r="AY382" s="34" t="e">
        <v>#N/A</v>
      </c>
      <c r="AZ382" s="34">
        <f t="shared" si="177"/>
        <v>-0.18000000000000002</v>
      </c>
      <c r="BA382" s="34" t="e">
        <v>#N/A</v>
      </c>
      <c r="BB382" s="34">
        <f t="shared" si="177"/>
        <v>-0.18000000000000002</v>
      </c>
      <c r="BC382" s="34" t="e">
        <v>#N/A</v>
      </c>
      <c r="BD382" s="34">
        <f t="shared" si="178"/>
        <v>-0.18000000000000002</v>
      </c>
      <c r="BE382" s="34" t="e">
        <v>#N/A</v>
      </c>
      <c r="BF382" s="34">
        <f t="shared" si="179"/>
        <v>-0.18000000000000002</v>
      </c>
      <c r="BG382" s="34" t="e">
        <v>#N/A</v>
      </c>
      <c r="BH382" s="34" t="e">
        <v>#N/A</v>
      </c>
      <c r="BI382" s="34">
        <f t="shared" si="180"/>
        <v>-0.18000000000000002</v>
      </c>
      <c r="BJ382" s="34" t="e">
        <v>#N/A</v>
      </c>
      <c r="BK382" s="34">
        <f t="shared" si="181"/>
        <v>-0.18000000000000002</v>
      </c>
      <c r="BL382" s="34" t="e">
        <v>#N/A</v>
      </c>
      <c r="BM382" s="34">
        <f t="shared" si="182"/>
        <v>-0.18000000000000002</v>
      </c>
      <c r="BN382" s="34" t="e">
        <v>#N/A</v>
      </c>
      <c r="BO382" s="34">
        <f t="shared" si="183"/>
        <v>-0.18000000000000002</v>
      </c>
      <c r="BP382" s="34" t="e">
        <v>#N/A</v>
      </c>
      <c r="BQ382" s="34">
        <f t="shared" si="184"/>
        <v>-0.18000000000000002</v>
      </c>
      <c r="BR382" s="34" t="e">
        <v>#N/A</v>
      </c>
      <c r="BS382" s="34">
        <f t="shared" si="185"/>
        <v>-0.18000000000000002</v>
      </c>
      <c r="BT382" s="34">
        <v>9</v>
      </c>
      <c r="BU382" s="34" t="s">
        <v>1325</v>
      </c>
      <c r="BV382" s="34">
        <f t="shared" si="186"/>
        <v>-0.3</v>
      </c>
      <c r="BW382" s="34" t="s">
        <v>1331</v>
      </c>
      <c r="BX382" s="34">
        <f t="shared" si="186"/>
        <v>-0.3</v>
      </c>
      <c r="BY382" s="34" t="s">
        <v>1334</v>
      </c>
      <c r="BZ382" s="34">
        <f t="shared" si="186"/>
        <v>-0.3</v>
      </c>
      <c r="CA382" s="34" t="s">
        <v>1339</v>
      </c>
      <c r="CB382" s="34">
        <f t="shared" si="186"/>
        <v>-0.3</v>
      </c>
      <c r="CC382" s="34" t="s">
        <v>1343</v>
      </c>
      <c r="CD382" s="34">
        <f t="shared" si="187"/>
        <v>-0.3</v>
      </c>
      <c r="CE382" s="34" t="s">
        <v>1348</v>
      </c>
      <c r="CF382" s="34">
        <f t="shared" si="188"/>
        <v>-0.3</v>
      </c>
      <c r="CG382" s="34">
        <v>9</v>
      </c>
      <c r="CH382" s="34" t="s">
        <v>1325</v>
      </c>
      <c r="CI382" s="34">
        <f t="shared" si="189"/>
        <v>-0.3</v>
      </c>
      <c r="CJ382" s="34" t="s">
        <v>1331</v>
      </c>
      <c r="CK382" s="34">
        <f t="shared" si="190"/>
        <v>-0.3</v>
      </c>
      <c r="CL382" s="34" t="s">
        <v>1334</v>
      </c>
      <c r="CM382" s="34">
        <f t="shared" si="191"/>
        <v>-0.3</v>
      </c>
      <c r="CN382" s="34" t="s">
        <v>1339</v>
      </c>
      <c r="CO382" s="34">
        <f t="shared" si="192"/>
        <v>-0.3</v>
      </c>
      <c r="CP382" s="34" t="s">
        <v>1343</v>
      </c>
      <c r="CQ382" s="34">
        <f t="shared" si="193"/>
        <v>-0.3</v>
      </c>
      <c r="CR382" s="34" t="s">
        <v>1348</v>
      </c>
      <c r="CS382" s="34">
        <f t="shared" si="194"/>
        <v>-0.3</v>
      </c>
    </row>
    <row r="383" spans="1:97" s="44" customFormat="1" ht="15.75">
      <c r="A383" s="42" t="s">
        <v>1087</v>
      </c>
      <c r="B383" s="40" t="s">
        <v>555</v>
      </c>
      <c r="C383" s="42" t="s">
        <v>44</v>
      </c>
      <c r="D383" s="42" t="s">
        <v>8</v>
      </c>
      <c r="E383" s="35"/>
      <c r="F383" s="42">
        <v>0</v>
      </c>
      <c r="G383" s="34">
        <v>0</v>
      </c>
      <c r="H383" s="34">
        <v>84</v>
      </c>
      <c r="I383" s="34">
        <v>40</v>
      </c>
      <c r="J383" s="34">
        <v>61</v>
      </c>
      <c r="K383" s="73">
        <v>16.5</v>
      </c>
      <c r="L383" s="34">
        <v>39</v>
      </c>
      <c r="M383" s="34">
        <v>15</v>
      </c>
      <c r="N383" s="34">
        <v>256</v>
      </c>
      <c r="O383" s="34" t="str">
        <f>IF(D383="理科",IF(N383&gt;=分数线!$C$2,"本科",""),IF(D383="文科",IF(N383&gt;=分数线!$C$3,"本科","")))</f>
        <v/>
      </c>
      <c r="P383" s="34">
        <f t="shared" si="162"/>
        <v>0</v>
      </c>
      <c r="Q383" s="34" t="str">
        <f>IF(D383="理科",IF(N383&gt;=分数线!$C$6,"重本",""),IF(D383="文科",IF(N383&gt;=分数线!$C$7,"重本","")))</f>
        <v/>
      </c>
      <c r="R383" s="34">
        <f t="shared" si="166"/>
        <v>0</v>
      </c>
      <c r="S383" s="34">
        <f t="shared" si="167"/>
        <v>0</v>
      </c>
      <c r="T383" s="34">
        <v>7</v>
      </c>
      <c r="U383" s="34" t="s">
        <v>1362</v>
      </c>
      <c r="V383" s="34">
        <f t="shared" si="168"/>
        <v>0</v>
      </c>
      <c r="W383" s="34" t="s">
        <v>1363</v>
      </c>
      <c r="X383" s="34">
        <f t="shared" si="168"/>
        <v>0</v>
      </c>
      <c r="Y383" s="34" t="s">
        <v>1332</v>
      </c>
      <c r="Z383" s="34">
        <f t="shared" si="168"/>
        <v>0</v>
      </c>
      <c r="AA383" s="34" t="s">
        <v>1340</v>
      </c>
      <c r="AB383" s="34">
        <f t="shared" si="168"/>
        <v>0</v>
      </c>
      <c r="AC383" s="34" t="s">
        <v>72</v>
      </c>
      <c r="AD383" s="34">
        <f t="shared" si="169"/>
        <v>0</v>
      </c>
      <c r="AE383" s="34" t="s">
        <v>18</v>
      </c>
      <c r="AF383" s="34">
        <f t="shared" si="170"/>
        <v>0</v>
      </c>
      <c r="AG383" s="34" t="s">
        <v>220</v>
      </c>
      <c r="AH383" s="34" t="s">
        <v>1362</v>
      </c>
      <c r="AI383" s="34">
        <f t="shared" si="171"/>
        <v>0</v>
      </c>
      <c r="AJ383" s="34" t="s">
        <v>1363</v>
      </c>
      <c r="AK383" s="34">
        <f t="shared" si="172"/>
        <v>0</v>
      </c>
      <c r="AL383" s="34" t="s">
        <v>1332</v>
      </c>
      <c r="AM383" s="34">
        <f t="shared" si="173"/>
        <v>0</v>
      </c>
      <c r="AN383" s="34" t="s">
        <v>1340</v>
      </c>
      <c r="AO383" s="34">
        <f t="shared" si="174"/>
        <v>0</v>
      </c>
      <c r="AP383" s="34" t="s">
        <v>72</v>
      </c>
      <c r="AQ383" s="34">
        <f t="shared" si="175"/>
        <v>0</v>
      </c>
      <c r="AR383" s="34" t="s">
        <v>18</v>
      </c>
      <c r="AS383" s="34">
        <f t="shared" si="176"/>
        <v>0</v>
      </c>
      <c r="AT383" s="34" t="s">
        <v>220</v>
      </c>
      <c r="AU383" s="34" t="s">
        <v>1323</v>
      </c>
      <c r="AV383" s="34">
        <f t="shared" si="177"/>
        <v>0</v>
      </c>
      <c r="AW383" s="34" t="s">
        <v>1351</v>
      </c>
      <c r="AX383" s="34">
        <f t="shared" si="177"/>
        <v>0</v>
      </c>
      <c r="AY383" s="34" t="s">
        <v>1332</v>
      </c>
      <c r="AZ383" s="34">
        <f t="shared" si="177"/>
        <v>0</v>
      </c>
      <c r="BA383" s="34" t="s">
        <v>1340</v>
      </c>
      <c r="BB383" s="34">
        <f t="shared" si="177"/>
        <v>0</v>
      </c>
      <c r="BC383" s="34" t="s">
        <v>1358</v>
      </c>
      <c r="BD383" s="34">
        <f t="shared" si="178"/>
        <v>0</v>
      </c>
      <c r="BE383" s="34" t="s">
        <v>1342</v>
      </c>
      <c r="BF383" s="34">
        <f t="shared" si="179"/>
        <v>0</v>
      </c>
      <c r="BG383" s="34">
        <v>7</v>
      </c>
      <c r="BH383" s="34" t="s">
        <v>1323</v>
      </c>
      <c r="BI383" s="34">
        <f t="shared" si="180"/>
        <v>0</v>
      </c>
      <c r="BJ383" s="34" t="s">
        <v>1351</v>
      </c>
      <c r="BK383" s="34">
        <f t="shared" si="181"/>
        <v>0</v>
      </c>
      <c r="BL383" s="34" t="s">
        <v>1332</v>
      </c>
      <c r="BM383" s="34">
        <f t="shared" si="182"/>
        <v>0</v>
      </c>
      <c r="BN383" s="34" t="s">
        <v>1340</v>
      </c>
      <c r="BO383" s="34">
        <f t="shared" si="183"/>
        <v>0</v>
      </c>
      <c r="BP383" s="34" t="s">
        <v>1358</v>
      </c>
      <c r="BQ383" s="34">
        <f t="shared" si="184"/>
        <v>0</v>
      </c>
      <c r="BR383" s="34" t="s">
        <v>1342</v>
      </c>
      <c r="BS383" s="34">
        <f t="shared" si="185"/>
        <v>0</v>
      </c>
      <c r="BT383" s="34">
        <v>7</v>
      </c>
      <c r="BU383" s="34" t="s">
        <v>1323</v>
      </c>
      <c r="BV383" s="34">
        <f t="shared" si="186"/>
        <v>0</v>
      </c>
      <c r="BW383" s="34" t="s">
        <v>19</v>
      </c>
      <c r="BX383" s="34">
        <f t="shared" si="186"/>
        <v>0</v>
      </c>
      <c r="BY383" s="34" t="s">
        <v>1332</v>
      </c>
      <c r="BZ383" s="34">
        <f t="shared" si="186"/>
        <v>0</v>
      </c>
      <c r="CA383" s="34" t="s">
        <v>1340</v>
      </c>
      <c r="CB383" s="34">
        <f t="shared" si="186"/>
        <v>0</v>
      </c>
      <c r="CC383" s="34" t="s">
        <v>1343</v>
      </c>
      <c r="CD383" s="34">
        <f t="shared" si="187"/>
        <v>0</v>
      </c>
      <c r="CE383" s="34" t="s">
        <v>1342</v>
      </c>
      <c r="CF383" s="34">
        <f t="shared" si="188"/>
        <v>0</v>
      </c>
      <c r="CG383" s="34">
        <v>7</v>
      </c>
      <c r="CH383" s="34" t="s">
        <v>1323</v>
      </c>
      <c r="CI383" s="34">
        <f t="shared" si="189"/>
        <v>0</v>
      </c>
      <c r="CJ383" s="34" t="s">
        <v>19</v>
      </c>
      <c r="CK383" s="34">
        <f t="shared" si="190"/>
        <v>0</v>
      </c>
      <c r="CL383" s="34" t="s">
        <v>1332</v>
      </c>
      <c r="CM383" s="34">
        <f t="shared" si="191"/>
        <v>0</v>
      </c>
      <c r="CN383" s="34" t="s">
        <v>1340</v>
      </c>
      <c r="CO383" s="34">
        <f t="shared" si="192"/>
        <v>0</v>
      </c>
      <c r="CP383" s="34" t="s">
        <v>1343</v>
      </c>
      <c r="CQ383" s="34">
        <f t="shared" si="193"/>
        <v>0</v>
      </c>
      <c r="CR383" s="34" t="s">
        <v>1342</v>
      </c>
      <c r="CS383" s="34">
        <f t="shared" si="194"/>
        <v>0</v>
      </c>
    </row>
    <row r="384" spans="1:97" s="44" customFormat="1" ht="15.75">
      <c r="A384" s="42" t="s">
        <v>1088</v>
      </c>
      <c r="B384" s="40" t="s">
        <v>556</v>
      </c>
      <c r="C384" s="42" t="s">
        <v>44</v>
      </c>
      <c r="D384" s="42" t="s">
        <v>8</v>
      </c>
      <c r="E384" s="35"/>
      <c r="F384" s="42">
        <v>0</v>
      </c>
      <c r="G384" s="34">
        <v>0</v>
      </c>
      <c r="H384" s="34">
        <v>90</v>
      </c>
      <c r="I384" s="34">
        <v>18</v>
      </c>
      <c r="J384" s="34">
        <v>58</v>
      </c>
      <c r="K384" s="73">
        <v>24.5</v>
      </c>
      <c r="L384" s="34">
        <v>29.5</v>
      </c>
      <c r="M384" s="34">
        <v>32</v>
      </c>
      <c r="N384" s="34">
        <v>252</v>
      </c>
      <c r="O384" s="34" t="str">
        <f>IF(D384="理科",IF(N384&gt;=分数线!$C$2,"本科",""),IF(D384="文科",IF(N384&gt;=分数线!$C$3,"本科","")))</f>
        <v/>
      </c>
      <c r="P384" s="34">
        <f t="shared" si="162"/>
        <v>0</v>
      </c>
      <c r="Q384" s="34" t="str">
        <f>IF(D384="理科",IF(N384&gt;=分数线!$C$6,"重本",""),IF(D384="文科",IF(N384&gt;=分数线!$C$7,"重本","")))</f>
        <v/>
      </c>
      <c r="R384" s="34">
        <f t="shared" si="166"/>
        <v>0</v>
      </c>
      <c r="S384" s="34">
        <f t="shared" si="167"/>
        <v>0</v>
      </c>
      <c r="T384" s="34">
        <v>9</v>
      </c>
      <c r="U384" s="34" t="s">
        <v>1325</v>
      </c>
      <c r="V384" s="34">
        <f t="shared" si="168"/>
        <v>0</v>
      </c>
      <c r="W384" s="34" t="s">
        <v>1360</v>
      </c>
      <c r="X384" s="34">
        <f t="shared" si="168"/>
        <v>0</v>
      </c>
      <c r="Y384" s="34" t="s">
        <v>1335</v>
      </c>
      <c r="Z384" s="34">
        <f t="shared" si="168"/>
        <v>0</v>
      </c>
      <c r="AA384" s="34" t="s">
        <v>1366</v>
      </c>
      <c r="AB384" s="34">
        <f t="shared" si="168"/>
        <v>0</v>
      </c>
      <c r="AC384" s="34" t="s">
        <v>73</v>
      </c>
      <c r="AD384" s="34">
        <f t="shared" si="169"/>
        <v>0</v>
      </c>
      <c r="AE384" s="34" t="s">
        <v>1348</v>
      </c>
      <c r="AF384" s="34">
        <f t="shared" si="170"/>
        <v>0</v>
      </c>
      <c r="AG384" s="34" t="s">
        <v>227</v>
      </c>
      <c r="AH384" s="34" t="s">
        <v>1325</v>
      </c>
      <c r="AI384" s="34">
        <f t="shared" si="171"/>
        <v>0</v>
      </c>
      <c r="AJ384" s="34" t="s">
        <v>1360</v>
      </c>
      <c r="AK384" s="34">
        <f t="shared" si="172"/>
        <v>0</v>
      </c>
      <c r="AL384" s="34" t="s">
        <v>1335</v>
      </c>
      <c r="AM384" s="34">
        <f t="shared" si="173"/>
        <v>0</v>
      </c>
      <c r="AN384" s="34" t="s">
        <v>1366</v>
      </c>
      <c r="AO384" s="34">
        <f t="shared" si="174"/>
        <v>0</v>
      </c>
      <c r="AP384" s="34" t="s">
        <v>73</v>
      </c>
      <c r="AQ384" s="34">
        <f t="shared" si="175"/>
        <v>0</v>
      </c>
      <c r="AR384" s="34" t="s">
        <v>1348</v>
      </c>
      <c r="AS384" s="34">
        <f t="shared" si="176"/>
        <v>0</v>
      </c>
      <c r="AT384" s="34" t="s">
        <v>227</v>
      </c>
      <c r="AU384" s="34" t="s">
        <v>1325</v>
      </c>
      <c r="AV384" s="34">
        <f t="shared" si="177"/>
        <v>0</v>
      </c>
      <c r="AW384" s="34" t="s">
        <v>1360</v>
      </c>
      <c r="AX384" s="34">
        <f t="shared" si="177"/>
        <v>0</v>
      </c>
      <c r="AY384" s="34" t="s">
        <v>1334</v>
      </c>
      <c r="AZ384" s="34">
        <f t="shared" si="177"/>
        <v>0</v>
      </c>
      <c r="BA384" s="34" t="s">
        <v>1356</v>
      </c>
      <c r="BB384" s="34">
        <f t="shared" si="177"/>
        <v>0</v>
      </c>
      <c r="BC384" s="34" t="s">
        <v>73</v>
      </c>
      <c r="BD384" s="34">
        <f t="shared" si="178"/>
        <v>0</v>
      </c>
      <c r="BE384" s="34" t="s">
        <v>1348</v>
      </c>
      <c r="BF384" s="34">
        <f t="shared" si="179"/>
        <v>0</v>
      </c>
      <c r="BG384" s="34">
        <v>9</v>
      </c>
      <c r="BH384" s="34" t="s">
        <v>1325</v>
      </c>
      <c r="BI384" s="34">
        <f t="shared" si="180"/>
        <v>0</v>
      </c>
      <c r="BJ384" s="34" t="s">
        <v>1331</v>
      </c>
      <c r="BK384" s="34">
        <f t="shared" si="181"/>
        <v>0</v>
      </c>
      <c r="BL384" s="34" t="s">
        <v>1334</v>
      </c>
      <c r="BM384" s="34">
        <f t="shared" si="182"/>
        <v>0</v>
      </c>
      <c r="BN384" s="34" t="s">
        <v>1357</v>
      </c>
      <c r="BO384" s="34">
        <f t="shared" si="183"/>
        <v>0</v>
      </c>
      <c r="BP384" s="34" t="s">
        <v>73</v>
      </c>
      <c r="BQ384" s="34">
        <f t="shared" si="184"/>
        <v>0</v>
      </c>
      <c r="BR384" s="34" t="s">
        <v>1348</v>
      </c>
      <c r="BS384" s="34">
        <f t="shared" si="185"/>
        <v>0</v>
      </c>
      <c r="BT384" s="34">
        <v>9</v>
      </c>
      <c r="BU384" s="34" t="s">
        <v>1325</v>
      </c>
      <c r="BV384" s="34">
        <f t="shared" si="186"/>
        <v>0</v>
      </c>
      <c r="BW384" s="34" t="s">
        <v>1331</v>
      </c>
      <c r="BX384" s="34">
        <f t="shared" si="186"/>
        <v>0</v>
      </c>
      <c r="BY384" s="34" t="s">
        <v>1334</v>
      </c>
      <c r="BZ384" s="34">
        <f t="shared" si="186"/>
        <v>0</v>
      </c>
      <c r="CA384" s="34" t="s">
        <v>1339</v>
      </c>
      <c r="CB384" s="34">
        <f t="shared" si="186"/>
        <v>0</v>
      </c>
      <c r="CC384" s="34" t="s">
        <v>1343</v>
      </c>
      <c r="CD384" s="34">
        <f t="shared" si="187"/>
        <v>0</v>
      </c>
      <c r="CE384" s="34" t="s">
        <v>1348</v>
      </c>
      <c r="CF384" s="34">
        <f t="shared" si="188"/>
        <v>0</v>
      </c>
      <c r="CG384" s="34">
        <v>9</v>
      </c>
      <c r="CH384" s="34" t="s">
        <v>1325</v>
      </c>
      <c r="CI384" s="34">
        <f t="shared" si="189"/>
        <v>0</v>
      </c>
      <c r="CJ384" s="34" t="s">
        <v>1331</v>
      </c>
      <c r="CK384" s="34">
        <f t="shared" si="190"/>
        <v>0</v>
      </c>
      <c r="CL384" s="34" t="s">
        <v>1334</v>
      </c>
      <c r="CM384" s="34">
        <f t="shared" si="191"/>
        <v>0</v>
      </c>
      <c r="CN384" s="34" t="s">
        <v>1339</v>
      </c>
      <c r="CO384" s="34">
        <f t="shared" si="192"/>
        <v>0</v>
      </c>
      <c r="CP384" s="34" t="s">
        <v>1343</v>
      </c>
      <c r="CQ384" s="34">
        <f t="shared" si="193"/>
        <v>0</v>
      </c>
      <c r="CR384" s="34" t="s">
        <v>1348</v>
      </c>
      <c r="CS384" s="34">
        <f t="shared" si="194"/>
        <v>0</v>
      </c>
    </row>
    <row r="385" spans="1:97" s="44" customFormat="1" ht="15.75">
      <c r="A385" s="42" t="s">
        <v>1089</v>
      </c>
      <c r="B385" s="40" t="s">
        <v>557</v>
      </c>
      <c r="C385" s="42" t="s">
        <v>44</v>
      </c>
      <c r="D385" s="42" t="s">
        <v>8</v>
      </c>
      <c r="E385" s="35"/>
      <c r="F385" s="42">
        <v>0</v>
      </c>
      <c r="G385" s="34">
        <v>0</v>
      </c>
      <c r="H385" s="34">
        <v>76</v>
      </c>
      <c r="I385" s="34">
        <v>62</v>
      </c>
      <c r="J385" s="34">
        <v>27</v>
      </c>
      <c r="K385" s="73">
        <v>4</v>
      </c>
      <c r="L385" s="34">
        <v>43</v>
      </c>
      <c r="M385" s="34">
        <v>35</v>
      </c>
      <c r="N385" s="34">
        <v>247</v>
      </c>
      <c r="O385" s="34" t="str">
        <f>IF(D385="理科",IF(N385&gt;=分数线!$C$2,"本科",""),IF(D385="文科",IF(N385&gt;=分数线!$C$3,"本科","")))</f>
        <v/>
      </c>
      <c r="P385" s="34">
        <f t="shared" si="162"/>
        <v>0</v>
      </c>
      <c r="Q385" s="34" t="str">
        <f>IF(D385="理科",IF(N385&gt;=分数线!$C$6,"重本",""),IF(D385="文科",IF(N385&gt;=分数线!$C$7,"重本","")))</f>
        <v/>
      </c>
      <c r="R385" s="34">
        <f t="shared" si="166"/>
        <v>0</v>
      </c>
      <c r="S385" s="34">
        <f t="shared" si="167"/>
        <v>0</v>
      </c>
      <c r="T385" s="34">
        <v>8</v>
      </c>
      <c r="U385" s="34" t="s">
        <v>1324</v>
      </c>
      <c r="V385" s="34">
        <f t="shared" si="168"/>
        <v>0</v>
      </c>
      <c r="W385" s="34" t="s">
        <v>1330</v>
      </c>
      <c r="X385" s="34">
        <f t="shared" si="168"/>
        <v>0</v>
      </c>
      <c r="Y385" s="34" t="s">
        <v>1365</v>
      </c>
      <c r="Z385" s="34">
        <f t="shared" si="168"/>
        <v>0</v>
      </c>
      <c r="AA385" s="34" t="s">
        <v>1366</v>
      </c>
      <c r="AB385" s="34">
        <f t="shared" si="168"/>
        <v>0</v>
      </c>
      <c r="AC385" s="34" t="s">
        <v>1344</v>
      </c>
      <c r="AD385" s="34">
        <f t="shared" si="169"/>
        <v>0</v>
      </c>
      <c r="AE385" s="34" t="s">
        <v>1349</v>
      </c>
      <c r="AF385" s="34">
        <f t="shared" si="170"/>
        <v>0</v>
      </c>
      <c r="AG385" s="34" t="s">
        <v>219</v>
      </c>
      <c r="AH385" s="34" t="s">
        <v>1324</v>
      </c>
      <c r="AI385" s="34">
        <f t="shared" si="171"/>
        <v>0</v>
      </c>
      <c r="AJ385" s="34" t="s">
        <v>1330</v>
      </c>
      <c r="AK385" s="34">
        <f t="shared" si="172"/>
        <v>0</v>
      </c>
      <c r="AL385" s="34" t="s">
        <v>1365</v>
      </c>
      <c r="AM385" s="34">
        <f t="shared" si="173"/>
        <v>0</v>
      </c>
      <c r="AN385" s="34" t="s">
        <v>1366</v>
      </c>
      <c r="AO385" s="34">
        <f t="shared" si="174"/>
        <v>0</v>
      </c>
      <c r="AP385" s="34" t="s">
        <v>1344</v>
      </c>
      <c r="AQ385" s="34">
        <f t="shared" si="175"/>
        <v>0</v>
      </c>
      <c r="AR385" s="34" t="s">
        <v>1349</v>
      </c>
      <c r="AS385" s="34">
        <f t="shared" si="176"/>
        <v>0</v>
      </c>
      <c r="AT385" s="34" t="s">
        <v>219</v>
      </c>
      <c r="AU385" s="34" t="s">
        <v>1324</v>
      </c>
      <c r="AV385" s="34">
        <f t="shared" si="177"/>
        <v>0</v>
      </c>
      <c r="AW385" s="34" t="s">
        <v>1330</v>
      </c>
      <c r="AX385" s="34">
        <f t="shared" si="177"/>
        <v>0</v>
      </c>
      <c r="AY385" s="34" t="s">
        <v>1334</v>
      </c>
      <c r="AZ385" s="34">
        <f t="shared" si="177"/>
        <v>0</v>
      </c>
      <c r="BA385" s="34" t="s">
        <v>1357</v>
      </c>
      <c r="BB385" s="34">
        <f t="shared" si="177"/>
        <v>0</v>
      </c>
      <c r="BC385" s="34" t="s">
        <v>1344</v>
      </c>
      <c r="BD385" s="34">
        <f t="shared" si="178"/>
        <v>0</v>
      </c>
      <c r="BE385" s="34" t="s">
        <v>1349</v>
      </c>
      <c r="BF385" s="34">
        <f t="shared" si="179"/>
        <v>0</v>
      </c>
      <c r="BG385" s="34">
        <v>8</v>
      </c>
      <c r="BH385" s="34" t="s">
        <v>1324</v>
      </c>
      <c r="BI385" s="34">
        <f t="shared" si="180"/>
        <v>0</v>
      </c>
      <c r="BJ385" s="34" t="s">
        <v>1330</v>
      </c>
      <c r="BK385" s="34">
        <f t="shared" si="181"/>
        <v>0</v>
      </c>
      <c r="BL385" s="34" t="s">
        <v>1334</v>
      </c>
      <c r="BM385" s="34">
        <f t="shared" si="182"/>
        <v>0</v>
      </c>
      <c r="BN385" s="34" t="s">
        <v>1357</v>
      </c>
      <c r="BO385" s="34">
        <f t="shared" si="183"/>
        <v>0</v>
      </c>
      <c r="BP385" s="34" t="s">
        <v>1344</v>
      </c>
      <c r="BQ385" s="34">
        <f t="shared" si="184"/>
        <v>0</v>
      </c>
      <c r="BR385" s="34" t="s">
        <v>1342</v>
      </c>
      <c r="BS385" s="34">
        <f t="shared" si="185"/>
        <v>0</v>
      </c>
      <c r="BT385" s="34">
        <v>8</v>
      </c>
      <c r="BU385" s="34" t="s">
        <v>1324</v>
      </c>
      <c r="BV385" s="34">
        <f t="shared" si="186"/>
        <v>0</v>
      </c>
      <c r="BW385" s="34" t="s">
        <v>1330</v>
      </c>
      <c r="BX385" s="34">
        <f t="shared" si="186"/>
        <v>0</v>
      </c>
      <c r="BY385" s="34" t="s">
        <v>1334</v>
      </c>
      <c r="BZ385" s="34">
        <f t="shared" si="186"/>
        <v>0</v>
      </c>
      <c r="CA385" s="34" t="s">
        <v>1340</v>
      </c>
      <c r="CB385" s="34">
        <f t="shared" si="186"/>
        <v>0</v>
      </c>
      <c r="CC385" s="34" t="s">
        <v>1344</v>
      </c>
      <c r="CD385" s="34">
        <f t="shared" si="187"/>
        <v>0</v>
      </c>
      <c r="CE385" s="34" t="s">
        <v>1342</v>
      </c>
      <c r="CF385" s="34">
        <f t="shared" si="188"/>
        <v>0</v>
      </c>
      <c r="CG385" s="34">
        <v>8</v>
      </c>
      <c r="CH385" s="34" t="s">
        <v>1324</v>
      </c>
      <c r="CI385" s="34">
        <f t="shared" si="189"/>
        <v>0</v>
      </c>
      <c r="CJ385" s="34" t="s">
        <v>1330</v>
      </c>
      <c r="CK385" s="34">
        <f t="shared" si="190"/>
        <v>0</v>
      </c>
      <c r="CL385" s="34" t="s">
        <v>1334</v>
      </c>
      <c r="CM385" s="34">
        <f t="shared" si="191"/>
        <v>0</v>
      </c>
      <c r="CN385" s="34" t="s">
        <v>1340</v>
      </c>
      <c r="CO385" s="34">
        <f t="shared" si="192"/>
        <v>0</v>
      </c>
      <c r="CP385" s="34" t="s">
        <v>1344</v>
      </c>
      <c r="CQ385" s="34">
        <f t="shared" si="193"/>
        <v>0</v>
      </c>
      <c r="CR385" s="34" t="s">
        <v>1342</v>
      </c>
      <c r="CS385" s="34">
        <f t="shared" si="194"/>
        <v>0</v>
      </c>
    </row>
    <row r="386" spans="1:97" s="44" customFormat="1" ht="15.75">
      <c r="A386" s="42" t="s">
        <v>1090</v>
      </c>
      <c r="B386" s="40" t="s">
        <v>558</v>
      </c>
      <c r="C386" s="42" t="s">
        <v>44</v>
      </c>
      <c r="D386" s="42" t="s">
        <v>8</v>
      </c>
      <c r="E386" s="35"/>
      <c r="F386" s="42">
        <v>0</v>
      </c>
      <c r="G386" s="34">
        <v>0</v>
      </c>
      <c r="H386" s="34">
        <v>74</v>
      </c>
      <c r="I386" s="34">
        <v>25</v>
      </c>
      <c r="J386" s="34">
        <v>46</v>
      </c>
      <c r="K386" s="73">
        <v>24</v>
      </c>
      <c r="L386" s="34">
        <v>37</v>
      </c>
      <c r="M386" s="34">
        <v>36</v>
      </c>
      <c r="N386" s="34">
        <v>242</v>
      </c>
      <c r="O386" s="34" t="str">
        <f>IF(D386="理科",IF(N386&gt;=分数线!$C$2,"本科",""),IF(D386="文科",IF(N386&gt;=分数线!$C$3,"本科","")))</f>
        <v/>
      </c>
      <c r="P386" s="34">
        <f t="shared" si="162"/>
        <v>0</v>
      </c>
      <c r="Q386" s="34" t="str">
        <f>IF(D386="理科",IF(N386&gt;=分数线!$C$6,"重本",""),IF(D386="文科",IF(N386&gt;=分数线!$C$7,"重本","")))</f>
        <v/>
      </c>
      <c r="R386" s="34">
        <f t="shared" si="166"/>
        <v>0</v>
      </c>
      <c r="S386" s="34">
        <f t="shared" si="167"/>
        <v>0</v>
      </c>
      <c r="T386" s="34">
        <v>3</v>
      </c>
      <c r="U386" s="34" t="s">
        <v>1326</v>
      </c>
      <c r="V386" s="34">
        <f t="shared" si="168"/>
        <v>0</v>
      </c>
      <c r="W386" s="34" t="s">
        <v>1327</v>
      </c>
      <c r="X386" s="34">
        <f t="shared" si="168"/>
        <v>0</v>
      </c>
      <c r="Y386" s="34" t="s">
        <v>69</v>
      </c>
      <c r="Z386" s="34">
        <f t="shared" si="168"/>
        <v>0</v>
      </c>
      <c r="AA386" s="34" t="s">
        <v>1366</v>
      </c>
      <c r="AB386" s="34">
        <f t="shared" si="168"/>
        <v>0</v>
      </c>
      <c r="AC386" s="34" t="s">
        <v>73</v>
      </c>
      <c r="AD386" s="34">
        <f t="shared" si="169"/>
        <v>0</v>
      </c>
      <c r="AE386" s="34" t="s">
        <v>1348</v>
      </c>
      <c r="AF386" s="34">
        <f t="shared" si="170"/>
        <v>0</v>
      </c>
      <c r="AG386" s="34" t="s">
        <v>227</v>
      </c>
      <c r="AH386" s="34" t="s">
        <v>1325</v>
      </c>
      <c r="AI386" s="34">
        <f t="shared" si="171"/>
        <v>0</v>
      </c>
      <c r="AJ386" s="34" t="s">
        <v>1360</v>
      </c>
      <c r="AK386" s="34">
        <f t="shared" si="172"/>
        <v>0</v>
      </c>
      <c r="AL386" s="34" t="s">
        <v>1335</v>
      </c>
      <c r="AM386" s="34">
        <f t="shared" si="173"/>
        <v>0</v>
      </c>
      <c r="AN386" s="34" t="s">
        <v>1366</v>
      </c>
      <c r="AO386" s="34">
        <f t="shared" si="174"/>
        <v>0</v>
      </c>
      <c r="AP386" s="34" t="s">
        <v>73</v>
      </c>
      <c r="AQ386" s="34">
        <f t="shared" si="175"/>
        <v>0</v>
      </c>
      <c r="AR386" s="34" t="s">
        <v>1348</v>
      </c>
      <c r="AS386" s="34">
        <f t="shared" si="176"/>
        <v>0</v>
      </c>
      <c r="AT386" s="34" t="s">
        <v>227</v>
      </c>
      <c r="AU386" s="34" t="s">
        <v>1325</v>
      </c>
      <c r="AV386" s="34">
        <f t="shared" si="177"/>
        <v>0</v>
      </c>
      <c r="AW386" s="34" t="s">
        <v>1360</v>
      </c>
      <c r="AX386" s="34">
        <f t="shared" si="177"/>
        <v>0</v>
      </c>
      <c r="AY386" s="34" t="s">
        <v>1334</v>
      </c>
      <c r="AZ386" s="34">
        <f t="shared" si="177"/>
        <v>0</v>
      </c>
      <c r="BA386" s="34" t="s">
        <v>1356</v>
      </c>
      <c r="BB386" s="34">
        <f t="shared" si="177"/>
        <v>0</v>
      </c>
      <c r="BC386" s="34" t="s">
        <v>73</v>
      </c>
      <c r="BD386" s="34">
        <f t="shared" si="178"/>
        <v>0</v>
      </c>
      <c r="BE386" s="34" t="s">
        <v>1348</v>
      </c>
      <c r="BF386" s="34">
        <f t="shared" si="179"/>
        <v>0</v>
      </c>
      <c r="BG386" s="34">
        <v>9</v>
      </c>
      <c r="BH386" s="34" t="s">
        <v>1325</v>
      </c>
      <c r="BI386" s="34">
        <f t="shared" si="180"/>
        <v>0</v>
      </c>
      <c r="BJ386" s="34" t="s">
        <v>1331</v>
      </c>
      <c r="BK386" s="34">
        <f t="shared" si="181"/>
        <v>0</v>
      </c>
      <c r="BL386" s="34" t="s">
        <v>1334</v>
      </c>
      <c r="BM386" s="34">
        <f t="shared" si="182"/>
        <v>0</v>
      </c>
      <c r="BN386" s="34" t="s">
        <v>1357</v>
      </c>
      <c r="BO386" s="34">
        <f t="shared" si="183"/>
        <v>0</v>
      </c>
      <c r="BP386" s="34" t="s">
        <v>73</v>
      </c>
      <c r="BQ386" s="34">
        <f t="shared" si="184"/>
        <v>0</v>
      </c>
      <c r="BR386" s="34" t="s">
        <v>1348</v>
      </c>
      <c r="BS386" s="34">
        <f t="shared" si="185"/>
        <v>0</v>
      </c>
      <c r="BT386" s="34">
        <v>9</v>
      </c>
      <c r="BU386" s="34" t="s">
        <v>1325</v>
      </c>
      <c r="BV386" s="34">
        <f t="shared" si="186"/>
        <v>0</v>
      </c>
      <c r="BW386" s="34" t="s">
        <v>1331</v>
      </c>
      <c r="BX386" s="34">
        <f t="shared" si="186"/>
        <v>0</v>
      </c>
      <c r="BY386" s="34" t="s">
        <v>1334</v>
      </c>
      <c r="BZ386" s="34">
        <f t="shared" si="186"/>
        <v>0</v>
      </c>
      <c r="CA386" s="34" t="s">
        <v>1339</v>
      </c>
      <c r="CB386" s="34">
        <f t="shared" si="186"/>
        <v>0</v>
      </c>
      <c r="CC386" s="34" t="s">
        <v>1343</v>
      </c>
      <c r="CD386" s="34">
        <f t="shared" si="187"/>
        <v>0</v>
      </c>
      <c r="CE386" s="34" t="s">
        <v>1348</v>
      </c>
      <c r="CF386" s="34">
        <f t="shared" si="188"/>
        <v>0</v>
      </c>
      <c r="CG386" s="34">
        <v>9</v>
      </c>
      <c r="CH386" s="34" t="s">
        <v>1325</v>
      </c>
      <c r="CI386" s="34">
        <f t="shared" si="189"/>
        <v>0</v>
      </c>
      <c r="CJ386" s="34" t="s">
        <v>1331</v>
      </c>
      <c r="CK386" s="34">
        <f t="shared" si="190"/>
        <v>0</v>
      </c>
      <c r="CL386" s="34" t="s">
        <v>1334</v>
      </c>
      <c r="CM386" s="34">
        <f t="shared" si="191"/>
        <v>0</v>
      </c>
      <c r="CN386" s="34" t="s">
        <v>1339</v>
      </c>
      <c r="CO386" s="34">
        <f t="shared" si="192"/>
        <v>0</v>
      </c>
      <c r="CP386" s="34" t="s">
        <v>1343</v>
      </c>
      <c r="CQ386" s="34">
        <f t="shared" si="193"/>
        <v>0</v>
      </c>
      <c r="CR386" s="34" t="s">
        <v>1348</v>
      </c>
      <c r="CS386" s="34">
        <f t="shared" si="194"/>
        <v>0</v>
      </c>
    </row>
    <row r="387" spans="1:97" s="44" customFormat="1" ht="15.75">
      <c r="A387" s="42" t="s">
        <v>1085</v>
      </c>
      <c r="B387" s="40" t="s">
        <v>559</v>
      </c>
      <c r="C387" s="42" t="s">
        <v>44</v>
      </c>
      <c r="D387" s="42" t="s">
        <v>8</v>
      </c>
      <c r="E387" s="35"/>
      <c r="F387" s="42">
        <v>0</v>
      </c>
      <c r="G387" s="34">
        <v>0</v>
      </c>
      <c r="H387" s="34">
        <v>82</v>
      </c>
      <c r="I387" s="34">
        <v>55</v>
      </c>
      <c r="J387" s="34">
        <v>36</v>
      </c>
      <c r="K387" s="73">
        <v>17.5</v>
      </c>
      <c r="L387" s="34">
        <v>32</v>
      </c>
      <c r="M387" s="34">
        <v>15</v>
      </c>
      <c r="N387" s="34">
        <v>238</v>
      </c>
      <c r="O387" s="34" t="str">
        <f>IF(D387="理科",IF(N387&gt;=分数线!$C$2,"本科",""),IF(D387="文科",IF(N387&gt;=分数线!$C$3,"本科","")))</f>
        <v/>
      </c>
      <c r="P387" s="34">
        <f t="shared" ref="P387:P450" si="195">IF(F387&gt;0,IF(O387="本科",(2-F387)*36,-(F387)*36),IF(O387="本科",2*36,0))</f>
        <v>0</v>
      </c>
      <c r="Q387" s="34" t="str">
        <f>IF(D387="理科",IF(N387&gt;=分数线!$C$6,"重本",""),IF(D387="文科",IF(N387&gt;=分数线!$C$7,"重本","")))</f>
        <v/>
      </c>
      <c r="R387" s="34">
        <f t="shared" si="166"/>
        <v>0</v>
      </c>
      <c r="S387" s="34">
        <f t="shared" si="167"/>
        <v>0</v>
      </c>
      <c r="T387" s="34">
        <v>4</v>
      </c>
      <c r="U387" s="34" t="s">
        <v>1326</v>
      </c>
      <c r="V387" s="34">
        <f t="shared" si="168"/>
        <v>0</v>
      </c>
      <c r="W387" s="34" t="s">
        <v>1364</v>
      </c>
      <c r="X387" s="34">
        <f t="shared" si="168"/>
        <v>0</v>
      </c>
      <c r="Y387" s="34" t="s">
        <v>1355</v>
      </c>
      <c r="Z387" s="34">
        <f t="shared" si="168"/>
        <v>0</v>
      </c>
      <c r="AA387" s="34" t="e">
        <v>#N/A</v>
      </c>
      <c r="AB387" s="34">
        <f t="shared" si="168"/>
        <v>0</v>
      </c>
      <c r="AC387" s="34" t="e">
        <v>#N/A</v>
      </c>
      <c r="AD387" s="34">
        <f t="shared" si="169"/>
        <v>0</v>
      </c>
      <c r="AE387" s="34" t="e">
        <v>#N/A</v>
      </c>
      <c r="AF387" s="34">
        <f t="shared" si="170"/>
        <v>0</v>
      </c>
      <c r="AG387" s="34" t="e">
        <v>#N/A</v>
      </c>
      <c r="AH387" s="34" t="e">
        <v>#N/A</v>
      </c>
      <c r="AI387" s="34">
        <f t="shared" si="171"/>
        <v>0</v>
      </c>
      <c r="AJ387" s="34" t="e">
        <v>#N/A</v>
      </c>
      <c r="AK387" s="34">
        <f t="shared" si="172"/>
        <v>0</v>
      </c>
      <c r="AL387" s="34" t="e">
        <v>#N/A</v>
      </c>
      <c r="AM387" s="34">
        <f t="shared" si="173"/>
        <v>0</v>
      </c>
      <c r="AN387" s="34" t="e">
        <v>#N/A</v>
      </c>
      <c r="AO387" s="34">
        <f t="shared" si="174"/>
        <v>0</v>
      </c>
      <c r="AP387" s="34" t="e">
        <v>#N/A</v>
      </c>
      <c r="AQ387" s="34">
        <f t="shared" si="175"/>
        <v>0</v>
      </c>
      <c r="AR387" s="34" t="e">
        <v>#N/A</v>
      </c>
      <c r="AS387" s="34">
        <f t="shared" si="176"/>
        <v>0</v>
      </c>
      <c r="AT387" s="34" t="s">
        <v>221</v>
      </c>
      <c r="AU387" s="34" t="s">
        <v>1321</v>
      </c>
      <c r="AV387" s="34">
        <f t="shared" si="177"/>
        <v>0</v>
      </c>
      <c r="AW387" s="34" t="s">
        <v>1328</v>
      </c>
      <c r="AX387" s="34">
        <f t="shared" si="177"/>
        <v>0</v>
      </c>
      <c r="AY387" s="34" t="s">
        <v>1361</v>
      </c>
      <c r="AZ387" s="34">
        <f t="shared" si="177"/>
        <v>0</v>
      </c>
      <c r="BA387" s="34" t="s">
        <v>1339</v>
      </c>
      <c r="BB387" s="34">
        <f t="shared" si="177"/>
        <v>0</v>
      </c>
      <c r="BC387" s="34" t="s">
        <v>1345</v>
      </c>
      <c r="BD387" s="34">
        <f t="shared" si="178"/>
        <v>0</v>
      </c>
      <c r="BE387" s="34" t="s">
        <v>1348</v>
      </c>
      <c r="BF387" s="34">
        <f t="shared" si="179"/>
        <v>0</v>
      </c>
      <c r="BG387" s="34">
        <v>6</v>
      </c>
      <c r="BH387" s="34" t="s">
        <v>1321</v>
      </c>
      <c r="BI387" s="34">
        <f t="shared" si="180"/>
        <v>0</v>
      </c>
      <c r="BJ387" s="34" t="s">
        <v>1328</v>
      </c>
      <c r="BK387" s="34">
        <f t="shared" si="181"/>
        <v>0</v>
      </c>
      <c r="BL387" s="34" t="s">
        <v>1353</v>
      </c>
      <c r="BM387" s="34">
        <f t="shared" si="182"/>
        <v>0</v>
      </c>
      <c r="BN387" s="34" t="s">
        <v>1339</v>
      </c>
      <c r="BO387" s="34">
        <f t="shared" si="183"/>
        <v>0</v>
      </c>
      <c r="BP387" s="34" t="s">
        <v>1345</v>
      </c>
      <c r="BQ387" s="34">
        <f t="shared" si="184"/>
        <v>0</v>
      </c>
      <c r="BR387" s="34" t="s">
        <v>1348</v>
      </c>
      <c r="BS387" s="34">
        <f t="shared" si="185"/>
        <v>0</v>
      </c>
      <c r="BT387" s="34">
        <v>6</v>
      </c>
      <c r="BU387" s="34" t="s">
        <v>1321</v>
      </c>
      <c r="BV387" s="34">
        <f t="shared" si="186"/>
        <v>0</v>
      </c>
      <c r="BW387" s="34" t="s">
        <v>1328</v>
      </c>
      <c r="BX387" s="34">
        <f t="shared" si="186"/>
        <v>0</v>
      </c>
      <c r="BY387" s="34" t="s">
        <v>70</v>
      </c>
      <c r="BZ387" s="34">
        <f t="shared" si="186"/>
        <v>0</v>
      </c>
      <c r="CA387" s="34" t="s">
        <v>1339</v>
      </c>
      <c r="CB387" s="34">
        <f t="shared" si="186"/>
        <v>0</v>
      </c>
      <c r="CC387" s="34" t="s">
        <v>1345</v>
      </c>
      <c r="CD387" s="34">
        <f t="shared" si="187"/>
        <v>0</v>
      </c>
      <c r="CE387" s="34" t="s">
        <v>1342</v>
      </c>
      <c r="CF387" s="34">
        <f t="shared" si="188"/>
        <v>0</v>
      </c>
      <c r="CG387" s="34">
        <v>6</v>
      </c>
      <c r="CH387" s="34" t="s">
        <v>1321</v>
      </c>
      <c r="CI387" s="34">
        <f t="shared" si="189"/>
        <v>0</v>
      </c>
      <c r="CJ387" s="34" t="s">
        <v>1328</v>
      </c>
      <c r="CK387" s="34">
        <f t="shared" si="190"/>
        <v>0</v>
      </c>
      <c r="CL387" s="34" t="s">
        <v>70</v>
      </c>
      <c r="CM387" s="34">
        <f t="shared" si="191"/>
        <v>0</v>
      </c>
      <c r="CN387" s="34" t="s">
        <v>1339</v>
      </c>
      <c r="CO387" s="34">
        <f t="shared" si="192"/>
        <v>0</v>
      </c>
      <c r="CP387" s="34" t="s">
        <v>1342</v>
      </c>
      <c r="CQ387" s="34">
        <f t="shared" si="193"/>
        <v>0</v>
      </c>
      <c r="CR387" s="34" t="s">
        <v>1342</v>
      </c>
      <c r="CS387" s="34">
        <f t="shared" si="194"/>
        <v>0</v>
      </c>
    </row>
    <row r="388" spans="1:97" s="44" customFormat="1" ht="15.75">
      <c r="A388" s="42" t="s">
        <v>1091</v>
      </c>
      <c r="B388" s="40" t="s">
        <v>560</v>
      </c>
      <c r="C388" s="42" t="s">
        <v>44</v>
      </c>
      <c r="D388" s="42" t="s">
        <v>8</v>
      </c>
      <c r="E388" s="35"/>
      <c r="F388" s="42">
        <v>0</v>
      </c>
      <c r="G388" s="34">
        <v>0</v>
      </c>
      <c r="H388" s="34">
        <v>91</v>
      </c>
      <c r="I388" s="34">
        <v>32</v>
      </c>
      <c r="J388" s="34">
        <v>48</v>
      </c>
      <c r="K388" s="73">
        <v>15</v>
      </c>
      <c r="L388" s="34">
        <v>22</v>
      </c>
      <c r="M388" s="34">
        <v>25.5</v>
      </c>
      <c r="N388" s="34">
        <v>234</v>
      </c>
      <c r="O388" s="34" t="str">
        <f>IF(D388="理科",IF(N388&gt;=分数线!$C$2,"本科",""),IF(D388="文科",IF(N388&gt;=分数线!$C$3,"本科","")))</f>
        <v/>
      </c>
      <c r="P388" s="34">
        <f t="shared" si="195"/>
        <v>0</v>
      </c>
      <c r="Q388" s="34" t="str">
        <f>IF(D388="理科",IF(N388&gt;=分数线!$C$6,"重本",""),IF(D388="文科",IF(N388&gt;=分数线!$C$7,"重本","")))</f>
        <v/>
      </c>
      <c r="R388" s="34">
        <f t="shared" si="166"/>
        <v>0</v>
      </c>
      <c r="S388" s="34">
        <f t="shared" si="167"/>
        <v>0</v>
      </c>
      <c r="T388" s="34">
        <v>9</v>
      </c>
      <c r="U388" s="34" t="s">
        <v>1325</v>
      </c>
      <c r="V388" s="34">
        <f t="shared" si="168"/>
        <v>0</v>
      </c>
      <c r="W388" s="34" t="s">
        <v>1360</v>
      </c>
      <c r="X388" s="34">
        <f t="shared" si="168"/>
        <v>0</v>
      </c>
      <c r="Y388" s="34" t="s">
        <v>1335</v>
      </c>
      <c r="Z388" s="34">
        <f t="shared" si="168"/>
        <v>0</v>
      </c>
      <c r="AA388" s="34" t="e">
        <v>#N/A</v>
      </c>
      <c r="AB388" s="34">
        <f t="shared" si="168"/>
        <v>0</v>
      </c>
      <c r="AC388" s="34" t="e">
        <v>#N/A</v>
      </c>
      <c r="AD388" s="34">
        <f t="shared" si="169"/>
        <v>0</v>
      </c>
      <c r="AE388" s="34" t="e">
        <v>#N/A</v>
      </c>
      <c r="AF388" s="34">
        <f t="shared" si="170"/>
        <v>0</v>
      </c>
      <c r="AG388" s="34" t="e">
        <v>#N/A</v>
      </c>
      <c r="AH388" s="34" t="e">
        <v>#N/A</v>
      </c>
      <c r="AI388" s="34">
        <f t="shared" si="171"/>
        <v>0</v>
      </c>
      <c r="AJ388" s="34" t="e">
        <v>#N/A</v>
      </c>
      <c r="AK388" s="34">
        <f t="shared" si="172"/>
        <v>0</v>
      </c>
      <c r="AL388" s="34" t="e">
        <v>#N/A</v>
      </c>
      <c r="AM388" s="34">
        <f t="shared" si="173"/>
        <v>0</v>
      </c>
      <c r="AN388" s="34" t="e">
        <v>#N/A</v>
      </c>
      <c r="AO388" s="34">
        <f t="shared" si="174"/>
        <v>0</v>
      </c>
      <c r="AP388" s="34" t="e">
        <v>#N/A</v>
      </c>
      <c r="AQ388" s="34">
        <f t="shared" si="175"/>
        <v>0</v>
      </c>
      <c r="AR388" s="34" t="e">
        <v>#N/A</v>
      </c>
      <c r="AS388" s="34">
        <f t="shared" si="176"/>
        <v>0</v>
      </c>
      <c r="AT388" s="34" t="s">
        <v>227</v>
      </c>
      <c r="AU388" s="34" t="s">
        <v>1325</v>
      </c>
      <c r="AV388" s="34">
        <f t="shared" si="177"/>
        <v>0</v>
      </c>
      <c r="AW388" s="34" t="s">
        <v>1360</v>
      </c>
      <c r="AX388" s="34">
        <f t="shared" si="177"/>
        <v>0</v>
      </c>
      <c r="AY388" s="34" t="s">
        <v>1334</v>
      </c>
      <c r="AZ388" s="34">
        <f t="shared" si="177"/>
        <v>0</v>
      </c>
      <c r="BA388" s="34" t="s">
        <v>1356</v>
      </c>
      <c r="BB388" s="34">
        <f t="shared" si="177"/>
        <v>0</v>
      </c>
      <c r="BC388" s="34" t="s">
        <v>73</v>
      </c>
      <c r="BD388" s="34">
        <f t="shared" si="178"/>
        <v>0</v>
      </c>
      <c r="BE388" s="34" t="s">
        <v>1348</v>
      </c>
      <c r="BF388" s="34">
        <f t="shared" si="179"/>
        <v>0</v>
      </c>
      <c r="BG388" s="34">
        <v>9</v>
      </c>
      <c r="BH388" s="34" t="s">
        <v>1325</v>
      </c>
      <c r="BI388" s="34">
        <f t="shared" si="180"/>
        <v>0</v>
      </c>
      <c r="BJ388" s="34" t="s">
        <v>1331</v>
      </c>
      <c r="BK388" s="34">
        <f t="shared" si="181"/>
        <v>0</v>
      </c>
      <c r="BL388" s="34" t="s">
        <v>1334</v>
      </c>
      <c r="BM388" s="34">
        <f t="shared" si="182"/>
        <v>0</v>
      </c>
      <c r="BN388" s="34" t="s">
        <v>1357</v>
      </c>
      <c r="BO388" s="34">
        <f t="shared" si="183"/>
        <v>0</v>
      </c>
      <c r="BP388" s="34" t="s">
        <v>73</v>
      </c>
      <c r="BQ388" s="34">
        <f t="shared" si="184"/>
        <v>0</v>
      </c>
      <c r="BR388" s="34" t="s">
        <v>1348</v>
      </c>
      <c r="BS388" s="34">
        <f t="shared" si="185"/>
        <v>0</v>
      </c>
      <c r="BT388" s="34">
        <v>9</v>
      </c>
      <c r="BU388" s="34" t="s">
        <v>1325</v>
      </c>
      <c r="BV388" s="34">
        <f t="shared" si="186"/>
        <v>0</v>
      </c>
      <c r="BW388" s="34" t="s">
        <v>1331</v>
      </c>
      <c r="BX388" s="34">
        <f t="shared" si="186"/>
        <v>0</v>
      </c>
      <c r="BY388" s="34" t="s">
        <v>1334</v>
      </c>
      <c r="BZ388" s="34">
        <f t="shared" si="186"/>
        <v>0</v>
      </c>
      <c r="CA388" s="34" t="s">
        <v>1339</v>
      </c>
      <c r="CB388" s="34">
        <f t="shared" si="186"/>
        <v>0</v>
      </c>
      <c r="CC388" s="34" t="s">
        <v>1343</v>
      </c>
      <c r="CD388" s="34">
        <f t="shared" si="187"/>
        <v>0</v>
      </c>
      <c r="CE388" s="34" t="s">
        <v>1348</v>
      </c>
      <c r="CF388" s="34">
        <f t="shared" si="188"/>
        <v>0</v>
      </c>
      <c r="CG388" s="34">
        <v>9</v>
      </c>
      <c r="CH388" s="34" t="s">
        <v>1325</v>
      </c>
      <c r="CI388" s="34">
        <f t="shared" si="189"/>
        <v>0</v>
      </c>
      <c r="CJ388" s="34" t="s">
        <v>1331</v>
      </c>
      <c r="CK388" s="34">
        <f t="shared" si="190"/>
        <v>0</v>
      </c>
      <c r="CL388" s="34" t="s">
        <v>1334</v>
      </c>
      <c r="CM388" s="34">
        <f t="shared" si="191"/>
        <v>0</v>
      </c>
      <c r="CN388" s="34" t="s">
        <v>1339</v>
      </c>
      <c r="CO388" s="34">
        <f t="shared" si="192"/>
        <v>0</v>
      </c>
      <c r="CP388" s="34" t="s">
        <v>1343</v>
      </c>
      <c r="CQ388" s="34">
        <f t="shared" si="193"/>
        <v>0</v>
      </c>
      <c r="CR388" s="34" t="s">
        <v>1348</v>
      </c>
      <c r="CS388" s="34">
        <f t="shared" si="194"/>
        <v>0</v>
      </c>
    </row>
    <row r="389" spans="1:97" s="44" customFormat="1" ht="15.75">
      <c r="A389" s="42" t="s">
        <v>1092</v>
      </c>
      <c r="B389" s="40" t="s">
        <v>561</v>
      </c>
      <c r="C389" s="42" t="s">
        <v>44</v>
      </c>
      <c r="D389" s="42" t="s">
        <v>8</v>
      </c>
      <c r="E389" s="35"/>
      <c r="F389" s="42">
        <v>0</v>
      </c>
      <c r="G389" s="34">
        <v>0</v>
      </c>
      <c r="H389" s="34">
        <v>97</v>
      </c>
      <c r="I389" s="34">
        <v>27</v>
      </c>
      <c r="J389" s="34">
        <v>41</v>
      </c>
      <c r="K389" s="73">
        <v>9.5</v>
      </c>
      <c r="L389" s="34">
        <v>37</v>
      </c>
      <c r="M389" s="34">
        <v>21</v>
      </c>
      <c r="N389" s="34">
        <v>233</v>
      </c>
      <c r="O389" s="34" t="str">
        <f>IF(D389="理科",IF(N389&gt;=分数线!$C$2,"本科",""),IF(D389="文科",IF(N389&gt;=分数线!$C$3,"本科","")))</f>
        <v/>
      </c>
      <c r="P389" s="34">
        <f t="shared" si="195"/>
        <v>0</v>
      </c>
      <c r="Q389" s="34" t="str">
        <f>IF(D389="理科",IF(N389&gt;=分数线!$C$6,"重本",""),IF(D389="文科",IF(N389&gt;=分数线!$C$7,"重本","")))</f>
        <v/>
      </c>
      <c r="R389" s="34">
        <f t="shared" si="166"/>
        <v>0</v>
      </c>
      <c r="S389" s="34">
        <f t="shared" si="167"/>
        <v>0</v>
      </c>
      <c r="T389" s="34">
        <v>8</v>
      </c>
      <c r="U389" s="34" t="s">
        <v>1324</v>
      </c>
      <c r="V389" s="34">
        <f t="shared" si="168"/>
        <v>0</v>
      </c>
      <c r="W389" s="34" t="s">
        <v>1330</v>
      </c>
      <c r="X389" s="34">
        <f t="shared" si="168"/>
        <v>0</v>
      </c>
      <c r="Y389" s="34" t="s">
        <v>1365</v>
      </c>
      <c r="Z389" s="34">
        <f t="shared" si="168"/>
        <v>0</v>
      </c>
      <c r="AA389" s="34" t="s">
        <v>1366</v>
      </c>
      <c r="AB389" s="34">
        <f t="shared" si="168"/>
        <v>0</v>
      </c>
      <c r="AC389" s="34" t="s">
        <v>1344</v>
      </c>
      <c r="AD389" s="34">
        <f t="shared" si="169"/>
        <v>0</v>
      </c>
      <c r="AE389" s="34" t="s">
        <v>1349</v>
      </c>
      <c r="AF389" s="34">
        <f t="shared" si="170"/>
        <v>0</v>
      </c>
      <c r="AG389" s="34" t="s">
        <v>219</v>
      </c>
      <c r="AH389" s="34" t="s">
        <v>1324</v>
      </c>
      <c r="AI389" s="34">
        <f t="shared" si="171"/>
        <v>0</v>
      </c>
      <c r="AJ389" s="34" t="s">
        <v>1330</v>
      </c>
      <c r="AK389" s="34">
        <f t="shared" si="172"/>
        <v>0</v>
      </c>
      <c r="AL389" s="34" t="s">
        <v>1365</v>
      </c>
      <c r="AM389" s="34">
        <f t="shared" si="173"/>
        <v>0</v>
      </c>
      <c r="AN389" s="34" t="s">
        <v>1366</v>
      </c>
      <c r="AO389" s="34">
        <f t="shared" si="174"/>
        <v>0</v>
      </c>
      <c r="AP389" s="34" t="s">
        <v>1344</v>
      </c>
      <c r="AQ389" s="34">
        <f t="shared" si="175"/>
        <v>0</v>
      </c>
      <c r="AR389" s="34" t="s">
        <v>1349</v>
      </c>
      <c r="AS389" s="34">
        <f t="shared" si="176"/>
        <v>0</v>
      </c>
      <c r="AT389" s="34" t="e">
        <v>#N/A</v>
      </c>
      <c r="AU389" s="34" t="e">
        <v>#N/A</v>
      </c>
      <c r="AV389" s="34">
        <f t="shared" si="177"/>
        <v>0</v>
      </c>
      <c r="AW389" s="34" t="e">
        <v>#N/A</v>
      </c>
      <c r="AX389" s="34">
        <f t="shared" si="177"/>
        <v>0</v>
      </c>
      <c r="AY389" s="34" t="e">
        <v>#N/A</v>
      </c>
      <c r="AZ389" s="34">
        <f t="shared" si="177"/>
        <v>0</v>
      </c>
      <c r="BA389" s="34" t="e">
        <v>#N/A</v>
      </c>
      <c r="BB389" s="34">
        <f t="shared" si="177"/>
        <v>0</v>
      </c>
      <c r="BC389" s="34" t="e">
        <v>#N/A</v>
      </c>
      <c r="BD389" s="34">
        <f t="shared" si="178"/>
        <v>0</v>
      </c>
      <c r="BE389" s="34" t="e">
        <v>#N/A</v>
      </c>
      <c r="BF389" s="34">
        <f t="shared" si="179"/>
        <v>0</v>
      </c>
      <c r="BG389" s="34" t="e">
        <v>#N/A</v>
      </c>
      <c r="BH389" s="34" t="e">
        <v>#N/A</v>
      </c>
      <c r="BI389" s="34">
        <f t="shared" si="180"/>
        <v>0</v>
      </c>
      <c r="BJ389" s="34" t="e">
        <v>#N/A</v>
      </c>
      <c r="BK389" s="34">
        <f t="shared" si="181"/>
        <v>0</v>
      </c>
      <c r="BL389" s="34" t="e">
        <v>#N/A</v>
      </c>
      <c r="BM389" s="34">
        <f t="shared" si="182"/>
        <v>0</v>
      </c>
      <c r="BN389" s="34" t="e">
        <v>#N/A</v>
      </c>
      <c r="BO389" s="34">
        <f t="shared" si="183"/>
        <v>0</v>
      </c>
      <c r="BP389" s="34" t="e">
        <v>#N/A</v>
      </c>
      <c r="BQ389" s="34">
        <f t="shared" si="184"/>
        <v>0</v>
      </c>
      <c r="BR389" s="34" t="e">
        <v>#N/A</v>
      </c>
      <c r="BS389" s="34">
        <f t="shared" si="185"/>
        <v>0</v>
      </c>
      <c r="BT389" s="34">
        <v>8</v>
      </c>
      <c r="BU389" s="34" t="s">
        <v>1324</v>
      </c>
      <c r="BV389" s="34">
        <f t="shared" si="186"/>
        <v>0</v>
      </c>
      <c r="BW389" s="34" t="s">
        <v>1330</v>
      </c>
      <c r="BX389" s="34">
        <f t="shared" si="186"/>
        <v>0</v>
      </c>
      <c r="BY389" s="34" t="s">
        <v>1334</v>
      </c>
      <c r="BZ389" s="34">
        <f t="shared" si="186"/>
        <v>0</v>
      </c>
      <c r="CA389" s="34" t="s">
        <v>1340</v>
      </c>
      <c r="CB389" s="34">
        <f t="shared" si="186"/>
        <v>0</v>
      </c>
      <c r="CC389" s="34" t="s">
        <v>1344</v>
      </c>
      <c r="CD389" s="34">
        <f t="shared" si="187"/>
        <v>0</v>
      </c>
      <c r="CE389" s="34" t="s">
        <v>1342</v>
      </c>
      <c r="CF389" s="34">
        <f t="shared" si="188"/>
        <v>0</v>
      </c>
      <c r="CG389" s="34">
        <v>8</v>
      </c>
      <c r="CH389" s="34" t="s">
        <v>1324</v>
      </c>
      <c r="CI389" s="34">
        <f t="shared" si="189"/>
        <v>0</v>
      </c>
      <c r="CJ389" s="34" t="s">
        <v>1330</v>
      </c>
      <c r="CK389" s="34">
        <f t="shared" si="190"/>
        <v>0</v>
      </c>
      <c r="CL389" s="34" t="s">
        <v>1334</v>
      </c>
      <c r="CM389" s="34">
        <f t="shared" si="191"/>
        <v>0</v>
      </c>
      <c r="CN389" s="34" t="s">
        <v>1340</v>
      </c>
      <c r="CO389" s="34">
        <f t="shared" si="192"/>
        <v>0</v>
      </c>
      <c r="CP389" s="34" t="s">
        <v>1344</v>
      </c>
      <c r="CQ389" s="34">
        <f t="shared" si="193"/>
        <v>0</v>
      </c>
      <c r="CR389" s="34" t="s">
        <v>1342</v>
      </c>
      <c r="CS389" s="34">
        <f t="shared" si="194"/>
        <v>0</v>
      </c>
    </row>
    <row r="390" spans="1:97" s="44" customFormat="1" ht="15.75">
      <c r="A390" s="42" t="s">
        <v>1093</v>
      </c>
      <c r="B390" s="40" t="s">
        <v>562</v>
      </c>
      <c r="C390" s="42" t="s">
        <v>44</v>
      </c>
      <c r="D390" s="42" t="s">
        <v>8</v>
      </c>
      <c r="E390" s="35"/>
      <c r="F390" s="42">
        <v>0</v>
      </c>
      <c r="G390" s="34">
        <v>0</v>
      </c>
      <c r="H390" s="34">
        <v>80</v>
      </c>
      <c r="I390" s="34">
        <v>44</v>
      </c>
      <c r="J390" s="34">
        <v>31</v>
      </c>
      <c r="K390" s="73">
        <v>4</v>
      </c>
      <c r="L390" s="34">
        <v>37</v>
      </c>
      <c r="M390" s="34">
        <v>36</v>
      </c>
      <c r="N390" s="34">
        <v>232</v>
      </c>
      <c r="O390" s="34" t="str">
        <f>IF(D390="理科",IF(N390&gt;=分数线!$C$2,"本科",""),IF(D390="文科",IF(N390&gt;=分数线!$C$3,"本科","")))</f>
        <v/>
      </c>
      <c r="P390" s="34">
        <f>IF(F390&gt;0,IF(O390="本科",(2-F390)*36,-(F390)*36),IF(O390="本科",2*36,0))</f>
        <v>0</v>
      </c>
      <c r="Q390" s="34" t="str">
        <f>IF(D390="理科",IF(N390&gt;=分数线!$C$6,"重本",""),IF(D390="文科",IF(N390&gt;=分数线!$C$7,"重本","")))</f>
        <v/>
      </c>
      <c r="R390" s="34">
        <f t="shared" si="166"/>
        <v>0</v>
      </c>
      <c r="S390" s="34">
        <f t="shared" si="167"/>
        <v>0</v>
      </c>
      <c r="T390" s="34">
        <v>8</v>
      </c>
      <c r="U390" s="34" t="s">
        <v>1324</v>
      </c>
      <c r="V390" s="34">
        <f t="shared" si="168"/>
        <v>0</v>
      </c>
      <c r="W390" s="34" t="s">
        <v>1330</v>
      </c>
      <c r="X390" s="34">
        <f t="shared" si="168"/>
        <v>0</v>
      </c>
      <c r="Y390" s="34" t="s">
        <v>1365</v>
      </c>
      <c r="Z390" s="34">
        <f t="shared" si="168"/>
        <v>0</v>
      </c>
      <c r="AA390" s="34" t="s">
        <v>1366</v>
      </c>
      <c r="AB390" s="34">
        <f t="shared" si="168"/>
        <v>0</v>
      </c>
      <c r="AC390" s="34" t="s">
        <v>1344</v>
      </c>
      <c r="AD390" s="34">
        <f t="shared" si="169"/>
        <v>0</v>
      </c>
      <c r="AE390" s="34" t="s">
        <v>1349</v>
      </c>
      <c r="AF390" s="34">
        <f t="shared" si="170"/>
        <v>0</v>
      </c>
      <c r="AG390" s="34" t="s">
        <v>219</v>
      </c>
      <c r="AH390" s="34" t="s">
        <v>1324</v>
      </c>
      <c r="AI390" s="34">
        <f t="shared" si="171"/>
        <v>0</v>
      </c>
      <c r="AJ390" s="34" t="s">
        <v>1330</v>
      </c>
      <c r="AK390" s="34">
        <f t="shared" si="172"/>
        <v>0</v>
      </c>
      <c r="AL390" s="34" t="s">
        <v>1365</v>
      </c>
      <c r="AM390" s="34">
        <f t="shared" si="173"/>
        <v>0</v>
      </c>
      <c r="AN390" s="34" t="s">
        <v>1366</v>
      </c>
      <c r="AO390" s="34">
        <f t="shared" si="174"/>
        <v>0</v>
      </c>
      <c r="AP390" s="34" t="s">
        <v>1344</v>
      </c>
      <c r="AQ390" s="34">
        <f t="shared" si="175"/>
        <v>0</v>
      </c>
      <c r="AR390" s="34" t="s">
        <v>1349</v>
      </c>
      <c r="AS390" s="34">
        <f t="shared" si="176"/>
        <v>0</v>
      </c>
      <c r="AT390" s="34" t="e">
        <v>#N/A</v>
      </c>
      <c r="AU390" s="34" t="e">
        <v>#N/A</v>
      </c>
      <c r="AV390" s="34">
        <f t="shared" si="177"/>
        <v>0</v>
      </c>
      <c r="AW390" s="34" t="e">
        <v>#N/A</v>
      </c>
      <c r="AX390" s="34">
        <f t="shared" si="177"/>
        <v>0</v>
      </c>
      <c r="AY390" s="34" t="e">
        <v>#N/A</v>
      </c>
      <c r="AZ390" s="34">
        <f t="shared" si="177"/>
        <v>0</v>
      </c>
      <c r="BA390" s="34" t="e">
        <v>#N/A</v>
      </c>
      <c r="BB390" s="34">
        <f t="shared" si="177"/>
        <v>0</v>
      </c>
      <c r="BC390" s="34" t="e">
        <v>#N/A</v>
      </c>
      <c r="BD390" s="34">
        <f t="shared" si="178"/>
        <v>0</v>
      </c>
      <c r="BE390" s="34" t="e">
        <v>#N/A</v>
      </c>
      <c r="BF390" s="34">
        <f t="shared" si="179"/>
        <v>0</v>
      </c>
      <c r="BG390" s="34" t="e">
        <v>#N/A</v>
      </c>
      <c r="BH390" s="34" t="e">
        <v>#N/A</v>
      </c>
      <c r="BI390" s="34">
        <f t="shared" si="180"/>
        <v>0</v>
      </c>
      <c r="BJ390" s="34" t="e">
        <v>#N/A</v>
      </c>
      <c r="BK390" s="34">
        <f t="shared" si="181"/>
        <v>0</v>
      </c>
      <c r="BL390" s="34" t="e">
        <v>#N/A</v>
      </c>
      <c r="BM390" s="34">
        <f t="shared" si="182"/>
        <v>0</v>
      </c>
      <c r="BN390" s="34" t="e">
        <v>#N/A</v>
      </c>
      <c r="BO390" s="34">
        <f t="shared" si="183"/>
        <v>0</v>
      </c>
      <c r="BP390" s="34" t="e">
        <v>#N/A</v>
      </c>
      <c r="BQ390" s="34">
        <f t="shared" si="184"/>
        <v>0</v>
      </c>
      <c r="BR390" s="34" t="e">
        <v>#N/A</v>
      </c>
      <c r="BS390" s="34">
        <f t="shared" si="185"/>
        <v>0</v>
      </c>
      <c r="BT390" s="34">
        <v>8</v>
      </c>
      <c r="BU390" s="34" t="s">
        <v>1324</v>
      </c>
      <c r="BV390" s="34">
        <f t="shared" si="186"/>
        <v>0</v>
      </c>
      <c r="BW390" s="34" t="s">
        <v>1330</v>
      </c>
      <c r="BX390" s="34">
        <f t="shared" si="186"/>
        <v>0</v>
      </c>
      <c r="BY390" s="34" t="s">
        <v>1334</v>
      </c>
      <c r="BZ390" s="34">
        <f t="shared" si="186"/>
        <v>0</v>
      </c>
      <c r="CA390" s="34" t="s">
        <v>1340</v>
      </c>
      <c r="CB390" s="34">
        <f t="shared" si="186"/>
        <v>0</v>
      </c>
      <c r="CC390" s="34" t="s">
        <v>1344</v>
      </c>
      <c r="CD390" s="34">
        <f t="shared" si="187"/>
        <v>0</v>
      </c>
      <c r="CE390" s="34" t="s">
        <v>1342</v>
      </c>
      <c r="CF390" s="34">
        <f t="shared" si="188"/>
        <v>0</v>
      </c>
      <c r="CG390" s="34">
        <v>8</v>
      </c>
      <c r="CH390" s="34" t="s">
        <v>1324</v>
      </c>
      <c r="CI390" s="34">
        <f t="shared" si="189"/>
        <v>0</v>
      </c>
      <c r="CJ390" s="34" t="s">
        <v>1330</v>
      </c>
      <c r="CK390" s="34">
        <f t="shared" si="190"/>
        <v>0</v>
      </c>
      <c r="CL390" s="34" t="s">
        <v>1334</v>
      </c>
      <c r="CM390" s="34">
        <f t="shared" si="191"/>
        <v>0</v>
      </c>
      <c r="CN390" s="34" t="s">
        <v>1340</v>
      </c>
      <c r="CO390" s="34">
        <f t="shared" si="192"/>
        <v>0</v>
      </c>
      <c r="CP390" s="34" t="s">
        <v>1344</v>
      </c>
      <c r="CQ390" s="34">
        <f t="shared" si="193"/>
        <v>0</v>
      </c>
      <c r="CR390" s="34" t="s">
        <v>1342</v>
      </c>
      <c r="CS390" s="34">
        <f t="shared" si="194"/>
        <v>0</v>
      </c>
    </row>
    <row r="391" spans="1:97" s="44" customFormat="1" ht="15.75">
      <c r="A391" s="42" t="s">
        <v>1094</v>
      </c>
      <c r="B391" s="40" t="s">
        <v>563</v>
      </c>
      <c r="C391" s="42" t="s">
        <v>44</v>
      </c>
      <c r="D391" s="42" t="s">
        <v>8</v>
      </c>
      <c r="E391" s="35"/>
      <c r="F391" s="42">
        <v>0</v>
      </c>
      <c r="G391" s="34">
        <v>0</v>
      </c>
      <c r="H391" s="34">
        <v>94</v>
      </c>
      <c r="I391" s="34">
        <v>25</v>
      </c>
      <c r="J391" s="34">
        <v>30</v>
      </c>
      <c r="K391" s="73">
        <v>21</v>
      </c>
      <c r="L391" s="34">
        <v>25</v>
      </c>
      <c r="M391" s="34">
        <v>32.5</v>
      </c>
      <c r="N391" s="34">
        <v>228</v>
      </c>
      <c r="O391" s="34" t="str">
        <f>IF(D391="理科",IF(N391&gt;=分数线!$C$2,"本科",""),IF(D391="文科",IF(N391&gt;=分数线!$C$3,"本科","")))</f>
        <v/>
      </c>
      <c r="P391" s="34">
        <f t="shared" si="195"/>
        <v>0</v>
      </c>
      <c r="Q391" s="34" t="str">
        <f>IF(D391="理科",IF(N391&gt;=分数线!$C$6,"重本",""),IF(D391="文科",IF(N391&gt;=分数线!$C$7,"重本","")))</f>
        <v/>
      </c>
      <c r="R391" s="34">
        <f t="shared" si="166"/>
        <v>0</v>
      </c>
      <c r="S391" s="34">
        <f t="shared" si="167"/>
        <v>0</v>
      </c>
      <c r="T391" s="34">
        <v>3</v>
      </c>
      <c r="U391" s="34" t="s">
        <v>1326</v>
      </c>
      <c r="V391" s="34">
        <f t="shared" si="168"/>
        <v>0</v>
      </c>
      <c r="W391" s="34" t="s">
        <v>1327</v>
      </c>
      <c r="X391" s="34">
        <f t="shared" si="168"/>
        <v>0</v>
      </c>
      <c r="Y391" s="34" t="s">
        <v>69</v>
      </c>
      <c r="Z391" s="34">
        <f t="shared" si="168"/>
        <v>0</v>
      </c>
      <c r="AA391" s="34" t="s">
        <v>1340</v>
      </c>
      <c r="AB391" s="34">
        <f t="shared" si="168"/>
        <v>0</v>
      </c>
      <c r="AC391" s="34" t="s">
        <v>1345</v>
      </c>
      <c r="AD391" s="34">
        <f t="shared" si="169"/>
        <v>0</v>
      </c>
      <c r="AE391" s="34" t="s">
        <v>1348</v>
      </c>
      <c r="AF391" s="34">
        <f t="shared" si="170"/>
        <v>0</v>
      </c>
      <c r="AG391" s="34" t="s">
        <v>221</v>
      </c>
      <c r="AH391" s="34" t="s">
        <v>1321</v>
      </c>
      <c r="AI391" s="34">
        <f t="shared" si="171"/>
        <v>0</v>
      </c>
      <c r="AJ391" s="34" t="s">
        <v>1328</v>
      </c>
      <c r="AK391" s="34">
        <f t="shared" si="172"/>
        <v>0</v>
      </c>
      <c r="AL391" s="34" t="s">
        <v>1353</v>
      </c>
      <c r="AM391" s="34">
        <f t="shared" si="173"/>
        <v>0</v>
      </c>
      <c r="AN391" s="34" t="s">
        <v>1340</v>
      </c>
      <c r="AO391" s="34">
        <f t="shared" si="174"/>
        <v>0</v>
      </c>
      <c r="AP391" s="34" t="s">
        <v>1345</v>
      </c>
      <c r="AQ391" s="34">
        <f t="shared" si="175"/>
        <v>0</v>
      </c>
      <c r="AR391" s="34" t="s">
        <v>1348</v>
      </c>
      <c r="AS391" s="34">
        <f t="shared" si="176"/>
        <v>0</v>
      </c>
      <c r="AT391" s="34" t="e">
        <v>#N/A</v>
      </c>
      <c r="AU391" s="34" t="e">
        <v>#N/A</v>
      </c>
      <c r="AV391" s="34">
        <f t="shared" si="177"/>
        <v>0</v>
      </c>
      <c r="AW391" s="34" t="e">
        <v>#N/A</v>
      </c>
      <c r="AX391" s="34">
        <f t="shared" si="177"/>
        <v>0</v>
      </c>
      <c r="AY391" s="34" t="e">
        <v>#N/A</v>
      </c>
      <c r="AZ391" s="34">
        <f t="shared" si="177"/>
        <v>0</v>
      </c>
      <c r="BA391" s="34" t="e">
        <v>#N/A</v>
      </c>
      <c r="BB391" s="34">
        <f t="shared" si="177"/>
        <v>0</v>
      </c>
      <c r="BC391" s="34" t="e">
        <v>#N/A</v>
      </c>
      <c r="BD391" s="34">
        <f t="shared" si="178"/>
        <v>0</v>
      </c>
      <c r="BE391" s="34" t="e">
        <v>#N/A</v>
      </c>
      <c r="BF391" s="34">
        <f t="shared" si="179"/>
        <v>0</v>
      </c>
      <c r="BG391" s="34" t="e">
        <v>#N/A</v>
      </c>
      <c r="BH391" s="34" t="e">
        <v>#N/A</v>
      </c>
      <c r="BI391" s="34">
        <f t="shared" si="180"/>
        <v>0</v>
      </c>
      <c r="BJ391" s="34" t="e">
        <v>#N/A</v>
      </c>
      <c r="BK391" s="34">
        <f t="shared" si="181"/>
        <v>0</v>
      </c>
      <c r="BL391" s="34" t="e">
        <v>#N/A</v>
      </c>
      <c r="BM391" s="34">
        <f t="shared" si="182"/>
        <v>0</v>
      </c>
      <c r="BN391" s="34" t="e">
        <v>#N/A</v>
      </c>
      <c r="BO391" s="34">
        <f t="shared" si="183"/>
        <v>0</v>
      </c>
      <c r="BP391" s="34" t="e">
        <v>#N/A</v>
      </c>
      <c r="BQ391" s="34">
        <f t="shared" si="184"/>
        <v>0</v>
      </c>
      <c r="BR391" s="34" t="e">
        <v>#N/A</v>
      </c>
      <c r="BS391" s="34">
        <f t="shared" si="185"/>
        <v>0</v>
      </c>
      <c r="BT391" s="34" t="e">
        <v>#N/A</v>
      </c>
      <c r="BU391" s="34" t="e">
        <v>#N/A</v>
      </c>
      <c r="BV391" s="34">
        <f t="shared" si="186"/>
        <v>0</v>
      </c>
      <c r="BW391" s="34" t="e">
        <v>#N/A</v>
      </c>
      <c r="BX391" s="34">
        <f t="shared" si="186"/>
        <v>0</v>
      </c>
      <c r="BY391" s="34" t="s">
        <v>70</v>
      </c>
      <c r="BZ391" s="34">
        <f t="shared" si="186"/>
        <v>0</v>
      </c>
      <c r="CA391" s="34" t="e">
        <v>#N/A</v>
      </c>
      <c r="CB391" s="34">
        <f t="shared" si="186"/>
        <v>0</v>
      </c>
      <c r="CC391" s="34" t="e">
        <v>#N/A</v>
      </c>
      <c r="CD391" s="34">
        <f t="shared" si="187"/>
        <v>0</v>
      </c>
      <c r="CE391" s="34" t="e">
        <v>#N/A</v>
      </c>
      <c r="CF391" s="34">
        <f t="shared" si="188"/>
        <v>0</v>
      </c>
      <c r="CG391" s="34">
        <v>6</v>
      </c>
      <c r="CH391" s="34" t="s">
        <v>1321</v>
      </c>
      <c r="CI391" s="34">
        <f t="shared" si="189"/>
        <v>0</v>
      </c>
      <c r="CJ391" s="34" t="s">
        <v>1328</v>
      </c>
      <c r="CK391" s="34">
        <f t="shared" si="190"/>
        <v>0</v>
      </c>
      <c r="CL391" s="34" t="s">
        <v>70</v>
      </c>
      <c r="CM391" s="34">
        <f t="shared" si="191"/>
        <v>0</v>
      </c>
      <c r="CN391" s="34" t="s">
        <v>1339</v>
      </c>
      <c r="CO391" s="34">
        <f t="shared" si="192"/>
        <v>0</v>
      </c>
      <c r="CP391" s="34" t="s">
        <v>1342</v>
      </c>
      <c r="CQ391" s="34">
        <f t="shared" si="193"/>
        <v>0</v>
      </c>
      <c r="CR391" s="34" t="s">
        <v>1342</v>
      </c>
      <c r="CS391" s="34">
        <f t="shared" si="194"/>
        <v>0</v>
      </c>
    </row>
    <row r="392" spans="1:97" s="44" customFormat="1" ht="15.75">
      <c r="A392" s="42" t="s">
        <v>1095</v>
      </c>
      <c r="B392" s="40" t="s">
        <v>564</v>
      </c>
      <c r="C392" s="42" t="s">
        <v>44</v>
      </c>
      <c r="D392" s="42" t="s">
        <v>8</v>
      </c>
      <c r="E392" s="35"/>
      <c r="F392" s="42">
        <v>0</v>
      </c>
      <c r="G392" s="34">
        <v>0</v>
      </c>
      <c r="H392" s="34">
        <v>87</v>
      </c>
      <c r="I392" s="34">
        <v>28</v>
      </c>
      <c r="J392" s="34">
        <v>42</v>
      </c>
      <c r="K392" s="73">
        <v>21</v>
      </c>
      <c r="L392" s="34">
        <v>20</v>
      </c>
      <c r="M392" s="34">
        <v>24</v>
      </c>
      <c r="N392" s="34">
        <v>223</v>
      </c>
      <c r="O392" s="34" t="str">
        <f>IF(D392="理科",IF(N392&gt;=分数线!$C$2,"本科",""),IF(D392="文科",IF(N392&gt;=分数线!$C$3,"本科","")))</f>
        <v/>
      </c>
      <c r="P392" s="34">
        <f t="shared" si="195"/>
        <v>0</v>
      </c>
      <c r="Q392" s="34" t="str">
        <f>IF(D392="理科",IF(N392&gt;=分数线!$C$6,"重本",""),IF(D392="文科",IF(N392&gt;=分数线!$C$7,"重本","")))</f>
        <v/>
      </c>
      <c r="R392" s="34">
        <f t="shared" si="166"/>
        <v>0</v>
      </c>
      <c r="S392" s="34">
        <f t="shared" si="167"/>
        <v>0</v>
      </c>
      <c r="T392" s="34" t="e">
        <v>#N/A</v>
      </c>
      <c r="U392" s="34" t="e">
        <v>#N/A</v>
      </c>
      <c r="V392" s="34">
        <f t="shared" si="168"/>
        <v>0</v>
      </c>
      <c r="W392" s="34" t="e">
        <v>#N/A</v>
      </c>
      <c r="X392" s="34">
        <f t="shared" si="168"/>
        <v>0</v>
      </c>
      <c r="Y392" s="34" t="e">
        <v>#N/A</v>
      </c>
      <c r="Z392" s="34">
        <f t="shared" si="168"/>
        <v>0</v>
      </c>
      <c r="AA392" s="34" t="s">
        <v>1366</v>
      </c>
      <c r="AB392" s="34">
        <f t="shared" si="168"/>
        <v>0</v>
      </c>
      <c r="AC392" s="34" t="s">
        <v>1344</v>
      </c>
      <c r="AD392" s="34">
        <f t="shared" si="169"/>
        <v>0</v>
      </c>
      <c r="AE392" s="34" t="s">
        <v>1349</v>
      </c>
      <c r="AF392" s="34">
        <f t="shared" si="170"/>
        <v>0</v>
      </c>
      <c r="AG392" s="34" t="s">
        <v>219</v>
      </c>
      <c r="AH392" s="34" t="s">
        <v>1324</v>
      </c>
      <c r="AI392" s="34">
        <f t="shared" si="171"/>
        <v>0</v>
      </c>
      <c r="AJ392" s="34" t="s">
        <v>1330</v>
      </c>
      <c r="AK392" s="34">
        <f t="shared" si="172"/>
        <v>0</v>
      </c>
      <c r="AL392" s="34" t="s">
        <v>1365</v>
      </c>
      <c r="AM392" s="34">
        <f t="shared" si="173"/>
        <v>0</v>
      </c>
      <c r="AN392" s="34" t="s">
        <v>1366</v>
      </c>
      <c r="AO392" s="34">
        <f t="shared" si="174"/>
        <v>0</v>
      </c>
      <c r="AP392" s="34" t="s">
        <v>1344</v>
      </c>
      <c r="AQ392" s="34">
        <f t="shared" si="175"/>
        <v>0</v>
      </c>
      <c r="AR392" s="34" t="s">
        <v>1349</v>
      </c>
      <c r="AS392" s="34">
        <f t="shared" si="176"/>
        <v>0</v>
      </c>
      <c r="AT392" s="34" t="s">
        <v>219</v>
      </c>
      <c r="AU392" s="34" t="s">
        <v>1324</v>
      </c>
      <c r="AV392" s="34">
        <f t="shared" si="177"/>
        <v>0</v>
      </c>
      <c r="AW392" s="34" t="s">
        <v>1330</v>
      </c>
      <c r="AX392" s="34">
        <f t="shared" si="177"/>
        <v>0</v>
      </c>
      <c r="AY392" s="34" t="s">
        <v>1334</v>
      </c>
      <c r="AZ392" s="34">
        <f t="shared" si="177"/>
        <v>0</v>
      </c>
      <c r="BA392" s="34" t="s">
        <v>1357</v>
      </c>
      <c r="BB392" s="34">
        <f t="shared" si="177"/>
        <v>0</v>
      </c>
      <c r="BC392" s="34" t="s">
        <v>1344</v>
      </c>
      <c r="BD392" s="34">
        <f t="shared" si="178"/>
        <v>0</v>
      </c>
      <c r="BE392" s="34" t="s">
        <v>1349</v>
      </c>
      <c r="BF392" s="34">
        <f t="shared" si="179"/>
        <v>0</v>
      </c>
      <c r="BG392" s="34">
        <v>8</v>
      </c>
      <c r="BH392" s="34" t="s">
        <v>1324</v>
      </c>
      <c r="BI392" s="34">
        <f t="shared" si="180"/>
        <v>0</v>
      </c>
      <c r="BJ392" s="34" t="s">
        <v>1330</v>
      </c>
      <c r="BK392" s="34">
        <f t="shared" si="181"/>
        <v>0</v>
      </c>
      <c r="BL392" s="34" t="s">
        <v>1334</v>
      </c>
      <c r="BM392" s="34">
        <f t="shared" si="182"/>
        <v>0</v>
      </c>
      <c r="BN392" s="34" t="s">
        <v>1357</v>
      </c>
      <c r="BO392" s="34">
        <f t="shared" si="183"/>
        <v>0</v>
      </c>
      <c r="BP392" s="34" t="s">
        <v>1344</v>
      </c>
      <c r="BQ392" s="34">
        <f t="shared" si="184"/>
        <v>0</v>
      </c>
      <c r="BR392" s="34" t="s">
        <v>1342</v>
      </c>
      <c r="BS392" s="34">
        <f t="shared" si="185"/>
        <v>0</v>
      </c>
      <c r="BT392" s="34">
        <v>8</v>
      </c>
      <c r="BU392" s="34" t="s">
        <v>1324</v>
      </c>
      <c r="BV392" s="34">
        <f t="shared" si="186"/>
        <v>0</v>
      </c>
      <c r="BW392" s="34" t="s">
        <v>1330</v>
      </c>
      <c r="BX392" s="34">
        <f t="shared" si="186"/>
        <v>0</v>
      </c>
      <c r="BY392" s="34" t="s">
        <v>1334</v>
      </c>
      <c r="BZ392" s="34">
        <f t="shared" si="186"/>
        <v>0</v>
      </c>
      <c r="CA392" s="34" t="s">
        <v>1340</v>
      </c>
      <c r="CB392" s="34">
        <f t="shared" si="186"/>
        <v>0</v>
      </c>
      <c r="CC392" s="34" t="s">
        <v>1344</v>
      </c>
      <c r="CD392" s="34">
        <f t="shared" si="187"/>
        <v>0</v>
      </c>
      <c r="CE392" s="34" t="s">
        <v>1342</v>
      </c>
      <c r="CF392" s="34">
        <f t="shared" si="188"/>
        <v>0</v>
      </c>
      <c r="CG392" s="34">
        <v>8</v>
      </c>
      <c r="CH392" s="34" t="s">
        <v>1324</v>
      </c>
      <c r="CI392" s="34">
        <f t="shared" si="189"/>
        <v>0</v>
      </c>
      <c r="CJ392" s="34" t="s">
        <v>1330</v>
      </c>
      <c r="CK392" s="34">
        <f t="shared" si="190"/>
        <v>0</v>
      </c>
      <c r="CL392" s="34" t="s">
        <v>1334</v>
      </c>
      <c r="CM392" s="34">
        <f t="shared" si="191"/>
        <v>0</v>
      </c>
      <c r="CN392" s="34" t="s">
        <v>1340</v>
      </c>
      <c r="CO392" s="34">
        <f t="shared" si="192"/>
        <v>0</v>
      </c>
      <c r="CP392" s="34" t="s">
        <v>1344</v>
      </c>
      <c r="CQ392" s="34">
        <f t="shared" si="193"/>
        <v>0</v>
      </c>
      <c r="CR392" s="34" t="s">
        <v>1342</v>
      </c>
      <c r="CS392" s="34">
        <f t="shared" si="194"/>
        <v>0</v>
      </c>
    </row>
    <row r="393" spans="1:97" s="44" customFormat="1" ht="15.75">
      <c r="A393" s="42" t="s">
        <v>1096</v>
      </c>
      <c r="B393" s="40" t="s">
        <v>565</v>
      </c>
      <c r="C393" s="42" t="s">
        <v>44</v>
      </c>
      <c r="D393" s="42" t="s">
        <v>8</v>
      </c>
      <c r="E393" s="35"/>
      <c r="F393" s="42">
        <v>0</v>
      </c>
      <c r="G393" s="34">
        <v>0</v>
      </c>
      <c r="H393" s="34">
        <v>78</v>
      </c>
      <c r="I393" s="34">
        <v>35</v>
      </c>
      <c r="J393" s="34">
        <v>37</v>
      </c>
      <c r="K393" s="73">
        <v>24</v>
      </c>
      <c r="L393" s="34">
        <v>31</v>
      </c>
      <c r="M393" s="34">
        <v>17.5</v>
      </c>
      <c r="N393" s="34">
        <v>223</v>
      </c>
      <c r="O393" s="34" t="str">
        <f>IF(D393="理科",IF(N393&gt;=分数线!$C$2,"本科",""),IF(D393="文科",IF(N393&gt;=分数线!$C$3,"本科","")))</f>
        <v/>
      </c>
      <c r="P393" s="34">
        <f t="shared" si="195"/>
        <v>0</v>
      </c>
      <c r="Q393" s="34" t="str">
        <f>IF(D393="理科",IF(N393&gt;=分数线!$C$6,"重本",""),IF(D393="文科",IF(N393&gt;=分数线!$C$7,"重本","")))</f>
        <v/>
      </c>
      <c r="R393" s="34">
        <f t="shared" si="166"/>
        <v>0</v>
      </c>
      <c r="S393" s="34">
        <f t="shared" si="167"/>
        <v>0</v>
      </c>
      <c r="T393" s="34">
        <v>8</v>
      </c>
      <c r="U393" s="34" t="s">
        <v>1324</v>
      </c>
      <c r="V393" s="34">
        <f t="shared" si="168"/>
        <v>0</v>
      </c>
      <c r="W393" s="34" t="s">
        <v>1330</v>
      </c>
      <c r="X393" s="34">
        <f t="shared" si="168"/>
        <v>0</v>
      </c>
      <c r="Y393" s="34" t="s">
        <v>1365</v>
      </c>
      <c r="Z393" s="34">
        <f t="shared" si="168"/>
        <v>0</v>
      </c>
      <c r="AA393" s="34" t="s">
        <v>1366</v>
      </c>
      <c r="AB393" s="34">
        <f t="shared" si="168"/>
        <v>0</v>
      </c>
      <c r="AC393" s="34" t="s">
        <v>1344</v>
      </c>
      <c r="AD393" s="34">
        <f t="shared" si="169"/>
        <v>0</v>
      </c>
      <c r="AE393" s="34" t="s">
        <v>1349</v>
      </c>
      <c r="AF393" s="34">
        <f t="shared" si="170"/>
        <v>0</v>
      </c>
      <c r="AG393" s="34" t="s">
        <v>219</v>
      </c>
      <c r="AH393" s="34" t="s">
        <v>1324</v>
      </c>
      <c r="AI393" s="34">
        <f t="shared" si="171"/>
        <v>0</v>
      </c>
      <c r="AJ393" s="34" t="s">
        <v>1330</v>
      </c>
      <c r="AK393" s="34">
        <f t="shared" si="172"/>
        <v>0</v>
      </c>
      <c r="AL393" s="34" t="s">
        <v>1365</v>
      </c>
      <c r="AM393" s="34">
        <f t="shared" si="173"/>
        <v>0</v>
      </c>
      <c r="AN393" s="34" t="s">
        <v>1366</v>
      </c>
      <c r="AO393" s="34">
        <f t="shared" si="174"/>
        <v>0</v>
      </c>
      <c r="AP393" s="34" t="s">
        <v>1344</v>
      </c>
      <c r="AQ393" s="34">
        <f t="shared" si="175"/>
        <v>0</v>
      </c>
      <c r="AR393" s="34" t="s">
        <v>1349</v>
      </c>
      <c r="AS393" s="34">
        <f t="shared" si="176"/>
        <v>0</v>
      </c>
      <c r="AT393" s="34" t="e">
        <v>#N/A</v>
      </c>
      <c r="AU393" s="34" t="e">
        <v>#N/A</v>
      </c>
      <c r="AV393" s="34">
        <f t="shared" si="177"/>
        <v>0</v>
      </c>
      <c r="AW393" s="34" t="e">
        <v>#N/A</v>
      </c>
      <c r="AX393" s="34">
        <f t="shared" si="177"/>
        <v>0</v>
      </c>
      <c r="AY393" s="34" t="e">
        <v>#N/A</v>
      </c>
      <c r="AZ393" s="34">
        <f t="shared" si="177"/>
        <v>0</v>
      </c>
      <c r="BA393" s="34" t="e">
        <v>#N/A</v>
      </c>
      <c r="BB393" s="34">
        <f t="shared" si="177"/>
        <v>0</v>
      </c>
      <c r="BC393" s="34" t="e">
        <v>#N/A</v>
      </c>
      <c r="BD393" s="34">
        <f t="shared" si="178"/>
        <v>0</v>
      </c>
      <c r="BE393" s="34" t="e">
        <v>#N/A</v>
      </c>
      <c r="BF393" s="34">
        <f t="shared" si="179"/>
        <v>0</v>
      </c>
      <c r="BG393" s="34" t="e">
        <v>#N/A</v>
      </c>
      <c r="BH393" s="34" t="e">
        <v>#N/A</v>
      </c>
      <c r="BI393" s="34">
        <f t="shared" si="180"/>
        <v>0</v>
      </c>
      <c r="BJ393" s="34" t="e">
        <v>#N/A</v>
      </c>
      <c r="BK393" s="34">
        <f t="shared" si="181"/>
        <v>0</v>
      </c>
      <c r="BL393" s="34" t="e">
        <v>#N/A</v>
      </c>
      <c r="BM393" s="34">
        <f t="shared" si="182"/>
        <v>0</v>
      </c>
      <c r="BN393" s="34" t="e">
        <v>#N/A</v>
      </c>
      <c r="BO393" s="34">
        <f t="shared" si="183"/>
        <v>0</v>
      </c>
      <c r="BP393" s="34" t="e">
        <v>#N/A</v>
      </c>
      <c r="BQ393" s="34">
        <f t="shared" si="184"/>
        <v>0</v>
      </c>
      <c r="BR393" s="34" t="e">
        <v>#N/A</v>
      </c>
      <c r="BS393" s="34">
        <f t="shared" si="185"/>
        <v>0</v>
      </c>
      <c r="BT393" s="34" t="e">
        <v>#N/A</v>
      </c>
      <c r="BU393" s="34" t="e">
        <v>#N/A</v>
      </c>
      <c r="BV393" s="34">
        <f t="shared" si="186"/>
        <v>0</v>
      </c>
      <c r="BW393" s="34" t="e">
        <v>#N/A</v>
      </c>
      <c r="BX393" s="34">
        <f t="shared" si="186"/>
        <v>0</v>
      </c>
      <c r="BY393" s="34" t="s">
        <v>1334</v>
      </c>
      <c r="BZ393" s="34">
        <f t="shared" si="186"/>
        <v>0</v>
      </c>
      <c r="CA393" s="34" t="e">
        <v>#N/A</v>
      </c>
      <c r="CB393" s="34">
        <f t="shared" si="186"/>
        <v>0</v>
      </c>
      <c r="CC393" s="34" t="e">
        <v>#N/A</v>
      </c>
      <c r="CD393" s="34">
        <f t="shared" si="187"/>
        <v>0</v>
      </c>
      <c r="CE393" s="34" t="e">
        <v>#N/A</v>
      </c>
      <c r="CF393" s="34">
        <f t="shared" si="188"/>
        <v>0</v>
      </c>
      <c r="CG393" s="34">
        <v>8</v>
      </c>
      <c r="CH393" s="34" t="s">
        <v>1324</v>
      </c>
      <c r="CI393" s="34">
        <f t="shared" si="189"/>
        <v>0</v>
      </c>
      <c r="CJ393" s="34" t="s">
        <v>1330</v>
      </c>
      <c r="CK393" s="34">
        <f t="shared" si="190"/>
        <v>0</v>
      </c>
      <c r="CL393" s="34" t="s">
        <v>1334</v>
      </c>
      <c r="CM393" s="34">
        <f t="shared" si="191"/>
        <v>0</v>
      </c>
      <c r="CN393" s="34" t="s">
        <v>1340</v>
      </c>
      <c r="CO393" s="34">
        <f t="shared" si="192"/>
        <v>0</v>
      </c>
      <c r="CP393" s="34" t="s">
        <v>1344</v>
      </c>
      <c r="CQ393" s="34">
        <f t="shared" si="193"/>
        <v>0</v>
      </c>
      <c r="CR393" s="34" t="s">
        <v>1342</v>
      </c>
      <c r="CS393" s="34">
        <f t="shared" si="194"/>
        <v>0</v>
      </c>
    </row>
    <row r="394" spans="1:97" s="44" customFormat="1" ht="15.75">
      <c r="A394" s="42" t="s">
        <v>1097</v>
      </c>
      <c r="B394" s="40" t="s">
        <v>566</v>
      </c>
      <c r="C394" s="42" t="s">
        <v>44</v>
      </c>
      <c r="D394" s="42" t="s">
        <v>8</v>
      </c>
      <c r="E394" s="35"/>
      <c r="F394" s="42">
        <v>0</v>
      </c>
      <c r="G394" s="34">
        <v>0</v>
      </c>
      <c r="H394" s="34">
        <v>76</v>
      </c>
      <c r="I394" s="34">
        <v>45</v>
      </c>
      <c r="J394" s="34">
        <v>33</v>
      </c>
      <c r="K394" s="73">
        <v>10</v>
      </c>
      <c r="L394" s="34">
        <v>17.5</v>
      </c>
      <c r="M394" s="34">
        <v>31</v>
      </c>
      <c r="N394" s="34">
        <v>213</v>
      </c>
      <c r="O394" s="34" t="str">
        <f>IF(D394="理科",IF(N394&gt;=分数线!$C$2,"本科",""),IF(D394="文科",IF(N394&gt;=分数线!$C$3,"本科","")))</f>
        <v/>
      </c>
      <c r="P394" s="34">
        <f t="shared" si="195"/>
        <v>0</v>
      </c>
      <c r="Q394" s="34" t="str">
        <f>IF(D394="理科",IF(N394&gt;=分数线!$C$6,"重本",""),IF(D394="文科",IF(N394&gt;=分数线!$C$7,"重本","")))</f>
        <v/>
      </c>
      <c r="R394" s="34">
        <f t="shared" si="166"/>
        <v>0</v>
      </c>
      <c r="S394" s="34">
        <f t="shared" si="167"/>
        <v>0</v>
      </c>
      <c r="T394" s="34">
        <v>4</v>
      </c>
      <c r="U394" s="34" t="s">
        <v>1326</v>
      </c>
      <c r="V394" s="34">
        <f t="shared" si="168"/>
        <v>0</v>
      </c>
      <c r="W394" s="34" t="s">
        <v>1364</v>
      </c>
      <c r="X394" s="34">
        <f t="shared" si="168"/>
        <v>0</v>
      </c>
      <c r="Y394" s="34" t="s">
        <v>1355</v>
      </c>
      <c r="Z394" s="34">
        <f t="shared" si="168"/>
        <v>0</v>
      </c>
      <c r="AA394" s="34" t="s">
        <v>1340</v>
      </c>
      <c r="AB394" s="34">
        <f t="shared" si="168"/>
        <v>0</v>
      </c>
      <c r="AC394" s="34" t="s">
        <v>1345</v>
      </c>
      <c r="AD394" s="34">
        <f t="shared" si="169"/>
        <v>0</v>
      </c>
      <c r="AE394" s="34" t="s">
        <v>1348</v>
      </c>
      <c r="AF394" s="34">
        <f t="shared" si="170"/>
        <v>0</v>
      </c>
      <c r="AG394" s="34" t="s">
        <v>221</v>
      </c>
      <c r="AH394" s="34" t="s">
        <v>1321</v>
      </c>
      <c r="AI394" s="34">
        <f t="shared" si="171"/>
        <v>0</v>
      </c>
      <c r="AJ394" s="34" t="s">
        <v>1328</v>
      </c>
      <c r="AK394" s="34">
        <f t="shared" si="172"/>
        <v>0</v>
      </c>
      <c r="AL394" s="34" t="s">
        <v>1353</v>
      </c>
      <c r="AM394" s="34">
        <f t="shared" si="173"/>
        <v>0</v>
      </c>
      <c r="AN394" s="34" t="s">
        <v>1340</v>
      </c>
      <c r="AO394" s="34">
        <f t="shared" si="174"/>
        <v>0</v>
      </c>
      <c r="AP394" s="34" t="s">
        <v>1345</v>
      </c>
      <c r="AQ394" s="34">
        <f t="shared" si="175"/>
        <v>0</v>
      </c>
      <c r="AR394" s="34" t="s">
        <v>1348</v>
      </c>
      <c r="AS394" s="34">
        <f t="shared" si="176"/>
        <v>0</v>
      </c>
      <c r="AT394" s="34" t="s">
        <v>221</v>
      </c>
      <c r="AU394" s="34" t="s">
        <v>1321</v>
      </c>
      <c r="AV394" s="34">
        <f t="shared" si="177"/>
        <v>0</v>
      </c>
      <c r="AW394" s="34" t="s">
        <v>1328</v>
      </c>
      <c r="AX394" s="34">
        <f t="shared" si="177"/>
        <v>0</v>
      </c>
      <c r="AY394" s="34" t="s">
        <v>1361</v>
      </c>
      <c r="AZ394" s="34">
        <f t="shared" si="177"/>
        <v>0</v>
      </c>
      <c r="BA394" s="34" t="s">
        <v>1339</v>
      </c>
      <c r="BB394" s="34">
        <f t="shared" si="177"/>
        <v>0</v>
      </c>
      <c r="BC394" s="34" t="s">
        <v>1345</v>
      </c>
      <c r="BD394" s="34">
        <f t="shared" si="178"/>
        <v>0</v>
      </c>
      <c r="BE394" s="34" t="s">
        <v>1348</v>
      </c>
      <c r="BF394" s="34">
        <f t="shared" si="179"/>
        <v>0</v>
      </c>
      <c r="BG394" s="34">
        <v>6</v>
      </c>
      <c r="BH394" s="34" t="s">
        <v>1321</v>
      </c>
      <c r="BI394" s="34">
        <f t="shared" si="180"/>
        <v>0</v>
      </c>
      <c r="BJ394" s="34" t="s">
        <v>1328</v>
      </c>
      <c r="BK394" s="34">
        <f t="shared" si="181"/>
        <v>0</v>
      </c>
      <c r="BL394" s="34" t="s">
        <v>1353</v>
      </c>
      <c r="BM394" s="34">
        <f t="shared" si="182"/>
        <v>0</v>
      </c>
      <c r="BN394" s="34" t="s">
        <v>1339</v>
      </c>
      <c r="BO394" s="34">
        <f t="shared" si="183"/>
        <v>0</v>
      </c>
      <c r="BP394" s="34" t="s">
        <v>1345</v>
      </c>
      <c r="BQ394" s="34">
        <f t="shared" si="184"/>
        <v>0</v>
      </c>
      <c r="BR394" s="34" t="s">
        <v>1348</v>
      </c>
      <c r="BS394" s="34">
        <f t="shared" si="185"/>
        <v>0</v>
      </c>
      <c r="BT394" s="34" t="e">
        <v>#N/A</v>
      </c>
      <c r="BU394" s="34" t="e">
        <v>#N/A</v>
      </c>
      <c r="BV394" s="34">
        <f t="shared" si="186"/>
        <v>0</v>
      </c>
      <c r="BW394" s="34" t="e">
        <v>#N/A</v>
      </c>
      <c r="BX394" s="34">
        <f t="shared" si="186"/>
        <v>0</v>
      </c>
      <c r="BY394" s="34" t="s">
        <v>70</v>
      </c>
      <c r="BZ394" s="34">
        <f t="shared" si="186"/>
        <v>0</v>
      </c>
      <c r="CA394" s="34" t="e">
        <v>#N/A</v>
      </c>
      <c r="CB394" s="34">
        <f t="shared" si="186"/>
        <v>0</v>
      </c>
      <c r="CC394" s="34" t="e">
        <v>#N/A</v>
      </c>
      <c r="CD394" s="34">
        <f t="shared" si="187"/>
        <v>0</v>
      </c>
      <c r="CE394" s="34" t="e">
        <v>#N/A</v>
      </c>
      <c r="CF394" s="34">
        <f t="shared" si="188"/>
        <v>0</v>
      </c>
      <c r="CG394" s="34">
        <v>6</v>
      </c>
      <c r="CH394" s="34" t="s">
        <v>1321</v>
      </c>
      <c r="CI394" s="34">
        <f t="shared" si="189"/>
        <v>0</v>
      </c>
      <c r="CJ394" s="34" t="s">
        <v>1328</v>
      </c>
      <c r="CK394" s="34">
        <f t="shared" si="190"/>
        <v>0</v>
      </c>
      <c r="CL394" s="34" t="s">
        <v>70</v>
      </c>
      <c r="CM394" s="34">
        <f t="shared" si="191"/>
        <v>0</v>
      </c>
      <c r="CN394" s="34" t="s">
        <v>1339</v>
      </c>
      <c r="CO394" s="34">
        <f t="shared" si="192"/>
        <v>0</v>
      </c>
      <c r="CP394" s="34" t="s">
        <v>1342</v>
      </c>
      <c r="CQ394" s="34">
        <f t="shared" si="193"/>
        <v>0</v>
      </c>
      <c r="CR394" s="34" t="s">
        <v>1342</v>
      </c>
      <c r="CS394" s="34">
        <f t="shared" si="194"/>
        <v>0</v>
      </c>
    </row>
    <row r="395" spans="1:97" s="44" customFormat="1" ht="15.75">
      <c r="A395" s="42" t="s">
        <v>1098</v>
      </c>
      <c r="B395" s="40" t="s">
        <v>567</v>
      </c>
      <c r="C395" s="42" t="s">
        <v>44</v>
      </c>
      <c r="D395" s="42" t="s">
        <v>8</v>
      </c>
      <c r="E395" s="35"/>
      <c r="F395" s="42">
        <v>0</v>
      </c>
      <c r="G395" s="34">
        <v>0</v>
      </c>
      <c r="H395" s="34">
        <v>73</v>
      </c>
      <c r="I395" s="34">
        <v>23</v>
      </c>
      <c r="J395" s="34">
        <v>26</v>
      </c>
      <c r="K395" s="73">
        <v>17</v>
      </c>
      <c r="L395" s="34">
        <v>12</v>
      </c>
      <c r="M395" s="34">
        <v>22</v>
      </c>
      <c r="N395" s="34">
        <v>173</v>
      </c>
      <c r="O395" s="34" t="str">
        <f>IF(D395="理科",IF(N395&gt;=分数线!$C$2,"本科",""),IF(D395="文科",IF(N395&gt;=分数线!$C$3,"本科","")))</f>
        <v/>
      </c>
      <c r="P395" s="34">
        <f t="shared" si="195"/>
        <v>0</v>
      </c>
      <c r="Q395" s="34" t="str">
        <f>IF(D395="理科",IF(N395&gt;=分数线!$C$6,"重本",""),IF(D395="文科",IF(N395&gt;=分数线!$C$7,"重本","")))</f>
        <v/>
      </c>
      <c r="R395" s="34">
        <f t="shared" si="166"/>
        <v>0</v>
      </c>
      <c r="S395" s="34">
        <f t="shared" si="167"/>
        <v>0</v>
      </c>
      <c r="T395" s="34" t="e">
        <v>#N/A</v>
      </c>
      <c r="U395" s="34" t="e">
        <v>#N/A</v>
      </c>
      <c r="V395" s="34">
        <f t="shared" si="168"/>
        <v>0</v>
      </c>
      <c r="W395" s="34" t="e">
        <v>#N/A</v>
      </c>
      <c r="X395" s="34">
        <f t="shared" si="168"/>
        <v>0</v>
      </c>
      <c r="Y395" s="34" t="e">
        <v>#N/A</v>
      </c>
      <c r="Z395" s="34">
        <f t="shared" si="168"/>
        <v>0</v>
      </c>
      <c r="AA395" s="34" t="e">
        <v>#N/A</v>
      </c>
      <c r="AB395" s="34">
        <f t="shared" si="168"/>
        <v>0</v>
      </c>
      <c r="AC395" s="34" t="e">
        <v>#N/A</v>
      </c>
      <c r="AD395" s="34">
        <f t="shared" si="169"/>
        <v>0</v>
      </c>
      <c r="AE395" s="34" t="e">
        <v>#N/A</v>
      </c>
      <c r="AF395" s="34">
        <f t="shared" si="170"/>
        <v>0</v>
      </c>
      <c r="AG395" s="34" t="e">
        <v>#N/A</v>
      </c>
      <c r="AH395" s="34" t="e">
        <v>#N/A</v>
      </c>
      <c r="AI395" s="34">
        <f t="shared" si="171"/>
        <v>0</v>
      </c>
      <c r="AJ395" s="34" t="e">
        <v>#N/A</v>
      </c>
      <c r="AK395" s="34">
        <f t="shared" si="172"/>
        <v>0</v>
      </c>
      <c r="AL395" s="34" t="e">
        <v>#N/A</v>
      </c>
      <c r="AM395" s="34">
        <f t="shared" si="173"/>
        <v>0</v>
      </c>
      <c r="AN395" s="34" t="e">
        <v>#N/A</v>
      </c>
      <c r="AO395" s="34">
        <f t="shared" si="174"/>
        <v>0</v>
      </c>
      <c r="AP395" s="34" t="e">
        <v>#N/A</v>
      </c>
      <c r="AQ395" s="34">
        <f t="shared" si="175"/>
        <v>0</v>
      </c>
      <c r="AR395" s="34" t="e">
        <v>#N/A</v>
      </c>
      <c r="AS395" s="34">
        <f t="shared" si="176"/>
        <v>0</v>
      </c>
      <c r="AT395" s="34" t="s">
        <v>221</v>
      </c>
      <c r="AU395" s="34" t="s">
        <v>1321</v>
      </c>
      <c r="AV395" s="34">
        <f t="shared" si="177"/>
        <v>0</v>
      </c>
      <c r="AW395" s="34" t="s">
        <v>1328</v>
      </c>
      <c r="AX395" s="34">
        <f t="shared" si="177"/>
        <v>0</v>
      </c>
      <c r="AY395" s="34" t="s">
        <v>1361</v>
      </c>
      <c r="AZ395" s="34">
        <f t="shared" si="177"/>
        <v>0</v>
      </c>
      <c r="BA395" s="34" t="s">
        <v>1339</v>
      </c>
      <c r="BB395" s="34">
        <f t="shared" si="177"/>
        <v>0</v>
      </c>
      <c r="BC395" s="34" t="s">
        <v>1345</v>
      </c>
      <c r="BD395" s="34">
        <f t="shared" si="178"/>
        <v>0</v>
      </c>
      <c r="BE395" s="34" t="s">
        <v>1348</v>
      </c>
      <c r="BF395" s="34">
        <f t="shared" si="179"/>
        <v>0</v>
      </c>
      <c r="BG395" s="34">
        <v>6</v>
      </c>
      <c r="BH395" s="34" t="s">
        <v>1321</v>
      </c>
      <c r="BI395" s="34">
        <f t="shared" si="180"/>
        <v>0</v>
      </c>
      <c r="BJ395" s="34" t="s">
        <v>1328</v>
      </c>
      <c r="BK395" s="34">
        <f t="shared" si="181"/>
        <v>0</v>
      </c>
      <c r="BL395" s="34" t="s">
        <v>1353</v>
      </c>
      <c r="BM395" s="34">
        <f t="shared" si="182"/>
        <v>0</v>
      </c>
      <c r="BN395" s="34" t="s">
        <v>1339</v>
      </c>
      <c r="BO395" s="34">
        <f t="shared" si="183"/>
        <v>0</v>
      </c>
      <c r="BP395" s="34" t="s">
        <v>1345</v>
      </c>
      <c r="BQ395" s="34">
        <f t="shared" si="184"/>
        <v>0</v>
      </c>
      <c r="BR395" s="34" t="s">
        <v>1348</v>
      </c>
      <c r="BS395" s="34">
        <f t="shared" si="185"/>
        <v>0</v>
      </c>
      <c r="BT395" s="34" t="e">
        <v>#N/A</v>
      </c>
      <c r="BU395" s="34" t="e">
        <v>#N/A</v>
      </c>
      <c r="BV395" s="34">
        <f t="shared" si="186"/>
        <v>0</v>
      </c>
      <c r="BW395" s="34" t="e">
        <v>#N/A</v>
      </c>
      <c r="BX395" s="34">
        <f t="shared" si="186"/>
        <v>0</v>
      </c>
      <c r="BY395" s="34" t="s">
        <v>70</v>
      </c>
      <c r="BZ395" s="34">
        <f t="shared" si="186"/>
        <v>0</v>
      </c>
      <c r="CA395" s="34" t="e">
        <v>#N/A</v>
      </c>
      <c r="CB395" s="34">
        <f t="shared" si="186"/>
        <v>0</v>
      </c>
      <c r="CC395" s="34" t="e">
        <v>#N/A</v>
      </c>
      <c r="CD395" s="34">
        <f t="shared" si="187"/>
        <v>0</v>
      </c>
      <c r="CE395" s="34" t="e">
        <v>#N/A</v>
      </c>
      <c r="CF395" s="34">
        <f t="shared" si="188"/>
        <v>0</v>
      </c>
      <c r="CG395" s="34">
        <v>6</v>
      </c>
      <c r="CH395" s="34" t="s">
        <v>1321</v>
      </c>
      <c r="CI395" s="34">
        <f t="shared" si="189"/>
        <v>0</v>
      </c>
      <c r="CJ395" s="34" t="s">
        <v>1328</v>
      </c>
      <c r="CK395" s="34">
        <f t="shared" si="190"/>
        <v>0</v>
      </c>
      <c r="CL395" s="34" t="s">
        <v>70</v>
      </c>
      <c r="CM395" s="34">
        <f t="shared" si="191"/>
        <v>0</v>
      </c>
      <c r="CN395" s="34" t="s">
        <v>1339</v>
      </c>
      <c r="CO395" s="34">
        <f t="shared" si="192"/>
        <v>0</v>
      </c>
      <c r="CP395" s="34" t="s">
        <v>1342</v>
      </c>
      <c r="CQ395" s="34">
        <f t="shared" si="193"/>
        <v>0</v>
      </c>
      <c r="CR395" s="34" t="s">
        <v>1342</v>
      </c>
      <c r="CS395" s="34">
        <f t="shared" si="194"/>
        <v>0</v>
      </c>
    </row>
    <row r="396" spans="1:97" s="44" customFormat="1" ht="15.75">
      <c r="A396" s="42" t="s">
        <v>141</v>
      </c>
      <c r="B396" s="40" t="s">
        <v>568</v>
      </c>
      <c r="C396" s="42" t="s">
        <v>44</v>
      </c>
      <c r="D396" s="42" t="s">
        <v>9</v>
      </c>
      <c r="E396" s="35"/>
      <c r="F396" s="42">
        <v>0.7</v>
      </c>
      <c r="G396" s="34">
        <v>0</v>
      </c>
      <c r="H396" s="34">
        <v>111</v>
      </c>
      <c r="I396" s="34">
        <v>100</v>
      </c>
      <c r="J396" s="34">
        <v>116</v>
      </c>
      <c r="K396" s="73">
        <v>76</v>
      </c>
      <c r="L396" s="34">
        <v>64</v>
      </c>
      <c r="M396" s="34">
        <v>66</v>
      </c>
      <c r="N396" s="34">
        <v>540</v>
      </c>
      <c r="O396" s="34" t="str">
        <f>IF(D396="理科",IF(N396&gt;=分数线!$C$2,"本科",""),IF(D396="文科",IF(N396&gt;=分数线!$C$3,"本科","")))</f>
        <v>本科</v>
      </c>
      <c r="P396" s="34">
        <f t="shared" si="195"/>
        <v>46.800000000000004</v>
      </c>
      <c r="Q396" s="34" t="str">
        <f>IF(D396="理科",IF(N396&gt;=分数线!$C$6,"重本",""),IF(D396="文科",IF(N396&gt;=分数线!$C$7,"重本","")))</f>
        <v>重本</v>
      </c>
      <c r="R396" s="34">
        <f t="shared" si="166"/>
        <v>144</v>
      </c>
      <c r="S396" s="34">
        <f t="shared" si="167"/>
        <v>190.8</v>
      </c>
      <c r="T396" s="34">
        <v>1</v>
      </c>
      <c r="U396" s="34" t="s">
        <v>1320</v>
      </c>
      <c r="V396" s="34">
        <f t="shared" si="168"/>
        <v>3.18</v>
      </c>
      <c r="W396" s="34" t="s">
        <v>1327</v>
      </c>
      <c r="X396" s="34">
        <f t="shared" si="168"/>
        <v>3.18</v>
      </c>
      <c r="Y396" s="34" t="s">
        <v>1332</v>
      </c>
      <c r="Z396" s="34">
        <f t="shared" si="168"/>
        <v>3.18</v>
      </c>
      <c r="AA396" s="34" t="s">
        <v>1367</v>
      </c>
      <c r="AB396" s="34">
        <f t="shared" si="168"/>
        <v>3.18</v>
      </c>
      <c r="AC396" s="34" t="s">
        <v>1341</v>
      </c>
      <c r="AD396" s="34">
        <f t="shared" si="169"/>
        <v>3.18</v>
      </c>
      <c r="AE396" s="34" t="s">
        <v>1346</v>
      </c>
      <c r="AF396" s="34">
        <f t="shared" si="170"/>
        <v>3.18</v>
      </c>
      <c r="AG396" s="34" t="s">
        <v>226</v>
      </c>
      <c r="AH396" s="34" t="s">
        <v>1320</v>
      </c>
      <c r="AI396" s="34">
        <f t="shared" si="171"/>
        <v>3.18</v>
      </c>
      <c r="AJ396" s="34" t="s">
        <v>1327</v>
      </c>
      <c r="AK396" s="34">
        <f t="shared" si="172"/>
        <v>3.18</v>
      </c>
      <c r="AL396" s="34" t="s">
        <v>1332</v>
      </c>
      <c r="AM396" s="34">
        <f t="shared" si="173"/>
        <v>3.18</v>
      </c>
      <c r="AN396" s="34" t="s">
        <v>1367</v>
      </c>
      <c r="AO396" s="34">
        <f t="shared" si="174"/>
        <v>3.18</v>
      </c>
      <c r="AP396" s="34" t="s">
        <v>1341</v>
      </c>
      <c r="AQ396" s="34">
        <f t="shared" si="175"/>
        <v>3.18</v>
      </c>
      <c r="AR396" s="34" t="s">
        <v>1346</v>
      </c>
      <c r="AS396" s="34">
        <f t="shared" si="176"/>
        <v>3.18</v>
      </c>
      <c r="AT396" s="34" t="s">
        <v>226</v>
      </c>
      <c r="AU396" s="34" t="s">
        <v>1320</v>
      </c>
      <c r="AV396" s="34">
        <f t="shared" si="177"/>
        <v>4.7700000000000005</v>
      </c>
      <c r="AW396" s="34" t="s">
        <v>1327</v>
      </c>
      <c r="AX396" s="34">
        <f t="shared" si="177"/>
        <v>4.7700000000000005</v>
      </c>
      <c r="AY396" s="34" t="s">
        <v>1332</v>
      </c>
      <c r="AZ396" s="34">
        <f t="shared" si="177"/>
        <v>4.7700000000000005</v>
      </c>
      <c r="BA396" s="34" t="s">
        <v>1336</v>
      </c>
      <c r="BB396" s="34">
        <f t="shared" si="177"/>
        <v>4.7700000000000005</v>
      </c>
      <c r="BC396" s="34" t="s">
        <v>1341</v>
      </c>
      <c r="BD396" s="34">
        <f t="shared" si="178"/>
        <v>4.7700000000000005</v>
      </c>
      <c r="BE396" s="34" t="s">
        <v>1346</v>
      </c>
      <c r="BF396" s="34">
        <f t="shared" si="179"/>
        <v>4.7700000000000005</v>
      </c>
      <c r="BG396" s="34">
        <v>1</v>
      </c>
      <c r="BH396" s="34" t="s">
        <v>1320</v>
      </c>
      <c r="BI396" s="34">
        <f t="shared" si="180"/>
        <v>4.7700000000000005</v>
      </c>
      <c r="BJ396" s="34" t="s">
        <v>1327</v>
      </c>
      <c r="BK396" s="34">
        <f t="shared" si="181"/>
        <v>4.7700000000000005</v>
      </c>
      <c r="BL396" s="34" t="s">
        <v>1332</v>
      </c>
      <c r="BM396" s="34">
        <f t="shared" si="182"/>
        <v>4.7700000000000005</v>
      </c>
      <c r="BN396" s="34" t="s">
        <v>1336</v>
      </c>
      <c r="BO396" s="34">
        <f t="shared" si="183"/>
        <v>4.7700000000000005</v>
      </c>
      <c r="BP396" s="34" t="s">
        <v>1341</v>
      </c>
      <c r="BQ396" s="34">
        <f t="shared" si="184"/>
        <v>4.7700000000000005</v>
      </c>
      <c r="BR396" s="34" t="s">
        <v>1346</v>
      </c>
      <c r="BS396" s="34">
        <f t="shared" si="185"/>
        <v>4.7700000000000005</v>
      </c>
      <c r="BT396" s="34">
        <v>1</v>
      </c>
      <c r="BU396" s="34" t="s">
        <v>1320</v>
      </c>
      <c r="BV396" s="34">
        <f t="shared" si="186"/>
        <v>7.95</v>
      </c>
      <c r="BW396" s="34" t="s">
        <v>1327</v>
      </c>
      <c r="BX396" s="34">
        <f t="shared" si="186"/>
        <v>7.95</v>
      </c>
      <c r="BY396" s="34" t="s">
        <v>1332</v>
      </c>
      <c r="BZ396" s="34">
        <f t="shared" si="186"/>
        <v>7.95</v>
      </c>
      <c r="CA396" s="34" t="s">
        <v>1336</v>
      </c>
      <c r="CB396" s="34">
        <f t="shared" si="186"/>
        <v>7.95</v>
      </c>
      <c r="CC396" s="34" t="s">
        <v>1341</v>
      </c>
      <c r="CD396" s="34">
        <f t="shared" si="187"/>
        <v>7.95</v>
      </c>
      <c r="CE396" s="34" t="s">
        <v>1346</v>
      </c>
      <c r="CF396" s="34">
        <f t="shared" si="188"/>
        <v>7.95</v>
      </c>
      <c r="CG396" s="34">
        <v>1</v>
      </c>
      <c r="CH396" s="34" t="s">
        <v>1320</v>
      </c>
      <c r="CI396" s="34">
        <f t="shared" si="189"/>
        <v>7.95</v>
      </c>
      <c r="CJ396" s="34" t="s">
        <v>1327</v>
      </c>
      <c r="CK396" s="34">
        <f t="shared" si="190"/>
        <v>7.95</v>
      </c>
      <c r="CL396" s="34" t="s">
        <v>1332</v>
      </c>
      <c r="CM396" s="34">
        <f t="shared" si="191"/>
        <v>7.95</v>
      </c>
      <c r="CN396" s="34" t="s">
        <v>1336</v>
      </c>
      <c r="CO396" s="34">
        <f t="shared" si="192"/>
        <v>7.95</v>
      </c>
      <c r="CP396" s="34" t="s">
        <v>1341</v>
      </c>
      <c r="CQ396" s="34">
        <f t="shared" si="193"/>
        <v>7.95</v>
      </c>
      <c r="CR396" s="34" t="s">
        <v>1346</v>
      </c>
      <c r="CS396" s="34">
        <f t="shared" si="194"/>
        <v>7.95</v>
      </c>
    </row>
    <row r="397" spans="1:97" s="44" customFormat="1" ht="15.75">
      <c r="A397" s="42" t="s">
        <v>1099</v>
      </c>
      <c r="B397" s="40" t="s">
        <v>569</v>
      </c>
      <c r="C397" s="42" t="s">
        <v>44</v>
      </c>
      <c r="D397" s="42" t="s">
        <v>9</v>
      </c>
      <c r="E397" s="35"/>
      <c r="F397" s="42">
        <v>0.9</v>
      </c>
      <c r="G397" s="34">
        <v>0</v>
      </c>
      <c r="H397" s="34">
        <v>109</v>
      </c>
      <c r="I397" s="34">
        <v>119</v>
      </c>
      <c r="J397" s="34">
        <v>109</v>
      </c>
      <c r="K397" s="73">
        <v>69</v>
      </c>
      <c r="L397" s="34">
        <v>71</v>
      </c>
      <c r="M397" s="34">
        <v>61</v>
      </c>
      <c r="N397" s="34">
        <v>538</v>
      </c>
      <c r="O397" s="34" t="str">
        <f>IF(D397="理科",IF(N397&gt;=分数线!$C$2,"本科",""),IF(D397="文科",IF(N397&gt;=分数线!$C$3,"本科","")))</f>
        <v>本科</v>
      </c>
      <c r="P397" s="34">
        <f t="shared" si="195"/>
        <v>39.6</v>
      </c>
      <c r="Q397" s="34" t="str">
        <f>IF(D397="理科",IF(N397&gt;=分数线!$C$6,"重本",""),IF(D397="文科",IF(N397&gt;=分数线!$C$7,"重本","")))</f>
        <v>重本</v>
      </c>
      <c r="R397" s="34">
        <f t="shared" si="166"/>
        <v>144</v>
      </c>
      <c r="S397" s="34">
        <f t="shared" si="167"/>
        <v>183.6</v>
      </c>
      <c r="T397" s="34">
        <v>11</v>
      </c>
      <c r="U397" s="34" t="s">
        <v>1325</v>
      </c>
      <c r="V397" s="34">
        <f t="shared" si="168"/>
        <v>3.06</v>
      </c>
      <c r="W397" s="34" t="s">
        <v>1330</v>
      </c>
      <c r="X397" s="34">
        <f t="shared" si="168"/>
        <v>3.06</v>
      </c>
      <c r="Y397" s="34" t="s">
        <v>1335</v>
      </c>
      <c r="Z397" s="34">
        <f t="shared" si="168"/>
        <v>3.06</v>
      </c>
      <c r="AA397" s="34" t="s">
        <v>1336</v>
      </c>
      <c r="AB397" s="34">
        <f t="shared" si="168"/>
        <v>3.06</v>
      </c>
      <c r="AC397" s="34" t="s">
        <v>1338</v>
      </c>
      <c r="AD397" s="34">
        <f t="shared" si="169"/>
        <v>3.06</v>
      </c>
      <c r="AE397" s="34" t="s">
        <v>1368</v>
      </c>
      <c r="AF397" s="34">
        <f t="shared" si="170"/>
        <v>3.06</v>
      </c>
      <c r="AG397" s="34" t="s">
        <v>226</v>
      </c>
      <c r="AH397" s="34" t="s">
        <v>1320</v>
      </c>
      <c r="AI397" s="34">
        <f t="shared" si="171"/>
        <v>3.06</v>
      </c>
      <c r="AJ397" s="34" t="s">
        <v>1327</v>
      </c>
      <c r="AK397" s="34">
        <f t="shared" si="172"/>
        <v>3.06</v>
      </c>
      <c r="AL397" s="34" t="s">
        <v>1332</v>
      </c>
      <c r="AM397" s="34">
        <f t="shared" si="173"/>
        <v>3.06</v>
      </c>
      <c r="AN397" s="34" t="s">
        <v>1367</v>
      </c>
      <c r="AO397" s="34">
        <f t="shared" si="174"/>
        <v>3.06</v>
      </c>
      <c r="AP397" s="34" t="s">
        <v>1341</v>
      </c>
      <c r="AQ397" s="34">
        <f t="shared" si="175"/>
        <v>3.06</v>
      </c>
      <c r="AR397" s="34" t="s">
        <v>1346</v>
      </c>
      <c r="AS397" s="34">
        <f t="shared" si="176"/>
        <v>3.06</v>
      </c>
      <c r="AT397" s="34" t="s">
        <v>226</v>
      </c>
      <c r="AU397" s="34" t="s">
        <v>1320</v>
      </c>
      <c r="AV397" s="34">
        <f t="shared" si="177"/>
        <v>4.59</v>
      </c>
      <c r="AW397" s="34" t="s">
        <v>1327</v>
      </c>
      <c r="AX397" s="34">
        <f t="shared" si="177"/>
        <v>4.59</v>
      </c>
      <c r="AY397" s="34" t="s">
        <v>1332</v>
      </c>
      <c r="AZ397" s="34">
        <f t="shared" si="177"/>
        <v>4.59</v>
      </c>
      <c r="BA397" s="34" t="s">
        <v>1336</v>
      </c>
      <c r="BB397" s="34">
        <f t="shared" si="177"/>
        <v>4.59</v>
      </c>
      <c r="BC397" s="34" t="s">
        <v>1341</v>
      </c>
      <c r="BD397" s="34">
        <f t="shared" si="178"/>
        <v>4.59</v>
      </c>
      <c r="BE397" s="34" t="s">
        <v>1346</v>
      </c>
      <c r="BF397" s="34">
        <f t="shared" si="179"/>
        <v>4.59</v>
      </c>
      <c r="BG397" s="34">
        <v>1</v>
      </c>
      <c r="BH397" s="34" t="s">
        <v>1320</v>
      </c>
      <c r="BI397" s="34">
        <f t="shared" si="180"/>
        <v>4.59</v>
      </c>
      <c r="BJ397" s="34" t="s">
        <v>1327</v>
      </c>
      <c r="BK397" s="34">
        <f t="shared" si="181"/>
        <v>4.59</v>
      </c>
      <c r="BL397" s="34" t="s">
        <v>1332</v>
      </c>
      <c r="BM397" s="34">
        <f t="shared" si="182"/>
        <v>4.59</v>
      </c>
      <c r="BN397" s="34" t="s">
        <v>1336</v>
      </c>
      <c r="BO397" s="34">
        <f t="shared" si="183"/>
        <v>4.59</v>
      </c>
      <c r="BP397" s="34" t="s">
        <v>1341</v>
      </c>
      <c r="BQ397" s="34">
        <f t="shared" si="184"/>
        <v>4.59</v>
      </c>
      <c r="BR397" s="34" t="s">
        <v>1346</v>
      </c>
      <c r="BS397" s="34">
        <f t="shared" si="185"/>
        <v>4.59</v>
      </c>
      <c r="BT397" s="34">
        <v>1</v>
      </c>
      <c r="BU397" s="34" t="s">
        <v>1320</v>
      </c>
      <c r="BV397" s="34">
        <f t="shared" si="186"/>
        <v>7.6499999999999995</v>
      </c>
      <c r="BW397" s="34" t="s">
        <v>1327</v>
      </c>
      <c r="BX397" s="34">
        <f t="shared" si="186"/>
        <v>7.6499999999999995</v>
      </c>
      <c r="BY397" s="34" t="s">
        <v>1332</v>
      </c>
      <c r="BZ397" s="34">
        <f t="shared" si="186"/>
        <v>7.6499999999999995</v>
      </c>
      <c r="CA397" s="34" t="s">
        <v>1336</v>
      </c>
      <c r="CB397" s="34">
        <f t="shared" si="186"/>
        <v>7.6499999999999995</v>
      </c>
      <c r="CC397" s="34" t="s">
        <v>1341</v>
      </c>
      <c r="CD397" s="34">
        <f t="shared" si="187"/>
        <v>7.6499999999999995</v>
      </c>
      <c r="CE397" s="34" t="s">
        <v>1346</v>
      </c>
      <c r="CF397" s="34">
        <f t="shared" si="188"/>
        <v>7.6499999999999995</v>
      </c>
      <c r="CG397" s="34">
        <v>1</v>
      </c>
      <c r="CH397" s="34" t="s">
        <v>1320</v>
      </c>
      <c r="CI397" s="34">
        <f t="shared" si="189"/>
        <v>7.6499999999999995</v>
      </c>
      <c r="CJ397" s="34" t="s">
        <v>1327</v>
      </c>
      <c r="CK397" s="34">
        <f t="shared" si="190"/>
        <v>7.6499999999999995</v>
      </c>
      <c r="CL397" s="34" t="s">
        <v>1332</v>
      </c>
      <c r="CM397" s="34">
        <f t="shared" si="191"/>
        <v>7.6499999999999995</v>
      </c>
      <c r="CN397" s="34" t="s">
        <v>1336</v>
      </c>
      <c r="CO397" s="34">
        <f t="shared" si="192"/>
        <v>7.6499999999999995</v>
      </c>
      <c r="CP397" s="34" t="s">
        <v>1341</v>
      </c>
      <c r="CQ397" s="34">
        <f t="shared" si="193"/>
        <v>7.6499999999999995</v>
      </c>
      <c r="CR397" s="34" t="s">
        <v>1346</v>
      </c>
      <c r="CS397" s="34">
        <f t="shared" si="194"/>
        <v>7.6499999999999995</v>
      </c>
    </row>
    <row r="398" spans="1:97" s="44" customFormat="1" ht="15.75">
      <c r="A398" s="42" t="s">
        <v>1100</v>
      </c>
      <c r="B398" s="40" t="s">
        <v>570</v>
      </c>
      <c r="C398" s="42" t="s">
        <v>44</v>
      </c>
      <c r="D398" s="42" t="s">
        <v>9</v>
      </c>
      <c r="E398" s="35"/>
      <c r="F398" s="42">
        <v>1</v>
      </c>
      <c r="G398" s="34">
        <v>1</v>
      </c>
      <c r="H398" s="34">
        <v>108</v>
      </c>
      <c r="I398" s="34">
        <v>96</v>
      </c>
      <c r="J398" s="34">
        <v>118</v>
      </c>
      <c r="K398" s="73">
        <v>74</v>
      </c>
      <c r="L398" s="34">
        <v>68</v>
      </c>
      <c r="M398" s="34">
        <v>63</v>
      </c>
      <c r="N398" s="34">
        <v>527</v>
      </c>
      <c r="O398" s="34" t="str">
        <f>IF(D398="理科",IF(N398&gt;=分数线!$C$2,"本科",""),IF(D398="文科",IF(N398&gt;=分数线!$C$3,"本科","")))</f>
        <v>本科</v>
      </c>
      <c r="P398" s="34">
        <f t="shared" si="195"/>
        <v>36</v>
      </c>
      <c r="Q398" s="34" t="str">
        <f>IF(D398="理科",IF(N398&gt;=分数线!$C$6,"重本",""),IF(D398="文科",IF(N398&gt;=分数线!$C$7,"重本","")))</f>
        <v>重本</v>
      </c>
      <c r="R398" s="34">
        <f t="shared" si="166"/>
        <v>72</v>
      </c>
      <c r="S398" s="34">
        <f t="shared" si="167"/>
        <v>108</v>
      </c>
      <c r="T398" s="34">
        <v>11</v>
      </c>
      <c r="U398" s="34" t="s">
        <v>1325</v>
      </c>
      <c r="V398" s="34">
        <f t="shared" si="168"/>
        <v>1.8</v>
      </c>
      <c r="W398" s="34" t="s">
        <v>1330</v>
      </c>
      <c r="X398" s="34">
        <f t="shared" si="168"/>
        <v>1.8</v>
      </c>
      <c r="Y398" s="34" t="s">
        <v>1335</v>
      </c>
      <c r="Z398" s="34">
        <f t="shared" si="168"/>
        <v>1.8</v>
      </c>
      <c r="AA398" s="34" t="s">
        <v>1336</v>
      </c>
      <c r="AB398" s="34">
        <f t="shared" si="168"/>
        <v>1.8</v>
      </c>
      <c r="AC398" s="34" t="s">
        <v>1338</v>
      </c>
      <c r="AD398" s="34">
        <f t="shared" si="169"/>
        <v>1.8</v>
      </c>
      <c r="AE398" s="34" t="s">
        <v>1368</v>
      </c>
      <c r="AF398" s="34">
        <f t="shared" si="170"/>
        <v>1.8</v>
      </c>
      <c r="AG398" s="34" t="s">
        <v>226</v>
      </c>
      <c r="AH398" s="34" t="s">
        <v>1320</v>
      </c>
      <c r="AI398" s="34">
        <f t="shared" si="171"/>
        <v>1.8</v>
      </c>
      <c r="AJ398" s="34" t="s">
        <v>1327</v>
      </c>
      <c r="AK398" s="34">
        <f t="shared" si="172"/>
        <v>1.8</v>
      </c>
      <c r="AL398" s="34" t="s">
        <v>1332</v>
      </c>
      <c r="AM398" s="34">
        <f t="shared" si="173"/>
        <v>1.8</v>
      </c>
      <c r="AN398" s="34" t="s">
        <v>1367</v>
      </c>
      <c r="AO398" s="34">
        <f t="shared" si="174"/>
        <v>1.8</v>
      </c>
      <c r="AP398" s="34" t="s">
        <v>1341</v>
      </c>
      <c r="AQ398" s="34">
        <f t="shared" si="175"/>
        <v>1.8</v>
      </c>
      <c r="AR398" s="34" t="s">
        <v>1346</v>
      </c>
      <c r="AS398" s="34">
        <f t="shared" si="176"/>
        <v>1.8</v>
      </c>
      <c r="AT398" s="34" t="s">
        <v>226</v>
      </c>
      <c r="AU398" s="34" t="s">
        <v>1320</v>
      </c>
      <c r="AV398" s="34">
        <f t="shared" si="177"/>
        <v>2.6999999999999997</v>
      </c>
      <c r="AW398" s="34" t="s">
        <v>1327</v>
      </c>
      <c r="AX398" s="34">
        <f t="shared" si="177"/>
        <v>2.6999999999999997</v>
      </c>
      <c r="AY398" s="34" t="s">
        <v>1332</v>
      </c>
      <c r="AZ398" s="34">
        <f t="shared" si="177"/>
        <v>2.6999999999999997</v>
      </c>
      <c r="BA398" s="34" t="s">
        <v>1336</v>
      </c>
      <c r="BB398" s="34">
        <f t="shared" si="177"/>
        <v>2.6999999999999997</v>
      </c>
      <c r="BC398" s="34" t="s">
        <v>1341</v>
      </c>
      <c r="BD398" s="34">
        <f t="shared" si="178"/>
        <v>2.6999999999999997</v>
      </c>
      <c r="BE398" s="34" t="s">
        <v>1346</v>
      </c>
      <c r="BF398" s="34">
        <f t="shared" si="179"/>
        <v>2.6999999999999997</v>
      </c>
      <c r="BG398" s="34">
        <v>1</v>
      </c>
      <c r="BH398" s="34" t="s">
        <v>1320</v>
      </c>
      <c r="BI398" s="34">
        <f t="shared" si="180"/>
        <v>2.6999999999999997</v>
      </c>
      <c r="BJ398" s="34" t="s">
        <v>1327</v>
      </c>
      <c r="BK398" s="34">
        <f t="shared" si="181"/>
        <v>2.6999999999999997</v>
      </c>
      <c r="BL398" s="34" t="s">
        <v>1332</v>
      </c>
      <c r="BM398" s="34">
        <f t="shared" si="182"/>
        <v>2.6999999999999997</v>
      </c>
      <c r="BN398" s="34" t="s">
        <v>1336</v>
      </c>
      <c r="BO398" s="34">
        <f t="shared" si="183"/>
        <v>2.6999999999999997</v>
      </c>
      <c r="BP398" s="34" t="s">
        <v>1341</v>
      </c>
      <c r="BQ398" s="34">
        <f t="shared" si="184"/>
        <v>2.6999999999999997</v>
      </c>
      <c r="BR398" s="34" t="s">
        <v>1346</v>
      </c>
      <c r="BS398" s="34">
        <f t="shared" si="185"/>
        <v>2.6999999999999997</v>
      </c>
      <c r="BT398" s="34">
        <v>1</v>
      </c>
      <c r="BU398" s="34" t="s">
        <v>1320</v>
      </c>
      <c r="BV398" s="34">
        <f t="shared" si="186"/>
        <v>4.5</v>
      </c>
      <c r="BW398" s="34" t="s">
        <v>1327</v>
      </c>
      <c r="BX398" s="34">
        <f t="shared" si="186"/>
        <v>4.5</v>
      </c>
      <c r="BY398" s="34" t="s">
        <v>1332</v>
      </c>
      <c r="BZ398" s="34">
        <f t="shared" si="186"/>
        <v>4.5</v>
      </c>
      <c r="CA398" s="34" t="s">
        <v>1336</v>
      </c>
      <c r="CB398" s="34">
        <f t="shared" si="186"/>
        <v>4.5</v>
      </c>
      <c r="CC398" s="34" t="s">
        <v>1341</v>
      </c>
      <c r="CD398" s="34">
        <f t="shared" si="187"/>
        <v>4.5</v>
      </c>
      <c r="CE398" s="34" t="s">
        <v>1346</v>
      </c>
      <c r="CF398" s="34">
        <f t="shared" si="188"/>
        <v>4.5</v>
      </c>
      <c r="CG398" s="34">
        <v>1</v>
      </c>
      <c r="CH398" s="34" t="s">
        <v>1320</v>
      </c>
      <c r="CI398" s="34">
        <f t="shared" si="189"/>
        <v>4.5</v>
      </c>
      <c r="CJ398" s="34" t="s">
        <v>1327</v>
      </c>
      <c r="CK398" s="34">
        <f t="shared" si="190"/>
        <v>4.5</v>
      </c>
      <c r="CL398" s="34" t="s">
        <v>1332</v>
      </c>
      <c r="CM398" s="34">
        <f t="shared" si="191"/>
        <v>4.5</v>
      </c>
      <c r="CN398" s="34" t="s">
        <v>1336</v>
      </c>
      <c r="CO398" s="34">
        <f t="shared" si="192"/>
        <v>4.5</v>
      </c>
      <c r="CP398" s="34" t="s">
        <v>1341</v>
      </c>
      <c r="CQ398" s="34">
        <f t="shared" si="193"/>
        <v>4.5</v>
      </c>
      <c r="CR398" s="34" t="s">
        <v>1346</v>
      </c>
      <c r="CS398" s="34">
        <f t="shared" si="194"/>
        <v>4.5</v>
      </c>
    </row>
    <row r="399" spans="1:97" s="44" customFormat="1" ht="15.75">
      <c r="A399" s="42" t="s">
        <v>1101</v>
      </c>
      <c r="B399" s="40" t="s">
        <v>571</v>
      </c>
      <c r="C399" s="42" t="s">
        <v>44</v>
      </c>
      <c r="D399" s="42" t="s">
        <v>9</v>
      </c>
      <c r="E399" s="35"/>
      <c r="F399" s="42">
        <v>1</v>
      </c>
      <c r="G399" s="34">
        <v>1</v>
      </c>
      <c r="H399" s="34">
        <v>116</v>
      </c>
      <c r="I399" s="34">
        <v>90</v>
      </c>
      <c r="J399" s="34">
        <v>112</v>
      </c>
      <c r="K399" s="73">
        <v>77</v>
      </c>
      <c r="L399" s="34">
        <v>66.5</v>
      </c>
      <c r="M399" s="34">
        <v>65</v>
      </c>
      <c r="N399" s="34">
        <v>527</v>
      </c>
      <c r="O399" s="34" t="str">
        <f>IF(D399="理科",IF(N399&gt;=分数线!$C$2,"本科",""),IF(D399="文科",IF(N399&gt;=分数线!$C$3,"本科","")))</f>
        <v>本科</v>
      </c>
      <c r="P399" s="34">
        <f t="shared" si="195"/>
        <v>36</v>
      </c>
      <c r="Q399" s="34" t="str">
        <f>IF(D399="理科",IF(N399&gt;=分数线!$C$6,"重本",""),IF(D399="文科",IF(N399&gt;=分数线!$C$7,"重本","")))</f>
        <v>重本</v>
      </c>
      <c r="R399" s="34">
        <f t="shared" si="166"/>
        <v>72</v>
      </c>
      <c r="S399" s="34">
        <f t="shared" si="167"/>
        <v>108</v>
      </c>
      <c r="T399" s="34">
        <v>12</v>
      </c>
      <c r="U399" s="34" t="s">
        <v>1362</v>
      </c>
      <c r="V399" s="34">
        <f t="shared" si="168"/>
        <v>1.8</v>
      </c>
      <c r="W399" s="34" t="s">
        <v>1331</v>
      </c>
      <c r="X399" s="34">
        <f t="shared" si="168"/>
        <v>1.8</v>
      </c>
      <c r="Y399" s="34" t="s">
        <v>1365</v>
      </c>
      <c r="Z399" s="34">
        <f t="shared" si="168"/>
        <v>1.8</v>
      </c>
      <c r="AA399" s="34" t="s">
        <v>74</v>
      </c>
      <c r="AB399" s="34">
        <f t="shared" si="168"/>
        <v>1.8</v>
      </c>
      <c r="AC399" s="34" t="s">
        <v>1341</v>
      </c>
      <c r="AD399" s="34">
        <f t="shared" si="169"/>
        <v>1.8</v>
      </c>
      <c r="AE399" s="34" t="s">
        <v>1347</v>
      </c>
      <c r="AF399" s="34">
        <f t="shared" si="170"/>
        <v>1.8</v>
      </c>
      <c r="AG399" s="34" t="s">
        <v>222</v>
      </c>
      <c r="AH399" s="34" t="s">
        <v>1321</v>
      </c>
      <c r="AI399" s="34">
        <f t="shared" si="171"/>
        <v>1.8</v>
      </c>
      <c r="AJ399" s="34" t="s">
        <v>1364</v>
      </c>
      <c r="AK399" s="34">
        <f t="shared" si="172"/>
        <v>1.8</v>
      </c>
      <c r="AL399" s="34" t="s">
        <v>1333</v>
      </c>
      <c r="AM399" s="34">
        <f t="shared" si="173"/>
        <v>1.8</v>
      </c>
      <c r="AN399" s="34" t="s">
        <v>1336</v>
      </c>
      <c r="AO399" s="34">
        <f t="shared" si="174"/>
        <v>1.8</v>
      </c>
      <c r="AP399" s="34" t="s">
        <v>1338</v>
      </c>
      <c r="AQ399" s="34">
        <f t="shared" si="175"/>
        <v>1.8</v>
      </c>
      <c r="AR399" s="34" t="s">
        <v>1347</v>
      </c>
      <c r="AS399" s="34">
        <f t="shared" si="176"/>
        <v>1.8</v>
      </c>
      <c r="AT399" s="34" t="s">
        <v>222</v>
      </c>
      <c r="AU399" s="34" t="s">
        <v>1321</v>
      </c>
      <c r="AV399" s="34">
        <f t="shared" si="177"/>
        <v>2.6999999999999997</v>
      </c>
      <c r="AW399" s="34" t="s">
        <v>1328</v>
      </c>
      <c r="AX399" s="34">
        <f t="shared" si="177"/>
        <v>2.6999999999999997</v>
      </c>
      <c r="AY399" s="34" t="s">
        <v>1333</v>
      </c>
      <c r="AZ399" s="34">
        <f t="shared" si="177"/>
        <v>2.6999999999999997</v>
      </c>
      <c r="BA399" s="34" t="s">
        <v>74</v>
      </c>
      <c r="BB399" s="34">
        <f t="shared" si="177"/>
        <v>2.6999999999999997</v>
      </c>
      <c r="BC399" s="34" t="s">
        <v>1338</v>
      </c>
      <c r="BD399" s="34">
        <f t="shared" si="178"/>
        <v>2.6999999999999997</v>
      </c>
      <c r="BE399" s="34" t="s">
        <v>1347</v>
      </c>
      <c r="BF399" s="34">
        <f t="shared" si="179"/>
        <v>2.6999999999999997</v>
      </c>
      <c r="BG399" s="34">
        <v>2</v>
      </c>
      <c r="BH399" s="34" t="s">
        <v>1321</v>
      </c>
      <c r="BI399" s="34">
        <f t="shared" si="180"/>
        <v>2.6999999999999997</v>
      </c>
      <c r="BJ399" s="34" t="s">
        <v>1328</v>
      </c>
      <c r="BK399" s="34">
        <f t="shared" si="181"/>
        <v>2.6999999999999997</v>
      </c>
      <c r="BL399" s="34" t="s">
        <v>1333</v>
      </c>
      <c r="BM399" s="34">
        <f t="shared" si="182"/>
        <v>2.6999999999999997</v>
      </c>
      <c r="BN399" s="34" t="s">
        <v>74</v>
      </c>
      <c r="BO399" s="34">
        <f t="shared" si="183"/>
        <v>2.6999999999999997</v>
      </c>
      <c r="BP399" s="34" t="s">
        <v>1338</v>
      </c>
      <c r="BQ399" s="34">
        <f t="shared" si="184"/>
        <v>2.6999999999999997</v>
      </c>
      <c r="BR399" s="34" t="s">
        <v>1347</v>
      </c>
      <c r="BS399" s="34">
        <f t="shared" si="185"/>
        <v>2.6999999999999997</v>
      </c>
      <c r="BT399" s="34">
        <v>2</v>
      </c>
      <c r="BU399" s="34" t="s">
        <v>1321</v>
      </c>
      <c r="BV399" s="34">
        <f t="shared" si="186"/>
        <v>4.5</v>
      </c>
      <c r="BW399" s="34" t="s">
        <v>1328</v>
      </c>
      <c r="BX399" s="34">
        <f t="shared" si="186"/>
        <v>4.5</v>
      </c>
      <c r="BY399" s="34" t="s">
        <v>1333</v>
      </c>
      <c r="BZ399" s="34">
        <f t="shared" si="186"/>
        <v>4.5</v>
      </c>
      <c r="CA399" s="34" t="s">
        <v>21</v>
      </c>
      <c r="CB399" s="34">
        <f t="shared" si="186"/>
        <v>4.5</v>
      </c>
      <c r="CC399" s="34" t="s">
        <v>1338</v>
      </c>
      <c r="CD399" s="34">
        <f t="shared" si="187"/>
        <v>4.5</v>
      </c>
      <c r="CE399" s="34" t="s">
        <v>1347</v>
      </c>
      <c r="CF399" s="34">
        <f t="shared" si="188"/>
        <v>4.5</v>
      </c>
      <c r="CG399" s="34">
        <v>2</v>
      </c>
      <c r="CH399" s="34" t="s">
        <v>1321</v>
      </c>
      <c r="CI399" s="34">
        <f t="shared" si="189"/>
        <v>4.5</v>
      </c>
      <c r="CJ399" s="34" t="s">
        <v>1328</v>
      </c>
      <c r="CK399" s="34">
        <f t="shared" si="190"/>
        <v>4.5</v>
      </c>
      <c r="CL399" s="34" t="s">
        <v>1333</v>
      </c>
      <c r="CM399" s="34">
        <f t="shared" si="191"/>
        <v>4.5</v>
      </c>
      <c r="CN399" s="34" t="s">
        <v>1337</v>
      </c>
      <c r="CO399" s="34">
        <f t="shared" si="192"/>
        <v>4.5</v>
      </c>
      <c r="CP399" s="34" t="s">
        <v>1338</v>
      </c>
      <c r="CQ399" s="34">
        <f t="shared" si="193"/>
        <v>4.5</v>
      </c>
      <c r="CR399" s="34" t="s">
        <v>1347</v>
      </c>
      <c r="CS399" s="34">
        <f t="shared" si="194"/>
        <v>4.5</v>
      </c>
    </row>
    <row r="400" spans="1:97" s="44" customFormat="1" ht="15.75">
      <c r="A400" s="42" t="s">
        <v>1102</v>
      </c>
      <c r="B400" s="40" t="s">
        <v>572</v>
      </c>
      <c r="C400" s="42" t="s">
        <v>44</v>
      </c>
      <c r="D400" s="42" t="s">
        <v>9</v>
      </c>
      <c r="E400" s="35"/>
      <c r="F400" s="42">
        <v>0.2</v>
      </c>
      <c r="G400" s="34">
        <v>0</v>
      </c>
      <c r="H400" s="34">
        <v>114</v>
      </c>
      <c r="I400" s="34">
        <v>105</v>
      </c>
      <c r="J400" s="34">
        <v>120</v>
      </c>
      <c r="K400" s="73">
        <v>71.5</v>
      </c>
      <c r="L400" s="34">
        <v>65.5</v>
      </c>
      <c r="M400" s="34">
        <v>50</v>
      </c>
      <c r="N400" s="34">
        <v>526</v>
      </c>
      <c r="O400" s="34" t="str">
        <f>IF(D400="理科",IF(N400&gt;=分数线!$C$2,"本科",""),IF(D400="文科",IF(N400&gt;=分数线!$C$3,"本科","")))</f>
        <v>本科</v>
      </c>
      <c r="P400" s="34">
        <f t="shared" si="195"/>
        <v>64.8</v>
      </c>
      <c r="Q400" s="34" t="str">
        <f>IF(D400="理科",IF(N400&gt;=分数线!$C$6,"重本",""),IF(D400="文科",IF(N400&gt;=分数线!$C$7,"重本","")))</f>
        <v/>
      </c>
      <c r="R400" s="34">
        <f>IF(G400&gt;0,IF(Q400="重本",G400*72,-(G400)*72),IF(Q400="重本",2*72,0))</f>
        <v>0</v>
      </c>
      <c r="S400" s="34">
        <f t="shared" si="167"/>
        <v>64.8</v>
      </c>
      <c r="T400" s="34">
        <v>2</v>
      </c>
      <c r="U400" s="34" t="s">
        <v>1321</v>
      </c>
      <c r="V400" s="34">
        <f t="shared" si="168"/>
        <v>1.08</v>
      </c>
      <c r="W400" s="34" t="s">
        <v>1364</v>
      </c>
      <c r="X400" s="34">
        <f t="shared" si="168"/>
        <v>1.08</v>
      </c>
      <c r="Y400" s="34" t="s">
        <v>1333</v>
      </c>
      <c r="Z400" s="34">
        <f t="shared" si="168"/>
        <v>1.08</v>
      </c>
      <c r="AA400" s="34" t="s">
        <v>1336</v>
      </c>
      <c r="AB400" s="34">
        <f t="shared" si="168"/>
        <v>1.08</v>
      </c>
      <c r="AC400" s="34" t="s">
        <v>1338</v>
      </c>
      <c r="AD400" s="34">
        <f t="shared" si="169"/>
        <v>1.08</v>
      </c>
      <c r="AE400" s="34" t="s">
        <v>1368</v>
      </c>
      <c r="AF400" s="34">
        <f t="shared" si="170"/>
        <v>1.08</v>
      </c>
      <c r="AG400" s="34" t="s">
        <v>222</v>
      </c>
      <c r="AH400" s="34" t="s">
        <v>1321</v>
      </c>
      <c r="AI400" s="34">
        <f t="shared" si="171"/>
        <v>1.08</v>
      </c>
      <c r="AJ400" s="34" t="s">
        <v>1364</v>
      </c>
      <c r="AK400" s="34">
        <f t="shared" si="172"/>
        <v>1.08</v>
      </c>
      <c r="AL400" s="34" t="s">
        <v>1333</v>
      </c>
      <c r="AM400" s="34">
        <f t="shared" si="173"/>
        <v>1.08</v>
      </c>
      <c r="AN400" s="34" t="s">
        <v>1336</v>
      </c>
      <c r="AO400" s="34">
        <f t="shared" si="174"/>
        <v>1.08</v>
      </c>
      <c r="AP400" s="34" t="s">
        <v>1338</v>
      </c>
      <c r="AQ400" s="34">
        <f t="shared" si="175"/>
        <v>1.08</v>
      </c>
      <c r="AR400" s="34" t="s">
        <v>1347</v>
      </c>
      <c r="AS400" s="34">
        <f t="shared" si="176"/>
        <v>1.08</v>
      </c>
      <c r="AT400" s="34" t="s">
        <v>222</v>
      </c>
      <c r="AU400" s="34" t="s">
        <v>1321</v>
      </c>
      <c r="AV400" s="34">
        <f t="shared" si="177"/>
        <v>1.6199999999999999</v>
      </c>
      <c r="AW400" s="34" t="s">
        <v>1328</v>
      </c>
      <c r="AX400" s="34">
        <f t="shared" si="177"/>
        <v>1.6199999999999999</v>
      </c>
      <c r="AY400" s="34" t="s">
        <v>1333</v>
      </c>
      <c r="AZ400" s="34">
        <f t="shared" si="177"/>
        <v>1.6199999999999999</v>
      </c>
      <c r="BA400" s="34" t="s">
        <v>74</v>
      </c>
      <c r="BB400" s="34">
        <f t="shared" si="177"/>
        <v>1.6199999999999999</v>
      </c>
      <c r="BC400" s="34" t="s">
        <v>1338</v>
      </c>
      <c r="BD400" s="34">
        <f t="shared" si="178"/>
        <v>1.6199999999999999</v>
      </c>
      <c r="BE400" s="34" t="s">
        <v>1347</v>
      </c>
      <c r="BF400" s="34">
        <f t="shared" si="179"/>
        <v>1.6199999999999999</v>
      </c>
      <c r="BG400" s="34">
        <v>2</v>
      </c>
      <c r="BH400" s="34" t="s">
        <v>1321</v>
      </c>
      <c r="BI400" s="34">
        <f t="shared" si="180"/>
        <v>1.6199999999999999</v>
      </c>
      <c r="BJ400" s="34" t="s">
        <v>1328</v>
      </c>
      <c r="BK400" s="34">
        <f t="shared" si="181"/>
        <v>1.6199999999999999</v>
      </c>
      <c r="BL400" s="34" t="s">
        <v>1333</v>
      </c>
      <c r="BM400" s="34">
        <f t="shared" si="182"/>
        <v>1.6199999999999999</v>
      </c>
      <c r="BN400" s="34" t="s">
        <v>74</v>
      </c>
      <c r="BO400" s="34">
        <f t="shared" si="183"/>
        <v>1.6199999999999999</v>
      </c>
      <c r="BP400" s="34" t="s">
        <v>1338</v>
      </c>
      <c r="BQ400" s="34">
        <f t="shared" si="184"/>
        <v>1.6199999999999999</v>
      </c>
      <c r="BR400" s="34" t="s">
        <v>1347</v>
      </c>
      <c r="BS400" s="34">
        <f t="shared" si="185"/>
        <v>1.6199999999999999</v>
      </c>
      <c r="BT400" s="34">
        <v>2</v>
      </c>
      <c r="BU400" s="34" t="s">
        <v>1321</v>
      </c>
      <c r="BV400" s="34">
        <f t="shared" si="186"/>
        <v>2.6999999999999997</v>
      </c>
      <c r="BW400" s="34" t="s">
        <v>1328</v>
      </c>
      <c r="BX400" s="34">
        <f t="shared" si="186"/>
        <v>2.6999999999999997</v>
      </c>
      <c r="BY400" s="34" t="s">
        <v>1333</v>
      </c>
      <c r="BZ400" s="34">
        <f t="shared" si="186"/>
        <v>2.6999999999999997</v>
      </c>
      <c r="CA400" s="34" t="s">
        <v>21</v>
      </c>
      <c r="CB400" s="34">
        <f t="shared" si="186"/>
        <v>2.6999999999999997</v>
      </c>
      <c r="CC400" s="34" t="s">
        <v>1338</v>
      </c>
      <c r="CD400" s="34">
        <f t="shared" si="187"/>
        <v>2.6999999999999997</v>
      </c>
      <c r="CE400" s="34" t="s">
        <v>1347</v>
      </c>
      <c r="CF400" s="34">
        <f t="shared" si="188"/>
        <v>2.6999999999999997</v>
      </c>
      <c r="CG400" s="34">
        <v>2</v>
      </c>
      <c r="CH400" s="34" t="s">
        <v>1321</v>
      </c>
      <c r="CI400" s="34">
        <f t="shared" si="189"/>
        <v>2.6999999999999997</v>
      </c>
      <c r="CJ400" s="34" t="s">
        <v>1328</v>
      </c>
      <c r="CK400" s="34">
        <f t="shared" si="190"/>
        <v>2.6999999999999997</v>
      </c>
      <c r="CL400" s="34" t="s">
        <v>1333</v>
      </c>
      <c r="CM400" s="34">
        <f t="shared" si="191"/>
        <v>2.6999999999999997</v>
      </c>
      <c r="CN400" s="34" t="s">
        <v>1337</v>
      </c>
      <c r="CO400" s="34">
        <f t="shared" si="192"/>
        <v>2.6999999999999997</v>
      </c>
      <c r="CP400" s="34" t="s">
        <v>1338</v>
      </c>
      <c r="CQ400" s="34">
        <f t="shared" si="193"/>
        <v>2.6999999999999997</v>
      </c>
      <c r="CR400" s="34" t="s">
        <v>1347</v>
      </c>
      <c r="CS400" s="34">
        <f t="shared" si="194"/>
        <v>2.6999999999999997</v>
      </c>
    </row>
    <row r="401" spans="1:97" s="44" customFormat="1" ht="15.75">
      <c r="A401" s="42" t="s">
        <v>1103</v>
      </c>
      <c r="B401" s="40" t="s">
        <v>573</v>
      </c>
      <c r="C401" s="42" t="s">
        <v>44</v>
      </c>
      <c r="D401" s="42" t="s">
        <v>9</v>
      </c>
      <c r="E401" s="35"/>
      <c r="F401" s="42">
        <v>1</v>
      </c>
      <c r="G401" s="34">
        <v>0</v>
      </c>
      <c r="H401" s="34">
        <v>117</v>
      </c>
      <c r="I401" s="34">
        <v>106</v>
      </c>
      <c r="J401" s="34">
        <v>96</v>
      </c>
      <c r="K401" s="73">
        <v>69</v>
      </c>
      <c r="L401" s="34">
        <v>73</v>
      </c>
      <c r="M401" s="34">
        <v>60</v>
      </c>
      <c r="N401" s="34">
        <v>521</v>
      </c>
      <c r="O401" s="34" t="str">
        <f>IF(D401="理科",IF(N401&gt;=分数线!$C$2,"本科",""),IF(D401="文科",IF(N401&gt;=分数线!$C$3,"本科","")))</f>
        <v>本科</v>
      </c>
      <c r="P401" s="34">
        <f t="shared" si="195"/>
        <v>36</v>
      </c>
      <c r="Q401" s="34" t="str">
        <f>IF(D401="理科",IF(N401&gt;=分数线!$C$6,"重本",""),IF(D401="文科",IF(N401&gt;=分数线!$C$7,"重本","")))</f>
        <v/>
      </c>
      <c r="R401" s="34">
        <f t="shared" si="166"/>
        <v>0</v>
      </c>
      <c r="S401" s="34">
        <f t="shared" si="167"/>
        <v>36</v>
      </c>
      <c r="T401" s="34">
        <v>10</v>
      </c>
      <c r="U401" s="34" t="s">
        <v>1324</v>
      </c>
      <c r="V401" s="34">
        <f t="shared" si="168"/>
        <v>0.6</v>
      </c>
      <c r="W401" s="34" t="s">
        <v>1351</v>
      </c>
      <c r="X401" s="34">
        <f t="shared" si="168"/>
        <v>0.6</v>
      </c>
      <c r="Y401" s="34" t="s">
        <v>1365</v>
      </c>
      <c r="Z401" s="34">
        <f t="shared" si="168"/>
        <v>0.6</v>
      </c>
      <c r="AA401" s="34" t="s">
        <v>1367</v>
      </c>
      <c r="AB401" s="34">
        <f t="shared" si="168"/>
        <v>0.6</v>
      </c>
      <c r="AC401" s="34" t="s">
        <v>1341</v>
      </c>
      <c r="AD401" s="34">
        <f t="shared" si="169"/>
        <v>0.6</v>
      </c>
      <c r="AE401" s="34" t="s">
        <v>1346</v>
      </c>
      <c r="AF401" s="34">
        <f t="shared" si="170"/>
        <v>0.6</v>
      </c>
      <c r="AG401" s="34" t="s">
        <v>226</v>
      </c>
      <c r="AH401" s="34" t="s">
        <v>1320</v>
      </c>
      <c r="AI401" s="34">
        <f t="shared" si="171"/>
        <v>0.6</v>
      </c>
      <c r="AJ401" s="34" t="s">
        <v>1327</v>
      </c>
      <c r="AK401" s="34">
        <f t="shared" si="172"/>
        <v>0.6</v>
      </c>
      <c r="AL401" s="34" t="s">
        <v>1332</v>
      </c>
      <c r="AM401" s="34">
        <f t="shared" si="173"/>
        <v>0.6</v>
      </c>
      <c r="AN401" s="34" t="s">
        <v>1367</v>
      </c>
      <c r="AO401" s="34">
        <f t="shared" si="174"/>
        <v>0.6</v>
      </c>
      <c r="AP401" s="34" t="s">
        <v>1341</v>
      </c>
      <c r="AQ401" s="34">
        <f t="shared" si="175"/>
        <v>0.6</v>
      </c>
      <c r="AR401" s="34" t="s">
        <v>1346</v>
      </c>
      <c r="AS401" s="34">
        <f t="shared" si="176"/>
        <v>0.6</v>
      </c>
      <c r="AT401" s="34" t="s">
        <v>226</v>
      </c>
      <c r="AU401" s="34" t="s">
        <v>1320</v>
      </c>
      <c r="AV401" s="34">
        <f t="shared" si="177"/>
        <v>0.89999999999999991</v>
      </c>
      <c r="AW401" s="34" t="s">
        <v>1327</v>
      </c>
      <c r="AX401" s="34">
        <f t="shared" si="177"/>
        <v>0.89999999999999991</v>
      </c>
      <c r="AY401" s="34" t="s">
        <v>1332</v>
      </c>
      <c r="AZ401" s="34">
        <f t="shared" si="177"/>
        <v>0.89999999999999991</v>
      </c>
      <c r="BA401" s="34" t="s">
        <v>1336</v>
      </c>
      <c r="BB401" s="34">
        <f t="shared" si="177"/>
        <v>0.89999999999999991</v>
      </c>
      <c r="BC401" s="34" t="s">
        <v>1341</v>
      </c>
      <c r="BD401" s="34">
        <f t="shared" si="178"/>
        <v>0.89999999999999991</v>
      </c>
      <c r="BE401" s="34" t="s">
        <v>1346</v>
      </c>
      <c r="BF401" s="34">
        <f t="shared" si="179"/>
        <v>0.89999999999999991</v>
      </c>
      <c r="BG401" s="34">
        <v>1</v>
      </c>
      <c r="BH401" s="34" t="s">
        <v>1320</v>
      </c>
      <c r="BI401" s="34">
        <f t="shared" si="180"/>
        <v>0.89999999999999991</v>
      </c>
      <c r="BJ401" s="34" t="s">
        <v>1327</v>
      </c>
      <c r="BK401" s="34">
        <f t="shared" si="181"/>
        <v>0.89999999999999991</v>
      </c>
      <c r="BL401" s="34" t="s">
        <v>1332</v>
      </c>
      <c r="BM401" s="34">
        <f t="shared" si="182"/>
        <v>0.89999999999999991</v>
      </c>
      <c r="BN401" s="34" t="s">
        <v>1336</v>
      </c>
      <c r="BO401" s="34">
        <f t="shared" si="183"/>
        <v>0.89999999999999991</v>
      </c>
      <c r="BP401" s="34" t="s">
        <v>1341</v>
      </c>
      <c r="BQ401" s="34">
        <f t="shared" si="184"/>
        <v>0.89999999999999991</v>
      </c>
      <c r="BR401" s="34" t="s">
        <v>1346</v>
      </c>
      <c r="BS401" s="34">
        <f t="shared" si="185"/>
        <v>0.89999999999999991</v>
      </c>
      <c r="BT401" s="34">
        <v>1</v>
      </c>
      <c r="BU401" s="34" t="s">
        <v>1320</v>
      </c>
      <c r="BV401" s="34">
        <f t="shared" si="186"/>
        <v>1.5</v>
      </c>
      <c r="BW401" s="34" t="s">
        <v>1327</v>
      </c>
      <c r="BX401" s="34">
        <f t="shared" si="186"/>
        <v>1.5</v>
      </c>
      <c r="BY401" s="34" t="s">
        <v>1332</v>
      </c>
      <c r="BZ401" s="34">
        <f t="shared" si="186"/>
        <v>1.5</v>
      </c>
      <c r="CA401" s="34" t="s">
        <v>1336</v>
      </c>
      <c r="CB401" s="34">
        <f t="shared" si="186"/>
        <v>1.5</v>
      </c>
      <c r="CC401" s="34" t="s">
        <v>1341</v>
      </c>
      <c r="CD401" s="34">
        <f t="shared" si="187"/>
        <v>1.5</v>
      </c>
      <c r="CE401" s="34" t="s">
        <v>1346</v>
      </c>
      <c r="CF401" s="34">
        <f t="shared" si="188"/>
        <v>1.5</v>
      </c>
      <c r="CG401" s="34">
        <v>1</v>
      </c>
      <c r="CH401" s="34" t="s">
        <v>1320</v>
      </c>
      <c r="CI401" s="34">
        <f t="shared" si="189"/>
        <v>1.5</v>
      </c>
      <c r="CJ401" s="34" t="s">
        <v>1327</v>
      </c>
      <c r="CK401" s="34">
        <f t="shared" si="190"/>
        <v>1.5</v>
      </c>
      <c r="CL401" s="34" t="s">
        <v>1332</v>
      </c>
      <c r="CM401" s="34">
        <f t="shared" si="191"/>
        <v>1.5</v>
      </c>
      <c r="CN401" s="34" t="s">
        <v>1336</v>
      </c>
      <c r="CO401" s="34">
        <f t="shared" si="192"/>
        <v>1.5</v>
      </c>
      <c r="CP401" s="34" t="s">
        <v>1341</v>
      </c>
      <c r="CQ401" s="34">
        <f t="shared" si="193"/>
        <v>1.5</v>
      </c>
      <c r="CR401" s="34" t="s">
        <v>1346</v>
      </c>
      <c r="CS401" s="34">
        <f t="shared" si="194"/>
        <v>1.5</v>
      </c>
    </row>
    <row r="402" spans="1:97" s="44" customFormat="1" ht="15.75">
      <c r="A402" s="42" t="s">
        <v>1104</v>
      </c>
      <c r="B402" s="40" t="s">
        <v>574</v>
      </c>
      <c r="C402" s="42" t="s">
        <v>44</v>
      </c>
      <c r="D402" s="42" t="s">
        <v>9</v>
      </c>
      <c r="E402" s="35"/>
      <c r="F402" s="42">
        <v>1</v>
      </c>
      <c r="G402" s="34">
        <v>0</v>
      </c>
      <c r="H402" s="34">
        <v>120</v>
      </c>
      <c r="I402" s="34">
        <v>81</v>
      </c>
      <c r="J402" s="34">
        <v>112</v>
      </c>
      <c r="K402" s="73">
        <v>69</v>
      </c>
      <c r="L402" s="34">
        <v>71</v>
      </c>
      <c r="M402" s="34">
        <v>61</v>
      </c>
      <c r="N402" s="34">
        <v>514</v>
      </c>
      <c r="O402" s="34" t="str">
        <f>IF(D402="理科",IF(N402&gt;=分数线!$C$2,"本科",""),IF(D402="文科",IF(N402&gt;=分数线!$C$3,"本科","")))</f>
        <v>本科</v>
      </c>
      <c r="P402" s="34">
        <f t="shared" si="195"/>
        <v>36</v>
      </c>
      <c r="Q402" s="34" t="str">
        <f>IF(D402="理科",IF(N402&gt;=分数线!$C$6,"重本",""),IF(D402="文科",IF(N402&gt;=分数线!$C$7,"重本","")))</f>
        <v/>
      </c>
      <c r="R402" s="34">
        <f t="shared" si="166"/>
        <v>0</v>
      </c>
      <c r="S402" s="34">
        <f t="shared" si="167"/>
        <v>36</v>
      </c>
      <c r="T402" s="34">
        <v>12</v>
      </c>
      <c r="U402" s="34" t="s">
        <v>1362</v>
      </c>
      <c r="V402" s="34">
        <f t="shared" si="168"/>
        <v>0.6</v>
      </c>
      <c r="W402" s="34" t="s">
        <v>1331</v>
      </c>
      <c r="X402" s="34">
        <f t="shared" si="168"/>
        <v>0.6</v>
      </c>
      <c r="Y402" s="34" t="s">
        <v>1335</v>
      </c>
      <c r="Z402" s="34">
        <f t="shared" si="168"/>
        <v>0.6</v>
      </c>
      <c r="AA402" s="34" t="s">
        <v>74</v>
      </c>
      <c r="AB402" s="34">
        <f t="shared" si="168"/>
        <v>0.6</v>
      </c>
      <c r="AC402" s="34" t="s">
        <v>1341</v>
      </c>
      <c r="AD402" s="34">
        <f t="shared" si="169"/>
        <v>0.6</v>
      </c>
      <c r="AE402" s="34" t="s">
        <v>1347</v>
      </c>
      <c r="AF402" s="34">
        <f t="shared" si="170"/>
        <v>0.6</v>
      </c>
      <c r="AG402" s="34" t="s">
        <v>226</v>
      </c>
      <c r="AH402" s="34" t="s">
        <v>1320</v>
      </c>
      <c r="AI402" s="34">
        <f t="shared" si="171"/>
        <v>0.6</v>
      </c>
      <c r="AJ402" s="34" t="s">
        <v>1327</v>
      </c>
      <c r="AK402" s="34">
        <f t="shared" si="172"/>
        <v>0.6</v>
      </c>
      <c r="AL402" s="34" t="s">
        <v>1332</v>
      </c>
      <c r="AM402" s="34">
        <f t="shared" si="173"/>
        <v>0.6</v>
      </c>
      <c r="AN402" s="34" t="s">
        <v>1367</v>
      </c>
      <c r="AO402" s="34">
        <f t="shared" si="174"/>
        <v>0.6</v>
      </c>
      <c r="AP402" s="34" t="s">
        <v>1341</v>
      </c>
      <c r="AQ402" s="34">
        <f t="shared" si="175"/>
        <v>0.6</v>
      </c>
      <c r="AR402" s="34" t="s">
        <v>1346</v>
      </c>
      <c r="AS402" s="34">
        <f t="shared" si="176"/>
        <v>0.6</v>
      </c>
      <c r="AT402" s="34" t="s">
        <v>226</v>
      </c>
      <c r="AU402" s="34" t="s">
        <v>1320</v>
      </c>
      <c r="AV402" s="34">
        <f t="shared" si="177"/>
        <v>0.89999999999999991</v>
      </c>
      <c r="AW402" s="34" t="s">
        <v>1327</v>
      </c>
      <c r="AX402" s="34">
        <f t="shared" si="177"/>
        <v>0.89999999999999991</v>
      </c>
      <c r="AY402" s="34" t="s">
        <v>1332</v>
      </c>
      <c r="AZ402" s="34">
        <f t="shared" si="177"/>
        <v>0.89999999999999991</v>
      </c>
      <c r="BA402" s="34" t="s">
        <v>1336</v>
      </c>
      <c r="BB402" s="34">
        <f t="shared" si="177"/>
        <v>0.89999999999999991</v>
      </c>
      <c r="BC402" s="34" t="s">
        <v>1341</v>
      </c>
      <c r="BD402" s="34">
        <f t="shared" si="178"/>
        <v>0.89999999999999991</v>
      </c>
      <c r="BE402" s="34" t="s">
        <v>1346</v>
      </c>
      <c r="BF402" s="34">
        <f t="shared" si="179"/>
        <v>0.89999999999999991</v>
      </c>
      <c r="BG402" s="34">
        <v>1</v>
      </c>
      <c r="BH402" s="34" t="s">
        <v>1320</v>
      </c>
      <c r="BI402" s="34">
        <f t="shared" si="180"/>
        <v>0.89999999999999991</v>
      </c>
      <c r="BJ402" s="34" t="s">
        <v>1327</v>
      </c>
      <c r="BK402" s="34">
        <f t="shared" si="181"/>
        <v>0.89999999999999991</v>
      </c>
      <c r="BL402" s="34" t="s">
        <v>1332</v>
      </c>
      <c r="BM402" s="34">
        <f t="shared" si="182"/>
        <v>0.89999999999999991</v>
      </c>
      <c r="BN402" s="34" t="s">
        <v>1336</v>
      </c>
      <c r="BO402" s="34">
        <f t="shared" si="183"/>
        <v>0.89999999999999991</v>
      </c>
      <c r="BP402" s="34" t="s">
        <v>1341</v>
      </c>
      <c r="BQ402" s="34">
        <f t="shared" si="184"/>
        <v>0.89999999999999991</v>
      </c>
      <c r="BR402" s="34" t="s">
        <v>1346</v>
      </c>
      <c r="BS402" s="34">
        <f t="shared" si="185"/>
        <v>0.89999999999999991</v>
      </c>
      <c r="BT402" s="34">
        <v>1</v>
      </c>
      <c r="BU402" s="34" t="s">
        <v>1320</v>
      </c>
      <c r="BV402" s="34">
        <f t="shared" si="186"/>
        <v>1.5</v>
      </c>
      <c r="BW402" s="34" t="s">
        <v>1327</v>
      </c>
      <c r="BX402" s="34">
        <f t="shared" si="186"/>
        <v>1.5</v>
      </c>
      <c r="BY402" s="34" t="s">
        <v>1332</v>
      </c>
      <c r="BZ402" s="34">
        <f t="shared" si="186"/>
        <v>1.5</v>
      </c>
      <c r="CA402" s="34" t="s">
        <v>1336</v>
      </c>
      <c r="CB402" s="34">
        <f t="shared" si="186"/>
        <v>1.5</v>
      </c>
      <c r="CC402" s="34" t="s">
        <v>1341</v>
      </c>
      <c r="CD402" s="34">
        <f t="shared" si="187"/>
        <v>1.5</v>
      </c>
      <c r="CE402" s="34" t="s">
        <v>1346</v>
      </c>
      <c r="CF402" s="34">
        <f t="shared" si="188"/>
        <v>1.5</v>
      </c>
      <c r="CG402" s="34">
        <v>1</v>
      </c>
      <c r="CH402" s="34" t="s">
        <v>1320</v>
      </c>
      <c r="CI402" s="34">
        <f t="shared" si="189"/>
        <v>1.5</v>
      </c>
      <c r="CJ402" s="34" t="s">
        <v>1327</v>
      </c>
      <c r="CK402" s="34">
        <f t="shared" si="190"/>
        <v>1.5</v>
      </c>
      <c r="CL402" s="34" t="s">
        <v>1332</v>
      </c>
      <c r="CM402" s="34">
        <f t="shared" si="191"/>
        <v>1.5</v>
      </c>
      <c r="CN402" s="34" t="s">
        <v>1336</v>
      </c>
      <c r="CO402" s="34">
        <f t="shared" si="192"/>
        <v>1.5</v>
      </c>
      <c r="CP402" s="34" t="s">
        <v>1341</v>
      </c>
      <c r="CQ402" s="34">
        <f t="shared" si="193"/>
        <v>1.5</v>
      </c>
      <c r="CR402" s="34" t="s">
        <v>1346</v>
      </c>
      <c r="CS402" s="34">
        <f t="shared" si="194"/>
        <v>1.5</v>
      </c>
    </row>
    <row r="403" spans="1:97" s="44" customFormat="1" ht="15.75">
      <c r="A403" s="42" t="s">
        <v>1105</v>
      </c>
      <c r="B403" s="40" t="s">
        <v>575</v>
      </c>
      <c r="C403" s="42" t="s">
        <v>44</v>
      </c>
      <c r="D403" s="42" t="s">
        <v>9</v>
      </c>
      <c r="E403" s="35"/>
      <c r="F403" s="42">
        <v>1</v>
      </c>
      <c r="G403" s="34">
        <v>0</v>
      </c>
      <c r="H403" s="34">
        <v>121</v>
      </c>
      <c r="I403" s="34">
        <v>73</v>
      </c>
      <c r="J403" s="34">
        <v>130</v>
      </c>
      <c r="K403" s="73">
        <v>67.5</v>
      </c>
      <c r="L403" s="34">
        <v>71.5</v>
      </c>
      <c r="M403" s="34">
        <v>41</v>
      </c>
      <c r="N403" s="34">
        <v>504</v>
      </c>
      <c r="O403" s="34" t="str">
        <f>IF(D403="理科",IF(N403&gt;=分数线!$C$2,"本科",""),IF(D403="文科",IF(N403&gt;=分数线!$C$3,"本科","")))</f>
        <v>本科</v>
      </c>
      <c r="P403" s="34">
        <f t="shared" si="195"/>
        <v>36</v>
      </c>
      <c r="Q403" s="34" t="str">
        <f>IF(D403="理科",IF(N403&gt;=分数线!$C$6,"重本",""),IF(D403="文科",IF(N403&gt;=分数线!$C$7,"重本","")))</f>
        <v/>
      </c>
      <c r="R403" s="34">
        <f t="shared" si="166"/>
        <v>0</v>
      </c>
      <c r="S403" s="34">
        <f t="shared" si="167"/>
        <v>36</v>
      </c>
      <c r="T403" s="34">
        <v>10</v>
      </c>
      <c r="U403" s="34" t="s">
        <v>1324</v>
      </c>
      <c r="V403" s="34">
        <f t="shared" si="168"/>
        <v>0.6</v>
      </c>
      <c r="W403" s="34" t="s">
        <v>1351</v>
      </c>
      <c r="X403" s="34">
        <f t="shared" si="168"/>
        <v>0.6</v>
      </c>
      <c r="Y403" s="34" t="s">
        <v>1365</v>
      </c>
      <c r="Z403" s="34">
        <f t="shared" si="168"/>
        <v>0.6</v>
      </c>
      <c r="AA403" s="34" t="s">
        <v>1367</v>
      </c>
      <c r="AB403" s="34">
        <f t="shared" si="168"/>
        <v>0.6</v>
      </c>
      <c r="AC403" s="34" t="s">
        <v>1341</v>
      </c>
      <c r="AD403" s="34">
        <f t="shared" si="169"/>
        <v>0.6</v>
      </c>
      <c r="AE403" s="34" t="s">
        <v>1346</v>
      </c>
      <c r="AF403" s="34">
        <f t="shared" si="170"/>
        <v>0.6</v>
      </c>
      <c r="AG403" s="34" t="s">
        <v>226</v>
      </c>
      <c r="AH403" s="34" t="s">
        <v>1320</v>
      </c>
      <c r="AI403" s="34">
        <f t="shared" si="171"/>
        <v>0.6</v>
      </c>
      <c r="AJ403" s="34" t="s">
        <v>1327</v>
      </c>
      <c r="AK403" s="34">
        <f t="shared" si="172"/>
        <v>0.6</v>
      </c>
      <c r="AL403" s="34" t="s">
        <v>1332</v>
      </c>
      <c r="AM403" s="34">
        <f t="shared" si="173"/>
        <v>0.6</v>
      </c>
      <c r="AN403" s="34" t="s">
        <v>1367</v>
      </c>
      <c r="AO403" s="34">
        <f t="shared" si="174"/>
        <v>0.6</v>
      </c>
      <c r="AP403" s="34" t="s">
        <v>1341</v>
      </c>
      <c r="AQ403" s="34">
        <f t="shared" si="175"/>
        <v>0.6</v>
      </c>
      <c r="AR403" s="34" t="s">
        <v>1346</v>
      </c>
      <c r="AS403" s="34">
        <f t="shared" si="176"/>
        <v>0.6</v>
      </c>
      <c r="AT403" s="34" t="s">
        <v>226</v>
      </c>
      <c r="AU403" s="34" t="s">
        <v>1320</v>
      </c>
      <c r="AV403" s="34">
        <f t="shared" si="177"/>
        <v>0.89999999999999991</v>
      </c>
      <c r="AW403" s="34" t="s">
        <v>1327</v>
      </c>
      <c r="AX403" s="34">
        <f t="shared" si="177"/>
        <v>0.89999999999999991</v>
      </c>
      <c r="AY403" s="34" t="s">
        <v>1332</v>
      </c>
      <c r="AZ403" s="34">
        <f t="shared" si="177"/>
        <v>0.89999999999999991</v>
      </c>
      <c r="BA403" s="34" t="s">
        <v>1336</v>
      </c>
      <c r="BB403" s="34">
        <f t="shared" si="177"/>
        <v>0.89999999999999991</v>
      </c>
      <c r="BC403" s="34" t="s">
        <v>1341</v>
      </c>
      <c r="BD403" s="34">
        <f t="shared" si="178"/>
        <v>0.89999999999999991</v>
      </c>
      <c r="BE403" s="34" t="s">
        <v>1346</v>
      </c>
      <c r="BF403" s="34">
        <f t="shared" si="179"/>
        <v>0.89999999999999991</v>
      </c>
      <c r="BG403" s="34">
        <v>1</v>
      </c>
      <c r="BH403" s="34" t="s">
        <v>1320</v>
      </c>
      <c r="BI403" s="34">
        <f t="shared" si="180"/>
        <v>0.89999999999999991</v>
      </c>
      <c r="BJ403" s="34" t="s">
        <v>1327</v>
      </c>
      <c r="BK403" s="34">
        <f t="shared" si="181"/>
        <v>0.89999999999999991</v>
      </c>
      <c r="BL403" s="34" t="s">
        <v>1332</v>
      </c>
      <c r="BM403" s="34">
        <f t="shared" si="182"/>
        <v>0.89999999999999991</v>
      </c>
      <c r="BN403" s="34" t="s">
        <v>1336</v>
      </c>
      <c r="BO403" s="34">
        <f t="shared" si="183"/>
        <v>0.89999999999999991</v>
      </c>
      <c r="BP403" s="34" t="s">
        <v>1341</v>
      </c>
      <c r="BQ403" s="34">
        <f t="shared" si="184"/>
        <v>0.89999999999999991</v>
      </c>
      <c r="BR403" s="34" t="s">
        <v>1346</v>
      </c>
      <c r="BS403" s="34">
        <f t="shared" si="185"/>
        <v>0.89999999999999991</v>
      </c>
      <c r="BT403" s="34">
        <v>1</v>
      </c>
      <c r="BU403" s="34" t="s">
        <v>1320</v>
      </c>
      <c r="BV403" s="34">
        <f t="shared" si="186"/>
        <v>1.5</v>
      </c>
      <c r="BW403" s="34" t="s">
        <v>1327</v>
      </c>
      <c r="BX403" s="34">
        <f t="shared" si="186"/>
        <v>1.5</v>
      </c>
      <c r="BY403" s="34" t="s">
        <v>1332</v>
      </c>
      <c r="BZ403" s="34">
        <f t="shared" si="186"/>
        <v>1.5</v>
      </c>
      <c r="CA403" s="34" t="s">
        <v>1336</v>
      </c>
      <c r="CB403" s="34">
        <f t="shared" si="186"/>
        <v>1.5</v>
      </c>
      <c r="CC403" s="34" t="s">
        <v>1341</v>
      </c>
      <c r="CD403" s="34">
        <f t="shared" si="187"/>
        <v>1.5</v>
      </c>
      <c r="CE403" s="34" t="s">
        <v>1346</v>
      </c>
      <c r="CF403" s="34">
        <f t="shared" si="188"/>
        <v>1.5</v>
      </c>
      <c r="CG403" s="34">
        <v>1</v>
      </c>
      <c r="CH403" s="34" t="s">
        <v>1320</v>
      </c>
      <c r="CI403" s="34">
        <f t="shared" si="189"/>
        <v>1.5</v>
      </c>
      <c r="CJ403" s="34" t="s">
        <v>1327</v>
      </c>
      <c r="CK403" s="34">
        <f t="shared" si="190"/>
        <v>1.5</v>
      </c>
      <c r="CL403" s="34" t="s">
        <v>1332</v>
      </c>
      <c r="CM403" s="34">
        <f t="shared" si="191"/>
        <v>1.5</v>
      </c>
      <c r="CN403" s="34" t="s">
        <v>1336</v>
      </c>
      <c r="CO403" s="34">
        <f t="shared" si="192"/>
        <v>1.5</v>
      </c>
      <c r="CP403" s="34" t="s">
        <v>1341</v>
      </c>
      <c r="CQ403" s="34">
        <f t="shared" si="193"/>
        <v>1.5</v>
      </c>
      <c r="CR403" s="34" t="s">
        <v>1346</v>
      </c>
      <c r="CS403" s="34">
        <f t="shared" si="194"/>
        <v>1.5</v>
      </c>
    </row>
    <row r="404" spans="1:97" s="44" customFormat="1" ht="15.75">
      <c r="A404" s="42" t="s">
        <v>1106</v>
      </c>
      <c r="B404" s="40" t="s">
        <v>576</v>
      </c>
      <c r="C404" s="42" t="s">
        <v>44</v>
      </c>
      <c r="D404" s="42" t="s">
        <v>9</v>
      </c>
      <c r="E404" s="35"/>
      <c r="F404" s="42">
        <v>1</v>
      </c>
      <c r="G404" s="34">
        <v>0</v>
      </c>
      <c r="H404" s="34">
        <v>114</v>
      </c>
      <c r="I404" s="34">
        <v>78</v>
      </c>
      <c r="J404" s="34">
        <v>102</v>
      </c>
      <c r="K404" s="73">
        <v>72.5</v>
      </c>
      <c r="L404" s="34">
        <v>71</v>
      </c>
      <c r="M404" s="34">
        <v>58</v>
      </c>
      <c r="N404" s="34">
        <v>496</v>
      </c>
      <c r="O404" s="34" t="str">
        <f>IF(D404="理科",IF(N404&gt;=分数线!$C$2,"本科",""),IF(D404="文科",IF(N404&gt;=分数线!$C$3,"本科","")))</f>
        <v>本科</v>
      </c>
      <c r="P404" s="34">
        <f t="shared" si="195"/>
        <v>36</v>
      </c>
      <c r="Q404" s="34" t="str">
        <f>IF(D404="理科",IF(N404&gt;=分数线!$C$6,"重本",""),IF(D404="文科",IF(N404&gt;=分数线!$C$7,"重本","")))</f>
        <v/>
      </c>
      <c r="R404" s="34">
        <f t="shared" si="166"/>
        <v>0</v>
      </c>
      <c r="S404" s="34">
        <f t="shared" si="167"/>
        <v>36</v>
      </c>
      <c r="T404" s="34">
        <v>11</v>
      </c>
      <c r="U404" s="34" t="s">
        <v>1325</v>
      </c>
      <c r="V404" s="34">
        <f t="shared" si="168"/>
        <v>0.6</v>
      </c>
      <c r="W404" s="34" t="s">
        <v>1330</v>
      </c>
      <c r="X404" s="34">
        <f t="shared" si="168"/>
        <v>0.6</v>
      </c>
      <c r="Y404" s="34" t="s">
        <v>1355</v>
      </c>
      <c r="Z404" s="34">
        <f t="shared" si="168"/>
        <v>0.6</v>
      </c>
      <c r="AA404" s="34" t="s">
        <v>1336</v>
      </c>
      <c r="AB404" s="34">
        <f t="shared" si="168"/>
        <v>0.6</v>
      </c>
      <c r="AC404" s="34" t="s">
        <v>1338</v>
      </c>
      <c r="AD404" s="34">
        <f t="shared" si="169"/>
        <v>0.6</v>
      </c>
      <c r="AE404" s="34" t="s">
        <v>1368</v>
      </c>
      <c r="AF404" s="34">
        <f t="shared" si="170"/>
        <v>0.6</v>
      </c>
      <c r="AG404" s="34" t="s">
        <v>222</v>
      </c>
      <c r="AH404" s="34" t="s">
        <v>1321</v>
      </c>
      <c r="AI404" s="34">
        <f t="shared" si="171"/>
        <v>0.6</v>
      </c>
      <c r="AJ404" s="34" t="s">
        <v>1364</v>
      </c>
      <c r="AK404" s="34">
        <f t="shared" si="172"/>
        <v>0.6</v>
      </c>
      <c r="AL404" s="34" t="s">
        <v>1333</v>
      </c>
      <c r="AM404" s="34">
        <f t="shared" si="173"/>
        <v>0.6</v>
      </c>
      <c r="AN404" s="34" t="s">
        <v>1336</v>
      </c>
      <c r="AO404" s="34">
        <f t="shared" si="174"/>
        <v>0.6</v>
      </c>
      <c r="AP404" s="34" t="s">
        <v>1338</v>
      </c>
      <c r="AQ404" s="34">
        <f t="shared" si="175"/>
        <v>0.6</v>
      </c>
      <c r="AR404" s="34" t="s">
        <v>1347</v>
      </c>
      <c r="AS404" s="34">
        <f t="shared" si="176"/>
        <v>0.6</v>
      </c>
      <c r="AT404" s="34" t="s">
        <v>222</v>
      </c>
      <c r="AU404" s="34" t="s">
        <v>1321</v>
      </c>
      <c r="AV404" s="34">
        <f t="shared" si="177"/>
        <v>0.89999999999999991</v>
      </c>
      <c r="AW404" s="34" t="s">
        <v>1328</v>
      </c>
      <c r="AX404" s="34">
        <f t="shared" si="177"/>
        <v>0.89999999999999991</v>
      </c>
      <c r="AY404" s="34" t="s">
        <v>1333</v>
      </c>
      <c r="AZ404" s="34">
        <f t="shared" si="177"/>
        <v>0.89999999999999991</v>
      </c>
      <c r="BA404" s="34" t="s">
        <v>74</v>
      </c>
      <c r="BB404" s="34">
        <f t="shared" si="177"/>
        <v>0.89999999999999991</v>
      </c>
      <c r="BC404" s="34" t="s">
        <v>1338</v>
      </c>
      <c r="BD404" s="34">
        <f t="shared" si="178"/>
        <v>0.89999999999999991</v>
      </c>
      <c r="BE404" s="34" t="s">
        <v>1347</v>
      </c>
      <c r="BF404" s="34">
        <f t="shared" si="179"/>
        <v>0.89999999999999991</v>
      </c>
      <c r="BG404" s="34">
        <v>2</v>
      </c>
      <c r="BH404" s="34" t="s">
        <v>1321</v>
      </c>
      <c r="BI404" s="34">
        <f t="shared" si="180"/>
        <v>0.89999999999999991</v>
      </c>
      <c r="BJ404" s="34" t="s">
        <v>1328</v>
      </c>
      <c r="BK404" s="34">
        <f t="shared" si="181"/>
        <v>0.89999999999999991</v>
      </c>
      <c r="BL404" s="34" t="s">
        <v>1333</v>
      </c>
      <c r="BM404" s="34">
        <f t="shared" si="182"/>
        <v>0.89999999999999991</v>
      </c>
      <c r="BN404" s="34" t="s">
        <v>74</v>
      </c>
      <c r="BO404" s="34">
        <f t="shared" si="183"/>
        <v>0.89999999999999991</v>
      </c>
      <c r="BP404" s="34" t="s">
        <v>1338</v>
      </c>
      <c r="BQ404" s="34">
        <f t="shared" si="184"/>
        <v>0.89999999999999991</v>
      </c>
      <c r="BR404" s="34" t="s">
        <v>1347</v>
      </c>
      <c r="BS404" s="34">
        <f t="shared" si="185"/>
        <v>0.89999999999999991</v>
      </c>
      <c r="BT404" s="34">
        <v>2</v>
      </c>
      <c r="BU404" s="34" t="s">
        <v>1321</v>
      </c>
      <c r="BV404" s="34">
        <f t="shared" si="186"/>
        <v>1.5</v>
      </c>
      <c r="BW404" s="34" t="s">
        <v>1328</v>
      </c>
      <c r="BX404" s="34">
        <f t="shared" si="186"/>
        <v>1.5</v>
      </c>
      <c r="BY404" s="34" t="s">
        <v>1333</v>
      </c>
      <c r="BZ404" s="34">
        <f t="shared" si="186"/>
        <v>1.5</v>
      </c>
      <c r="CA404" s="34" t="s">
        <v>21</v>
      </c>
      <c r="CB404" s="34">
        <f t="shared" si="186"/>
        <v>1.5</v>
      </c>
      <c r="CC404" s="34" t="s">
        <v>1338</v>
      </c>
      <c r="CD404" s="34">
        <f t="shared" si="187"/>
        <v>1.5</v>
      </c>
      <c r="CE404" s="34" t="s">
        <v>1347</v>
      </c>
      <c r="CF404" s="34">
        <f t="shared" si="188"/>
        <v>1.5</v>
      </c>
      <c r="CG404" s="34">
        <v>2</v>
      </c>
      <c r="CH404" s="34" t="s">
        <v>1321</v>
      </c>
      <c r="CI404" s="34">
        <f t="shared" si="189"/>
        <v>1.5</v>
      </c>
      <c r="CJ404" s="34" t="s">
        <v>1328</v>
      </c>
      <c r="CK404" s="34">
        <f t="shared" si="190"/>
        <v>1.5</v>
      </c>
      <c r="CL404" s="34" t="s">
        <v>1333</v>
      </c>
      <c r="CM404" s="34">
        <f t="shared" si="191"/>
        <v>1.5</v>
      </c>
      <c r="CN404" s="34" t="s">
        <v>1337</v>
      </c>
      <c r="CO404" s="34">
        <f t="shared" si="192"/>
        <v>1.5</v>
      </c>
      <c r="CP404" s="34" t="s">
        <v>1338</v>
      </c>
      <c r="CQ404" s="34">
        <f t="shared" si="193"/>
        <v>1.5</v>
      </c>
      <c r="CR404" s="34" t="s">
        <v>1347</v>
      </c>
      <c r="CS404" s="34">
        <f t="shared" si="194"/>
        <v>1.5</v>
      </c>
    </row>
    <row r="405" spans="1:97" s="44" customFormat="1" ht="15.75">
      <c r="A405" s="42" t="s">
        <v>1107</v>
      </c>
      <c r="B405" s="40" t="s">
        <v>577</v>
      </c>
      <c r="C405" s="42" t="s">
        <v>44</v>
      </c>
      <c r="D405" s="42" t="s">
        <v>9</v>
      </c>
      <c r="E405" s="35"/>
      <c r="F405" s="42">
        <v>0.2</v>
      </c>
      <c r="G405" s="34">
        <v>0</v>
      </c>
      <c r="H405" s="34">
        <v>108</v>
      </c>
      <c r="I405" s="34">
        <v>104</v>
      </c>
      <c r="J405" s="34">
        <v>109</v>
      </c>
      <c r="K405" s="73">
        <v>67</v>
      </c>
      <c r="L405" s="34">
        <v>70</v>
      </c>
      <c r="M405" s="34">
        <v>38</v>
      </c>
      <c r="N405" s="34">
        <v>496</v>
      </c>
      <c r="O405" s="34" t="str">
        <f>IF(D405="理科",IF(N405&gt;=分数线!$C$2,"本科",""),IF(D405="文科",IF(N405&gt;=分数线!$C$3,"本科","")))</f>
        <v>本科</v>
      </c>
      <c r="P405" s="34">
        <f t="shared" si="195"/>
        <v>64.8</v>
      </c>
      <c r="Q405" s="34" t="str">
        <f>IF(D405="理科",IF(N405&gt;=分数线!$C$6,"重本",""),IF(D405="文科",IF(N405&gt;=分数线!$C$7,"重本","")))</f>
        <v/>
      </c>
      <c r="R405" s="34">
        <f t="shared" si="166"/>
        <v>0</v>
      </c>
      <c r="S405" s="34">
        <f t="shared" si="167"/>
        <v>64.8</v>
      </c>
      <c r="T405" s="34">
        <v>2</v>
      </c>
      <c r="U405" s="34" t="s">
        <v>1321</v>
      </c>
      <c r="V405" s="34">
        <f t="shared" si="168"/>
        <v>1.08</v>
      </c>
      <c r="W405" s="34" t="s">
        <v>1364</v>
      </c>
      <c r="X405" s="34">
        <f t="shared" si="168"/>
        <v>1.08</v>
      </c>
      <c r="Y405" s="34" t="s">
        <v>1333</v>
      </c>
      <c r="Z405" s="34">
        <f t="shared" si="168"/>
        <v>1.08</v>
      </c>
      <c r="AA405" s="34" t="s">
        <v>1336</v>
      </c>
      <c r="AB405" s="34">
        <f t="shared" si="168"/>
        <v>1.08</v>
      </c>
      <c r="AC405" s="34" t="s">
        <v>1338</v>
      </c>
      <c r="AD405" s="34">
        <f t="shared" si="169"/>
        <v>1.08</v>
      </c>
      <c r="AE405" s="34" t="s">
        <v>1368</v>
      </c>
      <c r="AF405" s="34">
        <f t="shared" si="170"/>
        <v>1.08</v>
      </c>
      <c r="AG405" s="34" t="s">
        <v>222</v>
      </c>
      <c r="AH405" s="34" t="s">
        <v>1321</v>
      </c>
      <c r="AI405" s="34">
        <f t="shared" si="171"/>
        <v>1.08</v>
      </c>
      <c r="AJ405" s="34" t="s">
        <v>1364</v>
      </c>
      <c r="AK405" s="34">
        <f t="shared" si="172"/>
        <v>1.08</v>
      </c>
      <c r="AL405" s="34" t="s">
        <v>1333</v>
      </c>
      <c r="AM405" s="34">
        <f t="shared" si="173"/>
        <v>1.08</v>
      </c>
      <c r="AN405" s="34" t="s">
        <v>1336</v>
      </c>
      <c r="AO405" s="34">
        <f t="shared" si="174"/>
        <v>1.08</v>
      </c>
      <c r="AP405" s="34" t="s">
        <v>1338</v>
      </c>
      <c r="AQ405" s="34">
        <f t="shared" si="175"/>
        <v>1.08</v>
      </c>
      <c r="AR405" s="34" t="s">
        <v>1347</v>
      </c>
      <c r="AS405" s="34">
        <f t="shared" si="176"/>
        <v>1.08</v>
      </c>
      <c r="AT405" s="34" t="s">
        <v>222</v>
      </c>
      <c r="AU405" s="34" t="s">
        <v>1321</v>
      </c>
      <c r="AV405" s="34">
        <f t="shared" si="177"/>
        <v>1.6199999999999999</v>
      </c>
      <c r="AW405" s="34" t="s">
        <v>1328</v>
      </c>
      <c r="AX405" s="34">
        <f t="shared" si="177"/>
        <v>1.6199999999999999</v>
      </c>
      <c r="AY405" s="34" t="s">
        <v>1333</v>
      </c>
      <c r="AZ405" s="34">
        <f t="shared" si="177"/>
        <v>1.6199999999999999</v>
      </c>
      <c r="BA405" s="34" t="s">
        <v>74</v>
      </c>
      <c r="BB405" s="34">
        <f t="shared" si="177"/>
        <v>1.6199999999999999</v>
      </c>
      <c r="BC405" s="34" t="s">
        <v>1338</v>
      </c>
      <c r="BD405" s="34">
        <f t="shared" si="178"/>
        <v>1.6199999999999999</v>
      </c>
      <c r="BE405" s="34" t="s">
        <v>1347</v>
      </c>
      <c r="BF405" s="34">
        <f t="shared" si="179"/>
        <v>1.6199999999999999</v>
      </c>
      <c r="BG405" s="34">
        <v>2</v>
      </c>
      <c r="BH405" s="34" t="s">
        <v>1321</v>
      </c>
      <c r="BI405" s="34">
        <f t="shared" si="180"/>
        <v>1.6199999999999999</v>
      </c>
      <c r="BJ405" s="34" t="s">
        <v>1328</v>
      </c>
      <c r="BK405" s="34">
        <f t="shared" si="181"/>
        <v>1.6199999999999999</v>
      </c>
      <c r="BL405" s="34" t="s">
        <v>1333</v>
      </c>
      <c r="BM405" s="34">
        <f t="shared" si="182"/>
        <v>1.6199999999999999</v>
      </c>
      <c r="BN405" s="34" t="s">
        <v>74</v>
      </c>
      <c r="BO405" s="34">
        <f t="shared" si="183"/>
        <v>1.6199999999999999</v>
      </c>
      <c r="BP405" s="34" t="s">
        <v>1338</v>
      </c>
      <c r="BQ405" s="34">
        <f t="shared" si="184"/>
        <v>1.6199999999999999</v>
      </c>
      <c r="BR405" s="34" t="s">
        <v>1347</v>
      </c>
      <c r="BS405" s="34">
        <f t="shared" si="185"/>
        <v>1.6199999999999999</v>
      </c>
      <c r="BT405" s="34">
        <v>2</v>
      </c>
      <c r="BU405" s="34" t="s">
        <v>1321</v>
      </c>
      <c r="BV405" s="34">
        <f t="shared" si="186"/>
        <v>2.6999999999999997</v>
      </c>
      <c r="BW405" s="34" t="s">
        <v>1328</v>
      </c>
      <c r="BX405" s="34">
        <f t="shared" si="186"/>
        <v>2.6999999999999997</v>
      </c>
      <c r="BY405" s="34" t="s">
        <v>1333</v>
      </c>
      <c r="BZ405" s="34">
        <f t="shared" si="186"/>
        <v>2.6999999999999997</v>
      </c>
      <c r="CA405" s="34" t="s">
        <v>21</v>
      </c>
      <c r="CB405" s="34">
        <f t="shared" si="186"/>
        <v>2.6999999999999997</v>
      </c>
      <c r="CC405" s="34" t="s">
        <v>1338</v>
      </c>
      <c r="CD405" s="34">
        <f t="shared" si="187"/>
        <v>2.6999999999999997</v>
      </c>
      <c r="CE405" s="34" t="s">
        <v>1347</v>
      </c>
      <c r="CF405" s="34">
        <f t="shared" si="188"/>
        <v>2.6999999999999997</v>
      </c>
      <c r="CG405" s="34">
        <v>2</v>
      </c>
      <c r="CH405" s="34" t="s">
        <v>1321</v>
      </c>
      <c r="CI405" s="34">
        <f t="shared" si="189"/>
        <v>2.6999999999999997</v>
      </c>
      <c r="CJ405" s="34" t="s">
        <v>1328</v>
      </c>
      <c r="CK405" s="34">
        <f t="shared" si="190"/>
        <v>2.6999999999999997</v>
      </c>
      <c r="CL405" s="34" t="s">
        <v>1333</v>
      </c>
      <c r="CM405" s="34">
        <f t="shared" si="191"/>
        <v>2.6999999999999997</v>
      </c>
      <c r="CN405" s="34" t="s">
        <v>1337</v>
      </c>
      <c r="CO405" s="34">
        <f t="shared" si="192"/>
        <v>2.6999999999999997</v>
      </c>
      <c r="CP405" s="34" t="s">
        <v>1338</v>
      </c>
      <c r="CQ405" s="34">
        <f t="shared" si="193"/>
        <v>2.6999999999999997</v>
      </c>
      <c r="CR405" s="34" t="s">
        <v>1347</v>
      </c>
      <c r="CS405" s="34">
        <f t="shared" si="194"/>
        <v>2.6999999999999997</v>
      </c>
    </row>
    <row r="406" spans="1:97" s="44" customFormat="1" ht="15.75">
      <c r="A406" s="42" t="s">
        <v>1108</v>
      </c>
      <c r="B406" s="40" t="s">
        <v>578</v>
      </c>
      <c r="C406" s="42" t="s">
        <v>44</v>
      </c>
      <c r="D406" s="42" t="s">
        <v>9</v>
      </c>
      <c r="E406" s="35"/>
      <c r="F406" s="42">
        <v>0.2</v>
      </c>
      <c r="G406" s="34">
        <v>0</v>
      </c>
      <c r="H406" s="34">
        <v>112</v>
      </c>
      <c r="I406" s="34">
        <v>95</v>
      </c>
      <c r="J406" s="34">
        <v>83</v>
      </c>
      <c r="K406" s="73">
        <v>68.5</v>
      </c>
      <c r="L406" s="34">
        <v>73</v>
      </c>
      <c r="M406" s="34">
        <v>60</v>
      </c>
      <c r="N406" s="34">
        <v>492</v>
      </c>
      <c r="O406" s="34" t="str">
        <f>IF(D406="理科",IF(N406&gt;=分数线!$C$2,"本科",""),IF(D406="文科",IF(N406&gt;=分数线!$C$3,"本科","")))</f>
        <v>本科</v>
      </c>
      <c r="P406" s="34">
        <f t="shared" si="195"/>
        <v>64.8</v>
      </c>
      <c r="Q406" s="34" t="str">
        <f>IF(D406="理科",IF(N406&gt;=分数线!$C$6,"重本",""),IF(D406="文科",IF(N406&gt;=分数线!$C$7,"重本","")))</f>
        <v/>
      </c>
      <c r="R406" s="34">
        <f t="shared" si="166"/>
        <v>0</v>
      </c>
      <c r="S406" s="34">
        <f t="shared" si="167"/>
        <v>64.8</v>
      </c>
      <c r="T406" s="34">
        <v>1</v>
      </c>
      <c r="U406" s="34" t="s">
        <v>1320</v>
      </c>
      <c r="V406" s="34">
        <f t="shared" si="168"/>
        <v>1.08</v>
      </c>
      <c r="W406" s="34" t="s">
        <v>1327</v>
      </c>
      <c r="X406" s="34">
        <f t="shared" si="168"/>
        <v>1.08</v>
      </c>
      <c r="Y406" s="34" t="s">
        <v>1332</v>
      </c>
      <c r="Z406" s="34">
        <f t="shared" si="168"/>
        <v>1.08</v>
      </c>
      <c r="AA406" s="34" t="s">
        <v>1367</v>
      </c>
      <c r="AB406" s="34">
        <f t="shared" ref="AB406" si="196">IF($C406="应届",($S406*0.1)/6,IF($C406="往届","","NULL"))</f>
        <v>1.08</v>
      </c>
      <c r="AC406" s="34" t="s">
        <v>1341</v>
      </c>
      <c r="AD406" s="34">
        <f t="shared" si="169"/>
        <v>1.08</v>
      </c>
      <c r="AE406" s="34" t="s">
        <v>1346</v>
      </c>
      <c r="AF406" s="34">
        <f t="shared" si="170"/>
        <v>1.08</v>
      </c>
      <c r="AG406" s="34" t="s">
        <v>226</v>
      </c>
      <c r="AH406" s="34" t="s">
        <v>1320</v>
      </c>
      <c r="AI406" s="34">
        <f t="shared" si="171"/>
        <v>1.08</v>
      </c>
      <c r="AJ406" s="34" t="s">
        <v>1327</v>
      </c>
      <c r="AK406" s="34">
        <f t="shared" si="172"/>
        <v>1.08</v>
      </c>
      <c r="AL406" s="34" t="s">
        <v>1332</v>
      </c>
      <c r="AM406" s="34">
        <f t="shared" si="173"/>
        <v>1.08</v>
      </c>
      <c r="AN406" s="34" t="s">
        <v>1367</v>
      </c>
      <c r="AO406" s="34">
        <f t="shared" si="174"/>
        <v>1.08</v>
      </c>
      <c r="AP406" s="34" t="s">
        <v>1341</v>
      </c>
      <c r="AQ406" s="34">
        <f t="shared" si="175"/>
        <v>1.08</v>
      </c>
      <c r="AR406" s="34" t="s">
        <v>1346</v>
      </c>
      <c r="AS406" s="34">
        <f t="shared" si="176"/>
        <v>1.08</v>
      </c>
      <c r="AT406" s="34" t="s">
        <v>226</v>
      </c>
      <c r="AU406" s="34" t="s">
        <v>1320</v>
      </c>
      <c r="AV406" s="34">
        <f t="shared" si="177"/>
        <v>1.6199999999999999</v>
      </c>
      <c r="AW406" s="34" t="s">
        <v>1327</v>
      </c>
      <c r="AX406" s="34">
        <f t="shared" si="177"/>
        <v>1.6199999999999999</v>
      </c>
      <c r="AY406" s="34" t="s">
        <v>1332</v>
      </c>
      <c r="AZ406" s="34">
        <f t="shared" si="177"/>
        <v>1.6199999999999999</v>
      </c>
      <c r="BA406" s="34" t="s">
        <v>1336</v>
      </c>
      <c r="BB406" s="34">
        <f t="shared" ref="BB406" si="197">IF($C406="应届",($S406*0.15)/6,IF($C406="往届","","NULL"))</f>
        <v>1.6199999999999999</v>
      </c>
      <c r="BC406" s="34" t="s">
        <v>1341</v>
      </c>
      <c r="BD406" s="34">
        <f t="shared" si="178"/>
        <v>1.6199999999999999</v>
      </c>
      <c r="BE406" s="34" t="s">
        <v>1346</v>
      </c>
      <c r="BF406" s="34">
        <f t="shared" si="179"/>
        <v>1.6199999999999999</v>
      </c>
      <c r="BG406" s="34">
        <v>1</v>
      </c>
      <c r="BH406" s="34" t="s">
        <v>1320</v>
      </c>
      <c r="BI406" s="34">
        <f t="shared" si="180"/>
        <v>1.6199999999999999</v>
      </c>
      <c r="BJ406" s="34" t="s">
        <v>1327</v>
      </c>
      <c r="BK406" s="34">
        <f t="shared" si="181"/>
        <v>1.6199999999999999</v>
      </c>
      <c r="BL406" s="34" t="s">
        <v>1332</v>
      </c>
      <c r="BM406" s="34">
        <f t="shared" si="182"/>
        <v>1.6199999999999999</v>
      </c>
      <c r="BN406" s="34" t="s">
        <v>1336</v>
      </c>
      <c r="BO406" s="34">
        <f t="shared" si="183"/>
        <v>1.6199999999999999</v>
      </c>
      <c r="BP406" s="34" t="s">
        <v>1341</v>
      </c>
      <c r="BQ406" s="34">
        <f t="shared" si="184"/>
        <v>1.6199999999999999</v>
      </c>
      <c r="BR406" s="34" t="s">
        <v>1346</v>
      </c>
      <c r="BS406" s="34">
        <f t="shared" si="185"/>
        <v>1.6199999999999999</v>
      </c>
      <c r="BT406" s="34">
        <v>1</v>
      </c>
      <c r="BU406" s="34" t="s">
        <v>1320</v>
      </c>
      <c r="BV406" s="34">
        <f t="shared" si="186"/>
        <v>2.6999999999999997</v>
      </c>
      <c r="BW406" s="34" t="s">
        <v>1327</v>
      </c>
      <c r="BX406" s="34">
        <f t="shared" si="186"/>
        <v>2.6999999999999997</v>
      </c>
      <c r="BY406" s="34" t="s">
        <v>1332</v>
      </c>
      <c r="BZ406" s="34">
        <f t="shared" si="186"/>
        <v>2.6999999999999997</v>
      </c>
      <c r="CA406" s="34" t="s">
        <v>1336</v>
      </c>
      <c r="CB406" s="34">
        <f t="shared" ref="CB406" si="198">IF($C406="应届",($S406*0.25)/6,IF($C406="往届",($S406*0.5)/6,"NULL"))</f>
        <v>2.6999999999999997</v>
      </c>
      <c r="CC406" s="34" t="s">
        <v>1341</v>
      </c>
      <c r="CD406" s="34">
        <f t="shared" si="187"/>
        <v>2.6999999999999997</v>
      </c>
      <c r="CE406" s="34" t="s">
        <v>1346</v>
      </c>
      <c r="CF406" s="34">
        <f t="shared" si="188"/>
        <v>2.6999999999999997</v>
      </c>
      <c r="CG406" s="34">
        <v>1</v>
      </c>
      <c r="CH406" s="34" t="s">
        <v>1320</v>
      </c>
      <c r="CI406" s="34">
        <f t="shared" si="189"/>
        <v>2.6999999999999997</v>
      </c>
      <c r="CJ406" s="34" t="s">
        <v>1327</v>
      </c>
      <c r="CK406" s="34">
        <f t="shared" si="190"/>
        <v>2.6999999999999997</v>
      </c>
      <c r="CL406" s="34" t="s">
        <v>1332</v>
      </c>
      <c r="CM406" s="34">
        <f t="shared" si="191"/>
        <v>2.6999999999999997</v>
      </c>
      <c r="CN406" s="34" t="s">
        <v>1336</v>
      </c>
      <c r="CO406" s="34">
        <f t="shared" si="192"/>
        <v>2.6999999999999997</v>
      </c>
      <c r="CP406" s="34" t="s">
        <v>1341</v>
      </c>
      <c r="CQ406" s="34">
        <f t="shared" si="193"/>
        <v>2.6999999999999997</v>
      </c>
      <c r="CR406" s="34" t="s">
        <v>1346</v>
      </c>
      <c r="CS406" s="34">
        <f t="shared" si="194"/>
        <v>2.6999999999999997</v>
      </c>
    </row>
    <row r="407" spans="1:97" s="44" customFormat="1" ht="15.75">
      <c r="A407" s="42" t="s">
        <v>1109</v>
      </c>
      <c r="B407" s="40" t="s">
        <v>579</v>
      </c>
      <c r="C407" s="42" t="s">
        <v>44</v>
      </c>
      <c r="D407" s="42" t="s">
        <v>9</v>
      </c>
      <c r="E407" s="35"/>
      <c r="F407" s="42">
        <v>0.2</v>
      </c>
      <c r="G407" s="34">
        <v>0</v>
      </c>
      <c r="H407" s="34">
        <v>105</v>
      </c>
      <c r="I407" s="34">
        <v>84</v>
      </c>
      <c r="J407" s="34">
        <v>107</v>
      </c>
      <c r="K407" s="73">
        <v>61.5</v>
      </c>
      <c r="L407" s="34">
        <v>71.5</v>
      </c>
      <c r="M407" s="34">
        <v>53</v>
      </c>
      <c r="N407" s="34">
        <v>482</v>
      </c>
      <c r="O407" s="34" t="str">
        <f>IF(D407="理科",IF(N407&gt;=分数线!$C$2,"本科",""),IF(D407="文科",IF(N407&gt;=分数线!$C$3,"本科","")))</f>
        <v>本科</v>
      </c>
      <c r="P407" s="34">
        <f t="shared" si="195"/>
        <v>64.8</v>
      </c>
      <c r="Q407" s="34" t="str">
        <f>IF(D407="理科",IF(N407&gt;=分数线!$C$6,"重本",""),IF(D407="文科",IF(N407&gt;=分数线!$C$7,"重本","")))</f>
        <v/>
      </c>
      <c r="R407" s="34">
        <f t="shared" ref="R407:R470" si="199">IF(G407&gt;0,IF(Q407="重本",G407*72,-(G407)*72),IF(Q407="重本",2*72,0))</f>
        <v>0</v>
      </c>
      <c r="S407" s="34">
        <f t="shared" ref="S407:S470" si="200">P407+R407</f>
        <v>64.8</v>
      </c>
      <c r="T407" s="34">
        <v>1</v>
      </c>
      <c r="U407" s="34" t="s">
        <v>1320</v>
      </c>
      <c r="V407" s="34">
        <f t="shared" ref="V407:AB470" si="201">IF($C407="应届",($S407*0.1)/6,IF($C407="往届","","NULL"))</f>
        <v>1.08</v>
      </c>
      <c r="W407" s="34" t="s">
        <v>1327</v>
      </c>
      <c r="X407" s="34">
        <f t="shared" si="201"/>
        <v>1.08</v>
      </c>
      <c r="Y407" s="34" t="s">
        <v>1332</v>
      </c>
      <c r="Z407" s="34">
        <f t="shared" si="201"/>
        <v>1.08</v>
      </c>
      <c r="AA407" s="34" t="s">
        <v>1367</v>
      </c>
      <c r="AB407" s="34">
        <f t="shared" si="201"/>
        <v>1.08</v>
      </c>
      <c r="AC407" s="34" t="s">
        <v>1341</v>
      </c>
      <c r="AD407" s="34">
        <f t="shared" ref="AD407:AD470" si="202">IF($C407="应届",($S407*0.1)/6,IF($C407="往届","","NULL"))</f>
        <v>1.08</v>
      </c>
      <c r="AE407" s="34" t="s">
        <v>1346</v>
      </c>
      <c r="AF407" s="34">
        <f t="shared" ref="AF407:AF470" si="203">IF($C407="应届",($S407*0.1)/6,IF($C407="往届","","NULL"))</f>
        <v>1.08</v>
      </c>
      <c r="AG407" s="34" t="s">
        <v>226</v>
      </c>
      <c r="AH407" s="34" t="s">
        <v>1320</v>
      </c>
      <c r="AI407" s="34">
        <f t="shared" ref="AI407:AI470" si="204">IF($C407="应届",($S407*0.1)/6,IF($C407="往届","","NULL"))</f>
        <v>1.08</v>
      </c>
      <c r="AJ407" s="34" t="s">
        <v>1327</v>
      </c>
      <c r="AK407" s="34">
        <f t="shared" ref="AK407:AK470" si="205">IF($C407="应届",($S407*0.1)/6,IF($C407="往届","","NULL"))</f>
        <v>1.08</v>
      </c>
      <c r="AL407" s="34" t="s">
        <v>1332</v>
      </c>
      <c r="AM407" s="34">
        <f t="shared" ref="AM407:AM470" si="206">IF($C407="应届",($S407*0.1)/6,IF($C407="往届","","NULL"))</f>
        <v>1.08</v>
      </c>
      <c r="AN407" s="34" t="s">
        <v>1367</v>
      </c>
      <c r="AO407" s="34">
        <f t="shared" ref="AO407:AO470" si="207">IF($C407="应届",($S407*0.1)/6,IF($C407="往届","","NULL"))</f>
        <v>1.08</v>
      </c>
      <c r="AP407" s="34" t="s">
        <v>1341</v>
      </c>
      <c r="AQ407" s="34">
        <f t="shared" ref="AQ407:AQ470" si="208">IF($C407="应届",($S407*0.1)/6,IF($C407="往届","","NULL"))</f>
        <v>1.08</v>
      </c>
      <c r="AR407" s="34" t="s">
        <v>1346</v>
      </c>
      <c r="AS407" s="34">
        <f t="shared" ref="AS407:AS470" si="209">IF($C407="应届",($S407*0.1)/6,IF($C407="往届","","NULL"))</f>
        <v>1.08</v>
      </c>
      <c r="AT407" s="34" t="s">
        <v>226</v>
      </c>
      <c r="AU407" s="34" t="s">
        <v>1320</v>
      </c>
      <c r="AV407" s="34">
        <f t="shared" ref="AV407:BB470" si="210">IF($C407="应届",($S407*0.15)/6,IF($C407="往届","","NULL"))</f>
        <v>1.6199999999999999</v>
      </c>
      <c r="AW407" s="34" t="s">
        <v>1327</v>
      </c>
      <c r="AX407" s="34">
        <f t="shared" si="210"/>
        <v>1.6199999999999999</v>
      </c>
      <c r="AY407" s="34" t="s">
        <v>1332</v>
      </c>
      <c r="AZ407" s="34">
        <f t="shared" si="210"/>
        <v>1.6199999999999999</v>
      </c>
      <c r="BA407" s="34" t="s">
        <v>1336</v>
      </c>
      <c r="BB407" s="34">
        <f t="shared" si="210"/>
        <v>1.6199999999999999</v>
      </c>
      <c r="BC407" s="34" t="s">
        <v>1341</v>
      </c>
      <c r="BD407" s="34">
        <f t="shared" ref="BD407:BD470" si="211">IF($C407="应届",($S407*0.15)/6,IF($C407="往届","","NULL"))</f>
        <v>1.6199999999999999</v>
      </c>
      <c r="BE407" s="34" t="s">
        <v>1346</v>
      </c>
      <c r="BF407" s="34">
        <f t="shared" ref="BF407:BF470" si="212">IF($C407="应届",($S407*0.15)/6,IF($C407="往届","","NULL"))</f>
        <v>1.6199999999999999</v>
      </c>
      <c r="BG407" s="34">
        <v>1</v>
      </c>
      <c r="BH407" s="34" t="s">
        <v>1320</v>
      </c>
      <c r="BI407" s="34">
        <f t="shared" ref="BI407:BI470" si="213">IF($C407="应届",($S407*0.15)/6,IF($C407="往届","","NULL"))</f>
        <v>1.6199999999999999</v>
      </c>
      <c r="BJ407" s="34" t="s">
        <v>1327</v>
      </c>
      <c r="BK407" s="34">
        <f t="shared" ref="BK407:BK470" si="214">IF($C407="应届",($S407*0.15)/6,IF($C407="往届","","NULL"))</f>
        <v>1.6199999999999999</v>
      </c>
      <c r="BL407" s="34" t="s">
        <v>1332</v>
      </c>
      <c r="BM407" s="34">
        <f t="shared" ref="BM407:BM470" si="215">IF($C407="应届",($S407*0.15)/6,IF($C407="往届","","NULL"))</f>
        <v>1.6199999999999999</v>
      </c>
      <c r="BN407" s="34" t="s">
        <v>1336</v>
      </c>
      <c r="BO407" s="34">
        <f t="shared" ref="BO407:BO470" si="216">IF($C407="应届",($S407*0.15)/6,IF($C407="往届","","NULL"))</f>
        <v>1.6199999999999999</v>
      </c>
      <c r="BP407" s="34" t="s">
        <v>1341</v>
      </c>
      <c r="BQ407" s="34">
        <f t="shared" ref="BQ407:BQ470" si="217">IF($C407="应届",($S407*0.15)/6,IF($C407="往届","","NULL"))</f>
        <v>1.6199999999999999</v>
      </c>
      <c r="BR407" s="34" t="s">
        <v>1346</v>
      </c>
      <c r="BS407" s="34">
        <f t="shared" ref="BS407:BS470" si="218">IF($C407="应届",($S407*0.15)/6,IF($C407="往届","","NULL"))</f>
        <v>1.6199999999999999</v>
      </c>
      <c r="BT407" s="34">
        <v>1</v>
      </c>
      <c r="BU407" s="34" t="s">
        <v>1320</v>
      </c>
      <c r="BV407" s="34">
        <f t="shared" ref="BV407:CB470" si="219">IF($C407="应届",($S407*0.25)/6,IF($C407="往届",($S407*0.5)/6,"NULL"))</f>
        <v>2.6999999999999997</v>
      </c>
      <c r="BW407" s="34" t="s">
        <v>1327</v>
      </c>
      <c r="BX407" s="34">
        <f t="shared" si="219"/>
        <v>2.6999999999999997</v>
      </c>
      <c r="BY407" s="34" t="s">
        <v>1332</v>
      </c>
      <c r="BZ407" s="34">
        <f t="shared" si="219"/>
        <v>2.6999999999999997</v>
      </c>
      <c r="CA407" s="34" t="s">
        <v>1336</v>
      </c>
      <c r="CB407" s="34">
        <f t="shared" si="219"/>
        <v>2.6999999999999997</v>
      </c>
      <c r="CC407" s="34" t="s">
        <v>1341</v>
      </c>
      <c r="CD407" s="34">
        <f t="shared" ref="CD407:CD470" si="220">IF($C407="应届",($S407*0.25)/6,IF($C407="往届",($S407*0.5)/6,"NULL"))</f>
        <v>2.6999999999999997</v>
      </c>
      <c r="CE407" s="34" t="s">
        <v>1346</v>
      </c>
      <c r="CF407" s="34">
        <f t="shared" ref="CF407:CF470" si="221">IF($C407="应届",($S407*0.25)/6,IF($C407="往届",($S407*0.5)/6,"NULL"))</f>
        <v>2.6999999999999997</v>
      </c>
      <c r="CG407" s="34">
        <v>1</v>
      </c>
      <c r="CH407" s="34" t="s">
        <v>1320</v>
      </c>
      <c r="CI407" s="34">
        <f t="shared" ref="CI407:CI470" si="222">IF($C407="应届",($S407*0.25)/6,IF($C407="往届",($S407*0.5)/6,"NULL"))</f>
        <v>2.6999999999999997</v>
      </c>
      <c r="CJ407" s="34" t="s">
        <v>1327</v>
      </c>
      <c r="CK407" s="34">
        <f t="shared" ref="CK407:CK470" si="223">IF($C407="应届",($S407*0.25)/6,IF($C407="往届",($S407*0.5)/6,"NULL"))</f>
        <v>2.6999999999999997</v>
      </c>
      <c r="CL407" s="34" t="s">
        <v>1332</v>
      </c>
      <c r="CM407" s="34">
        <f t="shared" ref="CM407:CM470" si="224">IF($C407="应届",($S407*0.25)/6,IF($C407="往届",($S407*0.5)/6,"NULL"))</f>
        <v>2.6999999999999997</v>
      </c>
      <c r="CN407" s="34" t="s">
        <v>1336</v>
      </c>
      <c r="CO407" s="34">
        <f t="shared" ref="CO407:CO470" si="225">IF($C407="应届",($S407*0.25)/6,IF($C407="往届",($S407*0.5)/6,"NULL"))</f>
        <v>2.6999999999999997</v>
      </c>
      <c r="CP407" s="34" t="s">
        <v>1341</v>
      </c>
      <c r="CQ407" s="34">
        <f t="shared" ref="CQ407:CQ470" si="226">IF($C407="应届",($S407*0.25)/6,IF($C407="往届",($S407*0.5)/6,"NULL"))</f>
        <v>2.6999999999999997</v>
      </c>
      <c r="CR407" s="34" t="s">
        <v>1346</v>
      </c>
      <c r="CS407" s="34">
        <f t="shared" ref="CS407:CS470" si="227">IF($C407="应届",($S407*0.25)/6,IF($C407="往届",($S407*0.5)/6,"NULL"))</f>
        <v>2.6999999999999997</v>
      </c>
    </row>
    <row r="408" spans="1:97" s="44" customFormat="1" ht="15.75">
      <c r="A408" s="42" t="s">
        <v>1110</v>
      </c>
      <c r="B408" s="40" t="s">
        <v>580</v>
      </c>
      <c r="C408" s="42" t="s">
        <v>44</v>
      </c>
      <c r="D408" s="42" t="s">
        <v>9</v>
      </c>
      <c r="E408" s="35"/>
      <c r="F408" s="42">
        <v>0.2</v>
      </c>
      <c r="G408" s="34">
        <v>0</v>
      </c>
      <c r="H408" s="34">
        <v>111</v>
      </c>
      <c r="I408" s="34">
        <v>92</v>
      </c>
      <c r="J408" s="34">
        <v>98</v>
      </c>
      <c r="K408" s="73">
        <v>68.5</v>
      </c>
      <c r="L408" s="34">
        <v>59.5</v>
      </c>
      <c r="M408" s="34">
        <v>52</v>
      </c>
      <c r="N408" s="34">
        <v>481</v>
      </c>
      <c r="O408" s="34" t="str">
        <f>IF(D408="理科",IF(N408&gt;=分数线!$C$2,"本科",""),IF(D408="文科",IF(N408&gt;=分数线!$C$3,"本科","")))</f>
        <v>本科</v>
      </c>
      <c r="P408" s="34">
        <f t="shared" si="195"/>
        <v>64.8</v>
      </c>
      <c r="Q408" s="34" t="str">
        <f>IF(D408="理科",IF(N408&gt;=分数线!$C$6,"重本",""),IF(D408="文科",IF(N408&gt;=分数线!$C$7,"重本","")))</f>
        <v/>
      </c>
      <c r="R408" s="34">
        <f t="shared" si="199"/>
        <v>0</v>
      </c>
      <c r="S408" s="34">
        <f t="shared" si="200"/>
        <v>64.8</v>
      </c>
      <c r="T408" s="34">
        <v>5</v>
      </c>
      <c r="U408" s="34" t="s">
        <v>1320</v>
      </c>
      <c r="V408" s="34">
        <f t="shared" si="201"/>
        <v>1.08</v>
      </c>
      <c r="W408" s="34" t="s">
        <v>1328</v>
      </c>
      <c r="X408" s="34">
        <f t="shared" si="201"/>
        <v>1.08</v>
      </c>
      <c r="Y408" s="34" t="s">
        <v>1353</v>
      </c>
      <c r="Z408" s="34">
        <f t="shared" si="201"/>
        <v>1.08</v>
      </c>
      <c r="AA408" s="34" t="s">
        <v>74</v>
      </c>
      <c r="AB408" s="34">
        <f t="shared" si="201"/>
        <v>1.08</v>
      </c>
      <c r="AC408" s="34" t="s">
        <v>1338</v>
      </c>
      <c r="AD408" s="34">
        <f t="shared" si="202"/>
        <v>1.08</v>
      </c>
      <c r="AE408" s="34" t="s">
        <v>1346</v>
      </c>
      <c r="AF408" s="34">
        <f t="shared" si="203"/>
        <v>1.08</v>
      </c>
      <c r="AG408" s="34" t="s">
        <v>224</v>
      </c>
      <c r="AH408" s="34" t="s">
        <v>1320</v>
      </c>
      <c r="AI408" s="34">
        <f t="shared" si="204"/>
        <v>1.08</v>
      </c>
      <c r="AJ408" s="34" t="s">
        <v>1328</v>
      </c>
      <c r="AK408" s="34">
        <f t="shared" si="205"/>
        <v>1.08</v>
      </c>
      <c r="AL408" s="34" t="s">
        <v>1353</v>
      </c>
      <c r="AM408" s="34">
        <f t="shared" si="206"/>
        <v>1.08</v>
      </c>
      <c r="AN408" s="34" t="s">
        <v>74</v>
      </c>
      <c r="AO408" s="34">
        <f t="shared" si="207"/>
        <v>1.08</v>
      </c>
      <c r="AP408" s="34" t="s">
        <v>1338</v>
      </c>
      <c r="AQ408" s="34">
        <f t="shared" si="208"/>
        <v>1.08</v>
      </c>
      <c r="AR408" s="34" t="s">
        <v>1346</v>
      </c>
      <c r="AS408" s="34">
        <f t="shared" si="209"/>
        <v>1.08</v>
      </c>
      <c r="AT408" s="34" t="s">
        <v>224</v>
      </c>
      <c r="AU408" s="34" t="s">
        <v>1320</v>
      </c>
      <c r="AV408" s="34">
        <f t="shared" si="210"/>
        <v>1.6199999999999999</v>
      </c>
      <c r="AW408" s="34" t="s">
        <v>982</v>
      </c>
      <c r="AX408" s="34">
        <f t="shared" si="210"/>
        <v>1.6199999999999999</v>
      </c>
      <c r="AY408" s="34" t="s">
        <v>1361</v>
      </c>
      <c r="AZ408" s="34">
        <f t="shared" si="210"/>
        <v>1.6199999999999999</v>
      </c>
      <c r="BA408" s="34" t="s">
        <v>74</v>
      </c>
      <c r="BB408" s="34">
        <f t="shared" si="210"/>
        <v>1.6199999999999999</v>
      </c>
      <c r="BC408" s="34" t="s">
        <v>1338</v>
      </c>
      <c r="BD408" s="34">
        <f t="shared" si="211"/>
        <v>1.6199999999999999</v>
      </c>
      <c r="BE408" s="34" t="s">
        <v>1346</v>
      </c>
      <c r="BF408" s="34">
        <f t="shared" si="212"/>
        <v>1.6199999999999999</v>
      </c>
      <c r="BG408" s="34">
        <v>5</v>
      </c>
      <c r="BH408" s="34" t="s">
        <v>1320</v>
      </c>
      <c r="BI408" s="34">
        <f t="shared" si="213"/>
        <v>1.6199999999999999</v>
      </c>
      <c r="BJ408" s="34" t="s">
        <v>982</v>
      </c>
      <c r="BK408" s="34">
        <f t="shared" si="214"/>
        <v>1.6199999999999999</v>
      </c>
      <c r="BL408" s="34" t="s">
        <v>1354</v>
      </c>
      <c r="BM408" s="34">
        <f t="shared" si="215"/>
        <v>1.6199999999999999</v>
      </c>
      <c r="BN408" s="34" t="s">
        <v>74</v>
      </c>
      <c r="BO408" s="34">
        <f t="shared" si="216"/>
        <v>1.6199999999999999</v>
      </c>
      <c r="BP408" s="34" t="s">
        <v>1338</v>
      </c>
      <c r="BQ408" s="34">
        <f t="shared" si="217"/>
        <v>1.6199999999999999</v>
      </c>
      <c r="BR408" s="34" t="s">
        <v>1346</v>
      </c>
      <c r="BS408" s="34">
        <f t="shared" si="218"/>
        <v>1.6199999999999999</v>
      </c>
      <c r="BT408" s="34">
        <v>5</v>
      </c>
      <c r="BU408" s="34" t="s">
        <v>1320</v>
      </c>
      <c r="BV408" s="34">
        <f t="shared" si="219"/>
        <v>2.6999999999999997</v>
      </c>
      <c r="BW408" s="34" t="s">
        <v>1329</v>
      </c>
      <c r="BX408" s="34">
        <f t="shared" si="219"/>
        <v>2.6999999999999997</v>
      </c>
      <c r="BY408" s="34" t="s">
        <v>70</v>
      </c>
      <c r="BZ408" s="34">
        <f t="shared" si="219"/>
        <v>2.6999999999999997</v>
      </c>
      <c r="CA408" s="34" t="s">
        <v>21</v>
      </c>
      <c r="CB408" s="34">
        <f t="shared" si="219"/>
        <v>2.6999999999999997</v>
      </c>
      <c r="CC408" s="34" t="s">
        <v>1338</v>
      </c>
      <c r="CD408" s="34">
        <f t="shared" si="220"/>
        <v>2.6999999999999997</v>
      </c>
      <c r="CE408" s="34" t="s">
        <v>1346</v>
      </c>
      <c r="CF408" s="34">
        <f t="shared" si="221"/>
        <v>2.6999999999999997</v>
      </c>
      <c r="CG408" s="34">
        <v>5</v>
      </c>
      <c r="CH408" s="34" t="s">
        <v>1320</v>
      </c>
      <c r="CI408" s="34">
        <f t="shared" si="222"/>
        <v>2.6999999999999997</v>
      </c>
      <c r="CJ408" s="34" t="s">
        <v>1329</v>
      </c>
      <c r="CK408" s="34">
        <f t="shared" si="223"/>
        <v>2.6999999999999997</v>
      </c>
      <c r="CL408" s="34" t="s">
        <v>70</v>
      </c>
      <c r="CM408" s="34">
        <f t="shared" si="224"/>
        <v>2.6999999999999997</v>
      </c>
      <c r="CN408" s="34" t="s">
        <v>1337</v>
      </c>
      <c r="CO408" s="34">
        <f t="shared" si="225"/>
        <v>2.6999999999999997</v>
      </c>
      <c r="CP408" s="34" t="s">
        <v>1338</v>
      </c>
      <c r="CQ408" s="34">
        <f t="shared" si="226"/>
        <v>2.6999999999999997</v>
      </c>
      <c r="CR408" s="34" t="s">
        <v>1346</v>
      </c>
      <c r="CS408" s="34">
        <f t="shared" si="227"/>
        <v>2.6999999999999997</v>
      </c>
    </row>
    <row r="409" spans="1:97" s="44" customFormat="1" ht="15.75">
      <c r="A409" s="42" t="s">
        <v>1111</v>
      </c>
      <c r="B409" s="40" t="s">
        <v>581</v>
      </c>
      <c r="C409" s="42" t="s">
        <v>44</v>
      </c>
      <c r="D409" s="42" t="s">
        <v>9</v>
      </c>
      <c r="E409" s="35"/>
      <c r="F409" s="42">
        <v>0</v>
      </c>
      <c r="G409" s="34">
        <v>0</v>
      </c>
      <c r="H409" s="34">
        <v>109</v>
      </c>
      <c r="I409" s="34">
        <v>82</v>
      </c>
      <c r="J409" s="34">
        <v>78</v>
      </c>
      <c r="K409" s="73">
        <v>62.5</v>
      </c>
      <c r="L409" s="34">
        <v>73</v>
      </c>
      <c r="M409" s="34">
        <v>73</v>
      </c>
      <c r="N409" s="34">
        <v>478</v>
      </c>
      <c r="O409" s="34" t="str">
        <f>IF(D409="理科",IF(N409&gt;=分数线!$C$2,"本科",""),IF(D409="文科",IF(N409&gt;=分数线!$C$3,"本科","")))</f>
        <v>本科</v>
      </c>
      <c r="P409" s="34">
        <f t="shared" si="195"/>
        <v>72</v>
      </c>
      <c r="Q409" s="34" t="str">
        <f>IF(D409="理科",IF(N409&gt;=分数线!$C$6,"重本",""),IF(D409="文科",IF(N409&gt;=分数线!$C$7,"重本","")))</f>
        <v/>
      </c>
      <c r="R409" s="34">
        <f t="shared" si="199"/>
        <v>0</v>
      </c>
      <c r="S409" s="34">
        <f t="shared" si="200"/>
        <v>72</v>
      </c>
      <c r="T409" s="34">
        <v>8</v>
      </c>
      <c r="U409" s="34" t="s">
        <v>1324</v>
      </c>
      <c r="V409" s="34">
        <f t="shared" si="201"/>
        <v>1.2</v>
      </c>
      <c r="W409" s="34" t="s">
        <v>1330</v>
      </c>
      <c r="X409" s="34">
        <f t="shared" si="201"/>
        <v>1.2</v>
      </c>
      <c r="Y409" s="34" t="s">
        <v>1365</v>
      </c>
      <c r="Z409" s="34">
        <f t="shared" si="201"/>
        <v>1.2</v>
      </c>
      <c r="AA409" s="34" t="s">
        <v>1336</v>
      </c>
      <c r="AB409" s="34">
        <f t="shared" si="201"/>
        <v>1.2</v>
      </c>
      <c r="AC409" s="34" t="s">
        <v>1338</v>
      </c>
      <c r="AD409" s="34">
        <f t="shared" si="202"/>
        <v>1.2</v>
      </c>
      <c r="AE409" s="34" t="s">
        <v>1368</v>
      </c>
      <c r="AF409" s="34">
        <f t="shared" si="203"/>
        <v>1.2</v>
      </c>
      <c r="AG409" s="34" t="s">
        <v>222</v>
      </c>
      <c r="AH409" s="34" t="s">
        <v>1321</v>
      </c>
      <c r="AI409" s="34">
        <f t="shared" si="204"/>
        <v>1.2</v>
      </c>
      <c r="AJ409" s="34" t="s">
        <v>1364</v>
      </c>
      <c r="AK409" s="34">
        <f t="shared" si="205"/>
        <v>1.2</v>
      </c>
      <c r="AL409" s="34" t="s">
        <v>1333</v>
      </c>
      <c r="AM409" s="34">
        <f t="shared" si="206"/>
        <v>1.2</v>
      </c>
      <c r="AN409" s="34" t="s">
        <v>1336</v>
      </c>
      <c r="AO409" s="34">
        <f t="shared" si="207"/>
        <v>1.2</v>
      </c>
      <c r="AP409" s="34" t="s">
        <v>1338</v>
      </c>
      <c r="AQ409" s="34">
        <f t="shared" si="208"/>
        <v>1.2</v>
      </c>
      <c r="AR409" s="34" t="s">
        <v>1347</v>
      </c>
      <c r="AS409" s="34">
        <f t="shared" si="209"/>
        <v>1.2</v>
      </c>
      <c r="AT409" s="34" t="s">
        <v>222</v>
      </c>
      <c r="AU409" s="34" t="s">
        <v>1321</v>
      </c>
      <c r="AV409" s="34">
        <f t="shared" si="210"/>
        <v>1.7999999999999998</v>
      </c>
      <c r="AW409" s="34" t="s">
        <v>1328</v>
      </c>
      <c r="AX409" s="34">
        <f t="shared" si="210"/>
        <v>1.7999999999999998</v>
      </c>
      <c r="AY409" s="34" t="s">
        <v>1333</v>
      </c>
      <c r="AZ409" s="34">
        <f t="shared" si="210"/>
        <v>1.7999999999999998</v>
      </c>
      <c r="BA409" s="34" t="s">
        <v>74</v>
      </c>
      <c r="BB409" s="34">
        <f t="shared" si="210"/>
        <v>1.7999999999999998</v>
      </c>
      <c r="BC409" s="34" t="s">
        <v>1338</v>
      </c>
      <c r="BD409" s="34">
        <f t="shared" si="211"/>
        <v>1.7999999999999998</v>
      </c>
      <c r="BE409" s="34" t="s">
        <v>1347</v>
      </c>
      <c r="BF409" s="34">
        <f t="shared" si="212"/>
        <v>1.7999999999999998</v>
      </c>
      <c r="BG409" s="34">
        <v>2</v>
      </c>
      <c r="BH409" s="34" t="s">
        <v>1321</v>
      </c>
      <c r="BI409" s="34">
        <f t="shared" si="213"/>
        <v>1.7999999999999998</v>
      </c>
      <c r="BJ409" s="34" t="s">
        <v>1328</v>
      </c>
      <c r="BK409" s="34">
        <f t="shared" si="214"/>
        <v>1.7999999999999998</v>
      </c>
      <c r="BL409" s="34" t="s">
        <v>1333</v>
      </c>
      <c r="BM409" s="34">
        <f t="shared" si="215"/>
        <v>1.7999999999999998</v>
      </c>
      <c r="BN409" s="34" t="s">
        <v>74</v>
      </c>
      <c r="BO409" s="34">
        <f t="shared" si="216"/>
        <v>1.7999999999999998</v>
      </c>
      <c r="BP409" s="34" t="s">
        <v>1338</v>
      </c>
      <c r="BQ409" s="34">
        <f t="shared" si="217"/>
        <v>1.7999999999999998</v>
      </c>
      <c r="BR409" s="34" t="s">
        <v>1347</v>
      </c>
      <c r="BS409" s="34">
        <f t="shared" si="218"/>
        <v>1.7999999999999998</v>
      </c>
      <c r="BT409" s="34">
        <v>2</v>
      </c>
      <c r="BU409" s="34" t="s">
        <v>1321</v>
      </c>
      <c r="BV409" s="34">
        <f t="shared" si="219"/>
        <v>3</v>
      </c>
      <c r="BW409" s="34" t="s">
        <v>1328</v>
      </c>
      <c r="BX409" s="34">
        <f t="shared" si="219"/>
        <v>3</v>
      </c>
      <c r="BY409" s="34" t="s">
        <v>1333</v>
      </c>
      <c r="BZ409" s="34">
        <f t="shared" si="219"/>
        <v>3</v>
      </c>
      <c r="CA409" s="34" t="s">
        <v>21</v>
      </c>
      <c r="CB409" s="34">
        <f t="shared" si="219"/>
        <v>3</v>
      </c>
      <c r="CC409" s="34" t="s">
        <v>1338</v>
      </c>
      <c r="CD409" s="34">
        <f t="shared" si="220"/>
        <v>3</v>
      </c>
      <c r="CE409" s="34" t="s">
        <v>1347</v>
      </c>
      <c r="CF409" s="34">
        <f t="shared" si="221"/>
        <v>3</v>
      </c>
      <c r="CG409" s="34">
        <v>2</v>
      </c>
      <c r="CH409" s="34" t="s">
        <v>1321</v>
      </c>
      <c r="CI409" s="34">
        <f t="shared" si="222"/>
        <v>3</v>
      </c>
      <c r="CJ409" s="34" t="s">
        <v>1328</v>
      </c>
      <c r="CK409" s="34">
        <f t="shared" si="223"/>
        <v>3</v>
      </c>
      <c r="CL409" s="34" t="s">
        <v>1333</v>
      </c>
      <c r="CM409" s="34">
        <f t="shared" si="224"/>
        <v>3</v>
      </c>
      <c r="CN409" s="34" t="s">
        <v>1337</v>
      </c>
      <c r="CO409" s="34">
        <f t="shared" si="225"/>
        <v>3</v>
      </c>
      <c r="CP409" s="34" t="s">
        <v>1338</v>
      </c>
      <c r="CQ409" s="34">
        <f t="shared" si="226"/>
        <v>3</v>
      </c>
      <c r="CR409" s="34" t="s">
        <v>1347</v>
      </c>
      <c r="CS409" s="34">
        <f t="shared" si="227"/>
        <v>3</v>
      </c>
    </row>
    <row r="410" spans="1:97" s="44" customFormat="1" ht="15.75">
      <c r="A410" s="42" t="s">
        <v>1112</v>
      </c>
      <c r="B410" s="40" t="s">
        <v>582</v>
      </c>
      <c r="C410" s="42" t="s">
        <v>44</v>
      </c>
      <c r="D410" s="42" t="s">
        <v>9</v>
      </c>
      <c r="E410" s="35"/>
      <c r="F410" s="42">
        <v>0</v>
      </c>
      <c r="G410" s="34">
        <v>0</v>
      </c>
      <c r="H410" s="34">
        <v>104</v>
      </c>
      <c r="I410" s="34">
        <v>102</v>
      </c>
      <c r="J410" s="34">
        <v>86</v>
      </c>
      <c r="K410" s="73">
        <v>66</v>
      </c>
      <c r="L410" s="34">
        <v>61</v>
      </c>
      <c r="M410" s="34">
        <v>57</v>
      </c>
      <c r="N410" s="34">
        <v>476</v>
      </c>
      <c r="O410" s="34" t="str">
        <f>IF(D410="理科",IF(N410&gt;=分数线!$C$2,"本科",""),IF(D410="文科",IF(N410&gt;=分数线!$C$3,"本科","")))</f>
        <v>本科</v>
      </c>
      <c r="P410" s="34">
        <f t="shared" si="195"/>
        <v>72</v>
      </c>
      <c r="Q410" s="34" t="str">
        <f>IF(D410="理科",IF(N410&gt;=分数线!$C$6,"重本",""),IF(D410="文科",IF(N410&gt;=分数线!$C$7,"重本","")))</f>
        <v/>
      </c>
      <c r="R410" s="34">
        <f t="shared" si="199"/>
        <v>0</v>
      </c>
      <c r="S410" s="34">
        <f t="shared" si="200"/>
        <v>72</v>
      </c>
      <c r="T410" s="34">
        <v>9</v>
      </c>
      <c r="U410" s="34" t="s">
        <v>1325</v>
      </c>
      <c r="V410" s="34">
        <f t="shared" si="201"/>
        <v>1.2</v>
      </c>
      <c r="W410" s="34" t="s">
        <v>1360</v>
      </c>
      <c r="X410" s="34">
        <f t="shared" si="201"/>
        <v>1.2</v>
      </c>
      <c r="Y410" s="34" t="s">
        <v>1335</v>
      </c>
      <c r="Z410" s="34">
        <f t="shared" si="201"/>
        <v>1.2</v>
      </c>
      <c r="AA410" s="34" t="s">
        <v>1367</v>
      </c>
      <c r="AB410" s="34">
        <f t="shared" si="201"/>
        <v>1.2</v>
      </c>
      <c r="AC410" s="34" t="s">
        <v>1338</v>
      </c>
      <c r="AD410" s="34">
        <f t="shared" si="202"/>
        <v>1.2</v>
      </c>
      <c r="AE410" s="34" t="s">
        <v>1346</v>
      </c>
      <c r="AF410" s="34">
        <f t="shared" si="203"/>
        <v>1.2</v>
      </c>
      <c r="AG410" s="34" t="s">
        <v>224</v>
      </c>
      <c r="AH410" s="34" t="s">
        <v>1320</v>
      </c>
      <c r="AI410" s="34">
        <f t="shared" si="204"/>
        <v>1.2</v>
      </c>
      <c r="AJ410" s="34" t="s">
        <v>1328</v>
      </c>
      <c r="AK410" s="34">
        <f t="shared" si="205"/>
        <v>1.2</v>
      </c>
      <c r="AL410" s="34" t="s">
        <v>1353</v>
      </c>
      <c r="AM410" s="34">
        <f t="shared" si="206"/>
        <v>1.2</v>
      </c>
      <c r="AN410" s="34" t="s">
        <v>74</v>
      </c>
      <c r="AO410" s="34">
        <f t="shared" si="207"/>
        <v>1.2</v>
      </c>
      <c r="AP410" s="34" t="s">
        <v>1338</v>
      </c>
      <c r="AQ410" s="34">
        <f t="shared" si="208"/>
        <v>1.2</v>
      </c>
      <c r="AR410" s="34" t="s">
        <v>1346</v>
      </c>
      <c r="AS410" s="34">
        <f t="shared" si="209"/>
        <v>1.2</v>
      </c>
      <c r="AT410" s="34" t="s">
        <v>224</v>
      </c>
      <c r="AU410" s="34" t="s">
        <v>1320</v>
      </c>
      <c r="AV410" s="34">
        <f t="shared" si="210"/>
        <v>1.7999999999999998</v>
      </c>
      <c r="AW410" s="34" t="s">
        <v>982</v>
      </c>
      <c r="AX410" s="34">
        <f t="shared" si="210"/>
        <v>1.7999999999999998</v>
      </c>
      <c r="AY410" s="34" t="s">
        <v>1361</v>
      </c>
      <c r="AZ410" s="34">
        <f t="shared" si="210"/>
        <v>1.7999999999999998</v>
      </c>
      <c r="BA410" s="34" t="s">
        <v>74</v>
      </c>
      <c r="BB410" s="34">
        <f t="shared" si="210"/>
        <v>1.7999999999999998</v>
      </c>
      <c r="BC410" s="34" t="s">
        <v>1338</v>
      </c>
      <c r="BD410" s="34">
        <f t="shared" si="211"/>
        <v>1.7999999999999998</v>
      </c>
      <c r="BE410" s="34" t="s">
        <v>1346</v>
      </c>
      <c r="BF410" s="34">
        <f t="shared" si="212"/>
        <v>1.7999999999999998</v>
      </c>
      <c r="BG410" s="34">
        <v>5</v>
      </c>
      <c r="BH410" s="34" t="s">
        <v>1320</v>
      </c>
      <c r="BI410" s="34">
        <f t="shared" si="213"/>
        <v>1.7999999999999998</v>
      </c>
      <c r="BJ410" s="34" t="s">
        <v>982</v>
      </c>
      <c r="BK410" s="34">
        <f t="shared" si="214"/>
        <v>1.7999999999999998</v>
      </c>
      <c r="BL410" s="34" t="s">
        <v>1354</v>
      </c>
      <c r="BM410" s="34">
        <f t="shared" si="215"/>
        <v>1.7999999999999998</v>
      </c>
      <c r="BN410" s="34" t="s">
        <v>74</v>
      </c>
      <c r="BO410" s="34">
        <f t="shared" si="216"/>
        <v>1.7999999999999998</v>
      </c>
      <c r="BP410" s="34" t="s">
        <v>1338</v>
      </c>
      <c r="BQ410" s="34">
        <f t="shared" si="217"/>
        <v>1.7999999999999998</v>
      </c>
      <c r="BR410" s="34" t="s">
        <v>1346</v>
      </c>
      <c r="BS410" s="34">
        <f t="shared" si="218"/>
        <v>1.7999999999999998</v>
      </c>
      <c r="BT410" s="34">
        <v>5</v>
      </c>
      <c r="BU410" s="34" t="s">
        <v>1320</v>
      </c>
      <c r="BV410" s="34">
        <f t="shared" si="219"/>
        <v>3</v>
      </c>
      <c r="BW410" s="34" t="s">
        <v>1329</v>
      </c>
      <c r="BX410" s="34">
        <f t="shared" si="219"/>
        <v>3</v>
      </c>
      <c r="BY410" s="34" t="s">
        <v>70</v>
      </c>
      <c r="BZ410" s="34">
        <f t="shared" si="219"/>
        <v>3</v>
      </c>
      <c r="CA410" s="34" t="s">
        <v>21</v>
      </c>
      <c r="CB410" s="34">
        <f t="shared" si="219"/>
        <v>3</v>
      </c>
      <c r="CC410" s="34" t="s">
        <v>1338</v>
      </c>
      <c r="CD410" s="34">
        <f t="shared" si="220"/>
        <v>3</v>
      </c>
      <c r="CE410" s="34" t="s">
        <v>1346</v>
      </c>
      <c r="CF410" s="34">
        <f t="shared" si="221"/>
        <v>3</v>
      </c>
      <c r="CG410" s="34">
        <v>5</v>
      </c>
      <c r="CH410" s="34" t="s">
        <v>1320</v>
      </c>
      <c r="CI410" s="34">
        <f t="shared" si="222"/>
        <v>3</v>
      </c>
      <c r="CJ410" s="34" t="s">
        <v>1329</v>
      </c>
      <c r="CK410" s="34">
        <f t="shared" si="223"/>
        <v>3</v>
      </c>
      <c r="CL410" s="34" t="s">
        <v>70</v>
      </c>
      <c r="CM410" s="34">
        <f t="shared" si="224"/>
        <v>3</v>
      </c>
      <c r="CN410" s="34" t="s">
        <v>1337</v>
      </c>
      <c r="CO410" s="34">
        <f t="shared" si="225"/>
        <v>3</v>
      </c>
      <c r="CP410" s="34" t="s">
        <v>1338</v>
      </c>
      <c r="CQ410" s="34">
        <f t="shared" si="226"/>
        <v>3</v>
      </c>
      <c r="CR410" s="34" t="s">
        <v>1346</v>
      </c>
      <c r="CS410" s="34">
        <f t="shared" si="227"/>
        <v>3</v>
      </c>
    </row>
    <row r="411" spans="1:97" s="44" customFormat="1" ht="15.75">
      <c r="A411" s="42" t="s">
        <v>1113</v>
      </c>
      <c r="B411" s="40" t="s">
        <v>583</v>
      </c>
      <c r="C411" s="42" t="s">
        <v>44</v>
      </c>
      <c r="D411" s="42" t="s">
        <v>9</v>
      </c>
      <c r="E411" s="35"/>
      <c r="F411" s="42">
        <v>0.2</v>
      </c>
      <c r="G411" s="34">
        <v>0</v>
      </c>
      <c r="H411" s="34">
        <v>113</v>
      </c>
      <c r="I411" s="34">
        <v>87</v>
      </c>
      <c r="J411" s="34">
        <v>104</v>
      </c>
      <c r="K411" s="73">
        <v>61</v>
      </c>
      <c r="L411" s="34">
        <v>71</v>
      </c>
      <c r="M411" s="34">
        <v>39</v>
      </c>
      <c r="N411" s="34">
        <v>475</v>
      </c>
      <c r="O411" s="34" t="str">
        <f>IF(D411="理科",IF(N411&gt;=分数线!$C$2,"本科",""),IF(D411="文科",IF(N411&gt;=分数线!$C$3,"本科","")))</f>
        <v>本科</v>
      </c>
      <c r="P411" s="34">
        <f t="shared" si="195"/>
        <v>64.8</v>
      </c>
      <c r="Q411" s="34" t="str">
        <f>IF(D411="理科",IF(N411&gt;=分数线!$C$6,"重本",""),IF(D411="文科",IF(N411&gt;=分数线!$C$7,"重本","")))</f>
        <v/>
      </c>
      <c r="R411" s="34">
        <f t="shared" si="199"/>
        <v>0</v>
      </c>
      <c r="S411" s="34">
        <f t="shared" si="200"/>
        <v>64.8</v>
      </c>
      <c r="T411" s="34">
        <v>1</v>
      </c>
      <c r="U411" s="34" t="s">
        <v>1320</v>
      </c>
      <c r="V411" s="34">
        <f t="shared" si="201"/>
        <v>1.08</v>
      </c>
      <c r="W411" s="34" t="s">
        <v>1327</v>
      </c>
      <c r="X411" s="34">
        <f t="shared" si="201"/>
        <v>1.08</v>
      </c>
      <c r="Y411" s="34" t="s">
        <v>1332</v>
      </c>
      <c r="Z411" s="34">
        <f t="shared" si="201"/>
        <v>1.08</v>
      </c>
      <c r="AA411" s="34" t="s">
        <v>1367</v>
      </c>
      <c r="AB411" s="34">
        <f t="shared" si="201"/>
        <v>1.08</v>
      </c>
      <c r="AC411" s="34" t="s">
        <v>1341</v>
      </c>
      <c r="AD411" s="34">
        <f t="shared" si="202"/>
        <v>1.08</v>
      </c>
      <c r="AE411" s="34" t="s">
        <v>1346</v>
      </c>
      <c r="AF411" s="34">
        <f t="shared" si="203"/>
        <v>1.08</v>
      </c>
      <c r="AG411" s="34" t="s">
        <v>226</v>
      </c>
      <c r="AH411" s="34" t="s">
        <v>1320</v>
      </c>
      <c r="AI411" s="34">
        <f t="shared" si="204"/>
        <v>1.08</v>
      </c>
      <c r="AJ411" s="34" t="s">
        <v>1327</v>
      </c>
      <c r="AK411" s="34">
        <f t="shared" si="205"/>
        <v>1.08</v>
      </c>
      <c r="AL411" s="34" t="s">
        <v>1332</v>
      </c>
      <c r="AM411" s="34">
        <f t="shared" si="206"/>
        <v>1.08</v>
      </c>
      <c r="AN411" s="34" t="s">
        <v>1367</v>
      </c>
      <c r="AO411" s="34">
        <f t="shared" si="207"/>
        <v>1.08</v>
      </c>
      <c r="AP411" s="34" t="s">
        <v>1341</v>
      </c>
      <c r="AQ411" s="34">
        <f t="shared" si="208"/>
        <v>1.08</v>
      </c>
      <c r="AR411" s="34" t="s">
        <v>1346</v>
      </c>
      <c r="AS411" s="34">
        <f t="shared" si="209"/>
        <v>1.08</v>
      </c>
      <c r="AT411" s="34" t="s">
        <v>226</v>
      </c>
      <c r="AU411" s="34" t="s">
        <v>1320</v>
      </c>
      <c r="AV411" s="34">
        <f t="shared" si="210"/>
        <v>1.6199999999999999</v>
      </c>
      <c r="AW411" s="34" t="s">
        <v>1327</v>
      </c>
      <c r="AX411" s="34">
        <f t="shared" si="210"/>
        <v>1.6199999999999999</v>
      </c>
      <c r="AY411" s="34" t="s">
        <v>1332</v>
      </c>
      <c r="AZ411" s="34">
        <f t="shared" si="210"/>
        <v>1.6199999999999999</v>
      </c>
      <c r="BA411" s="34" t="s">
        <v>1336</v>
      </c>
      <c r="BB411" s="34">
        <f t="shared" si="210"/>
        <v>1.6199999999999999</v>
      </c>
      <c r="BC411" s="34" t="s">
        <v>1341</v>
      </c>
      <c r="BD411" s="34">
        <f t="shared" si="211"/>
        <v>1.6199999999999999</v>
      </c>
      <c r="BE411" s="34" t="s">
        <v>1346</v>
      </c>
      <c r="BF411" s="34">
        <f t="shared" si="212"/>
        <v>1.6199999999999999</v>
      </c>
      <c r="BG411" s="34">
        <v>1</v>
      </c>
      <c r="BH411" s="34" t="s">
        <v>1320</v>
      </c>
      <c r="BI411" s="34">
        <f t="shared" si="213"/>
        <v>1.6199999999999999</v>
      </c>
      <c r="BJ411" s="34" t="s">
        <v>1327</v>
      </c>
      <c r="BK411" s="34">
        <f t="shared" si="214"/>
        <v>1.6199999999999999</v>
      </c>
      <c r="BL411" s="34" t="s">
        <v>1332</v>
      </c>
      <c r="BM411" s="34">
        <f t="shared" si="215"/>
        <v>1.6199999999999999</v>
      </c>
      <c r="BN411" s="34" t="s">
        <v>1336</v>
      </c>
      <c r="BO411" s="34">
        <f t="shared" si="216"/>
        <v>1.6199999999999999</v>
      </c>
      <c r="BP411" s="34" t="s">
        <v>1341</v>
      </c>
      <c r="BQ411" s="34">
        <f t="shared" si="217"/>
        <v>1.6199999999999999</v>
      </c>
      <c r="BR411" s="34" t="s">
        <v>1346</v>
      </c>
      <c r="BS411" s="34">
        <f t="shared" si="218"/>
        <v>1.6199999999999999</v>
      </c>
      <c r="BT411" s="34">
        <v>1</v>
      </c>
      <c r="BU411" s="34" t="s">
        <v>1320</v>
      </c>
      <c r="BV411" s="34">
        <f t="shared" si="219"/>
        <v>2.6999999999999997</v>
      </c>
      <c r="BW411" s="34" t="s">
        <v>1327</v>
      </c>
      <c r="BX411" s="34">
        <f t="shared" si="219"/>
        <v>2.6999999999999997</v>
      </c>
      <c r="BY411" s="34" t="s">
        <v>1332</v>
      </c>
      <c r="BZ411" s="34">
        <f t="shared" si="219"/>
        <v>2.6999999999999997</v>
      </c>
      <c r="CA411" s="34" t="s">
        <v>1336</v>
      </c>
      <c r="CB411" s="34">
        <f t="shared" si="219"/>
        <v>2.6999999999999997</v>
      </c>
      <c r="CC411" s="34" t="s">
        <v>1341</v>
      </c>
      <c r="CD411" s="34">
        <f t="shared" si="220"/>
        <v>2.6999999999999997</v>
      </c>
      <c r="CE411" s="34" t="s">
        <v>1346</v>
      </c>
      <c r="CF411" s="34">
        <f t="shared" si="221"/>
        <v>2.6999999999999997</v>
      </c>
      <c r="CG411" s="34">
        <v>1</v>
      </c>
      <c r="CH411" s="34" t="s">
        <v>1320</v>
      </c>
      <c r="CI411" s="34">
        <f t="shared" si="222"/>
        <v>2.6999999999999997</v>
      </c>
      <c r="CJ411" s="34" t="s">
        <v>1327</v>
      </c>
      <c r="CK411" s="34">
        <f t="shared" si="223"/>
        <v>2.6999999999999997</v>
      </c>
      <c r="CL411" s="34" t="s">
        <v>1332</v>
      </c>
      <c r="CM411" s="34">
        <f t="shared" si="224"/>
        <v>2.6999999999999997</v>
      </c>
      <c r="CN411" s="34" t="s">
        <v>1336</v>
      </c>
      <c r="CO411" s="34">
        <f t="shared" si="225"/>
        <v>2.6999999999999997</v>
      </c>
      <c r="CP411" s="34" t="s">
        <v>1341</v>
      </c>
      <c r="CQ411" s="34">
        <f t="shared" si="226"/>
        <v>2.6999999999999997</v>
      </c>
      <c r="CR411" s="34" t="s">
        <v>1346</v>
      </c>
      <c r="CS411" s="34">
        <f t="shared" si="227"/>
        <v>2.6999999999999997</v>
      </c>
    </row>
    <row r="412" spans="1:97" s="44" customFormat="1" ht="15.75">
      <c r="A412" s="42" t="s">
        <v>1114</v>
      </c>
      <c r="B412" s="40" t="s">
        <v>584</v>
      </c>
      <c r="C412" s="42" t="s">
        <v>44</v>
      </c>
      <c r="D412" s="42" t="s">
        <v>9</v>
      </c>
      <c r="E412" s="35"/>
      <c r="F412" s="42">
        <v>0.8</v>
      </c>
      <c r="G412" s="34">
        <v>0</v>
      </c>
      <c r="H412" s="34">
        <v>116</v>
      </c>
      <c r="I412" s="34">
        <v>73</v>
      </c>
      <c r="J412" s="34">
        <v>98</v>
      </c>
      <c r="K412" s="73">
        <v>63</v>
      </c>
      <c r="L412" s="34">
        <v>70.5</v>
      </c>
      <c r="M412" s="34">
        <v>54</v>
      </c>
      <c r="N412" s="34">
        <v>475</v>
      </c>
      <c r="O412" s="34" t="str">
        <f>IF(D412="理科",IF(N412&gt;=分数线!$C$2,"本科",""),IF(D412="文科",IF(N412&gt;=分数线!$C$3,"本科","")))</f>
        <v>本科</v>
      </c>
      <c r="P412" s="34">
        <f t="shared" si="195"/>
        <v>43.199999999999996</v>
      </c>
      <c r="Q412" s="34" t="str">
        <f>IF(D412="理科",IF(N412&gt;=分数线!$C$6,"重本",""),IF(D412="文科",IF(N412&gt;=分数线!$C$7,"重本","")))</f>
        <v/>
      </c>
      <c r="R412" s="34">
        <f t="shared" si="199"/>
        <v>0</v>
      </c>
      <c r="S412" s="34">
        <f t="shared" si="200"/>
        <v>43.199999999999996</v>
      </c>
      <c r="T412" s="34">
        <v>11</v>
      </c>
      <c r="U412" s="34" t="s">
        <v>1325</v>
      </c>
      <c r="V412" s="34">
        <f t="shared" si="201"/>
        <v>0.71999999999999986</v>
      </c>
      <c r="W412" s="34" t="s">
        <v>1330</v>
      </c>
      <c r="X412" s="34">
        <f t="shared" si="201"/>
        <v>0.71999999999999986</v>
      </c>
      <c r="Y412" s="34" t="s">
        <v>1355</v>
      </c>
      <c r="Z412" s="34">
        <f t="shared" si="201"/>
        <v>0.71999999999999986</v>
      </c>
      <c r="AA412" s="34" t="s">
        <v>1336</v>
      </c>
      <c r="AB412" s="34">
        <f t="shared" si="201"/>
        <v>0.71999999999999986</v>
      </c>
      <c r="AC412" s="34" t="s">
        <v>1338</v>
      </c>
      <c r="AD412" s="34">
        <f t="shared" si="202"/>
        <v>0.71999999999999986</v>
      </c>
      <c r="AE412" s="34" t="s">
        <v>1368</v>
      </c>
      <c r="AF412" s="34">
        <f t="shared" si="203"/>
        <v>0.71999999999999986</v>
      </c>
      <c r="AG412" s="34" t="s">
        <v>222</v>
      </c>
      <c r="AH412" s="34" t="s">
        <v>1321</v>
      </c>
      <c r="AI412" s="34">
        <f t="shared" si="204"/>
        <v>0.71999999999999986</v>
      </c>
      <c r="AJ412" s="34" t="s">
        <v>1364</v>
      </c>
      <c r="AK412" s="34">
        <f t="shared" si="205"/>
        <v>0.71999999999999986</v>
      </c>
      <c r="AL412" s="34" t="s">
        <v>1333</v>
      </c>
      <c r="AM412" s="34">
        <f t="shared" si="206"/>
        <v>0.71999999999999986</v>
      </c>
      <c r="AN412" s="34" t="s">
        <v>1336</v>
      </c>
      <c r="AO412" s="34">
        <f t="shared" si="207"/>
        <v>0.71999999999999986</v>
      </c>
      <c r="AP412" s="34" t="s">
        <v>1338</v>
      </c>
      <c r="AQ412" s="34">
        <f t="shared" si="208"/>
        <v>0.71999999999999986</v>
      </c>
      <c r="AR412" s="34" t="s">
        <v>1347</v>
      </c>
      <c r="AS412" s="34">
        <f t="shared" si="209"/>
        <v>0.71999999999999986</v>
      </c>
      <c r="AT412" s="34" t="s">
        <v>222</v>
      </c>
      <c r="AU412" s="34" t="s">
        <v>1321</v>
      </c>
      <c r="AV412" s="34">
        <f t="shared" si="210"/>
        <v>1.0799999999999998</v>
      </c>
      <c r="AW412" s="34" t="s">
        <v>1328</v>
      </c>
      <c r="AX412" s="34">
        <f t="shared" si="210"/>
        <v>1.0799999999999998</v>
      </c>
      <c r="AY412" s="34" t="s">
        <v>1333</v>
      </c>
      <c r="AZ412" s="34">
        <f t="shared" si="210"/>
        <v>1.0799999999999998</v>
      </c>
      <c r="BA412" s="34" t="s">
        <v>74</v>
      </c>
      <c r="BB412" s="34">
        <f t="shared" si="210"/>
        <v>1.0799999999999998</v>
      </c>
      <c r="BC412" s="34" t="s">
        <v>1338</v>
      </c>
      <c r="BD412" s="34">
        <f t="shared" si="211"/>
        <v>1.0799999999999998</v>
      </c>
      <c r="BE412" s="34" t="s">
        <v>1347</v>
      </c>
      <c r="BF412" s="34">
        <f t="shared" si="212"/>
        <v>1.0799999999999998</v>
      </c>
      <c r="BG412" s="34">
        <v>2</v>
      </c>
      <c r="BH412" s="34" t="s">
        <v>1321</v>
      </c>
      <c r="BI412" s="34">
        <f t="shared" si="213"/>
        <v>1.0799999999999998</v>
      </c>
      <c r="BJ412" s="34" t="s">
        <v>1328</v>
      </c>
      <c r="BK412" s="34">
        <f t="shared" si="214"/>
        <v>1.0799999999999998</v>
      </c>
      <c r="BL412" s="34" t="s">
        <v>1333</v>
      </c>
      <c r="BM412" s="34">
        <f t="shared" si="215"/>
        <v>1.0799999999999998</v>
      </c>
      <c r="BN412" s="34" t="s">
        <v>74</v>
      </c>
      <c r="BO412" s="34">
        <f t="shared" si="216"/>
        <v>1.0799999999999998</v>
      </c>
      <c r="BP412" s="34" t="s">
        <v>1338</v>
      </c>
      <c r="BQ412" s="34">
        <f t="shared" si="217"/>
        <v>1.0799999999999998</v>
      </c>
      <c r="BR412" s="34" t="s">
        <v>1347</v>
      </c>
      <c r="BS412" s="34">
        <f t="shared" si="218"/>
        <v>1.0799999999999998</v>
      </c>
      <c r="BT412" s="34">
        <v>2</v>
      </c>
      <c r="BU412" s="34" t="s">
        <v>1321</v>
      </c>
      <c r="BV412" s="34">
        <f t="shared" si="219"/>
        <v>1.7999999999999998</v>
      </c>
      <c r="BW412" s="34" t="s">
        <v>1328</v>
      </c>
      <c r="BX412" s="34">
        <f t="shared" si="219"/>
        <v>1.7999999999999998</v>
      </c>
      <c r="BY412" s="34" t="s">
        <v>1333</v>
      </c>
      <c r="BZ412" s="34">
        <f t="shared" si="219"/>
        <v>1.7999999999999998</v>
      </c>
      <c r="CA412" s="34" t="s">
        <v>21</v>
      </c>
      <c r="CB412" s="34">
        <f t="shared" si="219"/>
        <v>1.7999999999999998</v>
      </c>
      <c r="CC412" s="34" t="s">
        <v>1338</v>
      </c>
      <c r="CD412" s="34">
        <f t="shared" si="220"/>
        <v>1.7999999999999998</v>
      </c>
      <c r="CE412" s="34" t="s">
        <v>1347</v>
      </c>
      <c r="CF412" s="34">
        <f t="shared" si="221"/>
        <v>1.7999999999999998</v>
      </c>
      <c r="CG412" s="34">
        <v>2</v>
      </c>
      <c r="CH412" s="34" t="s">
        <v>1321</v>
      </c>
      <c r="CI412" s="34">
        <f t="shared" si="222"/>
        <v>1.7999999999999998</v>
      </c>
      <c r="CJ412" s="34" t="s">
        <v>1328</v>
      </c>
      <c r="CK412" s="34">
        <f t="shared" si="223"/>
        <v>1.7999999999999998</v>
      </c>
      <c r="CL412" s="34" t="s">
        <v>1333</v>
      </c>
      <c r="CM412" s="34">
        <f t="shared" si="224"/>
        <v>1.7999999999999998</v>
      </c>
      <c r="CN412" s="34" t="s">
        <v>1337</v>
      </c>
      <c r="CO412" s="34">
        <f t="shared" si="225"/>
        <v>1.7999999999999998</v>
      </c>
      <c r="CP412" s="34" t="s">
        <v>1338</v>
      </c>
      <c r="CQ412" s="34">
        <f t="shared" si="226"/>
        <v>1.7999999999999998</v>
      </c>
      <c r="CR412" s="34" t="s">
        <v>1347</v>
      </c>
      <c r="CS412" s="34">
        <f t="shared" si="227"/>
        <v>1.7999999999999998</v>
      </c>
    </row>
    <row r="413" spans="1:97" s="44" customFormat="1" ht="15.75">
      <c r="A413" s="42" t="s">
        <v>1115</v>
      </c>
      <c r="B413" s="40" t="s">
        <v>585</v>
      </c>
      <c r="C413" s="42" t="s">
        <v>44</v>
      </c>
      <c r="D413" s="42" t="s">
        <v>9</v>
      </c>
      <c r="E413" s="35"/>
      <c r="F413" s="42">
        <v>0</v>
      </c>
      <c r="G413" s="34">
        <v>0</v>
      </c>
      <c r="H413" s="34">
        <v>110</v>
      </c>
      <c r="I413" s="34">
        <v>79</v>
      </c>
      <c r="J413" s="34">
        <v>82</v>
      </c>
      <c r="K413" s="73">
        <v>74.5</v>
      </c>
      <c r="L413" s="34">
        <v>65</v>
      </c>
      <c r="M413" s="34">
        <v>60</v>
      </c>
      <c r="N413" s="34">
        <v>471</v>
      </c>
      <c r="O413" s="34" t="str">
        <f>IF(D413="理科",IF(N413&gt;=分数线!$C$2,"本科",""),IF(D413="文科",IF(N413&gt;=分数线!$C$3,"本科","")))</f>
        <v>本科</v>
      </c>
      <c r="P413" s="34">
        <f t="shared" si="195"/>
        <v>72</v>
      </c>
      <c r="Q413" s="34" t="str">
        <f>IF(D413="理科",IF(N413&gt;=分数线!$C$6,"重本",""),IF(D413="文科",IF(N413&gt;=分数线!$C$7,"重本","")))</f>
        <v/>
      </c>
      <c r="R413" s="34">
        <f t="shared" si="199"/>
        <v>0</v>
      </c>
      <c r="S413" s="34">
        <f t="shared" si="200"/>
        <v>72</v>
      </c>
      <c r="T413" s="34">
        <v>8</v>
      </c>
      <c r="U413" s="34" t="s">
        <v>1324</v>
      </c>
      <c r="V413" s="34">
        <f t="shared" si="201"/>
        <v>1.2</v>
      </c>
      <c r="W413" s="34" t="s">
        <v>1330</v>
      </c>
      <c r="X413" s="34">
        <f t="shared" si="201"/>
        <v>1.2</v>
      </c>
      <c r="Y413" s="34" t="s">
        <v>1365</v>
      </c>
      <c r="Z413" s="34">
        <f t="shared" si="201"/>
        <v>1.2</v>
      </c>
      <c r="AA413" s="34" t="s">
        <v>1336</v>
      </c>
      <c r="AB413" s="34">
        <f t="shared" si="201"/>
        <v>1.2</v>
      </c>
      <c r="AC413" s="34" t="s">
        <v>1338</v>
      </c>
      <c r="AD413" s="34">
        <f t="shared" si="202"/>
        <v>1.2</v>
      </c>
      <c r="AE413" s="34" t="s">
        <v>1368</v>
      </c>
      <c r="AF413" s="34">
        <f t="shared" si="203"/>
        <v>1.2</v>
      </c>
      <c r="AG413" s="34" t="s">
        <v>222</v>
      </c>
      <c r="AH413" s="34" t="s">
        <v>1321</v>
      </c>
      <c r="AI413" s="34">
        <f t="shared" si="204"/>
        <v>1.2</v>
      </c>
      <c r="AJ413" s="34" t="s">
        <v>1364</v>
      </c>
      <c r="AK413" s="34">
        <f t="shared" si="205"/>
        <v>1.2</v>
      </c>
      <c r="AL413" s="34" t="s">
        <v>1333</v>
      </c>
      <c r="AM413" s="34">
        <f t="shared" si="206"/>
        <v>1.2</v>
      </c>
      <c r="AN413" s="34" t="s">
        <v>1336</v>
      </c>
      <c r="AO413" s="34">
        <f t="shared" si="207"/>
        <v>1.2</v>
      </c>
      <c r="AP413" s="34" t="s">
        <v>1338</v>
      </c>
      <c r="AQ413" s="34">
        <f t="shared" si="208"/>
        <v>1.2</v>
      </c>
      <c r="AR413" s="34" t="s">
        <v>1347</v>
      </c>
      <c r="AS413" s="34">
        <f t="shared" si="209"/>
        <v>1.2</v>
      </c>
      <c r="AT413" s="34" t="s">
        <v>222</v>
      </c>
      <c r="AU413" s="34" t="s">
        <v>1321</v>
      </c>
      <c r="AV413" s="34">
        <f t="shared" si="210"/>
        <v>1.7999999999999998</v>
      </c>
      <c r="AW413" s="34" t="s">
        <v>1328</v>
      </c>
      <c r="AX413" s="34">
        <f t="shared" si="210"/>
        <v>1.7999999999999998</v>
      </c>
      <c r="AY413" s="34" t="s">
        <v>1333</v>
      </c>
      <c r="AZ413" s="34">
        <f t="shared" si="210"/>
        <v>1.7999999999999998</v>
      </c>
      <c r="BA413" s="34" t="s">
        <v>74</v>
      </c>
      <c r="BB413" s="34">
        <f t="shared" si="210"/>
        <v>1.7999999999999998</v>
      </c>
      <c r="BC413" s="34" t="s">
        <v>1338</v>
      </c>
      <c r="BD413" s="34">
        <f t="shared" si="211"/>
        <v>1.7999999999999998</v>
      </c>
      <c r="BE413" s="34" t="s">
        <v>1347</v>
      </c>
      <c r="BF413" s="34">
        <f t="shared" si="212"/>
        <v>1.7999999999999998</v>
      </c>
      <c r="BG413" s="34">
        <v>2</v>
      </c>
      <c r="BH413" s="34" t="s">
        <v>1321</v>
      </c>
      <c r="BI413" s="34">
        <f t="shared" si="213"/>
        <v>1.7999999999999998</v>
      </c>
      <c r="BJ413" s="34" t="s">
        <v>1328</v>
      </c>
      <c r="BK413" s="34">
        <f t="shared" si="214"/>
        <v>1.7999999999999998</v>
      </c>
      <c r="BL413" s="34" t="s">
        <v>1333</v>
      </c>
      <c r="BM413" s="34">
        <f t="shared" si="215"/>
        <v>1.7999999999999998</v>
      </c>
      <c r="BN413" s="34" t="s">
        <v>74</v>
      </c>
      <c r="BO413" s="34">
        <f t="shared" si="216"/>
        <v>1.7999999999999998</v>
      </c>
      <c r="BP413" s="34" t="s">
        <v>1338</v>
      </c>
      <c r="BQ413" s="34">
        <f t="shared" si="217"/>
        <v>1.7999999999999998</v>
      </c>
      <c r="BR413" s="34" t="s">
        <v>1347</v>
      </c>
      <c r="BS413" s="34">
        <f t="shared" si="218"/>
        <v>1.7999999999999998</v>
      </c>
      <c r="BT413" s="34">
        <v>2</v>
      </c>
      <c r="BU413" s="34" t="s">
        <v>1321</v>
      </c>
      <c r="BV413" s="34">
        <f t="shared" si="219"/>
        <v>3</v>
      </c>
      <c r="BW413" s="34" t="s">
        <v>1328</v>
      </c>
      <c r="BX413" s="34">
        <f t="shared" si="219"/>
        <v>3</v>
      </c>
      <c r="BY413" s="34" t="s">
        <v>1333</v>
      </c>
      <c r="BZ413" s="34">
        <f t="shared" si="219"/>
        <v>3</v>
      </c>
      <c r="CA413" s="34" t="s">
        <v>21</v>
      </c>
      <c r="CB413" s="34">
        <f t="shared" si="219"/>
        <v>3</v>
      </c>
      <c r="CC413" s="34" t="s">
        <v>1338</v>
      </c>
      <c r="CD413" s="34">
        <f t="shared" si="220"/>
        <v>3</v>
      </c>
      <c r="CE413" s="34" t="s">
        <v>1347</v>
      </c>
      <c r="CF413" s="34">
        <f t="shared" si="221"/>
        <v>3</v>
      </c>
      <c r="CG413" s="34">
        <v>2</v>
      </c>
      <c r="CH413" s="34" t="s">
        <v>1321</v>
      </c>
      <c r="CI413" s="34">
        <f t="shared" si="222"/>
        <v>3</v>
      </c>
      <c r="CJ413" s="34" t="s">
        <v>1328</v>
      </c>
      <c r="CK413" s="34">
        <f t="shared" si="223"/>
        <v>3</v>
      </c>
      <c r="CL413" s="34" t="s">
        <v>1333</v>
      </c>
      <c r="CM413" s="34">
        <f t="shared" si="224"/>
        <v>3</v>
      </c>
      <c r="CN413" s="34" t="s">
        <v>1337</v>
      </c>
      <c r="CO413" s="34">
        <f t="shared" si="225"/>
        <v>3</v>
      </c>
      <c r="CP413" s="34" t="s">
        <v>1338</v>
      </c>
      <c r="CQ413" s="34">
        <f t="shared" si="226"/>
        <v>3</v>
      </c>
      <c r="CR413" s="34" t="s">
        <v>1347</v>
      </c>
      <c r="CS413" s="34">
        <f t="shared" si="227"/>
        <v>3</v>
      </c>
    </row>
    <row r="414" spans="1:97" s="44" customFormat="1" ht="15.75">
      <c r="A414" s="42" t="s">
        <v>1116</v>
      </c>
      <c r="B414" s="40" t="s">
        <v>586</v>
      </c>
      <c r="C414" s="42" t="s">
        <v>44</v>
      </c>
      <c r="D414" s="42" t="s">
        <v>9</v>
      </c>
      <c r="E414" s="35"/>
      <c r="F414" s="42">
        <v>0.2</v>
      </c>
      <c r="G414" s="34">
        <v>0</v>
      </c>
      <c r="H414" s="34">
        <v>107</v>
      </c>
      <c r="I414" s="34">
        <v>94</v>
      </c>
      <c r="J414" s="34">
        <v>90</v>
      </c>
      <c r="K414" s="73">
        <v>69</v>
      </c>
      <c r="L414" s="34">
        <v>55</v>
      </c>
      <c r="M414" s="34">
        <v>54</v>
      </c>
      <c r="N414" s="34">
        <v>469</v>
      </c>
      <c r="O414" s="34" t="str">
        <f>IF(D414="理科",IF(N414&gt;=分数线!$C$2,"本科",""),IF(D414="文科",IF(N414&gt;=分数线!$C$3,"本科","")))</f>
        <v>本科</v>
      </c>
      <c r="P414" s="34">
        <f t="shared" si="195"/>
        <v>64.8</v>
      </c>
      <c r="Q414" s="34" t="str">
        <f>IF(D414="理科",IF(N414&gt;=分数线!$C$6,"重本",""),IF(D414="文科",IF(N414&gt;=分数线!$C$7,"重本","")))</f>
        <v/>
      </c>
      <c r="R414" s="34">
        <f t="shared" si="199"/>
        <v>0</v>
      </c>
      <c r="S414" s="34">
        <f t="shared" si="200"/>
        <v>64.8</v>
      </c>
      <c r="T414" s="34">
        <v>1</v>
      </c>
      <c r="U414" s="34" t="s">
        <v>1320</v>
      </c>
      <c r="V414" s="34">
        <f t="shared" si="201"/>
        <v>1.08</v>
      </c>
      <c r="W414" s="34" t="s">
        <v>1327</v>
      </c>
      <c r="X414" s="34">
        <f t="shared" si="201"/>
        <v>1.08</v>
      </c>
      <c r="Y414" s="34" t="s">
        <v>1332</v>
      </c>
      <c r="Z414" s="34">
        <f t="shared" si="201"/>
        <v>1.08</v>
      </c>
      <c r="AA414" s="34" t="s">
        <v>1367</v>
      </c>
      <c r="AB414" s="34">
        <f t="shared" si="201"/>
        <v>1.08</v>
      </c>
      <c r="AC414" s="34" t="s">
        <v>1341</v>
      </c>
      <c r="AD414" s="34">
        <f t="shared" si="202"/>
        <v>1.08</v>
      </c>
      <c r="AE414" s="34" t="s">
        <v>1346</v>
      </c>
      <c r="AF414" s="34">
        <f t="shared" si="203"/>
        <v>1.08</v>
      </c>
      <c r="AG414" s="34" t="s">
        <v>226</v>
      </c>
      <c r="AH414" s="34" t="s">
        <v>1320</v>
      </c>
      <c r="AI414" s="34">
        <f t="shared" si="204"/>
        <v>1.08</v>
      </c>
      <c r="AJ414" s="34" t="s">
        <v>1327</v>
      </c>
      <c r="AK414" s="34">
        <f t="shared" si="205"/>
        <v>1.08</v>
      </c>
      <c r="AL414" s="34" t="s">
        <v>1332</v>
      </c>
      <c r="AM414" s="34">
        <f t="shared" si="206"/>
        <v>1.08</v>
      </c>
      <c r="AN414" s="34" t="s">
        <v>1367</v>
      </c>
      <c r="AO414" s="34">
        <f t="shared" si="207"/>
        <v>1.08</v>
      </c>
      <c r="AP414" s="34" t="s">
        <v>1341</v>
      </c>
      <c r="AQ414" s="34">
        <f t="shared" si="208"/>
        <v>1.08</v>
      </c>
      <c r="AR414" s="34" t="s">
        <v>1346</v>
      </c>
      <c r="AS414" s="34">
        <f t="shared" si="209"/>
        <v>1.08</v>
      </c>
      <c r="AT414" s="34" t="s">
        <v>226</v>
      </c>
      <c r="AU414" s="34" t="s">
        <v>1320</v>
      </c>
      <c r="AV414" s="34">
        <f t="shared" si="210"/>
        <v>1.6199999999999999</v>
      </c>
      <c r="AW414" s="34" t="s">
        <v>1327</v>
      </c>
      <c r="AX414" s="34">
        <f t="shared" si="210"/>
        <v>1.6199999999999999</v>
      </c>
      <c r="AY414" s="34" t="s">
        <v>1332</v>
      </c>
      <c r="AZ414" s="34">
        <f t="shared" si="210"/>
        <v>1.6199999999999999</v>
      </c>
      <c r="BA414" s="34" t="s">
        <v>1336</v>
      </c>
      <c r="BB414" s="34">
        <f t="shared" si="210"/>
        <v>1.6199999999999999</v>
      </c>
      <c r="BC414" s="34" t="s">
        <v>1341</v>
      </c>
      <c r="BD414" s="34">
        <f t="shared" si="211"/>
        <v>1.6199999999999999</v>
      </c>
      <c r="BE414" s="34" t="s">
        <v>1346</v>
      </c>
      <c r="BF414" s="34">
        <f t="shared" si="212"/>
        <v>1.6199999999999999</v>
      </c>
      <c r="BG414" s="34">
        <v>1</v>
      </c>
      <c r="BH414" s="34" t="s">
        <v>1320</v>
      </c>
      <c r="BI414" s="34">
        <f t="shared" si="213"/>
        <v>1.6199999999999999</v>
      </c>
      <c r="BJ414" s="34" t="s">
        <v>1327</v>
      </c>
      <c r="BK414" s="34">
        <f t="shared" si="214"/>
        <v>1.6199999999999999</v>
      </c>
      <c r="BL414" s="34" t="s">
        <v>1332</v>
      </c>
      <c r="BM414" s="34">
        <f t="shared" si="215"/>
        <v>1.6199999999999999</v>
      </c>
      <c r="BN414" s="34" t="s">
        <v>1336</v>
      </c>
      <c r="BO414" s="34">
        <f t="shared" si="216"/>
        <v>1.6199999999999999</v>
      </c>
      <c r="BP414" s="34" t="s">
        <v>1341</v>
      </c>
      <c r="BQ414" s="34">
        <f t="shared" si="217"/>
        <v>1.6199999999999999</v>
      </c>
      <c r="BR414" s="34" t="s">
        <v>1346</v>
      </c>
      <c r="BS414" s="34">
        <f t="shared" si="218"/>
        <v>1.6199999999999999</v>
      </c>
      <c r="BT414" s="34">
        <v>1</v>
      </c>
      <c r="BU414" s="34" t="s">
        <v>1320</v>
      </c>
      <c r="BV414" s="34">
        <f t="shared" si="219"/>
        <v>2.6999999999999997</v>
      </c>
      <c r="BW414" s="34" t="s">
        <v>1327</v>
      </c>
      <c r="BX414" s="34">
        <f t="shared" si="219"/>
        <v>2.6999999999999997</v>
      </c>
      <c r="BY414" s="34" t="s">
        <v>1332</v>
      </c>
      <c r="BZ414" s="34">
        <f t="shared" si="219"/>
        <v>2.6999999999999997</v>
      </c>
      <c r="CA414" s="34" t="s">
        <v>1336</v>
      </c>
      <c r="CB414" s="34">
        <f t="shared" si="219"/>
        <v>2.6999999999999997</v>
      </c>
      <c r="CC414" s="34" t="s">
        <v>1341</v>
      </c>
      <c r="CD414" s="34">
        <f t="shared" si="220"/>
        <v>2.6999999999999997</v>
      </c>
      <c r="CE414" s="34" t="s">
        <v>1346</v>
      </c>
      <c r="CF414" s="34">
        <f t="shared" si="221"/>
        <v>2.6999999999999997</v>
      </c>
      <c r="CG414" s="34">
        <v>1</v>
      </c>
      <c r="CH414" s="34" t="s">
        <v>1320</v>
      </c>
      <c r="CI414" s="34">
        <f t="shared" si="222"/>
        <v>2.6999999999999997</v>
      </c>
      <c r="CJ414" s="34" t="s">
        <v>1327</v>
      </c>
      <c r="CK414" s="34">
        <f t="shared" si="223"/>
        <v>2.6999999999999997</v>
      </c>
      <c r="CL414" s="34" t="s">
        <v>1332</v>
      </c>
      <c r="CM414" s="34">
        <f t="shared" si="224"/>
        <v>2.6999999999999997</v>
      </c>
      <c r="CN414" s="34" t="s">
        <v>1336</v>
      </c>
      <c r="CO414" s="34">
        <f t="shared" si="225"/>
        <v>2.6999999999999997</v>
      </c>
      <c r="CP414" s="34" t="s">
        <v>1341</v>
      </c>
      <c r="CQ414" s="34">
        <f t="shared" si="226"/>
        <v>2.6999999999999997</v>
      </c>
      <c r="CR414" s="34" t="s">
        <v>1346</v>
      </c>
      <c r="CS414" s="34">
        <f t="shared" si="227"/>
        <v>2.6999999999999997</v>
      </c>
    </row>
    <row r="415" spans="1:97" s="44" customFormat="1" ht="15.75">
      <c r="A415" s="42" t="s">
        <v>1117</v>
      </c>
      <c r="B415" s="40" t="s">
        <v>587</v>
      </c>
      <c r="C415" s="42" t="s">
        <v>44</v>
      </c>
      <c r="D415" s="42" t="s">
        <v>9</v>
      </c>
      <c r="E415" s="35"/>
      <c r="F415" s="42">
        <v>0.2</v>
      </c>
      <c r="G415" s="34">
        <v>0</v>
      </c>
      <c r="H415" s="34">
        <v>108</v>
      </c>
      <c r="I415" s="34">
        <v>52</v>
      </c>
      <c r="J415" s="34">
        <v>125</v>
      </c>
      <c r="K415" s="73">
        <v>66</v>
      </c>
      <c r="L415" s="34">
        <v>60</v>
      </c>
      <c r="M415" s="34">
        <v>58</v>
      </c>
      <c r="N415" s="34">
        <v>469</v>
      </c>
      <c r="O415" s="34" t="str">
        <f>IF(D415="理科",IF(N415&gt;=分数线!$C$2,"本科",""),IF(D415="文科",IF(N415&gt;=分数线!$C$3,"本科","")))</f>
        <v>本科</v>
      </c>
      <c r="P415" s="34">
        <f t="shared" si="195"/>
        <v>64.8</v>
      </c>
      <c r="Q415" s="34" t="str">
        <f>IF(D415="理科",IF(N415&gt;=分数线!$C$6,"重本",""),IF(D415="文科",IF(N415&gt;=分数线!$C$7,"重本","")))</f>
        <v/>
      </c>
      <c r="R415" s="34">
        <f t="shared" si="199"/>
        <v>0</v>
      </c>
      <c r="S415" s="34">
        <f t="shared" si="200"/>
        <v>64.8</v>
      </c>
      <c r="T415" s="34">
        <v>1</v>
      </c>
      <c r="U415" s="34" t="s">
        <v>1320</v>
      </c>
      <c r="V415" s="34">
        <f t="shared" si="201"/>
        <v>1.08</v>
      </c>
      <c r="W415" s="34" t="s">
        <v>1327</v>
      </c>
      <c r="X415" s="34">
        <f t="shared" si="201"/>
        <v>1.08</v>
      </c>
      <c r="Y415" s="34" t="s">
        <v>1332</v>
      </c>
      <c r="Z415" s="34">
        <f t="shared" si="201"/>
        <v>1.08</v>
      </c>
      <c r="AA415" s="34" t="s">
        <v>1367</v>
      </c>
      <c r="AB415" s="34">
        <f t="shared" si="201"/>
        <v>1.08</v>
      </c>
      <c r="AC415" s="34" t="s">
        <v>1341</v>
      </c>
      <c r="AD415" s="34">
        <f t="shared" si="202"/>
        <v>1.08</v>
      </c>
      <c r="AE415" s="34" t="s">
        <v>1346</v>
      </c>
      <c r="AF415" s="34">
        <f t="shared" si="203"/>
        <v>1.08</v>
      </c>
      <c r="AG415" s="34" t="s">
        <v>226</v>
      </c>
      <c r="AH415" s="34" t="s">
        <v>1320</v>
      </c>
      <c r="AI415" s="34">
        <f t="shared" si="204"/>
        <v>1.08</v>
      </c>
      <c r="AJ415" s="34" t="s">
        <v>1327</v>
      </c>
      <c r="AK415" s="34">
        <f t="shared" si="205"/>
        <v>1.08</v>
      </c>
      <c r="AL415" s="34" t="s">
        <v>1332</v>
      </c>
      <c r="AM415" s="34">
        <f t="shared" si="206"/>
        <v>1.08</v>
      </c>
      <c r="AN415" s="34" t="s">
        <v>1367</v>
      </c>
      <c r="AO415" s="34">
        <f t="shared" si="207"/>
        <v>1.08</v>
      </c>
      <c r="AP415" s="34" t="s">
        <v>1341</v>
      </c>
      <c r="AQ415" s="34">
        <f t="shared" si="208"/>
        <v>1.08</v>
      </c>
      <c r="AR415" s="34" t="s">
        <v>1346</v>
      </c>
      <c r="AS415" s="34">
        <f t="shared" si="209"/>
        <v>1.08</v>
      </c>
      <c r="AT415" s="34" t="s">
        <v>226</v>
      </c>
      <c r="AU415" s="34" t="s">
        <v>1320</v>
      </c>
      <c r="AV415" s="34">
        <f t="shared" si="210"/>
        <v>1.6199999999999999</v>
      </c>
      <c r="AW415" s="34" t="s">
        <v>1327</v>
      </c>
      <c r="AX415" s="34">
        <f t="shared" si="210"/>
        <v>1.6199999999999999</v>
      </c>
      <c r="AY415" s="34" t="s">
        <v>1332</v>
      </c>
      <c r="AZ415" s="34">
        <f t="shared" si="210"/>
        <v>1.6199999999999999</v>
      </c>
      <c r="BA415" s="34" t="s">
        <v>1336</v>
      </c>
      <c r="BB415" s="34">
        <f t="shared" si="210"/>
        <v>1.6199999999999999</v>
      </c>
      <c r="BC415" s="34" t="s">
        <v>1341</v>
      </c>
      <c r="BD415" s="34">
        <f t="shared" si="211"/>
        <v>1.6199999999999999</v>
      </c>
      <c r="BE415" s="34" t="s">
        <v>1346</v>
      </c>
      <c r="BF415" s="34">
        <f t="shared" si="212"/>
        <v>1.6199999999999999</v>
      </c>
      <c r="BG415" s="34">
        <v>1</v>
      </c>
      <c r="BH415" s="34" t="s">
        <v>1320</v>
      </c>
      <c r="BI415" s="34">
        <f t="shared" si="213"/>
        <v>1.6199999999999999</v>
      </c>
      <c r="BJ415" s="34" t="s">
        <v>1327</v>
      </c>
      <c r="BK415" s="34">
        <f t="shared" si="214"/>
        <v>1.6199999999999999</v>
      </c>
      <c r="BL415" s="34" t="s">
        <v>1332</v>
      </c>
      <c r="BM415" s="34">
        <f t="shared" si="215"/>
        <v>1.6199999999999999</v>
      </c>
      <c r="BN415" s="34" t="s">
        <v>1336</v>
      </c>
      <c r="BO415" s="34">
        <f t="shared" si="216"/>
        <v>1.6199999999999999</v>
      </c>
      <c r="BP415" s="34" t="s">
        <v>1341</v>
      </c>
      <c r="BQ415" s="34">
        <f t="shared" si="217"/>
        <v>1.6199999999999999</v>
      </c>
      <c r="BR415" s="34" t="s">
        <v>1346</v>
      </c>
      <c r="BS415" s="34">
        <f t="shared" si="218"/>
        <v>1.6199999999999999</v>
      </c>
      <c r="BT415" s="34">
        <v>1</v>
      </c>
      <c r="BU415" s="34" t="s">
        <v>1320</v>
      </c>
      <c r="BV415" s="34">
        <f t="shared" si="219"/>
        <v>2.6999999999999997</v>
      </c>
      <c r="BW415" s="34" t="s">
        <v>1327</v>
      </c>
      <c r="BX415" s="34">
        <f t="shared" si="219"/>
        <v>2.6999999999999997</v>
      </c>
      <c r="BY415" s="34" t="s">
        <v>1332</v>
      </c>
      <c r="BZ415" s="34">
        <f t="shared" si="219"/>
        <v>2.6999999999999997</v>
      </c>
      <c r="CA415" s="34" t="s">
        <v>1336</v>
      </c>
      <c r="CB415" s="34">
        <f t="shared" si="219"/>
        <v>2.6999999999999997</v>
      </c>
      <c r="CC415" s="34" t="s">
        <v>1341</v>
      </c>
      <c r="CD415" s="34">
        <f t="shared" si="220"/>
        <v>2.6999999999999997</v>
      </c>
      <c r="CE415" s="34" t="s">
        <v>1346</v>
      </c>
      <c r="CF415" s="34">
        <f t="shared" si="221"/>
        <v>2.6999999999999997</v>
      </c>
      <c r="CG415" s="34">
        <v>1</v>
      </c>
      <c r="CH415" s="34" t="s">
        <v>1320</v>
      </c>
      <c r="CI415" s="34">
        <f t="shared" si="222"/>
        <v>2.6999999999999997</v>
      </c>
      <c r="CJ415" s="34" t="s">
        <v>1327</v>
      </c>
      <c r="CK415" s="34">
        <f t="shared" si="223"/>
        <v>2.6999999999999997</v>
      </c>
      <c r="CL415" s="34" t="s">
        <v>1332</v>
      </c>
      <c r="CM415" s="34">
        <f t="shared" si="224"/>
        <v>2.6999999999999997</v>
      </c>
      <c r="CN415" s="34" t="s">
        <v>1336</v>
      </c>
      <c r="CO415" s="34">
        <f t="shared" si="225"/>
        <v>2.6999999999999997</v>
      </c>
      <c r="CP415" s="34" t="s">
        <v>1341</v>
      </c>
      <c r="CQ415" s="34">
        <f t="shared" si="226"/>
        <v>2.6999999999999997</v>
      </c>
      <c r="CR415" s="34" t="s">
        <v>1346</v>
      </c>
      <c r="CS415" s="34">
        <f t="shared" si="227"/>
        <v>2.6999999999999997</v>
      </c>
    </row>
    <row r="416" spans="1:97" s="44" customFormat="1" ht="15.75">
      <c r="A416" s="42" t="s">
        <v>1118</v>
      </c>
      <c r="B416" s="40" t="s">
        <v>588</v>
      </c>
      <c r="C416" s="42" t="s">
        <v>44</v>
      </c>
      <c r="D416" s="42" t="s">
        <v>9</v>
      </c>
      <c r="E416" s="35"/>
      <c r="F416" s="42">
        <v>0</v>
      </c>
      <c r="G416" s="34">
        <v>0</v>
      </c>
      <c r="H416" s="34">
        <v>99</v>
      </c>
      <c r="I416" s="34">
        <v>74</v>
      </c>
      <c r="J416" s="34">
        <v>66.5</v>
      </c>
      <c r="K416" s="73">
        <v>51.5</v>
      </c>
      <c r="L416" s="34">
        <v>67.5</v>
      </c>
      <c r="M416" s="34">
        <v>67</v>
      </c>
      <c r="N416" s="34">
        <v>467</v>
      </c>
      <c r="O416" s="34" t="str">
        <f>IF(D416="理科",IF(N416&gt;=分数线!$C$2,"本科",""),IF(D416="文科",IF(N416&gt;=分数线!$C$3,"本科","")))</f>
        <v>本科</v>
      </c>
      <c r="P416" s="34">
        <f t="shared" si="195"/>
        <v>72</v>
      </c>
      <c r="Q416" s="34" t="str">
        <f>IF(D416="理科",IF(N416&gt;=分数线!$C$6,"重本",""),IF(D416="文科",IF(N416&gt;=分数线!$C$7,"重本","")))</f>
        <v/>
      </c>
      <c r="R416" s="34">
        <f t="shared" si="199"/>
        <v>0</v>
      </c>
      <c r="S416" s="34">
        <f t="shared" si="200"/>
        <v>72</v>
      </c>
      <c r="T416" s="34">
        <v>6</v>
      </c>
      <c r="U416" s="34" t="s">
        <v>1321</v>
      </c>
      <c r="V416" s="34">
        <f t="shared" si="201"/>
        <v>1.2</v>
      </c>
      <c r="W416" s="34" t="s">
        <v>1328</v>
      </c>
      <c r="X416" s="34">
        <f t="shared" si="201"/>
        <v>1.2</v>
      </c>
      <c r="Y416" s="34" t="s">
        <v>1353</v>
      </c>
      <c r="Z416" s="34">
        <f t="shared" si="201"/>
        <v>1.2</v>
      </c>
      <c r="AA416" s="34" t="s">
        <v>74</v>
      </c>
      <c r="AB416" s="34">
        <f t="shared" si="201"/>
        <v>1.2</v>
      </c>
      <c r="AC416" s="34" t="s">
        <v>75</v>
      </c>
      <c r="AD416" s="34">
        <f t="shared" si="202"/>
        <v>1.2</v>
      </c>
      <c r="AE416" s="34" t="s">
        <v>1368</v>
      </c>
      <c r="AF416" s="34">
        <f t="shared" si="203"/>
        <v>1.2</v>
      </c>
      <c r="AG416" s="34" t="s">
        <v>223</v>
      </c>
      <c r="AH416" s="34" t="s">
        <v>1326</v>
      </c>
      <c r="AI416" s="34">
        <f t="shared" si="204"/>
        <v>1.2</v>
      </c>
      <c r="AJ416" s="34" t="s">
        <v>1327</v>
      </c>
      <c r="AK416" s="34">
        <f t="shared" si="205"/>
        <v>1.2</v>
      </c>
      <c r="AL416" s="34" t="s">
        <v>1333</v>
      </c>
      <c r="AM416" s="34">
        <f t="shared" si="206"/>
        <v>1.2</v>
      </c>
      <c r="AN416" s="34" t="s">
        <v>1367</v>
      </c>
      <c r="AO416" s="34">
        <f t="shared" si="207"/>
        <v>1.2</v>
      </c>
      <c r="AP416" s="34" t="s">
        <v>1338</v>
      </c>
      <c r="AQ416" s="34">
        <f t="shared" si="208"/>
        <v>1.2</v>
      </c>
      <c r="AR416" s="34" t="s">
        <v>1347</v>
      </c>
      <c r="AS416" s="34">
        <f t="shared" si="209"/>
        <v>1.2</v>
      </c>
      <c r="AT416" s="34" t="s">
        <v>223</v>
      </c>
      <c r="AU416" s="34" t="s">
        <v>1323</v>
      </c>
      <c r="AV416" s="34">
        <f t="shared" si="210"/>
        <v>1.7999999999999998</v>
      </c>
      <c r="AW416" s="34" t="s">
        <v>1327</v>
      </c>
      <c r="AX416" s="34">
        <f t="shared" si="210"/>
        <v>1.7999999999999998</v>
      </c>
      <c r="AY416" s="34" t="s">
        <v>1355</v>
      </c>
      <c r="AZ416" s="34">
        <f t="shared" si="210"/>
        <v>1.7999999999999998</v>
      </c>
      <c r="BA416" s="34" t="s">
        <v>1336</v>
      </c>
      <c r="BB416" s="34">
        <f t="shared" si="210"/>
        <v>1.7999999999999998</v>
      </c>
      <c r="BC416" s="34" t="s">
        <v>75</v>
      </c>
      <c r="BD416" s="34">
        <f t="shared" si="211"/>
        <v>1.7999999999999998</v>
      </c>
      <c r="BE416" s="34" t="s">
        <v>1347</v>
      </c>
      <c r="BF416" s="34">
        <f t="shared" si="212"/>
        <v>1.7999999999999998</v>
      </c>
      <c r="BG416" s="34">
        <v>3</v>
      </c>
      <c r="BH416" s="34" t="s">
        <v>1323</v>
      </c>
      <c r="BI416" s="34">
        <f t="shared" si="213"/>
        <v>1.7999999999999998</v>
      </c>
      <c r="BJ416" s="34" t="s">
        <v>1327</v>
      </c>
      <c r="BK416" s="34">
        <f t="shared" si="214"/>
        <v>1.7999999999999998</v>
      </c>
      <c r="BL416" s="34" t="s">
        <v>1355</v>
      </c>
      <c r="BM416" s="34">
        <f t="shared" si="215"/>
        <v>1.7999999999999998</v>
      </c>
      <c r="BN416" s="34" t="s">
        <v>1336</v>
      </c>
      <c r="BO416" s="34">
        <f t="shared" si="216"/>
        <v>1.7999999999999998</v>
      </c>
      <c r="BP416" s="34" t="s">
        <v>1338</v>
      </c>
      <c r="BQ416" s="34">
        <f t="shared" si="217"/>
        <v>1.7999999999999998</v>
      </c>
      <c r="BR416" s="34" t="s">
        <v>1347</v>
      </c>
      <c r="BS416" s="34">
        <f t="shared" si="218"/>
        <v>1.7999999999999998</v>
      </c>
      <c r="BT416" s="34">
        <v>3</v>
      </c>
      <c r="BU416" s="34" t="s">
        <v>1322</v>
      </c>
      <c r="BV416" s="34">
        <f t="shared" si="219"/>
        <v>3</v>
      </c>
      <c r="BW416" s="34" t="s">
        <v>1327</v>
      </c>
      <c r="BX416" s="34">
        <f t="shared" si="219"/>
        <v>3</v>
      </c>
      <c r="BY416" s="34" t="s">
        <v>71</v>
      </c>
      <c r="BZ416" s="34">
        <f t="shared" si="219"/>
        <v>3</v>
      </c>
      <c r="CA416" s="34" t="s">
        <v>1336</v>
      </c>
      <c r="CB416" s="34">
        <f t="shared" si="219"/>
        <v>3</v>
      </c>
      <c r="CC416" s="34" t="s">
        <v>1338</v>
      </c>
      <c r="CD416" s="34">
        <f t="shared" si="220"/>
        <v>3</v>
      </c>
      <c r="CE416" s="34" t="s">
        <v>1347</v>
      </c>
      <c r="CF416" s="34">
        <f t="shared" si="221"/>
        <v>3</v>
      </c>
      <c r="CG416" s="34">
        <v>3</v>
      </c>
      <c r="CH416" s="34" t="s">
        <v>1322</v>
      </c>
      <c r="CI416" s="34">
        <f t="shared" si="222"/>
        <v>3</v>
      </c>
      <c r="CJ416" s="34" t="s">
        <v>1327</v>
      </c>
      <c r="CK416" s="34">
        <f t="shared" si="223"/>
        <v>3</v>
      </c>
      <c r="CL416" s="34" t="s">
        <v>71</v>
      </c>
      <c r="CM416" s="34">
        <f t="shared" si="224"/>
        <v>3</v>
      </c>
      <c r="CN416" s="34" t="s">
        <v>1338</v>
      </c>
      <c r="CO416" s="34">
        <f t="shared" si="225"/>
        <v>3</v>
      </c>
      <c r="CP416" s="34" t="s">
        <v>1336</v>
      </c>
      <c r="CQ416" s="34">
        <f t="shared" si="226"/>
        <v>3</v>
      </c>
      <c r="CR416" s="34" t="s">
        <v>1347</v>
      </c>
      <c r="CS416" s="34">
        <f t="shared" si="227"/>
        <v>3</v>
      </c>
    </row>
    <row r="417" spans="1:97" s="44" customFormat="1" ht="15.75">
      <c r="A417" s="42" t="s">
        <v>1119</v>
      </c>
      <c r="B417" s="40" t="s">
        <v>589</v>
      </c>
      <c r="C417" s="42" t="s">
        <v>44</v>
      </c>
      <c r="D417" s="42" t="s">
        <v>9</v>
      </c>
      <c r="E417" s="35"/>
      <c r="F417" s="42">
        <v>0</v>
      </c>
      <c r="G417" s="34">
        <v>0</v>
      </c>
      <c r="H417" s="34">
        <v>105</v>
      </c>
      <c r="I417" s="34">
        <v>60</v>
      </c>
      <c r="J417" s="34">
        <v>113</v>
      </c>
      <c r="K417" s="73">
        <v>67</v>
      </c>
      <c r="L417" s="34">
        <v>60.5</v>
      </c>
      <c r="M417" s="34">
        <v>59</v>
      </c>
      <c r="N417" s="34">
        <v>465</v>
      </c>
      <c r="O417" s="34" t="str">
        <f>IF(D417="理科",IF(N417&gt;=分数线!$C$2,"本科",""),IF(D417="文科",IF(N417&gt;=分数线!$C$3,"本科","")))</f>
        <v>本科</v>
      </c>
      <c r="P417" s="34">
        <f t="shared" si="195"/>
        <v>72</v>
      </c>
      <c r="Q417" s="34" t="str">
        <f>IF(D417="理科",IF(N417&gt;=分数线!$C$6,"重本",""),IF(D417="文科",IF(N417&gt;=分数线!$C$7,"重本","")))</f>
        <v/>
      </c>
      <c r="R417" s="34">
        <f t="shared" si="199"/>
        <v>0</v>
      </c>
      <c r="S417" s="34">
        <f t="shared" si="200"/>
        <v>72</v>
      </c>
      <c r="T417" s="34">
        <v>7</v>
      </c>
      <c r="U417" s="34" t="s">
        <v>1362</v>
      </c>
      <c r="V417" s="34">
        <f t="shared" si="201"/>
        <v>1.2</v>
      </c>
      <c r="W417" s="34" t="s">
        <v>1363</v>
      </c>
      <c r="X417" s="34">
        <f t="shared" si="201"/>
        <v>1.2</v>
      </c>
      <c r="Y417" s="34" t="s">
        <v>1332</v>
      </c>
      <c r="Z417" s="34">
        <f t="shared" si="201"/>
        <v>1.2</v>
      </c>
      <c r="AA417" s="34" t="s">
        <v>74</v>
      </c>
      <c r="AB417" s="34">
        <f t="shared" si="201"/>
        <v>1.2</v>
      </c>
      <c r="AC417" s="34" t="s">
        <v>1341</v>
      </c>
      <c r="AD417" s="34">
        <f t="shared" si="202"/>
        <v>1.2</v>
      </c>
      <c r="AE417" s="34" t="s">
        <v>1347</v>
      </c>
      <c r="AF417" s="34">
        <f t="shared" si="203"/>
        <v>1.2</v>
      </c>
      <c r="AG417" s="34" t="s">
        <v>222</v>
      </c>
      <c r="AH417" s="34" t="s">
        <v>1321</v>
      </c>
      <c r="AI417" s="34">
        <f t="shared" si="204"/>
        <v>1.2</v>
      </c>
      <c r="AJ417" s="34" t="s">
        <v>1364</v>
      </c>
      <c r="AK417" s="34">
        <f t="shared" si="205"/>
        <v>1.2</v>
      </c>
      <c r="AL417" s="34" t="s">
        <v>1333</v>
      </c>
      <c r="AM417" s="34">
        <f t="shared" si="206"/>
        <v>1.2</v>
      </c>
      <c r="AN417" s="34" t="s">
        <v>1336</v>
      </c>
      <c r="AO417" s="34">
        <f t="shared" si="207"/>
        <v>1.2</v>
      </c>
      <c r="AP417" s="34" t="s">
        <v>1338</v>
      </c>
      <c r="AQ417" s="34">
        <f t="shared" si="208"/>
        <v>1.2</v>
      </c>
      <c r="AR417" s="34" t="s">
        <v>1347</v>
      </c>
      <c r="AS417" s="34">
        <f t="shared" si="209"/>
        <v>1.2</v>
      </c>
      <c r="AT417" s="34" t="s">
        <v>222</v>
      </c>
      <c r="AU417" s="34" t="s">
        <v>1321</v>
      </c>
      <c r="AV417" s="34">
        <f t="shared" si="210"/>
        <v>1.7999999999999998</v>
      </c>
      <c r="AW417" s="34" t="s">
        <v>1328</v>
      </c>
      <c r="AX417" s="34">
        <f t="shared" si="210"/>
        <v>1.7999999999999998</v>
      </c>
      <c r="AY417" s="34" t="s">
        <v>1333</v>
      </c>
      <c r="AZ417" s="34">
        <f t="shared" si="210"/>
        <v>1.7999999999999998</v>
      </c>
      <c r="BA417" s="34" t="s">
        <v>74</v>
      </c>
      <c r="BB417" s="34">
        <f t="shared" si="210"/>
        <v>1.7999999999999998</v>
      </c>
      <c r="BC417" s="34" t="s">
        <v>1338</v>
      </c>
      <c r="BD417" s="34">
        <f t="shared" si="211"/>
        <v>1.7999999999999998</v>
      </c>
      <c r="BE417" s="34" t="s">
        <v>1347</v>
      </c>
      <c r="BF417" s="34">
        <f t="shared" si="212"/>
        <v>1.7999999999999998</v>
      </c>
      <c r="BG417" s="34">
        <v>2</v>
      </c>
      <c r="BH417" s="34" t="s">
        <v>1321</v>
      </c>
      <c r="BI417" s="34">
        <f t="shared" si="213"/>
        <v>1.7999999999999998</v>
      </c>
      <c r="BJ417" s="34" t="s">
        <v>1328</v>
      </c>
      <c r="BK417" s="34">
        <f t="shared" si="214"/>
        <v>1.7999999999999998</v>
      </c>
      <c r="BL417" s="34" t="s">
        <v>1333</v>
      </c>
      <c r="BM417" s="34">
        <f t="shared" si="215"/>
        <v>1.7999999999999998</v>
      </c>
      <c r="BN417" s="34" t="s">
        <v>74</v>
      </c>
      <c r="BO417" s="34">
        <f t="shared" si="216"/>
        <v>1.7999999999999998</v>
      </c>
      <c r="BP417" s="34" t="s">
        <v>1338</v>
      </c>
      <c r="BQ417" s="34">
        <f t="shared" si="217"/>
        <v>1.7999999999999998</v>
      </c>
      <c r="BR417" s="34" t="s">
        <v>1347</v>
      </c>
      <c r="BS417" s="34">
        <f t="shared" si="218"/>
        <v>1.7999999999999998</v>
      </c>
      <c r="BT417" s="34">
        <v>2</v>
      </c>
      <c r="BU417" s="34" t="s">
        <v>1321</v>
      </c>
      <c r="BV417" s="34">
        <f t="shared" si="219"/>
        <v>3</v>
      </c>
      <c r="BW417" s="34" t="s">
        <v>1328</v>
      </c>
      <c r="BX417" s="34">
        <f t="shared" si="219"/>
        <v>3</v>
      </c>
      <c r="BY417" s="34" t="s">
        <v>1333</v>
      </c>
      <c r="BZ417" s="34">
        <f t="shared" si="219"/>
        <v>3</v>
      </c>
      <c r="CA417" s="34" t="s">
        <v>21</v>
      </c>
      <c r="CB417" s="34">
        <f t="shared" si="219"/>
        <v>3</v>
      </c>
      <c r="CC417" s="34" t="s">
        <v>1338</v>
      </c>
      <c r="CD417" s="34">
        <f t="shared" si="220"/>
        <v>3</v>
      </c>
      <c r="CE417" s="34" t="s">
        <v>1347</v>
      </c>
      <c r="CF417" s="34">
        <f t="shared" si="221"/>
        <v>3</v>
      </c>
      <c r="CG417" s="34">
        <v>2</v>
      </c>
      <c r="CH417" s="34" t="s">
        <v>1321</v>
      </c>
      <c r="CI417" s="34">
        <f t="shared" si="222"/>
        <v>3</v>
      </c>
      <c r="CJ417" s="34" t="s">
        <v>1328</v>
      </c>
      <c r="CK417" s="34">
        <f t="shared" si="223"/>
        <v>3</v>
      </c>
      <c r="CL417" s="34" t="s">
        <v>1333</v>
      </c>
      <c r="CM417" s="34">
        <f t="shared" si="224"/>
        <v>3</v>
      </c>
      <c r="CN417" s="34" t="s">
        <v>1337</v>
      </c>
      <c r="CO417" s="34">
        <f t="shared" si="225"/>
        <v>3</v>
      </c>
      <c r="CP417" s="34" t="s">
        <v>1338</v>
      </c>
      <c r="CQ417" s="34">
        <f t="shared" si="226"/>
        <v>3</v>
      </c>
      <c r="CR417" s="34" t="s">
        <v>1347</v>
      </c>
      <c r="CS417" s="34">
        <f t="shared" si="227"/>
        <v>3</v>
      </c>
    </row>
    <row r="418" spans="1:97" s="44" customFormat="1" ht="15.75">
      <c r="A418" s="42" t="s">
        <v>1120</v>
      </c>
      <c r="B418" s="40" t="s">
        <v>590</v>
      </c>
      <c r="C418" s="42" t="s">
        <v>44</v>
      </c>
      <c r="D418" s="42" t="s">
        <v>9</v>
      </c>
      <c r="E418" s="35"/>
      <c r="F418" s="42">
        <v>0.4</v>
      </c>
      <c r="G418" s="34">
        <v>0</v>
      </c>
      <c r="H418" s="34">
        <v>108</v>
      </c>
      <c r="I418" s="34">
        <v>70</v>
      </c>
      <c r="J418" s="34">
        <v>100</v>
      </c>
      <c r="K418" s="73">
        <v>54</v>
      </c>
      <c r="L418" s="34">
        <v>74.5</v>
      </c>
      <c r="M418" s="34">
        <v>57</v>
      </c>
      <c r="N418" s="34">
        <v>464</v>
      </c>
      <c r="O418" s="34" t="str">
        <f>IF(D418="理科",IF(N418&gt;=分数线!$C$2,"本科",""),IF(D418="文科",IF(N418&gt;=分数线!$C$3,"本科","")))</f>
        <v>本科</v>
      </c>
      <c r="P418" s="34">
        <f t="shared" si="195"/>
        <v>57.6</v>
      </c>
      <c r="Q418" s="34" t="str">
        <f>IF(D418="理科",IF(N418&gt;=分数线!$C$6,"重本",""),IF(D418="文科",IF(N418&gt;=分数线!$C$7,"重本","")))</f>
        <v/>
      </c>
      <c r="R418" s="34">
        <f t="shared" si="199"/>
        <v>0</v>
      </c>
      <c r="S418" s="34">
        <f t="shared" si="200"/>
        <v>57.6</v>
      </c>
      <c r="T418" s="34">
        <v>1</v>
      </c>
      <c r="U418" s="34" t="s">
        <v>1320</v>
      </c>
      <c r="V418" s="34">
        <f t="shared" si="201"/>
        <v>0.96000000000000008</v>
      </c>
      <c r="W418" s="34" t="s">
        <v>1327</v>
      </c>
      <c r="X418" s="34">
        <f t="shared" si="201"/>
        <v>0.96000000000000008</v>
      </c>
      <c r="Y418" s="34" t="s">
        <v>1332</v>
      </c>
      <c r="Z418" s="34">
        <f t="shared" si="201"/>
        <v>0.96000000000000008</v>
      </c>
      <c r="AA418" s="34" t="s">
        <v>1367</v>
      </c>
      <c r="AB418" s="34">
        <f t="shared" si="201"/>
        <v>0.96000000000000008</v>
      </c>
      <c r="AC418" s="34" t="s">
        <v>1341</v>
      </c>
      <c r="AD418" s="34">
        <f t="shared" si="202"/>
        <v>0.96000000000000008</v>
      </c>
      <c r="AE418" s="34" t="s">
        <v>1346</v>
      </c>
      <c r="AF418" s="34">
        <f t="shared" si="203"/>
        <v>0.96000000000000008</v>
      </c>
      <c r="AG418" s="34" t="s">
        <v>226</v>
      </c>
      <c r="AH418" s="34" t="s">
        <v>1320</v>
      </c>
      <c r="AI418" s="34">
        <f t="shared" si="204"/>
        <v>0.96000000000000008</v>
      </c>
      <c r="AJ418" s="34" t="s">
        <v>1327</v>
      </c>
      <c r="AK418" s="34">
        <f t="shared" si="205"/>
        <v>0.96000000000000008</v>
      </c>
      <c r="AL418" s="34" t="s">
        <v>1332</v>
      </c>
      <c r="AM418" s="34">
        <f t="shared" si="206"/>
        <v>0.96000000000000008</v>
      </c>
      <c r="AN418" s="34" t="s">
        <v>1367</v>
      </c>
      <c r="AO418" s="34">
        <f t="shared" si="207"/>
        <v>0.96000000000000008</v>
      </c>
      <c r="AP418" s="34" t="s">
        <v>1341</v>
      </c>
      <c r="AQ418" s="34">
        <f t="shared" si="208"/>
        <v>0.96000000000000008</v>
      </c>
      <c r="AR418" s="34" t="s">
        <v>1346</v>
      </c>
      <c r="AS418" s="34">
        <f t="shared" si="209"/>
        <v>0.96000000000000008</v>
      </c>
      <c r="AT418" s="34" t="s">
        <v>226</v>
      </c>
      <c r="AU418" s="34" t="s">
        <v>1320</v>
      </c>
      <c r="AV418" s="34">
        <f t="shared" si="210"/>
        <v>1.4400000000000002</v>
      </c>
      <c r="AW418" s="34" t="s">
        <v>1327</v>
      </c>
      <c r="AX418" s="34">
        <f t="shared" si="210"/>
        <v>1.4400000000000002</v>
      </c>
      <c r="AY418" s="34" t="s">
        <v>1332</v>
      </c>
      <c r="AZ418" s="34">
        <f t="shared" si="210"/>
        <v>1.4400000000000002</v>
      </c>
      <c r="BA418" s="34" t="s">
        <v>1336</v>
      </c>
      <c r="BB418" s="34">
        <f t="shared" si="210"/>
        <v>1.4400000000000002</v>
      </c>
      <c r="BC418" s="34" t="s">
        <v>1341</v>
      </c>
      <c r="BD418" s="34">
        <f t="shared" si="211"/>
        <v>1.4400000000000002</v>
      </c>
      <c r="BE418" s="34" t="s">
        <v>1346</v>
      </c>
      <c r="BF418" s="34">
        <f t="shared" si="212"/>
        <v>1.4400000000000002</v>
      </c>
      <c r="BG418" s="34">
        <v>1</v>
      </c>
      <c r="BH418" s="34" t="s">
        <v>1320</v>
      </c>
      <c r="BI418" s="34">
        <f t="shared" si="213"/>
        <v>1.4400000000000002</v>
      </c>
      <c r="BJ418" s="34" t="s">
        <v>1327</v>
      </c>
      <c r="BK418" s="34">
        <f t="shared" si="214"/>
        <v>1.4400000000000002</v>
      </c>
      <c r="BL418" s="34" t="s">
        <v>1332</v>
      </c>
      <c r="BM418" s="34">
        <f t="shared" si="215"/>
        <v>1.4400000000000002</v>
      </c>
      <c r="BN418" s="34" t="s">
        <v>1336</v>
      </c>
      <c r="BO418" s="34">
        <f t="shared" si="216"/>
        <v>1.4400000000000002</v>
      </c>
      <c r="BP418" s="34" t="s">
        <v>1341</v>
      </c>
      <c r="BQ418" s="34">
        <f t="shared" si="217"/>
        <v>1.4400000000000002</v>
      </c>
      <c r="BR418" s="34" t="s">
        <v>1346</v>
      </c>
      <c r="BS418" s="34">
        <f t="shared" si="218"/>
        <v>1.4400000000000002</v>
      </c>
      <c r="BT418" s="34">
        <v>1</v>
      </c>
      <c r="BU418" s="34" t="s">
        <v>1320</v>
      </c>
      <c r="BV418" s="34">
        <f t="shared" si="219"/>
        <v>2.4</v>
      </c>
      <c r="BW418" s="34" t="s">
        <v>1327</v>
      </c>
      <c r="BX418" s="34">
        <f t="shared" si="219"/>
        <v>2.4</v>
      </c>
      <c r="BY418" s="34" t="s">
        <v>1332</v>
      </c>
      <c r="BZ418" s="34">
        <f t="shared" si="219"/>
        <v>2.4</v>
      </c>
      <c r="CA418" s="34" t="s">
        <v>1336</v>
      </c>
      <c r="CB418" s="34">
        <f t="shared" si="219"/>
        <v>2.4</v>
      </c>
      <c r="CC418" s="34" t="s">
        <v>1341</v>
      </c>
      <c r="CD418" s="34">
        <f t="shared" si="220"/>
        <v>2.4</v>
      </c>
      <c r="CE418" s="34" t="s">
        <v>1346</v>
      </c>
      <c r="CF418" s="34">
        <f t="shared" si="221"/>
        <v>2.4</v>
      </c>
      <c r="CG418" s="34">
        <v>1</v>
      </c>
      <c r="CH418" s="34" t="s">
        <v>1320</v>
      </c>
      <c r="CI418" s="34">
        <f t="shared" si="222"/>
        <v>2.4</v>
      </c>
      <c r="CJ418" s="34" t="s">
        <v>1327</v>
      </c>
      <c r="CK418" s="34">
        <f t="shared" si="223"/>
        <v>2.4</v>
      </c>
      <c r="CL418" s="34" t="s">
        <v>1332</v>
      </c>
      <c r="CM418" s="34">
        <f t="shared" si="224"/>
        <v>2.4</v>
      </c>
      <c r="CN418" s="34" t="s">
        <v>1336</v>
      </c>
      <c r="CO418" s="34">
        <f t="shared" si="225"/>
        <v>2.4</v>
      </c>
      <c r="CP418" s="34" t="s">
        <v>1341</v>
      </c>
      <c r="CQ418" s="34">
        <f t="shared" si="226"/>
        <v>2.4</v>
      </c>
      <c r="CR418" s="34" t="s">
        <v>1346</v>
      </c>
      <c r="CS418" s="34">
        <f t="shared" si="227"/>
        <v>2.4</v>
      </c>
    </row>
    <row r="419" spans="1:97" s="44" customFormat="1" ht="15.75">
      <c r="A419" s="42" t="s">
        <v>1121</v>
      </c>
      <c r="B419" s="40" t="s">
        <v>591</v>
      </c>
      <c r="C419" s="42" t="s">
        <v>44</v>
      </c>
      <c r="D419" s="42" t="s">
        <v>9</v>
      </c>
      <c r="E419" s="35"/>
      <c r="F419" s="42">
        <v>1</v>
      </c>
      <c r="G419" s="34">
        <v>1</v>
      </c>
      <c r="H419" s="34">
        <v>104</v>
      </c>
      <c r="I419" s="34">
        <v>97</v>
      </c>
      <c r="J419" s="34">
        <v>89</v>
      </c>
      <c r="K419" s="73">
        <v>62.5</v>
      </c>
      <c r="L419" s="34">
        <v>65</v>
      </c>
      <c r="M419" s="34">
        <v>46</v>
      </c>
      <c r="N419" s="34">
        <v>464</v>
      </c>
      <c r="O419" s="34" t="str">
        <f>IF(D419="理科",IF(N419&gt;=分数线!$C$2,"本科",""),IF(D419="文科",IF(N419&gt;=分数线!$C$3,"本科","")))</f>
        <v>本科</v>
      </c>
      <c r="P419" s="34">
        <f t="shared" si="195"/>
        <v>36</v>
      </c>
      <c r="Q419" s="34" t="str">
        <f>IF(D419="理科",IF(N419&gt;=分数线!$C$6,"重本",""),IF(D419="文科",IF(N419&gt;=分数线!$C$7,"重本","")))</f>
        <v/>
      </c>
      <c r="R419" s="34">
        <f t="shared" si="199"/>
        <v>-72</v>
      </c>
      <c r="S419" s="34">
        <f t="shared" si="200"/>
        <v>-36</v>
      </c>
      <c r="T419" s="34">
        <v>10</v>
      </c>
      <c r="U419" s="34" t="s">
        <v>1324</v>
      </c>
      <c r="V419" s="34">
        <f t="shared" si="201"/>
        <v>-0.6</v>
      </c>
      <c r="W419" s="34" t="s">
        <v>1351</v>
      </c>
      <c r="X419" s="34">
        <f t="shared" si="201"/>
        <v>-0.6</v>
      </c>
      <c r="Y419" s="34" t="s">
        <v>1365</v>
      </c>
      <c r="Z419" s="34">
        <f t="shared" si="201"/>
        <v>-0.6</v>
      </c>
      <c r="AA419" s="34" t="s">
        <v>1367</v>
      </c>
      <c r="AB419" s="34">
        <f t="shared" si="201"/>
        <v>-0.6</v>
      </c>
      <c r="AC419" s="34" t="s">
        <v>1341</v>
      </c>
      <c r="AD419" s="34">
        <f t="shared" si="202"/>
        <v>-0.6</v>
      </c>
      <c r="AE419" s="34" t="s">
        <v>1346</v>
      </c>
      <c r="AF419" s="34">
        <f t="shared" si="203"/>
        <v>-0.6</v>
      </c>
      <c r="AG419" s="34" t="s">
        <v>226</v>
      </c>
      <c r="AH419" s="34" t="s">
        <v>1320</v>
      </c>
      <c r="AI419" s="34">
        <f t="shared" si="204"/>
        <v>-0.6</v>
      </c>
      <c r="AJ419" s="34" t="s">
        <v>1327</v>
      </c>
      <c r="AK419" s="34">
        <f t="shared" si="205"/>
        <v>-0.6</v>
      </c>
      <c r="AL419" s="34" t="s">
        <v>1332</v>
      </c>
      <c r="AM419" s="34">
        <f t="shared" si="206"/>
        <v>-0.6</v>
      </c>
      <c r="AN419" s="34" t="s">
        <v>1367</v>
      </c>
      <c r="AO419" s="34">
        <f t="shared" si="207"/>
        <v>-0.6</v>
      </c>
      <c r="AP419" s="34" t="s">
        <v>1341</v>
      </c>
      <c r="AQ419" s="34">
        <f t="shared" si="208"/>
        <v>-0.6</v>
      </c>
      <c r="AR419" s="34" t="s">
        <v>1346</v>
      </c>
      <c r="AS419" s="34">
        <f t="shared" si="209"/>
        <v>-0.6</v>
      </c>
      <c r="AT419" s="34" t="s">
        <v>226</v>
      </c>
      <c r="AU419" s="34" t="s">
        <v>1320</v>
      </c>
      <c r="AV419" s="34">
        <f t="shared" si="210"/>
        <v>-0.89999999999999991</v>
      </c>
      <c r="AW419" s="34" t="s">
        <v>1327</v>
      </c>
      <c r="AX419" s="34">
        <f t="shared" si="210"/>
        <v>-0.89999999999999991</v>
      </c>
      <c r="AY419" s="34" t="s">
        <v>1332</v>
      </c>
      <c r="AZ419" s="34">
        <f t="shared" si="210"/>
        <v>-0.89999999999999991</v>
      </c>
      <c r="BA419" s="34" t="s">
        <v>1336</v>
      </c>
      <c r="BB419" s="34">
        <f t="shared" si="210"/>
        <v>-0.89999999999999991</v>
      </c>
      <c r="BC419" s="34" t="s">
        <v>1341</v>
      </c>
      <c r="BD419" s="34">
        <f t="shared" si="211"/>
        <v>-0.89999999999999991</v>
      </c>
      <c r="BE419" s="34" t="s">
        <v>1346</v>
      </c>
      <c r="BF419" s="34">
        <f t="shared" si="212"/>
        <v>-0.89999999999999991</v>
      </c>
      <c r="BG419" s="34">
        <v>1</v>
      </c>
      <c r="BH419" s="34" t="s">
        <v>1320</v>
      </c>
      <c r="BI419" s="34">
        <f t="shared" si="213"/>
        <v>-0.89999999999999991</v>
      </c>
      <c r="BJ419" s="34" t="s">
        <v>1327</v>
      </c>
      <c r="BK419" s="34">
        <f t="shared" si="214"/>
        <v>-0.89999999999999991</v>
      </c>
      <c r="BL419" s="34" t="s">
        <v>1332</v>
      </c>
      <c r="BM419" s="34">
        <f t="shared" si="215"/>
        <v>-0.89999999999999991</v>
      </c>
      <c r="BN419" s="34" t="s">
        <v>1336</v>
      </c>
      <c r="BO419" s="34">
        <f t="shared" si="216"/>
        <v>-0.89999999999999991</v>
      </c>
      <c r="BP419" s="34" t="s">
        <v>1341</v>
      </c>
      <c r="BQ419" s="34">
        <f t="shared" si="217"/>
        <v>-0.89999999999999991</v>
      </c>
      <c r="BR419" s="34" t="s">
        <v>1346</v>
      </c>
      <c r="BS419" s="34">
        <f t="shared" si="218"/>
        <v>-0.89999999999999991</v>
      </c>
      <c r="BT419" s="34">
        <v>1</v>
      </c>
      <c r="BU419" s="34" t="s">
        <v>1320</v>
      </c>
      <c r="BV419" s="34">
        <f t="shared" si="219"/>
        <v>-1.5</v>
      </c>
      <c r="BW419" s="34" t="s">
        <v>1327</v>
      </c>
      <c r="BX419" s="34">
        <f t="shared" si="219"/>
        <v>-1.5</v>
      </c>
      <c r="BY419" s="34" t="s">
        <v>1332</v>
      </c>
      <c r="BZ419" s="34">
        <f t="shared" si="219"/>
        <v>-1.5</v>
      </c>
      <c r="CA419" s="34" t="s">
        <v>1336</v>
      </c>
      <c r="CB419" s="34">
        <f t="shared" si="219"/>
        <v>-1.5</v>
      </c>
      <c r="CC419" s="34" t="s">
        <v>1341</v>
      </c>
      <c r="CD419" s="34">
        <f t="shared" si="220"/>
        <v>-1.5</v>
      </c>
      <c r="CE419" s="34" t="s">
        <v>1346</v>
      </c>
      <c r="CF419" s="34">
        <f t="shared" si="221"/>
        <v>-1.5</v>
      </c>
      <c r="CG419" s="34">
        <v>1</v>
      </c>
      <c r="CH419" s="34" t="s">
        <v>1320</v>
      </c>
      <c r="CI419" s="34">
        <f t="shared" si="222"/>
        <v>-1.5</v>
      </c>
      <c r="CJ419" s="34" t="s">
        <v>1327</v>
      </c>
      <c r="CK419" s="34">
        <f t="shared" si="223"/>
        <v>-1.5</v>
      </c>
      <c r="CL419" s="34" t="s">
        <v>1332</v>
      </c>
      <c r="CM419" s="34">
        <f t="shared" si="224"/>
        <v>-1.5</v>
      </c>
      <c r="CN419" s="34" t="s">
        <v>1336</v>
      </c>
      <c r="CO419" s="34">
        <f t="shared" si="225"/>
        <v>-1.5</v>
      </c>
      <c r="CP419" s="34" t="s">
        <v>1341</v>
      </c>
      <c r="CQ419" s="34">
        <f t="shared" si="226"/>
        <v>-1.5</v>
      </c>
      <c r="CR419" s="34" t="s">
        <v>1346</v>
      </c>
      <c r="CS419" s="34">
        <f t="shared" si="227"/>
        <v>-1.5</v>
      </c>
    </row>
    <row r="420" spans="1:97" s="44" customFormat="1" ht="15.75">
      <c r="A420" s="42" t="s">
        <v>1122</v>
      </c>
      <c r="B420" s="40" t="s">
        <v>592</v>
      </c>
      <c r="C420" s="42" t="s">
        <v>44</v>
      </c>
      <c r="D420" s="42" t="s">
        <v>9</v>
      </c>
      <c r="E420" s="35"/>
      <c r="F420" s="42">
        <v>1</v>
      </c>
      <c r="G420" s="34">
        <v>0</v>
      </c>
      <c r="H420" s="34">
        <v>106</v>
      </c>
      <c r="I420" s="34">
        <v>66</v>
      </c>
      <c r="J420" s="34">
        <v>89</v>
      </c>
      <c r="K420" s="73">
        <v>68</v>
      </c>
      <c r="L420" s="34">
        <v>75</v>
      </c>
      <c r="M420" s="34">
        <v>60</v>
      </c>
      <c r="N420" s="34">
        <v>464</v>
      </c>
      <c r="O420" s="34" t="str">
        <f>IF(D420="理科",IF(N420&gt;=分数线!$C$2,"本科",""),IF(D420="文科",IF(N420&gt;=分数线!$C$3,"本科","")))</f>
        <v>本科</v>
      </c>
      <c r="P420" s="34">
        <f t="shared" si="195"/>
        <v>36</v>
      </c>
      <c r="Q420" s="34" t="str">
        <f>IF(D420="理科",IF(N420&gt;=分数线!$C$6,"重本",""),IF(D420="文科",IF(N420&gt;=分数线!$C$7,"重本","")))</f>
        <v/>
      </c>
      <c r="R420" s="34">
        <f t="shared" si="199"/>
        <v>0</v>
      </c>
      <c r="S420" s="34">
        <f t="shared" si="200"/>
        <v>36</v>
      </c>
      <c r="T420" s="34">
        <v>12</v>
      </c>
      <c r="U420" s="34" t="s">
        <v>1362</v>
      </c>
      <c r="V420" s="34">
        <f t="shared" si="201"/>
        <v>0.6</v>
      </c>
      <c r="W420" s="34" t="s">
        <v>1331</v>
      </c>
      <c r="X420" s="34">
        <f t="shared" si="201"/>
        <v>0.6</v>
      </c>
      <c r="Y420" s="34" t="s">
        <v>1355</v>
      </c>
      <c r="Z420" s="34">
        <f t="shared" si="201"/>
        <v>0.6</v>
      </c>
      <c r="AA420" s="34" t="s">
        <v>74</v>
      </c>
      <c r="AB420" s="34">
        <f t="shared" si="201"/>
        <v>0.6</v>
      </c>
      <c r="AC420" s="34" t="s">
        <v>1341</v>
      </c>
      <c r="AD420" s="34">
        <f t="shared" si="202"/>
        <v>0.6</v>
      </c>
      <c r="AE420" s="34" t="s">
        <v>1347</v>
      </c>
      <c r="AF420" s="34">
        <f t="shared" si="203"/>
        <v>0.6</v>
      </c>
      <c r="AG420" s="34" t="s">
        <v>222</v>
      </c>
      <c r="AH420" s="34" t="s">
        <v>1321</v>
      </c>
      <c r="AI420" s="34">
        <f t="shared" si="204"/>
        <v>0.6</v>
      </c>
      <c r="AJ420" s="34" t="s">
        <v>1364</v>
      </c>
      <c r="AK420" s="34">
        <f t="shared" si="205"/>
        <v>0.6</v>
      </c>
      <c r="AL420" s="34" t="s">
        <v>1333</v>
      </c>
      <c r="AM420" s="34">
        <f t="shared" si="206"/>
        <v>0.6</v>
      </c>
      <c r="AN420" s="34" t="s">
        <v>1336</v>
      </c>
      <c r="AO420" s="34">
        <f t="shared" si="207"/>
        <v>0.6</v>
      </c>
      <c r="AP420" s="34" t="s">
        <v>1338</v>
      </c>
      <c r="AQ420" s="34">
        <f t="shared" si="208"/>
        <v>0.6</v>
      </c>
      <c r="AR420" s="34" t="s">
        <v>1347</v>
      </c>
      <c r="AS420" s="34">
        <f t="shared" si="209"/>
        <v>0.6</v>
      </c>
      <c r="AT420" s="34" t="s">
        <v>222</v>
      </c>
      <c r="AU420" s="34" t="s">
        <v>1321</v>
      </c>
      <c r="AV420" s="34">
        <f t="shared" si="210"/>
        <v>0.89999999999999991</v>
      </c>
      <c r="AW420" s="34" t="s">
        <v>1328</v>
      </c>
      <c r="AX420" s="34">
        <f t="shared" si="210"/>
        <v>0.89999999999999991</v>
      </c>
      <c r="AY420" s="34" t="s">
        <v>1333</v>
      </c>
      <c r="AZ420" s="34">
        <f t="shared" si="210"/>
        <v>0.89999999999999991</v>
      </c>
      <c r="BA420" s="34" t="s">
        <v>74</v>
      </c>
      <c r="BB420" s="34">
        <f t="shared" si="210"/>
        <v>0.89999999999999991</v>
      </c>
      <c r="BC420" s="34" t="s">
        <v>1338</v>
      </c>
      <c r="BD420" s="34">
        <f t="shared" si="211"/>
        <v>0.89999999999999991</v>
      </c>
      <c r="BE420" s="34" t="s">
        <v>1347</v>
      </c>
      <c r="BF420" s="34">
        <f t="shared" si="212"/>
        <v>0.89999999999999991</v>
      </c>
      <c r="BG420" s="34">
        <v>2</v>
      </c>
      <c r="BH420" s="34" t="s">
        <v>1321</v>
      </c>
      <c r="BI420" s="34">
        <f t="shared" si="213"/>
        <v>0.89999999999999991</v>
      </c>
      <c r="BJ420" s="34" t="s">
        <v>1328</v>
      </c>
      <c r="BK420" s="34">
        <f t="shared" si="214"/>
        <v>0.89999999999999991</v>
      </c>
      <c r="BL420" s="34" t="s">
        <v>1333</v>
      </c>
      <c r="BM420" s="34">
        <f t="shared" si="215"/>
        <v>0.89999999999999991</v>
      </c>
      <c r="BN420" s="34" t="s">
        <v>74</v>
      </c>
      <c r="BO420" s="34">
        <f t="shared" si="216"/>
        <v>0.89999999999999991</v>
      </c>
      <c r="BP420" s="34" t="s">
        <v>1338</v>
      </c>
      <c r="BQ420" s="34">
        <f t="shared" si="217"/>
        <v>0.89999999999999991</v>
      </c>
      <c r="BR420" s="34" t="s">
        <v>1347</v>
      </c>
      <c r="BS420" s="34">
        <f t="shared" si="218"/>
        <v>0.89999999999999991</v>
      </c>
      <c r="BT420" s="34">
        <v>2</v>
      </c>
      <c r="BU420" s="34" t="s">
        <v>1321</v>
      </c>
      <c r="BV420" s="34">
        <f t="shared" si="219"/>
        <v>1.5</v>
      </c>
      <c r="BW420" s="34" t="s">
        <v>1328</v>
      </c>
      <c r="BX420" s="34">
        <f t="shared" si="219"/>
        <v>1.5</v>
      </c>
      <c r="BY420" s="34" t="s">
        <v>1333</v>
      </c>
      <c r="BZ420" s="34">
        <f t="shared" si="219"/>
        <v>1.5</v>
      </c>
      <c r="CA420" s="34" t="s">
        <v>21</v>
      </c>
      <c r="CB420" s="34">
        <f t="shared" si="219"/>
        <v>1.5</v>
      </c>
      <c r="CC420" s="34" t="s">
        <v>1338</v>
      </c>
      <c r="CD420" s="34">
        <f t="shared" si="220"/>
        <v>1.5</v>
      </c>
      <c r="CE420" s="34" t="s">
        <v>1347</v>
      </c>
      <c r="CF420" s="34">
        <f t="shared" si="221"/>
        <v>1.5</v>
      </c>
      <c r="CG420" s="34">
        <v>2</v>
      </c>
      <c r="CH420" s="34" t="s">
        <v>1321</v>
      </c>
      <c r="CI420" s="34">
        <f t="shared" si="222"/>
        <v>1.5</v>
      </c>
      <c r="CJ420" s="34" t="s">
        <v>1328</v>
      </c>
      <c r="CK420" s="34">
        <f t="shared" si="223"/>
        <v>1.5</v>
      </c>
      <c r="CL420" s="34" t="s">
        <v>1333</v>
      </c>
      <c r="CM420" s="34">
        <f t="shared" si="224"/>
        <v>1.5</v>
      </c>
      <c r="CN420" s="34" t="s">
        <v>1337</v>
      </c>
      <c r="CO420" s="34">
        <f t="shared" si="225"/>
        <v>1.5</v>
      </c>
      <c r="CP420" s="34" t="s">
        <v>1338</v>
      </c>
      <c r="CQ420" s="34">
        <f t="shared" si="226"/>
        <v>1.5</v>
      </c>
      <c r="CR420" s="34" t="s">
        <v>1347</v>
      </c>
      <c r="CS420" s="34">
        <f t="shared" si="227"/>
        <v>1.5</v>
      </c>
    </row>
    <row r="421" spans="1:97" s="44" customFormat="1" ht="15.75">
      <c r="A421" s="42" t="s">
        <v>1123</v>
      </c>
      <c r="B421" s="40" t="s">
        <v>593</v>
      </c>
      <c r="C421" s="42" t="s">
        <v>44</v>
      </c>
      <c r="D421" s="42" t="s">
        <v>9</v>
      </c>
      <c r="E421" s="35"/>
      <c r="F421" s="42">
        <v>0.3</v>
      </c>
      <c r="G421" s="34">
        <v>0</v>
      </c>
      <c r="H421" s="34">
        <v>97</v>
      </c>
      <c r="I421" s="34">
        <v>81</v>
      </c>
      <c r="J421" s="34">
        <v>71</v>
      </c>
      <c r="K421" s="73">
        <v>77.5</v>
      </c>
      <c r="L421" s="34">
        <v>72</v>
      </c>
      <c r="M421" s="34">
        <v>64</v>
      </c>
      <c r="N421" s="34">
        <v>463</v>
      </c>
      <c r="O421" s="34" t="str">
        <f>IF(D421="理科",IF(N421&gt;=分数线!$C$2,"本科",""),IF(D421="文科",IF(N421&gt;=分数线!$C$3,"本科","")))</f>
        <v>本科</v>
      </c>
      <c r="P421" s="34">
        <f t="shared" si="195"/>
        <v>61.199999999999996</v>
      </c>
      <c r="Q421" s="34" t="str">
        <f>IF(D421="理科",IF(N421&gt;=分数线!$C$6,"重本",""),IF(D421="文科",IF(N421&gt;=分数线!$C$7,"重本","")))</f>
        <v/>
      </c>
      <c r="R421" s="34">
        <f t="shared" si="199"/>
        <v>0</v>
      </c>
      <c r="S421" s="34">
        <f t="shared" si="200"/>
        <v>61.199999999999996</v>
      </c>
      <c r="T421" s="34">
        <v>1</v>
      </c>
      <c r="U421" s="34" t="s">
        <v>1320</v>
      </c>
      <c r="V421" s="34">
        <f t="shared" si="201"/>
        <v>1.02</v>
      </c>
      <c r="W421" s="34" t="s">
        <v>1327</v>
      </c>
      <c r="X421" s="34">
        <f t="shared" si="201"/>
        <v>1.02</v>
      </c>
      <c r="Y421" s="34" t="s">
        <v>1332</v>
      </c>
      <c r="Z421" s="34">
        <f t="shared" si="201"/>
        <v>1.02</v>
      </c>
      <c r="AA421" s="34" t="s">
        <v>1367</v>
      </c>
      <c r="AB421" s="34">
        <f t="shared" si="201"/>
        <v>1.02</v>
      </c>
      <c r="AC421" s="34" t="s">
        <v>1341</v>
      </c>
      <c r="AD421" s="34">
        <f t="shared" si="202"/>
        <v>1.02</v>
      </c>
      <c r="AE421" s="34" t="s">
        <v>1346</v>
      </c>
      <c r="AF421" s="34">
        <f t="shared" si="203"/>
        <v>1.02</v>
      </c>
      <c r="AG421" s="34" t="s">
        <v>226</v>
      </c>
      <c r="AH421" s="34" t="s">
        <v>1320</v>
      </c>
      <c r="AI421" s="34">
        <f t="shared" si="204"/>
        <v>1.02</v>
      </c>
      <c r="AJ421" s="34" t="s">
        <v>1327</v>
      </c>
      <c r="AK421" s="34">
        <f t="shared" si="205"/>
        <v>1.02</v>
      </c>
      <c r="AL421" s="34" t="s">
        <v>1332</v>
      </c>
      <c r="AM421" s="34">
        <f t="shared" si="206"/>
        <v>1.02</v>
      </c>
      <c r="AN421" s="34" t="s">
        <v>1367</v>
      </c>
      <c r="AO421" s="34">
        <f t="shared" si="207"/>
        <v>1.02</v>
      </c>
      <c r="AP421" s="34" t="s">
        <v>1341</v>
      </c>
      <c r="AQ421" s="34">
        <f t="shared" si="208"/>
        <v>1.02</v>
      </c>
      <c r="AR421" s="34" t="s">
        <v>1346</v>
      </c>
      <c r="AS421" s="34">
        <f t="shared" si="209"/>
        <v>1.02</v>
      </c>
      <c r="AT421" s="34" t="s">
        <v>226</v>
      </c>
      <c r="AU421" s="34" t="s">
        <v>1320</v>
      </c>
      <c r="AV421" s="34">
        <f t="shared" si="210"/>
        <v>1.53</v>
      </c>
      <c r="AW421" s="34" t="s">
        <v>1327</v>
      </c>
      <c r="AX421" s="34">
        <f t="shared" si="210"/>
        <v>1.53</v>
      </c>
      <c r="AY421" s="34" t="s">
        <v>1332</v>
      </c>
      <c r="AZ421" s="34">
        <f t="shared" si="210"/>
        <v>1.53</v>
      </c>
      <c r="BA421" s="34" t="s">
        <v>1336</v>
      </c>
      <c r="BB421" s="34">
        <f t="shared" si="210"/>
        <v>1.53</v>
      </c>
      <c r="BC421" s="34" t="s">
        <v>1341</v>
      </c>
      <c r="BD421" s="34">
        <f t="shared" si="211"/>
        <v>1.53</v>
      </c>
      <c r="BE421" s="34" t="s">
        <v>1346</v>
      </c>
      <c r="BF421" s="34">
        <f t="shared" si="212"/>
        <v>1.53</v>
      </c>
      <c r="BG421" s="34">
        <v>1</v>
      </c>
      <c r="BH421" s="34" t="s">
        <v>1320</v>
      </c>
      <c r="BI421" s="34">
        <f t="shared" si="213"/>
        <v>1.53</v>
      </c>
      <c r="BJ421" s="34" t="s">
        <v>1327</v>
      </c>
      <c r="BK421" s="34">
        <f t="shared" si="214"/>
        <v>1.53</v>
      </c>
      <c r="BL421" s="34" t="s">
        <v>1332</v>
      </c>
      <c r="BM421" s="34">
        <f t="shared" si="215"/>
        <v>1.53</v>
      </c>
      <c r="BN421" s="34" t="s">
        <v>1336</v>
      </c>
      <c r="BO421" s="34">
        <f t="shared" si="216"/>
        <v>1.53</v>
      </c>
      <c r="BP421" s="34" t="s">
        <v>1341</v>
      </c>
      <c r="BQ421" s="34">
        <f t="shared" si="217"/>
        <v>1.53</v>
      </c>
      <c r="BR421" s="34" t="s">
        <v>1346</v>
      </c>
      <c r="BS421" s="34">
        <f t="shared" si="218"/>
        <v>1.53</v>
      </c>
      <c r="BT421" s="34">
        <v>1</v>
      </c>
      <c r="BU421" s="34" t="s">
        <v>1320</v>
      </c>
      <c r="BV421" s="34">
        <f t="shared" si="219"/>
        <v>2.5499999999999998</v>
      </c>
      <c r="BW421" s="34" t="s">
        <v>1327</v>
      </c>
      <c r="BX421" s="34">
        <f t="shared" si="219"/>
        <v>2.5499999999999998</v>
      </c>
      <c r="BY421" s="34" t="s">
        <v>1332</v>
      </c>
      <c r="BZ421" s="34">
        <f t="shared" si="219"/>
        <v>2.5499999999999998</v>
      </c>
      <c r="CA421" s="34" t="s">
        <v>1336</v>
      </c>
      <c r="CB421" s="34">
        <f t="shared" si="219"/>
        <v>2.5499999999999998</v>
      </c>
      <c r="CC421" s="34" t="s">
        <v>1341</v>
      </c>
      <c r="CD421" s="34">
        <f t="shared" si="220"/>
        <v>2.5499999999999998</v>
      </c>
      <c r="CE421" s="34" t="s">
        <v>1346</v>
      </c>
      <c r="CF421" s="34">
        <f t="shared" si="221"/>
        <v>2.5499999999999998</v>
      </c>
      <c r="CG421" s="34">
        <v>1</v>
      </c>
      <c r="CH421" s="34" t="s">
        <v>1320</v>
      </c>
      <c r="CI421" s="34">
        <f t="shared" si="222"/>
        <v>2.5499999999999998</v>
      </c>
      <c r="CJ421" s="34" t="s">
        <v>1327</v>
      </c>
      <c r="CK421" s="34">
        <f t="shared" si="223"/>
        <v>2.5499999999999998</v>
      </c>
      <c r="CL421" s="34" t="s">
        <v>1332</v>
      </c>
      <c r="CM421" s="34">
        <f t="shared" si="224"/>
        <v>2.5499999999999998</v>
      </c>
      <c r="CN421" s="34" t="s">
        <v>1336</v>
      </c>
      <c r="CO421" s="34">
        <f t="shared" si="225"/>
        <v>2.5499999999999998</v>
      </c>
      <c r="CP421" s="34" t="s">
        <v>1341</v>
      </c>
      <c r="CQ421" s="34">
        <f t="shared" si="226"/>
        <v>2.5499999999999998</v>
      </c>
      <c r="CR421" s="34" t="s">
        <v>1346</v>
      </c>
      <c r="CS421" s="34">
        <f t="shared" si="227"/>
        <v>2.5499999999999998</v>
      </c>
    </row>
    <row r="422" spans="1:97" s="44" customFormat="1" ht="15.75">
      <c r="A422" s="42" t="s">
        <v>1124</v>
      </c>
      <c r="B422" s="40" t="s">
        <v>594</v>
      </c>
      <c r="C422" s="42" t="s">
        <v>44</v>
      </c>
      <c r="D422" s="42" t="s">
        <v>9</v>
      </c>
      <c r="E422" s="35"/>
      <c r="F422" s="42">
        <v>0.2</v>
      </c>
      <c r="G422" s="34">
        <v>0</v>
      </c>
      <c r="H422" s="34">
        <v>111</v>
      </c>
      <c r="I422" s="34">
        <v>78</v>
      </c>
      <c r="J422" s="34">
        <v>84</v>
      </c>
      <c r="K422" s="73">
        <v>71.5</v>
      </c>
      <c r="L422" s="34">
        <v>57</v>
      </c>
      <c r="M422" s="34">
        <v>57</v>
      </c>
      <c r="N422" s="34">
        <v>459</v>
      </c>
      <c r="O422" s="34" t="str">
        <f>IF(D422="理科",IF(N422&gt;=分数线!$C$2,"本科",""),IF(D422="文科",IF(N422&gt;=分数线!$C$3,"本科","")))</f>
        <v>本科</v>
      </c>
      <c r="P422" s="34">
        <f t="shared" si="195"/>
        <v>64.8</v>
      </c>
      <c r="Q422" s="34" t="str">
        <f>IF(D422="理科",IF(N422&gt;=分数线!$C$6,"重本",""),IF(D422="文科",IF(N422&gt;=分数线!$C$7,"重本","")))</f>
        <v/>
      </c>
      <c r="R422" s="34">
        <f t="shared" si="199"/>
        <v>0</v>
      </c>
      <c r="S422" s="34">
        <f t="shared" si="200"/>
        <v>64.8</v>
      </c>
      <c r="T422" s="34">
        <v>9</v>
      </c>
      <c r="U422" s="34" t="s">
        <v>1325</v>
      </c>
      <c r="V422" s="34">
        <f t="shared" si="201"/>
        <v>1.08</v>
      </c>
      <c r="W422" s="34" t="s">
        <v>1360</v>
      </c>
      <c r="X422" s="34">
        <f t="shared" si="201"/>
        <v>1.08</v>
      </c>
      <c r="Y422" s="34" t="s">
        <v>1335</v>
      </c>
      <c r="Z422" s="34">
        <f t="shared" si="201"/>
        <v>1.08</v>
      </c>
      <c r="AA422" s="34" t="s">
        <v>1367</v>
      </c>
      <c r="AB422" s="34">
        <f t="shared" si="201"/>
        <v>1.08</v>
      </c>
      <c r="AC422" s="34" t="s">
        <v>1338</v>
      </c>
      <c r="AD422" s="34">
        <f t="shared" si="202"/>
        <v>1.08</v>
      </c>
      <c r="AE422" s="34" t="s">
        <v>1346</v>
      </c>
      <c r="AF422" s="34">
        <f t="shared" si="203"/>
        <v>1.08</v>
      </c>
      <c r="AG422" s="34" t="s">
        <v>226</v>
      </c>
      <c r="AH422" s="34" t="s">
        <v>1320</v>
      </c>
      <c r="AI422" s="34">
        <f t="shared" si="204"/>
        <v>1.08</v>
      </c>
      <c r="AJ422" s="34" t="s">
        <v>1327</v>
      </c>
      <c r="AK422" s="34">
        <f t="shared" si="205"/>
        <v>1.08</v>
      </c>
      <c r="AL422" s="34" t="s">
        <v>1332</v>
      </c>
      <c r="AM422" s="34">
        <f t="shared" si="206"/>
        <v>1.08</v>
      </c>
      <c r="AN422" s="34" t="s">
        <v>1367</v>
      </c>
      <c r="AO422" s="34">
        <f t="shared" si="207"/>
        <v>1.08</v>
      </c>
      <c r="AP422" s="34" t="s">
        <v>1341</v>
      </c>
      <c r="AQ422" s="34">
        <f t="shared" si="208"/>
        <v>1.08</v>
      </c>
      <c r="AR422" s="34" t="s">
        <v>1346</v>
      </c>
      <c r="AS422" s="34">
        <f t="shared" si="209"/>
        <v>1.08</v>
      </c>
      <c r="AT422" s="34" t="s">
        <v>226</v>
      </c>
      <c r="AU422" s="34" t="s">
        <v>1320</v>
      </c>
      <c r="AV422" s="34">
        <f t="shared" si="210"/>
        <v>1.6199999999999999</v>
      </c>
      <c r="AW422" s="34" t="s">
        <v>1327</v>
      </c>
      <c r="AX422" s="34">
        <f t="shared" si="210"/>
        <v>1.6199999999999999</v>
      </c>
      <c r="AY422" s="34" t="s">
        <v>1332</v>
      </c>
      <c r="AZ422" s="34">
        <f t="shared" si="210"/>
        <v>1.6199999999999999</v>
      </c>
      <c r="BA422" s="34" t="s">
        <v>1336</v>
      </c>
      <c r="BB422" s="34">
        <f t="shared" si="210"/>
        <v>1.6199999999999999</v>
      </c>
      <c r="BC422" s="34" t="s">
        <v>1341</v>
      </c>
      <c r="BD422" s="34">
        <f t="shared" si="211"/>
        <v>1.6199999999999999</v>
      </c>
      <c r="BE422" s="34" t="s">
        <v>1346</v>
      </c>
      <c r="BF422" s="34">
        <f t="shared" si="212"/>
        <v>1.6199999999999999</v>
      </c>
      <c r="BG422" s="34">
        <v>1</v>
      </c>
      <c r="BH422" s="34" t="s">
        <v>1320</v>
      </c>
      <c r="BI422" s="34">
        <f t="shared" si="213"/>
        <v>1.6199999999999999</v>
      </c>
      <c r="BJ422" s="34" t="s">
        <v>1327</v>
      </c>
      <c r="BK422" s="34">
        <f t="shared" si="214"/>
        <v>1.6199999999999999</v>
      </c>
      <c r="BL422" s="34" t="s">
        <v>1332</v>
      </c>
      <c r="BM422" s="34">
        <f t="shared" si="215"/>
        <v>1.6199999999999999</v>
      </c>
      <c r="BN422" s="34" t="s">
        <v>1336</v>
      </c>
      <c r="BO422" s="34">
        <f t="shared" si="216"/>
        <v>1.6199999999999999</v>
      </c>
      <c r="BP422" s="34" t="s">
        <v>1341</v>
      </c>
      <c r="BQ422" s="34">
        <f t="shared" si="217"/>
        <v>1.6199999999999999</v>
      </c>
      <c r="BR422" s="34" t="s">
        <v>1346</v>
      </c>
      <c r="BS422" s="34">
        <f t="shared" si="218"/>
        <v>1.6199999999999999</v>
      </c>
      <c r="BT422" s="34">
        <v>1</v>
      </c>
      <c r="BU422" s="34" t="s">
        <v>1320</v>
      </c>
      <c r="BV422" s="34">
        <f t="shared" si="219"/>
        <v>2.6999999999999997</v>
      </c>
      <c r="BW422" s="34" t="s">
        <v>1327</v>
      </c>
      <c r="BX422" s="34">
        <f t="shared" si="219"/>
        <v>2.6999999999999997</v>
      </c>
      <c r="BY422" s="34" t="s">
        <v>1332</v>
      </c>
      <c r="BZ422" s="34">
        <f t="shared" si="219"/>
        <v>2.6999999999999997</v>
      </c>
      <c r="CA422" s="34" t="s">
        <v>1336</v>
      </c>
      <c r="CB422" s="34">
        <f t="shared" si="219"/>
        <v>2.6999999999999997</v>
      </c>
      <c r="CC422" s="34" t="s">
        <v>1341</v>
      </c>
      <c r="CD422" s="34">
        <f t="shared" si="220"/>
        <v>2.6999999999999997</v>
      </c>
      <c r="CE422" s="34" t="s">
        <v>1346</v>
      </c>
      <c r="CF422" s="34">
        <f t="shared" si="221"/>
        <v>2.6999999999999997</v>
      </c>
      <c r="CG422" s="34">
        <v>1</v>
      </c>
      <c r="CH422" s="34" t="s">
        <v>1320</v>
      </c>
      <c r="CI422" s="34">
        <f t="shared" si="222"/>
        <v>2.6999999999999997</v>
      </c>
      <c r="CJ422" s="34" t="s">
        <v>1327</v>
      </c>
      <c r="CK422" s="34">
        <f t="shared" si="223"/>
        <v>2.6999999999999997</v>
      </c>
      <c r="CL422" s="34" t="s">
        <v>1332</v>
      </c>
      <c r="CM422" s="34">
        <f t="shared" si="224"/>
        <v>2.6999999999999997</v>
      </c>
      <c r="CN422" s="34" t="s">
        <v>1336</v>
      </c>
      <c r="CO422" s="34">
        <f t="shared" si="225"/>
        <v>2.6999999999999997</v>
      </c>
      <c r="CP422" s="34" t="s">
        <v>1341</v>
      </c>
      <c r="CQ422" s="34">
        <f t="shared" si="226"/>
        <v>2.6999999999999997</v>
      </c>
      <c r="CR422" s="34" t="s">
        <v>1346</v>
      </c>
      <c r="CS422" s="34">
        <f t="shared" si="227"/>
        <v>2.6999999999999997</v>
      </c>
    </row>
    <row r="423" spans="1:97" s="44" customFormat="1" ht="15.75">
      <c r="A423" s="42" t="s">
        <v>1125</v>
      </c>
      <c r="B423" s="40" t="s">
        <v>595</v>
      </c>
      <c r="C423" s="42" t="s">
        <v>44</v>
      </c>
      <c r="D423" s="42" t="s">
        <v>9</v>
      </c>
      <c r="E423" s="35"/>
      <c r="F423" s="42">
        <v>0.9</v>
      </c>
      <c r="G423" s="34">
        <v>0</v>
      </c>
      <c r="H423" s="34">
        <v>110</v>
      </c>
      <c r="I423" s="34">
        <v>81</v>
      </c>
      <c r="J423" s="34">
        <v>91</v>
      </c>
      <c r="K423" s="73">
        <v>68.5</v>
      </c>
      <c r="L423" s="34">
        <v>51</v>
      </c>
      <c r="M423" s="34">
        <v>57</v>
      </c>
      <c r="N423" s="34">
        <v>459</v>
      </c>
      <c r="O423" s="34" t="str">
        <f>IF(D423="理科",IF(N423&gt;=分数线!$C$2,"本科",""),IF(D423="文科",IF(N423&gt;=分数线!$C$3,"本科","")))</f>
        <v>本科</v>
      </c>
      <c r="P423" s="34">
        <f t="shared" si="195"/>
        <v>39.6</v>
      </c>
      <c r="Q423" s="34" t="str">
        <f>IF(D423="理科",IF(N423&gt;=分数线!$C$6,"重本",""),IF(D423="文科",IF(N423&gt;=分数线!$C$7,"重本","")))</f>
        <v/>
      </c>
      <c r="R423" s="34">
        <f t="shared" si="199"/>
        <v>0</v>
      </c>
      <c r="S423" s="34">
        <f t="shared" si="200"/>
        <v>39.6</v>
      </c>
      <c r="T423" s="34">
        <v>10</v>
      </c>
      <c r="U423" s="34" t="s">
        <v>1324</v>
      </c>
      <c r="V423" s="34">
        <f t="shared" si="201"/>
        <v>0.66</v>
      </c>
      <c r="W423" s="34" t="s">
        <v>1351</v>
      </c>
      <c r="X423" s="34">
        <f t="shared" si="201"/>
        <v>0.66</v>
      </c>
      <c r="Y423" s="34" t="s">
        <v>1355</v>
      </c>
      <c r="Z423" s="34">
        <f t="shared" si="201"/>
        <v>0.66</v>
      </c>
      <c r="AA423" s="34" t="s">
        <v>1367</v>
      </c>
      <c r="AB423" s="34">
        <f t="shared" si="201"/>
        <v>0.66</v>
      </c>
      <c r="AC423" s="34" t="s">
        <v>1341</v>
      </c>
      <c r="AD423" s="34">
        <f t="shared" si="202"/>
        <v>0.66</v>
      </c>
      <c r="AE423" s="34" t="s">
        <v>1346</v>
      </c>
      <c r="AF423" s="34">
        <f t="shared" si="203"/>
        <v>0.66</v>
      </c>
      <c r="AG423" s="34" t="s">
        <v>222</v>
      </c>
      <c r="AH423" s="34" t="s">
        <v>1321</v>
      </c>
      <c r="AI423" s="34">
        <f t="shared" si="204"/>
        <v>0.66</v>
      </c>
      <c r="AJ423" s="34" t="s">
        <v>1364</v>
      </c>
      <c r="AK423" s="34">
        <f t="shared" si="205"/>
        <v>0.66</v>
      </c>
      <c r="AL423" s="34" t="s">
        <v>1333</v>
      </c>
      <c r="AM423" s="34">
        <f t="shared" si="206"/>
        <v>0.66</v>
      </c>
      <c r="AN423" s="34" t="s">
        <v>1336</v>
      </c>
      <c r="AO423" s="34">
        <f t="shared" si="207"/>
        <v>0.66</v>
      </c>
      <c r="AP423" s="34" t="s">
        <v>1338</v>
      </c>
      <c r="AQ423" s="34">
        <f t="shared" si="208"/>
        <v>0.66</v>
      </c>
      <c r="AR423" s="34" t="s">
        <v>1347</v>
      </c>
      <c r="AS423" s="34">
        <f t="shared" si="209"/>
        <v>0.66</v>
      </c>
      <c r="AT423" s="34" t="s">
        <v>222</v>
      </c>
      <c r="AU423" s="34" t="s">
        <v>1321</v>
      </c>
      <c r="AV423" s="34">
        <f t="shared" si="210"/>
        <v>0.9900000000000001</v>
      </c>
      <c r="AW423" s="34" t="s">
        <v>1328</v>
      </c>
      <c r="AX423" s="34">
        <f t="shared" si="210"/>
        <v>0.9900000000000001</v>
      </c>
      <c r="AY423" s="34" t="s">
        <v>1333</v>
      </c>
      <c r="AZ423" s="34">
        <f t="shared" si="210"/>
        <v>0.9900000000000001</v>
      </c>
      <c r="BA423" s="34" t="s">
        <v>74</v>
      </c>
      <c r="BB423" s="34">
        <f t="shared" si="210"/>
        <v>0.9900000000000001</v>
      </c>
      <c r="BC423" s="34" t="s">
        <v>1338</v>
      </c>
      <c r="BD423" s="34">
        <f t="shared" si="211"/>
        <v>0.9900000000000001</v>
      </c>
      <c r="BE423" s="34" t="s">
        <v>1347</v>
      </c>
      <c r="BF423" s="34">
        <f t="shared" si="212"/>
        <v>0.9900000000000001</v>
      </c>
      <c r="BG423" s="34">
        <v>2</v>
      </c>
      <c r="BH423" s="34" t="s">
        <v>1321</v>
      </c>
      <c r="BI423" s="34">
        <f t="shared" si="213"/>
        <v>0.9900000000000001</v>
      </c>
      <c r="BJ423" s="34" t="s">
        <v>1328</v>
      </c>
      <c r="BK423" s="34">
        <f t="shared" si="214"/>
        <v>0.9900000000000001</v>
      </c>
      <c r="BL423" s="34" t="s">
        <v>1333</v>
      </c>
      <c r="BM423" s="34">
        <f t="shared" si="215"/>
        <v>0.9900000000000001</v>
      </c>
      <c r="BN423" s="34" t="s">
        <v>74</v>
      </c>
      <c r="BO423" s="34">
        <f t="shared" si="216"/>
        <v>0.9900000000000001</v>
      </c>
      <c r="BP423" s="34" t="s">
        <v>1338</v>
      </c>
      <c r="BQ423" s="34">
        <f t="shared" si="217"/>
        <v>0.9900000000000001</v>
      </c>
      <c r="BR423" s="34" t="s">
        <v>1347</v>
      </c>
      <c r="BS423" s="34">
        <f t="shared" si="218"/>
        <v>0.9900000000000001</v>
      </c>
      <c r="BT423" s="34">
        <v>2</v>
      </c>
      <c r="BU423" s="34" t="s">
        <v>1321</v>
      </c>
      <c r="BV423" s="34">
        <f t="shared" si="219"/>
        <v>1.6500000000000001</v>
      </c>
      <c r="BW423" s="34" t="s">
        <v>1328</v>
      </c>
      <c r="BX423" s="34">
        <f t="shared" si="219"/>
        <v>1.6500000000000001</v>
      </c>
      <c r="BY423" s="34" t="s">
        <v>1333</v>
      </c>
      <c r="BZ423" s="34">
        <f t="shared" si="219"/>
        <v>1.6500000000000001</v>
      </c>
      <c r="CA423" s="34" t="s">
        <v>21</v>
      </c>
      <c r="CB423" s="34">
        <f t="shared" si="219"/>
        <v>1.6500000000000001</v>
      </c>
      <c r="CC423" s="34" t="s">
        <v>1338</v>
      </c>
      <c r="CD423" s="34">
        <f t="shared" si="220"/>
        <v>1.6500000000000001</v>
      </c>
      <c r="CE423" s="34" t="s">
        <v>1347</v>
      </c>
      <c r="CF423" s="34">
        <f t="shared" si="221"/>
        <v>1.6500000000000001</v>
      </c>
      <c r="CG423" s="34">
        <v>2</v>
      </c>
      <c r="CH423" s="34" t="s">
        <v>1321</v>
      </c>
      <c r="CI423" s="34">
        <f t="shared" si="222"/>
        <v>1.6500000000000001</v>
      </c>
      <c r="CJ423" s="34" t="s">
        <v>1328</v>
      </c>
      <c r="CK423" s="34">
        <f t="shared" si="223"/>
        <v>1.6500000000000001</v>
      </c>
      <c r="CL423" s="34" t="s">
        <v>1333</v>
      </c>
      <c r="CM423" s="34">
        <f t="shared" si="224"/>
        <v>1.6500000000000001</v>
      </c>
      <c r="CN423" s="34" t="s">
        <v>1337</v>
      </c>
      <c r="CO423" s="34">
        <f t="shared" si="225"/>
        <v>1.6500000000000001</v>
      </c>
      <c r="CP423" s="34" t="s">
        <v>1338</v>
      </c>
      <c r="CQ423" s="34">
        <f t="shared" si="226"/>
        <v>1.6500000000000001</v>
      </c>
      <c r="CR423" s="34" t="s">
        <v>1347</v>
      </c>
      <c r="CS423" s="34">
        <f t="shared" si="227"/>
        <v>1.6500000000000001</v>
      </c>
    </row>
    <row r="424" spans="1:97" s="44" customFormat="1" ht="15.75">
      <c r="A424" s="42" t="s">
        <v>1126</v>
      </c>
      <c r="B424" s="40" t="s">
        <v>596</v>
      </c>
      <c r="C424" s="42" t="s">
        <v>44</v>
      </c>
      <c r="D424" s="42" t="s">
        <v>9</v>
      </c>
      <c r="E424" s="35"/>
      <c r="F424" s="42">
        <v>0</v>
      </c>
      <c r="G424" s="34">
        <v>0</v>
      </c>
      <c r="H424" s="34">
        <v>113</v>
      </c>
      <c r="I424" s="34">
        <v>76</v>
      </c>
      <c r="J424" s="34">
        <v>70</v>
      </c>
      <c r="K424" s="73">
        <v>62</v>
      </c>
      <c r="L424" s="34">
        <v>76.5</v>
      </c>
      <c r="M424" s="34">
        <v>59</v>
      </c>
      <c r="N424" s="34">
        <v>457</v>
      </c>
      <c r="O424" s="34" t="str">
        <f>IF(D424="理科",IF(N424&gt;=分数线!$C$2,"本科",""),IF(D424="文科",IF(N424&gt;=分数线!$C$3,"本科","")))</f>
        <v/>
      </c>
      <c r="P424" s="34">
        <f t="shared" si="195"/>
        <v>0</v>
      </c>
      <c r="Q424" s="34" t="str">
        <f>IF(D424="理科",IF(N424&gt;=分数线!$C$6,"重本",""),IF(D424="文科",IF(N424&gt;=分数线!$C$7,"重本","")))</f>
        <v/>
      </c>
      <c r="R424" s="34">
        <f t="shared" si="199"/>
        <v>0</v>
      </c>
      <c r="S424" s="34">
        <f t="shared" si="200"/>
        <v>0</v>
      </c>
      <c r="T424" s="34">
        <v>7</v>
      </c>
      <c r="U424" s="34" t="s">
        <v>1362</v>
      </c>
      <c r="V424" s="34">
        <f t="shared" si="201"/>
        <v>0</v>
      </c>
      <c r="W424" s="34" t="s">
        <v>1363</v>
      </c>
      <c r="X424" s="34">
        <f t="shared" si="201"/>
        <v>0</v>
      </c>
      <c r="Y424" s="34" t="s">
        <v>1332</v>
      </c>
      <c r="Z424" s="34">
        <f t="shared" si="201"/>
        <v>0</v>
      </c>
      <c r="AA424" s="34" t="s">
        <v>74</v>
      </c>
      <c r="AB424" s="34">
        <f t="shared" si="201"/>
        <v>0</v>
      </c>
      <c r="AC424" s="34" t="s">
        <v>1341</v>
      </c>
      <c r="AD424" s="34">
        <f t="shared" si="202"/>
        <v>0</v>
      </c>
      <c r="AE424" s="34" t="s">
        <v>1347</v>
      </c>
      <c r="AF424" s="34">
        <f t="shared" si="203"/>
        <v>0</v>
      </c>
      <c r="AG424" s="34" t="s">
        <v>222</v>
      </c>
      <c r="AH424" s="34" t="s">
        <v>1321</v>
      </c>
      <c r="AI424" s="34">
        <f t="shared" si="204"/>
        <v>0</v>
      </c>
      <c r="AJ424" s="34" t="s">
        <v>1364</v>
      </c>
      <c r="AK424" s="34">
        <f t="shared" si="205"/>
        <v>0</v>
      </c>
      <c r="AL424" s="34" t="s">
        <v>1333</v>
      </c>
      <c r="AM424" s="34">
        <f t="shared" si="206"/>
        <v>0</v>
      </c>
      <c r="AN424" s="34" t="s">
        <v>1336</v>
      </c>
      <c r="AO424" s="34">
        <f t="shared" si="207"/>
        <v>0</v>
      </c>
      <c r="AP424" s="34" t="s">
        <v>1338</v>
      </c>
      <c r="AQ424" s="34">
        <f t="shared" si="208"/>
        <v>0</v>
      </c>
      <c r="AR424" s="34" t="s">
        <v>1347</v>
      </c>
      <c r="AS424" s="34">
        <f t="shared" si="209"/>
        <v>0</v>
      </c>
      <c r="AT424" s="34" t="s">
        <v>222</v>
      </c>
      <c r="AU424" s="34" t="s">
        <v>1321</v>
      </c>
      <c r="AV424" s="34">
        <f t="shared" si="210"/>
        <v>0</v>
      </c>
      <c r="AW424" s="34" t="s">
        <v>1328</v>
      </c>
      <c r="AX424" s="34">
        <f t="shared" si="210"/>
        <v>0</v>
      </c>
      <c r="AY424" s="34" t="s">
        <v>1333</v>
      </c>
      <c r="AZ424" s="34">
        <f t="shared" si="210"/>
        <v>0</v>
      </c>
      <c r="BA424" s="34" t="s">
        <v>74</v>
      </c>
      <c r="BB424" s="34">
        <f t="shared" si="210"/>
        <v>0</v>
      </c>
      <c r="BC424" s="34" t="s">
        <v>1338</v>
      </c>
      <c r="BD424" s="34">
        <f t="shared" si="211"/>
        <v>0</v>
      </c>
      <c r="BE424" s="34" t="s">
        <v>1347</v>
      </c>
      <c r="BF424" s="34">
        <f t="shared" si="212"/>
        <v>0</v>
      </c>
      <c r="BG424" s="34">
        <v>2</v>
      </c>
      <c r="BH424" s="34" t="s">
        <v>1321</v>
      </c>
      <c r="BI424" s="34">
        <f t="shared" si="213"/>
        <v>0</v>
      </c>
      <c r="BJ424" s="34" t="s">
        <v>1328</v>
      </c>
      <c r="BK424" s="34">
        <f t="shared" si="214"/>
        <v>0</v>
      </c>
      <c r="BL424" s="34" t="s">
        <v>1333</v>
      </c>
      <c r="BM424" s="34">
        <f t="shared" si="215"/>
        <v>0</v>
      </c>
      <c r="BN424" s="34" t="s">
        <v>74</v>
      </c>
      <c r="BO424" s="34">
        <f t="shared" si="216"/>
        <v>0</v>
      </c>
      <c r="BP424" s="34" t="s">
        <v>1338</v>
      </c>
      <c r="BQ424" s="34">
        <f t="shared" si="217"/>
        <v>0</v>
      </c>
      <c r="BR424" s="34" t="s">
        <v>1347</v>
      </c>
      <c r="BS424" s="34">
        <f t="shared" si="218"/>
        <v>0</v>
      </c>
      <c r="BT424" s="34">
        <v>2</v>
      </c>
      <c r="BU424" s="34" t="s">
        <v>1321</v>
      </c>
      <c r="BV424" s="34">
        <f t="shared" si="219"/>
        <v>0</v>
      </c>
      <c r="BW424" s="34" t="s">
        <v>1328</v>
      </c>
      <c r="BX424" s="34">
        <f t="shared" si="219"/>
        <v>0</v>
      </c>
      <c r="BY424" s="34" t="s">
        <v>1333</v>
      </c>
      <c r="BZ424" s="34">
        <f t="shared" si="219"/>
        <v>0</v>
      </c>
      <c r="CA424" s="34" t="s">
        <v>21</v>
      </c>
      <c r="CB424" s="34">
        <f t="shared" si="219"/>
        <v>0</v>
      </c>
      <c r="CC424" s="34" t="s">
        <v>1338</v>
      </c>
      <c r="CD424" s="34">
        <f t="shared" si="220"/>
        <v>0</v>
      </c>
      <c r="CE424" s="34" t="s">
        <v>1347</v>
      </c>
      <c r="CF424" s="34">
        <f t="shared" si="221"/>
        <v>0</v>
      </c>
      <c r="CG424" s="34">
        <v>2</v>
      </c>
      <c r="CH424" s="34" t="s">
        <v>1321</v>
      </c>
      <c r="CI424" s="34">
        <f t="shared" si="222"/>
        <v>0</v>
      </c>
      <c r="CJ424" s="34" t="s">
        <v>1328</v>
      </c>
      <c r="CK424" s="34">
        <f t="shared" si="223"/>
        <v>0</v>
      </c>
      <c r="CL424" s="34" t="s">
        <v>1333</v>
      </c>
      <c r="CM424" s="34">
        <f t="shared" si="224"/>
        <v>0</v>
      </c>
      <c r="CN424" s="34" t="s">
        <v>1337</v>
      </c>
      <c r="CO424" s="34">
        <f t="shared" si="225"/>
        <v>0</v>
      </c>
      <c r="CP424" s="34" t="s">
        <v>1338</v>
      </c>
      <c r="CQ424" s="34">
        <f t="shared" si="226"/>
        <v>0</v>
      </c>
      <c r="CR424" s="34" t="s">
        <v>1347</v>
      </c>
      <c r="CS424" s="34">
        <f t="shared" si="227"/>
        <v>0</v>
      </c>
    </row>
    <row r="425" spans="1:97" s="44" customFormat="1" ht="15.75">
      <c r="A425" s="42" t="s">
        <v>1127</v>
      </c>
      <c r="B425" s="40" t="s">
        <v>597</v>
      </c>
      <c r="C425" s="42" t="s">
        <v>44</v>
      </c>
      <c r="D425" s="42" t="s">
        <v>9</v>
      </c>
      <c r="E425" s="35"/>
      <c r="F425" s="42">
        <v>0</v>
      </c>
      <c r="G425" s="34">
        <v>0</v>
      </c>
      <c r="H425" s="34">
        <v>113</v>
      </c>
      <c r="I425" s="34">
        <v>84</v>
      </c>
      <c r="J425" s="34">
        <v>74</v>
      </c>
      <c r="K425" s="73">
        <v>54.5</v>
      </c>
      <c r="L425" s="34">
        <v>57.5</v>
      </c>
      <c r="M425" s="34">
        <v>74</v>
      </c>
      <c r="N425" s="34">
        <v>457</v>
      </c>
      <c r="O425" s="34" t="str">
        <f>IF(D425="理科",IF(N425&gt;=分数线!$C$2,"本科",""),IF(D425="文科",IF(N425&gt;=分数线!$C$3,"本科","")))</f>
        <v/>
      </c>
      <c r="P425" s="34">
        <f t="shared" si="195"/>
        <v>0</v>
      </c>
      <c r="Q425" s="34" t="str">
        <f>IF(D425="理科",IF(N425&gt;=分数线!$C$6,"重本",""),IF(D425="文科",IF(N425&gt;=分数线!$C$7,"重本","")))</f>
        <v/>
      </c>
      <c r="R425" s="34">
        <f t="shared" si="199"/>
        <v>0</v>
      </c>
      <c r="S425" s="34">
        <f t="shared" si="200"/>
        <v>0</v>
      </c>
      <c r="T425" s="34">
        <v>9</v>
      </c>
      <c r="U425" s="34" t="s">
        <v>1325</v>
      </c>
      <c r="V425" s="34">
        <f t="shared" si="201"/>
        <v>0</v>
      </c>
      <c r="W425" s="34" t="s">
        <v>1360</v>
      </c>
      <c r="X425" s="34">
        <f t="shared" si="201"/>
        <v>0</v>
      </c>
      <c r="Y425" s="34" t="s">
        <v>1335</v>
      </c>
      <c r="Z425" s="34">
        <f t="shared" si="201"/>
        <v>0</v>
      </c>
      <c r="AA425" s="34" t="s">
        <v>1367</v>
      </c>
      <c r="AB425" s="34">
        <f t="shared" si="201"/>
        <v>0</v>
      </c>
      <c r="AC425" s="34" t="s">
        <v>1338</v>
      </c>
      <c r="AD425" s="34">
        <f t="shared" si="202"/>
        <v>0</v>
      </c>
      <c r="AE425" s="34" t="s">
        <v>1346</v>
      </c>
      <c r="AF425" s="34">
        <f t="shared" si="203"/>
        <v>0</v>
      </c>
      <c r="AG425" s="34" t="s">
        <v>222</v>
      </c>
      <c r="AH425" s="34" t="s">
        <v>1321</v>
      </c>
      <c r="AI425" s="34">
        <f t="shared" si="204"/>
        <v>0</v>
      </c>
      <c r="AJ425" s="34" t="s">
        <v>1364</v>
      </c>
      <c r="AK425" s="34">
        <f t="shared" si="205"/>
        <v>0</v>
      </c>
      <c r="AL425" s="34" t="s">
        <v>1333</v>
      </c>
      <c r="AM425" s="34">
        <f t="shared" si="206"/>
        <v>0</v>
      </c>
      <c r="AN425" s="34" t="s">
        <v>1336</v>
      </c>
      <c r="AO425" s="34">
        <f t="shared" si="207"/>
        <v>0</v>
      </c>
      <c r="AP425" s="34" t="s">
        <v>1338</v>
      </c>
      <c r="AQ425" s="34">
        <f t="shared" si="208"/>
        <v>0</v>
      </c>
      <c r="AR425" s="34" t="s">
        <v>1347</v>
      </c>
      <c r="AS425" s="34">
        <f t="shared" si="209"/>
        <v>0</v>
      </c>
      <c r="AT425" s="34" t="s">
        <v>222</v>
      </c>
      <c r="AU425" s="34" t="s">
        <v>1321</v>
      </c>
      <c r="AV425" s="34">
        <f t="shared" si="210"/>
        <v>0</v>
      </c>
      <c r="AW425" s="34" t="s">
        <v>1328</v>
      </c>
      <c r="AX425" s="34">
        <f t="shared" si="210"/>
        <v>0</v>
      </c>
      <c r="AY425" s="34" t="s">
        <v>1333</v>
      </c>
      <c r="AZ425" s="34">
        <f t="shared" si="210"/>
        <v>0</v>
      </c>
      <c r="BA425" s="34" t="s">
        <v>74</v>
      </c>
      <c r="BB425" s="34">
        <f t="shared" si="210"/>
        <v>0</v>
      </c>
      <c r="BC425" s="34" t="s">
        <v>1338</v>
      </c>
      <c r="BD425" s="34">
        <f t="shared" si="211"/>
        <v>0</v>
      </c>
      <c r="BE425" s="34" t="s">
        <v>1347</v>
      </c>
      <c r="BF425" s="34">
        <f t="shared" si="212"/>
        <v>0</v>
      </c>
      <c r="BG425" s="34">
        <v>2</v>
      </c>
      <c r="BH425" s="34" t="s">
        <v>1321</v>
      </c>
      <c r="BI425" s="34">
        <f t="shared" si="213"/>
        <v>0</v>
      </c>
      <c r="BJ425" s="34" t="s">
        <v>1328</v>
      </c>
      <c r="BK425" s="34">
        <f t="shared" si="214"/>
        <v>0</v>
      </c>
      <c r="BL425" s="34" t="s">
        <v>1333</v>
      </c>
      <c r="BM425" s="34">
        <f t="shared" si="215"/>
        <v>0</v>
      </c>
      <c r="BN425" s="34" t="s">
        <v>74</v>
      </c>
      <c r="BO425" s="34">
        <f t="shared" si="216"/>
        <v>0</v>
      </c>
      <c r="BP425" s="34" t="s">
        <v>1338</v>
      </c>
      <c r="BQ425" s="34">
        <f t="shared" si="217"/>
        <v>0</v>
      </c>
      <c r="BR425" s="34" t="s">
        <v>1347</v>
      </c>
      <c r="BS425" s="34">
        <f t="shared" si="218"/>
        <v>0</v>
      </c>
      <c r="BT425" s="34">
        <v>2</v>
      </c>
      <c r="BU425" s="34" t="s">
        <v>1321</v>
      </c>
      <c r="BV425" s="34">
        <f t="shared" si="219"/>
        <v>0</v>
      </c>
      <c r="BW425" s="34" t="s">
        <v>1328</v>
      </c>
      <c r="BX425" s="34">
        <f t="shared" si="219"/>
        <v>0</v>
      </c>
      <c r="BY425" s="34" t="s">
        <v>1333</v>
      </c>
      <c r="BZ425" s="34">
        <f t="shared" si="219"/>
        <v>0</v>
      </c>
      <c r="CA425" s="34" t="s">
        <v>21</v>
      </c>
      <c r="CB425" s="34">
        <f t="shared" si="219"/>
        <v>0</v>
      </c>
      <c r="CC425" s="34" t="s">
        <v>1338</v>
      </c>
      <c r="CD425" s="34">
        <f t="shared" si="220"/>
        <v>0</v>
      </c>
      <c r="CE425" s="34" t="s">
        <v>1347</v>
      </c>
      <c r="CF425" s="34">
        <f t="shared" si="221"/>
        <v>0</v>
      </c>
      <c r="CG425" s="34">
        <v>2</v>
      </c>
      <c r="CH425" s="34" t="s">
        <v>1321</v>
      </c>
      <c r="CI425" s="34">
        <f t="shared" si="222"/>
        <v>0</v>
      </c>
      <c r="CJ425" s="34" t="s">
        <v>1328</v>
      </c>
      <c r="CK425" s="34">
        <f t="shared" si="223"/>
        <v>0</v>
      </c>
      <c r="CL425" s="34" t="s">
        <v>1333</v>
      </c>
      <c r="CM425" s="34">
        <f t="shared" si="224"/>
        <v>0</v>
      </c>
      <c r="CN425" s="34" t="s">
        <v>1337</v>
      </c>
      <c r="CO425" s="34">
        <f t="shared" si="225"/>
        <v>0</v>
      </c>
      <c r="CP425" s="34" t="s">
        <v>1338</v>
      </c>
      <c r="CQ425" s="34">
        <f t="shared" si="226"/>
        <v>0</v>
      </c>
      <c r="CR425" s="34" t="s">
        <v>1347</v>
      </c>
      <c r="CS425" s="34">
        <f t="shared" si="227"/>
        <v>0</v>
      </c>
    </row>
    <row r="426" spans="1:97" s="44" customFormat="1" ht="15.75">
      <c r="A426" s="42" t="s">
        <v>1128</v>
      </c>
      <c r="B426" s="40" t="s">
        <v>598</v>
      </c>
      <c r="C426" s="42" t="s">
        <v>44</v>
      </c>
      <c r="D426" s="42" t="s">
        <v>9</v>
      </c>
      <c r="E426" s="35"/>
      <c r="F426" s="42">
        <v>0.4</v>
      </c>
      <c r="G426" s="34">
        <v>0</v>
      </c>
      <c r="H426" s="34">
        <v>104</v>
      </c>
      <c r="I426" s="34">
        <v>102</v>
      </c>
      <c r="J426" s="34">
        <v>72</v>
      </c>
      <c r="K426" s="73">
        <v>67.5</v>
      </c>
      <c r="L426" s="34">
        <v>47.5</v>
      </c>
      <c r="M426" s="34">
        <v>63</v>
      </c>
      <c r="N426" s="34">
        <v>456</v>
      </c>
      <c r="O426" s="34" t="str">
        <f>IF(D426="理科",IF(N426&gt;=分数线!$C$2,"本科",""),IF(D426="文科",IF(N426&gt;=分数线!$C$3,"本科","")))</f>
        <v/>
      </c>
      <c r="P426" s="34">
        <f t="shared" si="195"/>
        <v>-14.4</v>
      </c>
      <c r="Q426" s="34" t="str">
        <f>IF(D426="理科",IF(N426&gt;=分数线!$C$6,"重本",""),IF(D426="文科",IF(N426&gt;=分数线!$C$7,"重本","")))</f>
        <v/>
      </c>
      <c r="R426" s="34">
        <f t="shared" si="199"/>
        <v>0</v>
      </c>
      <c r="S426" s="34">
        <f t="shared" si="200"/>
        <v>-14.4</v>
      </c>
      <c r="T426" s="34">
        <v>1</v>
      </c>
      <c r="U426" s="34" t="s">
        <v>1320</v>
      </c>
      <c r="V426" s="34">
        <f t="shared" si="201"/>
        <v>-0.24000000000000002</v>
      </c>
      <c r="W426" s="34" t="s">
        <v>1327</v>
      </c>
      <c r="X426" s="34">
        <f t="shared" si="201"/>
        <v>-0.24000000000000002</v>
      </c>
      <c r="Y426" s="34" t="s">
        <v>1332</v>
      </c>
      <c r="Z426" s="34">
        <f t="shared" si="201"/>
        <v>-0.24000000000000002</v>
      </c>
      <c r="AA426" s="34" t="s">
        <v>1367</v>
      </c>
      <c r="AB426" s="34">
        <f t="shared" si="201"/>
        <v>-0.24000000000000002</v>
      </c>
      <c r="AC426" s="34" t="s">
        <v>1341</v>
      </c>
      <c r="AD426" s="34">
        <f t="shared" si="202"/>
        <v>-0.24000000000000002</v>
      </c>
      <c r="AE426" s="34" t="s">
        <v>1346</v>
      </c>
      <c r="AF426" s="34">
        <f t="shared" si="203"/>
        <v>-0.24000000000000002</v>
      </c>
      <c r="AG426" s="34" t="s">
        <v>226</v>
      </c>
      <c r="AH426" s="34" t="s">
        <v>1320</v>
      </c>
      <c r="AI426" s="34">
        <f t="shared" si="204"/>
        <v>-0.24000000000000002</v>
      </c>
      <c r="AJ426" s="34" t="s">
        <v>1327</v>
      </c>
      <c r="AK426" s="34">
        <f t="shared" si="205"/>
        <v>-0.24000000000000002</v>
      </c>
      <c r="AL426" s="34" t="s">
        <v>1332</v>
      </c>
      <c r="AM426" s="34">
        <f t="shared" si="206"/>
        <v>-0.24000000000000002</v>
      </c>
      <c r="AN426" s="34" t="s">
        <v>1367</v>
      </c>
      <c r="AO426" s="34">
        <f t="shared" si="207"/>
        <v>-0.24000000000000002</v>
      </c>
      <c r="AP426" s="34" t="s">
        <v>1341</v>
      </c>
      <c r="AQ426" s="34">
        <f t="shared" si="208"/>
        <v>-0.24000000000000002</v>
      </c>
      <c r="AR426" s="34" t="s">
        <v>1346</v>
      </c>
      <c r="AS426" s="34">
        <f t="shared" si="209"/>
        <v>-0.24000000000000002</v>
      </c>
      <c r="AT426" s="34" t="s">
        <v>226</v>
      </c>
      <c r="AU426" s="34" t="s">
        <v>1320</v>
      </c>
      <c r="AV426" s="34">
        <f t="shared" si="210"/>
        <v>-0.36000000000000004</v>
      </c>
      <c r="AW426" s="34" t="s">
        <v>1327</v>
      </c>
      <c r="AX426" s="34">
        <f t="shared" si="210"/>
        <v>-0.36000000000000004</v>
      </c>
      <c r="AY426" s="34" t="s">
        <v>1332</v>
      </c>
      <c r="AZ426" s="34">
        <f t="shared" si="210"/>
        <v>-0.36000000000000004</v>
      </c>
      <c r="BA426" s="34" t="s">
        <v>1336</v>
      </c>
      <c r="BB426" s="34">
        <f t="shared" si="210"/>
        <v>-0.36000000000000004</v>
      </c>
      <c r="BC426" s="34" t="s">
        <v>1341</v>
      </c>
      <c r="BD426" s="34">
        <f t="shared" si="211"/>
        <v>-0.36000000000000004</v>
      </c>
      <c r="BE426" s="34" t="s">
        <v>1346</v>
      </c>
      <c r="BF426" s="34">
        <f t="shared" si="212"/>
        <v>-0.36000000000000004</v>
      </c>
      <c r="BG426" s="34">
        <v>1</v>
      </c>
      <c r="BH426" s="34" t="s">
        <v>1320</v>
      </c>
      <c r="BI426" s="34">
        <f t="shared" si="213"/>
        <v>-0.36000000000000004</v>
      </c>
      <c r="BJ426" s="34" t="s">
        <v>1327</v>
      </c>
      <c r="BK426" s="34">
        <f t="shared" si="214"/>
        <v>-0.36000000000000004</v>
      </c>
      <c r="BL426" s="34" t="s">
        <v>1332</v>
      </c>
      <c r="BM426" s="34">
        <f t="shared" si="215"/>
        <v>-0.36000000000000004</v>
      </c>
      <c r="BN426" s="34" t="s">
        <v>1336</v>
      </c>
      <c r="BO426" s="34">
        <f t="shared" si="216"/>
        <v>-0.36000000000000004</v>
      </c>
      <c r="BP426" s="34" t="s">
        <v>1341</v>
      </c>
      <c r="BQ426" s="34">
        <f t="shared" si="217"/>
        <v>-0.36000000000000004</v>
      </c>
      <c r="BR426" s="34" t="s">
        <v>1346</v>
      </c>
      <c r="BS426" s="34">
        <f t="shared" si="218"/>
        <v>-0.36000000000000004</v>
      </c>
      <c r="BT426" s="34">
        <v>1</v>
      </c>
      <c r="BU426" s="34" t="s">
        <v>1320</v>
      </c>
      <c r="BV426" s="34">
        <f t="shared" si="219"/>
        <v>-0.6</v>
      </c>
      <c r="BW426" s="34" t="s">
        <v>1327</v>
      </c>
      <c r="BX426" s="34">
        <f t="shared" si="219"/>
        <v>-0.6</v>
      </c>
      <c r="BY426" s="34" t="s">
        <v>1332</v>
      </c>
      <c r="BZ426" s="34">
        <f t="shared" si="219"/>
        <v>-0.6</v>
      </c>
      <c r="CA426" s="34" t="s">
        <v>1336</v>
      </c>
      <c r="CB426" s="34">
        <f t="shared" si="219"/>
        <v>-0.6</v>
      </c>
      <c r="CC426" s="34" t="s">
        <v>1341</v>
      </c>
      <c r="CD426" s="34">
        <f t="shared" si="220"/>
        <v>-0.6</v>
      </c>
      <c r="CE426" s="34" t="s">
        <v>1346</v>
      </c>
      <c r="CF426" s="34">
        <f t="shared" si="221"/>
        <v>-0.6</v>
      </c>
      <c r="CG426" s="34">
        <v>1</v>
      </c>
      <c r="CH426" s="34" t="s">
        <v>1320</v>
      </c>
      <c r="CI426" s="34">
        <f t="shared" si="222"/>
        <v>-0.6</v>
      </c>
      <c r="CJ426" s="34" t="s">
        <v>1327</v>
      </c>
      <c r="CK426" s="34">
        <f t="shared" si="223"/>
        <v>-0.6</v>
      </c>
      <c r="CL426" s="34" t="s">
        <v>1332</v>
      </c>
      <c r="CM426" s="34">
        <f t="shared" si="224"/>
        <v>-0.6</v>
      </c>
      <c r="CN426" s="34" t="s">
        <v>1336</v>
      </c>
      <c r="CO426" s="34">
        <f t="shared" si="225"/>
        <v>-0.6</v>
      </c>
      <c r="CP426" s="34" t="s">
        <v>1341</v>
      </c>
      <c r="CQ426" s="34">
        <f t="shared" si="226"/>
        <v>-0.6</v>
      </c>
      <c r="CR426" s="34" t="s">
        <v>1346</v>
      </c>
      <c r="CS426" s="34">
        <f t="shared" si="227"/>
        <v>-0.6</v>
      </c>
    </row>
    <row r="427" spans="1:97" s="44" customFormat="1" ht="15.75">
      <c r="A427" s="42" t="s">
        <v>1129</v>
      </c>
      <c r="B427" s="40" t="s">
        <v>599</v>
      </c>
      <c r="C427" s="42" t="s">
        <v>44</v>
      </c>
      <c r="D427" s="42" t="s">
        <v>9</v>
      </c>
      <c r="E427" s="35"/>
      <c r="F427" s="42">
        <v>0</v>
      </c>
      <c r="G427" s="34">
        <v>0</v>
      </c>
      <c r="H427" s="34">
        <v>100</v>
      </c>
      <c r="I427" s="34">
        <v>83</v>
      </c>
      <c r="J427" s="34">
        <v>91</v>
      </c>
      <c r="K427" s="73">
        <v>71.5</v>
      </c>
      <c r="L427" s="34">
        <v>71.5</v>
      </c>
      <c r="M427" s="34">
        <v>37</v>
      </c>
      <c r="N427" s="34">
        <v>454</v>
      </c>
      <c r="O427" s="34" t="str">
        <f>IF(D427="理科",IF(N427&gt;=分数线!$C$2,"本科",""),IF(D427="文科",IF(N427&gt;=分数线!$C$3,"本科","")))</f>
        <v/>
      </c>
      <c r="P427" s="34">
        <f t="shared" si="195"/>
        <v>0</v>
      </c>
      <c r="Q427" s="34" t="str">
        <f>IF(D427="理科",IF(N427&gt;=分数线!$C$6,"重本",""),IF(D427="文科",IF(N427&gt;=分数线!$C$7,"重本","")))</f>
        <v/>
      </c>
      <c r="R427" s="34">
        <f t="shared" si="199"/>
        <v>0</v>
      </c>
      <c r="S427" s="34">
        <f t="shared" si="200"/>
        <v>0</v>
      </c>
      <c r="T427" s="34">
        <v>4</v>
      </c>
      <c r="U427" s="34" t="s">
        <v>1326</v>
      </c>
      <c r="V427" s="34">
        <f t="shared" si="201"/>
        <v>0</v>
      </c>
      <c r="W427" s="34" t="s">
        <v>1364</v>
      </c>
      <c r="X427" s="34">
        <f t="shared" si="201"/>
        <v>0</v>
      </c>
      <c r="Y427" s="34" t="s">
        <v>1355</v>
      </c>
      <c r="Z427" s="34">
        <f t="shared" si="201"/>
        <v>0</v>
      </c>
      <c r="AA427" s="34" t="s">
        <v>1336</v>
      </c>
      <c r="AB427" s="34">
        <f t="shared" si="201"/>
        <v>0</v>
      </c>
      <c r="AC427" s="34" t="s">
        <v>1341</v>
      </c>
      <c r="AD427" s="34">
        <f t="shared" si="202"/>
        <v>0</v>
      </c>
      <c r="AE427" s="34" t="s">
        <v>1347</v>
      </c>
      <c r="AF427" s="34">
        <f t="shared" si="203"/>
        <v>0</v>
      </c>
      <c r="AG427" s="34" t="s">
        <v>225</v>
      </c>
      <c r="AH427" s="34" t="s">
        <v>1326</v>
      </c>
      <c r="AI427" s="34">
        <f t="shared" si="204"/>
        <v>0</v>
      </c>
      <c r="AJ427" s="34" t="s">
        <v>1364</v>
      </c>
      <c r="AK427" s="34">
        <f t="shared" si="205"/>
        <v>0</v>
      </c>
      <c r="AL427" s="34" t="s">
        <v>1355</v>
      </c>
      <c r="AM427" s="34">
        <f t="shared" si="206"/>
        <v>0</v>
      </c>
      <c r="AN427" s="34" t="s">
        <v>1336</v>
      </c>
      <c r="AO427" s="34">
        <f t="shared" si="207"/>
        <v>0</v>
      </c>
      <c r="AP427" s="34" t="s">
        <v>1341</v>
      </c>
      <c r="AQ427" s="34">
        <f t="shared" si="208"/>
        <v>0</v>
      </c>
      <c r="AR427" s="34" t="s">
        <v>1347</v>
      </c>
      <c r="AS427" s="34">
        <f t="shared" si="209"/>
        <v>0</v>
      </c>
      <c r="AT427" s="34" t="s">
        <v>225</v>
      </c>
      <c r="AU427" s="34" t="s">
        <v>1326</v>
      </c>
      <c r="AV427" s="34">
        <f t="shared" si="210"/>
        <v>0</v>
      </c>
      <c r="AW427" s="34" t="s">
        <v>1352</v>
      </c>
      <c r="AX427" s="34">
        <f t="shared" si="210"/>
        <v>0</v>
      </c>
      <c r="AY427" s="34" t="s">
        <v>1355</v>
      </c>
      <c r="AZ427" s="34">
        <f t="shared" si="210"/>
        <v>0</v>
      </c>
      <c r="BA427" s="34" t="s">
        <v>1336</v>
      </c>
      <c r="BB427" s="34">
        <f t="shared" si="210"/>
        <v>0</v>
      </c>
      <c r="BC427" s="34" t="s">
        <v>1341</v>
      </c>
      <c r="BD427" s="34">
        <f t="shared" si="211"/>
        <v>0</v>
      </c>
      <c r="BE427" s="34" t="s">
        <v>1347</v>
      </c>
      <c r="BF427" s="34">
        <f t="shared" si="212"/>
        <v>0</v>
      </c>
      <c r="BG427" s="34">
        <v>4</v>
      </c>
      <c r="BH427" s="34" t="s">
        <v>1350</v>
      </c>
      <c r="BI427" s="34">
        <f t="shared" si="213"/>
        <v>0</v>
      </c>
      <c r="BJ427" s="34" t="s">
        <v>1352</v>
      </c>
      <c r="BK427" s="34">
        <f t="shared" si="214"/>
        <v>0</v>
      </c>
      <c r="BL427" s="34" t="s">
        <v>1355</v>
      </c>
      <c r="BM427" s="34">
        <f t="shared" si="215"/>
        <v>0</v>
      </c>
      <c r="BN427" s="34" t="s">
        <v>1336</v>
      </c>
      <c r="BO427" s="34">
        <f t="shared" si="216"/>
        <v>0</v>
      </c>
      <c r="BP427" s="34" t="s">
        <v>1341</v>
      </c>
      <c r="BQ427" s="34">
        <f t="shared" si="217"/>
        <v>0</v>
      </c>
      <c r="BR427" s="34" t="s">
        <v>1347</v>
      </c>
      <c r="BS427" s="34">
        <f t="shared" si="218"/>
        <v>0</v>
      </c>
      <c r="BT427" s="34">
        <v>4</v>
      </c>
      <c r="BU427" s="34" t="s">
        <v>1322</v>
      </c>
      <c r="BV427" s="34">
        <f t="shared" si="219"/>
        <v>0</v>
      </c>
      <c r="BW427" s="34" t="s">
        <v>1329</v>
      </c>
      <c r="BX427" s="34">
        <f t="shared" si="219"/>
        <v>0</v>
      </c>
      <c r="BY427" s="34" t="s">
        <v>71</v>
      </c>
      <c r="BZ427" s="34">
        <f t="shared" si="219"/>
        <v>0</v>
      </c>
      <c r="CA427" s="34" t="s">
        <v>1336</v>
      </c>
      <c r="CB427" s="34">
        <f t="shared" si="219"/>
        <v>0</v>
      </c>
      <c r="CC427" s="34" t="s">
        <v>1341</v>
      </c>
      <c r="CD427" s="34">
        <f t="shared" si="220"/>
        <v>0</v>
      </c>
      <c r="CE427" s="34" t="s">
        <v>1347</v>
      </c>
      <c r="CF427" s="34">
        <f t="shared" si="221"/>
        <v>0</v>
      </c>
      <c r="CG427" s="34">
        <v>4</v>
      </c>
      <c r="CH427" s="34" t="s">
        <v>1322</v>
      </c>
      <c r="CI427" s="34">
        <f t="shared" si="222"/>
        <v>0</v>
      </c>
      <c r="CJ427" s="34" t="s">
        <v>1329</v>
      </c>
      <c r="CK427" s="34">
        <f t="shared" si="223"/>
        <v>0</v>
      </c>
      <c r="CL427" s="34" t="s">
        <v>71</v>
      </c>
      <c r="CM427" s="34">
        <f t="shared" si="224"/>
        <v>0</v>
      </c>
      <c r="CN427" s="34" t="s">
        <v>1336</v>
      </c>
      <c r="CO427" s="34">
        <f t="shared" si="225"/>
        <v>0</v>
      </c>
      <c r="CP427" s="34" t="s">
        <v>1341</v>
      </c>
      <c r="CQ427" s="34">
        <f t="shared" si="226"/>
        <v>0</v>
      </c>
      <c r="CR427" s="34" t="s">
        <v>1347</v>
      </c>
      <c r="CS427" s="34">
        <f t="shared" si="227"/>
        <v>0</v>
      </c>
    </row>
    <row r="428" spans="1:97" s="44" customFormat="1" ht="15.75">
      <c r="A428" s="42" t="s">
        <v>1130</v>
      </c>
      <c r="B428" s="40" t="s">
        <v>600</v>
      </c>
      <c r="C428" s="42" t="s">
        <v>44</v>
      </c>
      <c r="D428" s="42" t="s">
        <v>9</v>
      </c>
      <c r="E428" s="35"/>
      <c r="F428" s="42">
        <v>0.2</v>
      </c>
      <c r="G428" s="34">
        <v>0</v>
      </c>
      <c r="H428" s="34">
        <v>102</v>
      </c>
      <c r="I428" s="34">
        <v>76</v>
      </c>
      <c r="J428" s="34">
        <v>104</v>
      </c>
      <c r="K428" s="73">
        <v>59.5</v>
      </c>
      <c r="L428" s="34">
        <v>69</v>
      </c>
      <c r="M428" s="34">
        <v>40</v>
      </c>
      <c r="N428" s="34">
        <v>451</v>
      </c>
      <c r="O428" s="34" t="str">
        <f>IF(D428="理科",IF(N428&gt;=分数线!$C$2,"本科",""),IF(D428="文科",IF(N428&gt;=分数线!$C$3,"本科","")))</f>
        <v/>
      </c>
      <c r="P428" s="34">
        <f t="shared" si="195"/>
        <v>-7.2</v>
      </c>
      <c r="Q428" s="34" t="str">
        <f>IF(D428="理科",IF(N428&gt;=分数线!$C$6,"重本",""),IF(D428="文科",IF(N428&gt;=分数线!$C$7,"重本","")))</f>
        <v/>
      </c>
      <c r="R428" s="34">
        <f t="shared" si="199"/>
        <v>0</v>
      </c>
      <c r="S428" s="34">
        <f t="shared" si="200"/>
        <v>-7.2</v>
      </c>
      <c r="T428" s="34">
        <v>2</v>
      </c>
      <c r="U428" s="34" t="s">
        <v>1321</v>
      </c>
      <c r="V428" s="34">
        <f t="shared" si="201"/>
        <v>-0.12000000000000001</v>
      </c>
      <c r="W428" s="34" t="s">
        <v>1364</v>
      </c>
      <c r="X428" s="34">
        <f t="shared" si="201"/>
        <v>-0.12000000000000001</v>
      </c>
      <c r="Y428" s="34" t="s">
        <v>1333</v>
      </c>
      <c r="Z428" s="34">
        <f t="shared" si="201"/>
        <v>-0.12000000000000001</v>
      </c>
      <c r="AA428" s="34" t="s">
        <v>1336</v>
      </c>
      <c r="AB428" s="34">
        <f t="shared" si="201"/>
        <v>-0.12000000000000001</v>
      </c>
      <c r="AC428" s="34" t="s">
        <v>1338</v>
      </c>
      <c r="AD428" s="34">
        <f t="shared" si="202"/>
        <v>-0.12000000000000001</v>
      </c>
      <c r="AE428" s="34" t="s">
        <v>1368</v>
      </c>
      <c r="AF428" s="34">
        <f t="shared" si="203"/>
        <v>-0.12000000000000001</v>
      </c>
      <c r="AG428" s="34" t="s">
        <v>222</v>
      </c>
      <c r="AH428" s="34" t="s">
        <v>1321</v>
      </c>
      <c r="AI428" s="34">
        <f t="shared" si="204"/>
        <v>-0.12000000000000001</v>
      </c>
      <c r="AJ428" s="34" t="s">
        <v>1364</v>
      </c>
      <c r="AK428" s="34">
        <f t="shared" si="205"/>
        <v>-0.12000000000000001</v>
      </c>
      <c r="AL428" s="34" t="s">
        <v>1333</v>
      </c>
      <c r="AM428" s="34">
        <f t="shared" si="206"/>
        <v>-0.12000000000000001</v>
      </c>
      <c r="AN428" s="34" t="s">
        <v>1336</v>
      </c>
      <c r="AO428" s="34">
        <f t="shared" si="207"/>
        <v>-0.12000000000000001</v>
      </c>
      <c r="AP428" s="34" t="s">
        <v>1338</v>
      </c>
      <c r="AQ428" s="34">
        <f t="shared" si="208"/>
        <v>-0.12000000000000001</v>
      </c>
      <c r="AR428" s="34" t="s">
        <v>1347</v>
      </c>
      <c r="AS428" s="34">
        <f t="shared" si="209"/>
        <v>-0.12000000000000001</v>
      </c>
      <c r="AT428" s="34" t="s">
        <v>222</v>
      </c>
      <c r="AU428" s="34" t="s">
        <v>1321</v>
      </c>
      <c r="AV428" s="34">
        <f t="shared" si="210"/>
        <v>-0.18000000000000002</v>
      </c>
      <c r="AW428" s="34" t="s">
        <v>1328</v>
      </c>
      <c r="AX428" s="34">
        <f t="shared" si="210"/>
        <v>-0.18000000000000002</v>
      </c>
      <c r="AY428" s="34" t="s">
        <v>1333</v>
      </c>
      <c r="AZ428" s="34">
        <f t="shared" si="210"/>
        <v>-0.18000000000000002</v>
      </c>
      <c r="BA428" s="34" t="s">
        <v>74</v>
      </c>
      <c r="BB428" s="34">
        <f t="shared" si="210"/>
        <v>-0.18000000000000002</v>
      </c>
      <c r="BC428" s="34" t="s">
        <v>1338</v>
      </c>
      <c r="BD428" s="34">
        <f t="shared" si="211"/>
        <v>-0.18000000000000002</v>
      </c>
      <c r="BE428" s="34" t="s">
        <v>1347</v>
      </c>
      <c r="BF428" s="34">
        <f t="shared" si="212"/>
        <v>-0.18000000000000002</v>
      </c>
      <c r="BG428" s="34">
        <v>2</v>
      </c>
      <c r="BH428" s="34" t="s">
        <v>1321</v>
      </c>
      <c r="BI428" s="34">
        <f t="shared" si="213"/>
        <v>-0.18000000000000002</v>
      </c>
      <c r="BJ428" s="34" t="s">
        <v>1328</v>
      </c>
      <c r="BK428" s="34">
        <f t="shared" si="214"/>
        <v>-0.18000000000000002</v>
      </c>
      <c r="BL428" s="34" t="s">
        <v>1333</v>
      </c>
      <c r="BM428" s="34">
        <f t="shared" si="215"/>
        <v>-0.18000000000000002</v>
      </c>
      <c r="BN428" s="34" t="s">
        <v>74</v>
      </c>
      <c r="BO428" s="34">
        <f t="shared" si="216"/>
        <v>-0.18000000000000002</v>
      </c>
      <c r="BP428" s="34" t="s">
        <v>1338</v>
      </c>
      <c r="BQ428" s="34">
        <f t="shared" si="217"/>
        <v>-0.18000000000000002</v>
      </c>
      <c r="BR428" s="34" t="s">
        <v>1347</v>
      </c>
      <c r="BS428" s="34">
        <f t="shared" si="218"/>
        <v>-0.18000000000000002</v>
      </c>
      <c r="BT428" s="34">
        <v>2</v>
      </c>
      <c r="BU428" s="34" t="s">
        <v>1321</v>
      </c>
      <c r="BV428" s="34">
        <f t="shared" si="219"/>
        <v>-0.3</v>
      </c>
      <c r="BW428" s="34" t="s">
        <v>1328</v>
      </c>
      <c r="BX428" s="34">
        <f t="shared" si="219"/>
        <v>-0.3</v>
      </c>
      <c r="BY428" s="34" t="s">
        <v>1333</v>
      </c>
      <c r="BZ428" s="34">
        <f t="shared" si="219"/>
        <v>-0.3</v>
      </c>
      <c r="CA428" s="34" t="s">
        <v>21</v>
      </c>
      <c r="CB428" s="34">
        <f t="shared" si="219"/>
        <v>-0.3</v>
      </c>
      <c r="CC428" s="34" t="s">
        <v>1338</v>
      </c>
      <c r="CD428" s="34">
        <f t="shared" si="220"/>
        <v>-0.3</v>
      </c>
      <c r="CE428" s="34" t="s">
        <v>1347</v>
      </c>
      <c r="CF428" s="34">
        <f t="shared" si="221"/>
        <v>-0.3</v>
      </c>
      <c r="CG428" s="34">
        <v>2</v>
      </c>
      <c r="CH428" s="34" t="s">
        <v>1321</v>
      </c>
      <c r="CI428" s="34">
        <f t="shared" si="222"/>
        <v>-0.3</v>
      </c>
      <c r="CJ428" s="34" t="s">
        <v>1328</v>
      </c>
      <c r="CK428" s="34">
        <f t="shared" si="223"/>
        <v>-0.3</v>
      </c>
      <c r="CL428" s="34" t="s">
        <v>1333</v>
      </c>
      <c r="CM428" s="34">
        <f t="shared" si="224"/>
        <v>-0.3</v>
      </c>
      <c r="CN428" s="34" t="s">
        <v>1337</v>
      </c>
      <c r="CO428" s="34">
        <f t="shared" si="225"/>
        <v>-0.3</v>
      </c>
      <c r="CP428" s="34" t="s">
        <v>1338</v>
      </c>
      <c r="CQ428" s="34">
        <f t="shared" si="226"/>
        <v>-0.3</v>
      </c>
      <c r="CR428" s="34" t="s">
        <v>1347</v>
      </c>
      <c r="CS428" s="34">
        <f t="shared" si="227"/>
        <v>-0.3</v>
      </c>
    </row>
    <row r="429" spans="1:97" s="44" customFormat="1" ht="15.75">
      <c r="A429" s="42" t="s">
        <v>1131</v>
      </c>
      <c r="B429" s="40" t="s">
        <v>601</v>
      </c>
      <c r="C429" s="42" t="s">
        <v>44</v>
      </c>
      <c r="D429" s="42" t="s">
        <v>9</v>
      </c>
      <c r="E429" s="35"/>
      <c r="F429" s="42">
        <v>0.2</v>
      </c>
      <c r="G429" s="34">
        <v>0</v>
      </c>
      <c r="H429" s="34">
        <v>112</v>
      </c>
      <c r="I429" s="34">
        <v>62</v>
      </c>
      <c r="J429" s="34">
        <v>98</v>
      </c>
      <c r="K429" s="73">
        <v>66.5</v>
      </c>
      <c r="L429" s="34">
        <v>67.5</v>
      </c>
      <c r="M429" s="34">
        <v>45</v>
      </c>
      <c r="N429" s="34">
        <v>451</v>
      </c>
      <c r="O429" s="34" t="str">
        <f>IF(D429="理科",IF(N429&gt;=分数线!$C$2,"本科",""),IF(D429="文科",IF(N429&gt;=分数线!$C$3,"本科","")))</f>
        <v/>
      </c>
      <c r="P429" s="34">
        <f t="shared" si="195"/>
        <v>-7.2</v>
      </c>
      <c r="Q429" s="34" t="str">
        <f>IF(D429="理科",IF(N429&gt;=分数线!$C$6,"重本",""),IF(D429="文科",IF(N429&gt;=分数线!$C$7,"重本","")))</f>
        <v/>
      </c>
      <c r="R429" s="34">
        <f t="shared" si="199"/>
        <v>0</v>
      </c>
      <c r="S429" s="34">
        <f t="shared" si="200"/>
        <v>-7.2</v>
      </c>
      <c r="T429" s="34">
        <v>4</v>
      </c>
      <c r="U429" s="34" t="s">
        <v>1326</v>
      </c>
      <c r="V429" s="34">
        <f t="shared" si="201"/>
        <v>-0.12000000000000001</v>
      </c>
      <c r="W429" s="34" t="s">
        <v>1364</v>
      </c>
      <c r="X429" s="34">
        <f t="shared" si="201"/>
        <v>-0.12000000000000001</v>
      </c>
      <c r="Y429" s="34" t="s">
        <v>1355</v>
      </c>
      <c r="Z429" s="34">
        <f t="shared" si="201"/>
        <v>-0.12000000000000001</v>
      </c>
      <c r="AA429" s="34" t="s">
        <v>1336</v>
      </c>
      <c r="AB429" s="34">
        <f t="shared" si="201"/>
        <v>-0.12000000000000001</v>
      </c>
      <c r="AC429" s="34" t="s">
        <v>1341</v>
      </c>
      <c r="AD429" s="34">
        <f t="shared" si="202"/>
        <v>-0.12000000000000001</v>
      </c>
      <c r="AE429" s="34" t="s">
        <v>1347</v>
      </c>
      <c r="AF429" s="34">
        <f t="shared" si="203"/>
        <v>-0.12000000000000001</v>
      </c>
      <c r="AG429" s="34" t="s">
        <v>225</v>
      </c>
      <c r="AH429" s="34" t="s">
        <v>1326</v>
      </c>
      <c r="AI429" s="34">
        <f t="shared" si="204"/>
        <v>-0.12000000000000001</v>
      </c>
      <c r="AJ429" s="34" t="s">
        <v>1364</v>
      </c>
      <c r="AK429" s="34">
        <f t="shared" si="205"/>
        <v>-0.12000000000000001</v>
      </c>
      <c r="AL429" s="34" t="s">
        <v>1355</v>
      </c>
      <c r="AM429" s="34">
        <f t="shared" si="206"/>
        <v>-0.12000000000000001</v>
      </c>
      <c r="AN429" s="34" t="s">
        <v>1336</v>
      </c>
      <c r="AO429" s="34">
        <f t="shared" si="207"/>
        <v>-0.12000000000000001</v>
      </c>
      <c r="AP429" s="34" t="s">
        <v>1341</v>
      </c>
      <c r="AQ429" s="34">
        <f t="shared" si="208"/>
        <v>-0.12000000000000001</v>
      </c>
      <c r="AR429" s="34" t="s">
        <v>1347</v>
      </c>
      <c r="AS429" s="34">
        <f t="shared" si="209"/>
        <v>-0.12000000000000001</v>
      </c>
      <c r="AT429" s="34" t="s">
        <v>225</v>
      </c>
      <c r="AU429" s="34" t="s">
        <v>1326</v>
      </c>
      <c r="AV429" s="34">
        <f t="shared" si="210"/>
        <v>-0.18000000000000002</v>
      </c>
      <c r="AW429" s="34" t="s">
        <v>1352</v>
      </c>
      <c r="AX429" s="34">
        <f t="shared" si="210"/>
        <v>-0.18000000000000002</v>
      </c>
      <c r="AY429" s="34" t="s">
        <v>1355</v>
      </c>
      <c r="AZ429" s="34">
        <f t="shared" si="210"/>
        <v>-0.18000000000000002</v>
      </c>
      <c r="BA429" s="34" t="s">
        <v>1336</v>
      </c>
      <c r="BB429" s="34">
        <f t="shared" si="210"/>
        <v>-0.18000000000000002</v>
      </c>
      <c r="BC429" s="34" t="s">
        <v>1341</v>
      </c>
      <c r="BD429" s="34">
        <f t="shared" si="211"/>
        <v>-0.18000000000000002</v>
      </c>
      <c r="BE429" s="34" t="s">
        <v>1347</v>
      </c>
      <c r="BF429" s="34">
        <f t="shared" si="212"/>
        <v>-0.18000000000000002</v>
      </c>
      <c r="BG429" s="34">
        <v>4</v>
      </c>
      <c r="BH429" s="34" t="s">
        <v>1350</v>
      </c>
      <c r="BI429" s="34">
        <f t="shared" si="213"/>
        <v>-0.18000000000000002</v>
      </c>
      <c r="BJ429" s="34" t="s">
        <v>1352</v>
      </c>
      <c r="BK429" s="34">
        <f t="shared" si="214"/>
        <v>-0.18000000000000002</v>
      </c>
      <c r="BL429" s="34" t="s">
        <v>1355</v>
      </c>
      <c r="BM429" s="34">
        <f t="shared" si="215"/>
        <v>-0.18000000000000002</v>
      </c>
      <c r="BN429" s="34" t="s">
        <v>1336</v>
      </c>
      <c r="BO429" s="34">
        <f t="shared" si="216"/>
        <v>-0.18000000000000002</v>
      </c>
      <c r="BP429" s="34" t="s">
        <v>1341</v>
      </c>
      <c r="BQ429" s="34">
        <f t="shared" si="217"/>
        <v>-0.18000000000000002</v>
      </c>
      <c r="BR429" s="34" t="s">
        <v>1347</v>
      </c>
      <c r="BS429" s="34">
        <f t="shared" si="218"/>
        <v>-0.18000000000000002</v>
      </c>
      <c r="BT429" s="34">
        <v>4</v>
      </c>
      <c r="BU429" s="34" t="s">
        <v>1322</v>
      </c>
      <c r="BV429" s="34">
        <f t="shared" si="219"/>
        <v>-0.3</v>
      </c>
      <c r="BW429" s="34" t="s">
        <v>1329</v>
      </c>
      <c r="BX429" s="34">
        <f t="shared" si="219"/>
        <v>-0.3</v>
      </c>
      <c r="BY429" s="34" t="s">
        <v>71</v>
      </c>
      <c r="BZ429" s="34">
        <f t="shared" si="219"/>
        <v>-0.3</v>
      </c>
      <c r="CA429" s="34" t="s">
        <v>1336</v>
      </c>
      <c r="CB429" s="34">
        <f t="shared" si="219"/>
        <v>-0.3</v>
      </c>
      <c r="CC429" s="34" t="s">
        <v>1341</v>
      </c>
      <c r="CD429" s="34">
        <f t="shared" si="220"/>
        <v>-0.3</v>
      </c>
      <c r="CE429" s="34" t="s">
        <v>1347</v>
      </c>
      <c r="CF429" s="34">
        <f t="shared" si="221"/>
        <v>-0.3</v>
      </c>
      <c r="CG429" s="34">
        <v>4</v>
      </c>
      <c r="CH429" s="34" t="s">
        <v>1322</v>
      </c>
      <c r="CI429" s="34">
        <f t="shared" si="222"/>
        <v>-0.3</v>
      </c>
      <c r="CJ429" s="34" t="s">
        <v>1329</v>
      </c>
      <c r="CK429" s="34">
        <f t="shared" si="223"/>
        <v>-0.3</v>
      </c>
      <c r="CL429" s="34" t="s">
        <v>71</v>
      </c>
      <c r="CM429" s="34">
        <f t="shared" si="224"/>
        <v>-0.3</v>
      </c>
      <c r="CN429" s="34" t="s">
        <v>1336</v>
      </c>
      <c r="CO429" s="34">
        <f t="shared" si="225"/>
        <v>-0.3</v>
      </c>
      <c r="CP429" s="34" t="s">
        <v>1341</v>
      </c>
      <c r="CQ429" s="34">
        <f t="shared" si="226"/>
        <v>-0.3</v>
      </c>
      <c r="CR429" s="34" t="s">
        <v>1347</v>
      </c>
      <c r="CS429" s="34">
        <f t="shared" si="227"/>
        <v>-0.3</v>
      </c>
    </row>
    <row r="430" spans="1:97" s="44" customFormat="1" ht="15.75">
      <c r="A430" s="42" t="s">
        <v>1132</v>
      </c>
      <c r="B430" s="40" t="s">
        <v>602</v>
      </c>
      <c r="C430" s="42" t="s">
        <v>44</v>
      </c>
      <c r="D430" s="42" t="s">
        <v>9</v>
      </c>
      <c r="E430" s="35"/>
      <c r="F430" s="42">
        <v>1</v>
      </c>
      <c r="G430" s="34">
        <v>0</v>
      </c>
      <c r="H430" s="34">
        <v>101</v>
      </c>
      <c r="I430" s="34">
        <v>87</v>
      </c>
      <c r="J430" s="34">
        <v>80</v>
      </c>
      <c r="K430" s="73">
        <v>67</v>
      </c>
      <c r="L430" s="34">
        <v>62</v>
      </c>
      <c r="M430" s="34">
        <v>52</v>
      </c>
      <c r="N430" s="34">
        <v>449</v>
      </c>
      <c r="O430" s="34" t="str">
        <f>IF(D430="理科",IF(N430&gt;=分数线!$C$2,"本科",""),IF(D430="文科",IF(N430&gt;=分数线!$C$3,"本科","")))</f>
        <v/>
      </c>
      <c r="P430" s="34">
        <f t="shared" si="195"/>
        <v>-36</v>
      </c>
      <c r="Q430" s="34" t="str">
        <f>IF(D430="理科",IF(N430&gt;=分数线!$C$6,"重本",""),IF(D430="文科",IF(N430&gt;=分数线!$C$7,"重本","")))</f>
        <v/>
      </c>
      <c r="R430" s="34">
        <f t="shared" si="199"/>
        <v>0</v>
      </c>
      <c r="S430" s="34">
        <f t="shared" si="200"/>
        <v>-36</v>
      </c>
      <c r="T430" s="34">
        <v>10</v>
      </c>
      <c r="U430" s="34" t="s">
        <v>1324</v>
      </c>
      <c r="V430" s="34">
        <f t="shared" si="201"/>
        <v>-0.6</v>
      </c>
      <c r="W430" s="34" t="s">
        <v>1351</v>
      </c>
      <c r="X430" s="34">
        <f t="shared" si="201"/>
        <v>-0.6</v>
      </c>
      <c r="Y430" s="34" t="s">
        <v>1365</v>
      </c>
      <c r="Z430" s="34">
        <f t="shared" si="201"/>
        <v>-0.6</v>
      </c>
      <c r="AA430" s="34" t="s">
        <v>1367</v>
      </c>
      <c r="AB430" s="34">
        <f t="shared" si="201"/>
        <v>-0.6</v>
      </c>
      <c r="AC430" s="34" t="s">
        <v>1341</v>
      </c>
      <c r="AD430" s="34">
        <f t="shared" si="202"/>
        <v>-0.6</v>
      </c>
      <c r="AE430" s="34" t="s">
        <v>1346</v>
      </c>
      <c r="AF430" s="34">
        <f t="shared" si="203"/>
        <v>-0.6</v>
      </c>
      <c r="AG430" s="34" t="s">
        <v>226</v>
      </c>
      <c r="AH430" s="34" t="s">
        <v>1320</v>
      </c>
      <c r="AI430" s="34">
        <f t="shared" si="204"/>
        <v>-0.6</v>
      </c>
      <c r="AJ430" s="34" t="s">
        <v>1327</v>
      </c>
      <c r="AK430" s="34">
        <f t="shared" si="205"/>
        <v>-0.6</v>
      </c>
      <c r="AL430" s="34" t="s">
        <v>1332</v>
      </c>
      <c r="AM430" s="34">
        <f t="shared" si="206"/>
        <v>-0.6</v>
      </c>
      <c r="AN430" s="34" t="s">
        <v>1367</v>
      </c>
      <c r="AO430" s="34">
        <f t="shared" si="207"/>
        <v>-0.6</v>
      </c>
      <c r="AP430" s="34" t="s">
        <v>1341</v>
      </c>
      <c r="AQ430" s="34">
        <f t="shared" si="208"/>
        <v>-0.6</v>
      </c>
      <c r="AR430" s="34" t="s">
        <v>1346</v>
      </c>
      <c r="AS430" s="34">
        <f t="shared" si="209"/>
        <v>-0.6</v>
      </c>
      <c r="AT430" s="34" t="s">
        <v>226</v>
      </c>
      <c r="AU430" s="34" t="s">
        <v>1320</v>
      </c>
      <c r="AV430" s="34">
        <f t="shared" si="210"/>
        <v>-0.89999999999999991</v>
      </c>
      <c r="AW430" s="34" t="s">
        <v>1327</v>
      </c>
      <c r="AX430" s="34">
        <f t="shared" si="210"/>
        <v>-0.89999999999999991</v>
      </c>
      <c r="AY430" s="34" t="s">
        <v>1332</v>
      </c>
      <c r="AZ430" s="34">
        <f t="shared" si="210"/>
        <v>-0.89999999999999991</v>
      </c>
      <c r="BA430" s="34" t="s">
        <v>1336</v>
      </c>
      <c r="BB430" s="34">
        <f t="shared" si="210"/>
        <v>-0.89999999999999991</v>
      </c>
      <c r="BC430" s="34" t="s">
        <v>1341</v>
      </c>
      <c r="BD430" s="34">
        <f t="shared" si="211"/>
        <v>-0.89999999999999991</v>
      </c>
      <c r="BE430" s="34" t="s">
        <v>1346</v>
      </c>
      <c r="BF430" s="34">
        <f t="shared" si="212"/>
        <v>-0.89999999999999991</v>
      </c>
      <c r="BG430" s="34">
        <v>1</v>
      </c>
      <c r="BH430" s="34" t="s">
        <v>1320</v>
      </c>
      <c r="BI430" s="34">
        <f t="shared" si="213"/>
        <v>-0.89999999999999991</v>
      </c>
      <c r="BJ430" s="34" t="s">
        <v>1327</v>
      </c>
      <c r="BK430" s="34">
        <f t="shared" si="214"/>
        <v>-0.89999999999999991</v>
      </c>
      <c r="BL430" s="34" t="s">
        <v>1332</v>
      </c>
      <c r="BM430" s="34">
        <f t="shared" si="215"/>
        <v>-0.89999999999999991</v>
      </c>
      <c r="BN430" s="34" t="s">
        <v>1336</v>
      </c>
      <c r="BO430" s="34">
        <f t="shared" si="216"/>
        <v>-0.89999999999999991</v>
      </c>
      <c r="BP430" s="34" t="s">
        <v>1341</v>
      </c>
      <c r="BQ430" s="34">
        <f t="shared" si="217"/>
        <v>-0.89999999999999991</v>
      </c>
      <c r="BR430" s="34" t="s">
        <v>1346</v>
      </c>
      <c r="BS430" s="34">
        <f t="shared" si="218"/>
        <v>-0.89999999999999991</v>
      </c>
      <c r="BT430" s="34">
        <v>1</v>
      </c>
      <c r="BU430" s="34" t="s">
        <v>1320</v>
      </c>
      <c r="BV430" s="34">
        <f t="shared" si="219"/>
        <v>-1.5</v>
      </c>
      <c r="BW430" s="34" t="s">
        <v>1327</v>
      </c>
      <c r="BX430" s="34">
        <f t="shared" si="219"/>
        <v>-1.5</v>
      </c>
      <c r="BY430" s="34" t="s">
        <v>1332</v>
      </c>
      <c r="BZ430" s="34">
        <f t="shared" si="219"/>
        <v>-1.5</v>
      </c>
      <c r="CA430" s="34" t="s">
        <v>1336</v>
      </c>
      <c r="CB430" s="34">
        <f t="shared" si="219"/>
        <v>-1.5</v>
      </c>
      <c r="CC430" s="34" t="s">
        <v>1341</v>
      </c>
      <c r="CD430" s="34">
        <f t="shared" si="220"/>
        <v>-1.5</v>
      </c>
      <c r="CE430" s="34" t="s">
        <v>1346</v>
      </c>
      <c r="CF430" s="34">
        <f t="shared" si="221"/>
        <v>-1.5</v>
      </c>
      <c r="CG430" s="34">
        <v>1</v>
      </c>
      <c r="CH430" s="34" t="s">
        <v>1320</v>
      </c>
      <c r="CI430" s="34">
        <f t="shared" si="222"/>
        <v>-1.5</v>
      </c>
      <c r="CJ430" s="34" t="s">
        <v>1327</v>
      </c>
      <c r="CK430" s="34">
        <f t="shared" si="223"/>
        <v>-1.5</v>
      </c>
      <c r="CL430" s="34" t="s">
        <v>1332</v>
      </c>
      <c r="CM430" s="34">
        <f t="shared" si="224"/>
        <v>-1.5</v>
      </c>
      <c r="CN430" s="34" t="s">
        <v>1336</v>
      </c>
      <c r="CO430" s="34">
        <f t="shared" si="225"/>
        <v>-1.5</v>
      </c>
      <c r="CP430" s="34" t="s">
        <v>1341</v>
      </c>
      <c r="CQ430" s="34">
        <f t="shared" si="226"/>
        <v>-1.5</v>
      </c>
      <c r="CR430" s="34" t="s">
        <v>1346</v>
      </c>
      <c r="CS430" s="34">
        <f t="shared" si="227"/>
        <v>-1.5</v>
      </c>
    </row>
    <row r="431" spans="1:97" s="44" customFormat="1" ht="15.75">
      <c r="A431" s="42" t="s">
        <v>60</v>
      </c>
      <c r="B431" s="40" t="s">
        <v>603</v>
      </c>
      <c r="C431" s="42" t="s">
        <v>44</v>
      </c>
      <c r="D431" s="42" t="s">
        <v>9</v>
      </c>
      <c r="E431" s="35"/>
      <c r="F431" s="42">
        <v>0.9</v>
      </c>
      <c r="G431" s="34">
        <v>0</v>
      </c>
      <c r="H431" s="34">
        <v>109</v>
      </c>
      <c r="I431" s="34">
        <v>84</v>
      </c>
      <c r="J431" s="34">
        <v>91</v>
      </c>
      <c r="K431" s="73">
        <v>60</v>
      </c>
      <c r="L431" s="34">
        <v>60.5</v>
      </c>
      <c r="M431" s="34">
        <v>43</v>
      </c>
      <c r="N431" s="34">
        <v>449</v>
      </c>
      <c r="O431" s="34" t="str">
        <f>IF(D431="理科",IF(N431&gt;=分数线!$C$2,"本科",""),IF(D431="文科",IF(N431&gt;=分数线!$C$3,"本科","")))</f>
        <v/>
      </c>
      <c r="P431" s="34">
        <f t="shared" si="195"/>
        <v>-32.4</v>
      </c>
      <c r="Q431" s="34" t="str">
        <f>IF(D431="理科",IF(N431&gt;=分数线!$C$6,"重本",""),IF(D431="文科",IF(N431&gt;=分数线!$C$7,"重本","")))</f>
        <v/>
      </c>
      <c r="R431" s="34">
        <f t="shared" si="199"/>
        <v>0</v>
      </c>
      <c r="S431" s="34">
        <f t="shared" si="200"/>
        <v>-32.4</v>
      </c>
      <c r="T431" s="34">
        <v>11</v>
      </c>
      <c r="U431" s="34" t="s">
        <v>1325</v>
      </c>
      <c r="V431" s="34">
        <f t="shared" si="201"/>
        <v>-0.54</v>
      </c>
      <c r="W431" s="34" t="s">
        <v>1330</v>
      </c>
      <c r="X431" s="34">
        <f t="shared" si="201"/>
        <v>-0.54</v>
      </c>
      <c r="Y431" s="34" t="s">
        <v>1355</v>
      </c>
      <c r="Z431" s="34">
        <f t="shared" si="201"/>
        <v>-0.54</v>
      </c>
      <c r="AA431" s="34" t="s">
        <v>1336</v>
      </c>
      <c r="AB431" s="34">
        <f t="shared" si="201"/>
        <v>-0.54</v>
      </c>
      <c r="AC431" s="34" t="s">
        <v>1338</v>
      </c>
      <c r="AD431" s="34">
        <f t="shared" si="202"/>
        <v>-0.54</v>
      </c>
      <c r="AE431" s="34" t="s">
        <v>1368</v>
      </c>
      <c r="AF431" s="34">
        <f t="shared" si="203"/>
        <v>-0.54</v>
      </c>
      <c r="AG431" s="34" t="s">
        <v>222</v>
      </c>
      <c r="AH431" s="34" t="s">
        <v>1321</v>
      </c>
      <c r="AI431" s="34">
        <f t="shared" si="204"/>
        <v>-0.54</v>
      </c>
      <c r="AJ431" s="34" t="s">
        <v>1364</v>
      </c>
      <c r="AK431" s="34">
        <f t="shared" si="205"/>
        <v>-0.54</v>
      </c>
      <c r="AL431" s="34" t="s">
        <v>1333</v>
      </c>
      <c r="AM431" s="34">
        <f t="shared" si="206"/>
        <v>-0.54</v>
      </c>
      <c r="AN431" s="34" t="s">
        <v>1336</v>
      </c>
      <c r="AO431" s="34">
        <f t="shared" si="207"/>
        <v>-0.54</v>
      </c>
      <c r="AP431" s="34" t="s">
        <v>1338</v>
      </c>
      <c r="AQ431" s="34">
        <f t="shared" si="208"/>
        <v>-0.54</v>
      </c>
      <c r="AR431" s="34" t="s">
        <v>1347</v>
      </c>
      <c r="AS431" s="34">
        <f t="shared" si="209"/>
        <v>-0.54</v>
      </c>
      <c r="AT431" s="34" t="s">
        <v>222</v>
      </c>
      <c r="AU431" s="34" t="s">
        <v>1321</v>
      </c>
      <c r="AV431" s="34">
        <f t="shared" si="210"/>
        <v>-0.80999999999999994</v>
      </c>
      <c r="AW431" s="34" t="s">
        <v>1328</v>
      </c>
      <c r="AX431" s="34">
        <f t="shared" si="210"/>
        <v>-0.80999999999999994</v>
      </c>
      <c r="AY431" s="34" t="s">
        <v>1333</v>
      </c>
      <c r="AZ431" s="34">
        <f t="shared" si="210"/>
        <v>-0.80999999999999994</v>
      </c>
      <c r="BA431" s="34" t="s">
        <v>74</v>
      </c>
      <c r="BB431" s="34">
        <f t="shared" si="210"/>
        <v>-0.80999999999999994</v>
      </c>
      <c r="BC431" s="34" t="s">
        <v>1338</v>
      </c>
      <c r="BD431" s="34">
        <f t="shared" si="211"/>
        <v>-0.80999999999999994</v>
      </c>
      <c r="BE431" s="34" t="s">
        <v>1347</v>
      </c>
      <c r="BF431" s="34">
        <f t="shared" si="212"/>
        <v>-0.80999999999999994</v>
      </c>
      <c r="BG431" s="34">
        <v>2</v>
      </c>
      <c r="BH431" s="34" t="s">
        <v>1321</v>
      </c>
      <c r="BI431" s="34">
        <f t="shared" si="213"/>
        <v>-0.80999999999999994</v>
      </c>
      <c r="BJ431" s="34" t="s">
        <v>1328</v>
      </c>
      <c r="BK431" s="34">
        <f t="shared" si="214"/>
        <v>-0.80999999999999994</v>
      </c>
      <c r="BL431" s="34" t="s">
        <v>1333</v>
      </c>
      <c r="BM431" s="34">
        <f t="shared" si="215"/>
        <v>-0.80999999999999994</v>
      </c>
      <c r="BN431" s="34" t="s">
        <v>74</v>
      </c>
      <c r="BO431" s="34">
        <f t="shared" si="216"/>
        <v>-0.80999999999999994</v>
      </c>
      <c r="BP431" s="34" t="s">
        <v>1338</v>
      </c>
      <c r="BQ431" s="34">
        <f t="shared" si="217"/>
        <v>-0.80999999999999994</v>
      </c>
      <c r="BR431" s="34" t="s">
        <v>1347</v>
      </c>
      <c r="BS431" s="34">
        <f t="shared" si="218"/>
        <v>-0.80999999999999994</v>
      </c>
      <c r="BT431" s="34">
        <v>2</v>
      </c>
      <c r="BU431" s="34" t="s">
        <v>1321</v>
      </c>
      <c r="BV431" s="34">
        <f t="shared" si="219"/>
        <v>-1.3499999999999999</v>
      </c>
      <c r="BW431" s="34" t="s">
        <v>1328</v>
      </c>
      <c r="BX431" s="34">
        <f t="shared" si="219"/>
        <v>-1.3499999999999999</v>
      </c>
      <c r="BY431" s="34" t="s">
        <v>1333</v>
      </c>
      <c r="BZ431" s="34">
        <f t="shared" si="219"/>
        <v>-1.3499999999999999</v>
      </c>
      <c r="CA431" s="34" t="s">
        <v>21</v>
      </c>
      <c r="CB431" s="34">
        <f t="shared" si="219"/>
        <v>-1.3499999999999999</v>
      </c>
      <c r="CC431" s="34" t="s">
        <v>1338</v>
      </c>
      <c r="CD431" s="34">
        <f t="shared" si="220"/>
        <v>-1.3499999999999999</v>
      </c>
      <c r="CE431" s="34" t="s">
        <v>1347</v>
      </c>
      <c r="CF431" s="34">
        <f t="shared" si="221"/>
        <v>-1.3499999999999999</v>
      </c>
      <c r="CG431" s="34">
        <v>2</v>
      </c>
      <c r="CH431" s="34" t="s">
        <v>1321</v>
      </c>
      <c r="CI431" s="34">
        <f t="shared" si="222"/>
        <v>-1.3499999999999999</v>
      </c>
      <c r="CJ431" s="34" t="s">
        <v>1328</v>
      </c>
      <c r="CK431" s="34">
        <f t="shared" si="223"/>
        <v>-1.3499999999999999</v>
      </c>
      <c r="CL431" s="34" t="s">
        <v>1333</v>
      </c>
      <c r="CM431" s="34">
        <f t="shared" si="224"/>
        <v>-1.3499999999999999</v>
      </c>
      <c r="CN431" s="34" t="s">
        <v>1337</v>
      </c>
      <c r="CO431" s="34">
        <f t="shared" si="225"/>
        <v>-1.3499999999999999</v>
      </c>
      <c r="CP431" s="34" t="s">
        <v>1338</v>
      </c>
      <c r="CQ431" s="34">
        <f t="shared" si="226"/>
        <v>-1.3499999999999999</v>
      </c>
      <c r="CR431" s="34" t="s">
        <v>1347</v>
      </c>
      <c r="CS431" s="34">
        <f t="shared" si="227"/>
        <v>-1.3499999999999999</v>
      </c>
    </row>
    <row r="432" spans="1:97" s="44" customFormat="1" ht="15.75">
      <c r="A432" s="42" t="s">
        <v>1133</v>
      </c>
      <c r="B432" s="40" t="s">
        <v>604</v>
      </c>
      <c r="C432" s="42" t="s">
        <v>44</v>
      </c>
      <c r="D432" s="42" t="s">
        <v>9</v>
      </c>
      <c r="E432" s="35"/>
      <c r="F432" s="42">
        <v>0</v>
      </c>
      <c r="G432" s="34">
        <v>0</v>
      </c>
      <c r="H432" s="34">
        <v>103</v>
      </c>
      <c r="I432" s="34">
        <v>54</v>
      </c>
      <c r="J432" s="34">
        <v>88</v>
      </c>
      <c r="K432" s="73">
        <v>75.5</v>
      </c>
      <c r="L432" s="34">
        <v>68.5</v>
      </c>
      <c r="M432" s="34">
        <v>58</v>
      </c>
      <c r="N432" s="34">
        <v>447</v>
      </c>
      <c r="O432" s="34" t="str">
        <f>IF(D432="理科",IF(N432&gt;=分数线!$C$2,"本科",""),IF(D432="文科",IF(N432&gt;=分数线!$C$3,"本科","")))</f>
        <v/>
      </c>
      <c r="P432" s="34">
        <f t="shared" si="195"/>
        <v>0</v>
      </c>
      <c r="Q432" s="34" t="str">
        <f>IF(D432="理科",IF(N432&gt;=分数线!$C$6,"重本",""),IF(D432="文科",IF(N432&gt;=分数线!$C$7,"重本","")))</f>
        <v/>
      </c>
      <c r="R432" s="34">
        <f t="shared" si="199"/>
        <v>0</v>
      </c>
      <c r="S432" s="34">
        <f t="shared" si="200"/>
        <v>0</v>
      </c>
      <c r="T432" s="34">
        <v>6</v>
      </c>
      <c r="U432" s="34" t="s">
        <v>1321</v>
      </c>
      <c r="V432" s="34">
        <f t="shared" si="201"/>
        <v>0</v>
      </c>
      <c r="W432" s="34" t="s">
        <v>1328</v>
      </c>
      <c r="X432" s="34">
        <f t="shared" si="201"/>
        <v>0</v>
      </c>
      <c r="Y432" s="34" t="s">
        <v>1353</v>
      </c>
      <c r="Z432" s="34">
        <f t="shared" si="201"/>
        <v>0</v>
      </c>
      <c r="AA432" s="34" t="s">
        <v>74</v>
      </c>
      <c r="AB432" s="34">
        <f t="shared" si="201"/>
        <v>0</v>
      </c>
      <c r="AC432" s="34" t="s">
        <v>75</v>
      </c>
      <c r="AD432" s="34">
        <f t="shared" si="202"/>
        <v>0</v>
      </c>
      <c r="AE432" s="34" t="s">
        <v>1368</v>
      </c>
      <c r="AF432" s="34">
        <f t="shared" si="203"/>
        <v>0</v>
      </c>
      <c r="AG432" s="34" t="s">
        <v>222</v>
      </c>
      <c r="AH432" s="34" t="s">
        <v>1321</v>
      </c>
      <c r="AI432" s="34">
        <f t="shared" si="204"/>
        <v>0</v>
      </c>
      <c r="AJ432" s="34" t="s">
        <v>1364</v>
      </c>
      <c r="AK432" s="34">
        <f t="shared" si="205"/>
        <v>0</v>
      </c>
      <c r="AL432" s="34" t="s">
        <v>1333</v>
      </c>
      <c r="AM432" s="34">
        <f t="shared" si="206"/>
        <v>0</v>
      </c>
      <c r="AN432" s="34" t="s">
        <v>1336</v>
      </c>
      <c r="AO432" s="34">
        <f t="shared" si="207"/>
        <v>0</v>
      </c>
      <c r="AP432" s="34" t="s">
        <v>1338</v>
      </c>
      <c r="AQ432" s="34">
        <f t="shared" si="208"/>
        <v>0</v>
      </c>
      <c r="AR432" s="34" t="s">
        <v>1347</v>
      </c>
      <c r="AS432" s="34">
        <f t="shared" si="209"/>
        <v>0</v>
      </c>
      <c r="AT432" s="34" t="s">
        <v>222</v>
      </c>
      <c r="AU432" s="34" t="s">
        <v>1321</v>
      </c>
      <c r="AV432" s="34">
        <f t="shared" si="210"/>
        <v>0</v>
      </c>
      <c r="AW432" s="34" t="s">
        <v>1328</v>
      </c>
      <c r="AX432" s="34">
        <f t="shared" si="210"/>
        <v>0</v>
      </c>
      <c r="AY432" s="34" t="s">
        <v>1333</v>
      </c>
      <c r="AZ432" s="34">
        <f t="shared" si="210"/>
        <v>0</v>
      </c>
      <c r="BA432" s="34" t="s">
        <v>74</v>
      </c>
      <c r="BB432" s="34">
        <f t="shared" si="210"/>
        <v>0</v>
      </c>
      <c r="BC432" s="34" t="s">
        <v>1338</v>
      </c>
      <c r="BD432" s="34">
        <f t="shared" si="211"/>
        <v>0</v>
      </c>
      <c r="BE432" s="34" t="s">
        <v>1347</v>
      </c>
      <c r="BF432" s="34">
        <f t="shared" si="212"/>
        <v>0</v>
      </c>
      <c r="BG432" s="34">
        <v>2</v>
      </c>
      <c r="BH432" s="34" t="s">
        <v>1321</v>
      </c>
      <c r="BI432" s="34">
        <f t="shared" si="213"/>
        <v>0</v>
      </c>
      <c r="BJ432" s="34" t="s">
        <v>1328</v>
      </c>
      <c r="BK432" s="34">
        <f t="shared" si="214"/>
        <v>0</v>
      </c>
      <c r="BL432" s="34" t="s">
        <v>1333</v>
      </c>
      <c r="BM432" s="34">
        <f t="shared" si="215"/>
        <v>0</v>
      </c>
      <c r="BN432" s="34" t="s">
        <v>74</v>
      </c>
      <c r="BO432" s="34">
        <f t="shared" si="216"/>
        <v>0</v>
      </c>
      <c r="BP432" s="34" t="s">
        <v>1338</v>
      </c>
      <c r="BQ432" s="34">
        <f t="shared" si="217"/>
        <v>0</v>
      </c>
      <c r="BR432" s="34" t="s">
        <v>1347</v>
      </c>
      <c r="BS432" s="34">
        <f t="shared" si="218"/>
        <v>0</v>
      </c>
      <c r="BT432" s="34">
        <v>2</v>
      </c>
      <c r="BU432" s="34" t="s">
        <v>1321</v>
      </c>
      <c r="BV432" s="34">
        <f t="shared" si="219"/>
        <v>0</v>
      </c>
      <c r="BW432" s="34" t="s">
        <v>1328</v>
      </c>
      <c r="BX432" s="34">
        <f t="shared" si="219"/>
        <v>0</v>
      </c>
      <c r="BY432" s="34" t="s">
        <v>1333</v>
      </c>
      <c r="BZ432" s="34">
        <f t="shared" si="219"/>
        <v>0</v>
      </c>
      <c r="CA432" s="34" t="s">
        <v>21</v>
      </c>
      <c r="CB432" s="34">
        <f t="shared" si="219"/>
        <v>0</v>
      </c>
      <c r="CC432" s="34" t="s">
        <v>1338</v>
      </c>
      <c r="CD432" s="34">
        <f t="shared" si="220"/>
        <v>0</v>
      </c>
      <c r="CE432" s="34" t="s">
        <v>1347</v>
      </c>
      <c r="CF432" s="34">
        <f t="shared" si="221"/>
        <v>0</v>
      </c>
      <c r="CG432" s="34">
        <v>2</v>
      </c>
      <c r="CH432" s="34" t="s">
        <v>1321</v>
      </c>
      <c r="CI432" s="34">
        <f t="shared" si="222"/>
        <v>0</v>
      </c>
      <c r="CJ432" s="34" t="s">
        <v>1328</v>
      </c>
      <c r="CK432" s="34">
        <f t="shared" si="223"/>
        <v>0</v>
      </c>
      <c r="CL432" s="34" t="s">
        <v>1333</v>
      </c>
      <c r="CM432" s="34">
        <f t="shared" si="224"/>
        <v>0</v>
      </c>
      <c r="CN432" s="34" t="s">
        <v>1337</v>
      </c>
      <c r="CO432" s="34">
        <f t="shared" si="225"/>
        <v>0</v>
      </c>
      <c r="CP432" s="34" t="s">
        <v>1338</v>
      </c>
      <c r="CQ432" s="34">
        <f t="shared" si="226"/>
        <v>0</v>
      </c>
      <c r="CR432" s="34" t="s">
        <v>1347</v>
      </c>
      <c r="CS432" s="34">
        <f t="shared" si="227"/>
        <v>0</v>
      </c>
    </row>
    <row r="433" spans="1:97" s="44" customFormat="1" ht="15.75">
      <c r="A433" s="42" t="s">
        <v>1104</v>
      </c>
      <c r="B433" s="40" t="s">
        <v>605</v>
      </c>
      <c r="C433" s="42" t="s">
        <v>44</v>
      </c>
      <c r="D433" s="42" t="s">
        <v>9</v>
      </c>
      <c r="E433" s="35"/>
      <c r="F433" s="42">
        <v>0</v>
      </c>
      <c r="G433" s="34">
        <v>0</v>
      </c>
      <c r="H433" s="34">
        <v>107</v>
      </c>
      <c r="I433" s="34">
        <v>95</v>
      </c>
      <c r="J433" s="34">
        <v>81</v>
      </c>
      <c r="K433" s="73">
        <v>63.5</v>
      </c>
      <c r="L433" s="34">
        <v>60</v>
      </c>
      <c r="M433" s="34">
        <v>40</v>
      </c>
      <c r="N433" s="34">
        <v>447</v>
      </c>
      <c r="O433" s="34" t="str">
        <f>IF(D433="理科",IF(N433&gt;=分数线!$C$2,"本科",""),IF(D433="文科",IF(N433&gt;=分数线!$C$3,"本科","")))</f>
        <v/>
      </c>
      <c r="P433" s="34">
        <f t="shared" si="195"/>
        <v>0</v>
      </c>
      <c r="Q433" s="34" t="str">
        <f>IF(D433="理科",IF(N433&gt;=分数线!$C$6,"重本",""),IF(D433="文科",IF(N433&gt;=分数线!$C$7,"重本","")))</f>
        <v/>
      </c>
      <c r="R433" s="34">
        <f t="shared" si="199"/>
        <v>0</v>
      </c>
      <c r="S433" s="34">
        <f t="shared" si="200"/>
        <v>0</v>
      </c>
      <c r="T433" s="34">
        <v>5</v>
      </c>
      <c r="U433" s="34" t="s">
        <v>1320</v>
      </c>
      <c r="V433" s="34">
        <f t="shared" si="201"/>
        <v>0</v>
      </c>
      <c r="W433" s="34" t="s">
        <v>1328</v>
      </c>
      <c r="X433" s="34">
        <f t="shared" si="201"/>
        <v>0</v>
      </c>
      <c r="Y433" s="34" t="s">
        <v>1353</v>
      </c>
      <c r="Z433" s="34">
        <f t="shared" si="201"/>
        <v>0</v>
      </c>
      <c r="AA433" s="34" t="s">
        <v>74</v>
      </c>
      <c r="AB433" s="34">
        <f t="shared" si="201"/>
        <v>0</v>
      </c>
      <c r="AC433" s="34" t="s">
        <v>1338</v>
      </c>
      <c r="AD433" s="34">
        <f t="shared" si="202"/>
        <v>0</v>
      </c>
      <c r="AE433" s="34" t="s">
        <v>1346</v>
      </c>
      <c r="AF433" s="34">
        <f t="shared" si="203"/>
        <v>0</v>
      </c>
      <c r="AG433" s="34" t="e">
        <v>#N/A</v>
      </c>
      <c r="AH433" s="34" t="e">
        <v>#N/A</v>
      </c>
      <c r="AI433" s="34">
        <f t="shared" si="204"/>
        <v>0</v>
      </c>
      <c r="AJ433" s="34" t="e">
        <v>#N/A</v>
      </c>
      <c r="AK433" s="34">
        <f t="shared" si="205"/>
        <v>0</v>
      </c>
      <c r="AL433" s="34" t="e">
        <v>#N/A</v>
      </c>
      <c r="AM433" s="34">
        <f t="shared" si="206"/>
        <v>0</v>
      </c>
      <c r="AN433" s="34" t="e">
        <v>#N/A</v>
      </c>
      <c r="AO433" s="34">
        <f t="shared" si="207"/>
        <v>0</v>
      </c>
      <c r="AP433" s="34" t="e">
        <v>#N/A</v>
      </c>
      <c r="AQ433" s="34">
        <f t="shared" si="208"/>
        <v>0</v>
      </c>
      <c r="AR433" s="34" t="e">
        <v>#N/A</v>
      </c>
      <c r="AS433" s="34">
        <f t="shared" si="209"/>
        <v>0</v>
      </c>
      <c r="AT433" s="34" t="s">
        <v>224</v>
      </c>
      <c r="AU433" s="34" t="s">
        <v>1320</v>
      </c>
      <c r="AV433" s="34">
        <f t="shared" si="210"/>
        <v>0</v>
      </c>
      <c r="AW433" s="34" t="s">
        <v>982</v>
      </c>
      <c r="AX433" s="34">
        <f t="shared" si="210"/>
        <v>0</v>
      </c>
      <c r="AY433" s="34" t="s">
        <v>1361</v>
      </c>
      <c r="AZ433" s="34">
        <f t="shared" si="210"/>
        <v>0</v>
      </c>
      <c r="BA433" s="34" t="s">
        <v>74</v>
      </c>
      <c r="BB433" s="34">
        <f t="shared" si="210"/>
        <v>0</v>
      </c>
      <c r="BC433" s="34" t="s">
        <v>1338</v>
      </c>
      <c r="BD433" s="34">
        <f t="shared" si="211"/>
        <v>0</v>
      </c>
      <c r="BE433" s="34" t="s">
        <v>1346</v>
      </c>
      <c r="BF433" s="34">
        <f t="shared" si="212"/>
        <v>0</v>
      </c>
      <c r="BG433" s="34">
        <v>5</v>
      </c>
      <c r="BH433" s="34" t="s">
        <v>1320</v>
      </c>
      <c r="BI433" s="34">
        <f t="shared" si="213"/>
        <v>0</v>
      </c>
      <c r="BJ433" s="34" t="s">
        <v>982</v>
      </c>
      <c r="BK433" s="34">
        <f t="shared" si="214"/>
        <v>0</v>
      </c>
      <c r="BL433" s="34" t="s">
        <v>1354</v>
      </c>
      <c r="BM433" s="34">
        <f t="shared" si="215"/>
        <v>0</v>
      </c>
      <c r="BN433" s="34" t="s">
        <v>74</v>
      </c>
      <c r="BO433" s="34">
        <f t="shared" si="216"/>
        <v>0</v>
      </c>
      <c r="BP433" s="34" t="s">
        <v>1338</v>
      </c>
      <c r="BQ433" s="34">
        <f t="shared" si="217"/>
        <v>0</v>
      </c>
      <c r="BR433" s="34" t="s">
        <v>1346</v>
      </c>
      <c r="BS433" s="34">
        <f t="shared" si="218"/>
        <v>0</v>
      </c>
      <c r="BT433" s="34">
        <v>5</v>
      </c>
      <c r="BU433" s="34" t="s">
        <v>1320</v>
      </c>
      <c r="BV433" s="34">
        <f t="shared" si="219"/>
        <v>0</v>
      </c>
      <c r="BW433" s="34" t="s">
        <v>1329</v>
      </c>
      <c r="BX433" s="34">
        <f t="shared" si="219"/>
        <v>0</v>
      </c>
      <c r="BY433" s="34" t="s">
        <v>70</v>
      </c>
      <c r="BZ433" s="34">
        <f t="shared" si="219"/>
        <v>0</v>
      </c>
      <c r="CA433" s="34" t="s">
        <v>21</v>
      </c>
      <c r="CB433" s="34">
        <f t="shared" si="219"/>
        <v>0</v>
      </c>
      <c r="CC433" s="34" t="s">
        <v>1338</v>
      </c>
      <c r="CD433" s="34">
        <f t="shared" si="220"/>
        <v>0</v>
      </c>
      <c r="CE433" s="34" t="s">
        <v>1346</v>
      </c>
      <c r="CF433" s="34">
        <f t="shared" si="221"/>
        <v>0</v>
      </c>
      <c r="CG433" s="34">
        <v>5</v>
      </c>
      <c r="CH433" s="34" t="s">
        <v>1320</v>
      </c>
      <c r="CI433" s="34">
        <f t="shared" si="222"/>
        <v>0</v>
      </c>
      <c r="CJ433" s="34" t="s">
        <v>1329</v>
      </c>
      <c r="CK433" s="34">
        <f t="shared" si="223"/>
        <v>0</v>
      </c>
      <c r="CL433" s="34" t="s">
        <v>70</v>
      </c>
      <c r="CM433" s="34">
        <f t="shared" si="224"/>
        <v>0</v>
      </c>
      <c r="CN433" s="34" t="s">
        <v>1337</v>
      </c>
      <c r="CO433" s="34">
        <f t="shared" si="225"/>
        <v>0</v>
      </c>
      <c r="CP433" s="34" t="s">
        <v>1338</v>
      </c>
      <c r="CQ433" s="34">
        <f t="shared" si="226"/>
        <v>0</v>
      </c>
      <c r="CR433" s="34" t="s">
        <v>1346</v>
      </c>
      <c r="CS433" s="34">
        <f t="shared" si="227"/>
        <v>0</v>
      </c>
    </row>
    <row r="434" spans="1:97" s="44" customFormat="1" ht="15.75">
      <c r="A434" s="42" t="s">
        <v>1134</v>
      </c>
      <c r="B434" s="40" t="s">
        <v>606</v>
      </c>
      <c r="C434" s="42" t="s">
        <v>44</v>
      </c>
      <c r="D434" s="42" t="s">
        <v>9</v>
      </c>
      <c r="E434" s="35"/>
      <c r="F434" s="42">
        <v>0.2</v>
      </c>
      <c r="G434" s="34">
        <v>0</v>
      </c>
      <c r="H434" s="34">
        <v>97</v>
      </c>
      <c r="I434" s="34">
        <v>81</v>
      </c>
      <c r="J434" s="34">
        <v>104</v>
      </c>
      <c r="K434" s="73">
        <v>55.5</v>
      </c>
      <c r="L434" s="34">
        <v>66</v>
      </c>
      <c r="M434" s="34">
        <v>42</v>
      </c>
      <c r="N434" s="34">
        <v>446</v>
      </c>
      <c r="O434" s="34" t="str">
        <f>IF(D434="理科",IF(N434&gt;=分数线!$C$2,"本科",""),IF(D434="文科",IF(N434&gt;=分数线!$C$3,"本科","")))</f>
        <v/>
      </c>
      <c r="P434" s="34">
        <f t="shared" si="195"/>
        <v>-7.2</v>
      </c>
      <c r="Q434" s="34" t="str">
        <f>IF(D434="理科",IF(N434&gt;=分数线!$C$6,"重本",""),IF(D434="文科",IF(N434&gt;=分数线!$C$7,"重本","")))</f>
        <v/>
      </c>
      <c r="R434" s="34">
        <f t="shared" si="199"/>
        <v>0</v>
      </c>
      <c r="S434" s="34">
        <f t="shared" si="200"/>
        <v>-7.2</v>
      </c>
      <c r="T434" s="34">
        <v>1</v>
      </c>
      <c r="U434" s="34" t="s">
        <v>1320</v>
      </c>
      <c r="V434" s="34">
        <f t="shared" si="201"/>
        <v>-0.12000000000000001</v>
      </c>
      <c r="W434" s="34" t="s">
        <v>1327</v>
      </c>
      <c r="X434" s="34">
        <f t="shared" si="201"/>
        <v>-0.12000000000000001</v>
      </c>
      <c r="Y434" s="34" t="s">
        <v>1332</v>
      </c>
      <c r="Z434" s="34">
        <f t="shared" si="201"/>
        <v>-0.12000000000000001</v>
      </c>
      <c r="AA434" s="34" t="s">
        <v>1367</v>
      </c>
      <c r="AB434" s="34">
        <f t="shared" si="201"/>
        <v>-0.12000000000000001</v>
      </c>
      <c r="AC434" s="34" t="s">
        <v>1341</v>
      </c>
      <c r="AD434" s="34">
        <f t="shared" si="202"/>
        <v>-0.12000000000000001</v>
      </c>
      <c r="AE434" s="34" t="s">
        <v>1346</v>
      </c>
      <c r="AF434" s="34">
        <f t="shared" si="203"/>
        <v>-0.12000000000000001</v>
      </c>
      <c r="AG434" s="34" t="s">
        <v>226</v>
      </c>
      <c r="AH434" s="34" t="s">
        <v>1320</v>
      </c>
      <c r="AI434" s="34">
        <f t="shared" si="204"/>
        <v>-0.12000000000000001</v>
      </c>
      <c r="AJ434" s="34" t="s">
        <v>1327</v>
      </c>
      <c r="AK434" s="34">
        <f t="shared" si="205"/>
        <v>-0.12000000000000001</v>
      </c>
      <c r="AL434" s="34" t="s">
        <v>1332</v>
      </c>
      <c r="AM434" s="34">
        <f t="shared" si="206"/>
        <v>-0.12000000000000001</v>
      </c>
      <c r="AN434" s="34" t="s">
        <v>1367</v>
      </c>
      <c r="AO434" s="34">
        <f t="shared" si="207"/>
        <v>-0.12000000000000001</v>
      </c>
      <c r="AP434" s="34" t="s">
        <v>1341</v>
      </c>
      <c r="AQ434" s="34">
        <f t="shared" si="208"/>
        <v>-0.12000000000000001</v>
      </c>
      <c r="AR434" s="34" t="s">
        <v>1346</v>
      </c>
      <c r="AS434" s="34">
        <f t="shared" si="209"/>
        <v>-0.12000000000000001</v>
      </c>
      <c r="AT434" s="34" t="s">
        <v>226</v>
      </c>
      <c r="AU434" s="34" t="s">
        <v>1320</v>
      </c>
      <c r="AV434" s="34">
        <f t="shared" si="210"/>
        <v>-0.18000000000000002</v>
      </c>
      <c r="AW434" s="34" t="s">
        <v>1327</v>
      </c>
      <c r="AX434" s="34">
        <f t="shared" si="210"/>
        <v>-0.18000000000000002</v>
      </c>
      <c r="AY434" s="34" t="s">
        <v>1332</v>
      </c>
      <c r="AZ434" s="34">
        <f t="shared" si="210"/>
        <v>-0.18000000000000002</v>
      </c>
      <c r="BA434" s="34" t="s">
        <v>1336</v>
      </c>
      <c r="BB434" s="34">
        <f t="shared" si="210"/>
        <v>-0.18000000000000002</v>
      </c>
      <c r="BC434" s="34" t="s">
        <v>1341</v>
      </c>
      <c r="BD434" s="34">
        <f t="shared" si="211"/>
        <v>-0.18000000000000002</v>
      </c>
      <c r="BE434" s="34" t="s">
        <v>1346</v>
      </c>
      <c r="BF434" s="34">
        <f t="shared" si="212"/>
        <v>-0.18000000000000002</v>
      </c>
      <c r="BG434" s="34">
        <v>1</v>
      </c>
      <c r="BH434" s="34" t="s">
        <v>1320</v>
      </c>
      <c r="BI434" s="34">
        <f t="shared" si="213"/>
        <v>-0.18000000000000002</v>
      </c>
      <c r="BJ434" s="34" t="s">
        <v>1327</v>
      </c>
      <c r="BK434" s="34">
        <f t="shared" si="214"/>
        <v>-0.18000000000000002</v>
      </c>
      <c r="BL434" s="34" t="s">
        <v>1332</v>
      </c>
      <c r="BM434" s="34">
        <f t="shared" si="215"/>
        <v>-0.18000000000000002</v>
      </c>
      <c r="BN434" s="34" t="s">
        <v>1336</v>
      </c>
      <c r="BO434" s="34">
        <f t="shared" si="216"/>
        <v>-0.18000000000000002</v>
      </c>
      <c r="BP434" s="34" t="s">
        <v>1341</v>
      </c>
      <c r="BQ434" s="34">
        <f t="shared" si="217"/>
        <v>-0.18000000000000002</v>
      </c>
      <c r="BR434" s="34" t="s">
        <v>1346</v>
      </c>
      <c r="BS434" s="34">
        <f t="shared" si="218"/>
        <v>-0.18000000000000002</v>
      </c>
      <c r="BT434" s="34">
        <v>1</v>
      </c>
      <c r="BU434" s="34" t="s">
        <v>1320</v>
      </c>
      <c r="BV434" s="34">
        <f t="shared" si="219"/>
        <v>-0.3</v>
      </c>
      <c r="BW434" s="34" t="s">
        <v>1327</v>
      </c>
      <c r="BX434" s="34">
        <f t="shared" si="219"/>
        <v>-0.3</v>
      </c>
      <c r="BY434" s="34" t="s">
        <v>1332</v>
      </c>
      <c r="BZ434" s="34">
        <f t="shared" si="219"/>
        <v>-0.3</v>
      </c>
      <c r="CA434" s="34" t="s">
        <v>1336</v>
      </c>
      <c r="CB434" s="34">
        <f t="shared" si="219"/>
        <v>-0.3</v>
      </c>
      <c r="CC434" s="34" t="s">
        <v>1341</v>
      </c>
      <c r="CD434" s="34">
        <f t="shared" si="220"/>
        <v>-0.3</v>
      </c>
      <c r="CE434" s="34" t="s">
        <v>1346</v>
      </c>
      <c r="CF434" s="34">
        <f t="shared" si="221"/>
        <v>-0.3</v>
      </c>
      <c r="CG434" s="34">
        <v>1</v>
      </c>
      <c r="CH434" s="34" t="s">
        <v>1320</v>
      </c>
      <c r="CI434" s="34">
        <f t="shared" si="222"/>
        <v>-0.3</v>
      </c>
      <c r="CJ434" s="34" t="s">
        <v>1327</v>
      </c>
      <c r="CK434" s="34">
        <f t="shared" si="223"/>
        <v>-0.3</v>
      </c>
      <c r="CL434" s="34" t="s">
        <v>1332</v>
      </c>
      <c r="CM434" s="34">
        <f t="shared" si="224"/>
        <v>-0.3</v>
      </c>
      <c r="CN434" s="34" t="s">
        <v>1336</v>
      </c>
      <c r="CO434" s="34">
        <f t="shared" si="225"/>
        <v>-0.3</v>
      </c>
      <c r="CP434" s="34" t="s">
        <v>1341</v>
      </c>
      <c r="CQ434" s="34">
        <f t="shared" si="226"/>
        <v>-0.3</v>
      </c>
      <c r="CR434" s="34" t="s">
        <v>1346</v>
      </c>
      <c r="CS434" s="34">
        <f t="shared" si="227"/>
        <v>-0.3</v>
      </c>
    </row>
    <row r="435" spans="1:97" s="44" customFormat="1" ht="15.75">
      <c r="A435" s="42" t="s">
        <v>1135</v>
      </c>
      <c r="B435" s="40" t="s">
        <v>607</v>
      </c>
      <c r="C435" s="42" t="s">
        <v>44</v>
      </c>
      <c r="D435" s="42" t="s">
        <v>9</v>
      </c>
      <c r="E435" s="35"/>
      <c r="F435" s="42">
        <v>0.6</v>
      </c>
      <c r="G435" s="34">
        <v>0</v>
      </c>
      <c r="H435" s="34">
        <v>103</v>
      </c>
      <c r="I435" s="34">
        <v>73</v>
      </c>
      <c r="J435" s="34">
        <v>92</v>
      </c>
      <c r="K435" s="73">
        <v>54</v>
      </c>
      <c r="L435" s="34">
        <v>60.5</v>
      </c>
      <c r="M435" s="34">
        <v>61</v>
      </c>
      <c r="N435" s="34">
        <v>444</v>
      </c>
      <c r="O435" s="34" t="str">
        <f>IF(D435="理科",IF(N435&gt;=分数线!$C$2,"本科",""),IF(D435="文科",IF(N435&gt;=分数线!$C$3,"本科","")))</f>
        <v/>
      </c>
      <c r="P435" s="34">
        <f t="shared" si="195"/>
        <v>-21.599999999999998</v>
      </c>
      <c r="Q435" s="34" t="str">
        <f>IF(D435="理科",IF(N435&gt;=分数线!$C$6,"重本",""),IF(D435="文科",IF(N435&gt;=分数线!$C$7,"重本","")))</f>
        <v/>
      </c>
      <c r="R435" s="34">
        <f t="shared" si="199"/>
        <v>0</v>
      </c>
      <c r="S435" s="34">
        <f t="shared" si="200"/>
        <v>-21.599999999999998</v>
      </c>
      <c r="T435" s="34">
        <v>1</v>
      </c>
      <c r="U435" s="34" t="s">
        <v>1320</v>
      </c>
      <c r="V435" s="34">
        <f t="shared" si="201"/>
        <v>-0.35999999999999993</v>
      </c>
      <c r="W435" s="34" t="s">
        <v>1327</v>
      </c>
      <c r="X435" s="34">
        <f t="shared" si="201"/>
        <v>-0.35999999999999993</v>
      </c>
      <c r="Y435" s="34" t="s">
        <v>1332</v>
      </c>
      <c r="Z435" s="34">
        <f t="shared" si="201"/>
        <v>-0.35999999999999993</v>
      </c>
      <c r="AA435" s="34" t="s">
        <v>1367</v>
      </c>
      <c r="AB435" s="34">
        <f t="shared" si="201"/>
        <v>-0.35999999999999993</v>
      </c>
      <c r="AC435" s="34" t="s">
        <v>1341</v>
      </c>
      <c r="AD435" s="34">
        <f t="shared" si="202"/>
        <v>-0.35999999999999993</v>
      </c>
      <c r="AE435" s="34" t="s">
        <v>1346</v>
      </c>
      <c r="AF435" s="34">
        <f t="shared" si="203"/>
        <v>-0.35999999999999993</v>
      </c>
      <c r="AG435" s="34" t="s">
        <v>226</v>
      </c>
      <c r="AH435" s="34" t="s">
        <v>1320</v>
      </c>
      <c r="AI435" s="34">
        <f t="shared" si="204"/>
        <v>-0.35999999999999993</v>
      </c>
      <c r="AJ435" s="34" t="s">
        <v>1327</v>
      </c>
      <c r="AK435" s="34">
        <f t="shared" si="205"/>
        <v>-0.35999999999999993</v>
      </c>
      <c r="AL435" s="34" t="s">
        <v>1332</v>
      </c>
      <c r="AM435" s="34">
        <f t="shared" si="206"/>
        <v>-0.35999999999999993</v>
      </c>
      <c r="AN435" s="34" t="s">
        <v>1367</v>
      </c>
      <c r="AO435" s="34">
        <f t="shared" si="207"/>
        <v>-0.35999999999999993</v>
      </c>
      <c r="AP435" s="34" t="s">
        <v>1341</v>
      </c>
      <c r="AQ435" s="34">
        <f t="shared" si="208"/>
        <v>-0.35999999999999993</v>
      </c>
      <c r="AR435" s="34" t="s">
        <v>1346</v>
      </c>
      <c r="AS435" s="34">
        <f t="shared" si="209"/>
        <v>-0.35999999999999993</v>
      </c>
      <c r="AT435" s="34" t="s">
        <v>226</v>
      </c>
      <c r="AU435" s="34" t="s">
        <v>1320</v>
      </c>
      <c r="AV435" s="34">
        <f t="shared" si="210"/>
        <v>-0.53999999999999992</v>
      </c>
      <c r="AW435" s="34" t="s">
        <v>1327</v>
      </c>
      <c r="AX435" s="34">
        <f t="shared" si="210"/>
        <v>-0.53999999999999992</v>
      </c>
      <c r="AY435" s="34" t="s">
        <v>1332</v>
      </c>
      <c r="AZ435" s="34">
        <f t="shared" si="210"/>
        <v>-0.53999999999999992</v>
      </c>
      <c r="BA435" s="34" t="s">
        <v>1336</v>
      </c>
      <c r="BB435" s="34">
        <f t="shared" si="210"/>
        <v>-0.53999999999999992</v>
      </c>
      <c r="BC435" s="34" t="s">
        <v>1341</v>
      </c>
      <c r="BD435" s="34">
        <f t="shared" si="211"/>
        <v>-0.53999999999999992</v>
      </c>
      <c r="BE435" s="34" t="s">
        <v>1346</v>
      </c>
      <c r="BF435" s="34">
        <f t="shared" si="212"/>
        <v>-0.53999999999999992</v>
      </c>
      <c r="BG435" s="34">
        <v>1</v>
      </c>
      <c r="BH435" s="34" t="s">
        <v>1320</v>
      </c>
      <c r="BI435" s="34">
        <f t="shared" si="213"/>
        <v>-0.53999999999999992</v>
      </c>
      <c r="BJ435" s="34" t="s">
        <v>1327</v>
      </c>
      <c r="BK435" s="34">
        <f t="shared" si="214"/>
        <v>-0.53999999999999992</v>
      </c>
      <c r="BL435" s="34" t="s">
        <v>1332</v>
      </c>
      <c r="BM435" s="34">
        <f t="shared" si="215"/>
        <v>-0.53999999999999992</v>
      </c>
      <c r="BN435" s="34" t="s">
        <v>1336</v>
      </c>
      <c r="BO435" s="34">
        <f t="shared" si="216"/>
        <v>-0.53999999999999992</v>
      </c>
      <c r="BP435" s="34" t="s">
        <v>1341</v>
      </c>
      <c r="BQ435" s="34">
        <f t="shared" si="217"/>
        <v>-0.53999999999999992</v>
      </c>
      <c r="BR435" s="34" t="s">
        <v>1346</v>
      </c>
      <c r="BS435" s="34">
        <f t="shared" si="218"/>
        <v>-0.53999999999999992</v>
      </c>
      <c r="BT435" s="34">
        <v>1</v>
      </c>
      <c r="BU435" s="34" t="s">
        <v>1320</v>
      </c>
      <c r="BV435" s="34">
        <f t="shared" si="219"/>
        <v>-0.89999999999999991</v>
      </c>
      <c r="BW435" s="34" t="s">
        <v>1327</v>
      </c>
      <c r="BX435" s="34">
        <f t="shared" si="219"/>
        <v>-0.89999999999999991</v>
      </c>
      <c r="BY435" s="34" t="s">
        <v>1332</v>
      </c>
      <c r="BZ435" s="34">
        <f t="shared" si="219"/>
        <v>-0.89999999999999991</v>
      </c>
      <c r="CA435" s="34" t="s">
        <v>1336</v>
      </c>
      <c r="CB435" s="34">
        <f t="shared" si="219"/>
        <v>-0.89999999999999991</v>
      </c>
      <c r="CC435" s="34" t="s">
        <v>1341</v>
      </c>
      <c r="CD435" s="34">
        <f t="shared" si="220"/>
        <v>-0.89999999999999991</v>
      </c>
      <c r="CE435" s="34" t="s">
        <v>1346</v>
      </c>
      <c r="CF435" s="34">
        <f t="shared" si="221"/>
        <v>-0.89999999999999991</v>
      </c>
      <c r="CG435" s="34">
        <v>1</v>
      </c>
      <c r="CH435" s="34" t="s">
        <v>1320</v>
      </c>
      <c r="CI435" s="34">
        <f t="shared" si="222"/>
        <v>-0.89999999999999991</v>
      </c>
      <c r="CJ435" s="34" t="s">
        <v>1327</v>
      </c>
      <c r="CK435" s="34">
        <f t="shared" si="223"/>
        <v>-0.89999999999999991</v>
      </c>
      <c r="CL435" s="34" t="s">
        <v>1332</v>
      </c>
      <c r="CM435" s="34">
        <f t="shared" si="224"/>
        <v>-0.89999999999999991</v>
      </c>
      <c r="CN435" s="34" t="s">
        <v>1336</v>
      </c>
      <c r="CO435" s="34">
        <f t="shared" si="225"/>
        <v>-0.89999999999999991</v>
      </c>
      <c r="CP435" s="34" t="s">
        <v>1341</v>
      </c>
      <c r="CQ435" s="34">
        <f t="shared" si="226"/>
        <v>-0.89999999999999991</v>
      </c>
      <c r="CR435" s="34" t="s">
        <v>1346</v>
      </c>
      <c r="CS435" s="34">
        <f t="shared" si="227"/>
        <v>-0.89999999999999991</v>
      </c>
    </row>
    <row r="436" spans="1:97" s="44" customFormat="1" ht="15.75">
      <c r="A436" s="42" t="s">
        <v>1136</v>
      </c>
      <c r="B436" s="40" t="s">
        <v>608</v>
      </c>
      <c r="C436" s="42" t="s">
        <v>44</v>
      </c>
      <c r="D436" s="42" t="s">
        <v>9</v>
      </c>
      <c r="E436" s="35"/>
      <c r="F436" s="42">
        <v>0.2</v>
      </c>
      <c r="G436" s="34">
        <v>0</v>
      </c>
      <c r="H436" s="34">
        <v>107</v>
      </c>
      <c r="I436" s="34">
        <v>62</v>
      </c>
      <c r="J436" s="34">
        <v>90</v>
      </c>
      <c r="K436" s="73">
        <v>60</v>
      </c>
      <c r="L436" s="34">
        <v>68</v>
      </c>
      <c r="M436" s="34">
        <v>57</v>
      </c>
      <c r="N436" s="34">
        <v>444</v>
      </c>
      <c r="O436" s="34" t="str">
        <f>IF(D436="理科",IF(N436&gt;=分数线!$C$2,"本科",""),IF(D436="文科",IF(N436&gt;=分数线!$C$3,"本科","")))</f>
        <v/>
      </c>
      <c r="P436" s="34">
        <f t="shared" si="195"/>
        <v>-7.2</v>
      </c>
      <c r="Q436" s="34" t="str">
        <f>IF(D436="理科",IF(N436&gt;=分数线!$C$6,"重本",""),IF(D436="文科",IF(N436&gt;=分数线!$C$7,"重本","")))</f>
        <v/>
      </c>
      <c r="R436" s="34">
        <f t="shared" si="199"/>
        <v>0</v>
      </c>
      <c r="S436" s="34">
        <f t="shared" si="200"/>
        <v>-7.2</v>
      </c>
      <c r="T436" s="34">
        <v>2</v>
      </c>
      <c r="U436" s="34" t="s">
        <v>1321</v>
      </c>
      <c r="V436" s="34">
        <f t="shared" si="201"/>
        <v>-0.12000000000000001</v>
      </c>
      <c r="W436" s="34" t="s">
        <v>1364</v>
      </c>
      <c r="X436" s="34">
        <f t="shared" si="201"/>
        <v>-0.12000000000000001</v>
      </c>
      <c r="Y436" s="34" t="s">
        <v>1333</v>
      </c>
      <c r="Z436" s="34">
        <f t="shared" si="201"/>
        <v>-0.12000000000000001</v>
      </c>
      <c r="AA436" s="34" t="s">
        <v>1336</v>
      </c>
      <c r="AB436" s="34">
        <f t="shared" si="201"/>
        <v>-0.12000000000000001</v>
      </c>
      <c r="AC436" s="34" t="s">
        <v>1338</v>
      </c>
      <c r="AD436" s="34">
        <f t="shared" si="202"/>
        <v>-0.12000000000000001</v>
      </c>
      <c r="AE436" s="34" t="s">
        <v>1368</v>
      </c>
      <c r="AF436" s="34">
        <f t="shared" si="203"/>
        <v>-0.12000000000000001</v>
      </c>
      <c r="AG436" s="34" t="s">
        <v>222</v>
      </c>
      <c r="AH436" s="34" t="s">
        <v>1321</v>
      </c>
      <c r="AI436" s="34">
        <f t="shared" si="204"/>
        <v>-0.12000000000000001</v>
      </c>
      <c r="AJ436" s="34" t="s">
        <v>1364</v>
      </c>
      <c r="AK436" s="34">
        <f t="shared" si="205"/>
        <v>-0.12000000000000001</v>
      </c>
      <c r="AL436" s="34" t="s">
        <v>1333</v>
      </c>
      <c r="AM436" s="34">
        <f t="shared" si="206"/>
        <v>-0.12000000000000001</v>
      </c>
      <c r="AN436" s="34" t="s">
        <v>1336</v>
      </c>
      <c r="AO436" s="34">
        <f t="shared" si="207"/>
        <v>-0.12000000000000001</v>
      </c>
      <c r="AP436" s="34" t="s">
        <v>1338</v>
      </c>
      <c r="AQ436" s="34">
        <f t="shared" si="208"/>
        <v>-0.12000000000000001</v>
      </c>
      <c r="AR436" s="34" t="s">
        <v>1347</v>
      </c>
      <c r="AS436" s="34">
        <f t="shared" si="209"/>
        <v>-0.12000000000000001</v>
      </c>
      <c r="AT436" s="34" t="s">
        <v>222</v>
      </c>
      <c r="AU436" s="34" t="s">
        <v>1321</v>
      </c>
      <c r="AV436" s="34">
        <f t="shared" si="210"/>
        <v>-0.18000000000000002</v>
      </c>
      <c r="AW436" s="34" t="s">
        <v>1328</v>
      </c>
      <c r="AX436" s="34">
        <f t="shared" si="210"/>
        <v>-0.18000000000000002</v>
      </c>
      <c r="AY436" s="34" t="s">
        <v>1333</v>
      </c>
      <c r="AZ436" s="34">
        <f t="shared" si="210"/>
        <v>-0.18000000000000002</v>
      </c>
      <c r="BA436" s="34" t="s">
        <v>74</v>
      </c>
      <c r="BB436" s="34">
        <f t="shared" si="210"/>
        <v>-0.18000000000000002</v>
      </c>
      <c r="BC436" s="34" t="s">
        <v>1338</v>
      </c>
      <c r="BD436" s="34">
        <f t="shared" si="211"/>
        <v>-0.18000000000000002</v>
      </c>
      <c r="BE436" s="34" t="s">
        <v>1347</v>
      </c>
      <c r="BF436" s="34">
        <f t="shared" si="212"/>
        <v>-0.18000000000000002</v>
      </c>
      <c r="BG436" s="34">
        <v>2</v>
      </c>
      <c r="BH436" s="34" t="s">
        <v>1321</v>
      </c>
      <c r="BI436" s="34">
        <f t="shared" si="213"/>
        <v>-0.18000000000000002</v>
      </c>
      <c r="BJ436" s="34" t="s">
        <v>1328</v>
      </c>
      <c r="BK436" s="34">
        <f t="shared" si="214"/>
        <v>-0.18000000000000002</v>
      </c>
      <c r="BL436" s="34" t="s">
        <v>1333</v>
      </c>
      <c r="BM436" s="34">
        <f t="shared" si="215"/>
        <v>-0.18000000000000002</v>
      </c>
      <c r="BN436" s="34" t="s">
        <v>74</v>
      </c>
      <c r="BO436" s="34">
        <f t="shared" si="216"/>
        <v>-0.18000000000000002</v>
      </c>
      <c r="BP436" s="34" t="s">
        <v>1338</v>
      </c>
      <c r="BQ436" s="34">
        <f t="shared" si="217"/>
        <v>-0.18000000000000002</v>
      </c>
      <c r="BR436" s="34" t="s">
        <v>1347</v>
      </c>
      <c r="BS436" s="34">
        <f t="shared" si="218"/>
        <v>-0.18000000000000002</v>
      </c>
      <c r="BT436" s="34">
        <v>2</v>
      </c>
      <c r="BU436" s="34" t="s">
        <v>1321</v>
      </c>
      <c r="BV436" s="34">
        <f t="shared" si="219"/>
        <v>-0.3</v>
      </c>
      <c r="BW436" s="34" t="s">
        <v>1328</v>
      </c>
      <c r="BX436" s="34">
        <f t="shared" si="219"/>
        <v>-0.3</v>
      </c>
      <c r="BY436" s="34" t="s">
        <v>1333</v>
      </c>
      <c r="BZ436" s="34">
        <f t="shared" si="219"/>
        <v>-0.3</v>
      </c>
      <c r="CA436" s="34" t="s">
        <v>21</v>
      </c>
      <c r="CB436" s="34">
        <f t="shared" si="219"/>
        <v>-0.3</v>
      </c>
      <c r="CC436" s="34" t="s">
        <v>1338</v>
      </c>
      <c r="CD436" s="34">
        <f t="shared" si="220"/>
        <v>-0.3</v>
      </c>
      <c r="CE436" s="34" t="s">
        <v>1347</v>
      </c>
      <c r="CF436" s="34">
        <f t="shared" si="221"/>
        <v>-0.3</v>
      </c>
      <c r="CG436" s="34">
        <v>2</v>
      </c>
      <c r="CH436" s="34" t="s">
        <v>1321</v>
      </c>
      <c r="CI436" s="34">
        <f t="shared" si="222"/>
        <v>-0.3</v>
      </c>
      <c r="CJ436" s="34" t="s">
        <v>1328</v>
      </c>
      <c r="CK436" s="34">
        <f t="shared" si="223"/>
        <v>-0.3</v>
      </c>
      <c r="CL436" s="34" t="s">
        <v>1333</v>
      </c>
      <c r="CM436" s="34">
        <f t="shared" si="224"/>
        <v>-0.3</v>
      </c>
      <c r="CN436" s="34" t="s">
        <v>1337</v>
      </c>
      <c r="CO436" s="34">
        <f t="shared" si="225"/>
        <v>-0.3</v>
      </c>
      <c r="CP436" s="34" t="s">
        <v>1338</v>
      </c>
      <c r="CQ436" s="34">
        <f t="shared" si="226"/>
        <v>-0.3</v>
      </c>
      <c r="CR436" s="34" t="s">
        <v>1347</v>
      </c>
      <c r="CS436" s="34">
        <f t="shared" si="227"/>
        <v>-0.3</v>
      </c>
    </row>
    <row r="437" spans="1:97" s="44" customFormat="1" ht="15.75">
      <c r="A437" s="42" t="s">
        <v>1137</v>
      </c>
      <c r="B437" s="40" t="s">
        <v>609</v>
      </c>
      <c r="C437" s="42" t="s">
        <v>44</v>
      </c>
      <c r="D437" s="42" t="s">
        <v>9</v>
      </c>
      <c r="E437" s="35"/>
      <c r="F437" s="42">
        <v>0</v>
      </c>
      <c r="G437" s="34">
        <v>0</v>
      </c>
      <c r="H437" s="34">
        <v>104</v>
      </c>
      <c r="I437" s="34">
        <v>74</v>
      </c>
      <c r="J437" s="34">
        <v>62</v>
      </c>
      <c r="K437" s="73">
        <v>67</v>
      </c>
      <c r="L437" s="34">
        <v>75</v>
      </c>
      <c r="M437" s="34">
        <v>60</v>
      </c>
      <c r="N437" s="34">
        <v>442</v>
      </c>
      <c r="O437" s="34" t="str">
        <f>IF(D437="理科",IF(N437&gt;=分数线!$C$2,"本科",""),IF(D437="文科",IF(N437&gt;=分数线!$C$3,"本科","")))</f>
        <v/>
      </c>
      <c r="P437" s="34">
        <f t="shared" si="195"/>
        <v>0</v>
      </c>
      <c r="Q437" s="34" t="str">
        <f>IF(D437="理科",IF(N437&gt;=分数线!$C$6,"重本",""),IF(D437="文科",IF(N437&gt;=分数线!$C$7,"重本","")))</f>
        <v/>
      </c>
      <c r="R437" s="34">
        <f t="shared" si="199"/>
        <v>0</v>
      </c>
      <c r="S437" s="34">
        <f t="shared" si="200"/>
        <v>0</v>
      </c>
      <c r="T437" s="34">
        <v>5</v>
      </c>
      <c r="U437" s="34" t="s">
        <v>1320</v>
      </c>
      <c r="V437" s="34">
        <f t="shared" si="201"/>
        <v>0</v>
      </c>
      <c r="W437" s="34" t="s">
        <v>1328</v>
      </c>
      <c r="X437" s="34">
        <f t="shared" si="201"/>
        <v>0</v>
      </c>
      <c r="Y437" s="34" t="s">
        <v>1353</v>
      </c>
      <c r="Z437" s="34">
        <f t="shared" si="201"/>
        <v>0</v>
      </c>
      <c r="AA437" s="34" t="s">
        <v>74</v>
      </c>
      <c r="AB437" s="34">
        <f t="shared" si="201"/>
        <v>0</v>
      </c>
      <c r="AC437" s="34" t="s">
        <v>1338</v>
      </c>
      <c r="AD437" s="34">
        <f t="shared" si="202"/>
        <v>0</v>
      </c>
      <c r="AE437" s="34" t="s">
        <v>1346</v>
      </c>
      <c r="AF437" s="34">
        <f t="shared" si="203"/>
        <v>0</v>
      </c>
      <c r="AG437" s="34" t="e">
        <v>#N/A</v>
      </c>
      <c r="AH437" s="34" t="e">
        <v>#N/A</v>
      </c>
      <c r="AI437" s="34">
        <f t="shared" si="204"/>
        <v>0</v>
      </c>
      <c r="AJ437" s="34" t="e">
        <v>#N/A</v>
      </c>
      <c r="AK437" s="34">
        <f t="shared" si="205"/>
        <v>0</v>
      </c>
      <c r="AL437" s="34" t="e">
        <v>#N/A</v>
      </c>
      <c r="AM437" s="34">
        <f t="shared" si="206"/>
        <v>0</v>
      </c>
      <c r="AN437" s="34" t="e">
        <v>#N/A</v>
      </c>
      <c r="AO437" s="34">
        <f t="shared" si="207"/>
        <v>0</v>
      </c>
      <c r="AP437" s="34" t="e">
        <v>#N/A</v>
      </c>
      <c r="AQ437" s="34">
        <f t="shared" si="208"/>
        <v>0</v>
      </c>
      <c r="AR437" s="34" t="e">
        <v>#N/A</v>
      </c>
      <c r="AS437" s="34">
        <f t="shared" si="209"/>
        <v>0</v>
      </c>
      <c r="AT437" s="34" t="s">
        <v>224</v>
      </c>
      <c r="AU437" s="34" t="s">
        <v>1320</v>
      </c>
      <c r="AV437" s="34">
        <f t="shared" si="210"/>
        <v>0</v>
      </c>
      <c r="AW437" s="34" t="s">
        <v>982</v>
      </c>
      <c r="AX437" s="34">
        <f t="shared" si="210"/>
        <v>0</v>
      </c>
      <c r="AY437" s="34" t="s">
        <v>1361</v>
      </c>
      <c r="AZ437" s="34">
        <f t="shared" si="210"/>
        <v>0</v>
      </c>
      <c r="BA437" s="34" t="s">
        <v>74</v>
      </c>
      <c r="BB437" s="34">
        <f t="shared" si="210"/>
        <v>0</v>
      </c>
      <c r="BC437" s="34" t="s">
        <v>1338</v>
      </c>
      <c r="BD437" s="34">
        <f t="shared" si="211"/>
        <v>0</v>
      </c>
      <c r="BE437" s="34" t="s">
        <v>1346</v>
      </c>
      <c r="BF437" s="34">
        <f t="shared" si="212"/>
        <v>0</v>
      </c>
      <c r="BG437" s="34">
        <v>5</v>
      </c>
      <c r="BH437" s="34" t="s">
        <v>1320</v>
      </c>
      <c r="BI437" s="34">
        <f t="shared" si="213"/>
        <v>0</v>
      </c>
      <c r="BJ437" s="34" t="s">
        <v>982</v>
      </c>
      <c r="BK437" s="34">
        <f t="shared" si="214"/>
        <v>0</v>
      </c>
      <c r="BL437" s="34" t="s">
        <v>1354</v>
      </c>
      <c r="BM437" s="34">
        <f t="shared" si="215"/>
        <v>0</v>
      </c>
      <c r="BN437" s="34" t="s">
        <v>74</v>
      </c>
      <c r="BO437" s="34">
        <f t="shared" si="216"/>
        <v>0</v>
      </c>
      <c r="BP437" s="34" t="s">
        <v>1338</v>
      </c>
      <c r="BQ437" s="34">
        <f t="shared" si="217"/>
        <v>0</v>
      </c>
      <c r="BR437" s="34" t="s">
        <v>1346</v>
      </c>
      <c r="BS437" s="34">
        <f t="shared" si="218"/>
        <v>0</v>
      </c>
      <c r="BT437" s="34">
        <v>5</v>
      </c>
      <c r="BU437" s="34" t="s">
        <v>1320</v>
      </c>
      <c r="BV437" s="34">
        <f t="shared" si="219"/>
        <v>0</v>
      </c>
      <c r="BW437" s="34" t="s">
        <v>1329</v>
      </c>
      <c r="BX437" s="34">
        <f t="shared" si="219"/>
        <v>0</v>
      </c>
      <c r="BY437" s="34" t="s">
        <v>70</v>
      </c>
      <c r="BZ437" s="34">
        <f t="shared" si="219"/>
        <v>0</v>
      </c>
      <c r="CA437" s="34" t="s">
        <v>21</v>
      </c>
      <c r="CB437" s="34">
        <f t="shared" si="219"/>
        <v>0</v>
      </c>
      <c r="CC437" s="34" t="s">
        <v>1338</v>
      </c>
      <c r="CD437" s="34">
        <f t="shared" si="220"/>
        <v>0</v>
      </c>
      <c r="CE437" s="34" t="s">
        <v>1346</v>
      </c>
      <c r="CF437" s="34">
        <f t="shared" si="221"/>
        <v>0</v>
      </c>
      <c r="CG437" s="34">
        <v>5</v>
      </c>
      <c r="CH437" s="34" t="s">
        <v>1320</v>
      </c>
      <c r="CI437" s="34">
        <f t="shared" si="222"/>
        <v>0</v>
      </c>
      <c r="CJ437" s="34" t="s">
        <v>1329</v>
      </c>
      <c r="CK437" s="34">
        <f t="shared" si="223"/>
        <v>0</v>
      </c>
      <c r="CL437" s="34" t="s">
        <v>70</v>
      </c>
      <c r="CM437" s="34">
        <f t="shared" si="224"/>
        <v>0</v>
      </c>
      <c r="CN437" s="34" t="s">
        <v>1337</v>
      </c>
      <c r="CO437" s="34">
        <f t="shared" si="225"/>
        <v>0</v>
      </c>
      <c r="CP437" s="34" t="s">
        <v>1338</v>
      </c>
      <c r="CQ437" s="34">
        <f t="shared" si="226"/>
        <v>0</v>
      </c>
      <c r="CR437" s="34" t="s">
        <v>1346</v>
      </c>
      <c r="CS437" s="34">
        <f t="shared" si="227"/>
        <v>0</v>
      </c>
    </row>
    <row r="438" spans="1:97" s="44" customFormat="1" ht="15.75">
      <c r="A438" s="42" t="s">
        <v>1138</v>
      </c>
      <c r="B438" s="40" t="s">
        <v>610</v>
      </c>
      <c r="C438" s="42" t="s">
        <v>44</v>
      </c>
      <c r="D438" s="42" t="s">
        <v>9</v>
      </c>
      <c r="E438" s="35"/>
      <c r="F438" s="42">
        <v>0.3</v>
      </c>
      <c r="G438" s="34">
        <v>0</v>
      </c>
      <c r="H438" s="34">
        <v>111</v>
      </c>
      <c r="I438" s="34">
        <v>80</v>
      </c>
      <c r="J438" s="34">
        <v>87</v>
      </c>
      <c r="K438" s="73">
        <v>64</v>
      </c>
      <c r="L438" s="34">
        <v>61.5</v>
      </c>
      <c r="M438" s="34">
        <v>37</v>
      </c>
      <c r="N438" s="34">
        <v>441</v>
      </c>
      <c r="O438" s="34" t="str">
        <f>IF(D438="理科",IF(N438&gt;=分数线!$C$2,"本科",""),IF(D438="文科",IF(N438&gt;=分数线!$C$3,"本科","")))</f>
        <v/>
      </c>
      <c r="P438" s="34">
        <f t="shared" si="195"/>
        <v>-10.799999999999999</v>
      </c>
      <c r="Q438" s="34" t="str">
        <f>IF(D438="理科",IF(N438&gt;=分数线!$C$6,"重本",""),IF(D438="文科",IF(N438&gt;=分数线!$C$7,"重本","")))</f>
        <v/>
      </c>
      <c r="R438" s="34">
        <f t="shared" si="199"/>
        <v>0</v>
      </c>
      <c r="S438" s="34">
        <f t="shared" si="200"/>
        <v>-10.799999999999999</v>
      </c>
      <c r="T438" s="34">
        <v>1</v>
      </c>
      <c r="U438" s="34" t="s">
        <v>1320</v>
      </c>
      <c r="V438" s="34">
        <f t="shared" si="201"/>
        <v>-0.17999999999999997</v>
      </c>
      <c r="W438" s="34" t="s">
        <v>1327</v>
      </c>
      <c r="X438" s="34">
        <f t="shared" si="201"/>
        <v>-0.17999999999999997</v>
      </c>
      <c r="Y438" s="34" t="s">
        <v>1332</v>
      </c>
      <c r="Z438" s="34">
        <f t="shared" si="201"/>
        <v>-0.17999999999999997</v>
      </c>
      <c r="AA438" s="34" t="s">
        <v>1367</v>
      </c>
      <c r="AB438" s="34">
        <f t="shared" si="201"/>
        <v>-0.17999999999999997</v>
      </c>
      <c r="AC438" s="34" t="s">
        <v>1341</v>
      </c>
      <c r="AD438" s="34">
        <f t="shared" si="202"/>
        <v>-0.17999999999999997</v>
      </c>
      <c r="AE438" s="34" t="s">
        <v>1346</v>
      </c>
      <c r="AF438" s="34">
        <f t="shared" si="203"/>
        <v>-0.17999999999999997</v>
      </c>
      <c r="AG438" s="34" t="s">
        <v>226</v>
      </c>
      <c r="AH438" s="34" t="s">
        <v>1320</v>
      </c>
      <c r="AI438" s="34">
        <f t="shared" si="204"/>
        <v>-0.17999999999999997</v>
      </c>
      <c r="AJ438" s="34" t="s">
        <v>1327</v>
      </c>
      <c r="AK438" s="34">
        <f t="shared" si="205"/>
        <v>-0.17999999999999997</v>
      </c>
      <c r="AL438" s="34" t="s">
        <v>1332</v>
      </c>
      <c r="AM438" s="34">
        <f t="shared" si="206"/>
        <v>-0.17999999999999997</v>
      </c>
      <c r="AN438" s="34" t="s">
        <v>1367</v>
      </c>
      <c r="AO438" s="34">
        <f t="shared" si="207"/>
        <v>-0.17999999999999997</v>
      </c>
      <c r="AP438" s="34" t="s">
        <v>1341</v>
      </c>
      <c r="AQ438" s="34">
        <f t="shared" si="208"/>
        <v>-0.17999999999999997</v>
      </c>
      <c r="AR438" s="34" t="s">
        <v>1346</v>
      </c>
      <c r="AS438" s="34">
        <f t="shared" si="209"/>
        <v>-0.17999999999999997</v>
      </c>
      <c r="AT438" s="34" t="s">
        <v>226</v>
      </c>
      <c r="AU438" s="34" t="s">
        <v>1320</v>
      </c>
      <c r="AV438" s="34">
        <f t="shared" si="210"/>
        <v>-0.26999999999999996</v>
      </c>
      <c r="AW438" s="34" t="s">
        <v>1327</v>
      </c>
      <c r="AX438" s="34">
        <f t="shared" si="210"/>
        <v>-0.26999999999999996</v>
      </c>
      <c r="AY438" s="34" t="s">
        <v>1332</v>
      </c>
      <c r="AZ438" s="34">
        <f t="shared" si="210"/>
        <v>-0.26999999999999996</v>
      </c>
      <c r="BA438" s="34" t="s">
        <v>1336</v>
      </c>
      <c r="BB438" s="34">
        <f t="shared" si="210"/>
        <v>-0.26999999999999996</v>
      </c>
      <c r="BC438" s="34" t="s">
        <v>1341</v>
      </c>
      <c r="BD438" s="34">
        <f t="shared" si="211"/>
        <v>-0.26999999999999996</v>
      </c>
      <c r="BE438" s="34" t="s">
        <v>1346</v>
      </c>
      <c r="BF438" s="34">
        <f t="shared" si="212"/>
        <v>-0.26999999999999996</v>
      </c>
      <c r="BG438" s="34">
        <v>1</v>
      </c>
      <c r="BH438" s="34" t="s">
        <v>1320</v>
      </c>
      <c r="BI438" s="34">
        <f t="shared" si="213"/>
        <v>-0.26999999999999996</v>
      </c>
      <c r="BJ438" s="34" t="s">
        <v>1327</v>
      </c>
      <c r="BK438" s="34">
        <f t="shared" si="214"/>
        <v>-0.26999999999999996</v>
      </c>
      <c r="BL438" s="34" t="s">
        <v>1332</v>
      </c>
      <c r="BM438" s="34">
        <f t="shared" si="215"/>
        <v>-0.26999999999999996</v>
      </c>
      <c r="BN438" s="34" t="s">
        <v>1336</v>
      </c>
      <c r="BO438" s="34">
        <f t="shared" si="216"/>
        <v>-0.26999999999999996</v>
      </c>
      <c r="BP438" s="34" t="s">
        <v>1341</v>
      </c>
      <c r="BQ438" s="34">
        <f t="shared" si="217"/>
        <v>-0.26999999999999996</v>
      </c>
      <c r="BR438" s="34" t="s">
        <v>1346</v>
      </c>
      <c r="BS438" s="34">
        <f t="shared" si="218"/>
        <v>-0.26999999999999996</v>
      </c>
      <c r="BT438" s="34">
        <v>1</v>
      </c>
      <c r="BU438" s="34" t="s">
        <v>1320</v>
      </c>
      <c r="BV438" s="34">
        <f t="shared" si="219"/>
        <v>-0.44999999999999996</v>
      </c>
      <c r="BW438" s="34" t="s">
        <v>1327</v>
      </c>
      <c r="BX438" s="34">
        <f t="shared" si="219"/>
        <v>-0.44999999999999996</v>
      </c>
      <c r="BY438" s="34" t="s">
        <v>1332</v>
      </c>
      <c r="BZ438" s="34">
        <f t="shared" si="219"/>
        <v>-0.44999999999999996</v>
      </c>
      <c r="CA438" s="34" t="s">
        <v>1336</v>
      </c>
      <c r="CB438" s="34">
        <f t="shared" si="219"/>
        <v>-0.44999999999999996</v>
      </c>
      <c r="CC438" s="34" t="s">
        <v>1341</v>
      </c>
      <c r="CD438" s="34">
        <f t="shared" si="220"/>
        <v>-0.44999999999999996</v>
      </c>
      <c r="CE438" s="34" t="s">
        <v>1346</v>
      </c>
      <c r="CF438" s="34">
        <f t="shared" si="221"/>
        <v>-0.44999999999999996</v>
      </c>
      <c r="CG438" s="34">
        <v>1</v>
      </c>
      <c r="CH438" s="34" t="s">
        <v>1320</v>
      </c>
      <c r="CI438" s="34">
        <f t="shared" si="222"/>
        <v>-0.44999999999999996</v>
      </c>
      <c r="CJ438" s="34" t="s">
        <v>1327</v>
      </c>
      <c r="CK438" s="34">
        <f t="shared" si="223"/>
        <v>-0.44999999999999996</v>
      </c>
      <c r="CL438" s="34" t="s">
        <v>1332</v>
      </c>
      <c r="CM438" s="34">
        <f t="shared" si="224"/>
        <v>-0.44999999999999996</v>
      </c>
      <c r="CN438" s="34" t="s">
        <v>1336</v>
      </c>
      <c r="CO438" s="34">
        <f t="shared" si="225"/>
        <v>-0.44999999999999996</v>
      </c>
      <c r="CP438" s="34" t="s">
        <v>1341</v>
      </c>
      <c r="CQ438" s="34">
        <f t="shared" si="226"/>
        <v>-0.44999999999999996</v>
      </c>
      <c r="CR438" s="34" t="s">
        <v>1346</v>
      </c>
      <c r="CS438" s="34">
        <f t="shared" si="227"/>
        <v>-0.44999999999999996</v>
      </c>
    </row>
    <row r="439" spans="1:97" s="44" customFormat="1" ht="15.75">
      <c r="A439" s="42" t="s">
        <v>1139</v>
      </c>
      <c r="B439" s="40" t="s">
        <v>611</v>
      </c>
      <c r="C439" s="42" t="s">
        <v>44</v>
      </c>
      <c r="D439" s="42" t="s">
        <v>9</v>
      </c>
      <c r="E439" s="35"/>
      <c r="F439" s="42">
        <v>0</v>
      </c>
      <c r="G439" s="34">
        <v>0</v>
      </c>
      <c r="H439" s="34">
        <v>98</v>
      </c>
      <c r="I439" s="34">
        <v>90</v>
      </c>
      <c r="J439" s="34">
        <v>77</v>
      </c>
      <c r="K439" s="73">
        <v>58.5</v>
      </c>
      <c r="L439" s="34">
        <v>65</v>
      </c>
      <c r="M439" s="34">
        <v>52</v>
      </c>
      <c r="N439" s="34">
        <v>441</v>
      </c>
      <c r="O439" s="34" t="str">
        <f>IF(D439="理科",IF(N439&gt;=分数线!$C$2,"本科",""),IF(D439="文科",IF(N439&gt;=分数线!$C$3,"本科","")))</f>
        <v/>
      </c>
      <c r="P439" s="34">
        <f t="shared" si="195"/>
        <v>0</v>
      </c>
      <c r="Q439" s="34" t="str">
        <f>IF(D439="理科",IF(N439&gt;=分数线!$C$6,"重本",""),IF(D439="文科",IF(N439&gt;=分数线!$C$7,"重本","")))</f>
        <v/>
      </c>
      <c r="R439" s="34">
        <f t="shared" si="199"/>
        <v>0</v>
      </c>
      <c r="S439" s="34">
        <f t="shared" si="200"/>
        <v>0</v>
      </c>
      <c r="T439" s="34">
        <v>8</v>
      </c>
      <c r="U439" s="34" t="s">
        <v>1324</v>
      </c>
      <c r="V439" s="34">
        <f t="shared" si="201"/>
        <v>0</v>
      </c>
      <c r="W439" s="34" t="s">
        <v>1330</v>
      </c>
      <c r="X439" s="34">
        <f t="shared" si="201"/>
        <v>0</v>
      </c>
      <c r="Y439" s="34" t="s">
        <v>1365</v>
      </c>
      <c r="Z439" s="34">
        <f t="shared" si="201"/>
        <v>0</v>
      </c>
      <c r="AA439" s="34" t="s">
        <v>1336</v>
      </c>
      <c r="AB439" s="34">
        <f t="shared" si="201"/>
        <v>0</v>
      </c>
      <c r="AC439" s="34" t="s">
        <v>1338</v>
      </c>
      <c r="AD439" s="34">
        <f t="shared" si="202"/>
        <v>0</v>
      </c>
      <c r="AE439" s="34" t="s">
        <v>1368</v>
      </c>
      <c r="AF439" s="34">
        <f t="shared" si="203"/>
        <v>0</v>
      </c>
      <c r="AG439" s="34" t="s">
        <v>222</v>
      </c>
      <c r="AH439" s="34" t="s">
        <v>1321</v>
      </c>
      <c r="AI439" s="34">
        <f t="shared" si="204"/>
        <v>0</v>
      </c>
      <c r="AJ439" s="34" t="s">
        <v>1364</v>
      </c>
      <c r="AK439" s="34">
        <f t="shared" si="205"/>
        <v>0</v>
      </c>
      <c r="AL439" s="34" t="s">
        <v>1333</v>
      </c>
      <c r="AM439" s="34">
        <f t="shared" si="206"/>
        <v>0</v>
      </c>
      <c r="AN439" s="34" t="s">
        <v>1336</v>
      </c>
      <c r="AO439" s="34">
        <f t="shared" si="207"/>
        <v>0</v>
      </c>
      <c r="AP439" s="34" t="s">
        <v>1338</v>
      </c>
      <c r="AQ439" s="34">
        <f t="shared" si="208"/>
        <v>0</v>
      </c>
      <c r="AR439" s="34" t="s">
        <v>1347</v>
      </c>
      <c r="AS439" s="34">
        <f t="shared" si="209"/>
        <v>0</v>
      </c>
      <c r="AT439" s="34" t="s">
        <v>222</v>
      </c>
      <c r="AU439" s="34" t="s">
        <v>1321</v>
      </c>
      <c r="AV439" s="34">
        <f t="shared" si="210"/>
        <v>0</v>
      </c>
      <c r="AW439" s="34" t="s">
        <v>1328</v>
      </c>
      <c r="AX439" s="34">
        <f t="shared" si="210"/>
        <v>0</v>
      </c>
      <c r="AY439" s="34" t="s">
        <v>1333</v>
      </c>
      <c r="AZ439" s="34">
        <f t="shared" si="210"/>
        <v>0</v>
      </c>
      <c r="BA439" s="34" t="s">
        <v>74</v>
      </c>
      <c r="BB439" s="34">
        <f t="shared" si="210"/>
        <v>0</v>
      </c>
      <c r="BC439" s="34" t="s">
        <v>1338</v>
      </c>
      <c r="BD439" s="34">
        <f t="shared" si="211"/>
        <v>0</v>
      </c>
      <c r="BE439" s="34" t="s">
        <v>1347</v>
      </c>
      <c r="BF439" s="34">
        <f t="shared" si="212"/>
        <v>0</v>
      </c>
      <c r="BG439" s="34">
        <v>2</v>
      </c>
      <c r="BH439" s="34" t="s">
        <v>1321</v>
      </c>
      <c r="BI439" s="34">
        <f t="shared" si="213"/>
        <v>0</v>
      </c>
      <c r="BJ439" s="34" t="s">
        <v>1328</v>
      </c>
      <c r="BK439" s="34">
        <f t="shared" si="214"/>
        <v>0</v>
      </c>
      <c r="BL439" s="34" t="s">
        <v>1333</v>
      </c>
      <c r="BM439" s="34">
        <f t="shared" si="215"/>
        <v>0</v>
      </c>
      <c r="BN439" s="34" t="s">
        <v>74</v>
      </c>
      <c r="BO439" s="34">
        <f t="shared" si="216"/>
        <v>0</v>
      </c>
      <c r="BP439" s="34" t="s">
        <v>1338</v>
      </c>
      <c r="BQ439" s="34">
        <f t="shared" si="217"/>
        <v>0</v>
      </c>
      <c r="BR439" s="34" t="s">
        <v>1347</v>
      </c>
      <c r="BS439" s="34">
        <f t="shared" si="218"/>
        <v>0</v>
      </c>
      <c r="BT439" s="34">
        <v>2</v>
      </c>
      <c r="BU439" s="34" t="s">
        <v>1321</v>
      </c>
      <c r="BV439" s="34">
        <f t="shared" si="219"/>
        <v>0</v>
      </c>
      <c r="BW439" s="34" t="s">
        <v>1328</v>
      </c>
      <c r="BX439" s="34">
        <f t="shared" si="219"/>
        <v>0</v>
      </c>
      <c r="BY439" s="34" t="s">
        <v>1333</v>
      </c>
      <c r="BZ439" s="34">
        <f t="shared" si="219"/>
        <v>0</v>
      </c>
      <c r="CA439" s="34" t="s">
        <v>21</v>
      </c>
      <c r="CB439" s="34">
        <f t="shared" si="219"/>
        <v>0</v>
      </c>
      <c r="CC439" s="34" t="s">
        <v>1338</v>
      </c>
      <c r="CD439" s="34">
        <f t="shared" si="220"/>
        <v>0</v>
      </c>
      <c r="CE439" s="34" t="s">
        <v>1347</v>
      </c>
      <c r="CF439" s="34">
        <f t="shared" si="221"/>
        <v>0</v>
      </c>
      <c r="CG439" s="34">
        <v>2</v>
      </c>
      <c r="CH439" s="34" t="s">
        <v>1321</v>
      </c>
      <c r="CI439" s="34">
        <f t="shared" si="222"/>
        <v>0</v>
      </c>
      <c r="CJ439" s="34" t="s">
        <v>1328</v>
      </c>
      <c r="CK439" s="34">
        <f t="shared" si="223"/>
        <v>0</v>
      </c>
      <c r="CL439" s="34" t="s">
        <v>1333</v>
      </c>
      <c r="CM439" s="34">
        <f t="shared" si="224"/>
        <v>0</v>
      </c>
      <c r="CN439" s="34" t="s">
        <v>1337</v>
      </c>
      <c r="CO439" s="34">
        <f t="shared" si="225"/>
        <v>0</v>
      </c>
      <c r="CP439" s="34" t="s">
        <v>1338</v>
      </c>
      <c r="CQ439" s="34">
        <f t="shared" si="226"/>
        <v>0</v>
      </c>
      <c r="CR439" s="34" t="s">
        <v>1347</v>
      </c>
      <c r="CS439" s="34">
        <f t="shared" si="227"/>
        <v>0</v>
      </c>
    </row>
    <row r="440" spans="1:97" s="44" customFormat="1" ht="15.75">
      <c r="A440" s="42" t="s">
        <v>1140</v>
      </c>
      <c r="B440" s="40" t="s">
        <v>612</v>
      </c>
      <c r="C440" s="42" t="s">
        <v>44</v>
      </c>
      <c r="D440" s="42" t="s">
        <v>9</v>
      </c>
      <c r="E440" s="35"/>
      <c r="F440" s="42">
        <v>0.2</v>
      </c>
      <c r="G440" s="34">
        <v>0</v>
      </c>
      <c r="H440" s="34">
        <v>105</v>
      </c>
      <c r="I440" s="34">
        <v>80</v>
      </c>
      <c r="J440" s="34">
        <v>88</v>
      </c>
      <c r="K440" s="73">
        <v>68</v>
      </c>
      <c r="L440" s="34">
        <v>55.5</v>
      </c>
      <c r="M440" s="34">
        <v>43</v>
      </c>
      <c r="N440" s="34">
        <v>440</v>
      </c>
      <c r="O440" s="34" t="str">
        <f>IF(D440="理科",IF(N440&gt;=分数线!$C$2,"本科",""),IF(D440="文科",IF(N440&gt;=分数线!$C$3,"本科","")))</f>
        <v/>
      </c>
      <c r="P440" s="34">
        <f t="shared" si="195"/>
        <v>-7.2</v>
      </c>
      <c r="Q440" s="34" t="str">
        <f>IF(D440="理科",IF(N440&gt;=分数线!$C$6,"重本",""),IF(D440="文科",IF(N440&gt;=分数线!$C$7,"重本","")))</f>
        <v/>
      </c>
      <c r="R440" s="34">
        <f t="shared" si="199"/>
        <v>0</v>
      </c>
      <c r="S440" s="34">
        <f t="shared" si="200"/>
        <v>-7.2</v>
      </c>
      <c r="T440" s="34">
        <v>1</v>
      </c>
      <c r="U440" s="34" t="s">
        <v>1320</v>
      </c>
      <c r="V440" s="34">
        <f t="shared" si="201"/>
        <v>-0.12000000000000001</v>
      </c>
      <c r="W440" s="34" t="s">
        <v>1327</v>
      </c>
      <c r="X440" s="34">
        <f t="shared" si="201"/>
        <v>-0.12000000000000001</v>
      </c>
      <c r="Y440" s="34" t="s">
        <v>1332</v>
      </c>
      <c r="Z440" s="34">
        <f t="shared" si="201"/>
        <v>-0.12000000000000001</v>
      </c>
      <c r="AA440" s="34" t="s">
        <v>1367</v>
      </c>
      <c r="AB440" s="34">
        <f t="shared" si="201"/>
        <v>-0.12000000000000001</v>
      </c>
      <c r="AC440" s="34" t="s">
        <v>1341</v>
      </c>
      <c r="AD440" s="34">
        <f t="shared" si="202"/>
        <v>-0.12000000000000001</v>
      </c>
      <c r="AE440" s="34" t="s">
        <v>1346</v>
      </c>
      <c r="AF440" s="34">
        <f t="shared" si="203"/>
        <v>-0.12000000000000001</v>
      </c>
      <c r="AG440" s="34" t="s">
        <v>226</v>
      </c>
      <c r="AH440" s="34" t="s">
        <v>1320</v>
      </c>
      <c r="AI440" s="34">
        <f t="shared" si="204"/>
        <v>-0.12000000000000001</v>
      </c>
      <c r="AJ440" s="34" t="s">
        <v>1327</v>
      </c>
      <c r="AK440" s="34">
        <f t="shared" si="205"/>
        <v>-0.12000000000000001</v>
      </c>
      <c r="AL440" s="34" t="s">
        <v>1332</v>
      </c>
      <c r="AM440" s="34">
        <f t="shared" si="206"/>
        <v>-0.12000000000000001</v>
      </c>
      <c r="AN440" s="34" t="s">
        <v>1367</v>
      </c>
      <c r="AO440" s="34">
        <f t="shared" si="207"/>
        <v>-0.12000000000000001</v>
      </c>
      <c r="AP440" s="34" t="s">
        <v>1341</v>
      </c>
      <c r="AQ440" s="34">
        <f t="shared" si="208"/>
        <v>-0.12000000000000001</v>
      </c>
      <c r="AR440" s="34" t="s">
        <v>1346</v>
      </c>
      <c r="AS440" s="34">
        <f t="shared" si="209"/>
        <v>-0.12000000000000001</v>
      </c>
      <c r="AT440" s="34" t="s">
        <v>226</v>
      </c>
      <c r="AU440" s="34" t="s">
        <v>1320</v>
      </c>
      <c r="AV440" s="34">
        <f t="shared" si="210"/>
        <v>-0.18000000000000002</v>
      </c>
      <c r="AW440" s="34" t="s">
        <v>1327</v>
      </c>
      <c r="AX440" s="34">
        <f t="shared" si="210"/>
        <v>-0.18000000000000002</v>
      </c>
      <c r="AY440" s="34" t="s">
        <v>1332</v>
      </c>
      <c r="AZ440" s="34">
        <f t="shared" si="210"/>
        <v>-0.18000000000000002</v>
      </c>
      <c r="BA440" s="34" t="s">
        <v>1336</v>
      </c>
      <c r="BB440" s="34">
        <f t="shared" si="210"/>
        <v>-0.18000000000000002</v>
      </c>
      <c r="BC440" s="34" t="s">
        <v>1341</v>
      </c>
      <c r="BD440" s="34">
        <f t="shared" si="211"/>
        <v>-0.18000000000000002</v>
      </c>
      <c r="BE440" s="34" t="s">
        <v>1346</v>
      </c>
      <c r="BF440" s="34">
        <f t="shared" si="212"/>
        <v>-0.18000000000000002</v>
      </c>
      <c r="BG440" s="34">
        <v>1</v>
      </c>
      <c r="BH440" s="34" t="s">
        <v>1320</v>
      </c>
      <c r="BI440" s="34">
        <f t="shared" si="213"/>
        <v>-0.18000000000000002</v>
      </c>
      <c r="BJ440" s="34" t="s">
        <v>1327</v>
      </c>
      <c r="BK440" s="34">
        <f t="shared" si="214"/>
        <v>-0.18000000000000002</v>
      </c>
      <c r="BL440" s="34" t="s">
        <v>1332</v>
      </c>
      <c r="BM440" s="34">
        <f t="shared" si="215"/>
        <v>-0.18000000000000002</v>
      </c>
      <c r="BN440" s="34" t="s">
        <v>1336</v>
      </c>
      <c r="BO440" s="34">
        <f t="shared" si="216"/>
        <v>-0.18000000000000002</v>
      </c>
      <c r="BP440" s="34" t="s">
        <v>1341</v>
      </c>
      <c r="BQ440" s="34">
        <f t="shared" si="217"/>
        <v>-0.18000000000000002</v>
      </c>
      <c r="BR440" s="34" t="s">
        <v>1346</v>
      </c>
      <c r="BS440" s="34">
        <f t="shared" si="218"/>
        <v>-0.18000000000000002</v>
      </c>
      <c r="BT440" s="34">
        <v>1</v>
      </c>
      <c r="BU440" s="34" t="s">
        <v>1320</v>
      </c>
      <c r="BV440" s="34">
        <f t="shared" si="219"/>
        <v>-0.3</v>
      </c>
      <c r="BW440" s="34" t="s">
        <v>1327</v>
      </c>
      <c r="BX440" s="34">
        <f t="shared" si="219"/>
        <v>-0.3</v>
      </c>
      <c r="BY440" s="34" t="s">
        <v>1332</v>
      </c>
      <c r="BZ440" s="34">
        <f t="shared" si="219"/>
        <v>-0.3</v>
      </c>
      <c r="CA440" s="34" t="s">
        <v>1336</v>
      </c>
      <c r="CB440" s="34">
        <f t="shared" si="219"/>
        <v>-0.3</v>
      </c>
      <c r="CC440" s="34" t="s">
        <v>1341</v>
      </c>
      <c r="CD440" s="34">
        <f t="shared" si="220"/>
        <v>-0.3</v>
      </c>
      <c r="CE440" s="34" t="s">
        <v>1346</v>
      </c>
      <c r="CF440" s="34">
        <f t="shared" si="221"/>
        <v>-0.3</v>
      </c>
      <c r="CG440" s="34">
        <v>1</v>
      </c>
      <c r="CH440" s="34" t="s">
        <v>1320</v>
      </c>
      <c r="CI440" s="34">
        <f t="shared" si="222"/>
        <v>-0.3</v>
      </c>
      <c r="CJ440" s="34" t="s">
        <v>1327</v>
      </c>
      <c r="CK440" s="34">
        <f t="shared" si="223"/>
        <v>-0.3</v>
      </c>
      <c r="CL440" s="34" t="s">
        <v>1332</v>
      </c>
      <c r="CM440" s="34">
        <f t="shared" si="224"/>
        <v>-0.3</v>
      </c>
      <c r="CN440" s="34" t="s">
        <v>1336</v>
      </c>
      <c r="CO440" s="34">
        <f t="shared" si="225"/>
        <v>-0.3</v>
      </c>
      <c r="CP440" s="34" t="s">
        <v>1341</v>
      </c>
      <c r="CQ440" s="34">
        <f t="shared" si="226"/>
        <v>-0.3</v>
      </c>
      <c r="CR440" s="34" t="s">
        <v>1346</v>
      </c>
      <c r="CS440" s="34">
        <f t="shared" si="227"/>
        <v>-0.3</v>
      </c>
    </row>
    <row r="441" spans="1:97" s="44" customFormat="1" ht="15.75">
      <c r="A441" s="42" t="s">
        <v>1141</v>
      </c>
      <c r="B441" s="40" t="s">
        <v>613</v>
      </c>
      <c r="C441" s="42" t="s">
        <v>44</v>
      </c>
      <c r="D441" s="42" t="s">
        <v>9</v>
      </c>
      <c r="E441" s="35"/>
      <c r="F441" s="42">
        <v>0.2</v>
      </c>
      <c r="G441" s="34">
        <v>0</v>
      </c>
      <c r="H441" s="34">
        <v>110</v>
      </c>
      <c r="I441" s="34">
        <v>78</v>
      </c>
      <c r="J441" s="34">
        <v>76</v>
      </c>
      <c r="K441" s="73">
        <v>63</v>
      </c>
      <c r="L441" s="34">
        <v>69</v>
      </c>
      <c r="M441" s="34">
        <v>44</v>
      </c>
      <c r="N441" s="34">
        <v>440</v>
      </c>
      <c r="O441" s="34" t="str">
        <f>IF(D441="理科",IF(N441&gt;=分数线!$C$2,"本科",""),IF(D441="文科",IF(N441&gt;=分数线!$C$3,"本科","")))</f>
        <v/>
      </c>
      <c r="P441" s="34">
        <f t="shared" si="195"/>
        <v>-7.2</v>
      </c>
      <c r="Q441" s="34" t="str">
        <f>IF(D441="理科",IF(N441&gt;=分数线!$C$6,"重本",""),IF(D441="文科",IF(N441&gt;=分数线!$C$7,"重本","")))</f>
        <v/>
      </c>
      <c r="R441" s="34">
        <f t="shared" si="199"/>
        <v>0</v>
      </c>
      <c r="S441" s="34">
        <f t="shared" si="200"/>
        <v>-7.2</v>
      </c>
      <c r="T441" s="34">
        <v>1</v>
      </c>
      <c r="U441" s="34" t="s">
        <v>1320</v>
      </c>
      <c r="V441" s="34">
        <f t="shared" si="201"/>
        <v>-0.12000000000000001</v>
      </c>
      <c r="W441" s="34" t="s">
        <v>1327</v>
      </c>
      <c r="X441" s="34">
        <f t="shared" si="201"/>
        <v>-0.12000000000000001</v>
      </c>
      <c r="Y441" s="34" t="s">
        <v>1332</v>
      </c>
      <c r="Z441" s="34">
        <f t="shared" si="201"/>
        <v>-0.12000000000000001</v>
      </c>
      <c r="AA441" s="34" t="s">
        <v>1367</v>
      </c>
      <c r="AB441" s="34">
        <f t="shared" si="201"/>
        <v>-0.12000000000000001</v>
      </c>
      <c r="AC441" s="34" t="s">
        <v>1341</v>
      </c>
      <c r="AD441" s="34">
        <f t="shared" si="202"/>
        <v>-0.12000000000000001</v>
      </c>
      <c r="AE441" s="34" t="s">
        <v>1346</v>
      </c>
      <c r="AF441" s="34">
        <f t="shared" si="203"/>
        <v>-0.12000000000000001</v>
      </c>
      <c r="AG441" s="34" t="s">
        <v>226</v>
      </c>
      <c r="AH441" s="34" t="s">
        <v>1320</v>
      </c>
      <c r="AI441" s="34">
        <f t="shared" si="204"/>
        <v>-0.12000000000000001</v>
      </c>
      <c r="AJ441" s="34" t="s">
        <v>1327</v>
      </c>
      <c r="AK441" s="34">
        <f t="shared" si="205"/>
        <v>-0.12000000000000001</v>
      </c>
      <c r="AL441" s="34" t="s">
        <v>1332</v>
      </c>
      <c r="AM441" s="34">
        <f t="shared" si="206"/>
        <v>-0.12000000000000001</v>
      </c>
      <c r="AN441" s="34" t="s">
        <v>1367</v>
      </c>
      <c r="AO441" s="34">
        <f t="shared" si="207"/>
        <v>-0.12000000000000001</v>
      </c>
      <c r="AP441" s="34" t="s">
        <v>1341</v>
      </c>
      <c r="AQ441" s="34">
        <f t="shared" si="208"/>
        <v>-0.12000000000000001</v>
      </c>
      <c r="AR441" s="34" t="s">
        <v>1346</v>
      </c>
      <c r="AS441" s="34">
        <f t="shared" si="209"/>
        <v>-0.12000000000000001</v>
      </c>
      <c r="AT441" s="34" t="s">
        <v>226</v>
      </c>
      <c r="AU441" s="34" t="s">
        <v>1320</v>
      </c>
      <c r="AV441" s="34">
        <f t="shared" si="210"/>
        <v>-0.18000000000000002</v>
      </c>
      <c r="AW441" s="34" t="s">
        <v>1327</v>
      </c>
      <c r="AX441" s="34">
        <f t="shared" si="210"/>
        <v>-0.18000000000000002</v>
      </c>
      <c r="AY441" s="34" t="s">
        <v>1332</v>
      </c>
      <c r="AZ441" s="34">
        <f t="shared" si="210"/>
        <v>-0.18000000000000002</v>
      </c>
      <c r="BA441" s="34" t="s">
        <v>1336</v>
      </c>
      <c r="BB441" s="34">
        <f t="shared" si="210"/>
        <v>-0.18000000000000002</v>
      </c>
      <c r="BC441" s="34" t="s">
        <v>1341</v>
      </c>
      <c r="BD441" s="34">
        <f t="shared" si="211"/>
        <v>-0.18000000000000002</v>
      </c>
      <c r="BE441" s="34" t="s">
        <v>1346</v>
      </c>
      <c r="BF441" s="34">
        <f t="shared" si="212"/>
        <v>-0.18000000000000002</v>
      </c>
      <c r="BG441" s="34">
        <v>1</v>
      </c>
      <c r="BH441" s="34" t="s">
        <v>1320</v>
      </c>
      <c r="BI441" s="34">
        <f t="shared" si="213"/>
        <v>-0.18000000000000002</v>
      </c>
      <c r="BJ441" s="34" t="s">
        <v>1327</v>
      </c>
      <c r="BK441" s="34">
        <f t="shared" si="214"/>
        <v>-0.18000000000000002</v>
      </c>
      <c r="BL441" s="34" t="s">
        <v>1332</v>
      </c>
      <c r="BM441" s="34">
        <f t="shared" si="215"/>
        <v>-0.18000000000000002</v>
      </c>
      <c r="BN441" s="34" t="s">
        <v>1336</v>
      </c>
      <c r="BO441" s="34">
        <f t="shared" si="216"/>
        <v>-0.18000000000000002</v>
      </c>
      <c r="BP441" s="34" t="s">
        <v>1341</v>
      </c>
      <c r="BQ441" s="34">
        <f t="shared" si="217"/>
        <v>-0.18000000000000002</v>
      </c>
      <c r="BR441" s="34" t="s">
        <v>1346</v>
      </c>
      <c r="BS441" s="34">
        <f t="shared" si="218"/>
        <v>-0.18000000000000002</v>
      </c>
      <c r="BT441" s="34">
        <v>1</v>
      </c>
      <c r="BU441" s="34" t="s">
        <v>1320</v>
      </c>
      <c r="BV441" s="34">
        <f t="shared" si="219"/>
        <v>-0.3</v>
      </c>
      <c r="BW441" s="34" t="s">
        <v>1327</v>
      </c>
      <c r="BX441" s="34">
        <f t="shared" si="219"/>
        <v>-0.3</v>
      </c>
      <c r="BY441" s="34" t="s">
        <v>1332</v>
      </c>
      <c r="BZ441" s="34">
        <f t="shared" si="219"/>
        <v>-0.3</v>
      </c>
      <c r="CA441" s="34" t="s">
        <v>1336</v>
      </c>
      <c r="CB441" s="34">
        <f t="shared" si="219"/>
        <v>-0.3</v>
      </c>
      <c r="CC441" s="34" t="s">
        <v>1341</v>
      </c>
      <c r="CD441" s="34">
        <f t="shared" si="220"/>
        <v>-0.3</v>
      </c>
      <c r="CE441" s="34" t="s">
        <v>1346</v>
      </c>
      <c r="CF441" s="34">
        <f t="shared" si="221"/>
        <v>-0.3</v>
      </c>
      <c r="CG441" s="34">
        <v>1</v>
      </c>
      <c r="CH441" s="34" t="s">
        <v>1320</v>
      </c>
      <c r="CI441" s="34">
        <f t="shared" si="222"/>
        <v>-0.3</v>
      </c>
      <c r="CJ441" s="34" t="s">
        <v>1327</v>
      </c>
      <c r="CK441" s="34">
        <f t="shared" si="223"/>
        <v>-0.3</v>
      </c>
      <c r="CL441" s="34" t="s">
        <v>1332</v>
      </c>
      <c r="CM441" s="34">
        <f t="shared" si="224"/>
        <v>-0.3</v>
      </c>
      <c r="CN441" s="34" t="s">
        <v>1336</v>
      </c>
      <c r="CO441" s="34">
        <f t="shared" si="225"/>
        <v>-0.3</v>
      </c>
      <c r="CP441" s="34" t="s">
        <v>1341</v>
      </c>
      <c r="CQ441" s="34">
        <f t="shared" si="226"/>
        <v>-0.3</v>
      </c>
      <c r="CR441" s="34" t="s">
        <v>1346</v>
      </c>
      <c r="CS441" s="34">
        <f t="shared" si="227"/>
        <v>-0.3</v>
      </c>
    </row>
    <row r="442" spans="1:97" s="44" customFormat="1" ht="15.75">
      <c r="A442" s="42" t="s">
        <v>1142</v>
      </c>
      <c r="B442" s="40" t="s">
        <v>614</v>
      </c>
      <c r="C442" s="42" t="s">
        <v>44</v>
      </c>
      <c r="D442" s="42" t="s">
        <v>9</v>
      </c>
      <c r="E442" s="35"/>
      <c r="F442" s="42">
        <v>0</v>
      </c>
      <c r="G442" s="34">
        <v>0</v>
      </c>
      <c r="H442" s="34">
        <v>101</v>
      </c>
      <c r="I442" s="34">
        <v>84</v>
      </c>
      <c r="J442" s="34">
        <v>80</v>
      </c>
      <c r="K442" s="73">
        <v>63.5</v>
      </c>
      <c r="L442" s="34">
        <v>63</v>
      </c>
      <c r="M442" s="34">
        <v>47</v>
      </c>
      <c r="N442" s="34">
        <v>439</v>
      </c>
      <c r="O442" s="34" t="str">
        <f>IF(D442="理科",IF(N442&gt;=分数线!$C$2,"本科",""),IF(D442="文科",IF(N442&gt;=分数线!$C$3,"本科","")))</f>
        <v/>
      </c>
      <c r="P442" s="34">
        <f t="shared" si="195"/>
        <v>0</v>
      </c>
      <c r="Q442" s="34" t="str">
        <f>IF(D442="理科",IF(N442&gt;=分数线!$C$6,"重本",""),IF(D442="文科",IF(N442&gt;=分数线!$C$7,"重本","")))</f>
        <v/>
      </c>
      <c r="R442" s="34">
        <f t="shared" si="199"/>
        <v>0</v>
      </c>
      <c r="S442" s="34">
        <f t="shared" si="200"/>
        <v>0</v>
      </c>
      <c r="T442" s="34">
        <v>3</v>
      </c>
      <c r="U442" s="34" t="s">
        <v>1326</v>
      </c>
      <c r="V442" s="34">
        <f t="shared" si="201"/>
        <v>0</v>
      </c>
      <c r="W442" s="34" t="s">
        <v>1327</v>
      </c>
      <c r="X442" s="34">
        <f t="shared" si="201"/>
        <v>0</v>
      </c>
      <c r="Y442" s="34" t="s">
        <v>69</v>
      </c>
      <c r="Z442" s="34">
        <f t="shared" si="201"/>
        <v>0</v>
      </c>
      <c r="AA442" s="34" t="s">
        <v>1367</v>
      </c>
      <c r="AB442" s="34">
        <f t="shared" si="201"/>
        <v>0</v>
      </c>
      <c r="AC442" s="34" t="s">
        <v>75</v>
      </c>
      <c r="AD442" s="34">
        <f t="shared" si="202"/>
        <v>0</v>
      </c>
      <c r="AE442" s="34" t="s">
        <v>1347</v>
      </c>
      <c r="AF442" s="34">
        <f t="shared" si="203"/>
        <v>0</v>
      </c>
      <c r="AG442" s="34" t="s">
        <v>223</v>
      </c>
      <c r="AH442" s="34" t="s">
        <v>1326</v>
      </c>
      <c r="AI442" s="34">
        <f t="shared" si="204"/>
        <v>0</v>
      </c>
      <c r="AJ442" s="34" t="s">
        <v>1327</v>
      </c>
      <c r="AK442" s="34">
        <f t="shared" si="205"/>
        <v>0</v>
      </c>
      <c r="AL442" s="34" t="s">
        <v>1333</v>
      </c>
      <c r="AM442" s="34">
        <f t="shared" si="206"/>
        <v>0</v>
      </c>
      <c r="AN442" s="34" t="s">
        <v>1367</v>
      </c>
      <c r="AO442" s="34">
        <f t="shared" si="207"/>
        <v>0</v>
      </c>
      <c r="AP442" s="34" t="s">
        <v>1338</v>
      </c>
      <c r="AQ442" s="34">
        <f t="shared" si="208"/>
        <v>0</v>
      </c>
      <c r="AR442" s="34" t="s">
        <v>1347</v>
      </c>
      <c r="AS442" s="34">
        <f t="shared" si="209"/>
        <v>0</v>
      </c>
      <c r="AT442" s="34" t="s">
        <v>223</v>
      </c>
      <c r="AU442" s="34" t="s">
        <v>1323</v>
      </c>
      <c r="AV442" s="34">
        <f t="shared" si="210"/>
        <v>0</v>
      </c>
      <c r="AW442" s="34" t="s">
        <v>1327</v>
      </c>
      <c r="AX442" s="34">
        <f t="shared" si="210"/>
        <v>0</v>
      </c>
      <c r="AY442" s="34" t="s">
        <v>1355</v>
      </c>
      <c r="AZ442" s="34">
        <f t="shared" si="210"/>
        <v>0</v>
      </c>
      <c r="BA442" s="34" t="s">
        <v>1336</v>
      </c>
      <c r="BB442" s="34">
        <f t="shared" si="210"/>
        <v>0</v>
      </c>
      <c r="BC442" s="34" t="s">
        <v>75</v>
      </c>
      <c r="BD442" s="34">
        <f t="shared" si="211"/>
        <v>0</v>
      </c>
      <c r="BE442" s="34" t="s">
        <v>1347</v>
      </c>
      <c r="BF442" s="34">
        <f t="shared" si="212"/>
        <v>0</v>
      </c>
      <c r="BG442" s="34">
        <v>3</v>
      </c>
      <c r="BH442" s="34" t="s">
        <v>1323</v>
      </c>
      <c r="BI442" s="34">
        <f t="shared" si="213"/>
        <v>0</v>
      </c>
      <c r="BJ442" s="34" t="s">
        <v>1327</v>
      </c>
      <c r="BK442" s="34">
        <f t="shared" si="214"/>
        <v>0</v>
      </c>
      <c r="BL442" s="34" t="s">
        <v>1355</v>
      </c>
      <c r="BM442" s="34">
        <f t="shared" si="215"/>
        <v>0</v>
      </c>
      <c r="BN442" s="34" t="s">
        <v>1336</v>
      </c>
      <c r="BO442" s="34">
        <f t="shared" si="216"/>
        <v>0</v>
      </c>
      <c r="BP442" s="34" t="s">
        <v>1338</v>
      </c>
      <c r="BQ442" s="34">
        <f t="shared" si="217"/>
        <v>0</v>
      </c>
      <c r="BR442" s="34" t="s">
        <v>1347</v>
      </c>
      <c r="BS442" s="34">
        <f t="shared" si="218"/>
        <v>0</v>
      </c>
      <c r="BT442" s="34">
        <v>3</v>
      </c>
      <c r="BU442" s="34" t="s">
        <v>1322</v>
      </c>
      <c r="BV442" s="34">
        <f t="shared" si="219"/>
        <v>0</v>
      </c>
      <c r="BW442" s="34" t="s">
        <v>1327</v>
      </c>
      <c r="BX442" s="34">
        <f t="shared" si="219"/>
        <v>0</v>
      </c>
      <c r="BY442" s="34" t="s">
        <v>71</v>
      </c>
      <c r="BZ442" s="34">
        <f t="shared" si="219"/>
        <v>0</v>
      </c>
      <c r="CA442" s="34" t="s">
        <v>1336</v>
      </c>
      <c r="CB442" s="34">
        <f t="shared" si="219"/>
        <v>0</v>
      </c>
      <c r="CC442" s="34" t="s">
        <v>1338</v>
      </c>
      <c r="CD442" s="34">
        <f t="shared" si="220"/>
        <v>0</v>
      </c>
      <c r="CE442" s="34" t="s">
        <v>1347</v>
      </c>
      <c r="CF442" s="34">
        <f t="shared" si="221"/>
        <v>0</v>
      </c>
      <c r="CG442" s="34">
        <v>3</v>
      </c>
      <c r="CH442" s="34" t="s">
        <v>1322</v>
      </c>
      <c r="CI442" s="34">
        <f t="shared" si="222"/>
        <v>0</v>
      </c>
      <c r="CJ442" s="34" t="s">
        <v>1327</v>
      </c>
      <c r="CK442" s="34">
        <f t="shared" si="223"/>
        <v>0</v>
      </c>
      <c r="CL442" s="34" t="s">
        <v>71</v>
      </c>
      <c r="CM442" s="34">
        <f t="shared" si="224"/>
        <v>0</v>
      </c>
      <c r="CN442" s="34" t="s">
        <v>1338</v>
      </c>
      <c r="CO442" s="34">
        <f t="shared" si="225"/>
        <v>0</v>
      </c>
      <c r="CP442" s="34" t="s">
        <v>1336</v>
      </c>
      <c r="CQ442" s="34">
        <f t="shared" si="226"/>
        <v>0</v>
      </c>
      <c r="CR442" s="34" t="s">
        <v>1347</v>
      </c>
      <c r="CS442" s="34">
        <f t="shared" si="227"/>
        <v>0</v>
      </c>
    </row>
    <row r="443" spans="1:97" s="44" customFormat="1" ht="15.75">
      <c r="A443" s="42" t="s">
        <v>1143</v>
      </c>
      <c r="B443" s="40" t="s">
        <v>615</v>
      </c>
      <c r="C443" s="42" t="s">
        <v>44</v>
      </c>
      <c r="D443" s="42" t="s">
        <v>9</v>
      </c>
      <c r="E443" s="35"/>
      <c r="F443" s="42">
        <v>0</v>
      </c>
      <c r="G443" s="34">
        <v>0</v>
      </c>
      <c r="H443" s="34">
        <v>108</v>
      </c>
      <c r="I443" s="34">
        <v>60</v>
      </c>
      <c r="J443" s="34">
        <v>72</v>
      </c>
      <c r="K443" s="73">
        <v>70</v>
      </c>
      <c r="L443" s="34">
        <v>64.5</v>
      </c>
      <c r="M443" s="34">
        <v>64</v>
      </c>
      <c r="N443" s="34">
        <v>439</v>
      </c>
      <c r="O443" s="34" t="str">
        <f>IF(D443="理科",IF(N443&gt;=分数线!$C$2,"本科",""),IF(D443="文科",IF(N443&gt;=分数线!$C$3,"本科","")))</f>
        <v/>
      </c>
      <c r="P443" s="34">
        <f t="shared" si="195"/>
        <v>0</v>
      </c>
      <c r="Q443" s="34" t="str">
        <f>IF(D443="理科",IF(N443&gt;=分数线!$C$6,"重本",""),IF(D443="文科",IF(N443&gt;=分数线!$C$7,"重本","")))</f>
        <v/>
      </c>
      <c r="R443" s="34">
        <f t="shared" si="199"/>
        <v>0</v>
      </c>
      <c r="S443" s="34">
        <f t="shared" si="200"/>
        <v>0</v>
      </c>
      <c r="T443" s="34">
        <v>6</v>
      </c>
      <c r="U443" s="34" t="s">
        <v>1321</v>
      </c>
      <c r="V443" s="34">
        <f t="shared" si="201"/>
        <v>0</v>
      </c>
      <c r="W443" s="34" t="s">
        <v>1328</v>
      </c>
      <c r="X443" s="34">
        <f t="shared" si="201"/>
        <v>0</v>
      </c>
      <c r="Y443" s="34" t="s">
        <v>1353</v>
      </c>
      <c r="Z443" s="34">
        <f t="shared" si="201"/>
        <v>0</v>
      </c>
      <c r="AA443" s="34" t="s">
        <v>74</v>
      </c>
      <c r="AB443" s="34">
        <f t="shared" si="201"/>
        <v>0</v>
      </c>
      <c r="AC443" s="34" t="s">
        <v>75</v>
      </c>
      <c r="AD443" s="34">
        <f t="shared" si="202"/>
        <v>0</v>
      </c>
      <c r="AE443" s="34" t="s">
        <v>1368</v>
      </c>
      <c r="AF443" s="34">
        <f t="shared" si="203"/>
        <v>0</v>
      </c>
      <c r="AG443" s="34" t="s">
        <v>223</v>
      </c>
      <c r="AH443" s="34" t="s">
        <v>1326</v>
      </c>
      <c r="AI443" s="34">
        <f t="shared" si="204"/>
        <v>0</v>
      </c>
      <c r="AJ443" s="34" t="s">
        <v>1327</v>
      </c>
      <c r="AK443" s="34">
        <f t="shared" si="205"/>
        <v>0</v>
      </c>
      <c r="AL443" s="34" t="s">
        <v>1333</v>
      </c>
      <c r="AM443" s="34">
        <f t="shared" si="206"/>
        <v>0</v>
      </c>
      <c r="AN443" s="34" t="s">
        <v>1367</v>
      </c>
      <c r="AO443" s="34">
        <f t="shared" si="207"/>
        <v>0</v>
      </c>
      <c r="AP443" s="34" t="s">
        <v>1338</v>
      </c>
      <c r="AQ443" s="34">
        <f t="shared" si="208"/>
        <v>0</v>
      </c>
      <c r="AR443" s="34" t="s">
        <v>1347</v>
      </c>
      <c r="AS443" s="34">
        <f t="shared" si="209"/>
        <v>0</v>
      </c>
      <c r="AT443" s="34" t="s">
        <v>223</v>
      </c>
      <c r="AU443" s="34" t="s">
        <v>1323</v>
      </c>
      <c r="AV443" s="34">
        <f t="shared" si="210"/>
        <v>0</v>
      </c>
      <c r="AW443" s="34" t="s">
        <v>1327</v>
      </c>
      <c r="AX443" s="34">
        <f t="shared" si="210"/>
        <v>0</v>
      </c>
      <c r="AY443" s="34" t="s">
        <v>1355</v>
      </c>
      <c r="AZ443" s="34">
        <f t="shared" si="210"/>
        <v>0</v>
      </c>
      <c r="BA443" s="34" t="s">
        <v>1336</v>
      </c>
      <c r="BB443" s="34">
        <f t="shared" si="210"/>
        <v>0</v>
      </c>
      <c r="BC443" s="34" t="s">
        <v>75</v>
      </c>
      <c r="BD443" s="34">
        <f t="shared" si="211"/>
        <v>0</v>
      </c>
      <c r="BE443" s="34" t="s">
        <v>1347</v>
      </c>
      <c r="BF443" s="34">
        <f t="shared" si="212"/>
        <v>0</v>
      </c>
      <c r="BG443" s="34">
        <v>3</v>
      </c>
      <c r="BH443" s="34" t="s">
        <v>1323</v>
      </c>
      <c r="BI443" s="34">
        <f t="shared" si="213"/>
        <v>0</v>
      </c>
      <c r="BJ443" s="34" t="s">
        <v>1327</v>
      </c>
      <c r="BK443" s="34">
        <f t="shared" si="214"/>
        <v>0</v>
      </c>
      <c r="BL443" s="34" t="s">
        <v>1355</v>
      </c>
      <c r="BM443" s="34">
        <f t="shared" si="215"/>
        <v>0</v>
      </c>
      <c r="BN443" s="34" t="s">
        <v>1336</v>
      </c>
      <c r="BO443" s="34">
        <f t="shared" si="216"/>
        <v>0</v>
      </c>
      <c r="BP443" s="34" t="s">
        <v>1338</v>
      </c>
      <c r="BQ443" s="34">
        <f t="shared" si="217"/>
        <v>0</v>
      </c>
      <c r="BR443" s="34" t="s">
        <v>1347</v>
      </c>
      <c r="BS443" s="34">
        <f t="shared" si="218"/>
        <v>0</v>
      </c>
      <c r="BT443" s="34">
        <v>3</v>
      </c>
      <c r="BU443" s="34" t="s">
        <v>1322</v>
      </c>
      <c r="BV443" s="34">
        <f t="shared" si="219"/>
        <v>0</v>
      </c>
      <c r="BW443" s="34" t="s">
        <v>1327</v>
      </c>
      <c r="BX443" s="34">
        <f t="shared" si="219"/>
        <v>0</v>
      </c>
      <c r="BY443" s="34" t="s">
        <v>71</v>
      </c>
      <c r="BZ443" s="34">
        <f t="shared" si="219"/>
        <v>0</v>
      </c>
      <c r="CA443" s="34" t="s">
        <v>1336</v>
      </c>
      <c r="CB443" s="34">
        <f t="shared" si="219"/>
        <v>0</v>
      </c>
      <c r="CC443" s="34" t="s">
        <v>1338</v>
      </c>
      <c r="CD443" s="34">
        <f t="shared" si="220"/>
        <v>0</v>
      </c>
      <c r="CE443" s="34" t="s">
        <v>1347</v>
      </c>
      <c r="CF443" s="34">
        <f t="shared" si="221"/>
        <v>0</v>
      </c>
      <c r="CG443" s="34">
        <v>3</v>
      </c>
      <c r="CH443" s="34" t="s">
        <v>1322</v>
      </c>
      <c r="CI443" s="34">
        <f t="shared" si="222"/>
        <v>0</v>
      </c>
      <c r="CJ443" s="34" t="s">
        <v>1327</v>
      </c>
      <c r="CK443" s="34">
        <f t="shared" si="223"/>
        <v>0</v>
      </c>
      <c r="CL443" s="34" t="s">
        <v>71</v>
      </c>
      <c r="CM443" s="34">
        <f t="shared" si="224"/>
        <v>0</v>
      </c>
      <c r="CN443" s="34" t="s">
        <v>1338</v>
      </c>
      <c r="CO443" s="34">
        <f t="shared" si="225"/>
        <v>0</v>
      </c>
      <c r="CP443" s="34" t="s">
        <v>1336</v>
      </c>
      <c r="CQ443" s="34">
        <f t="shared" si="226"/>
        <v>0</v>
      </c>
      <c r="CR443" s="34" t="s">
        <v>1347</v>
      </c>
      <c r="CS443" s="34">
        <f t="shared" si="227"/>
        <v>0</v>
      </c>
    </row>
    <row r="444" spans="1:97" s="44" customFormat="1" ht="15.75">
      <c r="A444" s="42" t="s">
        <v>1144</v>
      </c>
      <c r="B444" s="40" t="s">
        <v>616</v>
      </c>
      <c r="C444" s="42" t="s">
        <v>44</v>
      </c>
      <c r="D444" s="42" t="s">
        <v>9</v>
      </c>
      <c r="E444" s="35"/>
      <c r="F444" s="42">
        <v>0</v>
      </c>
      <c r="G444" s="34">
        <v>0</v>
      </c>
      <c r="H444" s="34">
        <v>107</v>
      </c>
      <c r="I444" s="34">
        <v>86</v>
      </c>
      <c r="J444" s="34">
        <v>54</v>
      </c>
      <c r="K444" s="73">
        <v>70.5</v>
      </c>
      <c r="L444" s="34">
        <v>62</v>
      </c>
      <c r="M444" s="34">
        <v>59</v>
      </c>
      <c r="N444" s="34">
        <v>439</v>
      </c>
      <c r="O444" s="34" t="str">
        <f>IF(D444="理科",IF(N444&gt;=分数线!$C$2,"本科",""),IF(D444="文科",IF(N444&gt;=分数线!$C$3,"本科","")))</f>
        <v/>
      </c>
      <c r="P444" s="34">
        <f t="shared" si="195"/>
        <v>0</v>
      </c>
      <c r="Q444" s="34" t="str">
        <f>IF(D444="理科",IF(N444&gt;=分数线!$C$6,"重本",""),IF(D444="文科",IF(N444&gt;=分数线!$C$7,"重本","")))</f>
        <v/>
      </c>
      <c r="R444" s="34">
        <f t="shared" si="199"/>
        <v>0</v>
      </c>
      <c r="S444" s="34">
        <f t="shared" si="200"/>
        <v>0</v>
      </c>
      <c r="T444" s="34">
        <v>4</v>
      </c>
      <c r="U444" s="34" t="s">
        <v>1326</v>
      </c>
      <c r="V444" s="34">
        <f t="shared" si="201"/>
        <v>0</v>
      </c>
      <c r="W444" s="34" t="s">
        <v>1364</v>
      </c>
      <c r="X444" s="34">
        <f t="shared" si="201"/>
        <v>0</v>
      </c>
      <c r="Y444" s="34" t="s">
        <v>1355</v>
      </c>
      <c r="Z444" s="34">
        <f t="shared" si="201"/>
        <v>0</v>
      </c>
      <c r="AA444" s="34" t="s">
        <v>1336</v>
      </c>
      <c r="AB444" s="34">
        <f t="shared" si="201"/>
        <v>0</v>
      </c>
      <c r="AC444" s="34" t="s">
        <v>1341</v>
      </c>
      <c r="AD444" s="34">
        <f t="shared" si="202"/>
        <v>0</v>
      </c>
      <c r="AE444" s="34" t="s">
        <v>1347</v>
      </c>
      <c r="AF444" s="34">
        <f t="shared" si="203"/>
        <v>0</v>
      </c>
      <c r="AG444" s="34" t="s">
        <v>225</v>
      </c>
      <c r="AH444" s="34" t="s">
        <v>1326</v>
      </c>
      <c r="AI444" s="34">
        <f t="shared" si="204"/>
        <v>0</v>
      </c>
      <c r="AJ444" s="34" t="s">
        <v>1364</v>
      </c>
      <c r="AK444" s="34">
        <f t="shared" si="205"/>
        <v>0</v>
      </c>
      <c r="AL444" s="34" t="s">
        <v>1355</v>
      </c>
      <c r="AM444" s="34">
        <f t="shared" si="206"/>
        <v>0</v>
      </c>
      <c r="AN444" s="34" t="s">
        <v>1336</v>
      </c>
      <c r="AO444" s="34">
        <f t="shared" si="207"/>
        <v>0</v>
      </c>
      <c r="AP444" s="34" t="s">
        <v>1341</v>
      </c>
      <c r="AQ444" s="34">
        <f t="shared" si="208"/>
        <v>0</v>
      </c>
      <c r="AR444" s="34" t="s">
        <v>1347</v>
      </c>
      <c r="AS444" s="34">
        <f t="shared" si="209"/>
        <v>0</v>
      </c>
      <c r="AT444" s="34" t="s">
        <v>225</v>
      </c>
      <c r="AU444" s="34" t="s">
        <v>1326</v>
      </c>
      <c r="AV444" s="34">
        <f t="shared" si="210"/>
        <v>0</v>
      </c>
      <c r="AW444" s="34" t="s">
        <v>1352</v>
      </c>
      <c r="AX444" s="34">
        <f t="shared" si="210"/>
        <v>0</v>
      </c>
      <c r="AY444" s="34" t="s">
        <v>1355</v>
      </c>
      <c r="AZ444" s="34">
        <f t="shared" si="210"/>
        <v>0</v>
      </c>
      <c r="BA444" s="34" t="s">
        <v>1336</v>
      </c>
      <c r="BB444" s="34">
        <f t="shared" si="210"/>
        <v>0</v>
      </c>
      <c r="BC444" s="34" t="s">
        <v>1341</v>
      </c>
      <c r="BD444" s="34">
        <f t="shared" si="211"/>
        <v>0</v>
      </c>
      <c r="BE444" s="34" t="s">
        <v>1347</v>
      </c>
      <c r="BF444" s="34">
        <f t="shared" si="212"/>
        <v>0</v>
      </c>
      <c r="BG444" s="34">
        <v>4</v>
      </c>
      <c r="BH444" s="34" t="s">
        <v>1350</v>
      </c>
      <c r="BI444" s="34">
        <f t="shared" si="213"/>
        <v>0</v>
      </c>
      <c r="BJ444" s="34" t="s">
        <v>1352</v>
      </c>
      <c r="BK444" s="34">
        <f t="shared" si="214"/>
        <v>0</v>
      </c>
      <c r="BL444" s="34" t="s">
        <v>1355</v>
      </c>
      <c r="BM444" s="34">
        <f t="shared" si="215"/>
        <v>0</v>
      </c>
      <c r="BN444" s="34" t="s">
        <v>1336</v>
      </c>
      <c r="BO444" s="34">
        <f t="shared" si="216"/>
        <v>0</v>
      </c>
      <c r="BP444" s="34" t="s">
        <v>1341</v>
      </c>
      <c r="BQ444" s="34">
        <f t="shared" si="217"/>
        <v>0</v>
      </c>
      <c r="BR444" s="34" t="s">
        <v>1347</v>
      </c>
      <c r="BS444" s="34">
        <f t="shared" si="218"/>
        <v>0</v>
      </c>
      <c r="BT444" s="34">
        <v>4</v>
      </c>
      <c r="BU444" s="34" t="s">
        <v>1322</v>
      </c>
      <c r="BV444" s="34">
        <f t="shared" si="219"/>
        <v>0</v>
      </c>
      <c r="BW444" s="34" t="s">
        <v>1329</v>
      </c>
      <c r="BX444" s="34">
        <f t="shared" si="219"/>
        <v>0</v>
      </c>
      <c r="BY444" s="34" t="s">
        <v>71</v>
      </c>
      <c r="BZ444" s="34">
        <f t="shared" si="219"/>
        <v>0</v>
      </c>
      <c r="CA444" s="34" t="s">
        <v>1336</v>
      </c>
      <c r="CB444" s="34">
        <f t="shared" si="219"/>
        <v>0</v>
      </c>
      <c r="CC444" s="34" t="s">
        <v>1341</v>
      </c>
      <c r="CD444" s="34">
        <f t="shared" si="220"/>
        <v>0</v>
      </c>
      <c r="CE444" s="34" t="s">
        <v>1347</v>
      </c>
      <c r="CF444" s="34">
        <f t="shared" si="221"/>
        <v>0</v>
      </c>
      <c r="CG444" s="34">
        <v>4</v>
      </c>
      <c r="CH444" s="34" t="s">
        <v>1322</v>
      </c>
      <c r="CI444" s="34">
        <f t="shared" si="222"/>
        <v>0</v>
      </c>
      <c r="CJ444" s="34" t="s">
        <v>1329</v>
      </c>
      <c r="CK444" s="34">
        <f t="shared" si="223"/>
        <v>0</v>
      </c>
      <c r="CL444" s="34" t="s">
        <v>71</v>
      </c>
      <c r="CM444" s="34">
        <f t="shared" si="224"/>
        <v>0</v>
      </c>
      <c r="CN444" s="34" t="s">
        <v>1336</v>
      </c>
      <c r="CO444" s="34">
        <f t="shared" si="225"/>
        <v>0</v>
      </c>
      <c r="CP444" s="34" t="s">
        <v>1341</v>
      </c>
      <c r="CQ444" s="34">
        <f t="shared" si="226"/>
        <v>0</v>
      </c>
      <c r="CR444" s="34" t="s">
        <v>1347</v>
      </c>
      <c r="CS444" s="34">
        <f t="shared" si="227"/>
        <v>0</v>
      </c>
    </row>
    <row r="445" spans="1:97" s="44" customFormat="1" ht="15.75">
      <c r="A445" s="42" t="s">
        <v>1145</v>
      </c>
      <c r="B445" s="40" t="s">
        <v>617</v>
      </c>
      <c r="C445" s="42" t="s">
        <v>44</v>
      </c>
      <c r="D445" s="42" t="s">
        <v>9</v>
      </c>
      <c r="E445" s="35"/>
      <c r="F445" s="42">
        <v>0</v>
      </c>
      <c r="G445" s="34">
        <v>0</v>
      </c>
      <c r="H445" s="34">
        <v>112</v>
      </c>
      <c r="I445" s="34">
        <v>80</v>
      </c>
      <c r="J445" s="34">
        <v>80</v>
      </c>
      <c r="K445" s="73">
        <v>64.5</v>
      </c>
      <c r="L445" s="34">
        <v>61</v>
      </c>
      <c r="M445" s="34">
        <v>41</v>
      </c>
      <c r="N445" s="34">
        <v>439</v>
      </c>
      <c r="O445" s="34" t="str">
        <f>IF(D445="理科",IF(N445&gt;=分数线!$C$2,"本科",""),IF(D445="文科",IF(N445&gt;=分数线!$C$3,"本科","")))</f>
        <v/>
      </c>
      <c r="P445" s="34">
        <f t="shared" si="195"/>
        <v>0</v>
      </c>
      <c r="Q445" s="34" t="str">
        <f>IF(D445="理科",IF(N445&gt;=分数线!$C$6,"重本",""),IF(D445="文科",IF(N445&gt;=分数线!$C$7,"重本","")))</f>
        <v/>
      </c>
      <c r="R445" s="34">
        <f t="shared" si="199"/>
        <v>0</v>
      </c>
      <c r="S445" s="34">
        <f t="shared" si="200"/>
        <v>0</v>
      </c>
      <c r="T445" s="34">
        <v>4</v>
      </c>
      <c r="U445" s="34" t="s">
        <v>1326</v>
      </c>
      <c r="V445" s="34">
        <f t="shared" si="201"/>
        <v>0</v>
      </c>
      <c r="W445" s="34" t="s">
        <v>1364</v>
      </c>
      <c r="X445" s="34">
        <f t="shared" si="201"/>
        <v>0</v>
      </c>
      <c r="Y445" s="34" t="s">
        <v>1355</v>
      </c>
      <c r="Z445" s="34">
        <f t="shared" si="201"/>
        <v>0</v>
      </c>
      <c r="AA445" s="34" t="s">
        <v>1336</v>
      </c>
      <c r="AB445" s="34">
        <f t="shared" si="201"/>
        <v>0</v>
      </c>
      <c r="AC445" s="34" t="s">
        <v>1341</v>
      </c>
      <c r="AD445" s="34">
        <f t="shared" si="202"/>
        <v>0</v>
      </c>
      <c r="AE445" s="34" t="s">
        <v>1347</v>
      </c>
      <c r="AF445" s="34">
        <f t="shared" si="203"/>
        <v>0</v>
      </c>
      <c r="AG445" s="34" t="s">
        <v>225</v>
      </c>
      <c r="AH445" s="34" t="s">
        <v>1326</v>
      </c>
      <c r="AI445" s="34">
        <f t="shared" si="204"/>
        <v>0</v>
      </c>
      <c r="AJ445" s="34" t="s">
        <v>1364</v>
      </c>
      <c r="AK445" s="34">
        <f t="shared" si="205"/>
        <v>0</v>
      </c>
      <c r="AL445" s="34" t="s">
        <v>1355</v>
      </c>
      <c r="AM445" s="34">
        <f t="shared" si="206"/>
        <v>0</v>
      </c>
      <c r="AN445" s="34" t="s">
        <v>1336</v>
      </c>
      <c r="AO445" s="34">
        <f t="shared" si="207"/>
        <v>0</v>
      </c>
      <c r="AP445" s="34" t="s">
        <v>1341</v>
      </c>
      <c r="AQ445" s="34">
        <f t="shared" si="208"/>
        <v>0</v>
      </c>
      <c r="AR445" s="34" t="s">
        <v>1347</v>
      </c>
      <c r="AS445" s="34">
        <f t="shared" si="209"/>
        <v>0</v>
      </c>
      <c r="AT445" s="34" t="s">
        <v>225</v>
      </c>
      <c r="AU445" s="34" t="s">
        <v>1326</v>
      </c>
      <c r="AV445" s="34">
        <f t="shared" si="210"/>
        <v>0</v>
      </c>
      <c r="AW445" s="34" t="s">
        <v>1352</v>
      </c>
      <c r="AX445" s="34">
        <f t="shared" si="210"/>
        <v>0</v>
      </c>
      <c r="AY445" s="34" t="s">
        <v>1355</v>
      </c>
      <c r="AZ445" s="34">
        <f t="shared" si="210"/>
        <v>0</v>
      </c>
      <c r="BA445" s="34" t="s">
        <v>1336</v>
      </c>
      <c r="BB445" s="34">
        <f t="shared" si="210"/>
        <v>0</v>
      </c>
      <c r="BC445" s="34" t="s">
        <v>1341</v>
      </c>
      <c r="BD445" s="34">
        <f t="shared" si="211"/>
        <v>0</v>
      </c>
      <c r="BE445" s="34" t="s">
        <v>1347</v>
      </c>
      <c r="BF445" s="34">
        <f t="shared" si="212"/>
        <v>0</v>
      </c>
      <c r="BG445" s="34">
        <v>4</v>
      </c>
      <c r="BH445" s="34" t="s">
        <v>1350</v>
      </c>
      <c r="BI445" s="34">
        <f t="shared" si="213"/>
        <v>0</v>
      </c>
      <c r="BJ445" s="34" t="s">
        <v>1352</v>
      </c>
      <c r="BK445" s="34">
        <f t="shared" si="214"/>
        <v>0</v>
      </c>
      <c r="BL445" s="34" t="s">
        <v>1355</v>
      </c>
      <c r="BM445" s="34">
        <f t="shared" si="215"/>
        <v>0</v>
      </c>
      <c r="BN445" s="34" t="s">
        <v>1336</v>
      </c>
      <c r="BO445" s="34">
        <f t="shared" si="216"/>
        <v>0</v>
      </c>
      <c r="BP445" s="34" t="s">
        <v>1341</v>
      </c>
      <c r="BQ445" s="34">
        <f t="shared" si="217"/>
        <v>0</v>
      </c>
      <c r="BR445" s="34" t="s">
        <v>1347</v>
      </c>
      <c r="BS445" s="34">
        <f t="shared" si="218"/>
        <v>0</v>
      </c>
      <c r="BT445" s="34">
        <v>4</v>
      </c>
      <c r="BU445" s="34" t="s">
        <v>1322</v>
      </c>
      <c r="BV445" s="34">
        <f t="shared" si="219"/>
        <v>0</v>
      </c>
      <c r="BW445" s="34" t="s">
        <v>1329</v>
      </c>
      <c r="BX445" s="34">
        <f t="shared" si="219"/>
        <v>0</v>
      </c>
      <c r="BY445" s="34" t="s">
        <v>71</v>
      </c>
      <c r="BZ445" s="34">
        <f t="shared" si="219"/>
        <v>0</v>
      </c>
      <c r="CA445" s="34" t="s">
        <v>1336</v>
      </c>
      <c r="CB445" s="34">
        <f t="shared" si="219"/>
        <v>0</v>
      </c>
      <c r="CC445" s="34" t="s">
        <v>1341</v>
      </c>
      <c r="CD445" s="34">
        <f t="shared" si="220"/>
        <v>0</v>
      </c>
      <c r="CE445" s="34" t="s">
        <v>1347</v>
      </c>
      <c r="CF445" s="34">
        <f t="shared" si="221"/>
        <v>0</v>
      </c>
      <c r="CG445" s="34">
        <v>4</v>
      </c>
      <c r="CH445" s="34" t="s">
        <v>1322</v>
      </c>
      <c r="CI445" s="34">
        <f t="shared" si="222"/>
        <v>0</v>
      </c>
      <c r="CJ445" s="34" t="s">
        <v>1329</v>
      </c>
      <c r="CK445" s="34">
        <f t="shared" si="223"/>
        <v>0</v>
      </c>
      <c r="CL445" s="34" t="s">
        <v>71</v>
      </c>
      <c r="CM445" s="34">
        <f t="shared" si="224"/>
        <v>0</v>
      </c>
      <c r="CN445" s="34" t="s">
        <v>1336</v>
      </c>
      <c r="CO445" s="34">
        <f t="shared" si="225"/>
        <v>0</v>
      </c>
      <c r="CP445" s="34" t="s">
        <v>1341</v>
      </c>
      <c r="CQ445" s="34">
        <f t="shared" si="226"/>
        <v>0</v>
      </c>
      <c r="CR445" s="34" t="s">
        <v>1347</v>
      </c>
      <c r="CS445" s="34">
        <f t="shared" si="227"/>
        <v>0</v>
      </c>
    </row>
    <row r="446" spans="1:97" s="44" customFormat="1" ht="15.75">
      <c r="A446" s="42" t="s">
        <v>1146</v>
      </c>
      <c r="B446" s="40" t="s">
        <v>618</v>
      </c>
      <c r="C446" s="42" t="s">
        <v>44</v>
      </c>
      <c r="D446" s="42" t="s">
        <v>9</v>
      </c>
      <c r="E446" s="35"/>
      <c r="F446" s="42">
        <v>0</v>
      </c>
      <c r="G446" s="34">
        <v>0</v>
      </c>
      <c r="H446" s="34">
        <v>97</v>
      </c>
      <c r="I446" s="34">
        <v>67</v>
      </c>
      <c r="J446" s="34">
        <v>95</v>
      </c>
      <c r="K446" s="73">
        <v>66</v>
      </c>
      <c r="L446" s="34">
        <v>72.5</v>
      </c>
      <c r="M446" s="34">
        <v>39</v>
      </c>
      <c r="N446" s="34">
        <v>437</v>
      </c>
      <c r="O446" s="34" t="str">
        <f>IF(D446="理科",IF(N446&gt;=分数线!$C$2,"本科",""),IF(D446="文科",IF(N446&gt;=分数线!$C$3,"本科","")))</f>
        <v/>
      </c>
      <c r="P446" s="34">
        <f t="shared" si="195"/>
        <v>0</v>
      </c>
      <c r="Q446" s="34" t="str">
        <f>IF(D446="理科",IF(N446&gt;=分数线!$C$6,"重本",""),IF(D446="文科",IF(N446&gt;=分数线!$C$7,"重本","")))</f>
        <v/>
      </c>
      <c r="R446" s="34">
        <f t="shared" si="199"/>
        <v>0</v>
      </c>
      <c r="S446" s="34">
        <f t="shared" si="200"/>
        <v>0</v>
      </c>
      <c r="T446" s="34">
        <v>9</v>
      </c>
      <c r="U446" s="34" t="s">
        <v>1325</v>
      </c>
      <c r="V446" s="34">
        <f t="shared" si="201"/>
        <v>0</v>
      </c>
      <c r="W446" s="34" t="s">
        <v>1360</v>
      </c>
      <c r="X446" s="34">
        <f t="shared" si="201"/>
        <v>0</v>
      </c>
      <c r="Y446" s="34" t="s">
        <v>1335</v>
      </c>
      <c r="Z446" s="34">
        <f t="shared" si="201"/>
        <v>0</v>
      </c>
      <c r="AA446" s="34" t="s">
        <v>1367</v>
      </c>
      <c r="AB446" s="34">
        <f t="shared" si="201"/>
        <v>0</v>
      </c>
      <c r="AC446" s="34" t="s">
        <v>1338</v>
      </c>
      <c r="AD446" s="34">
        <f t="shared" si="202"/>
        <v>0</v>
      </c>
      <c r="AE446" s="34" t="s">
        <v>1346</v>
      </c>
      <c r="AF446" s="34">
        <f t="shared" si="203"/>
        <v>0</v>
      </c>
      <c r="AG446" s="34" t="s">
        <v>222</v>
      </c>
      <c r="AH446" s="34" t="s">
        <v>1321</v>
      </c>
      <c r="AI446" s="34">
        <f t="shared" si="204"/>
        <v>0</v>
      </c>
      <c r="AJ446" s="34" t="s">
        <v>1364</v>
      </c>
      <c r="AK446" s="34">
        <f t="shared" si="205"/>
        <v>0</v>
      </c>
      <c r="AL446" s="34" t="s">
        <v>1333</v>
      </c>
      <c r="AM446" s="34">
        <f t="shared" si="206"/>
        <v>0</v>
      </c>
      <c r="AN446" s="34" t="s">
        <v>1336</v>
      </c>
      <c r="AO446" s="34">
        <f t="shared" si="207"/>
        <v>0</v>
      </c>
      <c r="AP446" s="34" t="s">
        <v>1338</v>
      </c>
      <c r="AQ446" s="34">
        <f t="shared" si="208"/>
        <v>0</v>
      </c>
      <c r="AR446" s="34" t="s">
        <v>1347</v>
      </c>
      <c r="AS446" s="34">
        <f t="shared" si="209"/>
        <v>0</v>
      </c>
      <c r="AT446" s="34" t="s">
        <v>222</v>
      </c>
      <c r="AU446" s="34" t="s">
        <v>1321</v>
      </c>
      <c r="AV446" s="34">
        <f t="shared" si="210"/>
        <v>0</v>
      </c>
      <c r="AW446" s="34" t="s">
        <v>1328</v>
      </c>
      <c r="AX446" s="34">
        <f t="shared" si="210"/>
        <v>0</v>
      </c>
      <c r="AY446" s="34" t="s">
        <v>1333</v>
      </c>
      <c r="AZ446" s="34">
        <f t="shared" si="210"/>
        <v>0</v>
      </c>
      <c r="BA446" s="34" t="s">
        <v>74</v>
      </c>
      <c r="BB446" s="34">
        <f t="shared" si="210"/>
        <v>0</v>
      </c>
      <c r="BC446" s="34" t="s">
        <v>1338</v>
      </c>
      <c r="BD446" s="34">
        <f t="shared" si="211"/>
        <v>0</v>
      </c>
      <c r="BE446" s="34" t="s">
        <v>1347</v>
      </c>
      <c r="BF446" s="34">
        <f t="shared" si="212"/>
        <v>0</v>
      </c>
      <c r="BG446" s="34">
        <v>2</v>
      </c>
      <c r="BH446" s="34" t="s">
        <v>1321</v>
      </c>
      <c r="BI446" s="34">
        <f t="shared" si="213"/>
        <v>0</v>
      </c>
      <c r="BJ446" s="34" t="s">
        <v>1328</v>
      </c>
      <c r="BK446" s="34">
        <f t="shared" si="214"/>
        <v>0</v>
      </c>
      <c r="BL446" s="34" t="s">
        <v>1333</v>
      </c>
      <c r="BM446" s="34">
        <f t="shared" si="215"/>
        <v>0</v>
      </c>
      <c r="BN446" s="34" t="s">
        <v>74</v>
      </c>
      <c r="BO446" s="34">
        <f t="shared" si="216"/>
        <v>0</v>
      </c>
      <c r="BP446" s="34" t="s">
        <v>1338</v>
      </c>
      <c r="BQ446" s="34">
        <f t="shared" si="217"/>
        <v>0</v>
      </c>
      <c r="BR446" s="34" t="s">
        <v>1347</v>
      </c>
      <c r="BS446" s="34">
        <f t="shared" si="218"/>
        <v>0</v>
      </c>
      <c r="BT446" s="34">
        <v>2</v>
      </c>
      <c r="BU446" s="34" t="s">
        <v>1321</v>
      </c>
      <c r="BV446" s="34">
        <f t="shared" si="219"/>
        <v>0</v>
      </c>
      <c r="BW446" s="34" t="s">
        <v>1328</v>
      </c>
      <c r="BX446" s="34">
        <f t="shared" si="219"/>
        <v>0</v>
      </c>
      <c r="BY446" s="34" t="s">
        <v>1333</v>
      </c>
      <c r="BZ446" s="34">
        <f t="shared" si="219"/>
        <v>0</v>
      </c>
      <c r="CA446" s="34" t="s">
        <v>21</v>
      </c>
      <c r="CB446" s="34">
        <f t="shared" si="219"/>
        <v>0</v>
      </c>
      <c r="CC446" s="34" t="s">
        <v>1338</v>
      </c>
      <c r="CD446" s="34">
        <f t="shared" si="220"/>
        <v>0</v>
      </c>
      <c r="CE446" s="34" t="s">
        <v>1347</v>
      </c>
      <c r="CF446" s="34">
        <f t="shared" si="221"/>
        <v>0</v>
      </c>
      <c r="CG446" s="34">
        <v>2</v>
      </c>
      <c r="CH446" s="34" t="s">
        <v>1321</v>
      </c>
      <c r="CI446" s="34">
        <f t="shared" si="222"/>
        <v>0</v>
      </c>
      <c r="CJ446" s="34" t="s">
        <v>1328</v>
      </c>
      <c r="CK446" s="34">
        <f t="shared" si="223"/>
        <v>0</v>
      </c>
      <c r="CL446" s="34" t="s">
        <v>1333</v>
      </c>
      <c r="CM446" s="34">
        <f t="shared" si="224"/>
        <v>0</v>
      </c>
      <c r="CN446" s="34" t="s">
        <v>1337</v>
      </c>
      <c r="CO446" s="34">
        <f t="shared" si="225"/>
        <v>0</v>
      </c>
      <c r="CP446" s="34" t="s">
        <v>1338</v>
      </c>
      <c r="CQ446" s="34">
        <f t="shared" si="226"/>
        <v>0</v>
      </c>
      <c r="CR446" s="34" t="s">
        <v>1347</v>
      </c>
      <c r="CS446" s="34">
        <f t="shared" si="227"/>
        <v>0</v>
      </c>
    </row>
    <row r="447" spans="1:97" s="44" customFormat="1" ht="15.75">
      <c r="A447" s="42" t="s">
        <v>1147</v>
      </c>
      <c r="B447" s="40" t="s">
        <v>619</v>
      </c>
      <c r="C447" s="42" t="s">
        <v>44</v>
      </c>
      <c r="D447" s="42" t="s">
        <v>9</v>
      </c>
      <c r="E447" s="35"/>
      <c r="F447" s="42">
        <v>0</v>
      </c>
      <c r="G447" s="34">
        <v>0</v>
      </c>
      <c r="H447" s="34">
        <v>108</v>
      </c>
      <c r="I447" s="34">
        <v>66</v>
      </c>
      <c r="J447" s="34">
        <v>68</v>
      </c>
      <c r="K447" s="73">
        <v>66</v>
      </c>
      <c r="L447" s="34">
        <v>70.5</v>
      </c>
      <c r="M447" s="34">
        <v>58</v>
      </c>
      <c r="N447" s="34">
        <v>437</v>
      </c>
      <c r="O447" s="34" t="str">
        <f>IF(D447="理科",IF(N447&gt;=分数线!$C$2,"本科",""),IF(D447="文科",IF(N447&gt;=分数线!$C$3,"本科","")))</f>
        <v/>
      </c>
      <c r="P447" s="34">
        <f t="shared" si="195"/>
        <v>0</v>
      </c>
      <c r="Q447" s="34" t="str">
        <f>IF(D447="理科",IF(N447&gt;=分数线!$C$6,"重本",""),IF(D447="文科",IF(N447&gt;=分数线!$C$7,"重本","")))</f>
        <v/>
      </c>
      <c r="R447" s="34">
        <f t="shared" si="199"/>
        <v>0</v>
      </c>
      <c r="S447" s="34">
        <f t="shared" si="200"/>
        <v>0</v>
      </c>
      <c r="T447" s="34">
        <v>9</v>
      </c>
      <c r="U447" s="34" t="s">
        <v>1325</v>
      </c>
      <c r="V447" s="34">
        <f t="shared" si="201"/>
        <v>0</v>
      </c>
      <c r="W447" s="34" t="s">
        <v>1360</v>
      </c>
      <c r="X447" s="34">
        <f t="shared" si="201"/>
        <v>0</v>
      </c>
      <c r="Y447" s="34" t="s">
        <v>1335</v>
      </c>
      <c r="Z447" s="34">
        <f t="shared" si="201"/>
        <v>0</v>
      </c>
      <c r="AA447" s="34" t="s">
        <v>1367</v>
      </c>
      <c r="AB447" s="34">
        <f t="shared" si="201"/>
        <v>0</v>
      </c>
      <c r="AC447" s="34" t="s">
        <v>1338</v>
      </c>
      <c r="AD447" s="34">
        <f t="shared" si="202"/>
        <v>0</v>
      </c>
      <c r="AE447" s="34" t="s">
        <v>1346</v>
      </c>
      <c r="AF447" s="34">
        <f t="shared" si="203"/>
        <v>0</v>
      </c>
      <c r="AG447" s="34" t="s">
        <v>222</v>
      </c>
      <c r="AH447" s="34" t="s">
        <v>1321</v>
      </c>
      <c r="AI447" s="34">
        <f t="shared" si="204"/>
        <v>0</v>
      </c>
      <c r="AJ447" s="34" t="s">
        <v>1364</v>
      </c>
      <c r="AK447" s="34">
        <f t="shared" si="205"/>
        <v>0</v>
      </c>
      <c r="AL447" s="34" t="s">
        <v>1333</v>
      </c>
      <c r="AM447" s="34">
        <f t="shared" si="206"/>
        <v>0</v>
      </c>
      <c r="AN447" s="34" t="s">
        <v>1336</v>
      </c>
      <c r="AO447" s="34">
        <f t="shared" si="207"/>
        <v>0</v>
      </c>
      <c r="AP447" s="34" t="s">
        <v>1338</v>
      </c>
      <c r="AQ447" s="34">
        <f t="shared" si="208"/>
        <v>0</v>
      </c>
      <c r="AR447" s="34" t="s">
        <v>1347</v>
      </c>
      <c r="AS447" s="34">
        <f t="shared" si="209"/>
        <v>0</v>
      </c>
      <c r="AT447" s="34" t="s">
        <v>222</v>
      </c>
      <c r="AU447" s="34" t="s">
        <v>1321</v>
      </c>
      <c r="AV447" s="34">
        <f t="shared" si="210"/>
        <v>0</v>
      </c>
      <c r="AW447" s="34" t="s">
        <v>1328</v>
      </c>
      <c r="AX447" s="34">
        <f t="shared" si="210"/>
        <v>0</v>
      </c>
      <c r="AY447" s="34" t="s">
        <v>1333</v>
      </c>
      <c r="AZ447" s="34">
        <f t="shared" si="210"/>
        <v>0</v>
      </c>
      <c r="BA447" s="34" t="s">
        <v>74</v>
      </c>
      <c r="BB447" s="34">
        <f t="shared" si="210"/>
        <v>0</v>
      </c>
      <c r="BC447" s="34" t="s">
        <v>1338</v>
      </c>
      <c r="BD447" s="34">
        <f t="shared" si="211"/>
        <v>0</v>
      </c>
      <c r="BE447" s="34" t="s">
        <v>1347</v>
      </c>
      <c r="BF447" s="34">
        <f t="shared" si="212"/>
        <v>0</v>
      </c>
      <c r="BG447" s="34">
        <v>2</v>
      </c>
      <c r="BH447" s="34" t="s">
        <v>1321</v>
      </c>
      <c r="BI447" s="34">
        <f t="shared" si="213"/>
        <v>0</v>
      </c>
      <c r="BJ447" s="34" t="s">
        <v>1328</v>
      </c>
      <c r="BK447" s="34">
        <f t="shared" si="214"/>
        <v>0</v>
      </c>
      <c r="BL447" s="34" t="s">
        <v>1333</v>
      </c>
      <c r="BM447" s="34">
        <f t="shared" si="215"/>
        <v>0</v>
      </c>
      <c r="BN447" s="34" t="s">
        <v>74</v>
      </c>
      <c r="BO447" s="34">
        <f t="shared" si="216"/>
        <v>0</v>
      </c>
      <c r="BP447" s="34" t="s">
        <v>1338</v>
      </c>
      <c r="BQ447" s="34">
        <f t="shared" si="217"/>
        <v>0</v>
      </c>
      <c r="BR447" s="34" t="s">
        <v>1347</v>
      </c>
      <c r="BS447" s="34">
        <f t="shared" si="218"/>
        <v>0</v>
      </c>
      <c r="BT447" s="34">
        <v>2</v>
      </c>
      <c r="BU447" s="34" t="s">
        <v>1321</v>
      </c>
      <c r="BV447" s="34">
        <f t="shared" si="219"/>
        <v>0</v>
      </c>
      <c r="BW447" s="34" t="s">
        <v>1328</v>
      </c>
      <c r="BX447" s="34">
        <f t="shared" si="219"/>
        <v>0</v>
      </c>
      <c r="BY447" s="34" t="s">
        <v>1333</v>
      </c>
      <c r="BZ447" s="34">
        <f t="shared" si="219"/>
        <v>0</v>
      </c>
      <c r="CA447" s="34" t="s">
        <v>21</v>
      </c>
      <c r="CB447" s="34">
        <f t="shared" si="219"/>
        <v>0</v>
      </c>
      <c r="CC447" s="34" t="s">
        <v>1338</v>
      </c>
      <c r="CD447" s="34">
        <f t="shared" si="220"/>
        <v>0</v>
      </c>
      <c r="CE447" s="34" t="s">
        <v>1347</v>
      </c>
      <c r="CF447" s="34">
        <f t="shared" si="221"/>
        <v>0</v>
      </c>
      <c r="CG447" s="34">
        <v>2</v>
      </c>
      <c r="CH447" s="34" t="s">
        <v>1321</v>
      </c>
      <c r="CI447" s="34">
        <f t="shared" si="222"/>
        <v>0</v>
      </c>
      <c r="CJ447" s="34" t="s">
        <v>1328</v>
      </c>
      <c r="CK447" s="34">
        <f t="shared" si="223"/>
        <v>0</v>
      </c>
      <c r="CL447" s="34" t="s">
        <v>1333</v>
      </c>
      <c r="CM447" s="34">
        <f t="shared" si="224"/>
        <v>0</v>
      </c>
      <c r="CN447" s="34" t="s">
        <v>1337</v>
      </c>
      <c r="CO447" s="34">
        <f t="shared" si="225"/>
        <v>0</v>
      </c>
      <c r="CP447" s="34" t="s">
        <v>1338</v>
      </c>
      <c r="CQ447" s="34">
        <f t="shared" si="226"/>
        <v>0</v>
      </c>
      <c r="CR447" s="34" t="s">
        <v>1347</v>
      </c>
      <c r="CS447" s="34">
        <f t="shared" si="227"/>
        <v>0</v>
      </c>
    </row>
    <row r="448" spans="1:97" s="44" customFormat="1" ht="15.75">
      <c r="A448" s="42" t="s">
        <v>1148</v>
      </c>
      <c r="B448" s="40" t="s">
        <v>620</v>
      </c>
      <c r="C448" s="42" t="s">
        <v>44</v>
      </c>
      <c r="D448" s="42" t="s">
        <v>9</v>
      </c>
      <c r="E448" s="35"/>
      <c r="F448" s="42">
        <v>0.2</v>
      </c>
      <c r="G448" s="34">
        <v>0</v>
      </c>
      <c r="H448" s="34">
        <v>107</v>
      </c>
      <c r="I448" s="34">
        <v>72</v>
      </c>
      <c r="J448" s="34">
        <v>86</v>
      </c>
      <c r="K448" s="73">
        <v>60.5</v>
      </c>
      <c r="L448" s="34">
        <v>65</v>
      </c>
      <c r="M448" s="34">
        <v>46</v>
      </c>
      <c r="N448" s="34">
        <v>437</v>
      </c>
      <c r="O448" s="34" t="str">
        <f>IF(D448="理科",IF(N448&gt;=分数线!$C$2,"本科",""),IF(D448="文科",IF(N448&gt;=分数线!$C$3,"本科","")))</f>
        <v/>
      </c>
      <c r="P448" s="34">
        <f t="shared" si="195"/>
        <v>-7.2</v>
      </c>
      <c r="Q448" s="34" t="str">
        <f>IF(D448="理科",IF(N448&gt;=分数线!$C$6,"重本",""),IF(D448="文科",IF(N448&gt;=分数线!$C$7,"重本","")))</f>
        <v/>
      </c>
      <c r="R448" s="34">
        <f t="shared" si="199"/>
        <v>0</v>
      </c>
      <c r="S448" s="34">
        <f t="shared" si="200"/>
        <v>-7.2</v>
      </c>
      <c r="T448" s="34">
        <v>2</v>
      </c>
      <c r="U448" s="34" t="s">
        <v>1321</v>
      </c>
      <c r="V448" s="34">
        <f t="shared" si="201"/>
        <v>-0.12000000000000001</v>
      </c>
      <c r="W448" s="34" t="s">
        <v>1364</v>
      </c>
      <c r="X448" s="34">
        <f t="shared" si="201"/>
        <v>-0.12000000000000001</v>
      </c>
      <c r="Y448" s="34" t="s">
        <v>1333</v>
      </c>
      <c r="Z448" s="34">
        <f t="shared" si="201"/>
        <v>-0.12000000000000001</v>
      </c>
      <c r="AA448" s="34" t="s">
        <v>1336</v>
      </c>
      <c r="AB448" s="34">
        <f t="shared" si="201"/>
        <v>-0.12000000000000001</v>
      </c>
      <c r="AC448" s="34" t="s">
        <v>1338</v>
      </c>
      <c r="AD448" s="34">
        <f t="shared" si="202"/>
        <v>-0.12000000000000001</v>
      </c>
      <c r="AE448" s="34" t="s">
        <v>1368</v>
      </c>
      <c r="AF448" s="34">
        <f t="shared" si="203"/>
        <v>-0.12000000000000001</v>
      </c>
      <c r="AG448" s="34" t="s">
        <v>222</v>
      </c>
      <c r="AH448" s="34" t="s">
        <v>1321</v>
      </c>
      <c r="AI448" s="34">
        <f t="shared" si="204"/>
        <v>-0.12000000000000001</v>
      </c>
      <c r="AJ448" s="34" t="s">
        <v>1364</v>
      </c>
      <c r="AK448" s="34">
        <f t="shared" si="205"/>
        <v>-0.12000000000000001</v>
      </c>
      <c r="AL448" s="34" t="s">
        <v>1333</v>
      </c>
      <c r="AM448" s="34">
        <f t="shared" si="206"/>
        <v>-0.12000000000000001</v>
      </c>
      <c r="AN448" s="34" t="s">
        <v>1336</v>
      </c>
      <c r="AO448" s="34">
        <f t="shared" si="207"/>
        <v>-0.12000000000000001</v>
      </c>
      <c r="AP448" s="34" t="s">
        <v>1338</v>
      </c>
      <c r="AQ448" s="34">
        <f t="shared" si="208"/>
        <v>-0.12000000000000001</v>
      </c>
      <c r="AR448" s="34" t="s">
        <v>1347</v>
      </c>
      <c r="AS448" s="34">
        <f t="shared" si="209"/>
        <v>-0.12000000000000001</v>
      </c>
      <c r="AT448" s="34" t="s">
        <v>222</v>
      </c>
      <c r="AU448" s="34" t="s">
        <v>1321</v>
      </c>
      <c r="AV448" s="34">
        <f t="shared" si="210"/>
        <v>-0.18000000000000002</v>
      </c>
      <c r="AW448" s="34" t="s">
        <v>1328</v>
      </c>
      <c r="AX448" s="34">
        <f t="shared" si="210"/>
        <v>-0.18000000000000002</v>
      </c>
      <c r="AY448" s="34" t="s">
        <v>1333</v>
      </c>
      <c r="AZ448" s="34">
        <f t="shared" si="210"/>
        <v>-0.18000000000000002</v>
      </c>
      <c r="BA448" s="34" t="s">
        <v>74</v>
      </c>
      <c r="BB448" s="34">
        <f t="shared" si="210"/>
        <v>-0.18000000000000002</v>
      </c>
      <c r="BC448" s="34" t="s">
        <v>1338</v>
      </c>
      <c r="BD448" s="34">
        <f t="shared" si="211"/>
        <v>-0.18000000000000002</v>
      </c>
      <c r="BE448" s="34" t="s">
        <v>1347</v>
      </c>
      <c r="BF448" s="34">
        <f t="shared" si="212"/>
        <v>-0.18000000000000002</v>
      </c>
      <c r="BG448" s="34">
        <v>2</v>
      </c>
      <c r="BH448" s="34" t="s">
        <v>1321</v>
      </c>
      <c r="BI448" s="34">
        <f t="shared" si="213"/>
        <v>-0.18000000000000002</v>
      </c>
      <c r="BJ448" s="34" t="s">
        <v>1328</v>
      </c>
      <c r="BK448" s="34">
        <f t="shared" si="214"/>
        <v>-0.18000000000000002</v>
      </c>
      <c r="BL448" s="34" t="s">
        <v>1333</v>
      </c>
      <c r="BM448" s="34">
        <f t="shared" si="215"/>
        <v>-0.18000000000000002</v>
      </c>
      <c r="BN448" s="34" t="s">
        <v>74</v>
      </c>
      <c r="BO448" s="34">
        <f t="shared" si="216"/>
        <v>-0.18000000000000002</v>
      </c>
      <c r="BP448" s="34" t="s">
        <v>1338</v>
      </c>
      <c r="BQ448" s="34">
        <f t="shared" si="217"/>
        <v>-0.18000000000000002</v>
      </c>
      <c r="BR448" s="34" t="s">
        <v>1347</v>
      </c>
      <c r="BS448" s="34">
        <f t="shared" si="218"/>
        <v>-0.18000000000000002</v>
      </c>
      <c r="BT448" s="34">
        <v>2</v>
      </c>
      <c r="BU448" s="34" t="s">
        <v>1321</v>
      </c>
      <c r="BV448" s="34">
        <f t="shared" si="219"/>
        <v>-0.3</v>
      </c>
      <c r="BW448" s="34" t="s">
        <v>1328</v>
      </c>
      <c r="BX448" s="34">
        <f t="shared" si="219"/>
        <v>-0.3</v>
      </c>
      <c r="BY448" s="34" t="s">
        <v>1333</v>
      </c>
      <c r="BZ448" s="34">
        <f t="shared" si="219"/>
        <v>-0.3</v>
      </c>
      <c r="CA448" s="34" t="s">
        <v>21</v>
      </c>
      <c r="CB448" s="34">
        <f t="shared" si="219"/>
        <v>-0.3</v>
      </c>
      <c r="CC448" s="34" t="s">
        <v>1338</v>
      </c>
      <c r="CD448" s="34">
        <f t="shared" si="220"/>
        <v>-0.3</v>
      </c>
      <c r="CE448" s="34" t="s">
        <v>1347</v>
      </c>
      <c r="CF448" s="34">
        <f t="shared" si="221"/>
        <v>-0.3</v>
      </c>
      <c r="CG448" s="34">
        <v>2</v>
      </c>
      <c r="CH448" s="34" t="s">
        <v>1321</v>
      </c>
      <c r="CI448" s="34">
        <f t="shared" si="222"/>
        <v>-0.3</v>
      </c>
      <c r="CJ448" s="34" t="s">
        <v>1328</v>
      </c>
      <c r="CK448" s="34">
        <f t="shared" si="223"/>
        <v>-0.3</v>
      </c>
      <c r="CL448" s="34" t="s">
        <v>1333</v>
      </c>
      <c r="CM448" s="34">
        <f t="shared" si="224"/>
        <v>-0.3</v>
      </c>
      <c r="CN448" s="34" t="s">
        <v>1337</v>
      </c>
      <c r="CO448" s="34">
        <f t="shared" si="225"/>
        <v>-0.3</v>
      </c>
      <c r="CP448" s="34" t="s">
        <v>1338</v>
      </c>
      <c r="CQ448" s="34">
        <f t="shared" si="226"/>
        <v>-0.3</v>
      </c>
      <c r="CR448" s="34" t="s">
        <v>1347</v>
      </c>
      <c r="CS448" s="34">
        <f t="shared" si="227"/>
        <v>-0.3</v>
      </c>
    </row>
    <row r="449" spans="1:97" s="44" customFormat="1" ht="15.75">
      <c r="A449" s="42" t="s">
        <v>1149</v>
      </c>
      <c r="B449" s="40" t="s">
        <v>621</v>
      </c>
      <c r="C449" s="42" t="s">
        <v>44</v>
      </c>
      <c r="D449" s="42" t="s">
        <v>9</v>
      </c>
      <c r="E449" s="35"/>
      <c r="F449" s="42">
        <v>0.2</v>
      </c>
      <c r="G449" s="34">
        <v>0</v>
      </c>
      <c r="H449" s="34">
        <v>97</v>
      </c>
      <c r="I449" s="34">
        <v>87</v>
      </c>
      <c r="J449" s="34">
        <v>94</v>
      </c>
      <c r="K449" s="73">
        <v>67</v>
      </c>
      <c r="L449" s="34">
        <v>55</v>
      </c>
      <c r="M449" s="34">
        <v>36</v>
      </c>
      <c r="N449" s="34">
        <v>436</v>
      </c>
      <c r="O449" s="34" t="str">
        <f>IF(D449="理科",IF(N449&gt;=分数线!$C$2,"本科",""),IF(D449="文科",IF(N449&gt;=分数线!$C$3,"本科","")))</f>
        <v/>
      </c>
      <c r="P449" s="34">
        <f t="shared" si="195"/>
        <v>-7.2</v>
      </c>
      <c r="Q449" s="34" t="str">
        <f>IF(D449="理科",IF(N449&gt;=分数线!$C$6,"重本",""),IF(D449="文科",IF(N449&gt;=分数线!$C$7,"重本","")))</f>
        <v/>
      </c>
      <c r="R449" s="34">
        <f t="shared" si="199"/>
        <v>0</v>
      </c>
      <c r="S449" s="34">
        <f t="shared" si="200"/>
        <v>-7.2</v>
      </c>
      <c r="T449" s="34">
        <v>1</v>
      </c>
      <c r="U449" s="34" t="s">
        <v>1320</v>
      </c>
      <c r="V449" s="34">
        <f t="shared" si="201"/>
        <v>-0.12000000000000001</v>
      </c>
      <c r="W449" s="34" t="s">
        <v>1327</v>
      </c>
      <c r="X449" s="34">
        <f t="shared" si="201"/>
        <v>-0.12000000000000001</v>
      </c>
      <c r="Y449" s="34" t="s">
        <v>1332</v>
      </c>
      <c r="Z449" s="34">
        <f t="shared" si="201"/>
        <v>-0.12000000000000001</v>
      </c>
      <c r="AA449" s="34" t="s">
        <v>1367</v>
      </c>
      <c r="AB449" s="34">
        <f t="shared" si="201"/>
        <v>-0.12000000000000001</v>
      </c>
      <c r="AC449" s="34" t="s">
        <v>1341</v>
      </c>
      <c r="AD449" s="34">
        <f t="shared" si="202"/>
        <v>-0.12000000000000001</v>
      </c>
      <c r="AE449" s="34" t="s">
        <v>1346</v>
      </c>
      <c r="AF449" s="34">
        <f t="shared" si="203"/>
        <v>-0.12000000000000001</v>
      </c>
      <c r="AG449" s="34" t="s">
        <v>226</v>
      </c>
      <c r="AH449" s="34" t="s">
        <v>1320</v>
      </c>
      <c r="AI449" s="34">
        <f t="shared" si="204"/>
        <v>-0.12000000000000001</v>
      </c>
      <c r="AJ449" s="34" t="s">
        <v>1327</v>
      </c>
      <c r="AK449" s="34">
        <f t="shared" si="205"/>
        <v>-0.12000000000000001</v>
      </c>
      <c r="AL449" s="34" t="s">
        <v>1332</v>
      </c>
      <c r="AM449" s="34">
        <f t="shared" si="206"/>
        <v>-0.12000000000000001</v>
      </c>
      <c r="AN449" s="34" t="s">
        <v>1367</v>
      </c>
      <c r="AO449" s="34">
        <f t="shared" si="207"/>
        <v>-0.12000000000000001</v>
      </c>
      <c r="AP449" s="34" t="s">
        <v>1341</v>
      </c>
      <c r="AQ449" s="34">
        <f t="shared" si="208"/>
        <v>-0.12000000000000001</v>
      </c>
      <c r="AR449" s="34" t="s">
        <v>1346</v>
      </c>
      <c r="AS449" s="34">
        <f t="shared" si="209"/>
        <v>-0.12000000000000001</v>
      </c>
      <c r="AT449" s="34" t="s">
        <v>226</v>
      </c>
      <c r="AU449" s="34" t="s">
        <v>1320</v>
      </c>
      <c r="AV449" s="34">
        <f t="shared" si="210"/>
        <v>-0.18000000000000002</v>
      </c>
      <c r="AW449" s="34" t="s">
        <v>1327</v>
      </c>
      <c r="AX449" s="34">
        <f t="shared" si="210"/>
        <v>-0.18000000000000002</v>
      </c>
      <c r="AY449" s="34" t="s">
        <v>1332</v>
      </c>
      <c r="AZ449" s="34">
        <f t="shared" si="210"/>
        <v>-0.18000000000000002</v>
      </c>
      <c r="BA449" s="34" t="s">
        <v>1336</v>
      </c>
      <c r="BB449" s="34">
        <f t="shared" si="210"/>
        <v>-0.18000000000000002</v>
      </c>
      <c r="BC449" s="34" t="s">
        <v>1341</v>
      </c>
      <c r="BD449" s="34">
        <f t="shared" si="211"/>
        <v>-0.18000000000000002</v>
      </c>
      <c r="BE449" s="34" t="s">
        <v>1346</v>
      </c>
      <c r="BF449" s="34">
        <f t="shared" si="212"/>
        <v>-0.18000000000000002</v>
      </c>
      <c r="BG449" s="34">
        <v>1</v>
      </c>
      <c r="BH449" s="34" t="s">
        <v>1320</v>
      </c>
      <c r="BI449" s="34">
        <f t="shared" si="213"/>
        <v>-0.18000000000000002</v>
      </c>
      <c r="BJ449" s="34" t="s">
        <v>1327</v>
      </c>
      <c r="BK449" s="34">
        <f t="shared" si="214"/>
        <v>-0.18000000000000002</v>
      </c>
      <c r="BL449" s="34" t="s">
        <v>1332</v>
      </c>
      <c r="BM449" s="34">
        <f t="shared" si="215"/>
        <v>-0.18000000000000002</v>
      </c>
      <c r="BN449" s="34" t="s">
        <v>1336</v>
      </c>
      <c r="BO449" s="34">
        <f t="shared" si="216"/>
        <v>-0.18000000000000002</v>
      </c>
      <c r="BP449" s="34" t="s">
        <v>1341</v>
      </c>
      <c r="BQ449" s="34">
        <f t="shared" si="217"/>
        <v>-0.18000000000000002</v>
      </c>
      <c r="BR449" s="34" t="s">
        <v>1346</v>
      </c>
      <c r="BS449" s="34">
        <f t="shared" si="218"/>
        <v>-0.18000000000000002</v>
      </c>
      <c r="BT449" s="34">
        <v>1</v>
      </c>
      <c r="BU449" s="34" t="s">
        <v>1320</v>
      </c>
      <c r="BV449" s="34">
        <f t="shared" si="219"/>
        <v>-0.3</v>
      </c>
      <c r="BW449" s="34" t="s">
        <v>1327</v>
      </c>
      <c r="BX449" s="34">
        <f t="shared" si="219"/>
        <v>-0.3</v>
      </c>
      <c r="BY449" s="34" t="s">
        <v>1332</v>
      </c>
      <c r="BZ449" s="34">
        <f t="shared" si="219"/>
        <v>-0.3</v>
      </c>
      <c r="CA449" s="34" t="s">
        <v>1336</v>
      </c>
      <c r="CB449" s="34">
        <f t="shared" si="219"/>
        <v>-0.3</v>
      </c>
      <c r="CC449" s="34" t="s">
        <v>1341</v>
      </c>
      <c r="CD449" s="34">
        <f t="shared" si="220"/>
        <v>-0.3</v>
      </c>
      <c r="CE449" s="34" t="s">
        <v>1346</v>
      </c>
      <c r="CF449" s="34">
        <f t="shared" si="221"/>
        <v>-0.3</v>
      </c>
      <c r="CG449" s="34">
        <v>1</v>
      </c>
      <c r="CH449" s="34" t="s">
        <v>1320</v>
      </c>
      <c r="CI449" s="34">
        <f t="shared" si="222"/>
        <v>-0.3</v>
      </c>
      <c r="CJ449" s="34" t="s">
        <v>1327</v>
      </c>
      <c r="CK449" s="34">
        <f t="shared" si="223"/>
        <v>-0.3</v>
      </c>
      <c r="CL449" s="34" t="s">
        <v>1332</v>
      </c>
      <c r="CM449" s="34">
        <f t="shared" si="224"/>
        <v>-0.3</v>
      </c>
      <c r="CN449" s="34" t="s">
        <v>1336</v>
      </c>
      <c r="CO449" s="34">
        <f t="shared" si="225"/>
        <v>-0.3</v>
      </c>
      <c r="CP449" s="34" t="s">
        <v>1341</v>
      </c>
      <c r="CQ449" s="34">
        <f t="shared" si="226"/>
        <v>-0.3</v>
      </c>
      <c r="CR449" s="34" t="s">
        <v>1346</v>
      </c>
      <c r="CS449" s="34">
        <f t="shared" si="227"/>
        <v>-0.3</v>
      </c>
    </row>
    <row r="450" spans="1:97" s="44" customFormat="1" ht="15.75">
      <c r="A450" s="42" t="s">
        <v>1150</v>
      </c>
      <c r="B450" s="40" t="s">
        <v>622</v>
      </c>
      <c r="C450" s="42" t="s">
        <v>44</v>
      </c>
      <c r="D450" s="42" t="s">
        <v>9</v>
      </c>
      <c r="E450" s="35"/>
      <c r="F450" s="42">
        <v>0</v>
      </c>
      <c r="G450" s="34">
        <v>0</v>
      </c>
      <c r="H450" s="34">
        <v>102</v>
      </c>
      <c r="I450" s="34">
        <v>78</v>
      </c>
      <c r="J450" s="34">
        <v>90</v>
      </c>
      <c r="K450" s="73">
        <v>55</v>
      </c>
      <c r="L450" s="34">
        <v>58.5</v>
      </c>
      <c r="M450" s="34">
        <v>52</v>
      </c>
      <c r="N450" s="34">
        <v>436</v>
      </c>
      <c r="O450" s="34" t="str">
        <f>IF(D450="理科",IF(N450&gt;=分数线!$C$2,"本科",""),IF(D450="文科",IF(N450&gt;=分数线!$C$3,"本科","")))</f>
        <v/>
      </c>
      <c r="P450" s="34">
        <f t="shared" si="195"/>
        <v>0</v>
      </c>
      <c r="Q450" s="34" t="str">
        <f>IF(D450="理科",IF(N450&gt;=分数线!$C$6,"重本",""),IF(D450="文科",IF(N450&gt;=分数线!$C$7,"重本","")))</f>
        <v/>
      </c>
      <c r="R450" s="34">
        <f t="shared" si="199"/>
        <v>0</v>
      </c>
      <c r="S450" s="34">
        <f t="shared" si="200"/>
        <v>0</v>
      </c>
      <c r="T450" s="34">
        <v>3</v>
      </c>
      <c r="U450" s="34" t="s">
        <v>1326</v>
      </c>
      <c r="V450" s="34">
        <f t="shared" si="201"/>
        <v>0</v>
      </c>
      <c r="W450" s="34" t="s">
        <v>1327</v>
      </c>
      <c r="X450" s="34">
        <f t="shared" si="201"/>
        <v>0</v>
      </c>
      <c r="Y450" s="34" t="s">
        <v>69</v>
      </c>
      <c r="Z450" s="34">
        <f t="shared" si="201"/>
        <v>0</v>
      </c>
      <c r="AA450" s="34" t="s">
        <v>1367</v>
      </c>
      <c r="AB450" s="34">
        <f t="shared" si="201"/>
        <v>0</v>
      </c>
      <c r="AC450" s="34" t="s">
        <v>75</v>
      </c>
      <c r="AD450" s="34">
        <f t="shared" si="202"/>
        <v>0</v>
      </c>
      <c r="AE450" s="34" t="s">
        <v>1347</v>
      </c>
      <c r="AF450" s="34">
        <f t="shared" si="203"/>
        <v>0</v>
      </c>
      <c r="AG450" s="34" t="s">
        <v>223</v>
      </c>
      <c r="AH450" s="34" t="s">
        <v>1326</v>
      </c>
      <c r="AI450" s="34">
        <f t="shared" si="204"/>
        <v>0</v>
      </c>
      <c r="AJ450" s="34" t="s">
        <v>1327</v>
      </c>
      <c r="AK450" s="34">
        <f t="shared" si="205"/>
        <v>0</v>
      </c>
      <c r="AL450" s="34" t="s">
        <v>1333</v>
      </c>
      <c r="AM450" s="34">
        <f t="shared" si="206"/>
        <v>0</v>
      </c>
      <c r="AN450" s="34" t="s">
        <v>1367</v>
      </c>
      <c r="AO450" s="34">
        <f t="shared" si="207"/>
        <v>0</v>
      </c>
      <c r="AP450" s="34" t="s">
        <v>1338</v>
      </c>
      <c r="AQ450" s="34">
        <f t="shared" si="208"/>
        <v>0</v>
      </c>
      <c r="AR450" s="34" t="s">
        <v>1347</v>
      </c>
      <c r="AS450" s="34">
        <f t="shared" si="209"/>
        <v>0</v>
      </c>
      <c r="AT450" s="34" t="s">
        <v>223</v>
      </c>
      <c r="AU450" s="34" t="s">
        <v>1323</v>
      </c>
      <c r="AV450" s="34">
        <f t="shared" si="210"/>
        <v>0</v>
      </c>
      <c r="AW450" s="34" t="s">
        <v>1327</v>
      </c>
      <c r="AX450" s="34">
        <f t="shared" si="210"/>
        <v>0</v>
      </c>
      <c r="AY450" s="34" t="s">
        <v>1355</v>
      </c>
      <c r="AZ450" s="34">
        <f t="shared" si="210"/>
        <v>0</v>
      </c>
      <c r="BA450" s="34" t="s">
        <v>1336</v>
      </c>
      <c r="BB450" s="34">
        <f t="shared" si="210"/>
        <v>0</v>
      </c>
      <c r="BC450" s="34" t="s">
        <v>75</v>
      </c>
      <c r="BD450" s="34">
        <f t="shared" si="211"/>
        <v>0</v>
      </c>
      <c r="BE450" s="34" t="s">
        <v>1347</v>
      </c>
      <c r="BF450" s="34">
        <f t="shared" si="212"/>
        <v>0</v>
      </c>
      <c r="BG450" s="34">
        <v>3</v>
      </c>
      <c r="BH450" s="34" t="s">
        <v>1323</v>
      </c>
      <c r="BI450" s="34">
        <f t="shared" si="213"/>
        <v>0</v>
      </c>
      <c r="BJ450" s="34" t="s">
        <v>1327</v>
      </c>
      <c r="BK450" s="34">
        <f t="shared" si="214"/>
        <v>0</v>
      </c>
      <c r="BL450" s="34" t="s">
        <v>1355</v>
      </c>
      <c r="BM450" s="34">
        <f t="shared" si="215"/>
        <v>0</v>
      </c>
      <c r="BN450" s="34" t="s">
        <v>1336</v>
      </c>
      <c r="BO450" s="34">
        <f t="shared" si="216"/>
        <v>0</v>
      </c>
      <c r="BP450" s="34" t="s">
        <v>1338</v>
      </c>
      <c r="BQ450" s="34">
        <f t="shared" si="217"/>
        <v>0</v>
      </c>
      <c r="BR450" s="34" t="s">
        <v>1347</v>
      </c>
      <c r="BS450" s="34">
        <f t="shared" si="218"/>
        <v>0</v>
      </c>
      <c r="BT450" s="34">
        <v>3</v>
      </c>
      <c r="BU450" s="34" t="s">
        <v>1322</v>
      </c>
      <c r="BV450" s="34">
        <f t="shared" si="219"/>
        <v>0</v>
      </c>
      <c r="BW450" s="34" t="s">
        <v>1327</v>
      </c>
      <c r="BX450" s="34">
        <f t="shared" si="219"/>
        <v>0</v>
      </c>
      <c r="BY450" s="34" t="s">
        <v>71</v>
      </c>
      <c r="BZ450" s="34">
        <f t="shared" si="219"/>
        <v>0</v>
      </c>
      <c r="CA450" s="34" t="s">
        <v>1336</v>
      </c>
      <c r="CB450" s="34">
        <f t="shared" si="219"/>
        <v>0</v>
      </c>
      <c r="CC450" s="34" t="s">
        <v>1338</v>
      </c>
      <c r="CD450" s="34">
        <f t="shared" si="220"/>
        <v>0</v>
      </c>
      <c r="CE450" s="34" t="s">
        <v>1347</v>
      </c>
      <c r="CF450" s="34">
        <f t="shared" si="221"/>
        <v>0</v>
      </c>
      <c r="CG450" s="34">
        <v>3</v>
      </c>
      <c r="CH450" s="34" t="s">
        <v>1322</v>
      </c>
      <c r="CI450" s="34">
        <f t="shared" si="222"/>
        <v>0</v>
      </c>
      <c r="CJ450" s="34" t="s">
        <v>1327</v>
      </c>
      <c r="CK450" s="34">
        <f t="shared" si="223"/>
        <v>0</v>
      </c>
      <c r="CL450" s="34" t="s">
        <v>71</v>
      </c>
      <c r="CM450" s="34">
        <f t="shared" si="224"/>
        <v>0</v>
      </c>
      <c r="CN450" s="34" t="s">
        <v>1338</v>
      </c>
      <c r="CO450" s="34">
        <f t="shared" si="225"/>
        <v>0</v>
      </c>
      <c r="CP450" s="34" t="s">
        <v>1336</v>
      </c>
      <c r="CQ450" s="34">
        <f t="shared" si="226"/>
        <v>0</v>
      </c>
      <c r="CR450" s="34" t="s">
        <v>1347</v>
      </c>
      <c r="CS450" s="34">
        <f t="shared" si="227"/>
        <v>0</v>
      </c>
    </row>
    <row r="451" spans="1:97" s="44" customFormat="1" ht="15.75">
      <c r="A451" s="42" t="s">
        <v>1151</v>
      </c>
      <c r="B451" s="40" t="s">
        <v>623</v>
      </c>
      <c r="C451" s="42" t="s">
        <v>44</v>
      </c>
      <c r="D451" s="42" t="s">
        <v>9</v>
      </c>
      <c r="E451" s="35"/>
      <c r="F451" s="42">
        <v>0.4</v>
      </c>
      <c r="G451" s="34">
        <v>0</v>
      </c>
      <c r="H451" s="34">
        <v>106</v>
      </c>
      <c r="I451" s="34">
        <v>83</v>
      </c>
      <c r="J451" s="34">
        <v>83</v>
      </c>
      <c r="K451" s="73">
        <v>65</v>
      </c>
      <c r="L451" s="34">
        <v>56.5</v>
      </c>
      <c r="M451" s="34">
        <v>41</v>
      </c>
      <c r="N451" s="34">
        <v>435</v>
      </c>
      <c r="O451" s="34" t="str">
        <f>IF(D451="理科",IF(N451&gt;=分数线!$C$2,"本科",""),IF(D451="文科",IF(N451&gt;=分数线!$C$3,"本科","")))</f>
        <v/>
      </c>
      <c r="P451" s="34">
        <f t="shared" ref="P451:P514" si="228">IF(F451&gt;0,IF(O451="本科",(2-F451)*36,-(F451)*36),IF(O451="本科",2*36,0))</f>
        <v>-14.4</v>
      </c>
      <c r="Q451" s="34" t="str">
        <f>IF(D451="理科",IF(N451&gt;=分数线!$C$6,"重本",""),IF(D451="文科",IF(N451&gt;=分数线!$C$7,"重本","")))</f>
        <v/>
      </c>
      <c r="R451" s="34">
        <f t="shared" si="199"/>
        <v>0</v>
      </c>
      <c r="S451" s="34">
        <f t="shared" si="200"/>
        <v>-14.4</v>
      </c>
      <c r="T451" s="34">
        <v>1</v>
      </c>
      <c r="U451" s="34" t="s">
        <v>1320</v>
      </c>
      <c r="V451" s="34">
        <f t="shared" si="201"/>
        <v>-0.24000000000000002</v>
      </c>
      <c r="W451" s="34" t="s">
        <v>1327</v>
      </c>
      <c r="X451" s="34">
        <f t="shared" si="201"/>
        <v>-0.24000000000000002</v>
      </c>
      <c r="Y451" s="34" t="s">
        <v>1332</v>
      </c>
      <c r="Z451" s="34">
        <f t="shared" si="201"/>
        <v>-0.24000000000000002</v>
      </c>
      <c r="AA451" s="34" t="s">
        <v>1367</v>
      </c>
      <c r="AB451" s="34">
        <f t="shared" si="201"/>
        <v>-0.24000000000000002</v>
      </c>
      <c r="AC451" s="34" t="s">
        <v>1341</v>
      </c>
      <c r="AD451" s="34">
        <f t="shared" si="202"/>
        <v>-0.24000000000000002</v>
      </c>
      <c r="AE451" s="34" t="s">
        <v>1346</v>
      </c>
      <c r="AF451" s="34">
        <f t="shared" si="203"/>
        <v>-0.24000000000000002</v>
      </c>
      <c r="AG451" s="34" t="s">
        <v>226</v>
      </c>
      <c r="AH451" s="34" t="s">
        <v>1320</v>
      </c>
      <c r="AI451" s="34">
        <f t="shared" si="204"/>
        <v>-0.24000000000000002</v>
      </c>
      <c r="AJ451" s="34" t="s">
        <v>1327</v>
      </c>
      <c r="AK451" s="34">
        <f t="shared" si="205"/>
        <v>-0.24000000000000002</v>
      </c>
      <c r="AL451" s="34" t="s">
        <v>1332</v>
      </c>
      <c r="AM451" s="34">
        <f t="shared" si="206"/>
        <v>-0.24000000000000002</v>
      </c>
      <c r="AN451" s="34" t="s">
        <v>1367</v>
      </c>
      <c r="AO451" s="34">
        <f t="shared" si="207"/>
        <v>-0.24000000000000002</v>
      </c>
      <c r="AP451" s="34" t="s">
        <v>1341</v>
      </c>
      <c r="AQ451" s="34">
        <f t="shared" si="208"/>
        <v>-0.24000000000000002</v>
      </c>
      <c r="AR451" s="34" t="s">
        <v>1346</v>
      </c>
      <c r="AS451" s="34">
        <f t="shared" si="209"/>
        <v>-0.24000000000000002</v>
      </c>
      <c r="AT451" s="34" t="s">
        <v>226</v>
      </c>
      <c r="AU451" s="34" t="s">
        <v>1320</v>
      </c>
      <c r="AV451" s="34">
        <f t="shared" si="210"/>
        <v>-0.36000000000000004</v>
      </c>
      <c r="AW451" s="34" t="s">
        <v>1327</v>
      </c>
      <c r="AX451" s="34">
        <f t="shared" si="210"/>
        <v>-0.36000000000000004</v>
      </c>
      <c r="AY451" s="34" t="s">
        <v>1332</v>
      </c>
      <c r="AZ451" s="34">
        <f t="shared" si="210"/>
        <v>-0.36000000000000004</v>
      </c>
      <c r="BA451" s="34" t="s">
        <v>1336</v>
      </c>
      <c r="BB451" s="34">
        <f t="shared" si="210"/>
        <v>-0.36000000000000004</v>
      </c>
      <c r="BC451" s="34" t="s">
        <v>1341</v>
      </c>
      <c r="BD451" s="34">
        <f t="shared" si="211"/>
        <v>-0.36000000000000004</v>
      </c>
      <c r="BE451" s="34" t="s">
        <v>1346</v>
      </c>
      <c r="BF451" s="34">
        <f t="shared" si="212"/>
        <v>-0.36000000000000004</v>
      </c>
      <c r="BG451" s="34">
        <v>1</v>
      </c>
      <c r="BH451" s="34" t="s">
        <v>1320</v>
      </c>
      <c r="BI451" s="34">
        <f t="shared" si="213"/>
        <v>-0.36000000000000004</v>
      </c>
      <c r="BJ451" s="34" t="s">
        <v>1327</v>
      </c>
      <c r="BK451" s="34">
        <f t="shared" si="214"/>
        <v>-0.36000000000000004</v>
      </c>
      <c r="BL451" s="34" t="s">
        <v>1332</v>
      </c>
      <c r="BM451" s="34">
        <f t="shared" si="215"/>
        <v>-0.36000000000000004</v>
      </c>
      <c r="BN451" s="34" t="s">
        <v>1336</v>
      </c>
      <c r="BO451" s="34">
        <f t="shared" si="216"/>
        <v>-0.36000000000000004</v>
      </c>
      <c r="BP451" s="34" t="s">
        <v>1341</v>
      </c>
      <c r="BQ451" s="34">
        <f t="shared" si="217"/>
        <v>-0.36000000000000004</v>
      </c>
      <c r="BR451" s="34" t="s">
        <v>1346</v>
      </c>
      <c r="BS451" s="34">
        <f t="shared" si="218"/>
        <v>-0.36000000000000004</v>
      </c>
      <c r="BT451" s="34">
        <v>1</v>
      </c>
      <c r="BU451" s="34" t="s">
        <v>1320</v>
      </c>
      <c r="BV451" s="34">
        <f t="shared" si="219"/>
        <v>-0.6</v>
      </c>
      <c r="BW451" s="34" t="s">
        <v>1327</v>
      </c>
      <c r="BX451" s="34">
        <f t="shared" si="219"/>
        <v>-0.6</v>
      </c>
      <c r="BY451" s="34" t="s">
        <v>1332</v>
      </c>
      <c r="BZ451" s="34">
        <f t="shared" si="219"/>
        <v>-0.6</v>
      </c>
      <c r="CA451" s="34" t="s">
        <v>1336</v>
      </c>
      <c r="CB451" s="34">
        <f t="shared" si="219"/>
        <v>-0.6</v>
      </c>
      <c r="CC451" s="34" t="s">
        <v>1341</v>
      </c>
      <c r="CD451" s="34">
        <f t="shared" si="220"/>
        <v>-0.6</v>
      </c>
      <c r="CE451" s="34" t="s">
        <v>1346</v>
      </c>
      <c r="CF451" s="34">
        <f t="shared" si="221"/>
        <v>-0.6</v>
      </c>
      <c r="CG451" s="34">
        <v>1</v>
      </c>
      <c r="CH451" s="34" t="s">
        <v>1320</v>
      </c>
      <c r="CI451" s="34">
        <f t="shared" si="222"/>
        <v>-0.6</v>
      </c>
      <c r="CJ451" s="34" t="s">
        <v>1327</v>
      </c>
      <c r="CK451" s="34">
        <f t="shared" si="223"/>
        <v>-0.6</v>
      </c>
      <c r="CL451" s="34" t="s">
        <v>1332</v>
      </c>
      <c r="CM451" s="34">
        <f t="shared" si="224"/>
        <v>-0.6</v>
      </c>
      <c r="CN451" s="34" t="s">
        <v>1336</v>
      </c>
      <c r="CO451" s="34">
        <f t="shared" si="225"/>
        <v>-0.6</v>
      </c>
      <c r="CP451" s="34" t="s">
        <v>1341</v>
      </c>
      <c r="CQ451" s="34">
        <f t="shared" si="226"/>
        <v>-0.6</v>
      </c>
      <c r="CR451" s="34" t="s">
        <v>1346</v>
      </c>
      <c r="CS451" s="34">
        <f t="shared" si="227"/>
        <v>-0.6</v>
      </c>
    </row>
    <row r="452" spans="1:97" s="44" customFormat="1" ht="15.75">
      <c r="A452" s="42" t="s">
        <v>1152</v>
      </c>
      <c r="B452" s="40" t="s">
        <v>624</v>
      </c>
      <c r="C452" s="42" t="s">
        <v>44</v>
      </c>
      <c r="D452" s="42" t="s">
        <v>9</v>
      </c>
      <c r="E452" s="35"/>
      <c r="F452" s="42">
        <v>0</v>
      </c>
      <c r="G452" s="34">
        <v>0</v>
      </c>
      <c r="H452" s="34">
        <v>102</v>
      </c>
      <c r="I452" s="34">
        <v>88</v>
      </c>
      <c r="J452" s="34">
        <v>80</v>
      </c>
      <c r="K452" s="73">
        <v>55.5</v>
      </c>
      <c r="L452" s="34">
        <v>55</v>
      </c>
      <c r="M452" s="34">
        <v>53</v>
      </c>
      <c r="N452" s="34">
        <v>434</v>
      </c>
      <c r="O452" s="34" t="str">
        <f>IF(D452="理科",IF(N452&gt;=分数线!$C$2,"本科",""),IF(D452="文科",IF(N452&gt;=分数线!$C$3,"本科","")))</f>
        <v/>
      </c>
      <c r="P452" s="34">
        <f t="shared" si="228"/>
        <v>0</v>
      </c>
      <c r="Q452" s="34" t="str">
        <f>IF(D452="理科",IF(N452&gt;=分数线!$C$6,"重本",""),IF(D452="文科",IF(N452&gt;=分数线!$C$7,"重本","")))</f>
        <v/>
      </c>
      <c r="R452" s="34">
        <f t="shared" si="199"/>
        <v>0</v>
      </c>
      <c r="S452" s="34">
        <f t="shared" si="200"/>
        <v>0</v>
      </c>
      <c r="T452" s="34">
        <v>3</v>
      </c>
      <c r="U452" s="34" t="s">
        <v>1326</v>
      </c>
      <c r="V452" s="34">
        <f t="shared" si="201"/>
        <v>0</v>
      </c>
      <c r="W452" s="34" t="s">
        <v>1327</v>
      </c>
      <c r="X452" s="34">
        <f t="shared" si="201"/>
        <v>0</v>
      </c>
      <c r="Y452" s="34" t="s">
        <v>69</v>
      </c>
      <c r="Z452" s="34">
        <f t="shared" si="201"/>
        <v>0</v>
      </c>
      <c r="AA452" s="34" t="s">
        <v>1367</v>
      </c>
      <c r="AB452" s="34">
        <f t="shared" si="201"/>
        <v>0</v>
      </c>
      <c r="AC452" s="34" t="s">
        <v>75</v>
      </c>
      <c r="AD452" s="34">
        <f t="shared" si="202"/>
        <v>0</v>
      </c>
      <c r="AE452" s="34" t="s">
        <v>1347</v>
      </c>
      <c r="AF452" s="34">
        <f t="shared" si="203"/>
        <v>0</v>
      </c>
      <c r="AG452" s="34" t="s">
        <v>223</v>
      </c>
      <c r="AH452" s="34" t="s">
        <v>1326</v>
      </c>
      <c r="AI452" s="34">
        <f t="shared" si="204"/>
        <v>0</v>
      </c>
      <c r="AJ452" s="34" t="s">
        <v>1327</v>
      </c>
      <c r="AK452" s="34">
        <f t="shared" si="205"/>
        <v>0</v>
      </c>
      <c r="AL452" s="34" t="s">
        <v>1333</v>
      </c>
      <c r="AM452" s="34">
        <f t="shared" si="206"/>
        <v>0</v>
      </c>
      <c r="AN452" s="34" t="s">
        <v>1367</v>
      </c>
      <c r="AO452" s="34">
        <f t="shared" si="207"/>
        <v>0</v>
      </c>
      <c r="AP452" s="34" t="s">
        <v>1338</v>
      </c>
      <c r="AQ452" s="34">
        <f t="shared" si="208"/>
        <v>0</v>
      </c>
      <c r="AR452" s="34" t="s">
        <v>1347</v>
      </c>
      <c r="AS452" s="34">
        <f t="shared" si="209"/>
        <v>0</v>
      </c>
      <c r="AT452" s="34" t="s">
        <v>223</v>
      </c>
      <c r="AU452" s="34" t="s">
        <v>1323</v>
      </c>
      <c r="AV452" s="34">
        <f t="shared" si="210"/>
        <v>0</v>
      </c>
      <c r="AW452" s="34" t="s">
        <v>1327</v>
      </c>
      <c r="AX452" s="34">
        <f t="shared" si="210"/>
        <v>0</v>
      </c>
      <c r="AY452" s="34" t="s">
        <v>1355</v>
      </c>
      <c r="AZ452" s="34">
        <f t="shared" si="210"/>
        <v>0</v>
      </c>
      <c r="BA452" s="34" t="s">
        <v>1336</v>
      </c>
      <c r="BB452" s="34">
        <f t="shared" si="210"/>
        <v>0</v>
      </c>
      <c r="BC452" s="34" t="s">
        <v>75</v>
      </c>
      <c r="BD452" s="34">
        <f t="shared" si="211"/>
        <v>0</v>
      </c>
      <c r="BE452" s="34" t="s">
        <v>1347</v>
      </c>
      <c r="BF452" s="34">
        <f t="shared" si="212"/>
        <v>0</v>
      </c>
      <c r="BG452" s="34">
        <v>3</v>
      </c>
      <c r="BH452" s="34" t="s">
        <v>1323</v>
      </c>
      <c r="BI452" s="34">
        <f t="shared" si="213"/>
        <v>0</v>
      </c>
      <c r="BJ452" s="34" t="s">
        <v>1327</v>
      </c>
      <c r="BK452" s="34">
        <f t="shared" si="214"/>
        <v>0</v>
      </c>
      <c r="BL452" s="34" t="s">
        <v>1355</v>
      </c>
      <c r="BM452" s="34">
        <f t="shared" si="215"/>
        <v>0</v>
      </c>
      <c r="BN452" s="34" t="s">
        <v>1336</v>
      </c>
      <c r="BO452" s="34">
        <f t="shared" si="216"/>
        <v>0</v>
      </c>
      <c r="BP452" s="34" t="s">
        <v>1338</v>
      </c>
      <c r="BQ452" s="34">
        <f t="shared" si="217"/>
        <v>0</v>
      </c>
      <c r="BR452" s="34" t="s">
        <v>1347</v>
      </c>
      <c r="BS452" s="34">
        <f t="shared" si="218"/>
        <v>0</v>
      </c>
      <c r="BT452" s="34">
        <v>3</v>
      </c>
      <c r="BU452" s="34" t="s">
        <v>1322</v>
      </c>
      <c r="BV452" s="34">
        <f t="shared" si="219"/>
        <v>0</v>
      </c>
      <c r="BW452" s="34" t="s">
        <v>1327</v>
      </c>
      <c r="BX452" s="34">
        <f t="shared" si="219"/>
        <v>0</v>
      </c>
      <c r="BY452" s="34" t="s">
        <v>71</v>
      </c>
      <c r="BZ452" s="34">
        <f t="shared" si="219"/>
        <v>0</v>
      </c>
      <c r="CA452" s="34" t="s">
        <v>1336</v>
      </c>
      <c r="CB452" s="34">
        <f t="shared" si="219"/>
        <v>0</v>
      </c>
      <c r="CC452" s="34" t="s">
        <v>1338</v>
      </c>
      <c r="CD452" s="34">
        <f t="shared" si="220"/>
        <v>0</v>
      </c>
      <c r="CE452" s="34" t="s">
        <v>1347</v>
      </c>
      <c r="CF452" s="34">
        <f t="shared" si="221"/>
        <v>0</v>
      </c>
      <c r="CG452" s="34">
        <v>3</v>
      </c>
      <c r="CH452" s="34" t="s">
        <v>1322</v>
      </c>
      <c r="CI452" s="34">
        <f t="shared" si="222"/>
        <v>0</v>
      </c>
      <c r="CJ452" s="34" t="s">
        <v>1327</v>
      </c>
      <c r="CK452" s="34">
        <f t="shared" si="223"/>
        <v>0</v>
      </c>
      <c r="CL452" s="34" t="s">
        <v>71</v>
      </c>
      <c r="CM452" s="34">
        <f t="shared" si="224"/>
        <v>0</v>
      </c>
      <c r="CN452" s="34" t="s">
        <v>1338</v>
      </c>
      <c r="CO452" s="34">
        <f t="shared" si="225"/>
        <v>0</v>
      </c>
      <c r="CP452" s="34" t="s">
        <v>1336</v>
      </c>
      <c r="CQ452" s="34">
        <f t="shared" si="226"/>
        <v>0</v>
      </c>
      <c r="CR452" s="34" t="s">
        <v>1347</v>
      </c>
      <c r="CS452" s="34">
        <f t="shared" si="227"/>
        <v>0</v>
      </c>
    </row>
    <row r="453" spans="1:97" s="44" customFormat="1" ht="15.75">
      <c r="A453" s="42" t="s">
        <v>1044</v>
      </c>
      <c r="B453" s="40" t="s">
        <v>625</v>
      </c>
      <c r="C453" s="42" t="s">
        <v>44</v>
      </c>
      <c r="D453" s="42" t="s">
        <v>9</v>
      </c>
      <c r="E453" s="35"/>
      <c r="F453" s="42">
        <v>0.3</v>
      </c>
      <c r="G453" s="34">
        <v>0</v>
      </c>
      <c r="H453" s="34">
        <v>96</v>
      </c>
      <c r="I453" s="34">
        <v>80</v>
      </c>
      <c r="J453" s="34">
        <v>88</v>
      </c>
      <c r="K453" s="73">
        <v>58.5</v>
      </c>
      <c r="L453" s="34">
        <v>59.5</v>
      </c>
      <c r="M453" s="34">
        <v>51</v>
      </c>
      <c r="N453" s="34">
        <v>433</v>
      </c>
      <c r="O453" s="34" t="str">
        <f>IF(D453="理科",IF(N453&gt;=分数线!$C$2,"本科",""),IF(D453="文科",IF(N453&gt;=分数线!$C$3,"本科","")))</f>
        <v/>
      </c>
      <c r="P453" s="34">
        <f t="shared" si="228"/>
        <v>-10.799999999999999</v>
      </c>
      <c r="Q453" s="34" t="str">
        <f>IF(D453="理科",IF(N453&gt;=分数线!$C$6,"重本",""),IF(D453="文科",IF(N453&gt;=分数线!$C$7,"重本","")))</f>
        <v/>
      </c>
      <c r="R453" s="34">
        <f t="shared" si="199"/>
        <v>0</v>
      </c>
      <c r="S453" s="34">
        <f t="shared" si="200"/>
        <v>-10.799999999999999</v>
      </c>
      <c r="T453" s="34">
        <v>10</v>
      </c>
      <c r="U453" s="34" t="s">
        <v>1324</v>
      </c>
      <c r="V453" s="34">
        <f t="shared" si="201"/>
        <v>-0.17999999999999997</v>
      </c>
      <c r="W453" s="34" t="s">
        <v>1351</v>
      </c>
      <c r="X453" s="34">
        <f t="shared" si="201"/>
        <v>-0.17999999999999997</v>
      </c>
      <c r="Y453" s="34" t="s">
        <v>1365</v>
      </c>
      <c r="Z453" s="34">
        <f t="shared" si="201"/>
        <v>-0.17999999999999997</v>
      </c>
      <c r="AA453" s="34" t="s">
        <v>1367</v>
      </c>
      <c r="AB453" s="34">
        <f t="shared" si="201"/>
        <v>-0.17999999999999997</v>
      </c>
      <c r="AC453" s="34" t="s">
        <v>1341</v>
      </c>
      <c r="AD453" s="34">
        <f t="shared" si="202"/>
        <v>-0.17999999999999997</v>
      </c>
      <c r="AE453" s="34" t="s">
        <v>1346</v>
      </c>
      <c r="AF453" s="34">
        <f t="shared" si="203"/>
        <v>-0.17999999999999997</v>
      </c>
      <c r="AG453" s="34" t="s">
        <v>226</v>
      </c>
      <c r="AH453" s="34" t="s">
        <v>1320</v>
      </c>
      <c r="AI453" s="34">
        <f t="shared" si="204"/>
        <v>-0.17999999999999997</v>
      </c>
      <c r="AJ453" s="34" t="s">
        <v>1327</v>
      </c>
      <c r="AK453" s="34">
        <f t="shared" si="205"/>
        <v>-0.17999999999999997</v>
      </c>
      <c r="AL453" s="34" t="s">
        <v>1332</v>
      </c>
      <c r="AM453" s="34">
        <f t="shared" si="206"/>
        <v>-0.17999999999999997</v>
      </c>
      <c r="AN453" s="34" t="s">
        <v>1367</v>
      </c>
      <c r="AO453" s="34">
        <f t="shared" si="207"/>
        <v>-0.17999999999999997</v>
      </c>
      <c r="AP453" s="34" t="s">
        <v>1341</v>
      </c>
      <c r="AQ453" s="34">
        <f t="shared" si="208"/>
        <v>-0.17999999999999997</v>
      </c>
      <c r="AR453" s="34" t="s">
        <v>1346</v>
      </c>
      <c r="AS453" s="34">
        <f t="shared" si="209"/>
        <v>-0.17999999999999997</v>
      </c>
      <c r="AT453" s="34" t="s">
        <v>226</v>
      </c>
      <c r="AU453" s="34" t="s">
        <v>1320</v>
      </c>
      <c r="AV453" s="34">
        <f t="shared" si="210"/>
        <v>-0.26999999999999996</v>
      </c>
      <c r="AW453" s="34" t="s">
        <v>1327</v>
      </c>
      <c r="AX453" s="34">
        <f t="shared" si="210"/>
        <v>-0.26999999999999996</v>
      </c>
      <c r="AY453" s="34" t="s">
        <v>1332</v>
      </c>
      <c r="AZ453" s="34">
        <f t="shared" si="210"/>
        <v>-0.26999999999999996</v>
      </c>
      <c r="BA453" s="34" t="s">
        <v>1336</v>
      </c>
      <c r="BB453" s="34">
        <f t="shared" si="210"/>
        <v>-0.26999999999999996</v>
      </c>
      <c r="BC453" s="34" t="s">
        <v>1341</v>
      </c>
      <c r="BD453" s="34">
        <f t="shared" si="211"/>
        <v>-0.26999999999999996</v>
      </c>
      <c r="BE453" s="34" t="s">
        <v>1346</v>
      </c>
      <c r="BF453" s="34">
        <f t="shared" si="212"/>
        <v>-0.26999999999999996</v>
      </c>
      <c r="BG453" s="34">
        <v>1</v>
      </c>
      <c r="BH453" s="34" t="s">
        <v>1320</v>
      </c>
      <c r="BI453" s="34">
        <f t="shared" si="213"/>
        <v>-0.26999999999999996</v>
      </c>
      <c r="BJ453" s="34" t="s">
        <v>1327</v>
      </c>
      <c r="BK453" s="34">
        <f t="shared" si="214"/>
        <v>-0.26999999999999996</v>
      </c>
      <c r="BL453" s="34" t="s">
        <v>1332</v>
      </c>
      <c r="BM453" s="34">
        <f t="shared" si="215"/>
        <v>-0.26999999999999996</v>
      </c>
      <c r="BN453" s="34" t="s">
        <v>1336</v>
      </c>
      <c r="BO453" s="34">
        <f t="shared" si="216"/>
        <v>-0.26999999999999996</v>
      </c>
      <c r="BP453" s="34" t="s">
        <v>1341</v>
      </c>
      <c r="BQ453" s="34">
        <f t="shared" si="217"/>
        <v>-0.26999999999999996</v>
      </c>
      <c r="BR453" s="34" t="s">
        <v>1346</v>
      </c>
      <c r="BS453" s="34">
        <f t="shared" si="218"/>
        <v>-0.26999999999999996</v>
      </c>
      <c r="BT453" s="34">
        <v>1</v>
      </c>
      <c r="BU453" s="34" t="s">
        <v>1320</v>
      </c>
      <c r="BV453" s="34">
        <f t="shared" si="219"/>
        <v>-0.44999999999999996</v>
      </c>
      <c r="BW453" s="34" t="s">
        <v>1327</v>
      </c>
      <c r="BX453" s="34">
        <f t="shared" si="219"/>
        <v>-0.44999999999999996</v>
      </c>
      <c r="BY453" s="34" t="s">
        <v>1332</v>
      </c>
      <c r="BZ453" s="34">
        <f t="shared" si="219"/>
        <v>-0.44999999999999996</v>
      </c>
      <c r="CA453" s="34" t="s">
        <v>1336</v>
      </c>
      <c r="CB453" s="34">
        <f t="shared" si="219"/>
        <v>-0.44999999999999996</v>
      </c>
      <c r="CC453" s="34" t="s">
        <v>1341</v>
      </c>
      <c r="CD453" s="34">
        <f t="shared" si="220"/>
        <v>-0.44999999999999996</v>
      </c>
      <c r="CE453" s="34" t="s">
        <v>1346</v>
      </c>
      <c r="CF453" s="34">
        <f t="shared" si="221"/>
        <v>-0.44999999999999996</v>
      </c>
      <c r="CG453" s="34">
        <v>1</v>
      </c>
      <c r="CH453" s="34" t="s">
        <v>1320</v>
      </c>
      <c r="CI453" s="34">
        <f t="shared" si="222"/>
        <v>-0.44999999999999996</v>
      </c>
      <c r="CJ453" s="34" t="s">
        <v>1327</v>
      </c>
      <c r="CK453" s="34">
        <f t="shared" si="223"/>
        <v>-0.44999999999999996</v>
      </c>
      <c r="CL453" s="34" t="s">
        <v>1332</v>
      </c>
      <c r="CM453" s="34">
        <f t="shared" si="224"/>
        <v>-0.44999999999999996</v>
      </c>
      <c r="CN453" s="34" t="s">
        <v>1336</v>
      </c>
      <c r="CO453" s="34">
        <f t="shared" si="225"/>
        <v>-0.44999999999999996</v>
      </c>
      <c r="CP453" s="34" t="s">
        <v>1341</v>
      </c>
      <c r="CQ453" s="34">
        <f t="shared" si="226"/>
        <v>-0.44999999999999996</v>
      </c>
      <c r="CR453" s="34" t="s">
        <v>1346</v>
      </c>
      <c r="CS453" s="34">
        <f t="shared" si="227"/>
        <v>-0.44999999999999996</v>
      </c>
    </row>
    <row r="454" spans="1:97" s="44" customFormat="1" ht="15.75">
      <c r="A454" s="42" t="s">
        <v>1153</v>
      </c>
      <c r="B454" s="40" t="s">
        <v>626</v>
      </c>
      <c r="C454" s="42" t="s">
        <v>44</v>
      </c>
      <c r="D454" s="42" t="s">
        <v>9</v>
      </c>
      <c r="E454" s="35"/>
      <c r="F454" s="42">
        <v>0.2</v>
      </c>
      <c r="G454" s="34">
        <v>0</v>
      </c>
      <c r="H454" s="34">
        <v>114</v>
      </c>
      <c r="I454" s="34">
        <v>70</v>
      </c>
      <c r="J454" s="34">
        <v>87</v>
      </c>
      <c r="K454" s="73">
        <v>62.5</v>
      </c>
      <c r="L454" s="34">
        <v>53</v>
      </c>
      <c r="M454" s="34">
        <v>46</v>
      </c>
      <c r="N454" s="34">
        <v>433</v>
      </c>
      <c r="O454" s="34" t="str">
        <f>IF(D454="理科",IF(N454&gt;=分数线!$C$2,"本科",""),IF(D454="文科",IF(N454&gt;=分数线!$C$3,"本科","")))</f>
        <v/>
      </c>
      <c r="P454" s="34">
        <f t="shared" si="228"/>
        <v>-7.2</v>
      </c>
      <c r="Q454" s="34" t="str">
        <f>IF(D454="理科",IF(N454&gt;=分数线!$C$6,"重本",""),IF(D454="文科",IF(N454&gt;=分数线!$C$7,"重本","")))</f>
        <v/>
      </c>
      <c r="R454" s="34">
        <f t="shared" si="199"/>
        <v>0</v>
      </c>
      <c r="S454" s="34">
        <f t="shared" si="200"/>
        <v>-7.2</v>
      </c>
      <c r="T454" s="34">
        <v>2</v>
      </c>
      <c r="U454" s="34" t="s">
        <v>1321</v>
      </c>
      <c r="V454" s="34">
        <f t="shared" si="201"/>
        <v>-0.12000000000000001</v>
      </c>
      <c r="W454" s="34" t="s">
        <v>1364</v>
      </c>
      <c r="X454" s="34">
        <f t="shared" si="201"/>
        <v>-0.12000000000000001</v>
      </c>
      <c r="Y454" s="34" t="s">
        <v>1333</v>
      </c>
      <c r="Z454" s="34">
        <f t="shared" si="201"/>
        <v>-0.12000000000000001</v>
      </c>
      <c r="AA454" s="34" t="s">
        <v>1336</v>
      </c>
      <c r="AB454" s="34">
        <f t="shared" si="201"/>
        <v>-0.12000000000000001</v>
      </c>
      <c r="AC454" s="34" t="s">
        <v>1338</v>
      </c>
      <c r="AD454" s="34">
        <f t="shared" si="202"/>
        <v>-0.12000000000000001</v>
      </c>
      <c r="AE454" s="34" t="s">
        <v>1368</v>
      </c>
      <c r="AF454" s="34">
        <f t="shared" si="203"/>
        <v>-0.12000000000000001</v>
      </c>
      <c r="AG454" s="34" t="s">
        <v>222</v>
      </c>
      <c r="AH454" s="34" t="s">
        <v>1321</v>
      </c>
      <c r="AI454" s="34">
        <f t="shared" si="204"/>
        <v>-0.12000000000000001</v>
      </c>
      <c r="AJ454" s="34" t="s">
        <v>1364</v>
      </c>
      <c r="AK454" s="34">
        <f t="shared" si="205"/>
        <v>-0.12000000000000001</v>
      </c>
      <c r="AL454" s="34" t="s">
        <v>1333</v>
      </c>
      <c r="AM454" s="34">
        <f t="shared" si="206"/>
        <v>-0.12000000000000001</v>
      </c>
      <c r="AN454" s="34" t="s">
        <v>1336</v>
      </c>
      <c r="AO454" s="34">
        <f t="shared" si="207"/>
        <v>-0.12000000000000001</v>
      </c>
      <c r="AP454" s="34" t="s">
        <v>1338</v>
      </c>
      <c r="AQ454" s="34">
        <f t="shared" si="208"/>
        <v>-0.12000000000000001</v>
      </c>
      <c r="AR454" s="34" t="s">
        <v>1347</v>
      </c>
      <c r="AS454" s="34">
        <f t="shared" si="209"/>
        <v>-0.12000000000000001</v>
      </c>
      <c r="AT454" s="34" t="s">
        <v>222</v>
      </c>
      <c r="AU454" s="34" t="s">
        <v>1321</v>
      </c>
      <c r="AV454" s="34">
        <f t="shared" si="210"/>
        <v>-0.18000000000000002</v>
      </c>
      <c r="AW454" s="34" t="s">
        <v>1328</v>
      </c>
      <c r="AX454" s="34">
        <f t="shared" si="210"/>
        <v>-0.18000000000000002</v>
      </c>
      <c r="AY454" s="34" t="s">
        <v>1333</v>
      </c>
      <c r="AZ454" s="34">
        <f t="shared" si="210"/>
        <v>-0.18000000000000002</v>
      </c>
      <c r="BA454" s="34" t="s">
        <v>74</v>
      </c>
      <c r="BB454" s="34">
        <f t="shared" si="210"/>
        <v>-0.18000000000000002</v>
      </c>
      <c r="BC454" s="34" t="s">
        <v>1338</v>
      </c>
      <c r="BD454" s="34">
        <f t="shared" si="211"/>
        <v>-0.18000000000000002</v>
      </c>
      <c r="BE454" s="34" t="s">
        <v>1347</v>
      </c>
      <c r="BF454" s="34">
        <f t="shared" si="212"/>
        <v>-0.18000000000000002</v>
      </c>
      <c r="BG454" s="34">
        <v>2</v>
      </c>
      <c r="BH454" s="34" t="s">
        <v>1321</v>
      </c>
      <c r="BI454" s="34">
        <f t="shared" si="213"/>
        <v>-0.18000000000000002</v>
      </c>
      <c r="BJ454" s="34" t="s">
        <v>1328</v>
      </c>
      <c r="BK454" s="34">
        <f t="shared" si="214"/>
        <v>-0.18000000000000002</v>
      </c>
      <c r="BL454" s="34" t="s">
        <v>1333</v>
      </c>
      <c r="BM454" s="34">
        <f t="shared" si="215"/>
        <v>-0.18000000000000002</v>
      </c>
      <c r="BN454" s="34" t="s">
        <v>74</v>
      </c>
      <c r="BO454" s="34">
        <f t="shared" si="216"/>
        <v>-0.18000000000000002</v>
      </c>
      <c r="BP454" s="34" t="s">
        <v>1338</v>
      </c>
      <c r="BQ454" s="34">
        <f t="shared" si="217"/>
        <v>-0.18000000000000002</v>
      </c>
      <c r="BR454" s="34" t="s">
        <v>1347</v>
      </c>
      <c r="BS454" s="34">
        <f t="shared" si="218"/>
        <v>-0.18000000000000002</v>
      </c>
      <c r="BT454" s="34">
        <v>2</v>
      </c>
      <c r="BU454" s="34" t="s">
        <v>1321</v>
      </c>
      <c r="BV454" s="34">
        <f t="shared" si="219"/>
        <v>-0.3</v>
      </c>
      <c r="BW454" s="34" t="s">
        <v>1328</v>
      </c>
      <c r="BX454" s="34">
        <f t="shared" si="219"/>
        <v>-0.3</v>
      </c>
      <c r="BY454" s="34" t="s">
        <v>1333</v>
      </c>
      <c r="BZ454" s="34">
        <f t="shared" si="219"/>
        <v>-0.3</v>
      </c>
      <c r="CA454" s="34" t="s">
        <v>21</v>
      </c>
      <c r="CB454" s="34">
        <f t="shared" si="219"/>
        <v>-0.3</v>
      </c>
      <c r="CC454" s="34" t="s">
        <v>1338</v>
      </c>
      <c r="CD454" s="34">
        <f t="shared" si="220"/>
        <v>-0.3</v>
      </c>
      <c r="CE454" s="34" t="s">
        <v>1347</v>
      </c>
      <c r="CF454" s="34">
        <f t="shared" si="221"/>
        <v>-0.3</v>
      </c>
      <c r="CG454" s="34">
        <v>2</v>
      </c>
      <c r="CH454" s="34" t="s">
        <v>1321</v>
      </c>
      <c r="CI454" s="34">
        <f t="shared" si="222"/>
        <v>-0.3</v>
      </c>
      <c r="CJ454" s="34" t="s">
        <v>1328</v>
      </c>
      <c r="CK454" s="34">
        <f t="shared" si="223"/>
        <v>-0.3</v>
      </c>
      <c r="CL454" s="34" t="s">
        <v>1333</v>
      </c>
      <c r="CM454" s="34">
        <f t="shared" si="224"/>
        <v>-0.3</v>
      </c>
      <c r="CN454" s="34" t="s">
        <v>1337</v>
      </c>
      <c r="CO454" s="34">
        <f t="shared" si="225"/>
        <v>-0.3</v>
      </c>
      <c r="CP454" s="34" t="s">
        <v>1338</v>
      </c>
      <c r="CQ454" s="34">
        <f t="shared" si="226"/>
        <v>-0.3</v>
      </c>
      <c r="CR454" s="34" t="s">
        <v>1347</v>
      </c>
      <c r="CS454" s="34">
        <f t="shared" si="227"/>
        <v>-0.3</v>
      </c>
    </row>
    <row r="455" spans="1:97" s="44" customFormat="1" ht="15.75">
      <c r="A455" s="42" t="s">
        <v>1154</v>
      </c>
      <c r="B455" s="40" t="s">
        <v>627</v>
      </c>
      <c r="C455" s="42" t="s">
        <v>44</v>
      </c>
      <c r="D455" s="42" t="s">
        <v>9</v>
      </c>
      <c r="E455" s="35"/>
      <c r="F455" s="42">
        <v>0</v>
      </c>
      <c r="G455" s="34">
        <v>0</v>
      </c>
      <c r="H455" s="34">
        <v>110</v>
      </c>
      <c r="I455" s="34">
        <v>64</v>
      </c>
      <c r="J455" s="34">
        <v>84</v>
      </c>
      <c r="K455" s="73">
        <v>60.5</v>
      </c>
      <c r="L455" s="34">
        <v>65.5</v>
      </c>
      <c r="M455" s="34">
        <v>47</v>
      </c>
      <c r="N455" s="34">
        <v>431</v>
      </c>
      <c r="O455" s="34" t="str">
        <f>IF(D455="理科",IF(N455&gt;=分数线!$C$2,"本科",""),IF(D455="文科",IF(N455&gt;=分数线!$C$3,"本科","")))</f>
        <v/>
      </c>
      <c r="P455" s="34">
        <f t="shared" si="228"/>
        <v>0</v>
      </c>
      <c r="Q455" s="34" t="str">
        <f>IF(D455="理科",IF(N455&gt;=分数线!$C$6,"重本",""),IF(D455="文科",IF(N455&gt;=分数线!$C$7,"重本","")))</f>
        <v/>
      </c>
      <c r="R455" s="34">
        <f t="shared" si="199"/>
        <v>0</v>
      </c>
      <c r="S455" s="34">
        <f t="shared" si="200"/>
        <v>0</v>
      </c>
      <c r="T455" s="34">
        <v>4</v>
      </c>
      <c r="U455" s="34" t="s">
        <v>1326</v>
      </c>
      <c r="V455" s="34">
        <f t="shared" si="201"/>
        <v>0</v>
      </c>
      <c r="W455" s="34" t="s">
        <v>1364</v>
      </c>
      <c r="X455" s="34">
        <f t="shared" si="201"/>
        <v>0</v>
      </c>
      <c r="Y455" s="34" t="s">
        <v>1355</v>
      </c>
      <c r="Z455" s="34">
        <f t="shared" si="201"/>
        <v>0</v>
      </c>
      <c r="AA455" s="34" t="s">
        <v>1336</v>
      </c>
      <c r="AB455" s="34">
        <f t="shared" si="201"/>
        <v>0</v>
      </c>
      <c r="AC455" s="34" t="s">
        <v>1341</v>
      </c>
      <c r="AD455" s="34">
        <f t="shared" si="202"/>
        <v>0</v>
      </c>
      <c r="AE455" s="34" t="s">
        <v>1347</v>
      </c>
      <c r="AF455" s="34">
        <f t="shared" si="203"/>
        <v>0</v>
      </c>
      <c r="AG455" s="34" t="s">
        <v>225</v>
      </c>
      <c r="AH455" s="34" t="s">
        <v>1326</v>
      </c>
      <c r="AI455" s="34">
        <f t="shared" si="204"/>
        <v>0</v>
      </c>
      <c r="AJ455" s="34" t="s">
        <v>1364</v>
      </c>
      <c r="AK455" s="34">
        <f t="shared" si="205"/>
        <v>0</v>
      </c>
      <c r="AL455" s="34" t="s">
        <v>1355</v>
      </c>
      <c r="AM455" s="34">
        <f t="shared" si="206"/>
        <v>0</v>
      </c>
      <c r="AN455" s="34" t="s">
        <v>1336</v>
      </c>
      <c r="AO455" s="34">
        <f t="shared" si="207"/>
        <v>0</v>
      </c>
      <c r="AP455" s="34" t="s">
        <v>1341</v>
      </c>
      <c r="AQ455" s="34">
        <f t="shared" si="208"/>
        <v>0</v>
      </c>
      <c r="AR455" s="34" t="s">
        <v>1347</v>
      </c>
      <c r="AS455" s="34">
        <f t="shared" si="209"/>
        <v>0</v>
      </c>
      <c r="AT455" s="34" t="s">
        <v>225</v>
      </c>
      <c r="AU455" s="34" t="s">
        <v>1326</v>
      </c>
      <c r="AV455" s="34">
        <f t="shared" si="210"/>
        <v>0</v>
      </c>
      <c r="AW455" s="34" t="s">
        <v>1352</v>
      </c>
      <c r="AX455" s="34">
        <f t="shared" si="210"/>
        <v>0</v>
      </c>
      <c r="AY455" s="34" t="s">
        <v>1355</v>
      </c>
      <c r="AZ455" s="34">
        <f t="shared" si="210"/>
        <v>0</v>
      </c>
      <c r="BA455" s="34" t="s">
        <v>1336</v>
      </c>
      <c r="BB455" s="34">
        <f t="shared" si="210"/>
        <v>0</v>
      </c>
      <c r="BC455" s="34" t="s">
        <v>1341</v>
      </c>
      <c r="BD455" s="34">
        <f t="shared" si="211"/>
        <v>0</v>
      </c>
      <c r="BE455" s="34" t="s">
        <v>1347</v>
      </c>
      <c r="BF455" s="34">
        <f t="shared" si="212"/>
        <v>0</v>
      </c>
      <c r="BG455" s="34">
        <v>4</v>
      </c>
      <c r="BH455" s="34" t="s">
        <v>1350</v>
      </c>
      <c r="BI455" s="34">
        <f t="shared" si="213"/>
        <v>0</v>
      </c>
      <c r="BJ455" s="34" t="s">
        <v>1352</v>
      </c>
      <c r="BK455" s="34">
        <f t="shared" si="214"/>
        <v>0</v>
      </c>
      <c r="BL455" s="34" t="s">
        <v>1355</v>
      </c>
      <c r="BM455" s="34">
        <f t="shared" si="215"/>
        <v>0</v>
      </c>
      <c r="BN455" s="34" t="s">
        <v>1336</v>
      </c>
      <c r="BO455" s="34">
        <f t="shared" si="216"/>
        <v>0</v>
      </c>
      <c r="BP455" s="34" t="s">
        <v>1341</v>
      </c>
      <c r="BQ455" s="34">
        <f t="shared" si="217"/>
        <v>0</v>
      </c>
      <c r="BR455" s="34" t="s">
        <v>1347</v>
      </c>
      <c r="BS455" s="34">
        <f t="shared" si="218"/>
        <v>0</v>
      </c>
      <c r="BT455" s="34">
        <v>4</v>
      </c>
      <c r="BU455" s="34" t="s">
        <v>1322</v>
      </c>
      <c r="BV455" s="34">
        <f t="shared" si="219"/>
        <v>0</v>
      </c>
      <c r="BW455" s="34" t="s">
        <v>1329</v>
      </c>
      <c r="BX455" s="34">
        <f t="shared" si="219"/>
        <v>0</v>
      </c>
      <c r="BY455" s="34" t="s">
        <v>71</v>
      </c>
      <c r="BZ455" s="34">
        <f t="shared" si="219"/>
        <v>0</v>
      </c>
      <c r="CA455" s="34" t="s">
        <v>1336</v>
      </c>
      <c r="CB455" s="34">
        <f t="shared" si="219"/>
        <v>0</v>
      </c>
      <c r="CC455" s="34" t="s">
        <v>1341</v>
      </c>
      <c r="CD455" s="34">
        <f t="shared" si="220"/>
        <v>0</v>
      </c>
      <c r="CE455" s="34" t="s">
        <v>1347</v>
      </c>
      <c r="CF455" s="34">
        <f t="shared" si="221"/>
        <v>0</v>
      </c>
      <c r="CG455" s="34">
        <v>4</v>
      </c>
      <c r="CH455" s="34" t="s">
        <v>1322</v>
      </c>
      <c r="CI455" s="34">
        <f t="shared" si="222"/>
        <v>0</v>
      </c>
      <c r="CJ455" s="34" t="s">
        <v>1329</v>
      </c>
      <c r="CK455" s="34">
        <f t="shared" si="223"/>
        <v>0</v>
      </c>
      <c r="CL455" s="34" t="s">
        <v>71</v>
      </c>
      <c r="CM455" s="34">
        <f t="shared" si="224"/>
        <v>0</v>
      </c>
      <c r="CN455" s="34" t="s">
        <v>1336</v>
      </c>
      <c r="CO455" s="34">
        <f t="shared" si="225"/>
        <v>0</v>
      </c>
      <c r="CP455" s="34" t="s">
        <v>1341</v>
      </c>
      <c r="CQ455" s="34">
        <f t="shared" si="226"/>
        <v>0</v>
      </c>
      <c r="CR455" s="34" t="s">
        <v>1347</v>
      </c>
      <c r="CS455" s="34">
        <f t="shared" si="227"/>
        <v>0</v>
      </c>
    </row>
    <row r="456" spans="1:97" s="44" customFormat="1" ht="15.75">
      <c r="A456" s="42" t="s">
        <v>1155</v>
      </c>
      <c r="B456" s="40" t="s">
        <v>628</v>
      </c>
      <c r="C456" s="42" t="s">
        <v>44</v>
      </c>
      <c r="D456" s="42" t="s">
        <v>9</v>
      </c>
      <c r="E456" s="35"/>
      <c r="F456" s="42">
        <v>0.2</v>
      </c>
      <c r="G456" s="34">
        <v>0</v>
      </c>
      <c r="H456" s="34">
        <v>107</v>
      </c>
      <c r="I456" s="34">
        <v>64</v>
      </c>
      <c r="J456" s="34">
        <v>69</v>
      </c>
      <c r="K456" s="73">
        <v>67.5</v>
      </c>
      <c r="L456" s="34">
        <v>58</v>
      </c>
      <c r="M456" s="34">
        <v>64</v>
      </c>
      <c r="N456" s="34">
        <v>430</v>
      </c>
      <c r="O456" s="34" t="str">
        <f>IF(D456="理科",IF(N456&gt;=分数线!$C$2,"本科",""),IF(D456="文科",IF(N456&gt;=分数线!$C$3,"本科","")))</f>
        <v/>
      </c>
      <c r="P456" s="34">
        <f t="shared" si="228"/>
        <v>-7.2</v>
      </c>
      <c r="Q456" s="34" t="str">
        <f>IF(D456="理科",IF(N456&gt;=分数线!$C$6,"重本",""),IF(D456="文科",IF(N456&gt;=分数线!$C$7,"重本","")))</f>
        <v/>
      </c>
      <c r="R456" s="34">
        <f t="shared" si="199"/>
        <v>0</v>
      </c>
      <c r="S456" s="34">
        <f t="shared" si="200"/>
        <v>-7.2</v>
      </c>
      <c r="T456" s="34">
        <v>1</v>
      </c>
      <c r="U456" s="34" t="s">
        <v>1320</v>
      </c>
      <c r="V456" s="34">
        <f t="shared" si="201"/>
        <v>-0.12000000000000001</v>
      </c>
      <c r="W456" s="34" t="s">
        <v>1327</v>
      </c>
      <c r="X456" s="34">
        <f t="shared" si="201"/>
        <v>-0.12000000000000001</v>
      </c>
      <c r="Y456" s="34" t="s">
        <v>1332</v>
      </c>
      <c r="Z456" s="34">
        <f t="shared" si="201"/>
        <v>-0.12000000000000001</v>
      </c>
      <c r="AA456" s="34" t="s">
        <v>1367</v>
      </c>
      <c r="AB456" s="34">
        <f t="shared" si="201"/>
        <v>-0.12000000000000001</v>
      </c>
      <c r="AC456" s="34" t="s">
        <v>1341</v>
      </c>
      <c r="AD456" s="34">
        <f t="shared" si="202"/>
        <v>-0.12000000000000001</v>
      </c>
      <c r="AE456" s="34" t="s">
        <v>1346</v>
      </c>
      <c r="AF456" s="34">
        <f t="shared" si="203"/>
        <v>-0.12000000000000001</v>
      </c>
      <c r="AG456" s="34" t="s">
        <v>226</v>
      </c>
      <c r="AH456" s="34" t="s">
        <v>1320</v>
      </c>
      <c r="AI456" s="34">
        <f t="shared" si="204"/>
        <v>-0.12000000000000001</v>
      </c>
      <c r="AJ456" s="34" t="s">
        <v>1327</v>
      </c>
      <c r="AK456" s="34">
        <f t="shared" si="205"/>
        <v>-0.12000000000000001</v>
      </c>
      <c r="AL456" s="34" t="s">
        <v>1332</v>
      </c>
      <c r="AM456" s="34">
        <f t="shared" si="206"/>
        <v>-0.12000000000000001</v>
      </c>
      <c r="AN456" s="34" t="s">
        <v>1367</v>
      </c>
      <c r="AO456" s="34">
        <f t="shared" si="207"/>
        <v>-0.12000000000000001</v>
      </c>
      <c r="AP456" s="34" t="s">
        <v>1341</v>
      </c>
      <c r="AQ456" s="34">
        <f t="shared" si="208"/>
        <v>-0.12000000000000001</v>
      </c>
      <c r="AR456" s="34" t="s">
        <v>1346</v>
      </c>
      <c r="AS456" s="34">
        <f t="shared" si="209"/>
        <v>-0.12000000000000001</v>
      </c>
      <c r="AT456" s="34" t="s">
        <v>226</v>
      </c>
      <c r="AU456" s="34" t="s">
        <v>1320</v>
      </c>
      <c r="AV456" s="34">
        <f t="shared" si="210"/>
        <v>-0.18000000000000002</v>
      </c>
      <c r="AW456" s="34" t="s">
        <v>1327</v>
      </c>
      <c r="AX456" s="34">
        <f t="shared" si="210"/>
        <v>-0.18000000000000002</v>
      </c>
      <c r="AY456" s="34" t="s">
        <v>1332</v>
      </c>
      <c r="AZ456" s="34">
        <f t="shared" si="210"/>
        <v>-0.18000000000000002</v>
      </c>
      <c r="BA456" s="34" t="s">
        <v>1336</v>
      </c>
      <c r="BB456" s="34">
        <f t="shared" si="210"/>
        <v>-0.18000000000000002</v>
      </c>
      <c r="BC456" s="34" t="s">
        <v>1341</v>
      </c>
      <c r="BD456" s="34">
        <f t="shared" si="211"/>
        <v>-0.18000000000000002</v>
      </c>
      <c r="BE456" s="34" t="s">
        <v>1346</v>
      </c>
      <c r="BF456" s="34">
        <f t="shared" si="212"/>
        <v>-0.18000000000000002</v>
      </c>
      <c r="BG456" s="34">
        <v>1</v>
      </c>
      <c r="BH456" s="34" t="s">
        <v>1320</v>
      </c>
      <c r="BI456" s="34">
        <f t="shared" si="213"/>
        <v>-0.18000000000000002</v>
      </c>
      <c r="BJ456" s="34" t="s">
        <v>1327</v>
      </c>
      <c r="BK456" s="34">
        <f t="shared" si="214"/>
        <v>-0.18000000000000002</v>
      </c>
      <c r="BL456" s="34" t="s">
        <v>1332</v>
      </c>
      <c r="BM456" s="34">
        <f t="shared" si="215"/>
        <v>-0.18000000000000002</v>
      </c>
      <c r="BN456" s="34" t="s">
        <v>1336</v>
      </c>
      <c r="BO456" s="34">
        <f t="shared" si="216"/>
        <v>-0.18000000000000002</v>
      </c>
      <c r="BP456" s="34" t="s">
        <v>1341</v>
      </c>
      <c r="BQ456" s="34">
        <f t="shared" si="217"/>
        <v>-0.18000000000000002</v>
      </c>
      <c r="BR456" s="34" t="s">
        <v>1346</v>
      </c>
      <c r="BS456" s="34">
        <f t="shared" si="218"/>
        <v>-0.18000000000000002</v>
      </c>
      <c r="BT456" s="34">
        <v>1</v>
      </c>
      <c r="BU456" s="34" t="s">
        <v>1320</v>
      </c>
      <c r="BV456" s="34">
        <f t="shared" si="219"/>
        <v>-0.3</v>
      </c>
      <c r="BW456" s="34" t="s">
        <v>1327</v>
      </c>
      <c r="BX456" s="34">
        <f t="shared" si="219"/>
        <v>-0.3</v>
      </c>
      <c r="BY456" s="34" t="s">
        <v>1332</v>
      </c>
      <c r="BZ456" s="34">
        <f t="shared" si="219"/>
        <v>-0.3</v>
      </c>
      <c r="CA456" s="34" t="s">
        <v>1336</v>
      </c>
      <c r="CB456" s="34">
        <f t="shared" si="219"/>
        <v>-0.3</v>
      </c>
      <c r="CC456" s="34" t="s">
        <v>1341</v>
      </c>
      <c r="CD456" s="34">
        <f t="shared" si="220"/>
        <v>-0.3</v>
      </c>
      <c r="CE456" s="34" t="s">
        <v>1346</v>
      </c>
      <c r="CF456" s="34">
        <f t="shared" si="221"/>
        <v>-0.3</v>
      </c>
      <c r="CG456" s="34">
        <v>1</v>
      </c>
      <c r="CH456" s="34" t="s">
        <v>1320</v>
      </c>
      <c r="CI456" s="34">
        <f t="shared" si="222"/>
        <v>-0.3</v>
      </c>
      <c r="CJ456" s="34" t="s">
        <v>1327</v>
      </c>
      <c r="CK456" s="34">
        <f t="shared" si="223"/>
        <v>-0.3</v>
      </c>
      <c r="CL456" s="34" t="s">
        <v>1332</v>
      </c>
      <c r="CM456" s="34">
        <f t="shared" si="224"/>
        <v>-0.3</v>
      </c>
      <c r="CN456" s="34" t="s">
        <v>1336</v>
      </c>
      <c r="CO456" s="34">
        <f t="shared" si="225"/>
        <v>-0.3</v>
      </c>
      <c r="CP456" s="34" t="s">
        <v>1341</v>
      </c>
      <c r="CQ456" s="34">
        <f t="shared" si="226"/>
        <v>-0.3</v>
      </c>
      <c r="CR456" s="34" t="s">
        <v>1346</v>
      </c>
      <c r="CS456" s="34">
        <f t="shared" si="227"/>
        <v>-0.3</v>
      </c>
    </row>
    <row r="457" spans="1:97" s="44" customFormat="1" ht="15.75">
      <c r="A457" s="42" t="s">
        <v>1156</v>
      </c>
      <c r="B457" s="40" t="s">
        <v>629</v>
      </c>
      <c r="C457" s="42" t="s">
        <v>44</v>
      </c>
      <c r="D457" s="42" t="s">
        <v>9</v>
      </c>
      <c r="E457" s="35"/>
      <c r="F457" s="42">
        <v>0.4</v>
      </c>
      <c r="G457" s="34">
        <v>0</v>
      </c>
      <c r="H457" s="34">
        <v>108</v>
      </c>
      <c r="I457" s="34">
        <v>69</v>
      </c>
      <c r="J457" s="34">
        <v>60</v>
      </c>
      <c r="K457" s="73">
        <v>68</v>
      </c>
      <c r="L457" s="34">
        <v>66.5</v>
      </c>
      <c r="M457" s="34">
        <v>58</v>
      </c>
      <c r="N457" s="34">
        <v>430</v>
      </c>
      <c r="O457" s="34" t="str">
        <f>IF(D457="理科",IF(N457&gt;=分数线!$C$2,"本科",""),IF(D457="文科",IF(N457&gt;=分数线!$C$3,"本科","")))</f>
        <v/>
      </c>
      <c r="P457" s="34">
        <f t="shared" si="228"/>
        <v>-14.4</v>
      </c>
      <c r="Q457" s="34" t="str">
        <f>IF(D457="理科",IF(N457&gt;=分数线!$C$6,"重本",""),IF(D457="文科",IF(N457&gt;=分数线!$C$7,"重本","")))</f>
        <v/>
      </c>
      <c r="R457" s="34">
        <f t="shared" si="199"/>
        <v>0</v>
      </c>
      <c r="S457" s="34">
        <f t="shared" si="200"/>
        <v>-14.4</v>
      </c>
      <c r="T457" s="34">
        <v>2</v>
      </c>
      <c r="U457" s="34" t="s">
        <v>1321</v>
      </c>
      <c r="V457" s="34">
        <f t="shared" si="201"/>
        <v>-0.24000000000000002</v>
      </c>
      <c r="W457" s="34" t="s">
        <v>1364</v>
      </c>
      <c r="X457" s="34">
        <f t="shared" si="201"/>
        <v>-0.24000000000000002</v>
      </c>
      <c r="Y457" s="34" t="s">
        <v>1333</v>
      </c>
      <c r="Z457" s="34">
        <f t="shared" si="201"/>
        <v>-0.24000000000000002</v>
      </c>
      <c r="AA457" s="34" t="s">
        <v>1336</v>
      </c>
      <c r="AB457" s="34">
        <f t="shared" si="201"/>
        <v>-0.24000000000000002</v>
      </c>
      <c r="AC457" s="34" t="s">
        <v>1338</v>
      </c>
      <c r="AD457" s="34">
        <f t="shared" si="202"/>
        <v>-0.24000000000000002</v>
      </c>
      <c r="AE457" s="34" t="s">
        <v>1368</v>
      </c>
      <c r="AF457" s="34">
        <f t="shared" si="203"/>
        <v>-0.24000000000000002</v>
      </c>
      <c r="AG457" s="34" t="s">
        <v>222</v>
      </c>
      <c r="AH457" s="34" t="s">
        <v>1321</v>
      </c>
      <c r="AI457" s="34">
        <f t="shared" si="204"/>
        <v>-0.24000000000000002</v>
      </c>
      <c r="AJ457" s="34" t="s">
        <v>1364</v>
      </c>
      <c r="AK457" s="34">
        <f t="shared" si="205"/>
        <v>-0.24000000000000002</v>
      </c>
      <c r="AL457" s="34" t="s">
        <v>1333</v>
      </c>
      <c r="AM457" s="34">
        <f t="shared" si="206"/>
        <v>-0.24000000000000002</v>
      </c>
      <c r="AN457" s="34" t="s">
        <v>1336</v>
      </c>
      <c r="AO457" s="34">
        <f t="shared" si="207"/>
        <v>-0.24000000000000002</v>
      </c>
      <c r="AP457" s="34" t="s">
        <v>1338</v>
      </c>
      <c r="AQ457" s="34">
        <f t="shared" si="208"/>
        <v>-0.24000000000000002</v>
      </c>
      <c r="AR457" s="34" t="s">
        <v>1347</v>
      </c>
      <c r="AS457" s="34">
        <f t="shared" si="209"/>
        <v>-0.24000000000000002</v>
      </c>
      <c r="AT457" s="34" t="s">
        <v>222</v>
      </c>
      <c r="AU457" s="34" t="s">
        <v>1321</v>
      </c>
      <c r="AV457" s="34">
        <f t="shared" si="210"/>
        <v>-0.36000000000000004</v>
      </c>
      <c r="AW457" s="34" t="s">
        <v>1328</v>
      </c>
      <c r="AX457" s="34">
        <f t="shared" si="210"/>
        <v>-0.36000000000000004</v>
      </c>
      <c r="AY457" s="34" t="s">
        <v>1333</v>
      </c>
      <c r="AZ457" s="34">
        <f t="shared" si="210"/>
        <v>-0.36000000000000004</v>
      </c>
      <c r="BA457" s="34" t="s">
        <v>74</v>
      </c>
      <c r="BB457" s="34">
        <f t="shared" si="210"/>
        <v>-0.36000000000000004</v>
      </c>
      <c r="BC457" s="34" t="s">
        <v>1338</v>
      </c>
      <c r="BD457" s="34">
        <f t="shared" si="211"/>
        <v>-0.36000000000000004</v>
      </c>
      <c r="BE457" s="34" t="s">
        <v>1347</v>
      </c>
      <c r="BF457" s="34">
        <f t="shared" si="212"/>
        <v>-0.36000000000000004</v>
      </c>
      <c r="BG457" s="34">
        <v>2</v>
      </c>
      <c r="BH457" s="34" t="s">
        <v>1321</v>
      </c>
      <c r="BI457" s="34">
        <f t="shared" si="213"/>
        <v>-0.36000000000000004</v>
      </c>
      <c r="BJ457" s="34" t="s">
        <v>1328</v>
      </c>
      <c r="BK457" s="34">
        <f t="shared" si="214"/>
        <v>-0.36000000000000004</v>
      </c>
      <c r="BL457" s="34" t="s">
        <v>1333</v>
      </c>
      <c r="BM457" s="34">
        <f t="shared" si="215"/>
        <v>-0.36000000000000004</v>
      </c>
      <c r="BN457" s="34" t="s">
        <v>74</v>
      </c>
      <c r="BO457" s="34">
        <f t="shared" si="216"/>
        <v>-0.36000000000000004</v>
      </c>
      <c r="BP457" s="34" t="s">
        <v>1338</v>
      </c>
      <c r="BQ457" s="34">
        <f t="shared" si="217"/>
        <v>-0.36000000000000004</v>
      </c>
      <c r="BR457" s="34" t="s">
        <v>1347</v>
      </c>
      <c r="BS457" s="34">
        <f t="shared" si="218"/>
        <v>-0.36000000000000004</v>
      </c>
      <c r="BT457" s="34">
        <v>2</v>
      </c>
      <c r="BU457" s="34" t="s">
        <v>1321</v>
      </c>
      <c r="BV457" s="34">
        <f t="shared" si="219"/>
        <v>-0.6</v>
      </c>
      <c r="BW457" s="34" t="s">
        <v>1328</v>
      </c>
      <c r="BX457" s="34">
        <f t="shared" si="219"/>
        <v>-0.6</v>
      </c>
      <c r="BY457" s="34" t="s">
        <v>1333</v>
      </c>
      <c r="BZ457" s="34">
        <f t="shared" si="219"/>
        <v>-0.6</v>
      </c>
      <c r="CA457" s="34" t="s">
        <v>21</v>
      </c>
      <c r="CB457" s="34">
        <f t="shared" si="219"/>
        <v>-0.6</v>
      </c>
      <c r="CC457" s="34" t="s">
        <v>1338</v>
      </c>
      <c r="CD457" s="34">
        <f t="shared" si="220"/>
        <v>-0.6</v>
      </c>
      <c r="CE457" s="34" t="s">
        <v>1347</v>
      </c>
      <c r="CF457" s="34">
        <f t="shared" si="221"/>
        <v>-0.6</v>
      </c>
      <c r="CG457" s="34">
        <v>2</v>
      </c>
      <c r="CH457" s="34" t="s">
        <v>1321</v>
      </c>
      <c r="CI457" s="34">
        <f t="shared" si="222"/>
        <v>-0.6</v>
      </c>
      <c r="CJ457" s="34" t="s">
        <v>1328</v>
      </c>
      <c r="CK457" s="34">
        <f t="shared" si="223"/>
        <v>-0.6</v>
      </c>
      <c r="CL457" s="34" t="s">
        <v>1333</v>
      </c>
      <c r="CM457" s="34">
        <f t="shared" si="224"/>
        <v>-0.6</v>
      </c>
      <c r="CN457" s="34" t="s">
        <v>1337</v>
      </c>
      <c r="CO457" s="34">
        <f t="shared" si="225"/>
        <v>-0.6</v>
      </c>
      <c r="CP457" s="34" t="s">
        <v>1338</v>
      </c>
      <c r="CQ457" s="34">
        <f t="shared" si="226"/>
        <v>-0.6</v>
      </c>
      <c r="CR457" s="34" t="s">
        <v>1347</v>
      </c>
      <c r="CS457" s="34">
        <f t="shared" si="227"/>
        <v>-0.6</v>
      </c>
    </row>
    <row r="458" spans="1:97" s="44" customFormat="1" ht="15.75">
      <c r="A458" s="42" t="s">
        <v>1157</v>
      </c>
      <c r="B458" s="40" t="s">
        <v>630</v>
      </c>
      <c r="C458" s="42" t="s">
        <v>44</v>
      </c>
      <c r="D458" s="42" t="s">
        <v>9</v>
      </c>
      <c r="E458" s="35"/>
      <c r="F458" s="42">
        <v>0.2</v>
      </c>
      <c r="G458" s="34">
        <v>0</v>
      </c>
      <c r="H458" s="34">
        <v>103</v>
      </c>
      <c r="I458" s="34">
        <v>81</v>
      </c>
      <c r="J458" s="34">
        <v>66</v>
      </c>
      <c r="K458" s="73">
        <v>68</v>
      </c>
      <c r="L458" s="34">
        <v>61</v>
      </c>
      <c r="M458" s="34">
        <v>51</v>
      </c>
      <c r="N458" s="34">
        <v>430</v>
      </c>
      <c r="O458" s="34" t="str">
        <f>IF(D458="理科",IF(N458&gt;=分数线!$C$2,"本科",""),IF(D458="文科",IF(N458&gt;=分数线!$C$3,"本科","")))</f>
        <v/>
      </c>
      <c r="P458" s="34">
        <f t="shared" si="228"/>
        <v>-7.2</v>
      </c>
      <c r="Q458" s="34" t="str">
        <f>IF(D458="理科",IF(N458&gt;=分数线!$C$6,"重本",""),IF(D458="文科",IF(N458&gt;=分数线!$C$7,"重本","")))</f>
        <v/>
      </c>
      <c r="R458" s="34">
        <f t="shared" si="199"/>
        <v>0</v>
      </c>
      <c r="S458" s="34">
        <f t="shared" si="200"/>
        <v>-7.2</v>
      </c>
      <c r="T458" s="34">
        <v>3</v>
      </c>
      <c r="U458" s="34" t="s">
        <v>1326</v>
      </c>
      <c r="V458" s="34">
        <f t="shared" si="201"/>
        <v>-0.12000000000000001</v>
      </c>
      <c r="W458" s="34" t="s">
        <v>1327</v>
      </c>
      <c r="X458" s="34">
        <f t="shared" si="201"/>
        <v>-0.12000000000000001</v>
      </c>
      <c r="Y458" s="34" t="s">
        <v>69</v>
      </c>
      <c r="Z458" s="34">
        <f t="shared" si="201"/>
        <v>-0.12000000000000001</v>
      </c>
      <c r="AA458" s="34" t="s">
        <v>1367</v>
      </c>
      <c r="AB458" s="34">
        <f t="shared" si="201"/>
        <v>-0.12000000000000001</v>
      </c>
      <c r="AC458" s="34" t="s">
        <v>75</v>
      </c>
      <c r="AD458" s="34">
        <f t="shared" si="202"/>
        <v>-0.12000000000000001</v>
      </c>
      <c r="AE458" s="34" t="s">
        <v>1347</v>
      </c>
      <c r="AF458" s="34">
        <f t="shared" si="203"/>
        <v>-0.12000000000000001</v>
      </c>
      <c r="AG458" s="34" t="s">
        <v>223</v>
      </c>
      <c r="AH458" s="34" t="s">
        <v>1326</v>
      </c>
      <c r="AI458" s="34">
        <f t="shared" si="204"/>
        <v>-0.12000000000000001</v>
      </c>
      <c r="AJ458" s="34" t="s">
        <v>1327</v>
      </c>
      <c r="AK458" s="34">
        <f t="shared" si="205"/>
        <v>-0.12000000000000001</v>
      </c>
      <c r="AL458" s="34" t="s">
        <v>1333</v>
      </c>
      <c r="AM458" s="34">
        <f t="shared" si="206"/>
        <v>-0.12000000000000001</v>
      </c>
      <c r="AN458" s="34" t="s">
        <v>1367</v>
      </c>
      <c r="AO458" s="34">
        <f t="shared" si="207"/>
        <v>-0.12000000000000001</v>
      </c>
      <c r="AP458" s="34" t="s">
        <v>1338</v>
      </c>
      <c r="AQ458" s="34">
        <f t="shared" si="208"/>
        <v>-0.12000000000000001</v>
      </c>
      <c r="AR458" s="34" t="s">
        <v>1347</v>
      </c>
      <c r="AS458" s="34">
        <f t="shared" si="209"/>
        <v>-0.12000000000000001</v>
      </c>
      <c r="AT458" s="34" t="s">
        <v>223</v>
      </c>
      <c r="AU458" s="34" t="s">
        <v>1323</v>
      </c>
      <c r="AV458" s="34">
        <f t="shared" si="210"/>
        <v>-0.18000000000000002</v>
      </c>
      <c r="AW458" s="34" t="s">
        <v>1327</v>
      </c>
      <c r="AX458" s="34">
        <f t="shared" si="210"/>
        <v>-0.18000000000000002</v>
      </c>
      <c r="AY458" s="34" t="s">
        <v>1355</v>
      </c>
      <c r="AZ458" s="34">
        <f t="shared" si="210"/>
        <v>-0.18000000000000002</v>
      </c>
      <c r="BA458" s="34" t="s">
        <v>1336</v>
      </c>
      <c r="BB458" s="34">
        <f t="shared" si="210"/>
        <v>-0.18000000000000002</v>
      </c>
      <c r="BC458" s="34" t="s">
        <v>75</v>
      </c>
      <c r="BD458" s="34">
        <f t="shared" si="211"/>
        <v>-0.18000000000000002</v>
      </c>
      <c r="BE458" s="34" t="s">
        <v>1347</v>
      </c>
      <c r="BF458" s="34">
        <f t="shared" si="212"/>
        <v>-0.18000000000000002</v>
      </c>
      <c r="BG458" s="34">
        <v>3</v>
      </c>
      <c r="BH458" s="34" t="s">
        <v>1323</v>
      </c>
      <c r="BI458" s="34">
        <f t="shared" si="213"/>
        <v>-0.18000000000000002</v>
      </c>
      <c r="BJ458" s="34" t="s">
        <v>1327</v>
      </c>
      <c r="BK458" s="34">
        <f t="shared" si="214"/>
        <v>-0.18000000000000002</v>
      </c>
      <c r="BL458" s="34" t="s">
        <v>1355</v>
      </c>
      <c r="BM458" s="34">
        <f t="shared" si="215"/>
        <v>-0.18000000000000002</v>
      </c>
      <c r="BN458" s="34" t="s">
        <v>1336</v>
      </c>
      <c r="BO458" s="34">
        <f t="shared" si="216"/>
        <v>-0.18000000000000002</v>
      </c>
      <c r="BP458" s="34" t="s">
        <v>1338</v>
      </c>
      <c r="BQ458" s="34">
        <f t="shared" si="217"/>
        <v>-0.18000000000000002</v>
      </c>
      <c r="BR458" s="34" t="s">
        <v>1347</v>
      </c>
      <c r="BS458" s="34">
        <f t="shared" si="218"/>
        <v>-0.18000000000000002</v>
      </c>
      <c r="BT458" s="34">
        <v>3</v>
      </c>
      <c r="BU458" s="34" t="s">
        <v>1322</v>
      </c>
      <c r="BV458" s="34">
        <f t="shared" si="219"/>
        <v>-0.3</v>
      </c>
      <c r="BW458" s="34" t="s">
        <v>1327</v>
      </c>
      <c r="BX458" s="34">
        <f t="shared" si="219"/>
        <v>-0.3</v>
      </c>
      <c r="BY458" s="34" t="s">
        <v>71</v>
      </c>
      <c r="BZ458" s="34">
        <f t="shared" si="219"/>
        <v>-0.3</v>
      </c>
      <c r="CA458" s="34" t="s">
        <v>1336</v>
      </c>
      <c r="CB458" s="34">
        <f t="shared" si="219"/>
        <v>-0.3</v>
      </c>
      <c r="CC458" s="34" t="s">
        <v>1338</v>
      </c>
      <c r="CD458" s="34">
        <f t="shared" si="220"/>
        <v>-0.3</v>
      </c>
      <c r="CE458" s="34" t="s">
        <v>1347</v>
      </c>
      <c r="CF458" s="34">
        <f t="shared" si="221"/>
        <v>-0.3</v>
      </c>
      <c r="CG458" s="34">
        <v>3</v>
      </c>
      <c r="CH458" s="34" t="s">
        <v>1322</v>
      </c>
      <c r="CI458" s="34">
        <f t="shared" si="222"/>
        <v>-0.3</v>
      </c>
      <c r="CJ458" s="34" t="s">
        <v>1327</v>
      </c>
      <c r="CK458" s="34">
        <f t="shared" si="223"/>
        <v>-0.3</v>
      </c>
      <c r="CL458" s="34" t="s">
        <v>71</v>
      </c>
      <c r="CM458" s="34">
        <f t="shared" si="224"/>
        <v>-0.3</v>
      </c>
      <c r="CN458" s="34" t="s">
        <v>1338</v>
      </c>
      <c r="CO458" s="34">
        <f t="shared" si="225"/>
        <v>-0.3</v>
      </c>
      <c r="CP458" s="34" t="s">
        <v>1336</v>
      </c>
      <c r="CQ458" s="34">
        <f t="shared" si="226"/>
        <v>-0.3</v>
      </c>
      <c r="CR458" s="34" t="s">
        <v>1347</v>
      </c>
      <c r="CS458" s="34">
        <f t="shared" si="227"/>
        <v>-0.3</v>
      </c>
    </row>
    <row r="459" spans="1:97" s="44" customFormat="1" ht="15.75">
      <c r="A459" s="42" t="s">
        <v>1158</v>
      </c>
      <c r="B459" s="40" t="s">
        <v>631</v>
      </c>
      <c r="C459" s="42" t="s">
        <v>44</v>
      </c>
      <c r="D459" s="42" t="s">
        <v>9</v>
      </c>
      <c r="E459" s="35"/>
      <c r="F459" s="42">
        <v>0</v>
      </c>
      <c r="G459" s="34">
        <v>0</v>
      </c>
      <c r="H459" s="34">
        <v>105</v>
      </c>
      <c r="I459" s="34">
        <v>81</v>
      </c>
      <c r="J459" s="34">
        <v>71</v>
      </c>
      <c r="K459" s="73">
        <v>63.5</v>
      </c>
      <c r="L459" s="34">
        <v>67</v>
      </c>
      <c r="M459" s="34">
        <v>42</v>
      </c>
      <c r="N459" s="34">
        <v>430</v>
      </c>
      <c r="O459" s="34" t="str">
        <f>IF(D459="理科",IF(N459&gt;=分数线!$C$2,"本科",""),IF(D459="文科",IF(N459&gt;=分数线!$C$3,"本科","")))</f>
        <v/>
      </c>
      <c r="P459" s="34">
        <f t="shared" si="228"/>
        <v>0</v>
      </c>
      <c r="Q459" s="34" t="str">
        <f>IF(D459="理科",IF(N459&gt;=分数线!$C$6,"重本",""),IF(D459="文科",IF(N459&gt;=分数线!$C$7,"重本","")))</f>
        <v/>
      </c>
      <c r="R459" s="34">
        <f t="shared" si="199"/>
        <v>0</v>
      </c>
      <c r="S459" s="34">
        <f t="shared" si="200"/>
        <v>0</v>
      </c>
      <c r="T459" s="34">
        <v>3</v>
      </c>
      <c r="U459" s="34" t="s">
        <v>1326</v>
      </c>
      <c r="V459" s="34">
        <f t="shared" si="201"/>
        <v>0</v>
      </c>
      <c r="W459" s="34" t="s">
        <v>1327</v>
      </c>
      <c r="X459" s="34">
        <f t="shared" si="201"/>
        <v>0</v>
      </c>
      <c r="Y459" s="34" t="s">
        <v>69</v>
      </c>
      <c r="Z459" s="34">
        <f t="shared" si="201"/>
        <v>0</v>
      </c>
      <c r="AA459" s="34" t="s">
        <v>1367</v>
      </c>
      <c r="AB459" s="34">
        <f t="shared" si="201"/>
        <v>0</v>
      </c>
      <c r="AC459" s="34" t="s">
        <v>75</v>
      </c>
      <c r="AD459" s="34">
        <f t="shared" si="202"/>
        <v>0</v>
      </c>
      <c r="AE459" s="34" t="s">
        <v>1347</v>
      </c>
      <c r="AF459" s="34">
        <f t="shared" si="203"/>
        <v>0</v>
      </c>
      <c r="AG459" s="34" t="s">
        <v>223</v>
      </c>
      <c r="AH459" s="34" t="s">
        <v>1326</v>
      </c>
      <c r="AI459" s="34">
        <f t="shared" si="204"/>
        <v>0</v>
      </c>
      <c r="AJ459" s="34" t="s">
        <v>1327</v>
      </c>
      <c r="AK459" s="34">
        <f t="shared" si="205"/>
        <v>0</v>
      </c>
      <c r="AL459" s="34" t="s">
        <v>1333</v>
      </c>
      <c r="AM459" s="34">
        <f t="shared" si="206"/>
        <v>0</v>
      </c>
      <c r="AN459" s="34" t="s">
        <v>1367</v>
      </c>
      <c r="AO459" s="34">
        <f t="shared" si="207"/>
        <v>0</v>
      </c>
      <c r="AP459" s="34" t="s">
        <v>1338</v>
      </c>
      <c r="AQ459" s="34">
        <f t="shared" si="208"/>
        <v>0</v>
      </c>
      <c r="AR459" s="34" t="s">
        <v>1347</v>
      </c>
      <c r="AS459" s="34">
        <f t="shared" si="209"/>
        <v>0</v>
      </c>
      <c r="AT459" s="34" t="s">
        <v>223</v>
      </c>
      <c r="AU459" s="34" t="s">
        <v>1323</v>
      </c>
      <c r="AV459" s="34">
        <f t="shared" si="210"/>
        <v>0</v>
      </c>
      <c r="AW459" s="34" t="s">
        <v>1327</v>
      </c>
      <c r="AX459" s="34">
        <f t="shared" si="210"/>
        <v>0</v>
      </c>
      <c r="AY459" s="34" t="s">
        <v>1355</v>
      </c>
      <c r="AZ459" s="34">
        <f t="shared" si="210"/>
        <v>0</v>
      </c>
      <c r="BA459" s="34" t="s">
        <v>1336</v>
      </c>
      <c r="BB459" s="34">
        <f t="shared" si="210"/>
        <v>0</v>
      </c>
      <c r="BC459" s="34" t="s">
        <v>75</v>
      </c>
      <c r="BD459" s="34">
        <f t="shared" si="211"/>
        <v>0</v>
      </c>
      <c r="BE459" s="34" t="s">
        <v>1347</v>
      </c>
      <c r="BF459" s="34">
        <f t="shared" si="212"/>
        <v>0</v>
      </c>
      <c r="BG459" s="34">
        <v>3</v>
      </c>
      <c r="BH459" s="34" t="s">
        <v>1323</v>
      </c>
      <c r="BI459" s="34">
        <f t="shared" si="213"/>
        <v>0</v>
      </c>
      <c r="BJ459" s="34" t="s">
        <v>1327</v>
      </c>
      <c r="BK459" s="34">
        <f t="shared" si="214"/>
        <v>0</v>
      </c>
      <c r="BL459" s="34" t="s">
        <v>1355</v>
      </c>
      <c r="BM459" s="34">
        <f t="shared" si="215"/>
        <v>0</v>
      </c>
      <c r="BN459" s="34" t="s">
        <v>1336</v>
      </c>
      <c r="BO459" s="34">
        <f t="shared" si="216"/>
        <v>0</v>
      </c>
      <c r="BP459" s="34" t="s">
        <v>1338</v>
      </c>
      <c r="BQ459" s="34">
        <f t="shared" si="217"/>
        <v>0</v>
      </c>
      <c r="BR459" s="34" t="s">
        <v>1347</v>
      </c>
      <c r="BS459" s="34">
        <f t="shared" si="218"/>
        <v>0</v>
      </c>
      <c r="BT459" s="34">
        <v>3</v>
      </c>
      <c r="BU459" s="34" t="s">
        <v>1322</v>
      </c>
      <c r="BV459" s="34">
        <f t="shared" si="219"/>
        <v>0</v>
      </c>
      <c r="BW459" s="34" t="s">
        <v>1327</v>
      </c>
      <c r="BX459" s="34">
        <f t="shared" si="219"/>
        <v>0</v>
      </c>
      <c r="BY459" s="34" t="s">
        <v>71</v>
      </c>
      <c r="BZ459" s="34">
        <f t="shared" si="219"/>
        <v>0</v>
      </c>
      <c r="CA459" s="34" t="s">
        <v>1336</v>
      </c>
      <c r="CB459" s="34">
        <f t="shared" si="219"/>
        <v>0</v>
      </c>
      <c r="CC459" s="34" t="s">
        <v>1338</v>
      </c>
      <c r="CD459" s="34">
        <f t="shared" si="220"/>
        <v>0</v>
      </c>
      <c r="CE459" s="34" t="s">
        <v>1347</v>
      </c>
      <c r="CF459" s="34">
        <f t="shared" si="221"/>
        <v>0</v>
      </c>
      <c r="CG459" s="34">
        <v>3</v>
      </c>
      <c r="CH459" s="34" t="s">
        <v>1322</v>
      </c>
      <c r="CI459" s="34">
        <f t="shared" si="222"/>
        <v>0</v>
      </c>
      <c r="CJ459" s="34" t="s">
        <v>1327</v>
      </c>
      <c r="CK459" s="34">
        <f t="shared" si="223"/>
        <v>0</v>
      </c>
      <c r="CL459" s="34" t="s">
        <v>71</v>
      </c>
      <c r="CM459" s="34">
        <f t="shared" si="224"/>
        <v>0</v>
      </c>
      <c r="CN459" s="34" t="s">
        <v>1338</v>
      </c>
      <c r="CO459" s="34">
        <f t="shared" si="225"/>
        <v>0</v>
      </c>
      <c r="CP459" s="34" t="s">
        <v>1336</v>
      </c>
      <c r="CQ459" s="34">
        <f t="shared" si="226"/>
        <v>0</v>
      </c>
      <c r="CR459" s="34" t="s">
        <v>1347</v>
      </c>
      <c r="CS459" s="34">
        <f t="shared" si="227"/>
        <v>0</v>
      </c>
    </row>
    <row r="460" spans="1:97" s="44" customFormat="1" ht="15.75">
      <c r="A460" s="42" t="s">
        <v>160</v>
      </c>
      <c r="B460" s="40" t="s">
        <v>632</v>
      </c>
      <c r="C460" s="42" t="s">
        <v>44</v>
      </c>
      <c r="D460" s="42" t="s">
        <v>9</v>
      </c>
      <c r="E460" s="35"/>
      <c r="F460" s="42">
        <v>0.5</v>
      </c>
      <c r="G460" s="34">
        <v>0</v>
      </c>
      <c r="H460" s="34">
        <v>104</v>
      </c>
      <c r="I460" s="34">
        <v>72</v>
      </c>
      <c r="J460" s="34">
        <v>75</v>
      </c>
      <c r="K460" s="73">
        <v>69</v>
      </c>
      <c r="L460" s="34">
        <v>57.5</v>
      </c>
      <c r="M460" s="34">
        <v>51</v>
      </c>
      <c r="N460" s="34">
        <v>429</v>
      </c>
      <c r="O460" s="34" t="str">
        <f>IF(D460="理科",IF(N460&gt;=分数线!$C$2,"本科",""),IF(D460="文科",IF(N460&gt;=分数线!$C$3,"本科","")))</f>
        <v/>
      </c>
      <c r="P460" s="34">
        <f t="shared" si="228"/>
        <v>-18</v>
      </c>
      <c r="Q460" s="34" t="str">
        <f>IF(D460="理科",IF(N460&gt;=分数线!$C$6,"重本",""),IF(D460="文科",IF(N460&gt;=分数线!$C$7,"重本","")))</f>
        <v/>
      </c>
      <c r="R460" s="34">
        <f t="shared" si="199"/>
        <v>0</v>
      </c>
      <c r="S460" s="34">
        <f t="shared" si="200"/>
        <v>-18</v>
      </c>
      <c r="T460" s="34">
        <v>1</v>
      </c>
      <c r="U460" s="34" t="s">
        <v>1320</v>
      </c>
      <c r="V460" s="34">
        <f t="shared" si="201"/>
        <v>-0.3</v>
      </c>
      <c r="W460" s="34" t="s">
        <v>1327</v>
      </c>
      <c r="X460" s="34">
        <f t="shared" si="201"/>
        <v>-0.3</v>
      </c>
      <c r="Y460" s="34" t="s">
        <v>1332</v>
      </c>
      <c r="Z460" s="34">
        <f t="shared" si="201"/>
        <v>-0.3</v>
      </c>
      <c r="AA460" s="34" t="s">
        <v>1367</v>
      </c>
      <c r="AB460" s="34">
        <f t="shared" si="201"/>
        <v>-0.3</v>
      </c>
      <c r="AC460" s="34" t="s">
        <v>1341</v>
      </c>
      <c r="AD460" s="34">
        <f t="shared" si="202"/>
        <v>-0.3</v>
      </c>
      <c r="AE460" s="34" t="s">
        <v>1346</v>
      </c>
      <c r="AF460" s="34">
        <f t="shared" si="203"/>
        <v>-0.3</v>
      </c>
      <c r="AG460" s="34" t="s">
        <v>226</v>
      </c>
      <c r="AH460" s="34" t="s">
        <v>1320</v>
      </c>
      <c r="AI460" s="34">
        <f t="shared" si="204"/>
        <v>-0.3</v>
      </c>
      <c r="AJ460" s="34" t="s">
        <v>1327</v>
      </c>
      <c r="AK460" s="34">
        <f t="shared" si="205"/>
        <v>-0.3</v>
      </c>
      <c r="AL460" s="34" t="s">
        <v>1332</v>
      </c>
      <c r="AM460" s="34">
        <f t="shared" si="206"/>
        <v>-0.3</v>
      </c>
      <c r="AN460" s="34" t="s">
        <v>1367</v>
      </c>
      <c r="AO460" s="34">
        <f t="shared" si="207"/>
        <v>-0.3</v>
      </c>
      <c r="AP460" s="34" t="s">
        <v>1341</v>
      </c>
      <c r="AQ460" s="34">
        <f t="shared" si="208"/>
        <v>-0.3</v>
      </c>
      <c r="AR460" s="34" t="s">
        <v>1346</v>
      </c>
      <c r="AS460" s="34">
        <f t="shared" si="209"/>
        <v>-0.3</v>
      </c>
      <c r="AT460" s="34" t="s">
        <v>226</v>
      </c>
      <c r="AU460" s="34" t="s">
        <v>1320</v>
      </c>
      <c r="AV460" s="34">
        <f t="shared" si="210"/>
        <v>-0.44999999999999996</v>
      </c>
      <c r="AW460" s="34" t="s">
        <v>1327</v>
      </c>
      <c r="AX460" s="34">
        <f t="shared" si="210"/>
        <v>-0.44999999999999996</v>
      </c>
      <c r="AY460" s="34" t="s">
        <v>1332</v>
      </c>
      <c r="AZ460" s="34">
        <f t="shared" si="210"/>
        <v>-0.44999999999999996</v>
      </c>
      <c r="BA460" s="34" t="s">
        <v>1336</v>
      </c>
      <c r="BB460" s="34">
        <f t="shared" si="210"/>
        <v>-0.44999999999999996</v>
      </c>
      <c r="BC460" s="34" t="s">
        <v>1341</v>
      </c>
      <c r="BD460" s="34">
        <f t="shared" si="211"/>
        <v>-0.44999999999999996</v>
      </c>
      <c r="BE460" s="34" t="s">
        <v>1346</v>
      </c>
      <c r="BF460" s="34">
        <f t="shared" si="212"/>
        <v>-0.44999999999999996</v>
      </c>
      <c r="BG460" s="34">
        <v>1</v>
      </c>
      <c r="BH460" s="34" t="s">
        <v>1320</v>
      </c>
      <c r="BI460" s="34">
        <f t="shared" si="213"/>
        <v>-0.44999999999999996</v>
      </c>
      <c r="BJ460" s="34" t="s">
        <v>1327</v>
      </c>
      <c r="BK460" s="34">
        <f t="shared" si="214"/>
        <v>-0.44999999999999996</v>
      </c>
      <c r="BL460" s="34" t="s">
        <v>1332</v>
      </c>
      <c r="BM460" s="34">
        <f t="shared" si="215"/>
        <v>-0.44999999999999996</v>
      </c>
      <c r="BN460" s="34" t="s">
        <v>1336</v>
      </c>
      <c r="BO460" s="34">
        <f t="shared" si="216"/>
        <v>-0.44999999999999996</v>
      </c>
      <c r="BP460" s="34" t="s">
        <v>1341</v>
      </c>
      <c r="BQ460" s="34">
        <f t="shared" si="217"/>
        <v>-0.44999999999999996</v>
      </c>
      <c r="BR460" s="34" t="s">
        <v>1346</v>
      </c>
      <c r="BS460" s="34">
        <f t="shared" si="218"/>
        <v>-0.44999999999999996</v>
      </c>
      <c r="BT460" s="34">
        <v>1</v>
      </c>
      <c r="BU460" s="34" t="s">
        <v>1320</v>
      </c>
      <c r="BV460" s="34">
        <f t="shared" si="219"/>
        <v>-0.75</v>
      </c>
      <c r="BW460" s="34" t="s">
        <v>1327</v>
      </c>
      <c r="BX460" s="34">
        <f t="shared" si="219"/>
        <v>-0.75</v>
      </c>
      <c r="BY460" s="34" t="s">
        <v>1332</v>
      </c>
      <c r="BZ460" s="34">
        <f t="shared" si="219"/>
        <v>-0.75</v>
      </c>
      <c r="CA460" s="34" t="s">
        <v>1336</v>
      </c>
      <c r="CB460" s="34">
        <f t="shared" si="219"/>
        <v>-0.75</v>
      </c>
      <c r="CC460" s="34" t="s">
        <v>1341</v>
      </c>
      <c r="CD460" s="34">
        <f t="shared" si="220"/>
        <v>-0.75</v>
      </c>
      <c r="CE460" s="34" t="s">
        <v>1346</v>
      </c>
      <c r="CF460" s="34">
        <f t="shared" si="221"/>
        <v>-0.75</v>
      </c>
      <c r="CG460" s="34">
        <v>1</v>
      </c>
      <c r="CH460" s="34" t="s">
        <v>1320</v>
      </c>
      <c r="CI460" s="34">
        <f t="shared" si="222"/>
        <v>-0.75</v>
      </c>
      <c r="CJ460" s="34" t="s">
        <v>1327</v>
      </c>
      <c r="CK460" s="34">
        <f t="shared" si="223"/>
        <v>-0.75</v>
      </c>
      <c r="CL460" s="34" t="s">
        <v>1332</v>
      </c>
      <c r="CM460" s="34">
        <f t="shared" si="224"/>
        <v>-0.75</v>
      </c>
      <c r="CN460" s="34" t="s">
        <v>1336</v>
      </c>
      <c r="CO460" s="34">
        <f t="shared" si="225"/>
        <v>-0.75</v>
      </c>
      <c r="CP460" s="34" t="s">
        <v>1341</v>
      </c>
      <c r="CQ460" s="34">
        <f t="shared" si="226"/>
        <v>-0.75</v>
      </c>
      <c r="CR460" s="34" t="s">
        <v>1346</v>
      </c>
      <c r="CS460" s="34">
        <f t="shared" si="227"/>
        <v>-0.75</v>
      </c>
    </row>
    <row r="461" spans="1:97" s="44" customFormat="1" ht="15.75">
      <c r="A461" s="42" t="s">
        <v>1159</v>
      </c>
      <c r="B461" s="40" t="s">
        <v>633</v>
      </c>
      <c r="C461" s="42" t="s">
        <v>44</v>
      </c>
      <c r="D461" s="42" t="s">
        <v>9</v>
      </c>
      <c r="E461" s="35"/>
      <c r="F461" s="42">
        <v>0</v>
      </c>
      <c r="G461" s="34">
        <v>0</v>
      </c>
      <c r="H461" s="34">
        <v>97</v>
      </c>
      <c r="I461" s="34">
        <v>87</v>
      </c>
      <c r="J461" s="34">
        <v>76</v>
      </c>
      <c r="K461" s="73">
        <v>67.5</v>
      </c>
      <c r="L461" s="34">
        <v>47</v>
      </c>
      <c r="M461" s="34">
        <v>54</v>
      </c>
      <c r="N461" s="34">
        <v>429</v>
      </c>
      <c r="O461" s="34" t="str">
        <f>IF(D461="理科",IF(N461&gt;=分数线!$C$2,"本科",""),IF(D461="文科",IF(N461&gt;=分数线!$C$3,"本科","")))</f>
        <v/>
      </c>
      <c r="P461" s="34">
        <f t="shared" si="228"/>
        <v>0</v>
      </c>
      <c r="Q461" s="34" t="str">
        <f>IF(D461="理科",IF(N461&gt;=分数线!$C$6,"重本",""),IF(D461="文科",IF(N461&gt;=分数线!$C$7,"重本","")))</f>
        <v/>
      </c>
      <c r="R461" s="34">
        <f t="shared" si="199"/>
        <v>0</v>
      </c>
      <c r="S461" s="34">
        <f t="shared" si="200"/>
        <v>0</v>
      </c>
      <c r="T461" s="34">
        <v>1</v>
      </c>
      <c r="U461" s="34" t="s">
        <v>1320</v>
      </c>
      <c r="V461" s="34">
        <f t="shared" si="201"/>
        <v>0</v>
      </c>
      <c r="W461" s="34" t="s">
        <v>1327</v>
      </c>
      <c r="X461" s="34">
        <f t="shared" si="201"/>
        <v>0</v>
      </c>
      <c r="Y461" s="34" t="s">
        <v>1332</v>
      </c>
      <c r="Z461" s="34">
        <f t="shared" si="201"/>
        <v>0</v>
      </c>
      <c r="AA461" s="34" t="s">
        <v>1367</v>
      </c>
      <c r="AB461" s="34">
        <f t="shared" si="201"/>
        <v>0</v>
      </c>
      <c r="AC461" s="34" t="s">
        <v>1341</v>
      </c>
      <c r="AD461" s="34">
        <f t="shared" si="202"/>
        <v>0</v>
      </c>
      <c r="AE461" s="34" t="s">
        <v>1346</v>
      </c>
      <c r="AF461" s="34">
        <f t="shared" si="203"/>
        <v>0</v>
      </c>
      <c r="AG461" s="34" t="s">
        <v>226</v>
      </c>
      <c r="AH461" s="34" t="s">
        <v>1320</v>
      </c>
      <c r="AI461" s="34">
        <f t="shared" si="204"/>
        <v>0</v>
      </c>
      <c r="AJ461" s="34" t="s">
        <v>1327</v>
      </c>
      <c r="AK461" s="34">
        <f t="shared" si="205"/>
        <v>0</v>
      </c>
      <c r="AL461" s="34" t="s">
        <v>1332</v>
      </c>
      <c r="AM461" s="34">
        <f t="shared" si="206"/>
        <v>0</v>
      </c>
      <c r="AN461" s="34" t="s">
        <v>1367</v>
      </c>
      <c r="AO461" s="34">
        <f t="shared" si="207"/>
        <v>0</v>
      </c>
      <c r="AP461" s="34" t="s">
        <v>1341</v>
      </c>
      <c r="AQ461" s="34">
        <f t="shared" si="208"/>
        <v>0</v>
      </c>
      <c r="AR461" s="34" t="s">
        <v>1346</v>
      </c>
      <c r="AS461" s="34">
        <f t="shared" si="209"/>
        <v>0</v>
      </c>
      <c r="AT461" s="34" t="s">
        <v>226</v>
      </c>
      <c r="AU461" s="34" t="s">
        <v>1320</v>
      </c>
      <c r="AV461" s="34">
        <f t="shared" si="210"/>
        <v>0</v>
      </c>
      <c r="AW461" s="34" t="s">
        <v>1327</v>
      </c>
      <c r="AX461" s="34">
        <f t="shared" si="210"/>
        <v>0</v>
      </c>
      <c r="AY461" s="34" t="s">
        <v>1332</v>
      </c>
      <c r="AZ461" s="34">
        <f t="shared" si="210"/>
        <v>0</v>
      </c>
      <c r="BA461" s="34" t="s">
        <v>1336</v>
      </c>
      <c r="BB461" s="34">
        <f t="shared" si="210"/>
        <v>0</v>
      </c>
      <c r="BC461" s="34" t="s">
        <v>1341</v>
      </c>
      <c r="BD461" s="34">
        <f t="shared" si="211"/>
        <v>0</v>
      </c>
      <c r="BE461" s="34" t="s">
        <v>1346</v>
      </c>
      <c r="BF461" s="34">
        <f t="shared" si="212"/>
        <v>0</v>
      </c>
      <c r="BG461" s="34">
        <v>1</v>
      </c>
      <c r="BH461" s="34" t="s">
        <v>1320</v>
      </c>
      <c r="BI461" s="34">
        <f t="shared" si="213"/>
        <v>0</v>
      </c>
      <c r="BJ461" s="34" t="s">
        <v>1327</v>
      </c>
      <c r="BK461" s="34">
        <f t="shared" si="214"/>
        <v>0</v>
      </c>
      <c r="BL461" s="34" t="s">
        <v>1332</v>
      </c>
      <c r="BM461" s="34">
        <f t="shared" si="215"/>
        <v>0</v>
      </c>
      <c r="BN461" s="34" t="s">
        <v>1336</v>
      </c>
      <c r="BO461" s="34">
        <f t="shared" si="216"/>
        <v>0</v>
      </c>
      <c r="BP461" s="34" t="s">
        <v>1341</v>
      </c>
      <c r="BQ461" s="34">
        <f t="shared" si="217"/>
        <v>0</v>
      </c>
      <c r="BR461" s="34" t="s">
        <v>1346</v>
      </c>
      <c r="BS461" s="34">
        <f t="shared" si="218"/>
        <v>0</v>
      </c>
      <c r="BT461" s="34">
        <v>1</v>
      </c>
      <c r="BU461" s="34" t="s">
        <v>1320</v>
      </c>
      <c r="BV461" s="34">
        <f t="shared" si="219"/>
        <v>0</v>
      </c>
      <c r="BW461" s="34" t="s">
        <v>1327</v>
      </c>
      <c r="BX461" s="34">
        <f t="shared" si="219"/>
        <v>0</v>
      </c>
      <c r="BY461" s="34" t="s">
        <v>1332</v>
      </c>
      <c r="BZ461" s="34">
        <f t="shared" si="219"/>
        <v>0</v>
      </c>
      <c r="CA461" s="34" t="s">
        <v>1336</v>
      </c>
      <c r="CB461" s="34">
        <f t="shared" si="219"/>
        <v>0</v>
      </c>
      <c r="CC461" s="34" t="s">
        <v>1341</v>
      </c>
      <c r="CD461" s="34">
        <f t="shared" si="220"/>
        <v>0</v>
      </c>
      <c r="CE461" s="34" t="s">
        <v>1346</v>
      </c>
      <c r="CF461" s="34">
        <f t="shared" si="221"/>
        <v>0</v>
      </c>
      <c r="CG461" s="34">
        <v>1</v>
      </c>
      <c r="CH461" s="34" t="s">
        <v>1320</v>
      </c>
      <c r="CI461" s="34">
        <f t="shared" si="222"/>
        <v>0</v>
      </c>
      <c r="CJ461" s="34" t="s">
        <v>1327</v>
      </c>
      <c r="CK461" s="34">
        <f t="shared" si="223"/>
        <v>0</v>
      </c>
      <c r="CL461" s="34" t="s">
        <v>1332</v>
      </c>
      <c r="CM461" s="34">
        <f t="shared" si="224"/>
        <v>0</v>
      </c>
      <c r="CN461" s="34" t="s">
        <v>1336</v>
      </c>
      <c r="CO461" s="34">
        <f t="shared" si="225"/>
        <v>0</v>
      </c>
      <c r="CP461" s="34" t="s">
        <v>1341</v>
      </c>
      <c r="CQ461" s="34">
        <f t="shared" si="226"/>
        <v>0</v>
      </c>
      <c r="CR461" s="34" t="s">
        <v>1346</v>
      </c>
      <c r="CS461" s="34">
        <f t="shared" si="227"/>
        <v>0</v>
      </c>
    </row>
    <row r="462" spans="1:97" s="44" customFormat="1" ht="15.75">
      <c r="A462" s="42" t="s">
        <v>1160</v>
      </c>
      <c r="B462" s="40" t="s">
        <v>634</v>
      </c>
      <c r="C462" s="42" t="s">
        <v>44</v>
      </c>
      <c r="D462" s="42" t="s">
        <v>9</v>
      </c>
      <c r="E462" s="35"/>
      <c r="F462" s="42">
        <v>0.4</v>
      </c>
      <c r="G462" s="34">
        <v>0</v>
      </c>
      <c r="H462" s="34">
        <v>92</v>
      </c>
      <c r="I462" s="34">
        <v>101</v>
      </c>
      <c r="J462" s="34">
        <v>70</v>
      </c>
      <c r="K462" s="73">
        <v>66</v>
      </c>
      <c r="L462" s="34">
        <v>58.5</v>
      </c>
      <c r="M462" s="34">
        <v>40</v>
      </c>
      <c r="N462" s="34">
        <v>428</v>
      </c>
      <c r="O462" s="34" t="str">
        <f>IF(D462="理科",IF(N462&gt;=分数线!$C$2,"本科",""),IF(D462="文科",IF(N462&gt;=分数线!$C$3,"本科","")))</f>
        <v/>
      </c>
      <c r="P462" s="34">
        <f t="shared" si="228"/>
        <v>-14.4</v>
      </c>
      <c r="Q462" s="34" t="str">
        <f>IF(D462="理科",IF(N462&gt;=分数线!$C$6,"重本",""),IF(D462="文科",IF(N462&gt;=分数线!$C$7,"重本","")))</f>
        <v/>
      </c>
      <c r="R462" s="34">
        <f t="shared" si="199"/>
        <v>0</v>
      </c>
      <c r="S462" s="34">
        <f t="shared" si="200"/>
        <v>-14.4</v>
      </c>
      <c r="T462" s="34">
        <v>1</v>
      </c>
      <c r="U462" s="34" t="s">
        <v>1320</v>
      </c>
      <c r="V462" s="34">
        <f t="shared" si="201"/>
        <v>-0.24000000000000002</v>
      </c>
      <c r="W462" s="34" t="s">
        <v>1327</v>
      </c>
      <c r="X462" s="34">
        <f t="shared" si="201"/>
        <v>-0.24000000000000002</v>
      </c>
      <c r="Y462" s="34" t="s">
        <v>1332</v>
      </c>
      <c r="Z462" s="34">
        <f t="shared" si="201"/>
        <v>-0.24000000000000002</v>
      </c>
      <c r="AA462" s="34" t="s">
        <v>1367</v>
      </c>
      <c r="AB462" s="34">
        <f t="shared" si="201"/>
        <v>-0.24000000000000002</v>
      </c>
      <c r="AC462" s="34" t="s">
        <v>1341</v>
      </c>
      <c r="AD462" s="34">
        <f t="shared" si="202"/>
        <v>-0.24000000000000002</v>
      </c>
      <c r="AE462" s="34" t="s">
        <v>1346</v>
      </c>
      <c r="AF462" s="34">
        <f t="shared" si="203"/>
        <v>-0.24000000000000002</v>
      </c>
      <c r="AG462" s="34" t="s">
        <v>226</v>
      </c>
      <c r="AH462" s="34" t="s">
        <v>1320</v>
      </c>
      <c r="AI462" s="34">
        <f t="shared" si="204"/>
        <v>-0.24000000000000002</v>
      </c>
      <c r="AJ462" s="34" t="s">
        <v>1327</v>
      </c>
      <c r="AK462" s="34">
        <f t="shared" si="205"/>
        <v>-0.24000000000000002</v>
      </c>
      <c r="AL462" s="34" t="s">
        <v>1332</v>
      </c>
      <c r="AM462" s="34">
        <f t="shared" si="206"/>
        <v>-0.24000000000000002</v>
      </c>
      <c r="AN462" s="34" t="s">
        <v>1367</v>
      </c>
      <c r="AO462" s="34">
        <f t="shared" si="207"/>
        <v>-0.24000000000000002</v>
      </c>
      <c r="AP462" s="34" t="s">
        <v>1341</v>
      </c>
      <c r="AQ462" s="34">
        <f t="shared" si="208"/>
        <v>-0.24000000000000002</v>
      </c>
      <c r="AR462" s="34" t="s">
        <v>1346</v>
      </c>
      <c r="AS462" s="34">
        <f t="shared" si="209"/>
        <v>-0.24000000000000002</v>
      </c>
      <c r="AT462" s="34" t="s">
        <v>226</v>
      </c>
      <c r="AU462" s="34" t="s">
        <v>1320</v>
      </c>
      <c r="AV462" s="34">
        <f t="shared" si="210"/>
        <v>-0.36000000000000004</v>
      </c>
      <c r="AW462" s="34" t="s">
        <v>1327</v>
      </c>
      <c r="AX462" s="34">
        <f t="shared" si="210"/>
        <v>-0.36000000000000004</v>
      </c>
      <c r="AY462" s="34" t="s">
        <v>1332</v>
      </c>
      <c r="AZ462" s="34">
        <f t="shared" si="210"/>
        <v>-0.36000000000000004</v>
      </c>
      <c r="BA462" s="34" t="s">
        <v>1336</v>
      </c>
      <c r="BB462" s="34">
        <f t="shared" si="210"/>
        <v>-0.36000000000000004</v>
      </c>
      <c r="BC462" s="34" t="s">
        <v>1341</v>
      </c>
      <c r="BD462" s="34">
        <f t="shared" si="211"/>
        <v>-0.36000000000000004</v>
      </c>
      <c r="BE462" s="34" t="s">
        <v>1346</v>
      </c>
      <c r="BF462" s="34">
        <f t="shared" si="212"/>
        <v>-0.36000000000000004</v>
      </c>
      <c r="BG462" s="34">
        <v>1</v>
      </c>
      <c r="BH462" s="34" t="s">
        <v>1320</v>
      </c>
      <c r="BI462" s="34">
        <f t="shared" si="213"/>
        <v>-0.36000000000000004</v>
      </c>
      <c r="BJ462" s="34" t="s">
        <v>1327</v>
      </c>
      <c r="BK462" s="34">
        <f t="shared" si="214"/>
        <v>-0.36000000000000004</v>
      </c>
      <c r="BL462" s="34" t="s">
        <v>1332</v>
      </c>
      <c r="BM462" s="34">
        <f t="shared" si="215"/>
        <v>-0.36000000000000004</v>
      </c>
      <c r="BN462" s="34" t="s">
        <v>1336</v>
      </c>
      <c r="BO462" s="34">
        <f t="shared" si="216"/>
        <v>-0.36000000000000004</v>
      </c>
      <c r="BP462" s="34" t="s">
        <v>1341</v>
      </c>
      <c r="BQ462" s="34">
        <f t="shared" si="217"/>
        <v>-0.36000000000000004</v>
      </c>
      <c r="BR462" s="34" t="s">
        <v>1346</v>
      </c>
      <c r="BS462" s="34">
        <f t="shared" si="218"/>
        <v>-0.36000000000000004</v>
      </c>
      <c r="BT462" s="34">
        <v>1</v>
      </c>
      <c r="BU462" s="34" t="s">
        <v>1320</v>
      </c>
      <c r="BV462" s="34">
        <f t="shared" si="219"/>
        <v>-0.6</v>
      </c>
      <c r="BW462" s="34" t="s">
        <v>1327</v>
      </c>
      <c r="BX462" s="34">
        <f t="shared" si="219"/>
        <v>-0.6</v>
      </c>
      <c r="BY462" s="34" t="s">
        <v>1332</v>
      </c>
      <c r="BZ462" s="34">
        <f t="shared" si="219"/>
        <v>-0.6</v>
      </c>
      <c r="CA462" s="34" t="s">
        <v>1336</v>
      </c>
      <c r="CB462" s="34">
        <f t="shared" si="219"/>
        <v>-0.6</v>
      </c>
      <c r="CC462" s="34" t="s">
        <v>1341</v>
      </c>
      <c r="CD462" s="34">
        <f t="shared" si="220"/>
        <v>-0.6</v>
      </c>
      <c r="CE462" s="34" t="s">
        <v>1346</v>
      </c>
      <c r="CF462" s="34">
        <f t="shared" si="221"/>
        <v>-0.6</v>
      </c>
      <c r="CG462" s="34">
        <v>1</v>
      </c>
      <c r="CH462" s="34" t="s">
        <v>1320</v>
      </c>
      <c r="CI462" s="34">
        <f t="shared" si="222"/>
        <v>-0.6</v>
      </c>
      <c r="CJ462" s="34" t="s">
        <v>1327</v>
      </c>
      <c r="CK462" s="34">
        <f t="shared" si="223"/>
        <v>-0.6</v>
      </c>
      <c r="CL462" s="34" t="s">
        <v>1332</v>
      </c>
      <c r="CM462" s="34">
        <f t="shared" si="224"/>
        <v>-0.6</v>
      </c>
      <c r="CN462" s="34" t="s">
        <v>1336</v>
      </c>
      <c r="CO462" s="34">
        <f t="shared" si="225"/>
        <v>-0.6</v>
      </c>
      <c r="CP462" s="34" t="s">
        <v>1341</v>
      </c>
      <c r="CQ462" s="34">
        <f t="shared" si="226"/>
        <v>-0.6</v>
      </c>
      <c r="CR462" s="34" t="s">
        <v>1346</v>
      </c>
      <c r="CS462" s="34">
        <f t="shared" si="227"/>
        <v>-0.6</v>
      </c>
    </row>
    <row r="463" spans="1:97" s="44" customFormat="1" ht="15.75">
      <c r="A463" s="42" t="s">
        <v>1161</v>
      </c>
      <c r="B463" s="40" t="s">
        <v>635</v>
      </c>
      <c r="C463" s="42" t="s">
        <v>44</v>
      </c>
      <c r="D463" s="42" t="s">
        <v>9</v>
      </c>
      <c r="E463" s="35"/>
      <c r="F463" s="42">
        <v>0</v>
      </c>
      <c r="G463" s="34">
        <v>0</v>
      </c>
      <c r="H463" s="34">
        <v>94</v>
      </c>
      <c r="I463" s="34">
        <v>100</v>
      </c>
      <c r="J463" s="34">
        <v>47</v>
      </c>
      <c r="K463" s="73">
        <v>70.5</v>
      </c>
      <c r="L463" s="34">
        <v>67</v>
      </c>
      <c r="M463" s="34">
        <v>49</v>
      </c>
      <c r="N463" s="34">
        <v>428</v>
      </c>
      <c r="O463" s="34" t="str">
        <f>IF(D463="理科",IF(N463&gt;=分数线!$C$2,"本科",""),IF(D463="文科",IF(N463&gt;=分数线!$C$3,"本科","")))</f>
        <v/>
      </c>
      <c r="P463" s="34">
        <f t="shared" si="228"/>
        <v>0</v>
      </c>
      <c r="Q463" s="34" t="str">
        <f>IF(D463="理科",IF(N463&gt;=分数线!$C$6,"重本",""),IF(D463="文科",IF(N463&gt;=分数线!$C$7,"重本","")))</f>
        <v/>
      </c>
      <c r="R463" s="34">
        <f t="shared" si="199"/>
        <v>0</v>
      </c>
      <c r="S463" s="34">
        <f t="shared" si="200"/>
        <v>0</v>
      </c>
      <c r="T463" s="34">
        <v>6</v>
      </c>
      <c r="U463" s="34" t="s">
        <v>1321</v>
      </c>
      <c r="V463" s="34">
        <f t="shared" si="201"/>
        <v>0</v>
      </c>
      <c r="W463" s="34" t="s">
        <v>1328</v>
      </c>
      <c r="X463" s="34">
        <f t="shared" si="201"/>
        <v>0</v>
      </c>
      <c r="Y463" s="34" t="s">
        <v>1353</v>
      </c>
      <c r="Z463" s="34">
        <f t="shared" si="201"/>
        <v>0</v>
      </c>
      <c r="AA463" s="34" t="s">
        <v>74</v>
      </c>
      <c r="AB463" s="34">
        <f t="shared" si="201"/>
        <v>0</v>
      </c>
      <c r="AC463" s="34" t="s">
        <v>75</v>
      </c>
      <c r="AD463" s="34">
        <f t="shared" si="202"/>
        <v>0</v>
      </c>
      <c r="AE463" s="34" t="s">
        <v>1368</v>
      </c>
      <c r="AF463" s="34">
        <f t="shared" si="203"/>
        <v>0</v>
      </c>
      <c r="AG463" s="34" t="s">
        <v>226</v>
      </c>
      <c r="AH463" s="34" t="s">
        <v>1320</v>
      </c>
      <c r="AI463" s="34">
        <f t="shared" si="204"/>
        <v>0</v>
      </c>
      <c r="AJ463" s="34" t="s">
        <v>1327</v>
      </c>
      <c r="AK463" s="34">
        <f t="shared" si="205"/>
        <v>0</v>
      </c>
      <c r="AL463" s="34" t="s">
        <v>1332</v>
      </c>
      <c r="AM463" s="34">
        <f t="shared" si="206"/>
        <v>0</v>
      </c>
      <c r="AN463" s="34" t="s">
        <v>1367</v>
      </c>
      <c r="AO463" s="34">
        <f t="shared" si="207"/>
        <v>0</v>
      </c>
      <c r="AP463" s="34" t="s">
        <v>1341</v>
      </c>
      <c r="AQ463" s="34">
        <f t="shared" si="208"/>
        <v>0</v>
      </c>
      <c r="AR463" s="34" t="s">
        <v>1346</v>
      </c>
      <c r="AS463" s="34">
        <f t="shared" si="209"/>
        <v>0</v>
      </c>
      <c r="AT463" s="34" t="s">
        <v>226</v>
      </c>
      <c r="AU463" s="34" t="s">
        <v>1320</v>
      </c>
      <c r="AV463" s="34">
        <f t="shared" si="210"/>
        <v>0</v>
      </c>
      <c r="AW463" s="34" t="s">
        <v>1327</v>
      </c>
      <c r="AX463" s="34">
        <f t="shared" si="210"/>
        <v>0</v>
      </c>
      <c r="AY463" s="34" t="s">
        <v>1332</v>
      </c>
      <c r="AZ463" s="34">
        <f t="shared" si="210"/>
        <v>0</v>
      </c>
      <c r="BA463" s="34" t="s">
        <v>1336</v>
      </c>
      <c r="BB463" s="34">
        <f t="shared" si="210"/>
        <v>0</v>
      </c>
      <c r="BC463" s="34" t="s">
        <v>1341</v>
      </c>
      <c r="BD463" s="34">
        <f t="shared" si="211"/>
        <v>0</v>
      </c>
      <c r="BE463" s="34" t="s">
        <v>1346</v>
      </c>
      <c r="BF463" s="34">
        <f t="shared" si="212"/>
        <v>0</v>
      </c>
      <c r="BG463" s="34">
        <v>1</v>
      </c>
      <c r="BH463" s="34" t="s">
        <v>1320</v>
      </c>
      <c r="BI463" s="34">
        <f t="shared" si="213"/>
        <v>0</v>
      </c>
      <c r="BJ463" s="34" t="s">
        <v>1327</v>
      </c>
      <c r="BK463" s="34">
        <f t="shared" si="214"/>
        <v>0</v>
      </c>
      <c r="BL463" s="34" t="s">
        <v>1332</v>
      </c>
      <c r="BM463" s="34">
        <f t="shared" si="215"/>
        <v>0</v>
      </c>
      <c r="BN463" s="34" t="s">
        <v>1336</v>
      </c>
      <c r="BO463" s="34">
        <f t="shared" si="216"/>
        <v>0</v>
      </c>
      <c r="BP463" s="34" t="s">
        <v>1341</v>
      </c>
      <c r="BQ463" s="34">
        <f t="shared" si="217"/>
        <v>0</v>
      </c>
      <c r="BR463" s="34" t="s">
        <v>1346</v>
      </c>
      <c r="BS463" s="34">
        <f t="shared" si="218"/>
        <v>0</v>
      </c>
      <c r="BT463" s="34">
        <v>1</v>
      </c>
      <c r="BU463" s="34" t="s">
        <v>1320</v>
      </c>
      <c r="BV463" s="34">
        <f t="shared" si="219"/>
        <v>0</v>
      </c>
      <c r="BW463" s="34" t="s">
        <v>1327</v>
      </c>
      <c r="BX463" s="34">
        <f t="shared" si="219"/>
        <v>0</v>
      </c>
      <c r="BY463" s="34" t="s">
        <v>1332</v>
      </c>
      <c r="BZ463" s="34">
        <f t="shared" si="219"/>
        <v>0</v>
      </c>
      <c r="CA463" s="34" t="s">
        <v>1336</v>
      </c>
      <c r="CB463" s="34">
        <f t="shared" si="219"/>
        <v>0</v>
      </c>
      <c r="CC463" s="34" t="s">
        <v>1341</v>
      </c>
      <c r="CD463" s="34">
        <f t="shared" si="220"/>
        <v>0</v>
      </c>
      <c r="CE463" s="34" t="s">
        <v>1346</v>
      </c>
      <c r="CF463" s="34">
        <f t="shared" si="221"/>
        <v>0</v>
      </c>
      <c r="CG463" s="34">
        <v>1</v>
      </c>
      <c r="CH463" s="34" t="s">
        <v>1320</v>
      </c>
      <c r="CI463" s="34">
        <f t="shared" si="222"/>
        <v>0</v>
      </c>
      <c r="CJ463" s="34" t="s">
        <v>1327</v>
      </c>
      <c r="CK463" s="34">
        <f t="shared" si="223"/>
        <v>0</v>
      </c>
      <c r="CL463" s="34" t="s">
        <v>1332</v>
      </c>
      <c r="CM463" s="34">
        <f t="shared" si="224"/>
        <v>0</v>
      </c>
      <c r="CN463" s="34" t="s">
        <v>1336</v>
      </c>
      <c r="CO463" s="34">
        <f t="shared" si="225"/>
        <v>0</v>
      </c>
      <c r="CP463" s="34" t="s">
        <v>1341</v>
      </c>
      <c r="CQ463" s="34">
        <f t="shared" si="226"/>
        <v>0</v>
      </c>
      <c r="CR463" s="34" t="s">
        <v>1346</v>
      </c>
      <c r="CS463" s="34">
        <f t="shared" si="227"/>
        <v>0</v>
      </c>
    </row>
    <row r="464" spans="1:97" s="44" customFormat="1" ht="15.75">
      <c r="A464" s="42" t="s">
        <v>1162</v>
      </c>
      <c r="B464" s="40" t="s">
        <v>636</v>
      </c>
      <c r="C464" s="42" t="s">
        <v>44</v>
      </c>
      <c r="D464" s="42" t="s">
        <v>9</v>
      </c>
      <c r="E464" s="35"/>
      <c r="F464" s="42">
        <v>0</v>
      </c>
      <c r="G464" s="34">
        <v>0</v>
      </c>
      <c r="H464" s="34">
        <v>100</v>
      </c>
      <c r="I464" s="34">
        <v>90</v>
      </c>
      <c r="J464" s="34">
        <v>55</v>
      </c>
      <c r="K464" s="73">
        <v>66</v>
      </c>
      <c r="L464" s="34">
        <v>61</v>
      </c>
      <c r="M464" s="34">
        <v>56</v>
      </c>
      <c r="N464" s="34">
        <v>428</v>
      </c>
      <c r="O464" s="34" t="str">
        <f>IF(D464="理科",IF(N464&gt;=分数线!$C$2,"本科",""),IF(D464="文科",IF(N464&gt;=分数线!$C$3,"本科","")))</f>
        <v/>
      </c>
      <c r="P464" s="34">
        <f t="shared" si="228"/>
        <v>0</v>
      </c>
      <c r="Q464" s="34" t="str">
        <f>IF(D464="理科",IF(N464&gt;=分数线!$C$6,"重本",""),IF(D464="文科",IF(N464&gt;=分数线!$C$7,"重本","")))</f>
        <v/>
      </c>
      <c r="R464" s="34">
        <f t="shared" si="199"/>
        <v>0</v>
      </c>
      <c r="S464" s="34">
        <f t="shared" si="200"/>
        <v>0</v>
      </c>
      <c r="T464" s="34">
        <v>5</v>
      </c>
      <c r="U464" s="34" t="s">
        <v>1320</v>
      </c>
      <c r="V464" s="34">
        <f t="shared" si="201"/>
        <v>0</v>
      </c>
      <c r="W464" s="34" t="s">
        <v>1328</v>
      </c>
      <c r="X464" s="34">
        <f t="shared" si="201"/>
        <v>0</v>
      </c>
      <c r="Y464" s="34" t="s">
        <v>1353</v>
      </c>
      <c r="Z464" s="34">
        <f t="shared" si="201"/>
        <v>0</v>
      </c>
      <c r="AA464" s="34" t="s">
        <v>74</v>
      </c>
      <c r="AB464" s="34">
        <f t="shared" si="201"/>
        <v>0</v>
      </c>
      <c r="AC464" s="34" t="s">
        <v>1338</v>
      </c>
      <c r="AD464" s="34">
        <f t="shared" si="202"/>
        <v>0</v>
      </c>
      <c r="AE464" s="34" t="s">
        <v>1346</v>
      </c>
      <c r="AF464" s="34">
        <f t="shared" si="203"/>
        <v>0</v>
      </c>
      <c r="AG464" s="34" t="s">
        <v>224</v>
      </c>
      <c r="AH464" s="34" t="s">
        <v>1320</v>
      </c>
      <c r="AI464" s="34">
        <f t="shared" si="204"/>
        <v>0</v>
      </c>
      <c r="AJ464" s="34" t="s">
        <v>1328</v>
      </c>
      <c r="AK464" s="34">
        <f t="shared" si="205"/>
        <v>0</v>
      </c>
      <c r="AL464" s="34" t="s">
        <v>1353</v>
      </c>
      <c r="AM464" s="34">
        <f t="shared" si="206"/>
        <v>0</v>
      </c>
      <c r="AN464" s="34" t="s">
        <v>74</v>
      </c>
      <c r="AO464" s="34">
        <f t="shared" si="207"/>
        <v>0</v>
      </c>
      <c r="AP464" s="34" t="s">
        <v>1338</v>
      </c>
      <c r="AQ464" s="34">
        <f t="shared" si="208"/>
        <v>0</v>
      </c>
      <c r="AR464" s="34" t="s">
        <v>1346</v>
      </c>
      <c r="AS464" s="34">
        <f t="shared" si="209"/>
        <v>0</v>
      </c>
      <c r="AT464" s="34" t="s">
        <v>224</v>
      </c>
      <c r="AU464" s="34" t="s">
        <v>1320</v>
      </c>
      <c r="AV464" s="34">
        <f t="shared" si="210"/>
        <v>0</v>
      </c>
      <c r="AW464" s="34" t="s">
        <v>982</v>
      </c>
      <c r="AX464" s="34">
        <f t="shared" si="210"/>
        <v>0</v>
      </c>
      <c r="AY464" s="34" t="s">
        <v>1361</v>
      </c>
      <c r="AZ464" s="34">
        <f t="shared" si="210"/>
        <v>0</v>
      </c>
      <c r="BA464" s="34" t="s">
        <v>74</v>
      </c>
      <c r="BB464" s="34">
        <f t="shared" si="210"/>
        <v>0</v>
      </c>
      <c r="BC464" s="34" t="s">
        <v>1338</v>
      </c>
      <c r="BD464" s="34">
        <f t="shared" si="211"/>
        <v>0</v>
      </c>
      <c r="BE464" s="34" t="s">
        <v>1346</v>
      </c>
      <c r="BF464" s="34">
        <f t="shared" si="212"/>
        <v>0</v>
      </c>
      <c r="BG464" s="34">
        <v>5</v>
      </c>
      <c r="BH464" s="34" t="s">
        <v>1320</v>
      </c>
      <c r="BI464" s="34">
        <f t="shared" si="213"/>
        <v>0</v>
      </c>
      <c r="BJ464" s="34" t="s">
        <v>982</v>
      </c>
      <c r="BK464" s="34">
        <f t="shared" si="214"/>
        <v>0</v>
      </c>
      <c r="BL464" s="34" t="s">
        <v>1354</v>
      </c>
      <c r="BM464" s="34">
        <f t="shared" si="215"/>
        <v>0</v>
      </c>
      <c r="BN464" s="34" t="s">
        <v>74</v>
      </c>
      <c r="BO464" s="34">
        <f t="shared" si="216"/>
        <v>0</v>
      </c>
      <c r="BP464" s="34" t="s">
        <v>1338</v>
      </c>
      <c r="BQ464" s="34">
        <f t="shared" si="217"/>
        <v>0</v>
      </c>
      <c r="BR464" s="34" t="s">
        <v>1346</v>
      </c>
      <c r="BS464" s="34">
        <f t="shared" si="218"/>
        <v>0</v>
      </c>
      <c r="BT464" s="34">
        <v>5</v>
      </c>
      <c r="BU464" s="34" t="s">
        <v>1320</v>
      </c>
      <c r="BV464" s="34">
        <f t="shared" si="219"/>
        <v>0</v>
      </c>
      <c r="BW464" s="34" t="s">
        <v>1329</v>
      </c>
      <c r="BX464" s="34">
        <f t="shared" si="219"/>
        <v>0</v>
      </c>
      <c r="BY464" s="34" t="s">
        <v>70</v>
      </c>
      <c r="BZ464" s="34">
        <f t="shared" si="219"/>
        <v>0</v>
      </c>
      <c r="CA464" s="34" t="s">
        <v>21</v>
      </c>
      <c r="CB464" s="34">
        <f t="shared" si="219"/>
        <v>0</v>
      </c>
      <c r="CC464" s="34" t="s">
        <v>1338</v>
      </c>
      <c r="CD464" s="34">
        <f t="shared" si="220"/>
        <v>0</v>
      </c>
      <c r="CE464" s="34" t="s">
        <v>1346</v>
      </c>
      <c r="CF464" s="34">
        <f t="shared" si="221"/>
        <v>0</v>
      </c>
      <c r="CG464" s="34">
        <v>5</v>
      </c>
      <c r="CH464" s="34" t="s">
        <v>1320</v>
      </c>
      <c r="CI464" s="34">
        <f t="shared" si="222"/>
        <v>0</v>
      </c>
      <c r="CJ464" s="34" t="s">
        <v>1329</v>
      </c>
      <c r="CK464" s="34">
        <f t="shared" si="223"/>
        <v>0</v>
      </c>
      <c r="CL464" s="34" t="s">
        <v>70</v>
      </c>
      <c r="CM464" s="34">
        <f t="shared" si="224"/>
        <v>0</v>
      </c>
      <c r="CN464" s="34" t="s">
        <v>1337</v>
      </c>
      <c r="CO464" s="34">
        <f t="shared" si="225"/>
        <v>0</v>
      </c>
      <c r="CP464" s="34" t="s">
        <v>1338</v>
      </c>
      <c r="CQ464" s="34">
        <f t="shared" si="226"/>
        <v>0</v>
      </c>
      <c r="CR464" s="34" t="s">
        <v>1346</v>
      </c>
      <c r="CS464" s="34">
        <f t="shared" si="227"/>
        <v>0</v>
      </c>
    </row>
    <row r="465" spans="1:97" s="44" customFormat="1" ht="15.75">
      <c r="A465" s="42" t="s">
        <v>1163</v>
      </c>
      <c r="B465" s="40" t="s">
        <v>637</v>
      </c>
      <c r="C465" s="42" t="s">
        <v>44</v>
      </c>
      <c r="D465" s="42" t="s">
        <v>9</v>
      </c>
      <c r="E465" s="35"/>
      <c r="F465" s="42">
        <v>0</v>
      </c>
      <c r="G465" s="34">
        <v>0</v>
      </c>
      <c r="H465" s="34">
        <v>103</v>
      </c>
      <c r="I465" s="34">
        <v>72</v>
      </c>
      <c r="J465" s="34">
        <v>75</v>
      </c>
      <c r="K465" s="73">
        <v>68.5</v>
      </c>
      <c r="L465" s="34">
        <v>70</v>
      </c>
      <c r="M465" s="34">
        <v>38</v>
      </c>
      <c r="N465" s="34">
        <v>427</v>
      </c>
      <c r="O465" s="34" t="str">
        <f>IF(D465="理科",IF(N465&gt;=分数线!$C$2,"本科",""),IF(D465="文科",IF(N465&gt;=分数线!$C$3,"本科","")))</f>
        <v/>
      </c>
      <c r="P465" s="34">
        <f t="shared" si="228"/>
        <v>0</v>
      </c>
      <c r="Q465" s="34" t="str">
        <f>IF(D465="理科",IF(N465&gt;=分数线!$C$6,"重本",""),IF(D465="文科",IF(N465&gt;=分数线!$C$7,"重本","")))</f>
        <v/>
      </c>
      <c r="R465" s="34">
        <f t="shared" si="199"/>
        <v>0</v>
      </c>
      <c r="S465" s="34">
        <f t="shared" si="200"/>
        <v>0</v>
      </c>
      <c r="T465" s="34" t="e">
        <v>#N/A</v>
      </c>
      <c r="U465" s="34" t="e">
        <v>#N/A</v>
      </c>
      <c r="V465" s="34">
        <f t="shared" si="201"/>
        <v>0</v>
      </c>
      <c r="W465" s="34" t="e">
        <v>#N/A</v>
      </c>
      <c r="X465" s="34">
        <f t="shared" si="201"/>
        <v>0</v>
      </c>
      <c r="Y465" s="34" t="e">
        <v>#N/A</v>
      </c>
      <c r="Z465" s="34">
        <f t="shared" si="201"/>
        <v>0</v>
      </c>
      <c r="AA465" s="34" t="e">
        <v>#N/A</v>
      </c>
      <c r="AB465" s="34">
        <f t="shared" si="201"/>
        <v>0</v>
      </c>
      <c r="AC465" s="34" t="e">
        <v>#N/A</v>
      </c>
      <c r="AD465" s="34">
        <f t="shared" si="202"/>
        <v>0</v>
      </c>
      <c r="AE465" s="34" t="e">
        <v>#N/A</v>
      </c>
      <c r="AF465" s="34">
        <f t="shared" si="203"/>
        <v>0</v>
      </c>
      <c r="AG465" s="34" t="s">
        <v>226</v>
      </c>
      <c r="AH465" s="34" t="s">
        <v>1320</v>
      </c>
      <c r="AI465" s="34">
        <f t="shared" si="204"/>
        <v>0</v>
      </c>
      <c r="AJ465" s="34" t="s">
        <v>1327</v>
      </c>
      <c r="AK465" s="34">
        <f t="shared" si="205"/>
        <v>0</v>
      </c>
      <c r="AL465" s="34" t="s">
        <v>1332</v>
      </c>
      <c r="AM465" s="34">
        <f t="shared" si="206"/>
        <v>0</v>
      </c>
      <c r="AN465" s="34" t="s">
        <v>1367</v>
      </c>
      <c r="AO465" s="34">
        <f t="shared" si="207"/>
        <v>0</v>
      </c>
      <c r="AP465" s="34" t="s">
        <v>1341</v>
      </c>
      <c r="AQ465" s="34">
        <f t="shared" si="208"/>
        <v>0</v>
      </c>
      <c r="AR465" s="34" t="s">
        <v>1346</v>
      </c>
      <c r="AS465" s="34">
        <f t="shared" si="209"/>
        <v>0</v>
      </c>
      <c r="AT465" s="34" t="s">
        <v>226</v>
      </c>
      <c r="AU465" s="34" t="s">
        <v>1320</v>
      </c>
      <c r="AV465" s="34">
        <f t="shared" si="210"/>
        <v>0</v>
      </c>
      <c r="AW465" s="34" t="s">
        <v>1327</v>
      </c>
      <c r="AX465" s="34">
        <f t="shared" si="210"/>
        <v>0</v>
      </c>
      <c r="AY465" s="34" t="s">
        <v>1332</v>
      </c>
      <c r="AZ465" s="34">
        <f t="shared" si="210"/>
        <v>0</v>
      </c>
      <c r="BA465" s="34" t="s">
        <v>1336</v>
      </c>
      <c r="BB465" s="34">
        <f t="shared" si="210"/>
        <v>0</v>
      </c>
      <c r="BC465" s="34" t="s">
        <v>1341</v>
      </c>
      <c r="BD465" s="34">
        <f t="shared" si="211"/>
        <v>0</v>
      </c>
      <c r="BE465" s="34" t="s">
        <v>1346</v>
      </c>
      <c r="BF465" s="34">
        <f t="shared" si="212"/>
        <v>0</v>
      </c>
      <c r="BG465" s="34">
        <v>1</v>
      </c>
      <c r="BH465" s="34" t="s">
        <v>1320</v>
      </c>
      <c r="BI465" s="34">
        <f t="shared" si="213"/>
        <v>0</v>
      </c>
      <c r="BJ465" s="34" t="s">
        <v>1327</v>
      </c>
      <c r="BK465" s="34">
        <f t="shared" si="214"/>
        <v>0</v>
      </c>
      <c r="BL465" s="34" t="s">
        <v>1332</v>
      </c>
      <c r="BM465" s="34">
        <f t="shared" si="215"/>
        <v>0</v>
      </c>
      <c r="BN465" s="34" t="s">
        <v>1336</v>
      </c>
      <c r="BO465" s="34">
        <f t="shared" si="216"/>
        <v>0</v>
      </c>
      <c r="BP465" s="34" t="s">
        <v>1341</v>
      </c>
      <c r="BQ465" s="34">
        <f t="shared" si="217"/>
        <v>0</v>
      </c>
      <c r="BR465" s="34" t="s">
        <v>1346</v>
      </c>
      <c r="BS465" s="34">
        <f t="shared" si="218"/>
        <v>0</v>
      </c>
      <c r="BT465" s="34">
        <v>1</v>
      </c>
      <c r="BU465" s="34" t="s">
        <v>1320</v>
      </c>
      <c r="BV465" s="34">
        <f t="shared" si="219"/>
        <v>0</v>
      </c>
      <c r="BW465" s="34" t="s">
        <v>1327</v>
      </c>
      <c r="BX465" s="34">
        <f t="shared" si="219"/>
        <v>0</v>
      </c>
      <c r="BY465" s="34" t="s">
        <v>1332</v>
      </c>
      <c r="BZ465" s="34">
        <f t="shared" si="219"/>
        <v>0</v>
      </c>
      <c r="CA465" s="34" t="s">
        <v>1336</v>
      </c>
      <c r="CB465" s="34">
        <f t="shared" si="219"/>
        <v>0</v>
      </c>
      <c r="CC465" s="34" t="s">
        <v>1341</v>
      </c>
      <c r="CD465" s="34">
        <f t="shared" si="220"/>
        <v>0</v>
      </c>
      <c r="CE465" s="34" t="s">
        <v>1346</v>
      </c>
      <c r="CF465" s="34">
        <f t="shared" si="221"/>
        <v>0</v>
      </c>
      <c r="CG465" s="34">
        <v>1</v>
      </c>
      <c r="CH465" s="34" t="s">
        <v>1320</v>
      </c>
      <c r="CI465" s="34">
        <f t="shared" si="222"/>
        <v>0</v>
      </c>
      <c r="CJ465" s="34" t="s">
        <v>1327</v>
      </c>
      <c r="CK465" s="34">
        <f t="shared" si="223"/>
        <v>0</v>
      </c>
      <c r="CL465" s="34" t="s">
        <v>1332</v>
      </c>
      <c r="CM465" s="34">
        <f t="shared" si="224"/>
        <v>0</v>
      </c>
      <c r="CN465" s="34" t="s">
        <v>1336</v>
      </c>
      <c r="CO465" s="34">
        <f t="shared" si="225"/>
        <v>0</v>
      </c>
      <c r="CP465" s="34" t="s">
        <v>1341</v>
      </c>
      <c r="CQ465" s="34">
        <f t="shared" si="226"/>
        <v>0</v>
      </c>
      <c r="CR465" s="34" t="s">
        <v>1346</v>
      </c>
      <c r="CS465" s="34">
        <f t="shared" si="227"/>
        <v>0</v>
      </c>
    </row>
    <row r="466" spans="1:97" s="44" customFormat="1" ht="15.75">
      <c r="A466" s="42" t="s">
        <v>1164</v>
      </c>
      <c r="B466" s="40" t="s">
        <v>638</v>
      </c>
      <c r="C466" s="42" t="s">
        <v>44</v>
      </c>
      <c r="D466" s="42" t="s">
        <v>9</v>
      </c>
      <c r="E466" s="35"/>
      <c r="F466" s="42">
        <v>0</v>
      </c>
      <c r="G466" s="34">
        <v>0</v>
      </c>
      <c r="H466" s="34">
        <v>96</v>
      </c>
      <c r="I466" s="34">
        <v>66</v>
      </c>
      <c r="J466" s="34">
        <v>82</v>
      </c>
      <c r="K466" s="73">
        <v>49</v>
      </c>
      <c r="L466" s="34">
        <v>73.5</v>
      </c>
      <c r="M466" s="34">
        <v>58</v>
      </c>
      <c r="N466" s="34">
        <v>425</v>
      </c>
      <c r="O466" s="34" t="str">
        <f>IF(D466="理科",IF(N466&gt;=分数线!$C$2,"本科",""),IF(D466="文科",IF(N466&gt;=分数线!$C$3,"本科","")))</f>
        <v/>
      </c>
      <c r="P466" s="34">
        <f t="shared" si="228"/>
        <v>0</v>
      </c>
      <c r="Q466" s="34" t="str">
        <f>IF(D466="理科",IF(N466&gt;=分数线!$C$6,"重本",""),IF(D466="文科",IF(N466&gt;=分数线!$C$7,"重本","")))</f>
        <v/>
      </c>
      <c r="R466" s="34">
        <f t="shared" si="199"/>
        <v>0</v>
      </c>
      <c r="S466" s="34">
        <f t="shared" si="200"/>
        <v>0</v>
      </c>
      <c r="T466" s="34">
        <v>3</v>
      </c>
      <c r="U466" s="34" t="s">
        <v>1326</v>
      </c>
      <c r="V466" s="34">
        <f t="shared" si="201"/>
        <v>0</v>
      </c>
      <c r="W466" s="34" t="s">
        <v>1327</v>
      </c>
      <c r="X466" s="34">
        <f t="shared" si="201"/>
        <v>0</v>
      </c>
      <c r="Y466" s="34" t="s">
        <v>69</v>
      </c>
      <c r="Z466" s="34">
        <f t="shared" si="201"/>
        <v>0</v>
      </c>
      <c r="AA466" s="34" t="s">
        <v>1367</v>
      </c>
      <c r="AB466" s="34">
        <f t="shared" si="201"/>
        <v>0</v>
      </c>
      <c r="AC466" s="34" t="s">
        <v>75</v>
      </c>
      <c r="AD466" s="34">
        <f t="shared" si="202"/>
        <v>0</v>
      </c>
      <c r="AE466" s="34" t="s">
        <v>1347</v>
      </c>
      <c r="AF466" s="34">
        <f t="shared" si="203"/>
        <v>0</v>
      </c>
      <c r="AG466" s="34" t="s">
        <v>223</v>
      </c>
      <c r="AH466" s="34" t="s">
        <v>1326</v>
      </c>
      <c r="AI466" s="34">
        <f t="shared" si="204"/>
        <v>0</v>
      </c>
      <c r="AJ466" s="34" t="s">
        <v>1327</v>
      </c>
      <c r="AK466" s="34">
        <f t="shared" si="205"/>
        <v>0</v>
      </c>
      <c r="AL466" s="34" t="s">
        <v>1333</v>
      </c>
      <c r="AM466" s="34">
        <f t="shared" si="206"/>
        <v>0</v>
      </c>
      <c r="AN466" s="34" t="s">
        <v>1367</v>
      </c>
      <c r="AO466" s="34">
        <f t="shared" si="207"/>
        <v>0</v>
      </c>
      <c r="AP466" s="34" t="s">
        <v>1338</v>
      </c>
      <c r="AQ466" s="34">
        <f t="shared" si="208"/>
        <v>0</v>
      </c>
      <c r="AR466" s="34" t="s">
        <v>1347</v>
      </c>
      <c r="AS466" s="34">
        <f t="shared" si="209"/>
        <v>0</v>
      </c>
      <c r="AT466" s="34" t="s">
        <v>223</v>
      </c>
      <c r="AU466" s="34" t="s">
        <v>1323</v>
      </c>
      <c r="AV466" s="34">
        <f t="shared" si="210"/>
        <v>0</v>
      </c>
      <c r="AW466" s="34" t="s">
        <v>1327</v>
      </c>
      <c r="AX466" s="34">
        <f t="shared" si="210"/>
        <v>0</v>
      </c>
      <c r="AY466" s="34" t="s">
        <v>1355</v>
      </c>
      <c r="AZ466" s="34">
        <f t="shared" si="210"/>
        <v>0</v>
      </c>
      <c r="BA466" s="34" t="s">
        <v>1336</v>
      </c>
      <c r="BB466" s="34">
        <f t="shared" si="210"/>
        <v>0</v>
      </c>
      <c r="BC466" s="34" t="s">
        <v>75</v>
      </c>
      <c r="BD466" s="34">
        <f t="shared" si="211"/>
        <v>0</v>
      </c>
      <c r="BE466" s="34" t="s">
        <v>1347</v>
      </c>
      <c r="BF466" s="34">
        <f t="shared" si="212"/>
        <v>0</v>
      </c>
      <c r="BG466" s="34">
        <v>3</v>
      </c>
      <c r="BH466" s="34" t="s">
        <v>1323</v>
      </c>
      <c r="BI466" s="34">
        <f t="shared" si="213"/>
        <v>0</v>
      </c>
      <c r="BJ466" s="34" t="s">
        <v>1327</v>
      </c>
      <c r="BK466" s="34">
        <f t="shared" si="214"/>
        <v>0</v>
      </c>
      <c r="BL466" s="34" t="s">
        <v>1355</v>
      </c>
      <c r="BM466" s="34">
        <f t="shared" si="215"/>
        <v>0</v>
      </c>
      <c r="BN466" s="34" t="s">
        <v>1336</v>
      </c>
      <c r="BO466" s="34">
        <f t="shared" si="216"/>
        <v>0</v>
      </c>
      <c r="BP466" s="34" t="s">
        <v>1338</v>
      </c>
      <c r="BQ466" s="34">
        <f t="shared" si="217"/>
        <v>0</v>
      </c>
      <c r="BR466" s="34" t="s">
        <v>1347</v>
      </c>
      <c r="BS466" s="34">
        <f t="shared" si="218"/>
        <v>0</v>
      </c>
      <c r="BT466" s="34">
        <v>3</v>
      </c>
      <c r="BU466" s="34" t="s">
        <v>1322</v>
      </c>
      <c r="BV466" s="34">
        <f t="shared" si="219"/>
        <v>0</v>
      </c>
      <c r="BW466" s="34" t="s">
        <v>1327</v>
      </c>
      <c r="BX466" s="34">
        <f t="shared" si="219"/>
        <v>0</v>
      </c>
      <c r="BY466" s="34" t="s">
        <v>71</v>
      </c>
      <c r="BZ466" s="34">
        <f t="shared" si="219"/>
        <v>0</v>
      </c>
      <c r="CA466" s="34" t="s">
        <v>1336</v>
      </c>
      <c r="CB466" s="34">
        <f t="shared" si="219"/>
        <v>0</v>
      </c>
      <c r="CC466" s="34" t="s">
        <v>1338</v>
      </c>
      <c r="CD466" s="34">
        <f t="shared" si="220"/>
        <v>0</v>
      </c>
      <c r="CE466" s="34" t="s">
        <v>1347</v>
      </c>
      <c r="CF466" s="34">
        <f t="shared" si="221"/>
        <v>0</v>
      </c>
      <c r="CG466" s="34">
        <v>3</v>
      </c>
      <c r="CH466" s="34" t="s">
        <v>1322</v>
      </c>
      <c r="CI466" s="34">
        <f t="shared" si="222"/>
        <v>0</v>
      </c>
      <c r="CJ466" s="34" t="s">
        <v>1327</v>
      </c>
      <c r="CK466" s="34">
        <f t="shared" si="223"/>
        <v>0</v>
      </c>
      <c r="CL466" s="34" t="s">
        <v>71</v>
      </c>
      <c r="CM466" s="34">
        <f t="shared" si="224"/>
        <v>0</v>
      </c>
      <c r="CN466" s="34" t="s">
        <v>1338</v>
      </c>
      <c r="CO466" s="34">
        <f t="shared" si="225"/>
        <v>0</v>
      </c>
      <c r="CP466" s="34" t="s">
        <v>1336</v>
      </c>
      <c r="CQ466" s="34">
        <f t="shared" si="226"/>
        <v>0</v>
      </c>
      <c r="CR466" s="34" t="s">
        <v>1347</v>
      </c>
      <c r="CS466" s="34">
        <f t="shared" si="227"/>
        <v>0</v>
      </c>
    </row>
    <row r="467" spans="1:97" s="44" customFormat="1" ht="15.75">
      <c r="A467" s="42" t="s">
        <v>195</v>
      </c>
      <c r="B467" s="40" t="s">
        <v>639</v>
      </c>
      <c r="C467" s="42" t="s">
        <v>44</v>
      </c>
      <c r="D467" s="42" t="s">
        <v>9</v>
      </c>
      <c r="E467" s="35"/>
      <c r="F467" s="42">
        <v>0</v>
      </c>
      <c r="G467" s="34">
        <v>0</v>
      </c>
      <c r="H467" s="34">
        <v>102</v>
      </c>
      <c r="I467" s="34">
        <v>87</v>
      </c>
      <c r="J467" s="34">
        <v>60</v>
      </c>
      <c r="K467" s="73">
        <v>60</v>
      </c>
      <c r="L467" s="34">
        <v>64</v>
      </c>
      <c r="M467" s="34">
        <v>51</v>
      </c>
      <c r="N467" s="34">
        <v>424</v>
      </c>
      <c r="O467" s="34" t="str">
        <f>IF(D467="理科",IF(N467&gt;=分数线!$C$2,"本科",""),IF(D467="文科",IF(N467&gt;=分数线!$C$3,"本科","")))</f>
        <v/>
      </c>
      <c r="P467" s="34">
        <f t="shared" si="228"/>
        <v>0</v>
      </c>
      <c r="Q467" s="34" t="str">
        <f>IF(D467="理科",IF(N467&gt;=分数线!$C$6,"重本",""),IF(D467="文科",IF(N467&gt;=分数线!$C$7,"重本","")))</f>
        <v/>
      </c>
      <c r="R467" s="34">
        <f t="shared" si="199"/>
        <v>0</v>
      </c>
      <c r="S467" s="34">
        <f t="shared" si="200"/>
        <v>0</v>
      </c>
      <c r="T467" s="34">
        <v>3</v>
      </c>
      <c r="U467" s="34" t="s">
        <v>1326</v>
      </c>
      <c r="V467" s="34">
        <f t="shared" si="201"/>
        <v>0</v>
      </c>
      <c r="W467" s="34" t="s">
        <v>1327</v>
      </c>
      <c r="X467" s="34">
        <f t="shared" si="201"/>
        <v>0</v>
      </c>
      <c r="Y467" s="34" t="s">
        <v>69</v>
      </c>
      <c r="Z467" s="34">
        <f t="shared" si="201"/>
        <v>0</v>
      </c>
      <c r="AA467" s="34" t="s">
        <v>1367</v>
      </c>
      <c r="AB467" s="34">
        <f t="shared" si="201"/>
        <v>0</v>
      </c>
      <c r="AC467" s="34" t="s">
        <v>75</v>
      </c>
      <c r="AD467" s="34">
        <f t="shared" si="202"/>
        <v>0</v>
      </c>
      <c r="AE467" s="34" t="s">
        <v>1347</v>
      </c>
      <c r="AF467" s="34">
        <f t="shared" si="203"/>
        <v>0</v>
      </c>
      <c r="AG467" s="34" t="s">
        <v>223</v>
      </c>
      <c r="AH467" s="34" t="s">
        <v>1326</v>
      </c>
      <c r="AI467" s="34">
        <f t="shared" si="204"/>
        <v>0</v>
      </c>
      <c r="AJ467" s="34" t="s">
        <v>1327</v>
      </c>
      <c r="AK467" s="34">
        <f t="shared" si="205"/>
        <v>0</v>
      </c>
      <c r="AL467" s="34" t="s">
        <v>1333</v>
      </c>
      <c r="AM467" s="34">
        <f t="shared" si="206"/>
        <v>0</v>
      </c>
      <c r="AN467" s="34" t="s">
        <v>1367</v>
      </c>
      <c r="AO467" s="34">
        <f t="shared" si="207"/>
        <v>0</v>
      </c>
      <c r="AP467" s="34" t="s">
        <v>1338</v>
      </c>
      <c r="AQ467" s="34">
        <f t="shared" si="208"/>
        <v>0</v>
      </c>
      <c r="AR467" s="34" t="s">
        <v>1347</v>
      </c>
      <c r="AS467" s="34">
        <f t="shared" si="209"/>
        <v>0</v>
      </c>
      <c r="AT467" s="34" t="s">
        <v>223</v>
      </c>
      <c r="AU467" s="34" t="s">
        <v>1323</v>
      </c>
      <c r="AV467" s="34">
        <f t="shared" si="210"/>
        <v>0</v>
      </c>
      <c r="AW467" s="34" t="s">
        <v>1327</v>
      </c>
      <c r="AX467" s="34">
        <f t="shared" si="210"/>
        <v>0</v>
      </c>
      <c r="AY467" s="34" t="s">
        <v>1355</v>
      </c>
      <c r="AZ467" s="34">
        <f t="shared" si="210"/>
        <v>0</v>
      </c>
      <c r="BA467" s="34" t="s">
        <v>1336</v>
      </c>
      <c r="BB467" s="34">
        <f t="shared" si="210"/>
        <v>0</v>
      </c>
      <c r="BC467" s="34" t="s">
        <v>75</v>
      </c>
      <c r="BD467" s="34">
        <f t="shared" si="211"/>
        <v>0</v>
      </c>
      <c r="BE467" s="34" t="s">
        <v>1347</v>
      </c>
      <c r="BF467" s="34">
        <f t="shared" si="212"/>
        <v>0</v>
      </c>
      <c r="BG467" s="34">
        <v>3</v>
      </c>
      <c r="BH467" s="34" t="s">
        <v>1323</v>
      </c>
      <c r="BI467" s="34">
        <f t="shared" si="213"/>
        <v>0</v>
      </c>
      <c r="BJ467" s="34" t="s">
        <v>1327</v>
      </c>
      <c r="BK467" s="34">
        <f t="shared" si="214"/>
        <v>0</v>
      </c>
      <c r="BL467" s="34" t="s">
        <v>1355</v>
      </c>
      <c r="BM467" s="34">
        <f t="shared" si="215"/>
        <v>0</v>
      </c>
      <c r="BN467" s="34" t="s">
        <v>1336</v>
      </c>
      <c r="BO467" s="34">
        <f t="shared" si="216"/>
        <v>0</v>
      </c>
      <c r="BP467" s="34" t="s">
        <v>1338</v>
      </c>
      <c r="BQ467" s="34">
        <f t="shared" si="217"/>
        <v>0</v>
      </c>
      <c r="BR467" s="34" t="s">
        <v>1347</v>
      </c>
      <c r="BS467" s="34">
        <f t="shared" si="218"/>
        <v>0</v>
      </c>
      <c r="BT467" s="34">
        <v>3</v>
      </c>
      <c r="BU467" s="34" t="s">
        <v>1322</v>
      </c>
      <c r="BV467" s="34">
        <f t="shared" si="219"/>
        <v>0</v>
      </c>
      <c r="BW467" s="34" t="s">
        <v>1327</v>
      </c>
      <c r="BX467" s="34">
        <f t="shared" si="219"/>
        <v>0</v>
      </c>
      <c r="BY467" s="34" t="s">
        <v>71</v>
      </c>
      <c r="BZ467" s="34">
        <f t="shared" si="219"/>
        <v>0</v>
      </c>
      <c r="CA467" s="34" t="s">
        <v>1336</v>
      </c>
      <c r="CB467" s="34">
        <f t="shared" si="219"/>
        <v>0</v>
      </c>
      <c r="CC467" s="34" t="s">
        <v>1338</v>
      </c>
      <c r="CD467" s="34">
        <f t="shared" si="220"/>
        <v>0</v>
      </c>
      <c r="CE467" s="34" t="s">
        <v>1347</v>
      </c>
      <c r="CF467" s="34">
        <f t="shared" si="221"/>
        <v>0</v>
      </c>
      <c r="CG467" s="34">
        <v>3</v>
      </c>
      <c r="CH467" s="34" t="s">
        <v>1322</v>
      </c>
      <c r="CI467" s="34">
        <f t="shared" si="222"/>
        <v>0</v>
      </c>
      <c r="CJ467" s="34" t="s">
        <v>1327</v>
      </c>
      <c r="CK467" s="34">
        <f t="shared" si="223"/>
        <v>0</v>
      </c>
      <c r="CL467" s="34" t="s">
        <v>71</v>
      </c>
      <c r="CM467" s="34">
        <f t="shared" si="224"/>
        <v>0</v>
      </c>
      <c r="CN467" s="34" t="s">
        <v>1338</v>
      </c>
      <c r="CO467" s="34">
        <f t="shared" si="225"/>
        <v>0</v>
      </c>
      <c r="CP467" s="34" t="s">
        <v>1336</v>
      </c>
      <c r="CQ467" s="34">
        <f t="shared" si="226"/>
        <v>0</v>
      </c>
      <c r="CR467" s="34" t="s">
        <v>1347</v>
      </c>
      <c r="CS467" s="34">
        <f t="shared" si="227"/>
        <v>0</v>
      </c>
    </row>
    <row r="468" spans="1:97" s="44" customFormat="1" ht="15.75">
      <c r="A468" s="42" t="s">
        <v>1165</v>
      </c>
      <c r="B468" s="40" t="s">
        <v>640</v>
      </c>
      <c r="C468" s="42" t="s">
        <v>44</v>
      </c>
      <c r="D468" s="42" t="s">
        <v>9</v>
      </c>
      <c r="E468" s="35"/>
      <c r="F468" s="42">
        <v>0.2</v>
      </c>
      <c r="G468" s="34">
        <v>0</v>
      </c>
      <c r="H468" s="34">
        <v>94</v>
      </c>
      <c r="I468" s="34">
        <v>82</v>
      </c>
      <c r="J468" s="34">
        <v>97</v>
      </c>
      <c r="K468" s="73">
        <v>55</v>
      </c>
      <c r="L468" s="34">
        <v>56.5</v>
      </c>
      <c r="M468" s="34">
        <v>37</v>
      </c>
      <c r="N468" s="34">
        <v>422</v>
      </c>
      <c r="O468" s="34" t="str">
        <f>IF(D468="理科",IF(N468&gt;=分数线!$C$2,"本科",""),IF(D468="文科",IF(N468&gt;=分数线!$C$3,"本科","")))</f>
        <v/>
      </c>
      <c r="P468" s="34">
        <f t="shared" si="228"/>
        <v>-7.2</v>
      </c>
      <c r="Q468" s="34" t="str">
        <f>IF(D468="理科",IF(N468&gt;=分数线!$C$6,"重本",""),IF(D468="文科",IF(N468&gt;=分数线!$C$7,"重本","")))</f>
        <v/>
      </c>
      <c r="R468" s="34">
        <f t="shared" si="199"/>
        <v>0</v>
      </c>
      <c r="S468" s="34">
        <f t="shared" si="200"/>
        <v>-7.2</v>
      </c>
      <c r="T468" s="34">
        <v>1</v>
      </c>
      <c r="U468" s="34" t="s">
        <v>1320</v>
      </c>
      <c r="V468" s="34">
        <f t="shared" si="201"/>
        <v>-0.12000000000000001</v>
      </c>
      <c r="W468" s="34" t="s">
        <v>1327</v>
      </c>
      <c r="X468" s="34">
        <f t="shared" si="201"/>
        <v>-0.12000000000000001</v>
      </c>
      <c r="Y468" s="34" t="s">
        <v>1332</v>
      </c>
      <c r="Z468" s="34">
        <f t="shared" si="201"/>
        <v>-0.12000000000000001</v>
      </c>
      <c r="AA468" s="34" t="s">
        <v>1367</v>
      </c>
      <c r="AB468" s="34">
        <f t="shared" si="201"/>
        <v>-0.12000000000000001</v>
      </c>
      <c r="AC468" s="34" t="s">
        <v>1341</v>
      </c>
      <c r="AD468" s="34">
        <f t="shared" si="202"/>
        <v>-0.12000000000000001</v>
      </c>
      <c r="AE468" s="34" t="s">
        <v>1346</v>
      </c>
      <c r="AF468" s="34">
        <f t="shared" si="203"/>
        <v>-0.12000000000000001</v>
      </c>
      <c r="AG468" s="34" t="s">
        <v>226</v>
      </c>
      <c r="AH468" s="34" t="s">
        <v>1320</v>
      </c>
      <c r="AI468" s="34">
        <f t="shared" si="204"/>
        <v>-0.12000000000000001</v>
      </c>
      <c r="AJ468" s="34" t="s">
        <v>1327</v>
      </c>
      <c r="AK468" s="34">
        <f t="shared" si="205"/>
        <v>-0.12000000000000001</v>
      </c>
      <c r="AL468" s="34" t="s">
        <v>1332</v>
      </c>
      <c r="AM468" s="34">
        <f t="shared" si="206"/>
        <v>-0.12000000000000001</v>
      </c>
      <c r="AN468" s="34" t="s">
        <v>1367</v>
      </c>
      <c r="AO468" s="34">
        <f t="shared" si="207"/>
        <v>-0.12000000000000001</v>
      </c>
      <c r="AP468" s="34" t="s">
        <v>1341</v>
      </c>
      <c r="AQ468" s="34">
        <f t="shared" si="208"/>
        <v>-0.12000000000000001</v>
      </c>
      <c r="AR468" s="34" t="s">
        <v>1346</v>
      </c>
      <c r="AS468" s="34">
        <f t="shared" si="209"/>
        <v>-0.12000000000000001</v>
      </c>
      <c r="AT468" s="34" t="s">
        <v>226</v>
      </c>
      <c r="AU468" s="34" t="s">
        <v>1320</v>
      </c>
      <c r="AV468" s="34">
        <f t="shared" si="210"/>
        <v>-0.18000000000000002</v>
      </c>
      <c r="AW468" s="34" t="s">
        <v>1327</v>
      </c>
      <c r="AX468" s="34">
        <f t="shared" si="210"/>
        <v>-0.18000000000000002</v>
      </c>
      <c r="AY468" s="34" t="s">
        <v>1332</v>
      </c>
      <c r="AZ468" s="34">
        <f t="shared" si="210"/>
        <v>-0.18000000000000002</v>
      </c>
      <c r="BA468" s="34" t="s">
        <v>1336</v>
      </c>
      <c r="BB468" s="34">
        <f t="shared" si="210"/>
        <v>-0.18000000000000002</v>
      </c>
      <c r="BC468" s="34" t="s">
        <v>1341</v>
      </c>
      <c r="BD468" s="34">
        <f t="shared" si="211"/>
        <v>-0.18000000000000002</v>
      </c>
      <c r="BE468" s="34" t="s">
        <v>1346</v>
      </c>
      <c r="BF468" s="34">
        <f t="shared" si="212"/>
        <v>-0.18000000000000002</v>
      </c>
      <c r="BG468" s="34">
        <v>1</v>
      </c>
      <c r="BH468" s="34" t="s">
        <v>1320</v>
      </c>
      <c r="BI468" s="34">
        <f t="shared" si="213"/>
        <v>-0.18000000000000002</v>
      </c>
      <c r="BJ468" s="34" t="s">
        <v>1327</v>
      </c>
      <c r="BK468" s="34">
        <f t="shared" si="214"/>
        <v>-0.18000000000000002</v>
      </c>
      <c r="BL468" s="34" t="s">
        <v>1332</v>
      </c>
      <c r="BM468" s="34">
        <f t="shared" si="215"/>
        <v>-0.18000000000000002</v>
      </c>
      <c r="BN468" s="34" t="s">
        <v>1336</v>
      </c>
      <c r="BO468" s="34">
        <f t="shared" si="216"/>
        <v>-0.18000000000000002</v>
      </c>
      <c r="BP468" s="34" t="s">
        <v>1341</v>
      </c>
      <c r="BQ468" s="34">
        <f t="shared" si="217"/>
        <v>-0.18000000000000002</v>
      </c>
      <c r="BR468" s="34" t="s">
        <v>1346</v>
      </c>
      <c r="BS468" s="34">
        <f t="shared" si="218"/>
        <v>-0.18000000000000002</v>
      </c>
      <c r="BT468" s="34">
        <v>1</v>
      </c>
      <c r="BU468" s="34" t="s">
        <v>1320</v>
      </c>
      <c r="BV468" s="34">
        <f t="shared" si="219"/>
        <v>-0.3</v>
      </c>
      <c r="BW468" s="34" t="s">
        <v>1327</v>
      </c>
      <c r="BX468" s="34">
        <f t="shared" si="219"/>
        <v>-0.3</v>
      </c>
      <c r="BY468" s="34" t="s">
        <v>1332</v>
      </c>
      <c r="BZ468" s="34">
        <f t="shared" si="219"/>
        <v>-0.3</v>
      </c>
      <c r="CA468" s="34" t="s">
        <v>1336</v>
      </c>
      <c r="CB468" s="34">
        <f t="shared" si="219"/>
        <v>-0.3</v>
      </c>
      <c r="CC468" s="34" t="s">
        <v>1341</v>
      </c>
      <c r="CD468" s="34">
        <f t="shared" si="220"/>
        <v>-0.3</v>
      </c>
      <c r="CE468" s="34" t="s">
        <v>1346</v>
      </c>
      <c r="CF468" s="34">
        <f t="shared" si="221"/>
        <v>-0.3</v>
      </c>
      <c r="CG468" s="34">
        <v>1</v>
      </c>
      <c r="CH468" s="34" t="s">
        <v>1320</v>
      </c>
      <c r="CI468" s="34">
        <f t="shared" si="222"/>
        <v>-0.3</v>
      </c>
      <c r="CJ468" s="34" t="s">
        <v>1327</v>
      </c>
      <c r="CK468" s="34">
        <f t="shared" si="223"/>
        <v>-0.3</v>
      </c>
      <c r="CL468" s="34" t="s">
        <v>1332</v>
      </c>
      <c r="CM468" s="34">
        <f t="shared" si="224"/>
        <v>-0.3</v>
      </c>
      <c r="CN468" s="34" t="s">
        <v>1336</v>
      </c>
      <c r="CO468" s="34">
        <f t="shared" si="225"/>
        <v>-0.3</v>
      </c>
      <c r="CP468" s="34" t="s">
        <v>1341</v>
      </c>
      <c r="CQ468" s="34">
        <f t="shared" si="226"/>
        <v>-0.3</v>
      </c>
      <c r="CR468" s="34" t="s">
        <v>1346</v>
      </c>
      <c r="CS468" s="34">
        <f t="shared" si="227"/>
        <v>-0.3</v>
      </c>
    </row>
    <row r="469" spans="1:97" s="44" customFormat="1" ht="15.75">
      <c r="A469" s="42" t="s">
        <v>146</v>
      </c>
      <c r="B469" s="40" t="s">
        <v>641</v>
      </c>
      <c r="C469" s="42" t="s">
        <v>44</v>
      </c>
      <c r="D469" s="42" t="s">
        <v>9</v>
      </c>
      <c r="E469" s="35"/>
      <c r="F469" s="42">
        <v>0</v>
      </c>
      <c r="G469" s="34">
        <v>0</v>
      </c>
      <c r="H469" s="34">
        <v>106</v>
      </c>
      <c r="I469" s="34">
        <v>62</v>
      </c>
      <c r="J469" s="34">
        <v>77</v>
      </c>
      <c r="K469" s="73">
        <v>74.5</v>
      </c>
      <c r="L469" s="34">
        <v>68.5</v>
      </c>
      <c r="M469" s="34">
        <v>34</v>
      </c>
      <c r="N469" s="34">
        <v>422</v>
      </c>
      <c r="O469" s="34" t="str">
        <f>IF(D469="理科",IF(N469&gt;=分数线!$C$2,"本科",""),IF(D469="文科",IF(N469&gt;=分数线!$C$3,"本科","")))</f>
        <v/>
      </c>
      <c r="P469" s="34">
        <f t="shared" si="228"/>
        <v>0</v>
      </c>
      <c r="Q469" s="34" t="str">
        <f>IF(D469="理科",IF(N469&gt;=分数线!$C$6,"重本",""),IF(D469="文科",IF(N469&gt;=分数线!$C$7,"重本","")))</f>
        <v/>
      </c>
      <c r="R469" s="34">
        <f t="shared" si="199"/>
        <v>0</v>
      </c>
      <c r="S469" s="34">
        <f t="shared" si="200"/>
        <v>0</v>
      </c>
      <c r="T469" s="34">
        <v>3</v>
      </c>
      <c r="U469" s="34" t="s">
        <v>1326</v>
      </c>
      <c r="V469" s="34">
        <f t="shared" si="201"/>
        <v>0</v>
      </c>
      <c r="W469" s="34" t="s">
        <v>1327</v>
      </c>
      <c r="X469" s="34">
        <f t="shared" si="201"/>
        <v>0</v>
      </c>
      <c r="Y469" s="34" t="s">
        <v>69</v>
      </c>
      <c r="Z469" s="34">
        <f t="shared" si="201"/>
        <v>0</v>
      </c>
      <c r="AA469" s="34" t="s">
        <v>1367</v>
      </c>
      <c r="AB469" s="34">
        <f t="shared" si="201"/>
        <v>0</v>
      </c>
      <c r="AC469" s="34" t="s">
        <v>75</v>
      </c>
      <c r="AD469" s="34">
        <f t="shared" si="202"/>
        <v>0</v>
      </c>
      <c r="AE469" s="34" t="s">
        <v>1347</v>
      </c>
      <c r="AF469" s="34">
        <f t="shared" si="203"/>
        <v>0</v>
      </c>
      <c r="AG469" s="34" t="s">
        <v>223</v>
      </c>
      <c r="AH469" s="34" t="s">
        <v>1326</v>
      </c>
      <c r="AI469" s="34">
        <f t="shared" si="204"/>
        <v>0</v>
      </c>
      <c r="AJ469" s="34" t="s">
        <v>1327</v>
      </c>
      <c r="AK469" s="34">
        <f t="shared" si="205"/>
        <v>0</v>
      </c>
      <c r="AL469" s="34" t="s">
        <v>1333</v>
      </c>
      <c r="AM469" s="34">
        <f t="shared" si="206"/>
        <v>0</v>
      </c>
      <c r="AN469" s="34" t="s">
        <v>1367</v>
      </c>
      <c r="AO469" s="34">
        <f t="shared" si="207"/>
        <v>0</v>
      </c>
      <c r="AP469" s="34" t="s">
        <v>1338</v>
      </c>
      <c r="AQ469" s="34">
        <f t="shared" si="208"/>
        <v>0</v>
      </c>
      <c r="AR469" s="34" t="s">
        <v>1347</v>
      </c>
      <c r="AS469" s="34">
        <f t="shared" si="209"/>
        <v>0</v>
      </c>
      <c r="AT469" s="34" t="s">
        <v>223</v>
      </c>
      <c r="AU469" s="34" t="s">
        <v>1323</v>
      </c>
      <c r="AV469" s="34">
        <f t="shared" si="210"/>
        <v>0</v>
      </c>
      <c r="AW469" s="34" t="s">
        <v>1327</v>
      </c>
      <c r="AX469" s="34">
        <f t="shared" si="210"/>
        <v>0</v>
      </c>
      <c r="AY469" s="34" t="s">
        <v>1355</v>
      </c>
      <c r="AZ469" s="34">
        <f t="shared" si="210"/>
        <v>0</v>
      </c>
      <c r="BA469" s="34" t="s">
        <v>1336</v>
      </c>
      <c r="BB469" s="34">
        <f t="shared" si="210"/>
        <v>0</v>
      </c>
      <c r="BC469" s="34" t="s">
        <v>75</v>
      </c>
      <c r="BD469" s="34">
        <f t="shared" si="211"/>
        <v>0</v>
      </c>
      <c r="BE469" s="34" t="s">
        <v>1347</v>
      </c>
      <c r="BF469" s="34">
        <f t="shared" si="212"/>
        <v>0</v>
      </c>
      <c r="BG469" s="34">
        <v>3</v>
      </c>
      <c r="BH469" s="34" t="s">
        <v>1323</v>
      </c>
      <c r="BI469" s="34">
        <f t="shared" si="213"/>
        <v>0</v>
      </c>
      <c r="BJ469" s="34" t="s">
        <v>1327</v>
      </c>
      <c r="BK469" s="34">
        <f t="shared" si="214"/>
        <v>0</v>
      </c>
      <c r="BL469" s="34" t="s">
        <v>1355</v>
      </c>
      <c r="BM469" s="34">
        <f t="shared" si="215"/>
        <v>0</v>
      </c>
      <c r="BN469" s="34" t="s">
        <v>1336</v>
      </c>
      <c r="BO469" s="34">
        <f t="shared" si="216"/>
        <v>0</v>
      </c>
      <c r="BP469" s="34" t="s">
        <v>1338</v>
      </c>
      <c r="BQ469" s="34">
        <f t="shared" si="217"/>
        <v>0</v>
      </c>
      <c r="BR469" s="34" t="s">
        <v>1347</v>
      </c>
      <c r="BS469" s="34">
        <f t="shared" si="218"/>
        <v>0</v>
      </c>
      <c r="BT469" s="34">
        <v>3</v>
      </c>
      <c r="BU469" s="34" t="s">
        <v>1322</v>
      </c>
      <c r="BV469" s="34">
        <f t="shared" si="219"/>
        <v>0</v>
      </c>
      <c r="BW469" s="34" t="s">
        <v>1327</v>
      </c>
      <c r="BX469" s="34">
        <f t="shared" si="219"/>
        <v>0</v>
      </c>
      <c r="BY469" s="34" t="s">
        <v>71</v>
      </c>
      <c r="BZ469" s="34">
        <f t="shared" si="219"/>
        <v>0</v>
      </c>
      <c r="CA469" s="34" t="s">
        <v>1336</v>
      </c>
      <c r="CB469" s="34">
        <f t="shared" si="219"/>
        <v>0</v>
      </c>
      <c r="CC469" s="34" t="s">
        <v>1338</v>
      </c>
      <c r="CD469" s="34">
        <f t="shared" si="220"/>
        <v>0</v>
      </c>
      <c r="CE469" s="34" t="s">
        <v>1347</v>
      </c>
      <c r="CF469" s="34">
        <f t="shared" si="221"/>
        <v>0</v>
      </c>
      <c r="CG469" s="34">
        <v>3</v>
      </c>
      <c r="CH469" s="34" t="s">
        <v>1322</v>
      </c>
      <c r="CI469" s="34">
        <f t="shared" si="222"/>
        <v>0</v>
      </c>
      <c r="CJ469" s="34" t="s">
        <v>1327</v>
      </c>
      <c r="CK469" s="34">
        <f t="shared" si="223"/>
        <v>0</v>
      </c>
      <c r="CL469" s="34" t="s">
        <v>71</v>
      </c>
      <c r="CM469" s="34">
        <f t="shared" si="224"/>
        <v>0</v>
      </c>
      <c r="CN469" s="34" t="s">
        <v>1338</v>
      </c>
      <c r="CO469" s="34">
        <f t="shared" si="225"/>
        <v>0</v>
      </c>
      <c r="CP469" s="34" t="s">
        <v>1336</v>
      </c>
      <c r="CQ469" s="34">
        <f t="shared" si="226"/>
        <v>0</v>
      </c>
      <c r="CR469" s="34" t="s">
        <v>1347</v>
      </c>
      <c r="CS469" s="34">
        <f t="shared" si="227"/>
        <v>0</v>
      </c>
    </row>
    <row r="470" spans="1:97" s="44" customFormat="1" ht="15.75">
      <c r="A470" s="42" t="s">
        <v>1166</v>
      </c>
      <c r="B470" s="40" t="s">
        <v>642</v>
      </c>
      <c r="C470" s="42" t="s">
        <v>44</v>
      </c>
      <c r="D470" s="42" t="s">
        <v>9</v>
      </c>
      <c r="E470" s="35"/>
      <c r="F470" s="42">
        <v>0</v>
      </c>
      <c r="G470" s="34">
        <v>0</v>
      </c>
      <c r="H470" s="34">
        <v>106</v>
      </c>
      <c r="I470" s="34">
        <v>50</v>
      </c>
      <c r="J470" s="34">
        <v>110</v>
      </c>
      <c r="K470" s="73">
        <v>64.5</v>
      </c>
      <c r="L470" s="34">
        <v>56.5</v>
      </c>
      <c r="M470" s="34">
        <v>35</v>
      </c>
      <c r="N470" s="34">
        <v>422</v>
      </c>
      <c r="O470" s="34" t="str">
        <f>IF(D470="理科",IF(N470&gt;=分数线!$C$2,"本科",""),IF(D470="文科",IF(N470&gt;=分数线!$C$3,"本科","")))</f>
        <v/>
      </c>
      <c r="P470" s="34">
        <f t="shared" si="228"/>
        <v>0</v>
      </c>
      <c r="Q470" s="34" t="str">
        <f>IF(D470="理科",IF(N470&gt;=分数线!$C$6,"重本",""),IF(D470="文科",IF(N470&gt;=分数线!$C$7,"重本","")))</f>
        <v/>
      </c>
      <c r="R470" s="34">
        <f t="shared" si="199"/>
        <v>0</v>
      </c>
      <c r="S470" s="34">
        <f t="shared" si="200"/>
        <v>0</v>
      </c>
      <c r="T470" s="34">
        <v>3</v>
      </c>
      <c r="U470" s="34" t="s">
        <v>1326</v>
      </c>
      <c r="V470" s="34">
        <f t="shared" si="201"/>
        <v>0</v>
      </c>
      <c r="W470" s="34" t="s">
        <v>1327</v>
      </c>
      <c r="X470" s="34">
        <f t="shared" si="201"/>
        <v>0</v>
      </c>
      <c r="Y470" s="34" t="s">
        <v>69</v>
      </c>
      <c r="Z470" s="34">
        <f t="shared" si="201"/>
        <v>0</v>
      </c>
      <c r="AA470" s="34" t="s">
        <v>1367</v>
      </c>
      <c r="AB470" s="34">
        <f t="shared" ref="AB470" si="229">IF($C470="应届",($S470*0.1)/6,IF($C470="往届","","NULL"))</f>
        <v>0</v>
      </c>
      <c r="AC470" s="34" t="s">
        <v>75</v>
      </c>
      <c r="AD470" s="34">
        <f t="shared" si="202"/>
        <v>0</v>
      </c>
      <c r="AE470" s="34" t="s">
        <v>1347</v>
      </c>
      <c r="AF470" s="34">
        <f t="shared" si="203"/>
        <v>0</v>
      </c>
      <c r="AG470" s="34" t="s">
        <v>223</v>
      </c>
      <c r="AH470" s="34" t="s">
        <v>1326</v>
      </c>
      <c r="AI470" s="34">
        <f t="shared" si="204"/>
        <v>0</v>
      </c>
      <c r="AJ470" s="34" t="s">
        <v>1327</v>
      </c>
      <c r="AK470" s="34">
        <f t="shared" si="205"/>
        <v>0</v>
      </c>
      <c r="AL470" s="34" t="s">
        <v>1333</v>
      </c>
      <c r="AM470" s="34">
        <f t="shared" si="206"/>
        <v>0</v>
      </c>
      <c r="AN470" s="34" t="s">
        <v>1367</v>
      </c>
      <c r="AO470" s="34">
        <f t="shared" si="207"/>
        <v>0</v>
      </c>
      <c r="AP470" s="34" t="s">
        <v>1338</v>
      </c>
      <c r="AQ470" s="34">
        <f t="shared" si="208"/>
        <v>0</v>
      </c>
      <c r="AR470" s="34" t="s">
        <v>1347</v>
      </c>
      <c r="AS470" s="34">
        <f t="shared" si="209"/>
        <v>0</v>
      </c>
      <c r="AT470" s="34" t="s">
        <v>223</v>
      </c>
      <c r="AU470" s="34" t="s">
        <v>1323</v>
      </c>
      <c r="AV470" s="34">
        <f t="shared" si="210"/>
        <v>0</v>
      </c>
      <c r="AW470" s="34" t="s">
        <v>1327</v>
      </c>
      <c r="AX470" s="34">
        <f t="shared" si="210"/>
        <v>0</v>
      </c>
      <c r="AY470" s="34" t="s">
        <v>1355</v>
      </c>
      <c r="AZ470" s="34">
        <f t="shared" si="210"/>
        <v>0</v>
      </c>
      <c r="BA470" s="34" t="s">
        <v>1336</v>
      </c>
      <c r="BB470" s="34">
        <f t="shared" ref="BB470" si="230">IF($C470="应届",($S470*0.15)/6,IF($C470="往届","","NULL"))</f>
        <v>0</v>
      </c>
      <c r="BC470" s="34" t="s">
        <v>75</v>
      </c>
      <c r="BD470" s="34">
        <f t="shared" si="211"/>
        <v>0</v>
      </c>
      <c r="BE470" s="34" t="s">
        <v>1347</v>
      </c>
      <c r="BF470" s="34">
        <f t="shared" si="212"/>
        <v>0</v>
      </c>
      <c r="BG470" s="34">
        <v>3</v>
      </c>
      <c r="BH470" s="34" t="s">
        <v>1323</v>
      </c>
      <c r="BI470" s="34">
        <f t="shared" si="213"/>
        <v>0</v>
      </c>
      <c r="BJ470" s="34" t="s">
        <v>1327</v>
      </c>
      <c r="BK470" s="34">
        <f t="shared" si="214"/>
        <v>0</v>
      </c>
      <c r="BL470" s="34" t="s">
        <v>1355</v>
      </c>
      <c r="BM470" s="34">
        <f t="shared" si="215"/>
        <v>0</v>
      </c>
      <c r="BN470" s="34" t="s">
        <v>1336</v>
      </c>
      <c r="BO470" s="34">
        <f t="shared" si="216"/>
        <v>0</v>
      </c>
      <c r="BP470" s="34" t="s">
        <v>1338</v>
      </c>
      <c r="BQ470" s="34">
        <f t="shared" si="217"/>
        <v>0</v>
      </c>
      <c r="BR470" s="34" t="s">
        <v>1347</v>
      </c>
      <c r="BS470" s="34">
        <f t="shared" si="218"/>
        <v>0</v>
      </c>
      <c r="BT470" s="34">
        <v>3</v>
      </c>
      <c r="BU470" s="34" t="s">
        <v>1322</v>
      </c>
      <c r="BV470" s="34">
        <f t="shared" si="219"/>
        <v>0</v>
      </c>
      <c r="BW470" s="34" t="s">
        <v>1327</v>
      </c>
      <c r="BX470" s="34">
        <f t="shared" si="219"/>
        <v>0</v>
      </c>
      <c r="BY470" s="34" t="s">
        <v>71</v>
      </c>
      <c r="BZ470" s="34">
        <f t="shared" si="219"/>
        <v>0</v>
      </c>
      <c r="CA470" s="34" t="s">
        <v>1336</v>
      </c>
      <c r="CB470" s="34">
        <f t="shared" ref="CB470" si="231">IF($C470="应届",($S470*0.25)/6,IF($C470="往届",($S470*0.5)/6,"NULL"))</f>
        <v>0</v>
      </c>
      <c r="CC470" s="34" t="s">
        <v>1338</v>
      </c>
      <c r="CD470" s="34">
        <f t="shared" si="220"/>
        <v>0</v>
      </c>
      <c r="CE470" s="34" t="s">
        <v>1347</v>
      </c>
      <c r="CF470" s="34">
        <f t="shared" si="221"/>
        <v>0</v>
      </c>
      <c r="CG470" s="34">
        <v>3</v>
      </c>
      <c r="CH470" s="34" t="s">
        <v>1322</v>
      </c>
      <c r="CI470" s="34">
        <f t="shared" si="222"/>
        <v>0</v>
      </c>
      <c r="CJ470" s="34" t="s">
        <v>1327</v>
      </c>
      <c r="CK470" s="34">
        <f t="shared" si="223"/>
        <v>0</v>
      </c>
      <c r="CL470" s="34" t="s">
        <v>71</v>
      </c>
      <c r="CM470" s="34">
        <f t="shared" si="224"/>
        <v>0</v>
      </c>
      <c r="CN470" s="34" t="s">
        <v>1338</v>
      </c>
      <c r="CO470" s="34">
        <f t="shared" si="225"/>
        <v>0</v>
      </c>
      <c r="CP470" s="34" t="s">
        <v>1336</v>
      </c>
      <c r="CQ470" s="34">
        <f t="shared" si="226"/>
        <v>0</v>
      </c>
      <c r="CR470" s="34" t="s">
        <v>1347</v>
      </c>
      <c r="CS470" s="34">
        <f t="shared" si="227"/>
        <v>0</v>
      </c>
    </row>
    <row r="471" spans="1:97" s="44" customFormat="1" ht="15.75">
      <c r="A471" s="42" t="s">
        <v>1167</v>
      </c>
      <c r="B471" s="40" t="s">
        <v>643</v>
      </c>
      <c r="C471" s="42" t="s">
        <v>44</v>
      </c>
      <c r="D471" s="42" t="s">
        <v>9</v>
      </c>
      <c r="E471" s="35"/>
      <c r="F471" s="42">
        <v>0.2</v>
      </c>
      <c r="G471" s="34">
        <v>0</v>
      </c>
      <c r="H471" s="34">
        <v>102</v>
      </c>
      <c r="I471" s="34">
        <v>67</v>
      </c>
      <c r="J471" s="34">
        <v>85</v>
      </c>
      <c r="K471" s="73">
        <v>61.5</v>
      </c>
      <c r="L471" s="34">
        <v>54</v>
      </c>
      <c r="M471" s="34">
        <v>51</v>
      </c>
      <c r="N471" s="34">
        <v>421</v>
      </c>
      <c r="O471" s="34" t="str">
        <f>IF(D471="理科",IF(N471&gt;=分数线!$C$2,"本科",""),IF(D471="文科",IF(N471&gt;=分数线!$C$3,"本科","")))</f>
        <v/>
      </c>
      <c r="P471" s="34">
        <f t="shared" si="228"/>
        <v>-7.2</v>
      </c>
      <c r="Q471" s="34" t="str">
        <f>IF(D471="理科",IF(N471&gt;=分数线!$C$6,"重本",""),IF(D471="文科",IF(N471&gt;=分数线!$C$7,"重本","")))</f>
        <v/>
      </c>
      <c r="R471" s="34">
        <f t="shared" ref="R471:R534" si="232">IF(G471&gt;0,IF(Q471="重本",G471*72,-(G471)*72),IF(Q471="重本",2*72,0))</f>
        <v>0</v>
      </c>
      <c r="S471" s="34">
        <f t="shared" ref="S471:S534" si="233">P471+R471</f>
        <v>-7.2</v>
      </c>
      <c r="T471" s="34">
        <v>1</v>
      </c>
      <c r="U471" s="34" t="s">
        <v>1320</v>
      </c>
      <c r="V471" s="34">
        <f t="shared" ref="V471:AB534" si="234">IF($C471="应届",($S471*0.1)/6,IF($C471="往届","","NULL"))</f>
        <v>-0.12000000000000001</v>
      </c>
      <c r="W471" s="34" t="s">
        <v>1327</v>
      </c>
      <c r="X471" s="34">
        <f t="shared" si="234"/>
        <v>-0.12000000000000001</v>
      </c>
      <c r="Y471" s="34" t="s">
        <v>1332</v>
      </c>
      <c r="Z471" s="34">
        <f t="shared" si="234"/>
        <v>-0.12000000000000001</v>
      </c>
      <c r="AA471" s="34" t="s">
        <v>1367</v>
      </c>
      <c r="AB471" s="34">
        <f t="shared" si="234"/>
        <v>-0.12000000000000001</v>
      </c>
      <c r="AC471" s="34" t="s">
        <v>1341</v>
      </c>
      <c r="AD471" s="34">
        <f t="shared" ref="AD471:AD534" si="235">IF($C471="应届",($S471*0.1)/6,IF($C471="往届","","NULL"))</f>
        <v>-0.12000000000000001</v>
      </c>
      <c r="AE471" s="34" t="s">
        <v>1346</v>
      </c>
      <c r="AF471" s="34">
        <f t="shared" ref="AF471:AF534" si="236">IF($C471="应届",($S471*0.1)/6,IF($C471="往届","","NULL"))</f>
        <v>-0.12000000000000001</v>
      </c>
      <c r="AG471" s="34" t="s">
        <v>226</v>
      </c>
      <c r="AH471" s="34" t="s">
        <v>1320</v>
      </c>
      <c r="AI471" s="34">
        <f t="shared" ref="AI471:AI534" si="237">IF($C471="应届",($S471*0.1)/6,IF($C471="往届","","NULL"))</f>
        <v>-0.12000000000000001</v>
      </c>
      <c r="AJ471" s="34" t="s">
        <v>1327</v>
      </c>
      <c r="AK471" s="34">
        <f t="shared" ref="AK471:AK534" si="238">IF($C471="应届",($S471*0.1)/6,IF($C471="往届","","NULL"))</f>
        <v>-0.12000000000000001</v>
      </c>
      <c r="AL471" s="34" t="s">
        <v>1332</v>
      </c>
      <c r="AM471" s="34">
        <f t="shared" ref="AM471:AM534" si="239">IF($C471="应届",($S471*0.1)/6,IF($C471="往届","","NULL"))</f>
        <v>-0.12000000000000001</v>
      </c>
      <c r="AN471" s="34" t="s">
        <v>1367</v>
      </c>
      <c r="AO471" s="34">
        <f t="shared" ref="AO471:AO534" si="240">IF($C471="应届",($S471*0.1)/6,IF($C471="往届","","NULL"))</f>
        <v>-0.12000000000000001</v>
      </c>
      <c r="AP471" s="34" t="s">
        <v>1341</v>
      </c>
      <c r="AQ471" s="34">
        <f t="shared" ref="AQ471:AQ534" si="241">IF($C471="应届",($S471*0.1)/6,IF($C471="往届","","NULL"))</f>
        <v>-0.12000000000000001</v>
      </c>
      <c r="AR471" s="34" t="s">
        <v>1346</v>
      </c>
      <c r="AS471" s="34">
        <f t="shared" ref="AS471:AS534" si="242">IF($C471="应届",($S471*0.1)/6,IF($C471="往届","","NULL"))</f>
        <v>-0.12000000000000001</v>
      </c>
      <c r="AT471" s="34" t="s">
        <v>226</v>
      </c>
      <c r="AU471" s="34" t="s">
        <v>1320</v>
      </c>
      <c r="AV471" s="34">
        <f t="shared" ref="AV471:BB534" si="243">IF($C471="应届",($S471*0.15)/6,IF($C471="往届","","NULL"))</f>
        <v>-0.18000000000000002</v>
      </c>
      <c r="AW471" s="34" t="s">
        <v>1327</v>
      </c>
      <c r="AX471" s="34">
        <f t="shared" si="243"/>
        <v>-0.18000000000000002</v>
      </c>
      <c r="AY471" s="34" t="s">
        <v>1332</v>
      </c>
      <c r="AZ471" s="34">
        <f t="shared" si="243"/>
        <v>-0.18000000000000002</v>
      </c>
      <c r="BA471" s="34" t="s">
        <v>1336</v>
      </c>
      <c r="BB471" s="34">
        <f t="shared" si="243"/>
        <v>-0.18000000000000002</v>
      </c>
      <c r="BC471" s="34" t="s">
        <v>1341</v>
      </c>
      <c r="BD471" s="34">
        <f t="shared" ref="BD471:BD534" si="244">IF($C471="应届",($S471*0.15)/6,IF($C471="往届","","NULL"))</f>
        <v>-0.18000000000000002</v>
      </c>
      <c r="BE471" s="34" t="s">
        <v>1346</v>
      </c>
      <c r="BF471" s="34">
        <f t="shared" ref="BF471:BF534" si="245">IF($C471="应届",($S471*0.15)/6,IF($C471="往届","","NULL"))</f>
        <v>-0.18000000000000002</v>
      </c>
      <c r="BG471" s="34">
        <v>1</v>
      </c>
      <c r="BH471" s="34" t="s">
        <v>1320</v>
      </c>
      <c r="BI471" s="34">
        <f t="shared" ref="BI471:BI534" si="246">IF($C471="应届",($S471*0.15)/6,IF($C471="往届","","NULL"))</f>
        <v>-0.18000000000000002</v>
      </c>
      <c r="BJ471" s="34" t="s">
        <v>1327</v>
      </c>
      <c r="BK471" s="34">
        <f t="shared" ref="BK471:BK534" si="247">IF($C471="应届",($S471*0.15)/6,IF($C471="往届","","NULL"))</f>
        <v>-0.18000000000000002</v>
      </c>
      <c r="BL471" s="34" t="s">
        <v>1332</v>
      </c>
      <c r="BM471" s="34">
        <f t="shared" ref="BM471:BM534" si="248">IF($C471="应届",($S471*0.15)/6,IF($C471="往届","","NULL"))</f>
        <v>-0.18000000000000002</v>
      </c>
      <c r="BN471" s="34" t="s">
        <v>1336</v>
      </c>
      <c r="BO471" s="34">
        <f t="shared" ref="BO471:BO534" si="249">IF($C471="应届",($S471*0.15)/6,IF($C471="往届","","NULL"))</f>
        <v>-0.18000000000000002</v>
      </c>
      <c r="BP471" s="34" t="s">
        <v>1341</v>
      </c>
      <c r="BQ471" s="34">
        <f t="shared" ref="BQ471:BQ534" si="250">IF($C471="应届",($S471*0.15)/6,IF($C471="往届","","NULL"))</f>
        <v>-0.18000000000000002</v>
      </c>
      <c r="BR471" s="34" t="s">
        <v>1346</v>
      </c>
      <c r="BS471" s="34">
        <f t="shared" ref="BS471:BS534" si="251">IF($C471="应届",($S471*0.15)/6,IF($C471="往届","","NULL"))</f>
        <v>-0.18000000000000002</v>
      </c>
      <c r="BT471" s="34">
        <v>1</v>
      </c>
      <c r="BU471" s="34" t="s">
        <v>1320</v>
      </c>
      <c r="BV471" s="34">
        <f t="shared" ref="BV471:CB534" si="252">IF($C471="应届",($S471*0.25)/6,IF($C471="往届",($S471*0.5)/6,"NULL"))</f>
        <v>-0.3</v>
      </c>
      <c r="BW471" s="34" t="s">
        <v>1327</v>
      </c>
      <c r="BX471" s="34">
        <f t="shared" si="252"/>
        <v>-0.3</v>
      </c>
      <c r="BY471" s="34" t="s">
        <v>1332</v>
      </c>
      <c r="BZ471" s="34">
        <f t="shared" si="252"/>
        <v>-0.3</v>
      </c>
      <c r="CA471" s="34" t="s">
        <v>1336</v>
      </c>
      <c r="CB471" s="34">
        <f t="shared" si="252"/>
        <v>-0.3</v>
      </c>
      <c r="CC471" s="34" t="s">
        <v>1341</v>
      </c>
      <c r="CD471" s="34">
        <f t="shared" ref="CD471:CD534" si="253">IF($C471="应届",($S471*0.25)/6,IF($C471="往届",($S471*0.5)/6,"NULL"))</f>
        <v>-0.3</v>
      </c>
      <c r="CE471" s="34" t="s">
        <v>1346</v>
      </c>
      <c r="CF471" s="34">
        <f t="shared" ref="CF471:CF534" si="254">IF($C471="应届",($S471*0.25)/6,IF($C471="往届",($S471*0.5)/6,"NULL"))</f>
        <v>-0.3</v>
      </c>
      <c r="CG471" s="34">
        <v>1</v>
      </c>
      <c r="CH471" s="34" t="s">
        <v>1320</v>
      </c>
      <c r="CI471" s="34">
        <f t="shared" ref="CI471:CI534" si="255">IF($C471="应届",($S471*0.25)/6,IF($C471="往届",($S471*0.5)/6,"NULL"))</f>
        <v>-0.3</v>
      </c>
      <c r="CJ471" s="34" t="s">
        <v>1327</v>
      </c>
      <c r="CK471" s="34">
        <f t="shared" ref="CK471:CK534" si="256">IF($C471="应届",($S471*0.25)/6,IF($C471="往届",($S471*0.5)/6,"NULL"))</f>
        <v>-0.3</v>
      </c>
      <c r="CL471" s="34" t="s">
        <v>1332</v>
      </c>
      <c r="CM471" s="34">
        <f t="shared" ref="CM471:CM534" si="257">IF($C471="应届",($S471*0.25)/6,IF($C471="往届",($S471*0.5)/6,"NULL"))</f>
        <v>-0.3</v>
      </c>
      <c r="CN471" s="34" t="s">
        <v>1336</v>
      </c>
      <c r="CO471" s="34">
        <f t="shared" ref="CO471:CO534" si="258">IF($C471="应届",($S471*0.25)/6,IF($C471="往届",($S471*0.5)/6,"NULL"))</f>
        <v>-0.3</v>
      </c>
      <c r="CP471" s="34" t="s">
        <v>1341</v>
      </c>
      <c r="CQ471" s="34">
        <f t="shared" ref="CQ471:CQ534" si="259">IF($C471="应届",($S471*0.25)/6,IF($C471="往届",($S471*0.5)/6,"NULL"))</f>
        <v>-0.3</v>
      </c>
      <c r="CR471" s="34" t="s">
        <v>1346</v>
      </c>
      <c r="CS471" s="34">
        <f t="shared" ref="CS471:CS534" si="260">IF($C471="应届",($S471*0.25)/6,IF($C471="往届",($S471*0.5)/6,"NULL"))</f>
        <v>-0.3</v>
      </c>
    </row>
    <row r="472" spans="1:97" s="44" customFormat="1" ht="15.75">
      <c r="A472" s="42" t="s">
        <v>1168</v>
      </c>
      <c r="B472" s="40" t="s">
        <v>644</v>
      </c>
      <c r="C472" s="42" t="s">
        <v>44</v>
      </c>
      <c r="D472" s="42" t="s">
        <v>9</v>
      </c>
      <c r="E472" s="35"/>
      <c r="F472" s="42">
        <v>0</v>
      </c>
      <c r="G472" s="34">
        <v>0</v>
      </c>
      <c r="H472" s="34">
        <v>106</v>
      </c>
      <c r="I472" s="34">
        <v>78</v>
      </c>
      <c r="J472" s="34">
        <v>52</v>
      </c>
      <c r="K472" s="73">
        <v>64.5</v>
      </c>
      <c r="L472" s="34">
        <v>67</v>
      </c>
      <c r="M472" s="34">
        <v>52</v>
      </c>
      <c r="N472" s="34">
        <v>420</v>
      </c>
      <c r="O472" s="34" t="str">
        <f>IF(D472="理科",IF(N472&gt;=分数线!$C$2,"本科",""),IF(D472="文科",IF(N472&gt;=分数线!$C$3,"本科","")))</f>
        <v/>
      </c>
      <c r="P472" s="34">
        <f t="shared" si="228"/>
        <v>0</v>
      </c>
      <c r="Q472" s="34" t="str">
        <f>IF(D472="理科",IF(N472&gt;=分数线!$C$6,"重本",""),IF(D472="文科",IF(N472&gt;=分数线!$C$7,"重本","")))</f>
        <v/>
      </c>
      <c r="R472" s="34">
        <f t="shared" si="232"/>
        <v>0</v>
      </c>
      <c r="S472" s="34">
        <f t="shared" si="233"/>
        <v>0</v>
      </c>
      <c r="T472" s="34">
        <v>4</v>
      </c>
      <c r="U472" s="34" t="s">
        <v>1326</v>
      </c>
      <c r="V472" s="34">
        <f t="shared" si="234"/>
        <v>0</v>
      </c>
      <c r="W472" s="34" t="s">
        <v>1364</v>
      </c>
      <c r="X472" s="34">
        <f t="shared" si="234"/>
        <v>0</v>
      </c>
      <c r="Y472" s="34" t="s">
        <v>1355</v>
      </c>
      <c r="Z472" s="34">
        <f t="shared" si="234"/>
        <v>0</v>
      </c>
      <c r="AA472" s="34" t="s">
        <v>1336</v>
      </c>
      <c r="AB472" s="34">
        <f t="shared" si="234"/>
        <v>0</v>
      </c>
      <c r="AC472" s="34" t="s">
        <v>1341</v>
      </c>
      <c r="AD472" s="34">
        <f t="shared" si="235"/>
        <v>0</v>
      </c>
      <c r="AE472" s="34" t="s">
        <v>1347</v>
      </c>
      <c r="AF472" s="34">
        <f t="shared" si="236"/>
        <v>0</v>
      </c>
      <c r="AG472" s="34" t="e">
        <v>#N/A</v>
      </c>
      <c r="AH472" s="34" t="e">
        <v>#N/A</v>
      </c>
      <c r="AI472" s="34">
        <f t="shared" si="237"/>
        <v>0</v>
      </c>
      <c r="AJ472" s="34" t="e">
        <v>#N/A</v>
      </c>
      <c r="AK472" s="34">
        <f t="shared" si="238"/>
        <v>0</v>
      </c>
      <c r="AL472" s="34" t="e">
        <v>#N/A</v>
      </c>
      <c r="AM472" s="34">
        <f t="shared" si="239"/>
        <v>0</v>
      </c>
      <c r="AN472" s="34" t="e">
        <v>#N/A</v>
      </c>
      <c r="AO472" s="34">
        <f t="shared" si="240"/>
        <v>0</v>
      </c>
      <c r="AP472" s="34" t="e">
        <v>#N/A</v>
      </c>
      <c r="AQ472" s="34">
        <f t="shared" si="241"/>
        <v>0</v>
      </c>
      <c r="AR472" s="34" t="e">
        <v>#N/A</v>
      </c>
      <c r="AS472" s="34">
        <f t="shared" si="242"/>
        <v>0</v>
      </c>
      <c r="AT472" s="34" t="s">
        <v>225</v>
      </c>
      <c r="AU472" s="34" t="s">
        <v>1326</v>
      </c>
      <c r="AV472" s="34">
        <f t="shared" si="243"/>
        <v>0</v>
      </c>
      <c r="AW472" s="34" t="s">
        <v>1352</v>
      </c>
      <c r="AX472" s="34">
        <f t="shared" si="243"/>
        <v>0</v>
      </c>
      <c r="AY472" s="34" t="s">
        <v>1355</v>
      </c>
      <c r="AZ472" s="34">
        <f t="shared" si="243"/>
        <v>0</v>
      </c>
      <c r="BA472" s="34" t="s">
        <v>1336</v>
      </c>
      <c r="BB472" s="34">
        <f t="shared" si="243"/>
        <v>0</v>
      </c>
      <c r="BC472" s="34" t="s">
        <v>1341</v>
      </c>
      <c r="BD472" s="34">
        <f t="shared" si="244"/>
        <v>0</v>
      </c>
      <c r="BE472" s="34" t="s">
        <v>1347</v>
      </c>
      <c r="BF472" s="34">
        <f t="shared" si="245"/>
        <v>0</v>
      </c>
      <c r="BG472" s="34">
        <v>4</v>
      </c>
      <c r="BH472" s="34" t="s">
        <v>1350</v>
      </c>
      <c r="BI472" s="34">
        <f t="shared" si="246"/>
        <v>0</v>
      </c>
      <c r="BJ472" s="34" t="s">
        <v>1352</v>
      </c>
      <c r="BK472" s="34">
        <f t="shared" si="247"/>
        <v>0</v>
      </c>
      <c r="BL472" s="34" t="s">
        <v>1355</v>
      </c>
      <c r="BM472" s="34">
        <f t="shared" si="248"/>
        <v>0</v>
      </c>
      <c r="BN472" s="34" t="s">
        <v>1336</v>
      </c>
      <c r="BO472" s="34">
        <f t="shared" si="249"/>
        <v>0</v>
      </c>
      <c r="BP472" s="34" t="s">
        <v>1341</v>
      </c>
      <c r="BQ472" s="34">
        <f t="shared" si="250"/>
        <v>0</v>
      </c>
      <c r="BR472" s="34" t="s">
        <v>1347</v>
      </c>
      <c r="BS472" s="34">
        <f t="shared" si="251"/>
        <v>0</v>
      </c>
      <c r="BT472" s="34">
        <v>4</v>
      </c>
      <c r="BU472" s="34" t="s">
        <v>1322</v>
      </c>
      <c r="BV472" s="34">
        <f t="shared" si="252"/>
        <v>0</v>
      </c>
      <c r="BW472" s="34" t="s">
        <v>1329</v>
      </c>
      <c r="BX472" s="34">
        <f t="shared" si="252"/>
        <v>0</v>
      </c>
      <c r="BY472" s="34" t="s">
        <v>71</v>
      </c>
      <c r="BZ472" s="34">
        <f t="shared" si="252"/>
        <v>0</v>
      </c>
      <c r="CA472" s="34" t="s">
        <v>1336</v>
      </c>
      <c r="CB472" s="34">
        <f t="shared" si="252"/>
        <v>0</v>
      </c>
      <c r="CC472" s="34" t="s">
        <v>1341</v>
      </c>
      <c r="CD472" s="34">
        <f t="shared" si="253"/>
        <v>0</v>
      </c>
      <c r="CE472" s="34" t="s">
        <v>1347</v>
      </c>
      <c r="CF472" s="34">
        <f t="shared" si="254"/>
        <v>0</v>
      </c>
      <c r="CG472" s="34">
        <v>4</v>
      </c>
      <c r="CH472" s="34" t="s">
        <v>1322</v>
      </c>
      <c r="CI472" s="34">
        <f t="shared" si="255"/>
        <v>0</v>
      </c>
      <c r="CJ472" s="34" t="s">
        <v>1329</v>
      </c>
      <c r="CK472" s="34">
        <f t="shared" si="256"/>
        <v>0</v>
      </c>
      <c r="CL472" s="34" t="s">
        <v>71</v>
      </c>
      <c r="CM472" s="34">
        <f t="shared" si="257"/>
        <v>0</v>
      </c>
      <c r="CN472" s="34" t="s">
        <v>1336</v>
      </c>
      <c r="CO472" s="34">
        <f t="shared" si="258"/>
        <v>0</v>
      </c>
      <c r="CP472" s="34" t="s">
        <v>1341</v>
      </c>
      <c r="CQ472" s="34">
        <f t="shared" si="259"/>
        <v>0</v>
      </c>
      <c r="CR472" s="34" t="s">
        <v>1347</v>
      </c>
      <c r="CS472" s="34">
        <f t="shared" si="260"/>
        <v>0</v>
      </c>
    </row>
    <row r="473" spans="1:97" s="44" customFormat="1" ht="15.75">
      <c r="A473" s="42" t="s">
        <v>1169</v>
      </c>
      <c r="B473" s="40" t="s">
        <v>645</v>
      </c>
      <c r="C473" s="42" t="s">
        <v>44</v>
      </c>
      <c r="D473" s="42" t="s">
        <v>9</v>
      </c>
      <c r="E473" s="35"/>
      <c r="F473" s="42">
        <v>0</v>
      </c>
      <c r="G473" s="34">
        <v>0</v>
      </c>
      <c r="H473" s="34">
        <v>94</v>
      </c>
      <c r="I473" s="34">
        <v>63</v>
      </c>
      <c r="J473" s="34">
        <v>91</v>
      </c>
      <c r="K473" s="73">
        <v>68</v>
      </c>
      <c r="L473" s="34">
        <v>59.5</v>
      </c>
      <c r="M473" s="34">
        <v>42</v>
      </c>
      <c r="N473" s="34">
        <v>418</v>
      </c>
      <c r="O473" s="34" t="str">
        <f>IF(D473="理科",IF(N473&gt;=分数线!$C$2,"本科",""),IF(D473="文科",IF(N473&gt;=分数线!$C$3,"本科","")))</f>
        <v/>
      </c>
      <c r="P473" s="34">
        <f t="shared" si="228"/>
        <v>0</v>
      </c>
      <c r="Q473" s="34" t="str">
        <f>IF(D473="理科",IF(N473&gt;=分数线!$C$6,"重本",""),IF(D473="文科",IF(N473&gt;=分数线!$C$7,"重本","")))</f>
        <v/>
      </c>
      <c r="R473" s="34">
        <f t="shared" si="232"/>
        <v>0</v>
      </c>
      <c r="S473" s="34">
        <f t="shared" si="233"/>
        <v>0</v>
      </c>
      <c r="T473" s="34">
        <v>9</v>
      </c>
      <c r="U473" s="34" t="s">
        <v>1325</v>
      </c>
      <c r="V473" s="34">
        <f t="shared" si="234"/>
        <v>0</v>
      </c>
      <c r="W473" s="34" t="s">
        <v>1360</v>
      </c>
      <c r="X473" s="34">
        <f t="shared" si="234"/>
        <v>0</v>
      </c>
      <c r="Y473" s="34" t="s">
        <v>1335</v>
      </c>
      <c r="Z473" s="34">
        <f t="shared" si="234"/>
        <v>0</v>
      </c>
      <c r="AA473" s="34" t="s">
        <v>1367</v>
      </c>
      <c r="AB473" s="34">
        <f t="shared" si="234"/>
        <v>0</v>
      </c>
      <c r="AC473" s="34" t="s">
        <v>1338</v>
      </c>
      <c r="AD473" s="34">
        <f t="shared" si="235"/>
        <v>0</v>
      </c>
      <c r="AE473" s="34" t="s">
        <v>1346</v>
      </c>
      <c r="AF473" s="34">
        <f t="shared" si="236"/>
        <v>0</v>
      </c>
      <c r="AG473" s="34" t="s">
        <v>225</v>
      </c>
      <c r="AH473" s="34" t="s">
        <v>1326</v>
      </c>
      <c r="AI473" s="34">
        <f t="shared" si="237"/>
        <v>0</v>
      </c>
      <c r="AJ473" s="34" t="s">
        <v>1364</v>
      </c>
      <c r="AK473" s="34">
        <f t="shared" si="238"/>
        <v>0</v>
      </c>
      <c r="AL473" s="34" t="s">
        <v>1355</v>
      </c>
      <c r="AM473" s="34">
        <f t="shared" si="239"/>
        <v>0</v>
      </c>
      <c r="AN473" s="34" t="s">
        <v>1336</v>
      </c>
      <c r="AO473" s="34">
        <f t="shared" si="240"/>
        <v>0</v>
      </c>
      <c r="AP473" s="34" t="s">
        <v>1341</v>
      </c>
      <c r="AQ473" s="34">
        <f t="shared" si="241"/>
        <v>0</v>
      </c>
      <c r="AR473" s="34" t="s">
        <v>1347</v>
      </c>
      <c r="AS473" s="34">
        <f t="shared" si="242"/>
        <v>0</v>
      </c>
      <c r="AT473" s="34" t="s">
        <v>225</v>
      </c>
      <c r="AU473" s="34" t="s">
        <v>1326</v>
      </c>
      <c r="AV473" s="34">
        <f t="shared" si="243"/>
        <v>0</v>
      </c>
      <c r="AW473" s="34" t="s">
        <v>1352</v>
      </c>
      <c r="AX473" s="34">
        <f t="shared" si="243"/>
        <v>0</v>
      </c>
      <c r="AY473" s="34" t="s">
        <v>1355</v>
      </c>
      <c r="AZ473" s="34">
        <f t="shared" si="243"/>
        <v>0</v>
      </c>
      <c r="BA473" s="34" t="s">
        <v>1336</v>
      </c>
      <c r="BB473" s="34">
        <f t="shared" si="243"/>
        <v>0</v>
      </c>
      <c r="BC473" s="34" t="s">
        <v>1341</v>
      </c>
      <c r="BD473" s="34">
        <f t="shared" si="244"/>
        <v>0</v>
      </c>
      <c r="BE473" s="34" t="s">
        <v>1347</v>
      </c>
      <c r="BF473" s="34">
        <f t="shared" si="245"/>
        <v>0</v>
      </c>
      <c r="BG473" s="34">
        <v>4</v>
      </c>
      <c r="BH473" s="34" t="s">
        <v>1350</v>
      </c>
      <c r="BI473" s="34">
        <f t="shared" si="246"/>
        <v>0</v>
      </c>
      <c r="BJ473" s="34" t="s">
        <v>1352</v>
      </c>
      <c r="BK473" s="34">
        <f t="shared" si="247"/>
        <v>0</v>
      </c>
      <c r="BL473" s="34" t="s">
        <v>1355</v>
      </c>
      <c r="BM473" s="34">
        <f t="shared" si="248"/>
        <v>0</v>
      </c>
      <c r="BN473" s="34" t="s">
        <v>1336</v>
      </c>
      <c r="BO473" s="34">
        <f t="shared" si="249"/>
        <v>0</v>
      </c>
      <c r="BP473" s="34" t="s">
        <v>1341</v>
      </c>
      <c r="BQ473" s="34">
        <f t="shared" si="250"/>
        <v>0</v>
      </c>
      <c r="BR473" s="34" t="s">
        <v>1347</v>
      </c>
      <c r="BS473" s="34">
        <f t="shared" si="251"/>
        <v>0</v>
      </c>
      <c r="BT473" s="34">
        <v>4</v>
      </c>
      <c r="BU473" s="34" t="s">
        <v>1322</v>
      </c>
      <c r="BV473" s="34">
        <f t="shared" si="252"/>
        <v>0</v>
      </c>
      <c r="BW473" s="34" t="s">
        <v>1329</v>
      </c>
      <c r="BX473" s="34">
        <f t="shared" si="252"/>
        <v>0</v>
      </c>
      <c r="BY473" s="34" t="s">
        <v>71</v>
      </c>
      <c r="BZ473" s="34">
        <f t="shared" si="252"/>
        <v>0</v>
      </c>
      <c r="CA473" s="34" t="s">
        <v>1336</v>
      </c>
      <c r="CB473" s="34">
        <f t="shared" si="252"/>
        <v>0</v>
      </c>
      <c r="CC473" s="34" t="s">
        <v>1341</v>
      </c>
      <c r="CD473" s="34">
        <f t="shared" si="253"/>
        <v>0</v>
      </c>
      <c r="CE473" s="34" t="s">
        <v>1347</v>
      </c>
      <c r="CF473" s="34">
        <f t="shared" si="254"/>
        <v>0</v>
      </c>
      <c r="CG473" s="34">
        <v>4</v>
      </c>
      <c r="CH473" s="34" t="s">
        <v>1322</v>
      </c>
      <c r="CI473" s="34">
        <f t="shared" si="255"/>
        <v>0</v>
      </c>
      <c r="CJ473" s="34" t="s">
        <v>1329</v>
      </c>
      <c r="CK473" s="34">
        <f t="shared" si="256"/>
        <v>0</v>
      </c>
      <c r="CL473" s="34" t="s">
        <v>71</v>
      </c>
      <c r="CM473" s="34">
        <f t="shared" si="257"/>
        <v>0</v>
      </c>
      <c r="CN473" s="34" t="s">
        <v>1336</v>
      </c>
      <c r="CO473" s="34">
        <f t="shared" si="258"/>
        <v>0</v>
      </c>
      <c r="CP473" s="34" t="s">
        <v>1341</v>
      </c>
      <c r="CQ473" s="34">
        <f t="shared" si="259"/>
        <v>0</v>
      </c>
      <c r="CR473" s="34" t="s">
        <v>1347</v>
      </c>
      <c r="CS473" s="34">
        <f t="shared" si="260"/>
        <v>0</v>
      </c>
    </row>
    <row r="474" spans="1:97" s="44" customFormat="1" ht="15.75">
      <c r="A474" s="42" t="s">
        <v>53</v>
      </c>
      <c r="B474" s="40" t="s">
        <v>646</v>
      </c>
      <c r="C474" s="42" t="s">
        <v>44</v>
      </c>
      <c r="D474" s="42" t="s">
        <v>9</v>
      </c>
      <c r="E474" s="35"/>
      <c r="F474" s="42">
        <v>0.2</v>
      </c>
      <c r="G474" s="34">
        <v>0</v>
      </c>
      <c r="H474" s="34">
        <v>107</v>
      </c>
      <c r="I474" s="34">
        <v>68</v>
      </c>
      <c r="J474" s="34">
        <v>84</v>
      </c>
      <c r="K474" s="73">
        <v>58</v>
      </c>
      <c r="L474" s="34">
        <v>53.5</v>
      </c>
      <c r="M474" s="34">
        <v>46</v>
      </c>
      <c r="N474" s="34">
        <v>417</v>
      </c>
      <c r="O474" s="34" t="str">
        <f>IF(D474="理科",IF(N474&gt;=分数线!$C$2,"本科",""),IF(D474="文科",IF(N474&gt;=分数线!$C$3,"本科","")))</f>
        <v/>
      </c>
      <c r="P474" s="34">
        <f t="shared" si="228"/>
        <v>-7.2</v>
      </c>
      <c r="Q474" s="34" t="str">
        <f>IF(D474="理科",IF(N474&gt;=分数线!$C$6,"重本",""),IF(D474="文科",IF(N474&gt;=分数线!$C$7,"重本","")))</f>
        <v/>
      </c>
      <c r="R474" s="34">
        <f t="shared" si="232"/>
        <v>0</v>
      </c>
      <c r="S474" s="34">
        <f t="shared" si="233"/>
        <v>-7.2</v>
      </c>
      <c r="T474" s="34">
        <v>6</v>
      </c>
      <c r="U474" s="34" t="s">
        <v>1321</v>
      </c>
      <c r="V474" s="34">
        <f t="shared" si="234"/>
        <v>-0.12000000000000001</v>
      </c>
      <c r="W474" s="34" t="s">
        <v>1328</v>
      </c>
      <c r="X474" s="34">
        <f t="shared" si="234"/>
        <v>-0.12000000000000001</v>
      </c>
      <c r="Y474" s="34" t="s">
        <v>1353</v>
      </c>
      <c r="Z474" s="34">
        <f t="shared" si="234"/>
        <v>-0.12000000000000001</v>
      </c>
      <c r="AA474" s="34" t="s">
        <v>74</v>
      </c>
      <c r="AB474" s="34">
        <f t="shared" si="234"/>
        <v>-0.12000000000000001</v>
      </c>
      <c r="AC474" s="34" t="s">
        <v>75</v>
      </c>
      <c r="AD474" s="34">
        <f t="shared" si="235"/>
        <v>-0.12000000000000001</v>
      </c>
      <c r="AE474" s="34" t="s">
        <v>1368</v>
      </c>
      <c r="AF474" s="34">
        <f t="shared" si="236"/>
        <v>-0.12000000000000001</v>
      </c>
      <c r="AG474" s="34" t="s">
        <v>226</v>
      </c>
      <c r="AH474" s="34" t="s">
        <v>1320</v>
      </c>
      <c r="AI474" s="34">
        <f t="shared" si="237"/>
        <v>-0.12000000000000001</v>
      </c>
      <c r="AJ474" s="34" t="s">
        <v>1327</v>
      </c>
      <c r="AK474" s="34">
        <f t="shared" si="238"/>
        <v>-0.12000000000000001</v>
      </c>
      <c r="AL474" s="34" t="s">
        <v>1332</v>
      </c>
      <c r="AM474" s="34">
        <f t="shared" si="239"/>
        <v>-0.12000000000000001</v>
      </c>
      <c r="AN474" s="34" t="s">
        <v>1367</v>
      </c>
      <c r="AO474" s="34">
        <f t="shared" si="240"/>
        <v>-0.12000000000000001</v>
      </c>
      <c r="AP474" s="34" t="s">
        <v>1341</v>
      </c>
      <c r="AQ474" s="34">
        <f t="shared" si="241"/>
        <v>-0.12000000000000001</v>
      </c>
      <c r="AR474" s="34" t="s">
        <v>1346</v>
      </c>
      <c r="AS474" s="34">
        <f t="shared" si="242"/>
        <v>-0.12000000000000001</v>
      </c>
      <c r="AT474" s="34" t="s">
        <v>226</v>
      </c>
      <c r="AU474" s="34" t="s">
        <v>1320</v>
      </c>
      <c r="AV474" s="34">
        <f t="shared" si="243"/>
        <v>-0.18000000000000002</v>
      </c>
      <c r="AW474" s="34" t="s">
        <v>1327</v>
      </c>
      <c r="AX474" s="34">
        <f t="shared" si="243"/>
        <v>-0.18000000000000002</v>
      </c>
      <c r="AY474" s="34" t="s">
        <v>1332</v>
      </c>
      <c r="AZ474" s="34">
        <f t="shared" si="243"/>
        <v>-0.18000000000000002</v>
      </c>
      <c r="BA474" s="34" t="s">
        <v>1336</v>
      </c>
      <c r="BB474" s="34">
        <f t="shared" si="243"/>
        <v>-0.18000000000000002</v>
      </c>
      <c r="BC474" s="34" t="s">
        <v>1341</v>
      </c>
      <c r="BD474" s="34">
        <f t="shared" si="244"/>
        <v>-0.18000000000000002</v>
      </c>
      <c r="BE474" s="34" t="s">
        <v>1346</v>
      </c>
      <c r="BF474" s="34">
        <f t="shared" si="245"/>
        <v>-0.18000000000000002</v>
      </c>
      <c r="BG474" s="34">
        <v>1</v>
      </c>
      <c r="BH474" s="34" t="s">
        <v>1320</v>
      </c>
      <c r="BI474" s="34">
        <f t="shared" si="246"/>
        <v>-0.18000000000000002</v>
      </c>
      <c r="BJ474" s="34" t="s">
        <v>1327</v>
      </c>
      <c r="BK474" s="34">
        <f t="shared" si="247"/>
        <v>-0.18000000000000002</v>
      </c>
      <c r="BL474" s="34" t="s">
        <v>1332</v>
      </c>
      <c r="BM474" s="34">
        <f t="shared" si="248"/>
        <v>-0.18000000000000002</v>
      </c>
      <c r="BN474" s="34" t="s">
        <v>1336</v>
      </c>
      <c r="BO474" s="34">
        <f t="shared" si="249"/>
        <v>-0.18000000000000002</v>
      </c>
      <c r="BP474" s="34" t="s">
        <v>1341</v>
      </c>
      <c r="BQ474" s="34">
        <f t="shared" si="250"/>
        <v>-0.18000000000000002</v>
      </c>
      <c r="BR474" s="34" t="s">
        <v>1346</v>
      </c>
      <c r="BS474" s="34">
        <f t="shared" si="251"/>
        <v>-0.18000000000000002</v>
      </c>
      <c r="BT474" s="34">
        <v>1</v>
      </c>
      <c r="BU474" s="34" t="s">
        <v>1320</v>
      </c>
      <c r="BV474" s="34">
        <f t="shared" si="252"/>
        <v>-0.3</v>
      </c>
      <c r="BW474" s="34" t="s">
        <v>1327</v>
      </c>
      <c r="BX474" s="34">
        <f t="shared" si="252"/>
        <v>-0.3</v>
      </c>
      <c r="BY474" s="34" t="s">
        <v>1332</v>
      </c>
      <c r="BZ474" s="34">
        <f t="shared" si="252"/>
        <v>-0.3</v>
      </c>
      <c r="CA474" s="34" t="s">
        <v>1336</v>
      </c>
      <c r="CB474" s="34">
        <f t="shared" si="252"/>
        <v>-0.3</v>
      </c>
      <c r="CC474" s="34" t="s">
        <v>1341</v>
      </c>
      <c r="CD474" s="34">
        <f t="shared" si="253"/>
        <v>-0.3</v>
      </c>
      <c r="CE474" s="34" t="s">
        <v>1346</v>
      </c>
      <c r="CF474" s="34">
        <f t="shared" si="254"/>
        <v>-0.3</v>
      </c>
      <c r="CG474" s="34">
        <v>1</v>
      </c>
      <c r="CH474" s="34" t="s">
        <v>1320</v>
      </c>
      <c r="CI474" s="34">
        <f t="shared" si="255"/>
        <v>-0.3</v>
      </c>
      <c r="CJ474" s="34" t="s">
        <v>1327</v>
      </c>
      <c r="CK474" s="34">
        <f t="shared" si="256"/>
        <v>-0.3</v>
      </c>
      <c r="CL474" s="34" t="s">
        <v>1332</v>
      </c>
      <c r="CM474" s="34">
        <f t="shared" si="257"/>
        <v>-0.3</v>
      </c>
      <c r="CN474" s="34" t="s">
        <v>1336</v>
      </c>
      <c r="CO474" s="34">
        <f t="shared" si="258"/>
        <v>-0.3</v>
      </c>
      <c r="CP474" s="34" t="s">
        <v>1341</v>
      </c>
      <c r="CQ474" s="34">
        <f t="shared" si="259"/>
        <v>-0.3</v>
      </c>
      <c r="CR474" s="34" t="s">
        <v>1346</v>
      </c>
      <c r="CS474" s="34">
        <f t="shared" si="260"/>
        <v>-0.3</v>
      </c>
    </row>
    <row r="475" spans="1:97" s="44" customFormat="1" ht="15.75">
      <c r="A475" s="42" t="s">
        <v>1170</v>
      </c>
      <c r="B475" s="40" t="s">
        <v>647</v>
      </c>
      <c r="C475" s="42" t="s">
        <v>44</v>
      </c>
      <c r="D475" s="42" t="s">
        <v>9</v>
      </c>
      <c r="E475" s="35"/>
      <c r="F475" s="42">
        <v>0</v>
      </c>
      <c r="G475" s="34">
        <v>0</v>
      </c>
      <c r="H475" s="34">
        <v>114</v>
      </c>
      <c r="I475" s="34">
        <v>52</v>
      </c>
      <c r="J475" s="34">
        <v>74</v>
      </c>
      <c r="K475" s="73">
        <v>62.5</v>
      </c>
      <c r="L475" s="34">
        <v>69.5</v>
      </c>
      <c r="M475" s="34">
        <v>45</v>
      </c>
      <c r="N475" s="34">
        <v>417</v>
      </c>
      <c r="O475" s="34" t="str">
        <f>IF(D475="理科",IF(N475&gt;=分数线!$C$2,"本科",""),IF(D475="文科",IF(N475&gt;=分数线!$C$3,"本科","")))</f>
        <v/>
      </c>
      <c r="P475" s="34">
        <f t="shared" si="228"/>
        <v>0</v>
      </c>
      <c r="Q475" s="34" t="str">
        <f>IF(D475="理科",IF(N475&gt;=分数线!$C$6,"重本",""),IF(D475="文科",IF(N475&gt;=分数线!$C$7,"重本","")))</f>
        <v/>
      </c>
      <c r="R475" s="34">
        <f t="shared" si="232"/>
        <v>0</v>
      </c>
      <c r="S475" s="34">
        <f t="shared" si="233"/>
        <v>0</v>
      </c>
      <c r="T475" s="34">
        <v>7</v>
      </c>
      <c r="U475" s="34" t="s">
        <v>1362</v>
      </c>
      <c r="V475" s="34">
        <f t="shared" si="234"/>
        <v>0</v>
      </c>
      <c r="W475" s="34" t="s">
        <v>1363</v>
      </c>
      <c r="X475" s="34">
        <f t="shared" si="234"/>
        <v>0</v>
      </c>
      <c r="Y475" s="34" t="s">
        <v>1332</v>
      </c>
      <c r="Z475" s="34">
        <f t="shared" si="234"/>
        <v>0</v>
      </c>
      <c r="AA475" s="34" t="s">
        <v>74</v>
      </c>
      <c r="AB475" s="34">
        <f t="shared" si="234"/>
        <v>0</v>
      </c>
      <c r="AC475" s="34" t="s">
        <v>1341</v>
      </c>
      <c r="AD475" s="34">
        <f t="shared" si="235"/>
        <v>0</v>
      </c>
      <c r="AE475" s="34" t="s">
        <v>1347</v>
      </c>
      <c r="AF475" s="34">
        <f t="shared" si="236"/>
        <v>0</v>
      </c>
      <c r="AG475" s="34" t="s">
        <v>226</v>
      </c>
      <c r="AH475" s="34" t="s">
        <v>1320</v>
      </c>
      <c r="AI475" s="34">
        <f t="shared" si="237"/>
        <v>0</v>
      </c>
      <c r="AJ475" s="34" t="s">
        <v>1327</v>
      </c>
      <c r="AK475" s="34">
        <f t="shared" si="238"/>
        <v>0</v>
      </c>
      <c r="AL475" s="34" t="s">
        <v>1332</v>
      </c>
      <c r="AM475" s="34">
        <f t="shared" si="239"/>
        <v>0</v>
      </c>
      <c r="AN475" s="34" t="s">
        <v>1367</v>
      </c>
      <c r="AO475" s="34">
        <f t="shared" si="240"/>
        <v>0</v>
      </c>
      <c r="AP475" s="34" t="s">
        <v>1341</v>
      </c>
      <c r="AQ475" s="34">
        <f t="shared" si="241"/>
        <v>0</v>
      </c>
      <c r="AR475" s="34" t="s">
        <v>1346</v>
      </c>
      <c r="AS475" s="34">
        <f t="shared" si="242"/>
        <v>0</v>
      </c>
      <c r="AT475" s="34" t="s">
        <v>226</v>
      </c>
      <c r="AU475" s="34" t="s">
        <v>1320</v>
      </c>
      <c r="AV475" s="34">
        <f t="shared" si="243"/>
        <v>0</v>
      </c>
      <c r="AW475" s="34" t="s">
        <v>1327</v>
      </c>
      <c r="AX475" s="34">
        <f t="shared" si="243"/>
        <v>0</v>
      </c>
      <c r="AY475" s="34" t="s">
        <v>1332</v>
      </c>
      <c r="AZ475" s="34">
        <f t="shared" si="243"/>
        <v>0</v>
      </c>
      <c r="BA475" s="34" t="s">
        <v>1336</v>
      </c>
      <c r="BB475" s="34">
        <f t="shared" si="243"/>
        <v>0</v>
      </c>
      <c r="BC475" s="34" t="s">
        <v>1341</v>
      </c>
      <c r="BD475" s="34">
        <f t="shared" si="244"/>
        <v>0</v>
      </c>
      <c r="BE475" s="34" t="s">
        <v>1346</v>
      </c>
      <c r="BF475" s="34">
        <f t="shared" si="245"/>
        <v>0</v>
      </c>
      <c r="BG475" s="34">
        <v>1</v>
      </c>
      <c r="BH475" s="34" t="s">
        <v>1320</v>
      </c>
      <c r="BI475" s="34">
        <f t="shared" si="246"/>
        <v>0</v>
      </c>
      <c r="BJ475" s="34" t="s">
        <v>1327</v>
      </c>
      <c r="BK475" s="34">
        <f t="shared" si="247"/>
        <v>0</v>
      </c>
      <c r="BL475" s="34" t="s">
        <v>1332</v>
      </c>
      <c r="BM475" s="34">
        <f t="shared" si="248"/>
        <v>0</v>
      </c>
      <c r="BN475" s="34" t="s">
        <v>1336</v>
      </c>
      <c r="BO475" s="34">
        <f t="shared" si="249"/>
        <v>0</v>
      </c>
      <c r="BP475" s="34" t="s">
        <v>1341</v>
      </c>
      <c r="BQ475" s="34">
        <f t="shared" si="250"/>
        <v>0</v>
      </c>
      <c r="BR475" s="34" t="s">
        <v>1346</v>
      </c>
      <c r="BS475" s="34">
        <f t="shared" si="251"/>
        <v>0</v>
      </c>
      <c r="BT475" s="34">
        <v>1</v>
      </c>
      <c r="BU475" s="34" t="s">
        <v>1320</v>
      </c>
      <c r="BV475" s="34">
        <f t="shared" si="252"/>
        <v>0</v>
      </c>
      <c r="BW475" s="34" t="s">
        <v>1327</v>
      </c>
      <c r="BX475" s="34">
        <f t="shared" si="252"/>
        <v>0</v>
      </c>
      <c r="BY475" s="34" t="s">
        <v>1332</v>
      </c>
      <c r="BZ475" s="34">
        <f t="shared" si="252"/>
        <v>0</v>
      </c>
      <c r="CA475" s="34" t="s">
        <v>1336</v>
      </c>
      <c r="CB475" s="34">
        <f t="shared" si="252"/>
        <v>0</v>
      </c>
      <c r="CC475" s="34" t="s">
        <v>1341</v>
      </c>
      <c r="CD475" s="34">
        <f t="shared" si="253"/>
        <v>0</v>
      </c>
      <c r="CE475" s="34" t="s">
        <v>1346</v>
      </c>
      <c r="CF475" s="34">
        <f t="shared" si="254"/>
        <v>0</v>
      </c>
      <c r="CG475" s="34">
        <v>1</v>
      </c>
      <c r="CH475" s="34" t="s">
        <v>1320</v>
      </c>
      <c r="CI475" s="34">
        <f t="shared" si="255"/>
        <v>0</v>
      </c>
      <c r="CJ475" s="34" t="s">
        <v>1327</v>
      </c>
      <c r="CK475" s="34">
        <f t="shared" si="256"/>
        <v>0</v>
      </c>
      <c r="CL475" s="34" t="s">
        <v>1332</v>
      </c>
      <c r="CM475" s="34">
        <f t="shared" si="257"/>
        <v>0</v>
      </c>
      <c r="CN475" s="34" t="s">
        <v>1336</v>
      </c>
      <c r="CO475" s="34">
        <f t="shared" si="258"/>
        <v>0</v>
      </c>
      <c r="CP475" s="34" t="s">
        <v>1341</v>
      </c>
      <c r="CQ475" s="34">
        <f t="shared" si="259"/>
        <v>0</v>
      </c>
      <c r="CR475" s="34" t="s">
        <v>1346</v>
      </c>
      <c r="CS475" s="34">
        <f t="shared" si="260"/>
        <v>0</v>
      </c>
    </row>
    <row r="476" spans="1:97" s="44" customFormat="1" ht="15.75">
      <c r="A476" s="42" t="s">
        <v>1171</v>
      </c>
      <c r="B476" s="40" t="s">
        <v>648</v>
      </c>
      <c r="C476" s="42" t="s">
        <v>44</v>
      </c>
      <c r="D476" s="42" t="s">
        <v>9</v>
      </c>
      <c r="E476" s="35"/>
      <c r="F476" s="42">
        <v>1</v>
      </c>
      <c r="G476" s="34">
        <v>0</v>
      </c>
      <c r="H476" s="34">
        <v>105</v>
      </c>
      <c r="I476" s="34">
        <v>74</v>
      </c>
      <c r="J476" s="34">
        <v>79</v>
      </c>
      <c r="K476" s="73">
        <v>57</v>
      </c>
      <c r="L476" s="34">
        <v>56.5</v>
      </c>
      <c r="M476" s="34">
        <v>54</v>
      </c>
      <c r="N476" s="34">
        <v>416</v>
      </c>
      <c r="O476" s="34" t="str">
        <f>IF(D476="理科",IF(N476&gt;=分数线!$C$2,"本科",""),IF(D476="文科",IF(N476&gt;=分数线!$C$3,"本科","")))</f>
        <v/>
      </c>
      <c r="P476" s="34">
        <f t="shared" si="228"/>
        <v>-36</v>
      </c>
      <c r="Q476" s="34" t="str">
        <f>IF(D476="理科",IF(N476&gt;=分数线!$C$6,"重本",""),IF(D476="文科",IF(N476&gt;=分数线!$C$7,"重本","")))</f>
        <v/>
      </c>
      <c r="R476" s="34">
        <f t="shared" si="232"/>
        <v>0</v>
      </c>
      <c r="S476" s="34">
        <f t="shared" si="233"/>
        <v>-36</v>
      </c>
      <c r="T476" s="34">
        <v>11</v>
      </c>
      <c r="U476" s="34" t="s">
        <v>1325</v>
      </c>
      <c r="V476" s="34">
        <f t="shared" si="234"/>
        <v>-0.6</v>
      </c>
      <c r="W476" s="34" t="s">
        <v>1330</v>
      </c>
      <c r="X476" s="34">
        <f t="shared" si="234"/>
        <v>-0.6</v>
      </c>
      <c r="Y476" s="34" t="s">
        <v>1355</v>
      </c>
      <c r="Z476" s="34">
        <f t="shared" si="234"/>
        <v>-0.6</v>
      </c>
      <c r="AA476" s="34" t="s">
        <v>1336</v>
      </c>
      <c r="AB476" s="34">
        <f t="shared" si="234"/>
        <v>-0.6</v>
      </c>
      <c r="AC476" s="34" t="s">
        <v>1338</v>
      </c>
      <c r="AD476" s="34">
        <f t="shared" si="235"/>
        <v>-0.6</v>
      </c>
      <c r="AE476" s="34" t="s">
        <v>1368</v>
      </c>
      <c r="AF476" s="34">
        <f t="shared" si="236"/>
        <v>-0.6</v>
      </c>
      <c r="AG476" s="34" t="s">
        <v>222</v>
      </c>
      <c r="AH476" s="34" t="s">
        <v>1321</v>
      </c>
      <c r="AI476" s="34">
        <f t="shared" si="237"/>
        <v>-0.6</v>
      </c>
      <c r="AJ476" s="34" t="s">
        <v>1364</v>
      </c>
      <c r="AK476" s="34">
        <f t="shared" si="238"/>
        <v>-0.6</v>
      </c>
      <c r="AL476" s="34" t="s">
        <v>1333</v>
      </c>
      <c r="AM476" s="34">
        <f t="shared" si="239"/>
        <v>-0.6</v>
      </c>
      <c r="AN476" s="34" t="s">
        <v>1336</v>
      </c>
      <c r="AO476" s="34">
        <f t="shared" si="240"/>
        <v>-0.6</v>
      </c>
      <c r="AP476" s="34" t="s">
        <v>1338</v>
      </c>
      <c r="AQ476" s="34">
        <f t="shared" si="241"/>
        <v>-0.6</v>
      </c>
      <c r="AR476" s="34" t="s">
        <v>1347</v>
      </c>
      <c r="AS476" s="34">
        <f t="shared" si="242"/>
        <v>-0.6</v>
      </c>
      <c r="AT476" s="34" t="s">
        <v>222</v>
      </c>
      <c r="AU476" s="34" t="s">
        <v>1321</v>
      </c>
      <c r="AV476" s="34">
        <f t="shared" si="243"/>
        <v>-0.89999999999999991</v>
      </c>
      <c r="AW476" s="34" t="s">
        <v>1328</v>
      </c>
      <c r="AX476" s="34">
        <f t="shared" si="243"/>
        <v>-0.89999999999999991</v>
      </c>
      <c r="AY476" s="34" t="s">
        <v>1333</v>
      </c>
      <c r="AZ476" s="34">
        <f t="shared" si="243"/>
        <v>-0.89999999999999991</v>
      </c>
      <c r="BA476" s="34" t="s">
        <v>74</v>
      </c>
      <c r="BB476" s="34">
        <f t="shared" si="243"/>
        <v>-0.89999999999999991</v>
      </c>
      <c r="BC476" s="34" t="s">
        <v>1338</v>
      </c>
      <c r="BD476" s="34">
        <f t="shared" si="244"/>
        <v>-0.89999999999999991</v>
      </c>
      <c r="BE476" s="34" t="s">
        <v>1347</v>
      </c>
      <c r="BF476" s="34">
        <f t="shared" si="245"/>
        <v>-0.89999999999999991</v>
      </c>
      <c r="BG476" s="34">
        <v>2</v>
      </c>
      <c r="BH476" s="34" t="s">
        <v>1321</v>
      </c>
      <c r="BI476" s="34">
        <f t="shared" si="246"/>
        <v>-0.89999999999999991</v>
      </c>
      <c r="BJ476" s="34" t="s">
        <v>1328</v>
      </c>
      <c r="BK476" s="34">
        <f t="shared" si="247"/>
        <v>-0.89999999999999991</v>
      </c>
      <c r="BL476" s="34" t="s">
        <v>1333</v>
      </c>
      <c r="BM476" s="34">
        <f t="shared" si="248"/>
        <v>-0.89999999999999991</v>
      </c>
      <c r="BN476" s="34" t="s">
        <v>74</v>
      </c>
      <c r="BO476" s="34">
        <f t="shared" si="249"/>
        <v>-0.89999999999999991</v>
      </c>
      <c r="BP476" s="34" t="s">
        <v>1338</v>
      </c>
      <c r="BQ476" s="34">
        <f t="shared" si="250"/>
        <v>-0.89999999999999991</v>
      </c>
      <c r="BR476" s="34" t="s">
        <v>1347</v>
      </c>
      <c r="BS476" s="34">
        <f t="shared" si="251"/>
        <v>-0.89999999999999991</v>
      </c>
      <c r="BT476" s="34">
        <v>2</v>
      </c>
      <c r="BU476" s="34" t="s">
        <v>1321</v>
      </c>
      <c r="BV476" s="34">
        <f t="shared" si="252"/>
        <v>-1.5</v>
      </c>
      <c r="BW476" s="34" t="s">
        <v>1328</v>
      </c>
      <c r="BX476" s="34">
        <f t="shared" si="252"/>
        <v>-1.5</v>
      </c>
      <c r="BY476" s="34" t="s">
        <v>1333</v>
      </c>
      <c r="BZ476" s="34">
        <f t="shared" si="252"/>
        <v>-1.5</v>
      </c>
      <c r="CA476" s="34" t="s">
        <v>21</v>
      </c>
      <c r="CB476" s="34">
        <f t="shared" si="252"/>
        <v>-1.5</v>
      </c>
      <c r="CC476" s="34" t="s">
        <v>1338</v>
      </c>
      <c r="CD476" s="34">
        <f t="shared" si="253"/>
        <v>-1.5</v>
      </c>
      <c r="CE476" s="34" t="s">
        <v>1347</v>
      </c>
      <c r="CF476" s="34">
        <f t="shared" si="254"/>
        <v>-1.5</v>
      </c>
      <c r="CG476" s="34">
        <v>2</v>
      </c>
      <c r="CH476" s="34" t="s">
        <v>1321</v>
      </c>
      <c r="CI476" s="34">
        <f t="shared" si="255"/>
        <v>-1.5</v>
      </c>
      <c r="CJ476" s="34" t="s">
        <v>1328</v>
      </c>
      <c r="CK476" s="34">
        <f t="shared" si="256"/>
        <v>-1.5</v>
      </c>
      <c r="CL476" s="34" t="s">
        <v>1333</v>
      </c>
      <c r="CM476" s="34">
        <f t="shared" si="257"/>
        <v>-1.5</v>
      </c>
      <c r="CN476" s="34" t="s">
        <v>1337</v>
      </c>
      <c r="CO476" s="34">
        <f t="shared" si="258"/>
        <v>-1.5</v>
      </c>
      <c r="CP476" s="34" t="s">
        <v>1338</v>
      </c>
      <c r="CQ476" s="34">
        <f t="shared" si="259"/>
        <v>-1.5</v>
      </c>
      <c r="CR476" s="34" t="s">
        <v>1347</v>
      </c>
      <c r="CS476" s="34">
        <f t="shared" si="260"/>
        <v>-1.5</v>
      </c>
    </row>
    <row r="477" spans="1:97" s="44" customFormat="1" ht="15.75">
      <c r="A477" s="42" t="s">
        <v>1172</v>
      </c>
      <c r="B477" s="40" t="s">
        <v>649</v>
      </c>
      <c r="C477" s="42" t="s">
        <v>44</v>
      </c>
      <c r="D477" s="42" t="s">
        <v>9</v>
      </c>
      <c r="E477" s="35"/>
      <c r="F477" s="42">
        <v>0</v>
      </c>
      <c r="G477" s="34">
        <v>0</v>
      </c>
      <c r="H477" s="34">
        <v>91</v>
      </c>
      <c r="I477" s="34">
        <v>71</v>
      </c>
      <c r="J477" s="34">
        <v>68</v>
      </c>
      <c r="K477" s="73">
        <v>62</v>
      </c>
      <c r="L477" s="34">
        <v>63.5</v>
      </c>
      <c r="M477" s="34">
        <v>60</v>
      </c>
      <c r="N477" s="34">
        <v>416</v>
      </c>
      <c r="O477" s="34" t="str">
        <f>IF(D477="理科",IF(N477&gt;=分数线!$C$2,"本科",""),IF(D477="文科",IF(N477&gt;=分数线!$C$3,"本科","")))</f>
        <v/>
      </c>
      <c r="P477" s="34">
        <f t="shared" si="228"/>
        <v>0</v>
      </c>
      <c r="Q477" s="34" t="str">
        <f>IF(D477="理科",IF(N477&gt;=分数线!$C$6,"重本",""),IF(D477="文科",IF(N477&gt;=分数线!$C$7,"重本","")))</f>
        <v/>
      </c>
      <c r="R477" s="34">
        <f t="shared" si="232"/>
        <v>0</v>
      </c>
      <c r="S477" s="34">
        <f t="shared" si="233"/>
        <v>0</v>
      </c>
      <c r="T477" s="34">
        <v>6</v>
      </c>
      <c r="U477" s="34" t="s">
        <v>1321</v>
      </c>
      <c r="V477" s="34">
        <f t="shared" si="234"/>
        <v>0</v>
      </c>
      <c r="W477" s="34" t="s">
        <v>1328</v>
      </c>
      <c r="X477" s="34">
        <f t="shared" si="234"/>
        <v>0</v>
      </c>
      <c r="Y477" s="34" t="s">
        <v>1353</v>
      </c>
      <c r="Z477" s="34">
        <f t="shared" si="234"/>
        <v>0</v>
      </c>
      <c r="AA477" s="34" t="s">
        <v>74</v>
      </c>
      <c r="AB477" s="34">
        <f t="shared" si="234"/>
        <v>0</v>
      </c>
      <c r="AC477" s="34" t="s">
        <v>75</v>
      </c>
      <c r="AD477" s="34">
        <f t="shared" si="235"/>
        <v>0</v>
      </c>
      <c r="AE477" s="34" t="s">
        <v>1368</v>
      </c>
      <c r="AF477" s="34">
        <f t="shared" si="236"/>
        <v>0</v>
      </c>
      <c r="AG477" s="34" t="s">
        <v>223</v>
      </c>
      <c r="AH477" s="34" t="s">
        <v>1326</v>
      </c>
      <c r="AI477" s="34">
        <f t="shared" si="237"/>
        <v>0</v>
      </c>
      <c r="AJ477" s="34" t="s">
        <v>1327</v>
      </c>
      <c r="AK477" s="34">
        <f t="shared" si="238"/>
        <v>0</v>
      </c>
      <c r="AL477" s="34" t="s">
        <v>1333</v>
      </c>
      <c r="AM477" s="34">
        <f t="shared" si="239"/>
        <v>0</v>
      </c>
      <c r="AN477" s="34" t="s">
        <v>1367</v>
      </c>
      <c r="AO477" s="34">
        <f t="shared" si="240"/>
        <v>0</v>
      </c>
      <c r="AP477" s="34" t="s">
        <v>1338</v>
      </c>
      <c r="AQ477" s="34">
        <f t="shared" si="241"/>
        <v>0</v>
      </c>
      <c r="AR477" s="34" t="s">
        <v>1347</v>
      </c>
      <c r="AS477" s="34">
        <f t="shared" si="242"/>
        <v>0</v>
      </c>
      <c r="AT477" s="34" t="s">
        <v>223</v>
      </c>
      <c r="AU477" s="34" t="s">
        <v>1323</v>
      </c>
      <c r="AV477" s="34">
        <f t="shared" si="243"/>
        <v>0</v>
      </c>
      <c r="AW477" s="34" t="s">
        <v>1327</v>
      </c>
      <c r="AX477" s="34">
        <f t="shared" si="243"/>
        <v>0</v>
      </c>
      <c r="AY477" s="34" t="s">
        <v>1355</v>
      </c>
      <c r="AZ477" s="34">
        <f t="shared" si="243"/>
        <v>0</v>
      </c>
      <c r="BA477" s="34" t="s">
        <v>1336</v>
      </c>
      <c r="BB477" s="34">
        <f t="shared" si="243"/>
        <v>0</v>
      </c>
      <c r="BC477" s="34" t="s">
        <v>75</v>
      </c>
      <c r="BD477" s="34">
        <f t="shared" si="244"/>
        <v>0</v>
      </c>
      <c r="BE477" s="34" t="s">
        <v>1347</v>
      </c>
      <c r="BF477" s="34">
        <f t="shared" si="245"/>
        <v>0</v>
      </c>
      <c r="BG477" s="34">
        <v>3</v>
      </c>
      <c r="BH477" s="34" t="s">
        <v>1323</v>
      </c>
      <c r="BI477" s="34">
        <f t="shared" si="246"/>
        <v>0</v>
      </c>
      <c r="BJ477" s="34" t="s">
        <v>1327</v>
      </c>
      <c r="BK477" s="34">
        <f t="shared" si="247"/>
        <v>0</v>
      </c>
      <c r="BL477" s="34" t="s">
        <v>1355</v>
      </c>
      <c r="BM477" s="34">
        <f t="shared" si="248"/>
        <v>0</v>
      </c>
      <c r="BN477" s="34" t="s">
        <v>1336</v>
      </c>
      <c r="BO477" s="34">
        <f t="shared" si="249"/>
        <v>0</v>
      </c>
      <c r="BP477" s="34" t="s">
        <v>1338</v>
      </c>
      <c r="BQ477" s="34">
        <f t="shared" si="250"/>
        <v>0</v>
      </c>
      <c r="BR477" s="34" t="s">
        <v>1347</v>
      </c>
      <c r="BS477" s="34">
        <f t="shared" si="251"/>
        <v>0</v>
      </c>
      <c r="BT477" s="34">
        <v>3</v>
      </c>
      <c r="BU477" s="34" t="s">
        <v>1322</v>
      </c>
      <c r="BV477" s="34">
        <f t="shared" si="252"/>
        <v>0</v>
      </c>
      <c r="BW477" s="34" t="s">
        <v>1327</v>
      </c>
      <c r="BX477" s="34">
        <f t="shared" si="252"/>
        <v>0</v>
      </c>
      <c r="BY477" s="34" t="s">
        <v>71</v>
      </c>
      <c r="BZ477" s="34">
        <f t="shared" si="252"/>
        <v>0</v>
      </c>
      <c r="CA477" s="34" t="s">
        <v>1336</v>
      </c>
      <c r="CB477" s="34">
        <f t="shared" si="252"/>
        <v>0</v>
      </c>
      <c r="CC477" s="34" t="s">
        <v>1338</v>
      </c>
      <c r="CD477" s="34">
        <f t="shared" si="253"/>
        <v>0</v>
      </c>
      <c r="CE477" s="34" t="s">
        <v>1347</v>
      </c>
      <c r="CF477" s="34">
        <f t="shared" si="254"/>
        <v>0</v>
      </c>
      <c r="CG477" s="34">
        <v>3</v>
      </c>
      <c r="CH477" s="34" t="s">
        <v>1322</v>
      </c>
      <c r="CI477" s="34">
        <f t="shared" si="255"/>
        <v>0</v>
      </c>
      <c r="CJ477" s="34" t="s">
        <v>1327</v>
      </c>
      <c r="CK477" s="34">
        <f t="shared" si="256"/>
        <v>0</v>
      </c>
      <c r="CL477" s="34" t="s">
        <v>71</v>
      </c>
      <c r="CM477" s="34">
        <f t="shared" si="257"/>
        <v>0</v>
      </c>
      <c r="CN477" s="34" t="s">
        <v>1338</v>
      </c>
      <c r="CO477" s="34">
        <f t="shared" si="258"/>
        <v>0</v>
      </c>
      <c r="CP477" s="34" t="s">
        <v>1336</v>
      </c>
      <c r="CQ477" s="34">
        <f t="shared" si="259"/>
        <v>0</v>
      </c>
      <c r="CR477" s="34" t="s">
        <v>1347</v>
      </c>
      <c r="CS477" s="34">
        <f t="shared" si="260"/>
        <v>0</v>
      </c>
    </row>
    <row r="478" spans="1:97" s="44" customFormat="1" ht="15.75">
      <c r="A478" s="42" t="s">
        <v>1143</v>
      </c>
      <c r="B478" s="40" t="s">
        <v>650</v>
      </c>
      <c r="C478" s="42" t="s">
        <v>44</v>
      </c>
      <c r="D478" s="42" t="s">
        <v>9</v>
      </c>
      <c r="E478" s="35"/>
      <c r="F478" s="42">
        <v>0</v>
      </c>
      <c r="G478" s="34">
        <v>0</v>
      </c>
      <c r="H478" s="34">
        <v>95</v>
      </c>
      <c r="I478" s="34">
        <v>63</v>
      </c>
      <c r="J478" s="34">
        <v>78</v>
      </c>
      <c r="K478" s="73">
        <v>60.5</v>
      </c>
      <c r="L478" s="34">
        <v>71</v>
      </c>
      <c r="M478" s="34">
        <v>47</v>
      </c>
      <c r="N478" s="34">
        <v>415</v>
      </c>
      <c r="O478" s="34" t="str">
        <f>IF(D478="理科",IF(N478&gt;=分数线!$C$2,"本科",""),IF(D478="文科",IF(N478&gt;=分数线!$C$3,"本科","")))</f>
        <v/>
      </c>
      <c r="P478" s="34">
        <f t="shared" si="228"/>
        <v>0</v>
      </c>
      <c r="Q478" s="34" t="str">
        <f>IF(D478="理科",IF(N478&gt;=分数线!$C$6,"重本",""),IF(D478="文科",IF(N478&gt;=分数线!$C$7,"重本","")))</f>
        <v/>
      </c>
      <c r="R478" s="34">
        <f t="shared" si="232"/>
        <v>0</v>
      </c>
      <c r="S478" s="34">
        <f t="shared" si="233"/>
        <v>0</v>
      </c>
      <c r="T478" s="34">
        <v>7</v>
      </c>
      <c r="U478" s="34" t="s">
        <v>1362</v>
      </c>
      <c r="V478" s="34">
        <f t="shared" si="234"/>
        <v>0</v>
      </c>
      <c r="W478" s="34" t="s">
        <v>1363</v>
      </c>
      <c r="X478" s="34">
        <f t="shared" si="234"/>
        <v>0</v>
      </c>
      <c r="Y478" s="34" t="s">
        <v>1332</v>
      </c>
      <c r="Z478" s="34">
        <f t="shared" si="234"/>
        <v>0</v>
      </c>
      <c r="AA478" s="34" t="s">
        <v>74</v>
      </c>
      <c r="AB478" s="34">
        <f t="shared" si="234"/>
        <v>0</v>
      </c>
      <c r="AC478" s="34" t="s">
        <v>1341</v>
      </c>
      <c r="AD478" s="34">
        <f t="shared" si="235"/>
        <v>0</v>
      </c>
      <c r="AE478" s="34" t="s">
        <v>1347</v>
      </c>
      <c r="AF478" s="34">
        <f t="shared" si="236"/>
        <v>0</v>
      </c>
      <c r="AG478" s="34" t="e">
        <v>#N/A</v>
      </c>
      <c r="AH478" s="34" t="e">
        <v>#N/A</v>
      </c>
      <c r="AI478" s="34">
        <f t="shared" si="237"/>
        <v>0</v>
      </c>
      <c r="AJ478" s="34" t="e">
        <v>#N/A</v>
      </c>
      <c r="AK478" s="34">
        <f t="shared" si="238"/>
        <v>0</v>
      </c>
      <c r="AL478" s="34" t="e">
        <v>#N/A</v>
      </c>
      <c r="AM478" s="34">
        <f t="shared" si="239"/>
        <v>0</v>
      </c>
      <c r="AN478" s="34" t="e">
        <v>#N/A</v>
      </c>
      <c r="AO478" s="34">
        <f t="shared" si="240"/>
        <v>0</v>
      </c>
      <c r="AP478" s="34" t="e">
        <v>#N/A</v>
      </c>
      <c r="AQ478" s="34">
        <f t="shared" si="241"/>
        <v>0</v>
      </c>
      <c r="AR478" s="34" t="e">
        <v>#N/A</v>
      </c>
      <c r="AS478" s="34">
        <f t="shared" si="242"/>
        <v>0</v>
      </c>
      <c r="AT478" s="34" t="s">
        <v>225</v>
      </c>
      <c r="AU478" s="34" t="s">
        <v>1326</v>
      </c>
      <c r="AV478" s="34">
        <f t="shared" si="243"/>
        <v>0</v>
      </c>
      <c r="AW478" s="34" t="s">
        <v>1352</v>
      </c>
      <c r="AX478" s="34">
        <f t="shared" si="243"/>
        <v>0</v>
      </c>
      <c r="AY478" s="34" t="s">
        <v>1355</v>
      </c>
      <c r="AZ478" s="34">
        <f t="shared" si="243"/>
        <v>0</v>
      </c>
      <c r="BA478" s="34" t="s">
        <v>1336</v>
      </c>
      <c r="BB478" s="34">
        <f t="shared" si="243"/>
        <v>0</v>
      </c>
      <c r="BC478" s="34" t="s">
        <v>1341</v>
      </c>
      <c r="BD478" s="34">
        <f t="shared" si="244"/>
        <v>0</v>
      </c>
      <c r="BE478" s="34" t="s">
        <v>1347</v>
      </c>
      <c r="BF478" s="34">
        <f t="shared" si="245"/>
        <v>0</v>
      </c>
      <c r="BG478" s="34">
        <v>4</v>
      </c>
      <c r="BH478" s="34" t="s">
        <v>1350</v>
      </c>
      <c r="BI478" s="34">
        <f t="shared" si="246"/>
        <v>0</v>
      </c>
      <c r="BJ478" s="34" t="s">
        <v>1352</v>
      </c>
      <c r="BK478" s="34">
        <f t="shared" si="247"/>
        <v>0</v>
      </c>
      <c r="BL478" s="34" t="s">
        <v>1355</v>
      </c>
      <c r="BM478" s="34">
        <f t="shared" si="248"/>
        <v>0</v>
      </c>
      <c r="BN478" s="34" t="s">
        <v>1336</v>
      </c>
      <c r="BO478" s="34">
        <f t="shared" si="249"/>
        <v>0</v>
      </c>
      <c r="BP478" s="34" t="s">
        <v>1341</v>
      </c>
      <c r="BQ478" s="34">
        <f t="shared" si="250"/>
        <v>0</v>
      </c>
      <c r="BR478" s="34" t="s">
        <v>1347</v>
      </c>
      <c r="BS478" s="34">
        <f t="shared" si="251"/>
        <v>0</v>
      </c>
      <c r="BT478" s="34">
        <v>4</v>
      </c>
      <c r="BU478" s="34" t="s">
        <v>1322</v>
      </c>
      <c r="BV478" s="34">
        <f t="shared" si="252"/>
        <v>0</v>
      </c>
      <c r="BW478" s="34" t="s">
        <v>1329</v>
      </c>
      <c r="BX478" s="34">
        <f t="shared" si="252"/>
        <v>0</v>
      </c>
      <c r="BY478" s="34" t="s">
        <v>71</v>
      </c>
      <c r="BZ478" s="34">
        <f t="shared" si="252"/>
        <v>0</v>
      </c>
      <c r="CA478" s="34" t="s">
        <v>1336</v>
      </c>
      <c r="CB478" s="34">
        <f t="shared" si="252"/>
        <v>0</v>
      </c>
      <c r="CC478" s="34" t="s">
        <v>1341</v>
      </c>
      <c r="CD478" s="34">
        <f t="shared" si="253"/>
        <v>0</v>
      </c>
      <c r="CE478" s="34" t="s">
        <v>1347</v>
      </c>
      <c r="CF478" s="34">
        <f t="shared" si="254"/>
        <v>0</v>
      </c>
      <c r="CG478" s="34">
        <v>4</v>
      </c>
      <c r="CH478" s="34" t="s">
        <v>1322</v>
      </c>
      <c r="CI478" s="34">
        <f t="shared" si="255"/>
        <v>0</v>
      </c>
      <c r="CJ478" s="34" t="s">
        <v>1329</v>
      </c>
      <c r="CK478" s="34">
        <f t="shared" si="256"/>
        <v>0</v>
      </c>
      <c r="CL478" s="34" t="s">
        <v>71</v>
      </c>
      <c r="CM478" s="34">
        <f t="shared" si="257"/>
        <v>0</v>
      </c>
      <c r="CN478" s="34" t="s">
        <v>1336</v>
      </c>
      <c r="CO478" s="34">
        <f t="shared" si="258"/>
        <v>0</v>
      </c>
      <c r="CP478" s="34" t="s">
        <v>1341</v>
      </c>
      <c r="CQ478" s="34">
        <f t="shared" si="259"/>
        <v>0</v>
      </c>
      <c r="CR478" s="34" t="s">
        <v>1347</v>
      </c>
      <c r="CS478" s="34">
        <f t="shared" si="260"/>
        <v>0</v>
      </c>
    </row>
    <row r="479" spans="1:97" s="44" customFormat="1" ht="15.75">
      <c r="A479" s="42" t="s">
        <v>1173</v>
      </c>
      <c r="B479" s="40" t="s">
        <v>651</v>
      </c>
      <c r="C479" s="42" t="s">
        <v>44</v>
      </c>
      <c r="D479" s="42" t="s">
        <v>9</v>
      </c>
      <c r="E479" s="35"/>
      <c r="F479" s="42">
        <v>0</v>
      </c>
      <c r="G479" s="34">
        <v>0</v>
      </c>
      <c r="H479" s="34">
        <v>107</v>
      </c>
      <c r="I479" s="34">
        <v>48</v>
      </c>
      <c r="J479" s="34">
        <v>95</v>
      </c>
      <c r="K479" s="73">
        <v>62.5</v>
      </c>
      <c r="L479" s="34">
        <v>55.5</v>
      </c>
      <c r="M479" s="34">
        <v>47</v>
      </c>
      <c r="N479" s="34">
        <v>415</v>
      </c>
      <c r="O479" s="34" t="str">
        <f>IF(D479="理科",IF(N479&gt;=分数线!$C$2,"本科",""),IF(D479="文科",IF(N479&gt;=分数线!$C$3,"本科","")))</f>
        <v/>
      </c>
      <c r="P479" s="34">
        <f t="shared" si="228"/>
        <v>0</v>
      </c>
      <c r="Q479" s="34" t="str">
        <f>IF(D479="理科",IF(N479&gt;=分数线!$C$6,"重本",""),IF(D479="文科",IF(N479&gt;=分数线!$C$7,"重本","")))</f>
        <v/>
      </c>
      <c r="R479" s="34">
        <f t="shared" si="232"/>
        <v>0</v>
      </c>
      <c r="S479" s="34">
        <f t="shared" si="233"/>
        <v>0</v>
      </c>
      <c r="T479" s="34">
        <v>9</v>
      </c>
      <c r="U479" s="34" t="s">
        <v>1325</v>
      </c>
      <c r="V479" s="34">
        <f t="shared" si="234"/>
        <v>0</v>
      </c>
      <c r="W479" s="34" t="s">
        <v>1360</v>
      </c>
      <c r="X479" s="34">
        <f t="shared" si="234"/>
        <v>0</v>
      </c>
      <c r="Y479" s="34" t="s">
        <v>1335</v>
      </c>
      <c r="Z479" s="34">
        <f t="shared" si="234"/>
        <v>0</v>
      </c>
      <c r="AA479" s="34" t="s">
        <v>1367</v>
      </c>
      <c r="AB479" s="34">
        <f t="shared" si="234"/>
        <v>0</v>
      </c>
      <c r="AC479" s="34" t="s">
        <v>1338</v>
      </c>
      <c r="AD479" s="34">
        <f t="shared" si="235"/>
        <v>0</v>
      </c>
      <c r="AE479" s="34" t="s">
        <v>1346</v>
      </c>
      <c r="AF479" s="34">
        <f t="shared" si="236"/>
        <v>0</v>
      </c>
      <c r="AG479" s="34" t="s">
        <v>224</v>
      </c>
      <c r="AH479" s="34" t="s">
        <v>1320</v>
      </c>
      <c r="AI479" s="34">
        <f t="shared" si="237"/>
        <v>0</v>
      </c>
      <c r="AJ479" s="34" t="s">
        <v>1328</v>
      </c>
      <c r="AK479" s="34">
        <f t="shared" si="238"/>
        <v>0</v>
      </c>
      <c r="AL479" s="34" t="s">
        <v>1353</v>
      </c>
      <c r="AM479" s="34">
        <f t="shared" si="239"/>
        <v>0</v>
      </c>
      <c r="AN479" s="34" t="s">
        <v>74</v>
      </c>
      <c r="AO479" s="34">
        <f t="shared" si="240"/>
        <v>0</v>
      </c>
      <c r="AP479" s="34" t="s">
        <v>1338</v>
      </c>
      <c r="AQ479" s="34">
        <f t="shared" si="241"/>
        <v>0</v>
      </c>
      <c r="AR479" s="34" t="s">
        <v>1346</v>
      </c>
      <c r="AS479" s="34">
        <f t="shared" si="242"/>
        <v>0</v>
      </c>
      <c r="AT479" s="34" t="s">
        <v>224</v>
      </c>
      <c r="AU479" s="34" t="s">
        <v>1320</v>
      </c>
      <c r="AV479" s="34">
        <f t="shared" si="243"/>
        <v>0</v>
      </c>
      <c r="AW479" s="34" t="s">
        <v>982</v>
      </c>
      <c r="AX479" s="34">
        <f t="shared" si="243"/>
        <v>0</v>
      </c>
      <c r="AY479" s="34" t="s">
        <v>1361</v>
      </c>
      <c r="AZ479" s="34">
        <f t="shared" si="243"/>
        <v>0</v>
      </c>
      <c r="BA479" s="34" t="s">
        <v>74</v>
      </c>
      <c r="BB479" s="34">
        <f t="shared" si="243"/>
        <v>0</v>
      </c>
      <c r="BC479" s="34" t="s">
        <v>1338</v>
      </c>
      <c r="BD479" s="34">
        <f t="shared" si="244"/>
        <v>0</v>
      </c>
      <c r="BE479" s="34" t="s">
        <v>1346</v>
      </c>
      <c r="BF479" s="34">
        <f t="shared" si="245"/>
        <v>0</v>
      </c>
      <c r="BG479" s="34">
        <v>5</v>
      </c>
      <c r="BH479" s="34" t="s">
        <v>1320</v>
      </c>
      <c r="BI479" s="34">
        <f t="shared" si="246"/>
        <v>0</v>
      </c>
      <c r="BJ479" s="34" t="s">
        <v>982</v>
      </c>
      <c r="BK479" s="34">
        <f t="shared" si="247"/>
        <v>0</v>
      </c>
      <c r="BL479" s="34" t="s">
        <v>1354</v>
      </c>
      <c r="BM479" s="34">
        <f t="shared" si="248"/>
        <v>0</v>
      </c>
      <c r="BN479" s="34" t="s">
        <v>74</v>
      </c>
      <c r="BO479" s="34">
        <f t="shared" si="249"/>
        <v>0</v>
      </c>
      <c r="BP479" s="34" t="s">
        <v>1338</v>
      </c>
      <c r="BQ479" s="34">
        <f t="shared" si="250"/>
        <v>0</v>
      </c>
      <c r="BR479" s="34" t="s">
        <v>1346</v>
      </c>
      <c r="BS479" s="34">
        <f t="shared" si="251"/>
        <v>0</v>
      </c>
      <c r="BT479" s="34">
        <v>5</v>
      </c>
      <c r="BU479" s="34" t="s">
        <v>1320</v>
      </c>
      <c r="BV479" s="34">
        <f t="shared" si="252"/>
        <v>0</v>
      </c>
      <c r="BW479" s="34" t="s">
        <v>1329</v>
      </c>
      <c r="BX479" s="34">
        <f t="shared" si="252"/>
        <v>0</v>
      </c>
      <c r="BY479" s="34" t="s">
        <v>70</v>
      </c>
      <c r="BZ479" s="34">
        <f t="shared" si="252"/>
        <v>0</v>
      </c>
      <c r="CA479" s="34" t="s">
        <v>21</v>
      </c>
      <c r="CB479" s="34">
        <f t="shared" si="252"/>
        <v>0</v>
      </c>
      <c r="CC479" s="34" t="s">
        <v>1338</v>
      </c>
      <c r="CD479" s="34">
        <f t="shared" si="253"/>
        <v>0</v>
      </c>
      <c r="CE479" s="34" t="s">
        <v>1346</v>
      </c>
      <c r="CF479" s="34">
        <f t="shared" si="254"/>
        <v>0</v>
      </c>
      <c r="CG479" s="34">
        <v>5</v>
      </c>
      <c r="CH479" s="34" t="s">
        <v>1320</v>
      </c>
      <c r="CI479" s="34">
        <f t="shared" si="255"/>
        <v>0</v>
      </c>
      <c r="CJ479" s="34" t="s">
        <v>1329</v>
      </c>
      <c r="CK479" s="34">
        <f t="shared" si="256"/>
        <v>0</v>
      </c>
      <c r="CL479" s="34" t="s">
        <v>70</v>
      </c>
      <c r="CM479" s="34">
        <f t="shared" si="257"/>
        <v>0</v>
      </c>
      <c r="CN479" s="34" t="s">
        <v>1337</v>
      </c>
      <c r="CO479" s="34">
        <f t="shared" si="258"/>
        <v>0</v>
      </c>
      <c r="CP479" s="34" t="s">
        <v>1338</v>
      </c>
      <c r="CQ479" s="34">
        <f t="shared" si="259"/>
        <v>0</v>
      </c>
      <c r="CR479" s="34" t="s">
        <v>1346</v>
      </c>
      <c r="CS479" s="34">
        <f t="shared" si="260"/>
        <v>0</v>
      </c>
    </row>
    <row r="480" spans="1:97" s="44" customFormat="1" ht="15.75">
      <c r="A480" s="42" t="s">
        <v>1174</v>
      </c>
      <c r="B480" s="40" t="s">
        <v>652</v>
      </c>
      <c r="C480" s="42" t="s">
        <v>44</v>
      </c>
      <c r="D480" s="42" t="s">
        <v>9</v>
      </c>
      <c r="E480" s="35"/>
      <c r="F480" s="42">
        <v>0</v>
      </c>
      <c r="G480" s="34">
        <v>0</v>
      </c>
      <c r="H480" s="34">
        <v>96</v>
      </c>
      <c r="I480" s="34">
        <v>72</v>
      </c>
      <c r="J480" s="34">
        <v>90</v>
      </c>
      <c r="K480" s="73">
        <v>60</v>
      </c>
      <c r="L480" s="34">
        <v>58</v>
      </c>
      <c r="M480" s="34">
        <v>39</v>
      </c>
      <c r="N480" s="34">
        <v>414</v>
      </c>
      <c r="O480" s="34" t="str">
        <f>IF(D480="理科",IF(N480&gt;=分数线!$C$2,"本科",""),IF(D480="文科",IF(N480&gt;=分数线!$C$3,"本科","")))</f>
        <v/>
      </c>
      <c r="P480" s="34">
        <f t="shared" si="228"/>
        <v>0</v>
      </c>
      <c r="Q480" s="34" t="str">
        <f>IF(D480="理科",IF(N480&gt;=分数线!$C$6,"重本",""),IF(D480="文科",IF(N480&gt;=分数线!$C$7,"重本","")))</f>
        <v/>
      </c>
      <c r="R480" s="34">
        <f t="shared" si="232"/>
        <v>0</v>
      </c>
      <c r="S480" s="34">
        <f t="shared" si="233"/>
        <v>0</v>
      </c>
      <c r="T480" s="34">
        <v>7</v>
      </c>
      <c r="U480" s="34" t="s">
        <v>1362</v>
      </c>
      <c r="V480" s="34">
        <f t="shared" si="234"/>
        <v>0</v>
      </c>
      <c r="W480" s="34" t="s">
        <v>1363</v>
      </c>
      <c r="X480" s="34">
        <f t="shared" si="234"/>
        <v>0</v>
      </c>
      <c r="Y480" s="34" t="s">
        <v>1332</v>
      </c>
      <c r="Z480" s="34">
        <f t="shared" si="234"/>
        <v>0</v>
      </c>
      <c r="AA480" s="34" t="s">
        <v>74</v>
      </c>
      <c r="AB480" s="34">
        <f t="shared" si="234"/>
        <v>0</v>
      </c>
      <c r="AC480" s="34" t="s">
        <v>1341</v>
      </c>
      <c r="AD480" s="34">
        <f t="shared" si="235"/>
        <v>0</v>
      </c>
      <c r="AE480" s="34" t="s">
        <v>1347</v>
      </c>
      <c r="AF480" s="34">
        <f t="shared" si="236"/>
        <v>0</v>
      </c>
      <c r="AG480" s="34" t="s">
        <v>226</v>
      </c>
      <c r="AH480" s="34" t="s">
        <v>1320</v>
      </c>
      <c r="AI480" s="34">
        <f t="shared" si="237"/>
        <v>0</v>
      </c>
      <c r="AJ480" s="34" t="s">
        <v>1327</v>
      </c>
      <c r="AK480" s="34">
        <f t="shared" si="238"/>
        <v>0</v>
      </c>
      <c r="AL480" s="34" t="s">
        <v>1332</v>
      </c>
      <c r="AM480" s="34">
        <f t="shared" si="239"/>
        <v>0</v>
      </c>
      <c r="AN480" s="34" t="s">
        <v>1367</v>
      </c>
      <c r="AO480" s="34">
        <f t="shared" si="240"/>
        <v>0</v>
      </c>
      <c r="AP480" s="34" t="s">
        <v>1341</v>
      </c>
      <c r="AQ480" s="34">
        <f t="shared" si="241"/>
        <v>0</v>
      </c>
      <c r="AR480" s="34" t="s">
        <v>1346</v>
      </c>
      <c r="AS480" s="34">
        <f t="shared" si="242"/>
        <v>0</v>
      </c>
      <c r="AT480" s="34" t="s">
        <v>226</v>
      </c>
      <c r="AU480" s="34" t="s">
        <v>1320</v>
      </c>
      <c r="AV480" s="34">
        <f t="shared" si="243"/>
        <v>0</v>
      </c>
      <c r="AW480" s="34" t="s">
        <v>1327</v>
      </c>
      <c r="AX480" s="34">
        <f t="shared" si="243"/>
        <v>0</v>
      </c>
      <c r="AY480" s="34" t="s">
        <v>1332</v>
      </c>
      <c r="AZ480" s="34">
        <f t="shared" si="243"/>
        <v>0</v>
      </c>
      <c r="BA480" s="34" t="s">
        <v>1336</v>
      </c>
      <c r="BB480" s="34">
        <f t="shared" si="243"/>
        <v>0</v>
      </c>
      <c r="BC480" s="34" t="s">
        <v>1341</v>
      </c>
      <c r="BD480" s="34">
        <f t="shared" si="244"/>
        <v>0</v>
      </c>
      <c r="BE480" s="34" t="s">
        <v>1346</v>
      </c>
      <c r="BF480" s="34">
        <f t="shared" si="245"/>
        <v>0</v>
      </c>
      <c r="BG480" s="34">
        <v>1</v>
      </c>
      <c r="BH480" s="34" t="s">
        <v>1320</v>
      </c>
      <c r="BI480" s="34">
        <f t="shared" si="246"/>
        <v>0</v>
      </c>
      <c r="BJ480" s="34" t="s">
        <v>1327</v>
      </c>
      <c r="BK480" s="34">
        <f t="shared" si="247"/>
        <v>0</v>
      </c>
      <c r="BL480" s="34" t="s">
        <v>1332</v>
      </c>
      <c r="BM480" s="34">
        <f t="shared" si="248"/>
        <v>0</v>
      </c>
      <c r="BN480" s="34" t="s">
        <v>1336</v>
      </c>
      <c r="BO480" s="34">
        <f t="shared" si="249"/>
        <v>0</v>
      </c>
      <c r="BP480" s="34" t="s">
        <v>1341</v>
      </c>
      <c r="BQ480" s="34">
        <f t="shared" si="250"/>
        <v>0</v>
      </c>
      <c r="BR480" s="34" t="s">
        <v>1346</v>
      </c>
      <c r="BS480" s="34">
        <f t="shared" si="251"/>
        <v>0</v>
      </c>
      <c r="BT480" s="34">
        <v>1</v>
      </c>
      <c r="BU480" s="34" t="s">
        <v>1320</v>
      </c>
      <c r="BV480" s="34">
        <f t="shared" si="252"/>
        <v>0</v>
      </c>
      <c r="BW480" s="34" t="s">
        <v>1327</v>
      </c>
      <c r="BX480" s="34">
        <f t="shared" si="252"/>
        <v>0</v>
      </c>
      <c r="BY480" s="34" t="s">
        <v>1332</v>
      </c>
      <c r="BZ480" s="34">
        <f t="shared" si="252"/>
        <v>0</v>
      </c>
      <c r="CA480" s="34" t="s">
        <v>1336</v>
      </c>
      <c r="CB480" s="34">
        <f t="shared" si="252"/>
        <v>0</v>
      </c>
      <c r="CC480" s="34" t="s">
        <v>1341</v>
      </c>
      <c r="CD480" s="34">
        <f t="shared" si="253"/>
        <v>0</v>
      </c>
      <c r="CE480" s="34" t="s">
        <v>1346</v>
      </c>
      <c r="CF480" s="34">
        <f t="shared" si="254"/>
        <v>0</v>
      </c>
      <c r="CG480" s="34">
        <v>1</v>
      </c>
      <c r="CH480" s="34" t="s">
        <v>1320</v>
      </c>
      <c r="CI480" s="34">
        <f t="shared" si="255"/>
        <v>0</v>
      </c>
      <c r="CJ480" s="34" t="s">
        <v>1327</v>
      </c>
      <c r="CK480" s="34">
        <f t="shared" si="256"/>
        <v>0</v>
      </c>
      <c r="CL480" s="34" t="s">
        <v>1332</v>
      </c>
      <c r="CM480" s="34">
        <f t="shared" si="257"/>
        <v>0</v>
      </c>
      <c r="CN480" s="34" t="s">
        <v>1336</v>
      </c>
      <c r="CO480" s="34">
        <f t="shared" si="258"/>
        <v>0</v>
      </c>
      <c r="CP480" s="34" t="s">
        <v>1341</v>
      </c>
      <c r="CQ480" s="34">
        <f t="shared" si="259"/>
        <v>0</v>
      </c>
      <c r="CR480" s="34" t="s">
        <v>1346</v>
      </c>
      <c r="CS480" s="34">
        <f t="shared" si="260"/>
        <v>0</v>
      </c>
    </row>
    <row r="481" spans="1:97" s="44" customFormat="1" ht="15.75">
      <c r="A481" s="42" t="s">
        <v>1175</v>
      </c>
      <c r="B481" s="40" t="s">
        <v>653</v>
      </c>
      <c r="C481" s="42" t="s">
        <v>44</v>
      </c>
      <c r="D481" s="42" t="s">
        <v>9</v>
      </c>
      <c r="E481" s="35"/>
      <c r="F481" s="42">
        <v>0.2</v>
      </c>
      <c r="G481" s="34">
        <v>0</v>
      </c>
      <c r="H481" s="34">
        <v>103</v>
      </c>
      <c r="I481" s="34">
        <v>63</v>
      </c>
      <c r="J481" s="34">
        <v>76</v>
      </c>
      <c r="K481" s="73">
        <v>58</v>
      </c>
      <c r="L481" s="34">
        <v>58.5</v>
      </c>
      <c r="M481" s="34">
        <v>54</v>
      </c>
      <c r="N481" s="34">
        <v>413</v>
      </c>
      <c r="O481" s="34" t="str">
        <f>IF(D481="理科",IF(N481&gt;=分数线!$C$2,"本科",""),IF(D481="文科",IF(N481&gt;=分数线!$C$3,"本科","")))</f>
        <v/>
      </c>
      <c r="P481" s="34">
        <f t="shared" si="228"/>
        <v>-7.2</v>
      </c>
      <c r="Q481" s="34" t="str">
        <f>IF(D481="理科",IF(N481&gt;=分数线!$C$6,"重本",""),IF(D481="文科",IF(N481&gt;=分数线!$C$7,"重本","")))</f>
        <v/>
      </c>
      <c r="R481" s="34">
        <f t="shared" si="232"/>
        <v>0</v>
      </c>
      <c r="S481" s="34">
        <f t="shared" si="233"/>
        <v>-7.2</v>
      </c>
      <c r="T481" s="34">
        <v>3</v>
      </c>
      <c r="U481" s="34" t="s">
        <v>1326</v>
      </c>
      <c r="V481" s="34">
        <f t="shared" si="234"/>
        <v>-0.12000000000000001</v>
      </c>
      <c r="W481" s="34" t="s">
        <v>1327</v>
      </c>
      <c r="X481" s="34">
        <f t="shared" si="234"/>
        <v>-0.12000000000000001</v>
      </c>
      <c r="Y481" s="34" t="s">
        <v>69</v>
      </c>
      <c r="Z481" s="34">
        <f t="shared" si="234"/>
        <v>-0.12000000000000001</v>
      </c>
      <c r="AA481" s="34" t="s">
        <v>1367</v>
      </c>
      <c r="AB481" s="34">
        <f t="shared" si="234"/>
        <v>-0.12000000000000001</v>
      </c>
      <c r="AC481" s="34" t="s">
        <v>75</v>
      </c>
      <c r="AD481" s="34">
        <f t="shared" si="235"/>
        <v>-0.12000000000000001</v>
      </c>
      <c r="AE481" s="34" t="s">
        <v>1347</v>
      </c>
      <c r="AF481" s="34">
        <f t="shared" si="236"/>
        <v>-0.12000000000000001</v>
      </c>
      <c r="AG481" s="34" t="s">
        <v>223</v>
      </c>
      <c r="AH481" s="34" t="s">
        <v>1326</v>
      </c>
      <c r="AI481" s="34">
        <f t="shared" si="237"/>
        <v>-0.12000000000000001</v>
      </c>
      <c r="AJ481" s="34" t="s">
        <v>1327</v>
      </c>
      <c r="AK481" s="34">
        <f t="shared" si="238"/>
        <v>-0.12000000000000001</v>
      </c>
      <c r="AL481" s="34" t="s">
        <v>1333</v>
      </c>
      <c r="AM481" s="34">
        <f t="shared" si="239"/>
        <v>-0.12000000000000001</v>
      </c>
      <c r="AN481" s="34" t="s">
        <v>1367</v>
      </c>
      <c r="AO481" s="34">
        <f t="shared" si="240"/>
        <v>-0.12000000000000001</v>
      </c>
      <c r="AP481" s="34" t="s">
        <v>1338</v>
      </c>
      <c r="AQ481" s="34">
        <f t="shared" si="241"/>
        <v>-0.12000000000000001</v>
      </c>
      <c r="AR481" s="34" t="s">
        <v>1347</v>
      </c>
      <c r="AS481" s="34">
        <f t="shared" si="242"/>
        <v>-0.12000000000000001</v>
      </c>
      <c r="AT481" s="34" t="s">
        <v>223</v>
      </c>
      <c r="AU481" s="34" t="s">
        <v>1323</v>
      </c>
      <c r="AV481" s="34">
        <f t="shared" si="243"/>
        <v>-0.18000000000000002</v>
      </c>
      <c r="AW481" s="34" t="s">
        <v>1327</v>
      </c>
      <c r="AX481" s="34">
        <f t="shared" si="243"/>
        <v>-0.18000000000000002</v>
      </c>
      <c r="AY481" s="34" t="s">
        <v>1355</v>
      </c>
      <c r="AZ481" s="34">
        <f t="shared" si="243"/>
        <v>-0.18000000000000002</v>
      </c>
      <c r="BA481" s="34" t="s">
        <v>1336</v>
      </c>
      <c r="BB481" s="34">
        <f t="shared" si="243"/>
        <v>-0.18000000000000002</v>
      </c>
      <c r="BC481" s="34" t="s">
        <v>75</v>
      </c>
      <c r="BD481" s="34">
        <f t="shared" si="244"/>
        <v>-0.18000000000000002</v>
      </c>
      <c r="BE481" s="34" t="s">
        <v>1347</v>
      </c>
      <c r="BF481" s="34">
        <f t="shared" si="245"/>
        <v>-0.18000000000000002</v>
      </c>
      <c r="BG481" s="34">
        <v>3</v>
      </c>
      <c r="BH481" s="34" t="s">
        <v>1323</v>
      </c>
      <c r="BI481" s="34">
        <f t="shared" si="246"/>
        <v>-0.18000000000000002</v>
      </c>
      <c r="BJ481" s="34" t="s">
        <v>1327</v>
      </c>
      <c r="BK481" s="34">
        <f t="shared" si="247"/>
        <v>-0.18000000000000002</v>
      </c>
      <c r="BL481" s="34" t="s">
        <v>1355</v>
      </c>
      <c r="BM481" s="34">
        <f t="shared" si="248"/>
        <v>-0.18000000000000002</v>
      </c>
      <c r="BN481" s="34" t="s">
        <v>1336</v>
      </c>
      <c r="BO481" s="34">
        <f t="shared" si="249"/>
        <v>-0.18000000000000002</v>
      </c>
      <c r="BP481" s="34" t="s">
        <v>1338</v>
      </c>
      <c r="BQ481" s="34">
        <f t="shared" si="250"/>
        <v>-0.18000000000000002</v>
      </c>
      <c r="BR481" s="34" t="s">
        <v>1347</v>
      </c>
      <c r="BS481" s="34">
        <f t="shared" si="251"/>
        <v>-0.18000000000000002</v>
      </c>
      <c r="BT481" s="34">
        <v>3</v>
      </c>
      <c r="BU481" s="34" t="s">
        <v>1322</v>
      </c>
      <c r="BV481" s="34">
        <f t="shared" si="252"/>
        <v>-0.3</v>
      </c>
      <c r="BW481" s="34" t="s">
        <v>1327</v>
      </c>
      <c r="BX481" s="34">
        <f t="shared" si="252"/>
        <v>-0.3</v>
      </c>
      <c r="BY481" s="34" t="s">
        <v>71</v>
      </c>
      <c r="BZ481" s="34">
        <f t="shared" si="252"/>
        <v>-0.3</v>
      </c>
      <c r="CA481" s="34" t="s">
        <v>1336</v>
      </c>
      <c r="CB481" s="34">
        <f t="shared" si="252"/>
        <v>-0.3</v>
      </c>
      <c r="CC481" s="34" t="s">
        <v>1338</v>
      </c>
      <c r="CD481" s="34">
        <f t="shared" si="253"/>
        <v>-0.3</v>
      </c>
      <c r="CE481" s="34" t="s">
        <v>1347</v>
      </c>
      <c r="CF481" s="34">
        <f t="shared" si="254"/>
        <v>-0.3</v>
      </c>
      <c r="CG481" s="34">
        <v>3</v>
      </c>
      <c r="CH481" s="34" t="s">
        <v>1322</v>
      </c>
      <c r="CI481" s="34">
        <f t="shared" si="255"/>
        <v>-0.3</v>
      </c>
      <c r="CJ481" s="34" t="s">
        <v>1327</v>
      </c>
      <c r="CK481" s="34">
        <f t="shared" si="256"/>
        <v>-0.3</v>
      </c>
      <c r="CL481" s="34" t="s">
        <v>71</v>
      </c>
      <c r="CM481" s="34">
        <f t="shared" si="257"/>
        <v>-0.3</v>
      </c>
      <c r="CN481" s="34" t="s">
        <v>1338</v>
      </c>
      <c r="CO481" s="34">
        <f t="shared" si="258"/>
        <v>-0.3</v>
      </c>
      <c r="CP481" s="34" t="s">
        <v>1336</v>
      </c>
      <c r="CQ481" s="34">
        <f t="shared" si="259"/>
        <v>-0.3</v>
      </c>
      <c r="CR481" s="34" t="s">
        <v>1347</v>
      </c>
      <c r="CS481" s="34">
        <f t="shared" si="260"/>
        <v>-0.3</v>
      </c>
    </row>
    <row r="482" spans="1:97" s="44" customFormat="1" ht="15.75">
      <c r="A482" s="42" t="s">
        <v>1176</v>
      </c>
      <c r="B482" s="40" t="s">
        <v>654</v>
      </c>
      <c r="C482" s="42" t="s">
        <v>44</v>
      </c>
      <c r="D482" s="42" t="s">
        <v>9</v>
      </c>
      <c r="E482" s="35"/>
      <c r="F482" s="42">
        <v>0</v>
      </c>
      <c r="G482" s="34">
        <v>0</v>
      </c>
      <c r="H482" s="34">
        <v>98</v>
      </c>
      <c r="I482" s="34">
        <v>80</v>
      </c>
      <c r="J482" s="34">
        <v>44</v>
      </c>
      <c r="K482" s="73">
        <v>70.5</v>
      </c>
      <c r="L482" s="34">
        <v>58.5</v>
      </c>
      <c r="M482" s="34">
        <v>62</v>
      </c>
      <c r="N482" s="34">
        <v>413</v>
      </c>
      <c r="O482" s="34" t="str">
        <f>IF(D482="理科",IF(N482&gt;=分数线!$C$2,"本科",""),IF(D482="文科",IF(N482&gt;=分数线!$C$3,"本科","")))</f>
        <v/>
      </c>
      <c r="P482" s="34">
        <f t="shared" si="228"/>
        <v>0</v>
      </c>
      <c r="Q482" s="34" t="str">
        <f>IF(D482="理科",IF(N482&gt;=分数线!$C$6,"重本",""),IF(D482="文科",IF(N482&gt;=分数线!$C$7,"重本","")))</f>
        <v/>
      </c>
      <c r="R482" s="34">
        <f t="shared" si="232"/>
        <v>0</v>
      </c>
      <c r="S482" s="34">
        <f t="shared" si="233"/>
        <v>0</v>
      </c>
      <c r="T482" s="34">
        <v>5</v>
      </c>
      <c r="U482" s="34" t="s">
        <v>1320</v>
      </c>
      <c r="V482" s="34">
        <f t="shared" si="234"/>
        <v>0</v>
      </c>
      <c r="W482" s="34" t="s">
        <v>1328</v>
      </c>
      <c r="X482" s="34">
        <f t="shared" si="234"/>
        <v>0</v>
      </c>
      <c r="Y482" s="34" t="s">
        <v>1353</v>
      </c>
      <c r="Z482" s="34">
        <f t="shared" si="234"/>
        <v>0</v>
      </c>
      <c r="AA482" s="34" t="s">
        <v>74</v>
      </c>
      <c r="AB482" s="34">
        <f t="shared" si="234"/>
        <v>0</v>
      </c>
      <c r="AC482" s="34" t="s">
        <v>1338</v>
      </c>
      <c r="AD482" s="34">
        <f t="shared" si="235"/>
        <v>0</v>
      </c>
      <c r="AE482" s="34" t="s">
        <v>1346</v>
      </c>
      <c r="AF482" s="34">
        <f t="shared" si="236"/>
        <v>0</v>
      </c>
      <c r="AG482" s="34" t="s">
        <v>224</v>
      </c>
      <c r="AH482" s="34" t="s">
        <v>1320</v>
      </c>
      <c r="AI482" s="34">
        <f t="shared" si="237"/>
        <v>0</v>
      </c>
      <c r="AJ482" s="34" t="s">
        <v>1328</v>
      </c>
      <c r="AK482" s="34">
        <f t="shared" si="238"/>
        <v>0</v>
      </c>
      <c r="AL482" s="34" t="s">
        <v>1353</v>
      </c>
      <c r="AM482" s="34">
        <f t="shared" si="239"/>
        <v>0</v>
      </c>
      <c r="AN482" s="34" t="s">
        <v>74</v>
      </c>
      <c r="AO482" s="34">
        <f t="shared" si="240"/>
        <v>0</v>
      </c>
      <c r="AP482" s="34" t="s">
        <v>1338</v>
      </c>
      <c r="AQ482" s="34">
        <f t="shared" si="241"/>
        <v>0</v>
      </c>
      <c r="AR482" s="34" t="s">
        <v>1346</v>
      </c>
      <c r="AS482" s="34">
        <f t="shared" si="242"/>
        <v>0</v>
      </c>
      <c r="AT482" s="34" t="s">
        <v>224</v>
      </c>
      <c r="AU482" s="34" t="s">
        <v>1320</v>
      </c>
      <c r="AV482" s="34">
        <f t="shared" si="243"/>
        <v>0</v>
      </c>
      <c r="AW482" s="34" t="s">
        <v>982</v>
      </c>
      <c r="AX482" s="34">
        <f t="shared" si="243"/>
        <v>0</v>
      </c>
      <c r="AY482" s="34" t="s">
        <v>1361</v>
      </c>
      <c r="AZ482" s="34">
        <f t="shared" si="243"/>
        <v>0</v>
      </c>
      <c r="BA482" s="34" t="s">
        <v>74</v>
      </c>
      <c r="BB482" s="34">
        <f t="shared" si="243"/>
        <v>0</v>
      </c>
      <c r="BC482" s="34" t="s">
        <v>1338</v>
      </c>
      <c r="BD482" s="34">
        <f t="shared" si="244"/>
        <v>0</v>
      </c>
      <c r="BE482" s="34" t="s">
        <v>1346</v>
      </c>
      <c r="BF482" s="34">
        <f t="shared" si="245"/>
        <v>0</v>
      </c>
      <c r="BG482" s="34">
        <v>5</v>
      </c>
      <c r="BH482" s="34" t="s">
        <v>1320</v>
      </c>
      <c r="BI482" s="34">
        <f t="shared" si="246"/>
        <v>0</v>
      </c>
      <c r="BJ482" s="34" t="s">
        <v>982</v>
      </c>
      <c r="BK482" s="34">
        <f t="shared" si="247"/>
        <v>0</v>
      </c>
      <c r="BL482" s="34" t="s">
        <v>1354</v>
      </c>
      <c r="BM482" s="34">
        <f t="shared" si="248"/>
        <v>0</v>
      </c>
      <c r="BN482" s="34" t="s">
        <v>74</v>
      </c>
      <c r="BO482" s="34">
        <f t="shared" si="249"/>
        <v>0</v>
      </c>
      <c r="BP482" s="34" t="s">
        <v>1338</v>
      </c>
      <c r="BQ482" s="34">
        <f t="shared" si="250"/>
        <v>0</v>
      </c>
      <c r="BR482" s="34" t="s">
        <v>1346</v>
      </c>
      <c r="BS482" s="34">
        <f t="shared" si="251"/>
        <v>0</v>
      </c>
      <c r="BT482" s="34">
        <v>5</v>
      </c>
      <c r="BU482" s="34" t="s">
        <v>1320</v>
      </c>
      <c r="BV482" s="34">
        <f t="shared" si="252"/>
        <v>0</v>
      </c>
      <c r="BW482" s="34" t="s">
        <v>1329</v>
      </c>
      <c r="BX482" s="34">
        <f t="shared" si="252"/>
        <v>0</v>
      </c>
      <c r="BY482" s="34" t="s">
        <v>70</v>
      </c>
      <c r="BZ482" s="34">
        <f t="shared" si="252"/>
        <v>0</v>
      </c>
      <c r="CA482" s="34" t="s">
        <v>21</v>
      </c>
      <c r="CB482" s="34">
        <f t="shared" si="252"/>
        <v>0</v>
      </c>
      <c r="CC482" s="34" t="s">
        <v>1338</v>
      </c>
      <c r="CD482" s="34">
        <f t="shared" si="253"/>
        <v>0</v>
      </c>
      <c r="CE482" s="34" t="s">
        <v>1346</v>
      </c>
      <c r="CF482" s="34">
        <f t="shared" si="254"/>
        <v>0</v>
      </c>
      <c r="CG482" s="34">
        <v>5</v>
      </c>
      <c r="CH482" s="34" t="s">
        <v>1320</v>
      </c>
      <c r="CI482" s="34">
        <f t="shared" si="255"/>
        <v>0</v>
      </c>
      <c r="CJ482" s="34" t="s">
        <v>1329</v>
      </c>
      <c r="CK482" s="34">
        <f t="shared" si="256"/>
        <v>0</v>
      </c>
      <c r="CL482" s="34" t="s">
        <v>70</v>
      </c>
      <c r="CM482" s="34">
        <f t="shared" si="257"/>
        <v>0</v>
      </c>
      <c r="CN482" s="34" t="s">
        <v>1337</v>
      </c>
      <c r="CO482" s="34">
        <f t="shared" si="258"/>
        <v>0</v>
      </c>
      <c r="CP482" s="34" t="s">
        <v>1338</v>
      </c>
      <c r="CQ482" s="34">
        <f t="shared" si="259"/>
        <v>0</v>
      </c>
      <c r="CR482" s="34" t="s">
        <v>1346</v>
      </c>
      <c r="CS482" s="34">
        <f t="shared" si="260"/>
        <v>0</v>
      </c>
    </row>
    <row r="483" spans="1:97" s="44" customFormat="1" ht="15.75">
      <c r="A483" s="42" t="s">
        <v>1177</v>
      </c>
      <c r="B483" s="40" t="s">
        <v>655</v>
      </c>
      <c r="C483" s="42" t="s">
        <v>44</v>
      </c>
      <c r="D483" s="42" t="s">
        <v>9</v>
      </c>
      <c r="E483" s="35"/>
      <c r="F483" s="42">
        <v>0</v>
      </c>
      <c r="G483" s="34">
        <v>0</v>
      </c>
      <c r="H483" s="34">
        <v>108</v>
      </c>
      <c r="I483" s="34">
        <v>66</v>
      </c>
      <c r="J483" s="34">
        <v>78</v>
      </c>
      <c r="K483" s="73">
        <v>62</v>
      </c>
      <c r="L483" s="34">
        <v>57</v>
      </c>
      <c r="M483" s="34">
        <v>41</v>
      </c>
      <c r="N483" s="34">
        <v>412</v>
      </c>
      <c r="O483" s="34" t="str">
        <f>IF(D483="理科",IF(N483&gt;=分数线!$C$2,"本科",""),IF(D483="文科",IF(N483&gt;=分数线!$C$3,"本科","")))</f>
        <v/>
      </c>
      <c r="P483" s="34">
        <f t="shared" si="228"/>
        <v>0</v>
      </c>
      <c r="Q483" s="34" t="str">
        <f>IF(D483="理科",IF(N483&gt;=分数线!$C$6,"重本",""),IF(D483="文科",IF(N483&gt;=分数线!$C$7,"重本","")))</f>
        <v/>
      </c>
      <c r="R483" s="34">
        <f t="shared" si="232"/>
        <v>0</v>
      </c>
      <c r="S483" s="34">
        <f t="shared" si="233"/>
        <v>0</v>
      </c>
      <c r="T483" s="34">
        <v>9</v>
      </c>
      <c r="U483" s="34" t="s">
        <v>1325</v>
      </c>
      <c r="V483" s="34">
        <f t="shared" si="234"/>
        <v>0</v>
      </c>
      <c r="W483" s="34" t="s">
        <v>1360</v>
      </c>
      <c r="X483" s="34">
        <f t="shared" si="234"/>
        <v>0</v>
      </c>
      <c r="Y483" s="34" t="s">
        <v>1335</v>
      </c>
      <c r="Z483" s="34">
        <f t="shared" si="234"/>
        <v>0</v>
      </c>
      <c r="AA483" s="34" t="s">
        <v>1367</v>
      </c>
      <c r="AB483" s="34">
        <f t="shared" si="234"/>
        <v>0</v>
      </c>
      <c r="AC483" s="34" t="s">
        <v>1338</v>
      </c>
      <c r="AD483" s="34">
        <f t="shared" si="235"/>
        <v>0</v>
      </c>
      <c r="AE483" s="34" t="s">
        <v>1346</v>
      </c>
      <c r="AF483" s="34">
        <f t="shared" si="236"/>
        <v>0</v>
      </c>
      <c r="AG483" s="34" t="s">
        <v>222</v>
      </c>
      <c r="AH483" s="34" t="s">
        <v>1321</v>
      </c>
      <c r="AI483" s="34">
        <f t="shared" si="237"/>
        <v>0</v>
      </c>
      <c r="AJ483" s="34" t="s">
        <v>1364</v>
      </c>
      <c r="AK483" s="34">
        <f t="shared" si="238"/>
        <v>0</v>
      </c>
      <c r="AL483" s="34" t="s">
        <v>1333</v>
      </c>
      <c r="AM483" s="34">
        <f t="shared" si="239"/>
        <v>0</v>
      </c>
      <c r="AN483" s="34" t="s">
        <v>1336</v>
      </c>
      <c r="AO483" s="34">
        <f t="shared" si="240"/>
        <v>0</v>
      </c>
      <c r="AP483" s="34" t="s">
        <v>1338</v>
      </c>
      <c r="AQ483" s="34">
        <f t="shared" si="241"/>
        <v>0</v>
      </c>
      <c r="AR483" s="34" t="s">
        <v>1347</v>
      </c>
      <c r="AS483" s="34">
        <f t="shared" si="242"/>
        <v>0</v>
      </c>
      <c r="AT483" s="34" t="s">
        <v>222</v>
      </c>
      <c r="AU483" s="34" t="s">
        <v>1321</v>
      </c>
      <c r="AV483" s="34">
        <f t="shared" si="243"/>
        <v>0</v>
      </c>
      <c r="AW483" s="34" t="s">
        <v>1328</v>
      </c>
      <c r="AX483" s="34">
        <f t="shared" si="243"/>
        <v>0</v>
      </c>
      <c r="AY483" s="34" t="s">
        <v>1333</v>
      </c>
      <c r="AZ483" s="34">
        <f t="shared" si="243"/>
        <v>0</v>
      </c>
      <c r="BA483" s="34" t="s">
        <v>74</v>
      </c>
      <c r="BB483" s="34">
        <f t="shared" si="243"/>
        <v>0</v>
      </c>
      <c r="BC483" s="34" t="s">
        <v>1338</v>
      </c>
      <c r="BD483" s="34">
        <f t="shared" si="244"/>
        <v>0</v>
      </c>
      <c r="BE483" s="34" t="s">
        <v>1347</v>
      </c>
      <c r="BF483" s="34">
        <f t="shared" si="245"/>
        <v>0</v>
      </c>
      <c r="BG483" s="34">
        <v>2</v>
      </c>
      <c r="BH483" s="34" t="s">
        <v>1321</v>
      </c>
      <c r="BI483" s="34">
        <f t="shared" si="246"/>
        <v>0</v>
      </c>
      <c r="BJ483" s="34" t="s">
        <v>1328</v>
      </c>
      <c r="BK483" s="34">
        <f t="shared" si="247"/>
        <v>0</v>
      </c>
      <c r="BL483" s="34" t="s">
        <v>1333</v>
      </c>
      <c r="BM483" s="34">
        <f t="shared" si="248"/>
        <v>0</v>
      </c>
      <c r="BN483" s="34" t="s">
        <v>74</v>
      </c>
      <c r="BO483" s="34">
        <f t="shared" si="249"/>
        <v>0</v>
      </c>
      <c r="BP483" s="34" t="s">
        <v>1338</v>
      </c>
      <c r="BQ483" s="34">
        <f t="shared" si="250"/>
        <v>0</v>
      </c>
      <c r="BR483" s="34" t="s">
        <v>1347</v>
      </c>
      <c r="BS483" s="34">
        <f t="shared" si="251"/>
        <v>0</v>
      </c>
      <c r="BT483" s="34">
        <v>2</v>
      </c>
      <c r="BU483" s="34" t="s">
        <v>1321</v>
      </c>
      <c r="BV483" s="34">
        <f t="shared" si="252"/>
        <v>0</v>
      </c>
      <c r="BW483" s="34" t="s">
        <v>1328</v>
      </c>
      <c r="BX483" s="34">
        <f t="shared" si="252"/>
        <v>0</v>
      </c>
      <c r="BY483" s="34" t="s">
        <v>1333</v>
      </c>
      <c r="BZ483" s="34">
        <f t="shared" si="252"/>
        <v>0</v>
      </c>
      <c r="CA483" s="34" t="s">
        <v>21</v>
      </c>
      <c r="CB483" s="34">
        <f t="shared" si="252"/>
        <v>0</v>
      </c>
      <c r="CC483" s="34" t="s">
        <v>1338</v>
      </c>
      <c r="CD483" s="34">
        <f t="shared" si="253"/>
        <v>0</v>
      </c>
      <c r="CE483" s="34" t="s">
        <v>1347</v>
      </c>
      <c r="CF483" s="34">
        <f t="shared" si="254"/>
        <v>0</v>
      </c>
      <c r="CG483" s="34">
        <v>2</v>
      </c>
      <c r="CH483" s="34" t="s">
        <v>1321</v>
      </c>
      <c r="CI483" s="34">
        <f t="shared" si="255"/>
        <v>0</v>
      </c>
      <c r="CJ483" s="34" t="s">
        <v>1328</v>
      </c>
      <c r="CK483" s="34">
        <f t="shared" si="256"/>
        <v>0</v>
      </c>
      <c r="CL483" s="34" t="s">
        <v>1333</v>
      </c>
      <c r="CM483" s="34">
        <f t="shared" si="257"/>
        <v>0</v>
      </c>
      <c r="CN483" s="34" t="s">
        <v>1337</v>
      </c>
      <c r="CO483" s="34">
        <f t="shared" si="258"/>
        <v>0</v>
      </c>
      <c r="CP483" s="34" t="s">
        <v>1338</v>
      </c>
      <c r="CQ483" s="34">
        <f t="shared" si="259"/>
        <v>0</v>
      </c>
      <c r="CR483" s="34" t="s">
        <v>1347</v>
      </c>
      <c r="CS483" s="34">
        <f t="shared" si="260"/>
        <v>0</v>
      </c>
    </row>
    <row r="484" spans="1:97" s="44" customFormat="1" ht="15.75">
      <c r="A484" s="42" t="s">
        <v>1178</v>
      </c>
      <c r="B484" s="40" t="s">
        <v>656</v>
      </c>
      <c r="C484" s="42" t="s">
        <v>44</v>
      </c>
      <c r="D484" s="42" t="s">
        <v>9</v>
      </c>
      <c r="E484" s="35"/>
      <c r="F484" s="42">
        <v>0</v>
      </c>
      <c r="G484" s="34">
        <v>0</v>
      </c>
      <c r="H484" s="34">
        <v>105</v>
      </c>
      <c r="I484" s="34">
        <v>66</v>
      </c>
      <c r="J484" s="34">
        <v>75</v>
      </c>
      <c r="K484" s="73">
        <v>58.5</v>
      </c>
      <c r="L484" s="34">
        <v>59</v>
      </c>
      <c r="M484" s="34">
        <v>48</v>
      </c>
      <c r="N484" s="34">
        <v>412</v>
      </c>
      <c r="O484" s="34" t="str">
        <f>IF(D484="理科",IF(N484&gt;=分数线!$C$2,"本科",""),IF(D484="文科",IF(N484&gt;=分数线!$C$3,"本科","")))</f>
        <v/>
      </c>
      <c r="P484" s="34">
        <f t="shared" si="228"/>
        <v>0</v>
      </c>
      <c r="Q484" s="34" t="str">
        <f>IF(D484="理科",IF(N484&gt;=分数线!$C$6,"重本",""),IF(D484="文科",IF(N484&gt;=分数线!$C$7,"重本","")))</f>
        <v/>
      </c>
      <c r="R484" s="34">
        <f t="shared" si="232"/>
        <v>0</v>
      </c>
      <c r="S484" s="34">
        <f t="shared" si="233"/>
        <v>0</v>
      </c>
      <c r="T484" s="34">
        <v>5</v>
      </c>
      <c r="U484" s="34" t="s">
        <v>1320</v>
      </c>
      <c r="V484" s="34">
        <f t="shared" si="234"/>
        <v>0</v>
      </c>
      <c r="W484" s="34" t="s">
        <v>1328</v>
      </c>
      <c r="X484" s="34">
        <f t="shared" si="234"/>
        <v>0</v>
      </c>
      <c r="Y484" s="34" t="s">
        <v>1353</v>
      </c>
      <c r="Z484" s="34">
        <f t="shared" si="234"/>
        <v>0</v>
      </c>
      <c r="AA484" s="34" t="s">
        <v>74</v>
      </c>
      <c r="AB484" s="34">
        <f t="shared" si="234"/>
        <v>0</v>
      </c>
      <c r="AC484" s="34" t="s">
        <v>1338</v>
      </c>
      <c r="AD484" s="34">
        <f t="shared" si="235"/>
        <v>0</v>
      </c>
      <c r="AE484" s="34" t="s">
        <v>1346</v>
      </c>
      <c r="AF484" s="34">
        <f t="shared" si="236"/>
        <v>0</v>
      </c>
      <c r="AG484" s="34" t="s">
        <v>224</v>
      </c>
      <c r="AH484" s="34" t="s">
        <v>1320</v>
      </c>
      <c r="AI484" s="34">
        <f t="shared" si="237"/>
        <v>0</v>
      </c>
      <c r="AJ484" s="34" t="s">
        <v>1328</v>
      </c>
      <c r="AK484" s="34">
        <f t="shared" si="238"/>
        <v>0</v>
      </c>
      <c r="AL484" s="34" t="s">
        <v>1353</v>
      </c>
      <c r="AM484" s="34">
        <f t="shared" si="239"/>
        <v>0</v>
      </c>
      <c r="AN484" s="34" t="s">
        <v>74</v>
      </c>
      <c r="AO484" s="34">
        <f t="shared" si="240"/>
        <v>0</v>
      </c>
      <c r="AP484" s="34" t="s">
        <v>1338</v>
      </c>
      <c r="AQ484" s="34">
        <f t="shared" si="241"/>
        <v>0</v>
      </c>
      <c r="AR484" s="34" t="s">
        <v>1346</v>
      </c>
      <c r="AS484" s="34">
        <f t="shared" si="242"/>
        <v>0</v>
      </c>
      <c r="AT484" s="34" t="s">
        <v>224</v>
      </c>
      <c r="AU484" s="34" t="s">
        <v>1320</v>
      </c>
      <c r="AV484" s="34">
        <f t="shared" si="243"/>
        <v>0</v>
      </c>
      <c r="AW484" s="34" t="s">
        <v>982</v>
      </c>
      <c r="AX484" s="34">
        <f t="shared" si="243"/>
        <v>0</v>
      </c>
      <c r="AY484" s="34" t="s">
        <v>1361</v>
      </c>
      <c r="AZ484" s="34">
        <f t="shared" si="243"/>
        <v>0</v>
      </c>
      <c r="BA484" s="34" t="s">
        <v>74</v>
      </c>
      <c r="BB484" s="34">
        <f t="shared" si="243"/>
        <v>0</v>
      </c>
      <c r="BC484" s="34" t="s">
        <v>1338</v>
      </c>
      <c r="BD484" s="34">
        <f t="shared" si="244"/>
        <v>0</v>
      </c>
      <c r="BE484" s="34" t="s">
        <v>1346</v>
      </c>
      <c r="BF484" s="34">
        <f t="shared" si="245"/>
        <v>0</v>
      </c>
      <c r="BG484" s="34">
        <v>5</v>
      </c>
      <c r="BH484" s="34" t="s">
        <v>1320</v>
      </c>
      <c r="BI484" s="34">
        <f t="shared" si="246"/>
        <v>0</v>
      </c>
      <c r="BJ484" s="34" t="s">
        <v>982</v>
      </c>
      <c r="BK484" s="34">
        <f t="shared" si="247"/>
        <v>0</v>
      </c>
      <c r="BL484" s="34" t="s">
        <v>1354</v>
      </c>
      <c r="BM484" s="34">
        <f t="shared" si="248"/>
        <v>0</v>
      </c>
      <c r="BN484" s="34" t="s">
        <v>74</v>
      </c>
      <c r="BO484" s="34">
        <f t="shared" si="249"/>
        <v>0</v>
      </c>
      <c r="BP484" s="34" t="s">
        <v>1338</v>
      </c>
      <c r="BQ484" s="34">
        <f t="shared" si="250"/>
        <v>0</v>
      </c>
      <c r="BR484" s="34" t="s">
        <v>1346</v>
      </c>
      <c r="BS484" s="34">
        <f t="shared" si="251"/>
        <v>0</v>
      </c>
      <c r="BT484" s="34">
        <v>5</v>
      </c>
      <c r="BU484" s="34" t="s">
        <v>1320</v>
      </c>
      <c r="BV484" s="34">
        <f t="shared" si="252"/>
        <v>0</v>
      </c>
      <c r="BW484" s="34" t="s">
        <v>1329</v>
      </c>
      <c r="BX484" s="34">
        <f t="shared" si="252"/>
        <v>0</v>
      </c>
      <c r="BY484" s="34" t="s">
        <v>70</v>
      </c>
      <c r="BZ484" s="34">
        <f t="shared" si="252"/>
        <v>0</v>
      </c>
      <c r="CA484" s="34" t="s">
        <v>21</v>
      </c>
      <c r="CB484" s="34">
        <f t="shared" si="252"/>
        <v>0</v>
      </c>
      <c r="CC484" s="34" t="s">
        <v>1338</v>
      </c>
      <c r="CD484" s="34">
        <f t="shared" si="253"/>
        <v>0</v>
      </c>
      <c r="CE484" s="34" t="s">
        <v>1346</v>
      </c>
      <c r="CF484" s="34">
        <f t="shared" si="254"/>
        <v>0</v>
      </c>
      <c r="CG484" s="34">
        <v>5</v>
      </c>
      <c r="CH484" s="34" t="s">
        <v>1320</v>
      </c>
      <c r="CI484" s="34">
        <f t="shared" si="255"/>
        <v>0</v>
      </c>
      <c r="CJ484" s="34" t="s">
        <v>1329</v>
      </c>
      <c r="CK484" s="34">
        <f t="shared" si="256"/>
        <v>0</v>
      </c>
      <c r="CL484" s="34" t="s">
        <v>70</v>
      </c>
      <c r="CM484" s="34">
        <f t="shared" si="257"/>
        <v>0</v>
      </c>
      <c r="CN484" s="34" t="s">
        <v>1337</v>
      </c>
      <c r="CO484" s="34">
        <f t="shared" si="258"/>
        <v>0</v>
      </c>
      <c r="CP484" s="34" t="s">
        <v>1338</v>
      </c>
      <c r="CQ484" s="34">
        <f t="shared" si="259"/>
        <v>0</v>
      </c>
      <c r="CR484" s="34" t="s">
        <v>1346</v>
      </c>
      <c r="CS484" s="34">
        <f t="shared" si="260"/>
        <v>0</v>
      </c>
    </row>
    <row r="485" spans="1:97" s="44" customFormat="1" ht="15.75">
      <c r="A485" s="42" t="s">
        <v>1179</v>
      </c>
      <c r="B485" s="40" t="s">
        <v>657</v>
      </c>
      <c r="C485" s="42" t="s">
        <v>44</v>
      </c>
      <c r="D485" s="42" t="s">
        <v>9</v>
      </c>
      <c r="E485" s="35"/>
      <c r="F485" s="42">
        <v>0</v>
      </c>
      <c r="G485" s="34">
        <v>0</v>
      </c>
      <c r="H485" s="34">
        <v>102</v>
      </c>
      <c r="I485" s="34">
        <v>73</v>
      </c>
      <c r="J485" s="34">
        <v>83</v>
      </c>
      <c r="K485" s="73">
        <v>59.5</v>
      </c>
      <c r="L485" s="34">
        <v>50</v>
      </c>
      <c r="M485" s="34">
        <v>43</v>
      </c>
      <c r="N485" s="34">
        <v>411</v>
      </c>
      <c r="O485" s="34" t="str">
        <f>IF(D485="理科",IF(N485&gt;=分数线!$C$2,"本科",""),IF(D485="文科",IF(N485&gt;=分数线!$C$3,"本科","")))</f>
        <v/>
      </c>
      <c r="P485" s="34">
        <f t="shared" si="228"/>
        <v>0</v>
      </c>
      <c r="Q485" s="34" t="str">
        <f>IF(D485="理科",IF(N485&gt;=分数线!$C$6,"重本",""),IF(D485="文科",IF(N485&gt;=分数线!$C$7,"重本","")))</f>
        <v/>
      </c>
      <c r="R485" s="34">
        <f t="shared" si="232"/>
        <v>0</v>
      </c>
      <c r="S485" s="34">
        <f t="shared" si="233"/>
        <v>0</v>
      </c>
      <c r="T485" s="34">
        <v>9</v>
      </c>
      <c r="U485" s="34" t="s">
        <v>1325</v>
      </c>
      <c r="V485" s="34">
        <f t="shared" si="234"/>
        <v>0</v>
      </c>
      <c r="W485" s="34" t="s">
        <v>1360</v>
      </c>
      <c r="X485" s="34">
        <f t="shared" si="234"/>
        <v>0</v>
      </c>
      <c r="Y485" s="34" t="s">
        <v>1335</v>
      </c>
      <c r="Z485" s="34">
        <f t="shared" si="234"/>
        <v>0</v>
      </c>
      <c r="AA485" s="34" t="s">
        <v>1367</v>
      </c>
      <c r="AB485" s="34">
        <f t="shared" si="234"/>
        <v>0</v>
      </c>
      <c r="AC485" s="34" t="s">
        <v>1338</v>
      </c>
      <c r="AD485" s="34">
        <f t="shared" si="235"/>
        <v>0</v>
      </c>
      <c r="AE485" s="34" t="s">
        <v>1346</v>
      </c>
      <c r="AF485" s="34">
        <f t="shared" si="236"/>
        <v>0</v>
      </c>
      <c r="AG485" s="34" t="s">
        <v>226</v>
      </c>
      <c r="AH485" s="34" t="s">
        <v>1320</v>
      </c>
      <c r="AI485" s="34">
        <f t="shared" si="237"/>
        <v>0</v>
      </c>
      <c r="AJ485" s="34" t="s">
        <v>1327</v>
      </c>
      <c r="AK485" s="34">
        <f t="shared" si="238"/>
        <v>0</v>
      </c>
      <c r="AL485" s="34" t="s">
        <v>1332</v>
      </c>
      <c r="AM485" s="34">
        <f t="shared" si="239"/>
        <v>0</v>
      </c>
      <c r="AN485" s="34" t="s">
        <v>1367</v>
      </c>
      <c r="AO485" s="34">
        <f t="shared" si="240"/>
        <v>0</v>
      </c>
      <c r="AP485" s="34" t="s">
        <v>1341</v>
      </c>
      <c r="AQ485" s="34">
        <f t="shared" si="241"/>
        <v>0</v>
      </c>
      <c r="AR485" s="34" t="s">
        <v>1346</v>
      </c>
      <c r="AS485" s="34">
        <f t="shared" si="242"/>
        <v>0</v>
      </c>
      <c r="AT485" s="34" t="s">
        <v>226</v>
      </c>
      <c r="AU485" s="34" t="s">
        <v>1320</v>
      </c>
      <c r="AV485" s="34">
        <f t="shared" si="243"/>
        <v>0</v>
      </c>
      <c r="AW485" s="34" t="s">
        <v>1327</v>
      </c>
      <c r="AX485" s="34">
        <f t="shared" si="243"/>
        <v>0</v>
      </c>
      <c r="AY485" s="34" t="s">
        <v>1332</v>
      </c>
      <c r="AZ485" s="34">
        <f t="shared" si="243"/>
        <v>0</v>
      </c>
      <c r="BA485" s="34" t="s">
        <v>1336</v>
      </c>
      <c r="BB485" s="34">
        <f t="shared" si="243"/>
        <v>0</v>
      </c>
      <c r="BC485" s="34" t="s">
        <v>1341</v>
      </c>
      <c r="BD485" s="34">
        <f t="shared" si="244"/>
        <v>0</v>
      </c>
      <c r="BE485" s="34" t="s">
        <v>1346</v>
      </c>
      <c r="BF485" s="34">
        <f t="shared" si="245"/>
        <v>0</v>
      </c>
      <c r="BG485" s="34">
        <v>1</v>
      </c>
      <c r="BH485" s="34" t="s">
        <v>1320</v>
      </c>
      <c r="BI485" s="34">
        <f t="shared" si="246"/>
        <v>0</v>
      </c>
      <c r="BJ485" s="34" t="s">
        <v>1327</v>
      </c>
      <c r="BK485" s="34">
        <f t="shared" si="247"/>
        <v>0</v>
      </c>
      <c r="BL485" s="34" t="s">
        <v>1332</v>
      </c>
      <c r="BM485" s="34">
        <f t="shared" si="248"/>
        <v>0</v>
      </c>
      <c r="BN485" s="34" t="s">
        <v>1336</v>
      </c>
      <c r="BO485" s="34">
        <f t="shared" si="249"/>
        <v>0</v>
      </c>
      <c r="BP485" s="34" t="s">
        <v>1341</v>
      </c>
      <c r="BQ485" s="34">
        <f t="shared" si="250"/>
        <v>0</v>
      </c>
      <c r="BR485" s="34" t="s">
        <v>1346</v>
      </c>
      <c r="BS485" s="34">
        <f t="shared" si="251"/>
        <v>0</v>
      </c>
      <c r="BT485" s="34">
        <v>1</v>
      </c>
      <c r="BU485" s="34" t="s">
        <v>1320</v>
      </c>
      <c r="BV485" s="34">
        <f t="shared" si="252"/>
        <v>0</v>
      </c>
      <c r="BW485" s="34" t="s">
        <v>1327</v>
      </c>
      <c r="BX485" s="34">
        <f t="shared" si="252"/>
        <v>0</v>
      </c>
      <c r="BY485" s="34" t="s">
        <v>1332</v>
      </c>
      <c r="BZ485" s="34">
        <f t="shared" si="252"/>
        <v>0</v>
      </c>
      <c r="CA485" s="34" t="s">
        <v>1336</v>
      </c>
      <c r="CB485" s="34">
        <f t="shared" si="252"/>
        <v>0</v>
      </c>
      <c r="CC485" s="34" t="s">
        <v>1341</v>
      </c>
      <c r="CD485" s="34">
        <f t="shared" si="253"/>
        <v>0</v>
      </c>
      <c r="CE485" s="34" t="s">
        <v>1346</v>
      </c>
      <c r="CF485" s="34">
        <f t="shared" si="254"/>
        <v>0</v>
      </c>
      <c r="CG485" s="34">
        <v>1</v>
      </c>
      <c r="CH485" s="34" t="s">
        <v>1320</v>
      </c>
      <c r="CI485" s="34">
        <f t="shared" si="255"/>
        <v>0</v>
      </c>
      <c r="CJ485" s="34" t="s">
        <v>1327</v>
      </c>
      <c r="CK485" s="34">
        <f t="shared" si="256"/>
        <v>0</v>
      </c>
      <c r="CL485" s="34" t="s">
        <v>1332</v>
      </c>
      <c r="CM485" s="34">
        <f t="shared" si="257"/>
        <v>0</v>
      </c>
      <c r="CN485" s="34" t="s">
        <v>1336</v>
      </c>
      <c r="CO485" s="34">
        <f t="shared" si="258"/>
        <v>0</v>
      </c>
      <c r="CP485" s="34" t="s">
        <v>1341</v>
      </c>
      <c r="CQ485" s="34">
        <f t="shared" si="259"/>
        <v>0</v>
      </c>
      <c r="CR485" s="34" t="s">
        <v>1346</v>
      </c>
      <c r="CS485" s="34">
        <f t="shared" si="260"/>
        <v>0</v>
      </c>
    </row>
    <row r="486" spans="1:97" s="44" customFormat="1" ht="15.75">
      <c r="A486" s="42" t="s">
        <v>1180</v>
      </c>
      <c r="B486" s="40" t="s">
        <v>658</v>
      </c>
      <c r="C486" s="42" t="s">
        <v>44</v>
      </c>
      <c r="D486" s="42" t="s">
        <v>9</v>
      </c>
      <c r="E486" s="35"/>
      <c r="F486" s="42">
        <v>0</v>
      </c>
      <c r="G486" s="34">
        <v>0</v>
      </c>
      <c r="H486" s="34">
        <v>100</v>
      </c>
      <c r="I486" s="34">
        <v>87</v>
      </c>
      <c r="J486" s="34">
        <v>65</v>
      </c>
      <c r="K486" s="73">
        <v>85</v>
      </c>
      <c r="L486" s="34">
        <v>54</v>
      </c>
      <c r="M486" s="34">
        <v>47</v>
      </c>
      <c r="N486" s="34">
        <v>411</v>
      </c>
      <c r="O486" s="34" t="str">
        <f>IF(D486="理科",IF(N486&gt;=分数线!$C$2,"本科",""),IF(D486="文科",IF(N486&gt;=分数线!$C$3,"本科","")))</f>
        <v/>
      </c>
      <c r="P486" s="34">
        <f t="shared" si="228"/>
        <v>0</v>
      </c>
      <c r="Q486" s="34" t="str">
        <f>IF(D486="理科",IF(N486&gt;=分数线!$C$6,"重本",""),IF(D486="文科",IF(N486&gt;=分数线!$C$7,"重本","")))</f>
        <v/>
      </c>
      <c r="R486" s="34">
        <f t="shared" si="232"/>
        <v>0</v>
      </c>
      <c r="S486" s="34">
        <f t="shared" si="233"/>
        <v>0</v>
      </c>
      <c r="T486" s="34">
        <v>9</v>
      </c>
      <c r="U486" s="34" t="s">
        <v>1325</v>
      </c>
      <c r="V486" s="34">
        <f t="shared" si="234"/>
        <v>0</v>
      </c>
      <c r="W486" s="34" t="s">
        <v>1360</v>
      </c>
      <c r="X486" s="34">
        <f t="shared" si="234"/>
        <v>0</v>
      </c>
      <c r="Y486" s="34" t="s">
        <v>1335</v>
      </c>
      <c r="Z486" s="34">
        <f t="shared" si="234"/>
        <v>0</v>
      </c>
      <c r="AA486" s="34" t="s">
        <v>1367</v>
      </c>
      <c r="AB486" s="34">
        <f t="shared" si="234"/>
        <v>0</v>
      </c>
      <c r="AC486" s="34" t="s">
        <v>1338</v>
      </c>
      <c r="AD486" s="34">
        <f t="shared" si="235"/>
        <v>0</v>
      </c>
      <c r="AE486" s="34" t="s">
        <v>1346</v>
      </c>
      <c r="AF486" s="34">
        <f t="shared" si="236"/>
        <v>0</v>
      </c>
      <c r="AG486" s="34" t="s">
        <v>225</v>
      </c>
      <c r="AH486" s="34" t="s">
        <v>1326</v>
      </c>
      <c r="AI486" s="34">
        <f t="shared" si="237"/>
        <v>0</v>
      </c>
      <c r="AJ486" s="34" t="s">
        <v>1364</v>
      </c>
      <c r="AK486" s="34">
        <f t="shared" si="238"/>
        <v>0</v>
      </c>
      <c r="AL486" s="34" t="s">
        <v>1355</v>
      </c>
      <c r="AM486" s="34">
        <f t="shared" si="239"/>
        <v>0</v>
      </c>
      <c r="AN486" s="34" t="s">
        <v>1336</v>
      </c>
      <c r="AO486" s="34">
        <f t="shared" si="240"/>
        <v>0</v>
      </c>
      <c r="AP486" s="34" t="s">
        <v>1341</v>
      </c>
      <c r="AQ486" s="34">
        <f t="shared" si="241"/>
        <v>0</v>
      </c>
      <c r="AR486" s="34" t="s">
        <v>1347</v>
      </c>
      <c r="AS486" s="34">
        <f t="shared" si="242"/>
        <v>0</v>
      </c>
      <c r="AT486" s="34" t="s">
        <v>225</v>
      </c>
      <c r="AU486" s="34" t="s">
        <v>1326</v>
      </c>
      <c r="AV486" s="34">
        <f t="shared" si="243"/>
        <v>0</v>
      </c>
      <c r="AW486" s="34" t="s">
        <v>1352</v>
      </c>
      <c r="AX486" s="34">
        <f t="shared" si="243"/>
        <v>0</v>
      </c>
      <c r="AY486" s="34" t="s">
        <v>1355</v>
      </c>
      <c r="AZ486" s="34">
        <f t="shared" si="243"/>
        <v>0</v>
      </c>
      <c r="BA486" s="34" t="s">
        <v>1336</v>
      </c>
      <c r="BB486" s="34">
        <f t="shared" si="243"/>
        <v>0</v>
      </c>
      <c r="BC486" s="34" t="s">
        <v>1341</v>
      </c>
      <c r="BD486" s="34">
        <f t="shared" si="244"/>
        <v>0</v>
      </c>
      <c r="BE486" s="34" t="s">
        <v>1347</v>
      </c>
      <c r="BF486" s="34">
        <f t="shared" si="245"/>
        <v>0</v>
      </c>
      <c r="BG486" s="34">
        <v>4</v>
      </c>
      <c r="BH486" s="34" t="s">
        <v>1350</v>
      </c>
      <c r="BI486" s="34">
        <f t="shared" si="246"/>
        <v>0</v>
      </c>
      <c r="BJ486" s="34" t="s">
        <v>1352</v>
      </c>
      <c r="BK486" s="34">
        <f t="shared" si="247"/>
        <v>0</v>
      </c>
      <c r="BL486" s="34" t="s">
        <v>1355</v>
      </c>
      <c r="BM486" s="34">
        <f t="shared" si="248"/>
        <v>0</v>
      </c>
      <c r="BN486" s="34" t="s">
        <v>1336</v>
      </c>
      <c r="BO486" s="34">
        <f t="shared" si="249"/>
        <v>0</v>
      </c>
      <c r="BP486" s="34" t="s">
        <v>1341</v>
      </c>
      <c r="BQ486" s="34">
        <f t="shared" si="250"/>
        <v>0</v>
      </c>
      <c r="BR486" s="34" t="s">
        <v>1347</v>
      </c>
      <c r="BS486" s="34">
        <f t="shared" si="251"/>
        <v>0</v>
      </c>
      <c r="BT486" s="34">
        <v>4</v>
      </c>
      <c r="BU486" s="34" t="s">
        <v>1322</v>
      </c>
      <c r="BV486" s="34">
        <f t="shared" si="252"/>
        <v>0</v>
      </c>
      <c r="BW486" s="34" t="s">
        <v>1329</v>
      </c>
      <c r="BX486" s="34">
        <f t="shared" si="252"/>
        <v>0</v>
      </c>
      <c r="BY486" s="34" t="s">
        <v>71</v>
      </c>
      <c r="BZ486" s="34">
        <f t="shared" si="252"/>
        <v>0</v>
      </c>
      <c r="CA486" s="34" t="s">
        <v>1336</v>
      </c>
      <c r="CB486" s="34">
        <f t="shared" si="252"/>
        <v>0</v>
      </c>
      <c r="CC486" s="34" t="s">
        <v>1341</v>
      </c>
      <c r="CD486" s="34">
        <f t="shared" si="253"/>
        <v>0</v>
      </c>
      <c r="CE486" s="34" t="s">
        <v>1347</v>
      </c>
      <c r="CF486" s="34">
        <f t="shared" si="254"/>
        <v>0</v>
      </c>
      <c r="CG486" s="34">
        <v>4</v>
      </c>
      <c r="CH486" s="34" t="s">
        <v>1322</v>
      </c>
      <c r="CI486" s="34">
        <f t="shared" si="255"/>
        <v>0</v>
      </c>
      <c r="CJ486" s="34" t="s">
        <v>1329</v>
      </c>
      <c r="CK486" s="34">
        <f t="shared" si="256"/>
        <v>0</v>
      </c>
      <c r="CL486" s="34" t="s">
        <v>71</v>
      </c>
      <c r="CM486" s="34">
        <f t="shared" si="257"/>
        <v>0</v>
      </c>
      <c r="CN486" s="34" t="s">
        <v>1336</v>
      </c>
      <c r="CO486" s="34">
        <f t="shared" si="258"/>
        <v>0</v>
      </c>
      <c r="CP486" s="34" t="s">
        <v>1341</v>
      </c>
      <c r="CQ486" s="34">
        <f t="shared" si="259"/>
        <v>0</v>
      </c>
      <c r="CR486" s="34" t="s">
        <v>1347</v>
      </c>
      <c r="CS486" s="34">
        <f t="shared" si="260"/>
        <v>0</v>
      </c>
    </row>
    <row r="487" spans="1:97" s="44" customFormat="1" ht="15.75">
      <c r="A487" s="42" t="s">
        <v>1181</v>
      </c>
      <c r="B487" s="40" t="s">
        <v>659</v>
      </c>
      <c r="C487" s="42" t="s">
        <v>44</v>
      </c>
      <c r="D487" s="42" t="s">
        <v>9</v>
      </c>
      <c r="E487" s="35"/>
      <c r="F487" s="42">
        <v>0</v>
      </c>
      <c r="G487" s="34">
        <v>0</v>
      </c>
      <c r="H487" s="34">
        <v>106</v>
      </c>
      <c r="I487" s="34">
        <v>70</v>
      </c>
      <c r="J487" s="34">
        <v>70</v>
      </c>
      <c r="K487" s="73">
        <v>62</v>
      </c>
      <c r="L487" s="34">
        <v>64.5</v>
      </c>
      <c r="M487" s="34">
        <v>37</v>
      </c>
      <c r="N487" s="34">
        <v>410</v>
      </c>
      <c r="O487" s="34" t="str">
        <f>IF(D487="理科",IF(N487&gt;=分数线!$C$2,"本科",""),IF(D487="文科",IF(N487&gt;=分数线!$C$3,"本科","")))</f>
        <v/>
      </c>
      <c r="P487" s="34">
        <f t="shared" si="228"/>
        <v>0</v>
      </c>
      <c r="Q487" s="34" t="str">
        <f>IF(D487="理科",IF(N487&gt;=分数线!$C$6,"重本",""),IF(D487="文科",IF(N487&gt;=分数线!$C$7,"重本","")))</f>
        <v/>
      </c>
      <c r="R487" s="34">
        <f t="shared" si="232"/>
        <v>0</v>
      </c>
      <c r="S487" s="34">
        <f t="shared" si="233"/>
        <v>0</v>
      </c>
      <c r="T487" s="34">
        <v>6</v>
      </c>
      <c r="U487" s="34" t="s">
        <v>1321</v>
      </c>
      <c r="V487" s="34">
        <f t="shared" si="234"/>
        <v>0</v>
      </c>
      <c r="W487" s="34" t="s">
        <v>1328</v>
      </c>
      <c r="X487" s="34">
        <f t="shared" si="234"/>
        <v>0</v>
      </c>
      <c r="Y487" s="34" t="s">
        <v>1353</v>
      </c>
      <c r="Z487" s="34">
        <f t="shared" si="234"/>
        <v>0</v>
      </c>
      <c r="AA487" s="34" t="s">
        <v>74</v>
      </c>
      <c r="AB487" s="34">
        <f t="shared" si="234"/>
        <v>0</v>
      </c>
      <c r="AC487" s="34" t="s">
        <v>75</v>
      </c>
      <c r="AD487" s="34">
        <f t="shared" si="235"/>
        <v>0</v>
      </c>
      <c r="AE487" s="34" t="s">
        <v>1368</v>
      </c>
      <c r="AF487" s="34">
        <f t="shared" si="236"/>
        <v>0</v>
      </c>
      <c r="AG487" s="34" t="s">
        <v>225</v>
      </c>
      <c r="AH487" s="34" t="s">
        <v>1326</v>
      </c>
      <c r="AI487" s="34">
        <f t="shared" si="237"/>
        <v>0</v>
      </c>
      <c r="AJ487" s="34" t="s">
        <v>1364</v>
      </c>
      <c r="AK487" s="34">
        <f t="shared" si="238"/>
        <v>0</v>
      </c>
      <c r="AL487" s="34" t="s">
        <v>1355</v>
      </c>
      <c r="AM487" s="34">
        <f t="shared" si="239"/>
        <v>0</v>
      </c>
      <c r="AN487" s="34" t="s">
        <v>1336</v>
      </c>
      <c r="AO487" s="34">
        <f t="shared" si="240"/>
        <v>0</v>
      </c>
      <c r="AP487" s="34" t="s">
        <v>1341</v>
      </c>
      <c r="AQ487" s="34">
        <f t="shared" si="241"/>
        <v>0</v>
      </c>
      <c r="AR487" s="34" t="s">
        <v>1347</v>
      </c>
      <c r="AS487" s="34">
        <f t="shared" si="242"/>
        <v>0</v>
      </c>
      <c r="AT487" s="34" t="s">
        <v>225</v>
      </c>
      <c r="AU487" s="34" t="s">
        <v>1326</v>
      </c>
      <c r="AV487" s="34">
        <f t="shared" si="243"/>
        <v>0</v>
      </c>
      <c r="AW487" s="34" t="s">
        <v>1352</v>
      </c>
      <c r="AX487" s="34">
        <f t="shared" si="243"/>
        <v>0</v>
      </c>
      <c r="AY487" s="34" t="s">
        <v>1355</v>
      </c>
      <c r="AZ487" s="34">
        <f t="shared" si="243"/>
        <v>0</v>
      </c>
      <c r="BA487" s="34" t="s">
        <v>1336</v>
      </c>
      <c r="BB487" s="34">
        <f t="shared" si="243"/>
        <v>0</v>
      </c>
      <c r="BC487" s="34" t="s">
        <v>1341</v>
      </c>
      <c r="BD487" s="34">
        <f t="shared" si="244"/>
        <v>0</v>
      </c>
      <c r="BE487" s="34" t="s">
        <v>1347</v>
      </c>
      <c r="BF487" s="34">
        <f t="shared" si="245"/>
        <v>0</v>
      </c>
      <c r="BG487" s="34">
        <v>4</v>
      </c>
      <c r="BH487" s="34" t="s">
        <v>1350</v>
      </c>
      <c r="BI487" s="34">
        <f t="shared" si="246"/>
        <v>0</v>
      </c>
      <c r="BJ487" s="34" t="s">
        <v>1352</v>
      </c>
      <c r="BK487" s="34">
        <f t="shared" si="247"/>
        <v>0</v>
      </c>
      <c r="BL487" s="34" t="s">
        <v>1355</v>
      </c>
      <c r="BM487" s="34">
        <f t="shared" si="248"/>
        <v>0</v>
      </c>
      <c r="BN487" s="34" t="s">
        <v>1336</v>
      </c>
      <c r="BO487" s="34">
        <f t="shared" si="249"/>
        <v>0</v>
      </c>
      <c r="BP487" s="34" t="s">
        <v>1341</v>
      </c>
      <c r="BQ487" s="34">
        <f t="shared" si="250"/>
        <v>0</v>
      </c>
      <c r="BR487" s="34" t="s">
        <v>1347</v>
      </c>
      <c r="BS487" s="34">
        <f t="shared" si="251"/>
        <v>0</v>
      </c>
      <c r="BT487" s="34">
        <v>4</v>
      </c>
      <c r="BU487" s="34" t="s">
        <v>1322</v>
      </c>
      <c r="BV487" s="34">
        <f t="shared" si="252"/>
        <v>0</v>
      </c>
      <c r="BW487" s="34" t="s">
        <v>1329</v>
      </c>
      <c r="BX487" s="34">
        <f t="shared" si="252"/>
        <v>0</v>
      </c>
      <c r="BY487" s="34" t="s">
        <v>71</v>
      </c>
      <c r="BZ487" s="34">
        <f t="shared" si="252"/>
        <v>0</v>
      </c>
      <c r="CA487" s="34" t="s">
        <v>1336</v>
      </c>
      <c r="CB487" s="34">
        <f t="shared" si="252"/>
        <v>0</v>
      </c>
      <c r="CC487" s="34" t="s">
        <v>1341</v>
      </c>
      <c r="CD487" s="34">
        <f t="shared" si="253"/>
        <v>0</v>
      </c>
      <c r="CE487" s="34" t="s">
        <v>1347</v>
      </c>
      <c r="CF487" s="34">
        <f t="shared" si="254"/>
        <v>0</v>
      </c>
      <c r="CG487" s="34">
        <v>4</v>
      </c>
      <c r="CH487" s="34" t="s">
        <v>1322</v>
      </c>
      <c r="CI487" s="34">
        <f t="shared" si="255"/>
        <v>0</v>
      </c>
      <c r="CJ487" s="34" t="s">
        <v>1329</v>
      </c>
      <c r="CK487" s="34">
        <f t="shared" si="256"/>
        <v>0</v>
      </c>
      <c r="CL487" s="34" t="s">
        <v>71</v>
      </c>
      <c r="CM487" s="34">
        <f t="shared" si="257"/>
        <v>0</v>
      </c>
      <c r="CN487" s="34" t="s">
        <v>1336</v>
      </c>
      <c r="CO487" s="34">
        <f t="shared" si="258"/>
        <v>0</v>
      </c>
      <c r="CP487" s="34" t="s">
        <v>1341</v>
      </c>
      <c r="CQ487" s="34">
        <f t="shared" si="259"/>
        <v>0</v>
      </c>
      <c r="CR487" s="34" t="s">
        <v>1347</v>
      </c>
      <c r="CS487" s="34">
        <f t="shared" si="260"/>
        <v>0</v>
      </c>
    </row>
    <row r="488" spans="1:97" s="44" customFormat="1" ht="15.75">
      <c r="A488" s="42" t="s">
        <v>1182</v>
      </c>
      <c r="B488" s="40" t="s">
        <v>660</v>
      </c>
      <c r="C488" s="42" t="s">
        <v>44</v>
      </c>
      <c r="D488" s="42" t="s">
        <v>9</v>
      </c>
      <c r="E488" s="35"/>
      <c r="F488" s="42">
        <v>0.2</v>
      </c>
      <c r="G488" s="34">
        <v>0</v>
      </c>
      <c r="H488" s="34">
        <v>105</v>
      </c>
      <c r="I488" s="34">
        <v>71</v>
      </c>
      <c r="J488" s="34">
        <v>53</v>
      </c>
      <c r="K488" s="73">
        <v>62</v>
      </c>
      <c r="L488" s="34">
        <v>51</v>
      </c>
      <c r="M488" s="34">
        <v>68</v>
      </c>
      <c r="N488" s="34">
        <v>410</v>
      </c>
      <c r="O488" s="34" t="str">
        <f>IF(D488="理科",IF(N488&gt;=分数线!$C$2,"本科",""),IF(D488="文科",IF(N488&gt;=分数线!$C$3,"本科","")))</f>
        <v/>
      </c>
      <c r="P488" s="34">
        <f t="shared" si="228"/>
        <v>-7.2</v>
      </c>
      <c r="Q488" s="34" t="str">
        <f>IF(D488="理科",IF(N488&gt;=分数线!$C$6,"重本",""),IF(D488="文科",IF(N488&gt;=分数线!$C$7,"重本","")))</f>
        <v/>
      </c>
      <c r="R488" s="34">
        <f t="shared" si="232"/>
        <v>0</v>
      </c>
      <c r="S488" s="34">
        <f t="shared" si="233"/>
        <v>-7.2</v>
      </c>
      <c r="T488" s="34">
        <v>5</v>
      </c>
      <c r="U488" s="34" t="s">
        <v>1320</v>
      </c>
      <c r="V488" s="34">
        <f t="shared" si="234"/>
        <v>-0.12000000000000001</v>
      </c>
      <c r="W488" s="34" t="s">
        <v>1328</v>
      </c>
      <c r="X488" s="34">
        <f t="shared" si="234"/>
        <v>-0.12000000000000001</v>
      </c>
      <c r="Y488" s="34" t="s">
        <v>1353</v>
      </c>
      <c r="Z488" s="34">
        <f t="shared" si="234"/>
        <v>-0.12000000000000001</v>
      </c>
      <c r="AA488" s="34" t="s">
        <v>74</v>
      </c>
      <c r="AB488" s="34">
        <f t="shared" si="234"/>
        <v>-0.12000000000000001</v>
      </c>
      <c r="AC488" s="34" t="s">
        <v>1338</v>
      </c>
      <c r="AD488" s="34">
        <f t="shared" si="235"/>
        <v>-0.12000000000000001</v>
      </c>
      <c r="AE488" s="34" t="s">
        <v>1346</v>
      </c>
      <c r="AF488" s="34">
        <f t="shared" si="236"/>
        <v>-0.12000000000000001</v>
      </c>
      <c r="AG488" s="34" t="s">
        <v>224</v>
      </c>
      <c r="AH488" s="34" t="s">
        <v>1320</v>
      </c>
      <c r="AI488" s="34">
        <f t="shared" si="237"/>
        <v>-0.12000000000000001</v>
      </c>
      <c r="AJ488" s="34" t="s">
        <v>1328</v>
      </c>
      <c r="AK488" s="34">
        <f t="shared" si="238"/>
        <v>-0.12000000000000001</v>
      </c>
      <c r="AL488" s="34" t="s">
        <v>1353</v>
      </c>
      <c r="AM488" s="34">
        <f t="shared" si="239"/>
        <v>-0.12000000000000001</v>
      </c>
      <c r="AN488" s="34" t="s">
        <v>74</v>
      </c>
      <c r="AO488" s="34">
        <f t="shared" si="240"/>
        <v>-0.12000000000000001</v>
      </c>
      <c r="AP488" s="34" t="s">
        <v>1338</v>
      </c>
      <c r="AQ488" s="34">
        <f t="shared" si="241"/>
        <v>-0.12000000000000001</v>
      </c>
      <c r="AR488" s="34" t="s">
        <v>1346</v>
      </c>
      <c r="AS488" s="34">
        <f t="shared" si="242"/>
        <v>-0.12000000000000001</v>
      </c>
      <c r="AT488" s="34" t="s">
        <v>224</v>
      </c>
      <c r="AU488" s="34" t="s">
        <v>1320</v>
      </c>
      <c r="AV488" s="34">
        <f t="shared" si="243"/>
        <v>-0.18000000000000002</v>
      </c>
      <c r="AW488" s="34" t="s">
        <v>982</v>
      </c>
      <c r="AX488" s="34">
        <f t="shared" si="243"/>
        <v>-0.18000000000000002</v>
      </c>
      <c r="AY488" s="34" t="s">
        <v>1361</v>
      </c>
      <c r="AZ488" s="34">
        <f t="shared" si="243"/>
        <v>-0.18000000000000002</v>
      </c>
      <c r="BA488" s="34" t="s">
        <v>74</v>
      </c>
      <c r="BB488" s="34">
        <f t="shared" si="243"/>
        <v>-0.18000000000000002</v>
      </c>
      <c r="BC488" s="34" t="s">
        <v>1338</v>
      </c>
      <c r="BD488" s="34">
        <f t="shared" si="244"/>
        <v>-0.18000000000000002</v>
      </c>
      <c r="BE488" s="34" t="s">
        <v>1346</v>
      </c>
      <c r="BF488" s="34">
        <f t="shared" si="245"/>
        <v>-0.18000000000000002</v>
      </c>
      <c r="BG488" s="34">
        <v>5</v>
      </c>
      <c r="BH488" s="34" t="s">
        <v>1320</v>
      </c>
      <c r="BI488" s="34">
        <f t="shared" si="246"/>
        <v>-0.18000000000000002</v>
      </c>
      <c r="BJ488" s="34" t="s">
        <v>982</v>
      </c>
      <c r="BK488" s="34">
        <f t="shared" si="247"/>
        <v>-0.18000000000000002</v>
      </c>
      <c r="BL488" s="34" t="s">
        <v>1354</v>
      </c>
      <c r="BM488" s="34">
        <f t="shared" si="248"/>
        <v>-0.18000000000000002</v>
      </c>
      <c r="BN488" s="34" t="s">
        <v>74</v>
      </c>
      <c r="BO488" s="34">
        <f t="shared" si="249"/>
        <v>-0.18000000000000002</v>
      </c>
      <c r="BP488" s="34" t="s">
        <v>1338</v>
      </c>
      <c r="BQ488" s="34">
        <f t="shared" si="250"/>
        <v>-0.18000000000000002</v>
      </c>
      <c r="BR488" s="34" t="s">
        <v>1346</v>
      </c>
      <c r="BS488" s="34">
        <f t="shared" si="251"/>
        <v>-0.18000000000000002</v>
      </c>
      <c r="BT488" s="34">
        <v>5</v>
      </c>
      <c r="BU488" s="34" t="s">
        <v>1320</v>
      </c>
      <c r="BV488" s="34">
        <f t="shared" si="252"/>
        <v>-0.3</v>
      </c>
      <c r="BW488" s="34" t="s">
        <v>1329</v>
      </c>
      <c r="BX488" s="34">
        <f t="shared" si="252"/>
        <v>-0.3</v>
      </c>
      <c r="BY488" s="34" t="s">
        <v>70</v>
      </c>
      <c r="BZ488" s="34">
        <f t="shared" si="252"/>
        <v>-0.3</v>
      </c>
      <c r="CA488" s="34" t="s">
        <v>21</v>
      </c>
      <c r="CB488" s="34">
        <f t="shared" si="252"/>
        <v>-0.3</v>
      </c>
      <c r="CC488" s="34" t="s">
        <v>1338</v>
      </c>
      <c r="CD488" s="34">
        <f t="shared" si="253"/>
        <v>-0.3</v>
      </c>
      <c r="CE488" s="34" t="s">
        <v>1346</v>
      </c>
      <c r="CF488" s="34">
        <f t="shared" si="254"/>
        <v>-0.3</v>
      </c>
      <c r="CG488" s="34">
        <v>5</v>
      </c>
      <c r="CH488" s="34" t="s">
        <v>1320</v>
      </c>
      <c r="CI488" s="34">
        <f t="shared" si="255"/>
        <v>-0.3</v>
      </c>
      <c r="CJ488" s="34" t="s">
        <v>1329</v>
      </c>
      <c r="CK488" s="34">
        <f t="shared" si="256"/>
        <v>-0.3</v>
      </c>
      <c r="CL488" s="34" t="s">
        <v>70</v>
      </c>
      <c r="CM488" s="34">
        <f t="shared" si="257"/>
        <v>-0.3</v>
      </c>
      <c r="CN488" s="34" t="s">
        <v>1337</v>
      </c>
      <c r="CO488" s="34">
        <f t="shared" si="258"/>
        <v>-0.3</v>
      </c>
      <c r="CP488" s="34" t="s">
        <v>1338</v>
      </c>
      <c r="CQ488" s="34">
        <f t="shared" si="259"/>
        <v>-0.3</v>
      </c>
      <c r="CR488" s="34" t="s">
        <v>1346</v>
      </c>
      <c r="CS488" s="34">
        <f t="shared" si="260"/>
        <v>-0.3</v>
      </c>
    </row>
    <row r="489" spans="1:97" s="44" customFormat="1" ht="15.75">
      <c r="A489" s="42" t="s">
        <v>1183</v>
      </c>
      <c r="B489" s="40" t="s">
        <v>661</v>
      </c>
      <c r="C489" s="42" t="s">
        <v>44</v>
      </c>
      <c r="D489" s="42" t="s">
        <v>9</v>
      </c>
      <c r="E489" s="35"/>
      <c r="F489" s="42">
        <v>0.3</v>
      </c>
      <c r="G489" s="34">
        <v>0</v>
      </c>
      <c r="H489" s="34">
        <v>102</v>
      </c>
      <c r="I489" s="34">
        <v>61</v>
      </c>
      <c r="J489" s="34">
        <v>84</v>
      </c>
      <c r="K489" s="73">
        <v>63.5</v>
      </c>
      <c r="L489" s="34">
        <v>53.5</v>
      </c>
      <c r="M489" s="34">
        <v>45</v>
      </c>
      <c r="N489" s="34">
        <v>409</v>
      </c>
      <c r="O489" s="34" t="str">
        <f>IF(D489="理科",IF(N489&gt;=分数线!$C$2,"本科",""),IF(D489="文科",IF(N489&gt;=分数线!$C$3,"本科","")))</f>
        <v/>
      </c>
      <c r="P489" s="34">
        <f t="shared" si="228"/>
        <v>-10.799999999999999</v>
      </c>
      <c r="Q489" s="34" t="str">
        <f>IF(D489="理科",IF(N489&gt;=分数线!$C$6,"重本",""),IF(D489="文科",IF(N489&gt;=分数线!$C$7,"重本","")))</f>
        <v/>
      </c>
      <c r="R489" s="34">
        <f t="shared" si="232"/>
        <v>0</v>
      </c>
      <c r="S489" s="34">
        <f t="shared" si="233"/>
        <v>-10.799999999999999</v>
      </c>
      <c r="T489" s="34">
        <v>7</v>
      </c>
      <c r="U489" s="34" t="s">
        <v>1362</v>
      </c>
      <c r="V489" s="34">
        <f t="shared" si="234"/>
        <v>-0.17999999999999997</v>
      </c>
      <c r="W489" s="34" t="s">
        <v>1363</v>
      </c>
      <c r="X489" s="34">
        <f t="shared" si="234"/>
        <v>-0.17999999999999997</v>
      </c>
      <c r="Y489" s="34" t="s">
        <v>1332</v>
      </c>
      <c r="Z489" s="34">
        <f t="shared" si="234"/>
        <v>-0.17999999999999997</v>
      </c>
      <c r="AA489" s="34" t="s">
        <v>74</v>
      </c>
      <c r="AB489" s="34">
        <f t="shared" si="234"/>
        <v>-0.17999999999999997</v>
      </c>
      <c r="AC489" s="34" t="s">
        <v>1341</v>
      </c>
      <c r="AD489" s="34">
        <f t="shared" si="235"/>
        <v>-0.17999999999999997</v>
      </c>
      <c r="AE489" s="34" t="s">
        <v>1347</v>
      </c>
      <c r="AF489" s="34">
        <f t="shared" si="236"/>
        <v>-0.17999999999999997</v>
      </c>
      <c r="AG489" s="34" t="s">
        <v>222</v>
      </c>
      <c r="AH489" s="34" t="s">
        <v>1321</v>
      </c>
      <c r="AI489" s="34">
        <f t="shared" si="237"/>
        <v>-0.17999999999999997</v>
      </c>
      <c r="AJ489" s="34" t="s">
        <v>1364</v>
      </c>
      <c r="AK489" s="34">
        <f t="shared" si="238"/>
        <v>-0.17999999999999997</v>
      </c>
      <c r="AL489" s="34" t="s">
        <v>1333</v>
      </c>
      <c r="AM489" s="34">
        <f t="shared" si="239"/>
        <v>-0.17999999999999997</v>
      </c>
      <c r="AN489" s="34" t="s">
        <v>1336</v>
      </c>
      <c r="AO489" s="34">
        <f t="shared" si="240"/>
        <v>-0.17999999999999997</v>
      </c>
      <c r="AP489" s="34" t="s">
        <v>1338</v>
      </c>
      <c r="AQ489" s="34">
        <f t="shared" si="241"/>
        <v>-0.17999999999999997</v>
      </c>
      <c r="AR489" s="34" t="s">
        <v>1347</v>
      </c>
      <c r="AS489" s="34">
        <f t="shared" si="242"/>
        <v>-0.17999999999999997</v>
      </c>
      <c r="AT489" s="34" t="s">
        <v>222</v>
      </c>
      <c r="AU489" s="34" t="s">
        <v>1321</v>
      </c>
      <c r="AV489" s="34">
        <f t="shared" si="243"/>
        <v>-0.26999999999999996</v>
      </c>
      <c r="AW489" s="34" t="s">
        <v>1328</v>
      </c>
      <c r="AX489" s="34">
        <f t="shared" si="243"/>
        <v>-0.26999999999999996</v>
      </c>
      <c r="AY489" s="34" t="s">
        <v>1333</v>
      </c>
      <c r="AZ489" s="34">
        <f t="shared" si="243"/>
        <v>-0.26999999999999996</v>
      </c>
      <c r="BA489" s="34" t="s">
        <v>74</v>
      </c>
      <c r="BB489" s="34">
        <f t="shared" si="243"/>
        <v>-0.26999999999999996</v>
      </c>
      <c r="BC489" s="34" t="s">
        <v>1338</v>
      </c>
      <c r="BD489" s="34">
        <f t="shared" si="244"/>
        <v>-0.26999999999999996</v>
      </c>
      <c r="BE489" s="34" t="s">
        <v>1347</v>
      </c>
      <c r="BF489" s="34">
        <f t="shared" si="245"/>
        <v>-0.26999999999999996</v>
      </c>
      <c r="BG489" s="34">
        <v>2</v>
      </c>
      <c r="BH489" s="34" t="s">
        <v>1321</v>
      </c>
      <c r="BI489" s="34">
        <f t="shared" si="246"/>
        <v>-0.26999999999999996</v>
      </c>
      <c r="BJ489" s="34" t="s">
        <v>1328</v>
      </c>
      <c r="BK489" s="34">
        <f t="shared" si="247"/>
        <v>-0.26999999999999996</v>
      </c>
      <c r="BL489" s="34" t="s">
        <v>1333</v>
      </c>
      <c r="BM489" s="34">
        <f t="shared" si="248"/>
        <v>-0.26999999999999996</v>
      </c>
      <c r="BN489" s="34" t="s">
        <v>74</v>
      </c>
      <c r="BO489" s="34">
        <f t="shared" si="249"/>
        <v>-0.26999999999999996</v>
      </c>
      <c r="BP489" s="34" t="s">
        <v>1338</v>
      </c>
      <c r="BQ489" s="34">
        <f t="shared" si="250"/>
        <v>-0.26999999999999996</v>
      </c>
      <c r="BR489" s="34" t="s">
        <v>1347</v>
      </c>
      <c r="BS489" s="34">
        <f t="shared" si="251"/>
        <v>-0.26999999999999996</v>
      </c>
      <c r="BT489" s="34">
        <v>2</v>
      </c>
      <c r="BU489" s="34" t="s">
        <v>1321</v>
      </c>
      <c r="BV489" s="34">
        <f t="shared" si="252"/>
        <v>-0.44999999999999996</v>
      </c>
      <c r="BW489" s="34" t="s">
        <v>1328</v>
      </c>
      <c r="BX489" s="34">
        <f t="shared" si="252"/>
        <v>-0.44999999999999996</v>
      </c>
      <c r="BY489" s="34" t="s">
        <v>1333</v>
      </c>
      <c r="BZ489" s="34">
        <f t="shared" si="252"/>
        <v>-0.44999999999999996</v>
      </c>
      <c r="CA489" s="34" t="s">
        <v>21</v>
      </c>
      <c r="CB489" s="34">
        <f t="shared" si="252"/>
        <v>-0.44999999999999996</v>
      </c>
      <c r="CC489" s="34" t="s">
        <v>1338</v>
      </c>
      <c r="CD489" s="34">
        <f t="shared" si="253"/>
        <v>-0.44999999999999996</v>
      </c>
      <c r="CE489" s="34" t="s">
        <v>1347</v>
      </c>
      <c r="CF489" s="34">
        <f t="shared" si="254"/>
        <v>-0.44999999999999996</v>
      </c>
      <c r="CG489" s="34">
        <v>2</v>
      </c>
      <c r="CH489" s="34" t="s">
        <v>1321</v>
      </c>
      <c r="CI489" s="34">
        <f t="shared" si="255"/>
        <v>-0.44999999999999996</v>
      </c>
      <c r="CJ489" s="34" t="s">
        <v>1328</v>
      </c>
      <c r="CK489" s="34">
        <f t="shared" si="256"/>
        <v>-0.44999999999999996</v>
      </c>
      <c r="CL489" s="34" t="s">
        <v>1333</v>
      </c>
      <c r="CM489" s="34">
        <f t="shared" si="257"/>
        <v>-0.44999999999999996</v>
      </c>
      <c r="CN489" s="34" t="s">
        <v>1337</v>
      </c>
      <c r="CO489" s="34">
        <f t="shared" si="258"/>
        <v>-0.44999999999999996</v>
      </c>
      <c r="CP489" s="34" t="s">
        <v>1338</v>
      </c>
      <c r="CQ489" s="34">
        <f t="shared" si="259"/>
        <v>-0.44999999999999996</v>
      </c>
      <c r="CR489" s="34" t="s">
        <v>1347</v>
      </c>
      <c r="CS489" s="34">
        <f t="shared" si="260"/>
        <v>-0.44999999999999996</v>
      </c>
    </row>
    <row r="490" spans="1:97" s="44" customFormat="1" ht="15.75">
      <c r="A490" s="42" t="s">
        <v>1184</v>
      </c>
      <c r="B490" s="40" t="s">
        <v>662</v>
      </c>
      <c r="C490" s="42" t="s">
        <v>44</v>
      </c>
      <c r="D490" s="42" t="s">
        <v>9</v>
      </c>
      <c r="E490" s="35"/>
      <c r="F490" s="42">
        <v>0.2</v>
      </c>
      <c r="G490" s="34">
        <v>0</v>
      </c>
      <c r="H490" s="34">
        <v>107</v>
      </c>
      <c r="I490" s="34">
        <v>84</v>
      </c>
      <c r="J490" s="34">
        <v>61</v>
      </c>
      <c r="K490" s="73">
        <v>52</v>
      </c>
      <c r="L490" s="34">
        <v>55</v>
      </c>
      <c r="M490" s="34">
        <v>50</v>
      </c>
      <c r="N490" s="34">
        <v>409</v>
      </c>
      <c r="O490" s="34" t="str">
        <f>IF(D490="理科",IF(N490&gt;=分数线!$C$2,"本科",""),IF(D490="文科",IF(N490&gt;=分数线!$C$3,"本科","")))</f>
        <v/>
      </c>
      <c r="P490" s="34">
        <f t="shared" si="228"/>
        <v>-7.2</v>
      </c>
      <c r="Q490" s="34" t="str">
        <f>IF(D490="理科",IF(N490&gt;=分数线!$C$6,"重本",""),IF(D490="文科",IF(N490&gt;=分数线!$C$7,"重本","")))</f>
        <v/>
      </c>
      <c r="R490" s="34">
        <f t="shared" si="232"/>
        <v>0</v>
      </c>
      <c r="S490" s="34">
        <f t="shared" si="233"/>
        <v>-7.2</v>
      </c>
      <c r="T490" s="34">
        <v>6</v>
      </c>
      <c r="U490" s="34" t="s">
        <v>1321</v>
      </c>
      <c r="V490" s="34">
        <f t="shared" si="234"/>
        <v>-0.12000000000000001</v>
      </c>
      <c r="W490" s="34" t="s">
        <v>1328</v>
      </c>
      <c r="X490" s="34">
        <f t="shared" si="234"/>
        <v>-0.12000000000000001</v>
      </c>
      <c r="Y490" s="34" t="s">
        <v>1353</v>
      </c>
      <c r="Z490" s="34">
        <f t="shared" si="234"/>
        <v>-0.12000000000000001</v>
      </c>
      <c r="AA490" s="34" t="s">
        <v>74</v>
      </c>
      <c r="AB490" s="34">
        <f t="shared" si="234"/>
        <v>-0.12000000000000001</v>
      </c>
      <c r="AC490" s="34" t="s">
        <v>75</v>
      </c>
      <c r="AD490" s="34">
        <f t="shared" si="235"/>
        <v>-0.12000000000000001</v>
      </c>
      <c r="AE490" s="34" t="s">
        <v>1368</v>
      </c>
      <c r="AF490" s="34">
        <f t="shared" si="236"/>
        <v>-0.12000000000000001</v>
      </c>
      <c r="AG490" s="34" t="s">
        <v>221</v>
      </c>
      <c r="AH490" s="34" t="s">
        <v>1321</v>
      </c>
      <c r="AI490" s="34">
        <f t="shared" si="237"/>
        <v>-0.12000000000000001</v>
      </c>
      <c r="AJ490" s="34" t="s">
        <v>1328</v>
      </c>
      <c r="AK490" s="34">
        <f t="shared" si="238"/>
        <v>-0.12000000000000001</v>
      </c>
      <c r="AL490" s="34" t="s">
        <v>1353</v>
      </c>
      <c r="AM490" s="34">
        <f t="shared" si="239"/>
        <v>-0.12000000000000001</v>
      </c>
      <c r="AN490" s="34" t="s">
        <v>1340</v>
      </c>
      <c r="AO490" s="34">
        <f t="shared" si="240"/>
        <v>-0.12000000000000001</v>
      </c>
      <c r="AP490" s="34" t="s">
        <v>1345</v>
      </c>
      <c r="AQ490" s="34">
        <f t="shared" si="241"/>
        <v>-0.12000000000000001</v>
      </c>
      <c r="AR490" s="34" t="s">
        <v>1348</v>
      </c>
      <c r="AS490" s="34">
        <f t="shared" si="242"/>
        <v>-0.12000000000000001</v>
      </c>
      <c r="AT490" s="34" t="s">
        <v>225</v>
      </c>
      <c r="AU490" s="34" t="s">
        <v>1326</v>
      </c>
      <c r="AV490" s="34">
        <f t="shared" si="243"/>
        <v>-0.18000000000000002</v>
      </c>
      <c r="AW490" s="34" t="s">
        <v>1352</v>
      </c>
      <c r="AX490" s="34">
        <f t="shared" si="243"/>
        <v>-0.18000000000000002</v>
      </c>
      <c r="AY490" s="34" t="s">
        <v>1355</v>
      </c>
      <c r="AZ490" s="34">
        <f t="shared" si="243"/>
        <v>-0.18000000000000002</v>
      </c>
      <c r="BA490" s="34" t="s">
        <v>1336</v>
      </c>
      <c r="BB490" s="34">
        <f t="shared" si="243"/>
        <v>-0.18000000000000002</v>
      </c>
      <c r="BC490" s="34" t="s">
        <v>1341</v>
      </c>
      <c r="BD490" s="34">
        <f t="shared" si="244"/>
        <v>-0.18000000000000002</v>
      </c>
      <c r="BE490" s="34" t="s">
        <v>1347</v>
      </c>
      <c r="BF490" s="34">
        <f t="shared" si="245"/>
        <v>-0.18000000000000002</v>
      </c>
      <c r="BG490" s="34" t="e">
        <v>#N/A</v>
      </c>
      <c r="BH490" s="34" t="e">
        <v>#N/A</v>
      </c>
      <c r="BI490" s="34">
        <f t="shared" si="246"/>
        <v>-0.18000000000000002</v>
      </c>
      <c r="BJ490" s="34" t="e">
        <v>#N/A</v>
      </c>
      <c r="BK490" s="34">
        <f t="shared" si="247"/>
        <v>-0.18000000000000002</v>
      </c>
      <c r="BL490" s="34" t="e">
        <v>#N/A</v>
      </c>
      <c r="BM490" s="34">
        <f t="shared" si="248"/>
        <v>-0.18000000000000002</v>
      </c>
      <c r="BN490" s="34" t="e">
        <v>#N/A</v>
      </c>
      <c r="BO490" s="34">
        <f t="shared" si="249"/>
        <v>-0.18000000000000002</v>
      </c>
      <c r="BP490" s="34" t="e">
        <v>#N/A</v>
      </c>
      <c r="BQ490" s="34">
        <f t="shared" si="250"/>
        <v>-0.18000000000000002</v>
      </c>
      <c r="BR490" s="34" t="e">
        <v>#N/A</v>
      </c>
      <c r="BS490" s="34">
        <f t="shared" si="251"/>
        <v>-0.18000000000000002</v>
      </c>
      <c r="BT490" s="34">
        <v>4</v>
      </c>
      <c r="BU490" s="34" t="s">
        <v>1322</v>
      </c>
      <c r="BV490" s="34">
        <f t="shared" si="252"/>
        <v>-0.3</v>
      </c>
      <c r="BW490" s="34" t="s">
        <v>1329</v>
      </c>
      <c r="BX490" s="34">
        <f t="shared" si="252"/>
        <v>-0.3</v>
      </c>
      <c r="BY490" s="34" t="s">
        <v>71</v>
      </c>
      <c r="BZ490" s="34">
        <f t="shared" si="252"/>
        <v>-0.3</v>
      </c>
      <c r="CA490" s="34" t="s">
        <v>1336</v>
      </c>
      <c r="CB490" s="34">
        <f t="shared" si="252"/>
        <v>-0.3</v>
      </c>
      <c r="CC490" s="34" t="s">
        <v>1341</v>
      </c>
      <c r="CD490" s="34">
        <f t="shared" si="253"/>
        <v>-0.3</v>
      </c>
      <c r="CE490" s="34" t="s">
        <v>1347</v>
      </c>
      <c r="CF490" s="34">
        <f t="shared" si="254"/>
        <v>-0.3</v>
      </c>
      <c r="CG490" s="34">
        <v>4</v>
      </c>
      <c r="CH490" s="34" t="s">
        <v>1322</v>
      </c>
      <c r="CI490" s="34">
        <f t="shared" si="255"/>
        <v>-0.3</v>
      </c>
      <c r="CJ490" s="34" t="s">
        <v>1329</v>
      </c>
      <c r="CK490" s="34">
        <f t="shared" si="256"/>
        <v>-0.3</v>
      </c>
      <c r="CL490" s="34" t="s">
        <v>71</v>
      </c>
      <c r="CM490" s="34">
        <f t="shared" si="257"/>
        <v>-0.3</v>
      </c>
      <c r="CN490" s="34" t="s">
        <v>1336</v>
      </c>
      <c r="CO490" s="34">
        <f t="shared" si="258"/>
        <v>-0.3</v>
      </c>
      <c r="CP490" s="34" t="s">
        <v>1341</v>
      </c>
      <c r="CQ490" s="34">
        <f t="shared" si="259"/>
        <v>-0.3</v>
      </c>
      <c r="CR490" s="34" t="s">
        <v>1347</v>
      </c>
      <c r="CS490" s="34">
        <f t="shared" si="260"/>
        <v>-0.3</v>
      </c>
    </row>
    <row r="491" spans="1:97" s="44" customFormat="1" ht="15.75">
      <c r="A491" s="42" t="s">
        <v>1185</v>
      </c>
      <c r="B491" s="40" t="s">
        <v>663</v>
      </c>
      <c r="C491" s="42" t="s">
        <v>44</v>
      </c>
      <c r="D491" s="42" t="s">
        <v>9</v>
      </c>
      <c r="E491" s="35"/>
      <c r="F491" s="42">
        <v>0</v>
      </c>
      <c r="G491" s="34">
        <v>0</v>
      </c>
      <c r="H491" s="34">
        <v>95</v>
      </c>
      <c r="I491" s="34">
        <v>87</v>
      </c>
      <c r="J491" s="34">
        <v>44</v>
      </c>
      <c r="K491" s="73">
        <v>62.5</v>
      </c>
      <c r="L491" s="34">
        <v>72.5</v>
      </c>
      <c r="M491" s="34">
        <v>47</v>
      </c>
      <c r="N491" s="34">
        <v>408</v>
      </c>
      <c r="O491" s="34" t="str">
        <f>IF(D491="理科",IF(N491&gt;=分数线!$C$2,"本科",""),IF(D491="文科",IF(N491&gt;=分数线!$C$3,"本科","")))</f>
        <v/>
      </c>
      <c r="P491" s="34">
        <f t="shared" si="228"/>
        <v>0</v>
      </c>
      <c r="Q491" s="34" t="str">
        <f>IF(D491="理科",IF(N491&gt;=分数线!$C$6,"重本",""),IF(D491="文科",IF(N491&gt;=分数线!$C$7,"重本","")))</f>
        <v/>
      </c>
      <c r="R491" s="34">
        <f t="shared" si="232"/>
        <v>0</v>
      </c>
      <c r="S491" s="34">
        <f t="shared" si="233"/>
        <v>0</v>
      </c>
      <c r="T491" s="34">
        <v>6</v>
      </c>
      <c r="U491" s="34" t="s">
        <v>1321</v>
      </c>
      <c r="V491" s="34">
        <f t="shared" si="234"/>
        <v>0</v>
      </c>
      <c r="W491" s="34" t="s">
        <v>1328</v>
      </c>
      <c r="X491" s="34">
        <f t="shared" si="234"/>
        <v>0</v>
      </c>
      <c r="Y491" s="34" t="s">
        <v>1353</v>
      </c>
      <c r="Z491" s="34">
        <f t="shared" si="234"/>
        <v>0</v>
      </c>
      <c r="AA491" s="34" t="s">
        <v>74</v>
      </c>
      <c r="AB491" s="34">
        <f t="shared" si="234"/>
        <v>0</v>
      </c>
      <c r="AC491" s="34" t="s">
        <v>75</v>
      </c>
      <c r="AD491" s="34">
        <f t="shared" si="235"/>
        <v>0</v>
      </c>
      <c r="AE491" s="34" t="s">
        <v>1368</v>
      </c>
      <c r="AF491" s="34">
        <f t="shared" si="236"/>
        <v>0</v>
      </c>
      <c r="AG491" s="34" t="s">
        <v>222</v>
      </c>
      <c r="AH491" s="34" t="s">
        <v>1321</v>
      </c>
      <c r="AI491" s="34">
        <f t="shared" si="237"/>
        <v>0</v>
      </c>
      <c r="AJ491" s="34" t="s">
        <v>1364</v>
      </c>
      <c r="AK491" s="34">
        <f t="shared" si="238"/>
        <v>0</v>
      </c>
      <c r="AL491" s="34" t="s">
        <v>1333</v>
      </c>
      <c r="AM491" s="34">
        <f t="shared" si="239"/>
        <v>0</v>
      </c>
      <c r="AN491" s="34" t="s">
        <v>1336</v>
      </c>
      <c r="AO491" s="34">
        <f t="shared" si="240"/>
        <v>0</v>
      </c>
      <c r="AP491" s="34" t="s">
        <v>1338</v>
      </c>
      <c r="AQ491" s="34">
        <f t="shared" si="241"/>
        <v>0</v>
      </c>
      <c r="AR491" s="34" t="s">
        <v>1347</v>
      </c>
      <c r="AS491" s="34">
        <f t="shared" si="242"/>
        <v>0</v>
      </c>
      <c r="AT491" s="34" t="s">
        <v>222</v>
      </c>
      <c r="AU491" s="34" t="s">
        <v>1321</v>
      </c>
      <c r="AV491" s="34">
        <f t="shared" si="243"/>
        <v>0</v>
      </c>
      <c r="AW491" s="34" t="s">
        <v>1328</v>
      </c>
      <c r="AX491" s="34">
        <f t="shared" si="243"/>
        <v>0</v>
      </c>
      <c r="AY491" s="34" t="s">
        <v>1333</v>
      </c>
      <c r="AZ491" s="34">
        <f t="shared" si="243"/>
        <v>0</v>
      </c>
      <c r="BA491" s="34" t="s">
        <v>74</v>
      </c>
      <c r="BB491" s="34">
        <f t="shared" si="243"/>
        <v>0</v>
      </c>
      <c r="BC491" s="34" t="s">
        <v>1338</v>
      </c>
      <c r="BD491" s="34">
        <f t="shared" si="244"/>
        <v>0</v>
      </c>
      <c r="BE491" s="34" t="s">
        <v>1347</v>
      </c>
      <c r="BF491" s="34">
        <f t="shared" si="245"/>
        <v>0</v>
      </c>
      <c r="BG491" s="34">
        <v>2</v>
      </c>
      <c r="BH491" s="34" t="s">
        <v>1321</v>
      </c>
      <c r="BI491" s="34">
        <f t="shared" si="246"/>
        <v>0</v>
      </c>
      <c r="BJ491" s="34" t="s">
        <v>1328</v>
      </c>
      <c r="BK491" s="34">
        <f t="shared" si="247"/>
        <v>0</v>
      </c>
      <c r="BL491" s="34" t="s">
        <v>1333</v>
      </c>
      <c r="BM491" s="34">
        <f t="shared" si="248"/>
        <v>0</v>
      </c>
      <c r="BN491" s="34" t="s">
        <v>74</v>
      </c>
      <c r="BO491" s="34">
        <f t="shared" si="249"/>
        <v>0</v>
      </c>
      <c r="BP491" s="34" t="s">
        <v>1338</v>
      </c>
      <c r="BQ491" s="34">
        <f t="shared" si="250"/>
        <v>0</v>
      </c>
      <c r="BR491" s="34" t="s">
        <v>1347</v>
      </c>
      <c r="BS491" s="34">
        <f t="shared" si="251"/>
        <v>0</v>
      </c>
      <c r="BT491" s="34">
        <v>2</v>
      </c>
      <c r="BU491" s="34" t="s">
        <v>1321</v>
      </c>
      <c r="BV491" s="34">
        <f t="shared" si="252"/>
        <v>0</v>
      </c>
      <c r="BW491" s="34" t="s">
        <v>1328</v>
      </c>
      <c r="BX491" s="34">
        <f t="shared" si="252"/>
        <v>0</v>
      </c>
      <c r="BY491" s="34" t="s">
        <v>1333</v>
      </c>
      <c r="BZ491" s="34">
        <f t="shared" si="252"/>
        <v>0</v>
      </c>
      <c r="CA491" s="34" t="s">
        <v>21</v>
      </c>
      <c r="CB491" s="34">
        <f t="shared" si="252"/>
        <v>0</v>
      </c>
      <c r="CC491" s="34" t="s">
        <v>1338</v>
      </c>
      <c r="CD491" s="34">
        <f t="shared" si="253"/>
        <v>0</v>
      </c>
      <c r="CE491" s="34" t="s">
        <v>1347</v>
      </c>
      <c r="CF491" s="34">
        <f t="shared" si="254"/>
        <v>0</v>
      </c>
      <c r="CG491" s="34">
        <v>2</v>
      </c>
      <c r="CH491" s="34" t="s">
        <v>1321</v>
      </c>
      <c r="CI491" s="34">
        <f t="shared" si="255"/>
        <v>0</v>
      </c>
      <c r="CJ491" s="34" t="s">
        <v>1328</v>
      </c>
      <c r="CK491" s="34">
        <f t="shared" si="256"/>
        <v>0</v>
      </c>
      <c r="CL491" s="34" t="s">
        <v>1333</v>
      </c>
      <c r="CM491" s="34">
        <f t="shared" si="257"/>
        <v>0</v>
      </c>
      <c r="CN491" s="34" t="s">
        <v>1337</v>
      </c>
      <c r="CO491" s="34">
        <f t="shared" si="258"/>
        <v>0</v>
      </c>
      <c r="CP491" s="34" t="s">
        <v>1338</v>
      </c>
      <c r="CQ491" s="34">
        <f t="shared" si="259"/>
        <v>0</v>
      </c>
      <c r="CR491" s="34" t="s">
        <v>1347</v>
      </c>
      <c r="CS491" s="34">
        <f t="shared" si="260"/>
        <v>0</v>
      </c>
    </row>
    <row r="492" spans="1:97" s="44" customFormat="1" ht="15.75">
      <c r="A492" s="42" t="s">
        <v>1186</v>
      </c>
      <c r="B492" s="40" t="s">
        <v>664</v>
      </c>
      <c r="C492" s="42" t="s">
        <v>44</v>
      </c>
      <c r="D492" s="42" t="s">
        <v>9</v>
      </c>
      <c r="E492" s="35"/>
      <c r="F492" s="42">
        <v>0</v>
      </c>
      <c r="G492" s="34">
        <v>0</v>
      </c>
      <c r="H492" s="34">
        <v>97</v>
      </c>
      <c r="I492" s="34">
        <v>77</v>
      </c>
      <c r="J492" s="34">
        <v>60</v>
      </c>
      <c r="K492" s="73">
        <v>67.5</v>
      </c>
      <c r="L492" s="34">
        <v>51.5</v>
      </c>
      <c r="M492" s="34">
        <v>55</v>
      </c>
      <c r="N492" s="34">
        <v>408</v>
      </c>
      <c r="O492" s="34" t="str">
        <f>IF(D492="理科",IF(N492&gt;=分数线!$C$2,"本科",""),IF(D492="文科",IF(N492&gt;=分数线!$C$3,"本科","")))</f>
        <v/>
      </c>
      <c r="P492" s="34">
        <f t="shared" si="228"/>
        <v>0</v>
      </c>
      <c r="Q492" s="34" t="str">
        <f>IF(D492="理科",IF(N492&gt;=分数线!$C$6,"重本",""),IF(D492="文科",IF(N492&gt;=分数线!$C$7,"重本","")))</f>
        <v/>
      </c>
      <c r="R492" s="34">
        <f t="shared" si="232"/>
        <v>0</v>
      </c>
      <c r="S492" s="34">
        <f t="shared" si="233"/>
        <v>0</v>
      </c>
      <c r="T492" s="34">
        <v>9</v>
      </c>
      <c r="U492" s="34" t="s">
        <v>1325</v>
      </c>
      <c r="V492" s="34">
        <f t="shared" si="234"/>
        <v>0</v>
      </c>
      <c r="W492" s="34" t="s">
        <v>1360</v>
      </c>
      <c r="X492" s="34">
        <f t="shared" si="234"/>
        <v>0</v>
      </c>
      <c r="Y492" s="34" t="s">
        <v>1335</v>
      </c>
      <c r="Z492" s="34">
        <f t="shared" si="234"/>
        <v>0</v>
      </c>
      <c r="AA492" s="34" t="s">
        <v>1367</v>
      </c>
      <c r="AB492" s="34">
        <f t="shared" si="234"/>
        <v>0</v>
      </c>
      <c r="AC492" s="34" t="s">
        <v>1338</v>
      </c>
      <c r="AD492" s="34">
        <f t="shared" si="235"/>
        <v>0</v>
      </c>
      <c r="AE492" s="34" t="s">
        <v>1346</v>
      </c>
      <c r="AF492" s="34">
        <f t="shared" si="236"/>
        <v>0</v>
      </c>
      <c r="AG492" s="34" t="s">
        <v>223</v>
      </c>
      <c r="AH492" s="34" t="s">
        <v>1326</v>
      </c>
      <c r="AI492" s="34">
        <f t="shared" si="237"/>
        <v>0</v>
      </c>
      <c r="AJ492" s="34" t="s">
        <v>1327</v>
      </c>
      <c r="AK492" s="34">
        <f t="shared" si="238"/>
        <v>0</v>
      </c>
      <c r="AL492" s="34" t="s">
        <v>1333</v>
      </c>
      <c r="AM492" s="34">
        <f t="shared" si="239"/>
        <v>0</v>
      </c>
      <c r="AN492" s="34" t="s">
        <v>1367</v>
      </c>
      <c r="AO492" s="34">
        <f t="shared" si="240"/>
        <v>0</v>
      </c>
      <c r="AP492" s="34" t="s">
        <v>1338</v>
      </c>
      <c r="AQ492" s="34">
        <f t="shared" si="241"/>
        <v>0</v>
      </c>
      <c r="AR492" s="34" t="s">
        <v>1347</v>
      </c>
      <c r="AS492" s="34">
        <f t="shared" si="242"/>
        <v>0</v>
      </c>
      <c r="AT492" s="34" t="s">
        <v>223</v>
      </c>
      <c r="AU492" s="34" t="s">
        <v>1323</v>
      </c>
      <c r="AV492" s="34">
        <f t="shared" si="243"/>
        <v>0</v>
      </c>
      <c r="AW492" s="34" t="s">
        <v>1327</v>
      </c>
      <c r="AX492" s="34">
        <f t="shared" si="243"/>
        <v>0</v>
      </c>
      <c r="AY492" s="34" t="s">
        <v>1355</v>
      </c>
      <c r="AZ492" s="34">
        <f t="shared" si="243"/>
        <v>0</v>
      </c>
      <c r="BA492" s="34" t="s">
        <v>1336</v>
      </c>
      <c r="BB492" s="34">
        <f t="shared" si="243"/>
        <v>0</v>
      </c>
      <c r="BC492" s="34" t="s">
        <v>75</v>
      </c>
      <c r="BD492" s="34">
        <f t="shared" si="244"/>
        <v>0</v>
      </c>
      <c r="BE492" s="34" t="s">
        <v>1347</v>
      </c>
      <c r="BF492" s="34">
        <f t="shared" si="245"/>
        <v>0</v>
      </c>
      <c r="BG492" s="34">
        <v>3</v>
      </c>
      <c r="BH492" s="34" t="s">
        <v>1323</v>
      </c>
      <c r="BI492" s="34">
        <f t="shared" si="246"/>
        <v>0</v>
      </c>
      <c r="BJ492" s="34" t="s">
        <v>1327</v>
      </c>
      <c r="BK492" s="34">
        <f t="shared" si="247"/>
        <v>0</v>
      </c>
      <c r="BL492" s="34" t="s">
        <v>1355</v>
      </c>
      <c r="BM492" s="34">
        <f t="shared" si="248"/>
        <v>0</v>
      </c>
      <c r="BN492" s="34" t="s">
        <v>1336</v>
      </c>
      <c r="BO492" s="34">
        <f t="shared" si="249"/>
        <v>0</v>
      </c>
      <c r="BP492" s="34" t="s">
        <v>1338</v>
      </c>
      <c r="BQ492" s="34">
        <f t="shared" si="250"/>
        <v>0</v>
      </c>
      <c r="BR492" s="34" t="s">
        <v>1347</v>
      </c>
      <c r="BS492" s="34">
        <f t="shared" si="251"/>
        <v>0</v>
      </c>
      <c r="BT492" s="34">
        <v>3</v>
      </c>
      <c r="BU492" s="34" t="s">
        <v>1322</v>
      </c>
      <c r="BV492" s="34">
        <f t="shared" si="252"/>
        <v>0</v>
      </c>
      <c r="BW492" s="34" t="s">
        <v>1327</v>
      </c>
      <c r="BX492" s="34">
        <f t="shared" si="252"/>
        <v>0</v>
      </c>
      <c r="BY492" s="34" t="s">
        <v>71</v>
      </c>
      <c r="BZ492" s="34">
        <f t="shared" si="252"/>
        <v>0</v>
      </c>
      <c r="CA492" s="34" t="s">
        <v>1336</v>
      </c>
      <c r="CB492" s="34">
        <f t="shared" si="252"/>
        <v>0</v>
      </c>
      <c r="CC492" s="34" t="s">
        <v>1338</v>
      </c>
      <c r="CD492" s="34">
        <f t="shared" si="253"/>
        <v>0</v>
      </c>
      <c r="CE492" s="34" t="s">
        <v>1347</v>
      </c>
      <c r="CF492" s="34">
        <f t="shared" si="254"/>
        <v>0</v>
      </c>
      <c r="CG492" s="34">
        <v>3</v>
      </c>
      <c r="CH492" s="34" t="s">
        <v>1322</v>
      </c>
      <c r="CI492" s="34">
        <f t="shared" si="255"/>
        <v>0</v>
      </c>
      <c r="CJ492" s="34" t="s">
        <v>1327</v>
      </c>
      <c r="CK492" s="34">
        <f t="shared" si="256"/>
        <v>0</v>
      </c>
      <c r="CL492" s="34" t="s">
        <v>71</v>
      </c>
      <c r="CM492" s="34">
        <f t="shared" si="257"/>
        <v>0</v>
      </c>
      <c r="CN492" s="34" t="s">
        <v>1338</v>
      </c>
      <c r="CO492" s="34">
        <f t="shared" si="258"/>
        <v>0</v>
      </c>
      <c r="CP492" s="34" t="s">
        <v>1336</v>
      </c>
      <c r="CQ492" s="34">
        <f t="shared" si="259"/>
        <v>0</v>
      </c>
      <c r="CR492" s="34" t="s">
        <v>1347</v>
      </c>
      <c r="CS492" s="34">
        <f t="shared" si="260"/>
        <v>0</v>
      </c>
    </row>
    <row r="493" spans="1:97" s="44" customFormat="1" ht="15.75">
      <c r="A493" s="42" t="s">
        <v>1187</v>
      </c>
      <c r="B493" s="40" t="s">
        <v>665</v>
      </c>
      <c r="C493" s="42" t="s">
        <v>44</v>
      </c>
      <c r="D493" s="42" t="s">
        <v>9</v>
      </c>
      <c r="E493" s="35"/>
      <c r="F493" s="42">
        <v>0</v>
      </c>
      <c r="G493" s="34">
        <v>0</v>
      </c>
      <c r="H493" s="34">
        <v>107</v>
      </c>
      <c r="I493" s="34">
        <v>77</v>
      </c>
      <c r="J493" s="34">
        <v>61</v>
      </c>
      <c r="K493" s="73">
        <v>58</v>
      </c>
      <c r="L493" s="34">
        <v>50</v>
      </c>
      <c r="M493" s="34">
        <v>54</v>
      </c>
      <c r="N493" s="34">
        <v>407</v>
      </c>
      <c r="O493" s="34" t="str">
        <f>IF(D493="理科",IF(N493&gt;=分数线!$C$2,"本科",""),IF(D493="文科",IF(N493&gt;=分数线!$C$3,"本科","")))</f>
        <v/>
      </c>
      <c r="P493" s="34">
        <f t="shared" si="228"/>
        <v>0</v>
      </c>
      <c r="Q493" s="34" t="str">
        <f>IF(D493="理科",IF(N493&gt;=分数线!$C$6,"重本",""),IF(D493="文科",IF(N493&gt;=分数线!$C$7,"重本","")))</f>
        <v/>
      </c>
      <c r="R493" s="34">
        <f t="shared" si="232"/>
        <v>0</v>
      </c>
      <c r="S493" s="34">
        <f t="shared" si="233"/>
        <v>0</v>
      </c>
      <c r="T493" s="34">
        <v>3</v>
      </c>
      <c r="U493" s="34" t="s">
        <v>1326</v>
      </c>
      <c r="V493" s="34">
        <f t="shared" si="234"/>
        <v>0</v>
      </c>
      <c r="W493" s="34" t="s">
        <v>1327</v>
      </c>
      <c r="X493" s="34">
        <f t="shared" si="234"/>
        <v>0</v>
      </c>
      <c r="Y493" s="34" t="s">
        <v>69</v>
      </c>
      <c r="Z493" s="34">
        <f t="shared" si="234"/>
        <v>0</v>
      </c>
      <c r="AA493" s="34" t="s">
        <v>1367</v>
      </c>
      <c r="AB493" s="34">
        <f t="shared" si="234"/>
        <v>0</v>
      </c>
      <c r="AC493" s="34" t="s">
        <v>75</v>
      </c>
      <c r="AD493" s="34">
        <f t="shared" si="235"/>
        <v>0</v>
      </c>
      <c r="AE493" s="34" t="s">
        <v>1347</v>
      </c>
      <c r="AF493" s="34">
        <f t="shared" si="236"/>
        <v>0</v>
      </c>
      <c r="AG493" s="34" t="s">
        <v>223</v>
      </c>
      <c r="AH493" s="34" t="s">
        <v>1326</v>
      </c>
      <c r="AI493" s="34">
        <f t="shared" si="237"/>
        <v>0</v>
      </c>
      <c r="AJ493" s="34" t="s">
        <v>1327</v>
      </c>
      <c r="AK493" s="34">
        <f t="shared" si="238"/>
        <v>0</v>
      </c>
      <c r="AL493" s="34" t="s">
        <v>1333</v>
      </c>
      <c r="AM493" s="34">
        <f t="shared" si="239"/>
        <v>0</v>
      </c>
      <c r="AN493" s="34" t="s">
        <v>1367</v>
      </c>
      <c r="AO493" s="34">
        <f t="shared" si="240"/>
        <v>0</v>
      </c>
      <c r="AP493" s="34" t="s">
        <v>1338</v>
      </c>
      <c r="AQ493" s="34">
        <f t="shared" si="241"/>
        <v>0</v>
      </c>
      <c r="AR493" s="34" t="s">
        <v>1347</v>
      </c>
      <c r="AS493" s="34">
        <f t="shared" si="242"/>
        <v>0</v>
      </c>
      <c r="AT493" s="34" t="s">
        <v>223</v>
      </c>
      <c r="AU493" s="34" t="s">
        <v>1323</v>
      </c>
      <c r="AV493" s="34">
        <f t="shared" si="243"/>
        <v>0</v>
      </c>
      <c r="AW493" s="34" t="s">
        <v>1327</v>
      </c>
      <c r="AX493" s="34">
        <f t="shared" si="243"/>
        <v>0</v>
      </c>
      <c r="AY493" s="34" t="s">
        <v>1355</v>
      </c>
      <c r="AZ493" s="34">
        <f t="shared" si="243"/>
        <v>0</v>
      </c>
      <c r="BA493" s="34" t="s">
        <v>1336</v>
      </c>
      <c r="BB493" s="34">
        <f t="shared" si="243"/>
        <v>0</v>
      </c>
      <c r="BC493" s="34" t="s">
        <v>75</v>
      </c>
      <c r="BD493" s="34">
        <f t="shared" si="244"/>
        <v>0</v>
      </c>
      <c r="BE493" s="34" t="s">
        <v>1347</v>
      </c>
      <c r="BF493" s="34">
        <f t="shared" si="245"/>
        <v>0</v>
      </c>
      <c r="BG493" s="34">
        <v>3</v>
      </c>
      <c r="BH493" s="34" t="s">
        <v>1323</v>
      </c>
      <c r="BI493" s="34">
        <f t="shared" si="246"/>
        <v>0</v>
      </c>
      <c r="BJ493" s="34" t="s">
        <v>1327</v>
      </c>
      <c r="BK493" s="34">
        <f t="shared" si="247"/>
        <v>0</v>
      </c>
      <c r="BL493" s="34" t="s">
        <v>1355</v>
      </c>
      <c r="BM493" s="34">
        <f t="shared" si="248"/>
        <v>0</v>
      </c>
      <c r="BN493" s="34" t="s">
        <v>1336</v>
      </c>
      <c r="BO493" s="34">
        <f t="shared" si="249"/>
        <v>0</v>
      </c>
      <c r="BP493" s="34" t="s">
        <v>1338</v>
      </c>
      <c r="BQ493" s="34">
        <f t="shared" si="250"/>
        <v>0</v>
      </c>
      <c r="BR493" s="34" t="s">
        <v>1347</v>
      </c>
      <c r="BS493" s="34">
        <f t="shared" si="251"/>
        <v>0</v>
      </c>
      <c r="BT493" s="34">
        <v>3</v>
      </c>
      <c r="BU493" s="34" t="s">
        <v>1322</v>
      </c>
      <c r="BV493" s="34">
        <f t="shared" si="252"/>
        <v>0</v>
      </c>
      <c r="BW493" s="34" t="s">
        <v>1327</v>
      </c>
      <c r="BX493" s="34">
        <f t="shared" si="252"/>
        <v>0</v>
      </c>
      <c r="BY493" s="34" t="s">
        <v>71</v>
      </c>
      <c r="BZ493" s="34">
        <f t="shared" si="252"/>
        <v>0</v>
      </c>
      <c r="CA493" s="34" t="s">
        <v>1336</v>
      </c>
      <c r="CB493" s="34">
        <f t="shared" si="252"/>
        <v>0</v>
      </c>
      <c r="CC493" s="34" t="s">
        <v>1338</v>
      </c>
      <c r="CD493" s="34">
        <f t="shared" si="253"/>
        <v>0</v>
      </c>
      <c r="CE493" s="34" t="s">
        <v>1347</v>
      </c>
      <c r="CF493" s="34">
        <f t="shared" si="254"/>
        <v>0</v>
      </c>
      <c r="CG493" s="34">
        <v>3</v>
      </c>
      <c r="CH493" s="34" t="s">
        <v>1322</v>
      </c>
      <c r="CI493" s="34">
        <f t="shared" si="255"/>
        <v>0</v>
      </c>
      <c r="CJ493" s="34" t="s">
        <v>1327</v>
      </c>
      <c r="CK493" s="34">
        <f t="shared" si="256"/>
        <v>0</v>
      </c>
      <c r="CL493" s="34" t="s">
        <v>71</v>
      </c>
      <c r="CM493" s="34">
        <f t="shared" si="257"/>
        <v>0</v>
      </c>
      <c r="CN493" s="34" t="s">
        <v>1338</v>
      </c>
      <c r="CO493" s="34">
        <f t="shared" si="258"/>
        <v>0</v>
      </c>
      <c r="CP493" s="34" t="s">
        <v>1336</v>
      </c>
      <c r="CQ493" s="34">
        <f t="shared" si="259"/>
        <v>0</v>
      </c>
      <c r="CR493" s="34" t="s">
        <v>1347</v>
      </c>
      <c r="CS493" s="34">
        <f t="shared" si="260"/>
        <v>0</v>
      </c>
    </row>
    <row r="494" spans="1:97" s="44" customFormat="1" ht="15.75">
      <c r="A494" s="42" t="s">
        <v>840</v>
      </c>
      <c r="B494" s="40" t="s">
        <v>666</v>
      </c>
      <c r="C494" s="42" t="s">
        <v>44</v>
      </c>
      <c r="D494" s="42" t="s">
        <v>9</v>
      </c>
      <c r="E494" s="35"/>
      <c r="F494" s="42">
        <v>0</v>
      </c>
      <c r="G494" s="34">
        <v>0</v>
      </c>
      <c r="H494" s="34">
        <v>93</v>
      </c>
      <c r="I494" s="34">
        <v>66</v>
      </c>
      <c r="J494" s="34">
        <v>84</v>
      </c>
      <c r="K494" s="73">
        <v>54</v>
      </c>
      <c r="L494" s="34">
        <v>47.5</v>
      </c>
      <c r="M494" s="34">
        <v>62</v>
      </c>
      <c r="N494" s="34">
        <v>407</v>
      </c>
      <c r="O494" s="34" t="str">
        <f>IF(D494="理科",IF(N494&gt;=分数线!$C$2,"本科",""),IF(D494="文科",IF(N494&gt;=分数线!$C$3,"本科","")))</f>
        <v/>
      </c>
      <c r="P494" s="34">
        <f t="shared" si="228"/>
        <v>0</v>
      </c>
      <c r="Q494" s="34" t="str">
        <f>IF(D494="理科",IF(N494&gt;=分数线!$C$6,"重本",""),IF(D494="文科",IF(N494&gt;=分数线!$C$7,"重本","")))</f>
        <v/>
      </c>
      <c r="R494" s="34">
        <f t="shared" si="232"/>
        <v>0</v>
      </c>
      <c r="S494" s="34">
        <f t="shared" si="233"/>
        <v>0</v>
      </c>
      <c r="T494" s="34">
        <v>8</v>
      </c>
      <c r="U494" s="34" t="s">
        <v>1324</v>
      </c>
      <c r="V494" s="34">
        <f t="shared" si="234"/>
        <v>0</v>
      </c>
      <c r="W494" s="34" t="s">
        <v>1330</v>
      </c>
      <c r="X494" s="34">
        <f t="shared" si="234"/>
        <v>0</v>
      </c>
      <c r="Y494" s="34" t="s">
        <v>1365</v>
      </c>
      <c r="Z494" s="34">
        <f t="shared" si="234"/>
        <v>0</v>
      </c>
      <c r="AA494" s="34" t="s">
        <v>1336</v>
      </c>
      <c r="AB494" s="34">
        <f t="shared" si="234"/>
        <v>0</v>
      </c>
      <c r="AC494" s="34" t="s">
        <v>1338</v>
      </c>
      <c r="AD494" s="34">
        <f t="shared" si="235"/>
        <v>0</v>
      </c>
      <c r="AE494" s="34" t="s">
        <v>1368</v>
      </c>
      <c r="AF494" s="34">
        <f t="shared" si="236"/>
        <v>0</v>
      </c>
      <c r="AG494" s="34" t="s">
        <v>223</v>
      </c>
      <c r="AH494" s="34" t="s">
        <v>1326</v>
      </c>
      <c r="AI494" s="34">
        <f t="shared" si="237"/>
        <v>0</v>
      </c>
      <c r="AJ494" s="34" t="s">
        <v>1327</v>
      </c>
      <c r="AK494" s="34">
        <f t="shared" si="238"/>
        <v>0</v>
      </c>
      <c r="AL494" s="34" t="s">
        <v>1333</v>
      </c>
      <c r="AM494" s="34">
        <f t="shared" si="239"/>
        <v>0</v>
      </c>
      <c r="AN494" s="34" t="s">
        <v>1367</v>
      </c>
      <c r="AO494" s="34">
        <f t="shared" si="240"/>
        <v>0</v>
      </c>
      <c r="AP494" s="34" t="s">
        <v>1338</v>
      </c>
      <c r="AQ494" s="34">
        <f t="shared" si="241"/>
        <v>0</v>
      </c>
      <c r="AR494" s="34" t="s">
        <v>1347</v>
      </c>
      <c r="AS494" s="34">
        <f t="shared" si="242"/>
        <v>0</v>
      </c>
      <c r="AT494" s="34" t="s">
        <v>223</v>
      </c>
      <c r="AU494" s="34" t="s">
        <v>1323</v>
      </c>
      <c r="AV494" s="34">
        <f t="shared" si="243"/>
        <v>0</v>
      </c>
      <c r="AW494" s="34" t="s">
        <v>1327</v>
      </c>
      <c r="AX494" s="34">
        <f t="shared" si="243"/>
        <v>0</v>
      </c>
      <c r="AY494" s="34" t="s">
        <v>1355</v>
      </c>
      <c r="AZ494" s="34">
        <f t="shared" si="243"/>
        <v>0</v>
      </c>
      <c r="BA494" s="34" t="s">
        <v>1336</v>
      </c>
      <c r="BB494" s="34">
        <f t="shared" si="243"/>
        <v>0</v>
      </c>
      <c r="BC494" s="34" t="s">
        <v>75</v>
      </c>
      <c r="BD494" s="34">
        <f t="shared" si="244"/>
        <v>0</v>
      </c>
      <c r="BE494" s="34" t="s">
        <v>1347</v>
      </c>
      <c r="BF494" s="34">
        <f t="shared" si="245"/>
        <v>0</v>
      </c>
      <c r="BG494" s="34">
        <v>3</v>
      </c>
      <c r="BH494" s="34" t="s">
        <v>1323</v>
      </c>
      <c r="BI494" s="34">
        <f t="shared" si="246"/>
        <v>0</v>
      </c>
      <c r="BJ494" s="34" t="s">
        <v>1327</v>
      </c>
      <c r="BK494" s="34">
        <f t="shared" si="247"/>
        <v>0</v>
      </c>
      <c r="BL494" s="34" t="s">
        <v>1355</v>
      </c>
      <c r="BM494" s="34">
        <f t="shared" si="248"/>
        <v>0</v>
      </c>
      <c r="BN494" s="34" t="s">
        <v>1336</v>
      </c>
      <c r="BO494" s="34">
        <f t="shared" si="249"/>
        <v>0</v>
      </c>
      <c r="BP494" s="34" t="s">
        <v>1338</v>
      </c>
      <c r="BQ494" s="34">
        <f t="shared" si="250"/>
        <v>0</v>
      </c>
      <c r="BR494" s="34" t="s">
        <v>1347</v>
      </c>
      <c r="BS494" s="34">
        <f t="shared" si="251"/>
        <v>0</v>
      </c>
      <c r="BT494" s="34">
        <v>3</v>
      </c>
      <c r="BU494" s="34" t="s">
        <v>1322</v>
      </c>
      <c r="BV494" s="34">
        <f t="shared" si="252"/>
        <v>0</v>
      </c>
      <c r="BW494" s="34" t="s">
        <v>1327</v>
      </c>
      <c r="BX494" s="34">
        <f t="shared" si="252"/>
        <v>0</v>
      </c>
      <c r="BY494" s="34" t="s">
        <v>71</v>
      </c>
      <c r="BZ494" s="34">
        <f t="shared" si="252"/>
        <v>0</v>
      </c>
      <c r="CA494" s="34" t="s">
        <v>1336</v>
      </c>
      <c r="CB494" s="34">
        <f t="shared" si="252"/>
        <v>0</v>
      </c>
      <c r="CC494" s="34" t="s">
        <v>1338</v>
      </c>
      <c r="CD494" s="34">
        <f t="shared" si="253"/>
        <v>0</v>
      </c>
      <c r="CE494" s="34" t="s">
        <v>1347</v>
      </c>
      <c r="CF494" s="34">
        <f t="shared" si="254"/>
        <v>0</v>
      </c>
      <c r="CG494" s="34">
        <v>3</v>
      </c>
      <c r="CH494" s="34" t="s">
        <v>1322</v>
      </c>
      <c r="CI494" s="34">
        <f t="shared" si="255"/>
        <v>0</v>
      </c>
      <c r="CJ494" s="34" t="s">
        <v>1327</v>
      </c>
      <c r="CK494" s="34">
        <f t="shared" si="256"/>
        <v>0</v>
      </c>
      <c r="CL494" s="34" t="s">
        <v>71</v>
      </c>
      <c r="CM494" s="34">
        <f t="shared" si="257"/>
        <v>0</v>
      </c>
      <c r="CN494" s="34" t="s">
        <v>1338</v>
      </c>
      <c r="CO494" s="34">
        <f t="shared" si="258"/>
        <v>0</v>
      </c>
      <c r="CP494" s="34" t="s">
        <v>1336</v>
      </c>
      <c r="CQ494" s="34">
        <f t="shared" si="259"/>
        <v>0</v>
      </c>
      <c r="CR494" s="34" t="s">
        <v>1347</v>
      </c>
      <c r="CS494" s="34">
        <f t="shared" si="260"/>
        <v>0</v>
      </c>
    </row>
    <row r="495" spans="1:97" s="44" customFormat="1" ht="15.75">
      <c r="A495" s="42" t="s">
        <v>1188</v>
      </c>
      <c r="B495" s="40" t="s">
        <v>667</v>
      </c>
      <c r="C495" s="42" t="s">
        <v>44</v>
      </c>
      <c r="D495" s="42" t="s">
        <v>9</v>
      </c>
      <c r="E495" s="35"/>
      <c r="F495" s="42">
        <v>0.2</v>
      </c>
      <c r="G495" s="34">
        <v>0</v>
      </c>
      <c r="H495" s="34">
        <v>96</v>
      </c>
      <c r="I495" s="34">
        <v>91</v>
      </c>
      <c r="J495" s="34">
        <v>64</v>
      </c>
      <c r="K495" s="73">
        <v>51</v>
      </c>
      <c r="L495" s="34">
        <v>55.5</v>
      </c>
      <c r="M495" s="34">
        <v>48</v>
      </c>
      <c r="N495" s="34">
        <v>406</v>
      </c>
      <c r="O495" s="34" t="str">
        <f>IF(D495="理科",IF(N495&gt;=分数线!$C$2,"本科",""),IF(D495="文科",IF(N495&gt;=分数线!$C$3,"本科","")))</f>
        <v/>
      </c>
      <c r="P495" s="34">
        <f t="shared" si="228"/>
        <v>-7.2</v>
      </c>
      <c r="Q495" s="34" t="str">
        <f>IF(D495="理科",IF(N495&gt;=分数线!$C$6,"重本",""),IF(D495="文科",IF(N495&gt;=分数线!$C$7,"重本","")))</f>
        <v/>
      </c>
      <c r="R495" s="34">
        <f t="shared" si="232"/>
        <v>0</v>
      </c>
      <c r="S495" s="34">
        <f t="shared" si="233"/>
        <v>-7.2</v>
      </c>
      <c r="T495" s="34">
        <v>1</v>
      </c>
      <c r="U495" s="34" t="s">
        <v>1320</v>
      </c>
      <c r="V495" s="34">
        <f t="shared" si="234"/>
        <v>-0.12000000000000001</v>
      </c>
      <c r="W495" s="34" t="s">
        <v>1327</v>
      </c>
      <c r="X495" s="34">
        <f t="shared" si="234"/>
        <v>-0.12000000000000001</v>
      </c>
      <c r="Y495" s="34" t="s">
        <v>1332</v>
      </c>
      <c r="Z495" s="34">
        <f t="shared" si="234"/>
        <v>-0.12000000000000001</v>
      </c>
      <c r="AA495" s="34" t="s">
        <v>1367</v>
      </c>
      <c r="AB495" s="34">
        <f t="shared" si="234"/>
        <v>-0.12000000000000001</v>
      </c>
      <c r="AC495" s="34" t="s">
        <v>1341</v>
      </c>
      <c r="AD495" s="34">
        <f t="shared" si="235"/>
        <v>-0.12000000000000001</v>
      </c>
      <c r="AE495" s="34" t="s">
        <v>1346</v>
      </c>
      <c r="AF495" s="34">
        <f t="shared" si="236"/>
        <v>-0.12000000000000001</v>
      </c>
      <c r="AG495" s="34" t="s">
        <v>226</v>
      </c>
      <c r="AH495" s="34" t="s">
        <v>1320</v>
      </c>
      <c r="AI495" s="34">
        <f t="shared" si="237"/>
        <v>-0.12000000000000001</v>
      </c>
      <c r="AJ495" s="34" t="s">
        <v>1327</v>
      </c>
      <c r="AK495" s="34">
        <f t="shared" si="238"/>
        <v>-0.12000000000000001</v>
      </c>
      <c r="AL495" s="34" t="s">
        <v>1332</v>
      </c>
      <c r="AM495" s="34">
        <f t="shared" si="239"/>
        <v>-0.12000000000000001</v>
      </c>
      <c r="AN495" s="34" t="s">
        <v>1367</v>
      </c>
      <c r="AO495" s="34">
        <f t="shared" si="240"/>
        <v>-0.12000000000000001</v>
      </c>
      <c r="AP495" s="34" t="s">
        <v>1341</v>
      </c>
      <c r="AQ495" s="34">
        <f t="shared" si="241"/>
        <v>-0.12000000000000001</v>
      </c>
      <c r="AR495" s="34" t="s">
        <v>1346</v>
      </c>
      <c r="AS495" s="34">
        <f t="shared" si="242"/>
        <v>-0.12000000000000001</v>
      </c>
      <c r="AT495" s="34" t="e">
        <v>#N/A</v>
      </c>
      <c r="AU495" s="34" t="e">
        <v>#N/A</v>
      </c>
      <c r="AV495" s="34">
        <f t="shared" si="243"/>
        <v>-0.18000000000000002</v>
      </c>
      <c r="AW495" s="34" t="e">
        <v>#N/A</v>
      </c>
      <c r="AX495" s="34">
        <f t="shared" si="243"/>
        <v>-0.18000000000000002</v>
      </c>
      <c r="AY495" s="34" t="e">
        <v>#N/A</v>
      </c>
      <c r="AZ495" s="34">
        <f t="shared" si="243"/>
        <v>-0.18000000000000002</v>
      </c>
      <c r="BA495" s="34" t="e">
        <v>#N/A</v>
      </c>
      <c r="BB495" s="34">
        <f t="shared" si="243"/>
        <v>-0.18000000000000002</v>
      </c>
      <c r="BC495" s="34" t="e">
        <v>#N/A</v>
      </c>
      <c r="BD495" s="34">
        <f t="shared" si="244"/>
        <v>-0.18000000000000002</v>
      </c>
      <c r="BE495" s="34" t="e">
        <v>#N/A</v>
      </c>
      <c r="BF495" s="34">
        <f t="shared" si="245"/>
        <v>-0.18000000000000002</v>
      </c>
      <c r="BG495" s="34" t="e">
        <v>#N/A</v>
      </c>
      <c r="BH495" s="34" t="e">
        <v>#N/A</v>
      </c>
      <c r="BI495" s="34">
        <f t="shared" si="246"/>
        <v>-0.18000000000000002</v>
      </c>
      <c r="BJ495" s="34" t="e">
        <v>#N/A</v>
      </c>
      <c r="BK495" s="34">
        <f t="shared" si="247"/>
        <v>-0.18000000000000002</v>
      </c>
      <c r="BL495" s="34" t="e">
        <v>#N/A</v>
      </c>
      <c r="BM495" s="34">
        <f t="shared" si="248"/>
        <v>-0.18000000000000002</v>
      </c>
      <c r="BN495" s="34" t="e">
        <v>#N/A</v>
      </c>
      <c r="BO495" s="34">
        <f t="shared" si="249"/>
        <v>-0.18000000000000002</v>
      </c>
      <c r="BP495" s="34" t="e">
        <v>#N/A</v>
      </c>
      <c r="BQ495" s="34">
        <f t="shared" si="250"/>
        <v>-0.18000000000000002</v>
      </c>
      <c r="BR495" s="34" t="e">
        <v>#N/A</v>
      </c>
      <c r="BS495" s="34">
        <f t="shared" si="251"/>
        <v>-0.18000000000000002</v>
      </c>
      <c r="BT495" s="34">
        <v>1</v>
      </c>
      <c r="BU495" s="34" t="s">
        <v>1320</v>
      </c>
      <c r="BV495" s="34">
        <f t="shared" si="252"/>
        <v>-0.3</v>
      </c>
      <c r="BW495" s="34" t="s">
        <v>1327</v>
      </c>
      <c r="BX495" s="34">
        <f t="shared" si="252"/>
        <v>-0.3</v>
      </c>
      <c r="BY495" s="34" t="s">
        <v>1332</v>
      </c>
      <c r="BZ495" s="34">
        <f t="shared" si="252"/>
        <v>-0.3</v>
      </c>
      <c r="CA495" s="34" t="s">
        <v>1336</v>
      </c>
      <c r="CB495" s="34">
        <f t="shared" si="252"/>
        <v>-0.3</v>
      </c>
      <c r="CC495" s="34" t="s">
        <v>1341</v>
      </c>
      <c r="CD495" s="34">
        <f t="shared" si="253"/>
        <v>-0.3</v>
      </c>
      <c r="CE495" s="34" t="s">
        <v>1346</v>
      </c>
      <c r="CF495" s="34">
        <f t="shared" si="254"/>
        <v>-0.3</v>
      </c>
      <c r="CG495" s="34">
        <v>1</v>
      </c>
      <c r="CH495" s="34" t="s">
        <v>1320</v>
      </c>
      <c r="CI495" s="34">
        <f t="shared" si="255"/>
        <v>-0.3</v>
      </c>
      <c r="CJ495" s="34" t="s">
        <v>1327</v>
      </c>
      <c r="CK495" s="34">
        <f t="shared" si="256"/>
        <v>-0.3</v>
      </c>
      <c r="CL495" s="34" t="s">
        <v>1332</v>
      </c>
      <c r="CM495" s="34">
        <f t="shared" si="257"/>
        <v>-0.3</v>
      </c>
      <c r="CN495" s="34" t="s">
        <v>1336</v>
      </c>
      <c r="CO495" s="34">
        <f t="shared" si="258"/>
        <v>-0.3</v>
      </c>
      <c r="CP495" s="34" t="s">
        <v>1341</v>
      </c>
      <c r="CQ495" s="34">
        <f t="shared" si="259"/>
        <v>-0.3</v>
      </c>
      <c r="CR495" s="34" t="s">
        <v>1346</v>
      </c>
      <c r="CS495" s="34">
        <f t="shared" si="260"/>
        <v>-0.3</v>
      </c>
    </row>
    <row r="496" spans="1:97" s="44" customFormat="1" ht="15.75">
      <c r="A496" s="42" t="s">
        <v>1189</v>
      </c>
      <c r="B496" s="40" t="s">
        <v>668</v>
      </c>
      <c r="C496" s="42" t="s">
        <v>44</v>
      </c>
      <c r="D496" s="42" t="s">
        <v>9</v>
      </c>
      <c r="E496" s="35"/>
      <c r="F496" s="42">
        <v>0</v>
      </c>
      <c r="G496" s="34">
        <v>0</v>
      </c>
      <c r="H496" s="34">
        <v>92</v>
      </c>
      <c r="I496" s="34">
        <v>95</v>
      </c>
      <c r="J496" s="34">
        <v>74</v>
      </c>
      <c r="K496" s="73">
        <v>62.5</v>
      </c>
      <c r="L496" s="34">
        <v>50</v>
      </c>
      <c r="M496" s="34">
        <v>32</v>
      </c>
      <c r="N496" s="34">
        <v>406</v>
      </c>
      <c r="O496" s="34" t="str">
        <f>IF(D496="理科",IF(N496&gt;=分数线!$C$2,"本科",""),IF(D496="文科",IF(N496&gt;=分数线!$C$3,"本科","")))</f>
        <v/>
      </c>
      <c r="P496" s="34">
        <f t="shared" si="228"/>
        <v>0</v>
      </c>
      <c r="Q496" s="34" t="str">
        <f>IF(D496="理科",IF(N496&gt;=分数线!$C$6,"重本",""),IF(D496="文科",IF(N496&gt;=分数线!$C$7,"重本","")))</f>
        <v/>
      </c>
      <c r="R496" s="34">
        <f t="shared" si="232"/>
        <v>0</v>
      </c>
      <c r="S496" s="34">
        <f t="shared" si="233"/>
        <v>0</v>
      </c>
      <c r="T496" s="34">
        <v>5</v>
      </c>
      <c r="U496" s="34" t="s">
        <v>1320</v>
      </c>
      <c r="V496" s="34">
        <f t="shared" si="234"/>
        <v>0</v>
      </c>
      <c r="W496" s="34" t="s">
        <v>1328</v>
      </c>
      <c r="X496" s="34">
        <f t="shared" si="234"/>
        <v>0</v>
      </c>
      <c r="Y496" s="34" t="s">
        <v>1353</v>
      </c>
      <c r="Z496" s="34">
        <f t="shared" si="234"/>
        <v>0</v>
      </c>
      <c r="AA496" s="34" t="s">
        <v>74</v>
      </c>
      <c r="AB496" s="34">
        <f t="shared" si="234"/>
        <v>0</v>
      </c>
      <c r="AC496" s="34" t="s">
        <v>1338</v>
      </c>
      <c r="AD496" s="34">
        <f t="shared" si="235"/>
        <v>0</v>
      </c>
      <c r="AE496" s="34" t="s">
        <v>1346</v>
      </c>
      <c r="AF496" s="34">
        <f t="shared" si="236"/>
        <v>0</v>
      </c>
      <c r="AG496" s="34" t="s">
        <v>224</v>
      </c>
      <c r="AH496" s="34" t="s">
        <v>1320</v>
      </c>
      <c r="AI496" s="34">
        <f t="shared" si="237"/>
        <v>0</v>
      </c>
      <c r="AJ496" s="34" t="s">
        <v>1328</v>
      </c>
      <c r="AK496" s="34">
        <f t="shared" si="238"/>
        <v>0</v>
      </c>
      <c r="AL496" s="34" t="s">
        <v>1353</v>
      </c>
      <c r="AM496" s="34">
        <f t="shared" si="239"/>
        <v>0</v>
      </c>
      <c r="AN496" s="34" t="s">
        <v>74</v>
      </c>
      <c r="AO496" s="34">
        <f t="shared" si="240"/>
        <v>0</v>
      </c>
      <c r="AP496" s="34" t="s">
        <v>1338</v>
      </c>
      <c r="AQ496" s="34">
        <f t="shared" si="241"/>
        <v>0</v>
      </c>
      <c r="AR496" s="34" t="s">
        <v>1346</v>
      </c>
      <c r="AS496" s="34">
        <f t="shared" si="242"/>
        <v>0</v>
      </c>
      <c r="AT496" s="34" t="s">
        <v>224</v>
      </c>
      <c r="AU496" s="34" t="s">
        <v>1320</v>
      </c>
      <c r="AV496" s="34">
        <f t="shared" si="243"/>
        <v>0</v>
      </c>
      <c r="AW496" s="34" t="s">
        <v>982</v>
      </c>
      <c r="AX496" s="34">
        <f t="shared" si="243"/>
        <v>0</v>
      </c>
      <c r="AY496" s="34" t="s">
        <v>1361</v>
      </c>
      <c r="AZ496" s="34">
        <f t="shared" si="243"/>
        <v>0</v>
      </c>
      <c r="BA496" s="34" t="s">
        <v>74</v>
      </c>
      <c r="BB496" s="34">
        <f t="shared" si="243"/>
        <v>0</v>
      </c>
      <c r="BC496" s="34" t="s">
        <v>1338</v>
      </c>
      <c r="BD496" s="34">
        <f t="shared" si="244"/>
        <v>0</v>
      </c>
      <c r="BE496" s="34" t="s">
        <v>1346</v>
      </c>
      <c r="BF496" s="34">
        <f t="shared" si="245"/>
        <v>0</v>
      </c>
      <c r="BG496" s="34">
        <v>5</v>
      </c>
      <c r="BH496" s="34" t="s">
        <v>1320</v>
      </c>
      <c r="BI496" s="34">
        <f t="shared" si="246"/>
        <v>0</v>
      </c>
      <c r="BJ496" s="34" t="s">
        <v>982</v>
      </c>
      <c r="BK496" s="34">
        <f t="shared" si="247"/>
        <v>0</v>
      </c>
      <c r="BL496" s="34" t="s">
        <v>1354</v>
      </c>
      <c r="BM496" s="34">
        <f t="shared" si="248"/>
        <v>0</v>
      </c>
      <c r="BN496" s="34" t="s">
        <v>74</v>
      </c>
      <c r="BO496" s="34">
        <f t="shared" si="249"/>
        <v>0</v>
      </c>
      <c r="BP496" s="34" t="s">
        <v>1338</v>
      </c>
      <c r="BQ496" s="34">
        <f t="shared" si="250"/>
        <v>0</v>
      </c>
      <c r="BR496" s="34" t="s">
        <v>1346</v>
      </c>
      <c r="BS496" s="34">
        <f t="shared" si="251"/>
        <v>0</v>
      </c>
      <c r="BT496" s="34">
        <v>5</v>
      </c>
      <c r="BU496" s="34" t="s">
        <v>1320</v>
      </c>
      <c r="BV496" s="34">
        <f t="shared" si="252"/>
        <v>0</v>
      </c>
      <c r="BW496" s="34" t="s">
        <v>1329</v>
      </c>
      <c r="BX496" s="34">
        <f t="shared" si="252"/>
        <v>0</v>
      </c>
      <c r="BY496" s="34" t="s">
        <v>70</v>
      </c>
      <c r="BZ496" s="34">
        <f t="shared" si="252"/>
        <v>0</v>
      </c>
      <c r="CA496" s="34" t="s">
        <v>21</v>
      </c>
      <c r="CB496" s="34">
        <f t="shared" si="252"/>
        <v>0</v>
      </c>
      <c r="CC496" s="34" t="s">
        <v>1338</v>
      </c>
      <c r="CD496" s="34">
        <f t="shared" si="253"/>
        <v>0</v>
      </c>
      <c r="CE496" s="34" t="s">
        <v>1346</v>
      </c>
      <c r="CF496" s="34">
        <f t="shared" si="254"/>
        <v>0</v>
      </c>
      <c r="CG496" s="34">
        <v>5</v>
      </c>
      <c r="CH496" s="34" t="s">
        <v>1320</v>
      </c>
      <c r="CI496" s="34">
        <f t="shared" si="255"/>
        <v>0</v>
      </c>
      <c r="CJ496" s="34" t="s">
        <v>1329</v>
      </c>
      <c r="CK496" s="34">
        <f t="shared" si="256"/>
        <v>0</v>
      </c>
      <c r="CL496" s="34" t="s">
        <v>70</v>
      </c>
      <c r="CM496" s="34">
        <f t="shared" si="257"/>
        <v>0</v>
      </c>
      <c r="CN496" s="34" t="s">
        <v>1337</v>
      </c>
      <c r="CO496" s="34">
        <f t="shared" si="258"/>
        <v>0</v>
      </c>
      <c r="CP496" s="34" t="s">
        <v>1338</v>
      </c>
      <c r="CQ496" s="34">
        <f t="shared" si="259"/>
        <v>0</v>
      </c>
      <c r="CR496" s="34" t="s">
        <v>1346</v>
      </c>
      <c r="CS496" s="34">
        <f t="shared" si="260"/>
        <v>0</v>
      </c>
    </row>
    <row r="497" spans="1:97" s="44" customFormat="1" ht="15.75">
      <c r="A497" s="42" t="s">
        <v>1190</v>
      </c>
      <c r="B497" s="40" t="s">
        <v>669</v>
      </c>
      <c r="C497" s="42" t="s">
        <v>44</v>
      </c>
      <c r="D497" s="42" t="s">
        <v>9</v>
      </c>
      <c r="E497" s="35"/>
      <c r="F497" s="42">
        <v>0.2</v>
      </c>
      <c r="G497" s="34">
        <v>0</v>
      </c>
      <c r="H497" s="34">
        <v>87</v>
      </c>
      <c r="I497" s="34">
        <v>86</v>
      </c>
      <c r="J497" s="34">
        <v>38</v>
      </c>
      <c r="K497" s="73">
        <v>59.5</v>
      </c>
      <c r="L497" s="34">
        <v>76.5</v>
      </c>
      <c r="M497" s="34">
        <v>59</v>
      </c>
      <c r="N497" s="34">
        <v>406</v>
      </c>
      <c r="O497" s="34" t="str">
        <f>IF(D497="理科",IF(N497&gt;=分数线!$C$2,"本科",""),IF(D497="文科",IF(N497&gt;=分数线!$C$3,"本科","")))</f>
        <v/>
      </c>
      <c r="P497" s="34">
        <f t="shared" si="228"/>
        <v>-7.2</v>
      </c>
      <c r="Q497" s="34" t="str">
        <f>IF(D497="理科",IF(N497&gt;=分数线!$C$6,"重本",""),IF(D497="文科",IF(N497&gt;=分数线!$C$7,"重本","")))</f>
        <v/>
      </c>
      <c r="R497" s="34">
        <f t="shared" si="232"/>
        <v>0</v>
      </c>
      <c r="S497" s="34">
        <f t="shared" si="233"/>
        <v>-7.2</v>
      </c>
      <c r="T497" s="34">
        <v>5</v>
      </c>
      <c r="U497" s="34" t="s">
        <v>1320</v>
      </c>
      <c r="V497" s="34">
        <f t="shared" si="234"/>
        <v>-0.12000000000000001</v>
      </c>
      <c r="W497" s="34" t="s">
        <v>1328</v>
      </c>
      <c r="X497" s="34">
        <f t="shared" si="234"/>
        <v>-0.12000000000000001</v>
      </c>
      <c r="Y497" s="34" t="s">
        <v>1353</v>
      </c>
      <c r="Z497" s="34">
        <f t="shared" si="234"/>
        <v>-0.12000000000000001</v>
      </c>
      <c r="AA497" s="34" t="s">
        <v>74</v>
      </c>
      <c r="AB497" s="34">
        <f t="shared" si="234"/>
        <v>-0.12000000000000001</v>
      </c>
      <c r="AC497" s="34" t="s">
        <v>1338</v>
      </c>
      <c r="AD497" s="34">
        <f t="shared" si="235"/>
        <v>-0.12000000000000001</v>
      </c>
      <c r="AE497" s="34" t="s">
        <v>1346</v>
      </c>
      <c r="AF497" s="34">
        <f t="shared" si="236"/>
        <v>-0.12000000000000001</v>
      </c>
      <c r="AG497" s="34" t="s">
        <v>224</v>
      </c>
      <c r="AH497" s="34" t="s">
        <v>1320</v>
      </c>
      <c r="AI497" s="34">
        <f t="shared" si="237"/>
        <v>-0.12000000000000001</v>
      </c>
      <c r="AJ497" s="34" t="s">
        <v>1328</v>
      </c>
      <c r="AK497" s="34">
        <f t="shared" si="238"/>
        <v>-0.12000000000000001</v>
      </c>
      <c r="AL497" s="34" t="s">
        <v>1353</v>
      </c>
      <c r="AM497" s="34">
        <f t="shared" si="239"/>
        <v>-0.12000000000000001</v>
      </c>
      <c r="AN497" s="34" t="s">
        <v>74</v>
      </c>
      <c r="AO497" s="34">
        <f t="shared" si="240"/>
        <v>-0.12000000000000001</v>
      </c>
      <c r="AP497" s="34" t="s">
        <v>1338</v>
      </c>
      <c r="AQ497" s="34">
        <f t="shared" si="241"/>
        <v>-0.12000000000000001</v>
      </c>
      <c r="AR497" s="34" t="s">
        <v>1346</v>
      </c>
      <c r="AS497" s="34">
        <f t="shared" si="242"/>
        <v>-0.12000000000000001</v>
      </c>
      <c r="AT497" s="34" t="s">
        <v>224</v>
      </c>
      <c r="AU497" s="34" t="s">
        <v>1320</v>
      </c>
      <c r="AV497" s="34">
        <f t="shared" si="243"/>
        <v>-0.18000000000000002</v>
      </c>
      <c r="AW497" s="34" t="s">
        <v>982</v>
      </c>
      <c r="AX497" s="34">
        <f t="shared" si="243"/>
        <v>-0.18000000000000002</v>
      </c>
      <c r="AY497" s="34" t="s">
        <v>1361</v>
      </c>
      <c r="AZ497" s="34">
        <f t="shared" si="243"/>
        <v>-0.18000000000000002</v>
      </c>
      <c r="BA497" s="34" t="s">
        <v>74</v>
      </c>
      <c r="BB497" s="34">
        <f t="shared" si="243"/>
        <v>-0.18000000000000002</v>
      </c>
      <c r="BC497" s="34" t="s">
        <v>1338</v>
      </c>
      <c r="BD497" s="34">
        <f t="shared" si="244"/>
        <v>-0.18000000000000002</v>
      </c>
      <c r="BE497" s="34" t="s">
        <v>1346</v>
      </c>
      <c r="BF497" s="34">
        <f t="shared" si="245"/>
        <v>-0.18000000000000002</v>
      </c>
      <c r="BG497" s="34">
        <v>5</v>
      </c>
      <c r="BH497" s="34" t="s">
        <v>1320</v>
      </c>
      <c r="BI497" s="34">
        <f t="shared" si="246"/>
        <v>-0.18000000000000002</v>
      </c>
      <c r="BJ497" s="34" t="s">
        <v>982</v>
      </c>
      <c r="BK497" s="34">
        <f t="shared" si="247"/>
        <v>-0.18000000000000002</v>
      </c>
      <c r="BL497" s="34" t="s">
        <v>1354</v>
      </c>
      <c r="BM497" s="34">
        <f t="shared" si="248"/>
        <v>-0.18000000000000002</v>
      </c>
      <c r="BN497" s="34" t="s">
        <v>74</v>
      </c>
      <c r="BO497" s="34">
        <f t="shared" si="249"/>
        <v>-0.18000000000000002</v>
      </c>
      <c r="BP497" s="34" t="s">
        <v>1338</v>
      </c>
      <c r="BQ497" s="34">
        <f t="shared" si="250"/>
        <v>-0.18000000000000002</v>
      </c>
      <c r="BR497" s="34" t="s">
        <v>1346</v>
      </c>
      <c r="BS497" s="34">
        <f t="shared" si="251"/>
        <v>-0.18000000000000002</v>
      </c>
      <c r="BT497" s="34">
        <v>5</v>
      </c>
      <c r="BU497" s="34" t="s">
        <v>1320</v>
      </c>
      <c r="BV497" s="34">
        <f t="shared" si="252"/>
        <v>-0.3</v>
      </c>
      <c r="BW497" s="34" t="s">
        <v>1329</v>
      </c>
      <c r="BX497" s="34">
        <f t="shared" si="252"/>
        <v>-0.3</v>
      </c>
      <c r="BY497" s="34" t="s">
        <v>70</v>
      </c>
      <c r="BZ497" s="34">
        <f t="shared" si="252"/>
        <v>-0.3</v>
      </c>
      <c r="CA497" s="34" t="s">
        <v>21</v>
      </c>
      <c r="CB497" s="34">
        <f t="shared" si="252"/>
        <v>-0.3</v>
      </c>
      <c r="CC497" s="34" t="s">
        <v>1338</v>
      </c>
      <c r="CD497" s="34">
        <f t="shared" si="253"/>
        <v>-0.3</v>
      </c>
      <c r="CE497" s="34" t="s">
        <v>1346</v>
      </c>
      <c r="CF497" s="34">
        <f t="shared" si="254"/>
        <v>-0.3</v>
      </c>
      <c r="CG497" s="34">
        <v>5</v>
      </c>
      <c r="CH497" s="34" t="s">
        <v>1320</v>
      </c>
      <c r="CI497" s="34">
        <f t="shared" si="255"/>
        <v>-0.3</v>
      </c>
      <c r="CJ497" s="34" t="s">
        <v>1329</v>
      </c>
      <c r="CK497" s="34">
        <f t="shared" si="256"/>
        <v>-0.3</v>
      </c>
      <c r="CL497" s="34" t="s">
        <v>70</v>
      </c>
      <c r="CM497" s="34">
        <f t="shared" si="257"/>
        <v>-0.3</v>
      </c>
      <c r="CN497" s="34" t="s">
        <v>1337</v>
      </c>
      <c r="CO497" s="34">
        <f t="shared" si="258"/>
        <v>-0.3</v>
      </c>
      <c r="CP497" s="34" t="s">
        <v>1338</v>
      </c>
      <c r="CQ497" s="34">
        <f t="shared" si="259"/>
        <v>-0.3</v>
      </c>
      <c r="CR497" s="34" t="s">
        <v>1346</v>
      </c>
      <c r="CS497" s="34">
        <f t="shared" si="260"/>
        <v>-0.3</v>
      </c>
    </row>
    <row r="498" spans="1:97" s="44" customFormat="1" ht="15.75">
      <c r="A498" s="42" t="s">
        <v>61</v>
      </c>
      <c r="B498" s="40" t="s">
        <v>670</v>
      </c>
      <c r="C498" s="42" t="s">
        <v>44</v>
      </c>
      <c r="D498" s="42" t="s">
        <v>9</v>
      </c>
      <c r="E498" s="35"/>
      <c r="F498" s="42">
        <v>0</v>
      </c>
      <c r="G498" s="34">
        <v>0</v>
      </c>
      <c r="H498" s="34">
        <v>91</v>
      </c>
      <c r="I498" s="34">
        <v>57</v>
      </c>
      <c r="J498" s="34">
        <v>89</v>
      </c>
      <c r="K498" s="73">
        <v>60.5</v>
      </c>
      <c r="L498" s="34">
        <v>56</v>
      </c>
      <c r="M498" s="34">
        <v>51</v>
      </c>
      <c r="N498" s="34">
        <v>405</v>
      </c>
      <c r="O498" s="34" t="str">
        <f>IF(D498="理科",IF(N498&gt;=分数线!$C$2,"本科",""),IF(D498="文科",IF(N498&gt;=分数线!$C$3,"本科","")))</f>
        <v/>
      </c>
      <c r="P498" s="34">
        <f t="shared" si="228"/>
        <v>0</v>
      </c>
      <c r="Q498" s="34" t="str">
        <f>IF(D498="理科",IF(N498&gt;=分数线!$C$6,"重本",""),IF(D498="文科",IF(N498&gt;=分数线!$C$7,"重本","")))</f>
        <v/>
      </c>
      <c r="R498" s="34">
        <f t="shared" si="232"/>
        <v>0</v>
      </c>
      <c r="S498" s="34">
        <f t="shared" si="233"/>
        <v>0</v>
      </c>
      <c r="T498" s="34">
        <v>1</v>
      </c>
      <c r="U498" s="34" t="s">
        <v>1320</v>
      </c>
      <c r="V498" s="34">
        <f t="shared" si="234"/>
        <v>0</v>
      </c>
      <c r="W498" s="34" t="s">
        <v>1327</v>
      </c>
      <c r="X498" s="34">
        <f t="shared" si="234"/>
        <v>0</v>
      </c>
      <c r="Y498" s="34" t="s">
        <v>1332</v>
      </c>
      <c r="Z498" s="34">
        <f t="shared" si="234"/>
        <v>0</v>
      </c>
      <c r="AA498" s="34" t="s">
        <v>1367</v>
      </c>
      <c r="AB498" s="34">
        <f t="shared" si="234"/>
        <v>0</v>
      </c>
      <c r="AC498" s="34" t="s">
        <v>1341</v>
      </c>
      <c r="AD498" s="34">
        <f t="shared" si="235"/>
        <v>0</v>
      </c>
      <c r="AE498" s="34" t="s">
        <v>1346</v>
      </c>
      <c r="AF498" s="34">
        <f t="shared" si="236"/>
        <v>0</v>
      </c>
      <c r="AG498" s="34" t="s">
        <v>226</v>
      </c>
      <c r="AH498" s="34" t="s">
        <v>1320</v>
      </c>
      <c r="AI498" s="34">
        <f t="shared" si="237"/>
        <v>0</v>
      </c>
      <c r="AJ498" s="34" t="s">
        <v>1327</v>
      </c>
      <c r="AK498" s="34">
        <f t="shared" si="238"/>
        <v>0</v>
      </c>
      <c r="AL498" s="34" t="s">
        <v>1332</v>
      </c>
      <c r="AM498" s="34">
        <f t="shared" si="239"/>
        <v>0</v>
      </c>
      <c r="AN498" s="34" t="s">
        <v>1367</v>
      </c>
      <c r="AO498" s="34">
        <f t="shared" si="240"/>
        <v>0</v>
      </c>
      <c r="AP498" s="34" t="s">
        <v>1341</v>
      </c>
      <c r="AQ498" s="34">
        <f t="shared" si="241"/>
        <v>0</v>
      </c>
      <c r="AR498" s="34" t="s">
        <v>1346</v>
      </c>
      <c r="AS498" s="34">
        <f t="shared" si="242"/>
        <v>0</v>
      </c>
      <c r="AT498" s="34" t="s">
        <v>226</v>
      </c>
      <c r="AU498" s="34" t="s">
        <v>1320</v>
      </c>
      <c r="AV498" s="34">
        <f t="shared" si="243"/>
        <v>0</v>
      </c>
      <c r="AW498" s="34" t="s">
        <v>1327</v>
      </c>
      <c r="AX498" s="34">
        <f t="shared" si="243"/>
        <v>0</v>
      </c>
      <c r="AY498" s="34" t="s">
        <v>1332</v>
      </c>
      <c r="AZ498" s="34">
        <f t="shared" si="243"/>
        <v>0</v>
      </c>
      <c r="BA498" s="34" t="s">
        <v>1336</v>
      </c>
      <c r="BB498" s="34">
        <f t="shared" si="243"/>
        <v>0</v>
      </c>
      <c r="BC498" s="34" t="s">
        <v>1341</v>
      </c>
      <c r="BD498" s="34">
        <f t="shared" si="244"/>
        <v>0</v>
      </c>
      <c r="BE498" s="34" t="s">
        <v>1346</v>
      </c>
      <c r="BF498" s="34">
        <f t="shared" si="245"/>
        <v>0</v>
      </c>
      <c r="BG498" s="34">
        <v>1</v>
      </c>
      <c r="BH498" s="34" t="s">
        <v>1320</v>
      </c>
      <c r="BI498" s="34">
        <f t="shared" si="246"/>
        <v>0</v>
      </c>
      <c r="BJ498" s="34" t="s">
        <v>1327</v>
      </c>
      <c r="BK498" s="34">
        <f t="shared" si="247"/>
        <v>0</v>
      </c>
      <c r="BL498" s="34" t="s">
        <v>1332</v>
      </c>
      <c r="BM498" s="34">
        <f t="shared" si="248"/>
        <v>0</v>
      </c>
      <c r="BN498" s="34" t="s">
        <v>1336</v>
      </c>
      <c r="BO498" s="34">
        <f t="shared" si="249"/>
        <v>0</v>
      </c>
      <c r="BP498" s="34" t="s">
        <v>1341</v>
      </c>
      <c r="BQ498" s="34">
        <f t="shared" si="250"/>
        <v>0</v>
      </c>
      <c r="BR498" s="34" t="s">
        <v>1346</v>
      </c>
      <c r="BS498" s="34">
        <f t="shared" si="251"/>
        <v>0</v>
      </c>
      <c r="BT498" s="34">
        <v>1</v>
      </c>
      <c r="BU498" s="34" t="s">
        <v>1320</v>
      </c>
      <c r="BV498" s="34">
        <f t="shared" si="252"/>
        <v>0</v>
      </c>
      <c r="BW498" s="34" t="s">
        <v>1327</v>
      </c>
      <c r="BX498" s="34">
        <f t="shared" si="252"/>
        <v>0</v>
      </c>
      <c r="BY498" s="34" t="s">
        <v>1332</v>
      </c>
      <c r="BZ498" s="34">
        <f t="shared" si="252"/>
        <v>0</v>
      </c>
      <c r="CA498" s="34" t="s">
        <v>1336</v>
      </c>
      <c r="CB498" s="34">
        <f t="shared" si="252"/>
        <v>0</v>
      </c>
      <c r="CC498" s="34" t="s">
        <v>1341</v>
      </c>
      <c r="CD498" s="34">
        <f t="shared" si="253"/>
        <v>0</v>
      </c>
      <c r="CE498" s="34" t="s">
        <v>1346</v>
      </c>
      <c r="CF498" s="34">
        <f t="shared" si="254"/>
        <v>0</v>
      </c>
      <c r="CG498" s="34">
        <v>1</v>
      </c>
      <c r="CH498" s="34" t="s">
        <v>1320</v>
      </c>
      <c r="CI498" s="34">
        <f t="shared" si="255"/>
        <v>0</v>
      </c>
      <c r="CJ498" s="34" t="s">
        <v>1327</v>
      </c>
      <c r="CK498" s="34">
        <f t="shared" si="256"/>
        <v>0</v>
      </c>
      <c r="CL498" s="34" t="s">
        <v>1332</v>
      </c>
      <c r="CM498" s="34">
        <f t="shared" si="257"/>
        <v>0</v>
      </c>
      <c r="CN498" s="34" t="s">
        <v>1336</v>
      </c>
      <c r="CO498" s="34">
        <f t="shared" si="258"/>
        <v>0</v>
      </c>
      <c r="CP498" s="34" t="s">
        <v>1341</v>
      </c>
      <c r="CQ498" s="34">
        <f t="shared" si="259"/>
        <v>0</v>
      </c>
      <c r="CR498" s="34" t="s">
        <v>1346</v>
      </c>
      <c r="CS498" s="34">
        <f t="shared" si="260"/>
        <v>0</v>
      </c>
    </row>
    <row r="499" spans="1:97" s="44" customFormat="1" ht="15.75">
      <c r="A499" s="42" t="s">
        <v>1191</v>
      </c>
      <c r="B499" s="40" t="s">
        <v>671</v>
      </c>
      <c r="C499" s="42" t="s">
        <v>44</v>
      </c>
      <c r="D499" s="42" t="s">
        <v>9</v>
      </c>
      <c r="E499" s="35"/>
      <c r="F499" s="42">
        <v>0.3</v>
      </c>
      <c r="G499" s="34">
        <v>0</v>
      </c>
      <c r="H499" s="34">
        <v>93</v>
      </c>
      <c r="I499" s="34">
        <v>54</v>
      </c>
      <c r="J499" s="34">
        <v>84</v>
      </c>
      <c r="K499" s="73">
        <v>64</v>
      </c>
      <c r="L499" s="34">
        <v>59.5</v>
      </c>
      <c r="M499" s="34">
        <v>50</v>
      </c>
      <c r="N499" s="34">
        <v>405</v>
      </c>
      <c r="O499" s="34" t="str">
        <f>IF(D499="理科",IF(N499&gt;=分数线!$C$2,"本科",""),IF(D499="文科",IF(N499&gt;=分数线!$C$3,"本科","")))</f>
        <v/>
      </c>
      <c r="P499" s="34">
        <f t="shared" si="228"/>
        <v>-10.799999999999999</v>
      </c>
      <c r="Q499" s="34" t="str">
        <f>IF(D499="理科",IF(N499&gt;=分数线!$C$6,"重本",""),IF(D499="文科",IF(N499&gt;=分数线!$C$7,"重本","")))</f>
        <v/>
      </c>
      <c r="R499" s="34">
        <f t="shared" si="232"/>
        <v>0</v>
      </c>
      <c r="S499" s="34">
        <f t="shared" si="233"/>
        <v>-10.799999999999999</v>
      </c>
      <c r="T499" s="34">
        <v>2</v>
      </c>
      <c r="U499" s="34" t="s">
        <v>1321</v>
      </c>
      <c r="V499" s="34">
        <f t="shared" si="234"/>
        <v>-0.17999999999999997</v>
      </c>
      <c r="W499" s="34" t="s">
        <v>1364</v>
      </c>
      <c r="X499" s="34">
        <f t="shared" si="234"/>
        <v>-0.17999999999999997</v>
      </c>
      <c r="Y499" s="34" t="s">
        <v>1333</v>
      </c>
      <c r="Z499" s="34">
        <f t="shared" si="234"/>
        <v>-0.17999999999999997</v>
      </c>
      <c r="AA499" s="34" t="s">
        <v>1336</v>
      </c>
      <c r="AB499" s="34">
        <f t="shared" si="234"/>
        <v>-0.17999999999999997</v>
      </c>
      <c r="AC499" s="34" t="s">
        <v>1338</v>
      </c>
      <c r="AD499" s="34">
        <f t="shared" si="235"/>
        <v>-0.17999999999999997</v>
      </c>
      <c r="AE499" s="34" t="s">
        <v>1368</v>
      </c>
      <c r="AF499" s="34">
        <f t="shared" si="236"/>
        <v>-0.17999999999999997</v>
      </c>
      <c r="AG499" s="34" t="s">
        <v>222</v>
      </c>
      <c r="AH499" s="34" t="s">
        <v>1321</v>
      </c>
      <c r="AI499" s="34">
        <f t="shared" si="237"/>
        <v>-0.17999999999999997</v>
      </c>
      <c r="AJ499" s="34" t="s">
        <v>1364</v>
      </c>
      <c r="AK499" s="34">
        <f t="shared" si="238"/>
        <v>-0.17999999999999997</v>
      </c>
      <c r="AL499" s="34" t="s">
        <v>1333</v>
      </c>
      <c r="AM499" s="34">
        <f t="shared" si="239"/>
        <v>-0.17999999999999997</v>
      </c>
      <c r="AN499" s="34" t="s">
        <v>1336</v>
      </c>
      <c r="AO499" s="34">
        <f t="shared" si="240"/>
        <v>-0.17999999999999997</v>
      </c>
      <c r="AP499" s="34" t="s">
        <v>1338</v>
      </c>
      <c r="AQ499" s="34">
        <f t="shared" si="241"/>
        <v>-0.17999999999999997</v>
      </c>
      <c r="AR499" s="34" t="s">
        <v>1347</v>
      </c>
      <c r="AS499" s="34">
        <f t="shared" si="242"/>
        <v>-0.17999999999999997</v>
      </c>
      <c r="AT499" s="34" t="s">
        <v>222</v>
      </c>
      <c r="AU499" s="34" t="s">
        <v>1321</v>
      </c>
      <c r="AV499" s="34">
        <f t="shared" si="243"/>
        <v>-0.26999999999999996</v>
      </c>
      <c r="AW499" s="34" t="s">
        <v>1328</v>
      </c>
      <c r="AX499" s="34">
        <f t="shared" si="243"/>
        <v>-0.26999999999999996</v>
      </c>
      <c r="AY499" s="34" t="s">
        <v>1333</v>
      </c>
      <c r="AZ499" s="34">
        <f t="shared" si="243"/>
        <v>-0.26999999999999996</v>
      </c>
      <c r="BA499" s="34" t="s">
        <v>74</v>
      </c>
      <c r="BB499" s="34">
        <f t="shared" si="243"/>
        <v>-0.26999999999999996</v>
      </c>
      <c r="BC499" s="34" t="s">
        <v>1338</v>
      </c>
      <c r="BD499" s="34">
        <f t="shared" si="244"/>
        <v>-0.26999999999999996</v>
      </c>
      <c r="BE499" s="34" t="s">
        <v>1347</v>
      </c>
      <c r="BF499" s="34">
        <f t="shared" si="245"/>
        <v>-0.26999999999999996</v>
      </c>
      <c r="BG499" s="34">
        <v>2</v>
      </c>
      <c r="BH499" s="34" t="s">
        <v>1321</v>
      </c>
      <c r="BI499" s="34">
        <f t="shared" si="246"/>
        <v>-0.26999999999999996</v>
      </c>
      <c r="BJ499" s="34" t="s">
        <v>1328</v>
      </c>
      <c r="BK499" s="34">
        <f t="shared" si="247"/>
        <v>-0.26999999999999996</v>
      </c>
      <c r="BL499" s="34" t="s">
        <v>1333</v>
      </c>
      <c r="BM499" s="34">
        <f t="shared" si="248"/>
        <v>-0.26999999999999996</v>
      </c>
      <c r="BN499" s="34" t="s">
        <v>74</v>
      </c>
      <c r="BO499" s="34">
        <f t="shared" si="249"/>
        <v>-0.26999999999999996</v>
      </c>
      <c r="BP499" s="34" t="s">
        <v>1338</v>
      </c>
      <c r="BQ499" s="34">
        <f t="shared" si="250"/>
        <v>-0.26999999999999996</v>
      </c>
      <c r="BR499" s="34" t="s">
        <v>1347</v>
      </c>
      <c r="BS499" s="34">
        <f t="shared" si="251"/>
        <v>-0.26999999999999996</v>
      </c>
      <c r="BT499" s="34">
        <v>2</v>
      </c>
      <c r="BU499" s="34" t="s">
        <v>1321</v>
      </c>
      <c r="BV499" s="34">
        <f t="shared" si="252"/>
        <v>-0.44999999999999996</v>
      </c>
      <c r="BW499" s="34" t="s">
        <v>1328</v>
      </c>
      <c r="BX499" s="34">
        <f t="shared" si="252"/>
        <v>-0.44999999999999996</v>
      </c>
      <c r="BY499" s="34" t="s">
        <v>1333</v>
      </c>
      <c r="BZ499" s="34">
        <f t="shared" si="252"/>
        <v>-0.44999999999999996</v>
      </c>
      <c r="CA499" s="34" t="s">
        <v>21</v>
      </c>
      <c r="CB499" s="34">
        <f t="shared" si="252"/>
        <v>-0.44999999999999996</v>
      </c>
      <c r="CC499" s="34" t="s">
        <v>1338</v>
      </c>
      <c r="CD499" s="34">
        <f t="shared" si="253"/>
        <v>-0.44999999999999996</v>
      </c>
      <c r="CE499" s="34" t="s">
        <v>1347</v>
      </c>
      <c r="CF499" s="34">
        <f t="shared" si="254"/>
        <v>-0.44999999999999996</v>
      </c>
      <c r="CG499" s="34">
        <v>2</v>
      </c>
      <c r="CH499" s="34" t="s">
        <v>1321</v>
      </c>
      <c r="CI499" s="34">
        <f t="shared" si="255"/>
        <v>-0.44999999999999996</v>
      </c>
      <c r="CJ499" s="34" t="s">
        <v>1328</v>
      </c>
      <c r="CK499" s="34">
        <f t="shared" si="256"/>
        <v>-0.44999999999999996</v>
      </c>
      <c r="CL499" s="34" t="s">
        <v>1333</v>
      </c>
      <c r="CM499" s="34">
        <f t="shared" si="257"/>
        <v>-0.44999999999999996</v>
      </c>
      <c r="CN499" s="34" t="s">
        <v>1337</v>
      </c>
      <c r="CO499" s="34">
        <f t="shared" si="258"/>
        <v>-0.44999999999999996</v>
      </c>
      <c r="CP499" s="34" t="s">
        <v>1338</v>
      </c>
      <c r="CQ499" s="34">
        <f t="shared" si="259"/>
        <v>-0.44999999999999996</v>
      </c>
      <c r="CR499" s="34" t="s">
        <v>1347</v>
      </c>
      <c r="CS499" s="34">
        <f t="shared" si="260"/>
        <v>-0.44999999999999996</v>
      </c>
    </row>
    <row r="500" spans="1:97" s="44" customFormat="1" ht="15.75">
      <c r="A500" s="42" t="s">
        <v>1192</v>
      </c>
      <c r="B500" s="40" t="s">
        <v>672</v>
      </c>
      <c r="C500" s="42" t="s">
        <v>44</v>
      </c>
      <c r="D500" s="42" t="s">
        <v>9</v>
      </c>
      <c r="E500" s="35"/>
      <c r="F500" s="42">
        <v>0</v>
      </c>
      <c r="G500" s="34">
        <v>0</v>
      </c>
      <c r="H500" s="34">
        <v>97</v>
      </c>
      <c r="I500" s="34">
        <v>62</v>
      </c>
      <c r="J500" s="34">
        <v>68</v>
      </c>
      <c r="K500" s="73">
        <v>66</v>
      </c>
      <c r="L500" s="34">
        <v>62</v>
      </c>
      <c r="M500" s="34">
        <v>50</v>
      </c>
      <c r="N500" s="34">
        <v>405</v>
      </c>
      <c r="O500" s="34" t="str">
        <f>IF(D500="理科",IF(N500&gt;=分数线!$C$2,"本科",""),IF(D500="文科",IF(N500&gt;=分数线!$C$3,"本科","")))</f>
        <v/>
      </c>
      <c r="P500" s="34">
        <f t="shared" si="228"/>
        <v>0</v>
      </c>
      <c r="Q500" s="34" t="str">
        <f>IF(D500="理科",IF(N500&gt;=分数线!$C$6,"重本",""),IF(D500="文科",IF(N500&gt;=分数线!$C$7,"重本","")))</f>
        <v/>
      </c>
      <c r="R500" s="34">
        <f t="shared" si="232"/>
        <v>0</v>
      </c>
      <c r="S500" s="34">
        <f t="shared" si="233"/>
        <v>0</v>
      </c>
      <c r="T500" s="34">
        <v>4</v>
      </c>
      <c r="U500" s="34" t="s">
        <v>1326</v>
      </c>
      <c r="V500" s="34">
        <f t="shared" si="234"/>
        <v>0</v>
      </c>
      <c r="W500" s="34" t="s">
        <v>1364</v>
      </c>
      <c r="X500" s="34">
        <f t="shared" si="234"/>
        <v>0</v>
      </c>
      <c r="Y500" s="34" t="s">
        <v>1355</v>
      </c>
      <c r="Z500" s="34">
        <f t="shared" si="234"/>
        <v>0</v>
      </c>
      <c r="AA500" s="34" t="s">
        <v>1336</v>
      </c>
      <c r="AB500" s="34">
        <f t="shared" si="234"/>
        <v>0</v>
      </c>
      <c r="AC500" s="34" t="s">
        <v>1341</v>
      </c>
      <c r="AD500" s="34">
        <f t="shared" si="235"/>
        <v>0</v>
      </c>
      <c r="AE500" s="34" t="s">
        <v>1347</v>
      </c>
      <c r="AF500" s="34">
        <f t="shared" si="236"/>
        <v>0</v>
      </c>
      <c r="AG500" s="34" t="s">
        <v>225</v>
      </c>
      <c r="AH500" s="34" t="s">
        <v>1326</v>
      </c>
      <c r="AI500" s="34">
        <f t="shared" si="237"/>
        <v>0</v>
      </c>
      <c r="AJ500" s="34" t="s">
        <v>1364</v>
      </c>
      <c r="AK500" s="34">
        <f t="shared" si="238"/>
        <v>0</v>
      </c>
      <c r="AL500" s="34" t="s">
        <v>1355</v>
      </c>
      <c r="AM500" s="34">
        <f t="shared" si="239"/>
        <v>0</v>
      </c>
      <c r="AN500" s="34" t="s">
        <v>1336</v>
      </c>
      <c r="AO500" s="34">
        <f t="shared" si="240"/>
        <v>0</v>
      </c>
      <c r="AP500" s="34" t="s">
        <v>1341</v>
      </c>
      <c r="AQ500" s="34">
        <f t="shared" si="241"/>
        <v>0</v>
      </c>
      <c r="AR500" s="34" t="s">
        <v>1347</v>
      </c>
      <c r="AS500" s="34">
        <f t="shared" si="242"/>
        <v>0</v>
      </c>
      <c r="AT500" s="34" t="s">
        <v>225</v>
      </c>
      <c r="AU500" s="34" t="s">
        <v>1326</v>
      </c>
      <c r="AV500" s="34">
        <f t="shared" si="243"/>
        <v>0</v>
      </c>
      <c r="AW500" s="34" t="s">
        <v>1352</v>
      </c>
      <c r="AX500" s="34">
        <f t="shared" si="243"/>
        <v>0</v>
      </c>
      <c r="AY500" s="34" t="s">
        <v>1355</v>
      </c>
      <c r="AZ500" s="34">
        <f t="shared" si="243"/>
        <v>0</v>
      </c>
      <c r="BA500" s="34" t="s">
        <v>1336</v>
      </c>
      <c r="BB500" s="34">
        <f t="shared" si="243"/>
        <v>0</v>
      </c>
      <c r="BC500" s="34" t="s">
        <v>1341</v>
      </c>
      <c r="BD500" s="34">
        <f t="shared" si="244"/>
        <v>0</v>
      </c>
      <c r="BE500" s="34" t="s">
        <v>1347</v>
      </c>
      <c r="BF500" s="34">
        <f t="shared" si="245"/>
        <v>0</v>
      </c>
      <c r="BG500" s="34">
        <v>4</v>
      </c>
      <c r="BH500" s="34" t="s">
        <v>1350</v>
      </c>
      <c r="BI500" s="34">
        <f t="shared" si="246"/>
        <v>0</v>
      </c>
      <c r="BJ500" s="34" t="s">
        <v>1352</v>
      </c>
      <c r="BK500" s="34">
        <f t="shared" si="247"/>
        <v>0</v>
      </c>
      <c r="BL500" s="34" t="s">
        <v>1355</v>
      </c>
      <c r="BM500" s="34">
        <f t="shared" si="248"/>
        <v>0</v>
      </c>
      <c r="BN500" s="34" t="s">
        <v>1336</v>
      </c>
      <c r="BO500" s="34">
        <f t="shared" si="249"/>
        <v>0</v>
      </c>
      <c r="BP500" s="34" t="s">
        <v>1341</v>
      </c>
      <c r="BQ500" s="34">
        <f t="shared" si="250"/>
        <v>0</v>
      </c>
      <c r="BR500" s="34" t="s">
        <v>1347</v>
      </c>
      <c r="BS500" s="34">
        <f t="shared" si="251"/>
        <v>0</v>
      </c>
      <c r="BT500" s="34">
        <v>4</v>
      </c>
      <c r="BU500" s="34" t="s">
        <v>1322</v>
      </c>
      <c r="BV500" s="34">
        <f t="shared" si="252"/>
        <v>0</v>
      </c>
      <c r="BW500" s="34" t="s">
        <v>1329</v>
      </c>
      <c r="BX500" s="34">
        <f t="shared" si="252"/>
        <v>0</v>
      </c>
      <c r="BY500" s="34" t="s">
        <v>71</v>
      </c>
      <c r="BZ500" s="34">
        <f t="shared" si="252"/>
        <v>0</v>
      </c>
      <c r="CA500" s="34" t="s">
        <v>1336</v>
      </c>
      <c r="CB500" s="34">
        <f t="shared" si="252"/>
        <v>0</v>
      </c>
      <c r="CC500" s="34" t="s">
        <v>1341</v>
      </c>
      <c r="CD500" s="34">
        <f t="shared" si="253"/>
        <v>0</v>
      </c>
      <c r="CE500" s="34" t="s">
        <v>1347</v>
      </c>
      <c r="CF500" s="34">
        <f t="shared" si="254"/>
        <v>0</v>
      </c>
      <c r="CG500" s="34">
        <v>4</v>
      </c>
      <c r="CH500" s="34" t="s">
        <v>1322</v>
      </c>
      <c r="CI500" s="34">
        <f t="shared" si="255"/>
        <v>0</v>
      </c>
      <c r="CJ500" s="34" t="s">
        <v>1329</v>
      </c>
      <c r="CK500" s="34">
        <f t="shared" si="256"/>
        <v>0</v>
      </c>
      <c r="CL500" s="34" t="s">
        <v>71</v>
      </c>
      <c r="CM500" s="34">
        <f t="shared" si="257"/>
        <v>0</v>
      </c>
      <c r="CN500" s="34" t="s">
        <v>1336</v>
      </c>
      <c r="CO500" s="34">
        <f t="shared" si="258"/>
        <v>0</v>
      </c>
      <c r="CP500" s="34" t="s">
        <v>1341</v>
      </c>
      <c r="CQ500" s="34">
        <f t="shared" si="259"/>
        <v>0</v>
      </c>
      <c r="CR500" s="34" t="s">
        <v>1347</v>
      </c>
      <c r="CS500" s="34">
        <f t="shared" si="260"/>
        <v>0</v>
      </c>
    </row>
    <row r="501" spans="1:97" s="44" customFormat="1" ht="15.75">
      <c r="A501" s="42" t="s">
        <v>1193</v>
      </c>
      <c r="B501" s="40" t="s">
        <v>673</v>
      </c>
      <c r="C501" s="42" t="s">
        <v>44</v>
      </c>
      <c r="D501" s="42" t="s">
        <v>9</v>
      </c>
      <c r="E501" s="35"/>
      <c r="F501" s="42">
        <v>0.9</v>
      </c>
      <c r="G501" s="34">
        <v>0</v>
      </c>
      <c r="H501" s="34">
        <v>98</v>
      </c>
      <c r="I501" s="34">
        <v>71</v>
      </c>
      <c r="J501" s="34">
        <v>68</v>
      </c>
      <c r="K501" s="73">
        <v>52</v>
      </c>
      <c r="L501" s="34">
        <v>58</v>
      </c>
      <c r="M501" s="34">
        <v>57</v>
      </c>
      <c r="N501" s="34">
        <v>404</v>
      </c>
      <c r="O501" s="34" t="str">
        <f>IF(D501="理科",IF(N501&gt;=分数线!$C$2,"本科",""),IF(D501="文科",IF(N501&gt;=分数线!$C$3,"本科","")))</f>
        <v/>
      </c>
      <c r="P501" s="34">
        <f t="shared" si="228"/>
        <v>-32.4</v>
      </c>
      <c r="Q501" s="34" t="str">
        <f>IF(D501="理科",IF(N501&gt;=分数线!$C$6,"重本",""),IF(D501="文科",IF(N501&gt;=分数线!$C$7,"重本","")))</f>
        <v/>
      </c>
      <c r="R501" s="34">
        <f t="shared" si="232"/>
        <v>0</v>
      </c>
      <c r="S501" s="34">
        <f t="shared" si="233"/>
        <v>-32.4</v>
      </c>
      <c r="T501" s="34">
        <v>10</v>
      </c>
      <c r="U501" s="34" t="s">
        <v>1324</v>
      </c>
      <c r="V501" s="34">
        <f t="shared" si="234"/>
        <v>-0.54</v>
      </c>
      <c r="W501" s="34" t="s">
        <v>1351</v>
      </c>
      <c r="X501" s="34">
        <f t="shared" si="234"/>
        <v>-0.54</v>
      </c>
      <c r="Y501" s="34" t="s">
        <v>1355</v>
      </c>
      <c r="Z501" s="34">
        <f t="shared" si="234"/>
        <v>-0.54</v>
      </c>
      <c r="AA501" s="34" t="s">
        <v>1367</v>
      </c>
      <c r="AB501" s="34">
        <f t="shared" si="234"/>
        <v>-0.54</v>
      </c>
      <c r="AC501" s="34" t="s">
        <v>1341</v>
      </c>
      <c r="AD501" s="34">
        <f t="shared" si="235"/>
        <v>-0.54</v>
      </c>
      <c r="AE501" s="34" t="s">
        <v>1346</v>
      </c>
      <c r="AF501" s="34">
        <f t="shared" si="236"/>
        <v>-0.54</v>
      </c>
      <c r="AG501" s="34" t="s">
        <v>222</v>
      </c>
      <c r="AH501" s="34" t="s">
        <v>1321</v>
      </c>
      <c r="AI501" s="34">
        <f t="shared" si="237"/>
        <v>-0.54</v>
      </c>
      <c r="AJ501" s="34" t="s">
        <v>1364</v>
      </c>
      <c r="AK501" s="34">
        <f t="shared" si="238"/>
        <v>-0.54</v>
      </c>
      <c r="AL501" s="34" t="s">
        <v>1333</v>
      </c>
      <c r="AM501" s="34">
        <f t="shared" si="239"/>
        <v>-0.54</v>
      </c>
      <c r="AN501" s="34" t="s">
        <v>1336</v>
      </c>
      <c r="AO501" s="34">
        <f t="shared" si="240"/>
        <v>-0.54</v>
      </c>
      <c r="AP501" s="34" t="s">
        <v>1338</v>
      </c>
      <c r="AQ501" s="34">
        <f t="shared" si="241"/>
        <v>-0.54</v>
      </c>
      <c r="AR501" s="34" t="s">
        <v>1347</v>
      </c>
      <c r="AS501" s="34">
        <f t="shared" si="242"/>
        <v>-0.54</v>
      </c>
      <c r="AT501" s="34" t="s">
        <v>222</v>
      </c>
      <c r="AU501" s="34" t="s">
        <v>1321</v>
      </c>
      <c r="AV501" s="34">
        <f t="shared" si="243"/>
        <v>-0.80999999999999994</v>
      </c>
      <c r="AW501" s="34" t="s">
        <v>1328</v>
      </c>
      <c r="AX501" s="34">
        <f t="shared" si="243"/>
        <v>-0.80999999999999994</v>
      </c>
      <c r="AY501" s="34" t="s">
        <v>1333</v>
      </c>
      <c r="AZ501" s="34">
        <f t="shared" si="243"/>
        <v>-0.80999999999999994</v>
      </c>
      <c r="BA501" s="34" t="s">
        <v>74</v>
      </c>
      <c r="BB501" s="34">
        <f t="shared" si="243"/>
        <v>-0.80999999999999994</v>
      </c>
      <c r="BC501" s="34" t="s">
        <v>1338</v>
      </c>
      <c r="BD501" s="34">
        <f t="shared" si="244"/>
        <v>-0.80999999999999994</v>
      </c>
      <c r="BE501" s="34" t="s">
        <v>1347</v>
      </c>
      <c r="BF501" s="34">
        <f t="shared" si="245"/>
        <v>-0.80999999999999994</v>
      </c>
      <c r="BG501" s="34" t="e">
        <v>#N/A</v>
      </c>
      <c r="BH501" s="34" t="e">
        <v>#N/A</v>
      </c>
      <c r="BI501" s="34">
        <f t="shared" si="246"/>
        <v>-0.80999999999999994</v>
      </c>
      <c r="BJ501" s="34" t="e">
        <v>#N/A</v>
      </c>
      <c r="BK501" s="34">
        <f t="shared" si="247"/>
        <v>-0.80999999999999994</v>
      </c>
      <c r="BL501" s="34" t="e">
        <v>#N/A</v>
      </c>
      <c r="BM501" s="34">
        <f t="shared" si="248"/>
        <v>-0.80999999999999994</v>
      </c>
      <c r="BN501" s="34" t="e">
        <v>#N/A</v>
      </c>
      <c r="BO501" s="34">
        <f t="shared" si="249"/>
        <v>-0.80999999999999994</v>
      </c>
      <c r="BP501" s="34" t="e">
        <v>#N/A</v>
      </c>
      <c r="BQ501" s="34">
        <f t="shared" si="250"/>
        <v>-0.80999999999999994</v>
      </c>
      <c r="BR501" s="34" t="e">
        <v>#N/A</v>
      </c>
      <c r="BS501" s="34">
        <f t="shared" si="251"/>
        <v>-0.80999999999999994</v>
      </c>
      <c r="BT501" s="34" t="e">
        <v>#N/A</v>
      </c>
      <c r="BU501" s="34" t="e">
        <v>#N/A</v>
      </c>
      <c r="BV501" s="34">
        <f t="shared" si="252"/>
        <v>-1.3499999999999999</v>
      </c>
      <c r="BW501" s="34" t="e">
        <v>#N/A</v>
      </c>
      <c r="BX501" s="34">
        <f t="shared" si="252"/>
        <v>-1.3499999999999999</v>
      </c>
      <c r="BY501" s="34" t="s">
        <v>1333</v>
      </c>
      <c r="BZ501" s="34">
        <f t="shared" si="252"/>
        <v>-1.3499999999999999</v>
      </c>
      <c r="CA501" s="34" t="e">
        <v>#N/A</v>
      </c>
      <c r="CB501" s="34">
        <f t="shared" si="252"/>
        <v>-1.3499999999999999</v>
      </c>
      <c r="CC501" s="34" t="e">
        <v>#N/A</v>
      </c>
      <c r="CD501" s="34">
        <f t="shared" si="253"/>
        <v>-1.3499999999999999</v>
      </c>
      <c r="CE501" s="34" t="e">
        <v>#N/A</v>
      </c>
      <c r="CF501" s="34">
        <f t="shared" si="254"/>
        <v>-1.3499999999999999</v>
      </c>
      <c r="CG501" s="34">
        <v>2</v>
      </c>
      <c r="CH501" s="34" t="s">
        <v>1321</v>
      </c>
      <c r="CI501" s="34">
        <f t="shared" si="255"/>
        <v>-1.3499999999999999</v>
      </c>
      <c r="CJ501" s="34" t="s">
        <v>1328</v>
      </c>
      <c r="CK501" s="34">
        <f t="shared" si="256"/>
        <v>-1.3499999999999999</v>
      </c>
      <c r="CL501" s="34" t="s">
        <v>1333</v>
      </c>
      <c r="CM501" s="34">
        <f t="shared" si="257"/>
        <v>-1.3499999999999999</v>
      </c>
      <c r="CN501" s="34" t="s">
        <v>1337</v>
      </c>
      <c r="CO501" s="34">
        <f t="shared" si="258"/>
        <v>-1.3499999999999999</v>
      </c>
      <c r="CP501" s="34" t="s">
        <v>1338</v>
      </c>
      <c r="CQ501" s="34">
        <f t="shared" si="259"/>
        <v>-1.3499999999999999</v>
      </c>
      <c r="CR501" s="34" t="s">
        <v>1347</v>
      </c>
      <c r="CS501" s="34">
        <f t="shared" si="260"/>
        <v>-1.3499999999999999</v>
      </c>
    </row>
    <row r="502" spans="1:97" s="44" customFormat="1" ht="15.75">
      <c r="A502" s="42" t="s">
        <v>1194</v>
      </c>
      <c r="B502" s="40" t="s">
        <v>674</v>
      </c>
      <c r="C502" s="42" t="s">
        <v>44</v>
      </c>
      <c r="D502" s="42" t="s">
        <v>9</v>
      </c>
      <c r="E502" s="35"/>
      <c r="F502" s="42">
        <v>0</v>
      </c>
      <c r="G502" s="34">
        <v>0</v>
      </c>
      <c r="H502" s="34">
        <v>98</v>
      </c>
      <c r="I502" s="34">
        <v>80</v>
      </c>
      <c r="J502" s="34">
        <v>65</v>
      </c>
      <c r="K502" s="73">
        <v>57.5</v>
      </c>
      <c r="L502" s="34">
        <v>54</v>
      </c>
      <c r="M502" s="34">
        <v>49</v>
      </c>
      <c r="N502" s="34">
        <v>404</v>
      </c>
      <c r="O502" s="34" t="str">
        <f>IF(D502="理科",IF(N502&gt;=分数线!$C$2,"本科",""),IF(D502="文科",IF(N502&gt;=分数线!$C$3,"本科","")))</f>
        <v/>
      </c>
      <c r="P502" s="34">
        <f t="shared" si="228"/>
        <v>0</v>
      </c>
      <c r="Q502" s="34" t="str">
        <f>IF(D502="理科",IF(N502&gt;=分数线!$C$6,"重本",""),IF(D502="文科",IF(N502&gt;=分数线!$C$7,"重本","")))</f>
        <v/>
      </c>
      <c r="R502" s="34">
        <f t="shared" si="232"/>
        <v>0</v>
      </c>
      <c r="S502" s="34">
        <f t="shared" si="233"/>
        <v>0</v>
      </c>
      <c r="T502" s="34" t="e">
        <v>#N/A</v>
      </c>
      <c r="U502" s="34" t="e">
        <v>#N/A</v>
      </c>
      <c r="V502" s="34">
        <f t="shared" si="234"/>
        <v>0</v>
      </c>
      <c r="W502" s="34" t="e">
        <v>#N/A</v>
      </c>
      <c r="X502" s="34">
        <f t="shared" si="234"/>
        <v>0</v>
      </c>
      <c r="Y502" s="34" t="e">
        <v>#N/A</v>
      </c>
      <c r="Z502" s="34">
        <f t="shared" si="234"/>
        <v>0</v>
      </c>
      <c r="AA502" s="34" t="e">
        <v>#N/A</v>
      </c>
      <c r="AB502" s="34">
        <f t="shared" si="234"/>
        <v>0</v>
      </c>
      <c r="AC502" s="34" t="e">
        <v>#N/A</v>
      </c>
      <c r="AD502" s="34">
        <f t="shared" si="235"/>
        <v>0</v>
      </c>
      <c r="AE502" s="34" t="e">
        <v>#N/A</v>
      </c>
      <c r="AF502" s="34">
        <f t="shared" si="236"/>
        <v>0</v>
      </c>
      <c r="AG502" s="34" t="s">
        <v>222</v>
      </c>
      <c r="AH502" s="34" t="s">
        <v>1321</v>
      </c>
      <c r="AI502" s="34">
        <f t="shared" si="237"/>
        <v>0</v>
      </c>
      <c r="AJ502" s="34" t="s">
        <v>1364</v>
      </c>
      <c r="AK502" s="34">
        <f t="shared" si="238"/>
        <v>0</v>
      </c>
      <c r="AL502" s="34" t="s">
        <v>1333</v>
      </c>
      <c r="AM502" s="34">
        <f t="shared" si="239"/>
        <v>0</v>
      </c>
      <c r="AN502" s="34" t="s">
        <v>1336</v>
      </c>
      <c r="AO502" s="34">
        <f t="shared" si="240"/>
        <v>0</v>
      </c>
      <c r="AP502" s="34" t="s">
        <v>1338</v>
      </c>
      <c r="AQ502" s="34">
        <f t="shared" si="241"/>
        <v>0</v>
      </c>
      <c r="AR502" s="34" t="s">
        <v>1347</v>
      </c>
      <c r="AS502" s="34">
        <f t="shared" si="242"/>
        <v>0</v>
      </c>
      <c r="AT502" s="34" t="s">
        <v>222</v>
      </c>
      <c r="AU502" s="34" t="s">
        <v>1321</v>
      </c>
      <c r="AV502" s="34">
        <f t="shared" si="243"/>
        <v>0</v>
      </c>
      <c r="AW502" s="34" t="s">
        <v>1328</v>
      </c>
      <c r="AX502" s="34">
        <f t="shared" si="243"/>
        <v>0</v>
      </c>
      <c r="AY502" s="34" t="s">
        <v>1333</v>
      </c>
      <c r="AZ502" s="34">
        <f t="shared" si="243"/>
        <v>0</v>
      </c>
      <c r="BA502" s="34" t="s">
        <v>74</v>
      </c>
      <c r="BB502" s="34">
        <f t="shared" si="243"/>
        <v>0</v>
      </c>
      <c r="BC502" s="34" t="s">
        <v>1338</v>
      </c>
      <c r="BD502" s="34">
        <f t="shared" si="244"/>
        <v>0</v>
      </c>
      <c r="BE502" s="34" t="s">
        <v>1347</v>
      </c>
      <c r="BF502" s="34">
        <f t="shared" si="245"/>
        <v>0</v>
      </c>
      <c r="BG502" s="34">
        <v>2</v>
      </c>
      <c r="BH502" s="34" t="s">
        <v>1321</v>
      </c>
      <c r="BI502" s="34">
        <f t="shared" si="246"/>
        <v>0</v>
      </c>
      <c r="BJ502" s="34" t="s">
        <v>1328</v>
      </c>
      <c r="BK502" s="34">
        <f t="shared" si="247"/>
        <v>0</v>
      </c>
      <c r="BL502" s="34" t="s">
        <v>1333</v>
      </c>
      <c r="BM502" s="34">
        <f t="shared" si="248"/>
        <v>0</v>
      </c>
      <c r="BN502" s="34" t="s">
        <v>74</v>
      </c>
      <c r="BO502" s="34">
        <f t="shared" si="249"/>
        <v>0</v>
      </c>
      <c r="BP502" s="34" t="s">
        <v>1338</v>
      </c>
      <c r="BQ502" s="34">
        <f t="shared" si="250"/>
        <v>0</v>
      </c>
      <c r="BR502" s="34" t="s">
        <v>1347</v>
      </c>
      <c r="BS502" s="34">
        <f t="shared" si="251"/>
        <v>0</v>
      </c>
      <c r="BT502" s="34">
        <v>2</v>
      </c>
      <c r="BU502" s="34" t="s">
        <v>1321</v>
      </c>
      <c r="BV502" s="34">
        <f t="shared" si="252"/>
        <v>0</v>
      </c>
      <c r="BW502" s="34" t="s">
        <v>1328</v>
      </c>
      <c r="BX502" s="34">
        <f t="shared" si="252"/>
        <v>0</v>
      </c>
      <c r="BY502" s="34" t="s">
        <v>1333</v>
      </c>
      <c r="BZ502" s="34">
        <f t="shared" si="252"/>
        <v>0</v>
      </c>
      <c r="CA502" s="34" t="s">
        <v>21</v>
      </c>
      <c r="CB502" s="34">
        <f t="shared" si="252"/>
        <v>0</v>
      </c>
      <c r="CC502" s="34" t="s">
        <v>1338</v>
      </c>
      <c r="CD502" s="34">
        <f t="shared" si="253"/>
        <v>0</v>
      </c>
      <c r="CE502" s="34" t="s">
        <v>1347</v>
      </c>
      <c r="CF502" s="34">
        <f t="shared" si="254"/>
        <v>0</v>
      </c>
      <c r="CG502" s="34">
        <v>2</v>
      </c>
      <c r="CH502" s="34" t="s">
        <v>1321</v>
      </c>
      <c r="CI502" s="34">
        <f t="shared" si="255"/>
        <v>0</v>
      </c>
      <c r="CJ502" s="34" t="s">
        <v>1328</v>
      </c>
      <c r="CK502" s="34">
        <f t="shared" si="256"/>
        <v>0</v>
      </c>
      <c r="CL502" s="34" t="s">
        <v>1333</v>
      </c>
      <c r="CM502" s="34">
        <f t="shared" si="257"/>
        <v>0</v>
      </c>
      <c r="CN502" s="34" t="s">
        <v>1337</v>
      </c>
      <c r="CO502" s="34">
        <f t="shared" si="258"/>
        <v>0</v>
      </c>
      <c r="CP502" s="34" t="s">
        <v>1338</v>
      </c>
      <c r="CQ502" s="34">
        <f t="shared" si="259"/>
        <v>0</v>
      </c>
      <c r="CR502" s="34" t="s">
        <v>1347</v>
      </c>
      <c r="CS502" s="34">
        <f t="shared" si="260"/>
        <v>0</v>
      </c>
    </row>
    <row r="503" spans="1:97" s="44" customFormat="1" ht="15.75">
      <c r="A503" s="42" t="s">
        <v>1195</v>
      </c>
      <c r="B503" s="40" t="s">
        <v>675</v>
      </c>
      <c r="C503" s="42" t="s">
        <v>44</v>
      </c>
      <c r="D503" s="42" t="s">
        <v>9</v>
      </c>
      <c r="E503" s="35"/>
      <c r="F503" s="42">
        <v>0</v>
      </c>
      <c r="G503" s="34">
        <v>0</v>
      </c>
      <c r="H503" s="34">
        <v>90</v>
      </c>
      <c r="I503" s="34">
        <v>57</v>
      </c>
      <c r="J503" s="34">
        <v>96</v>
      </c>
      <c r="K503" s="73">
        <v>55.5</v>
      </c>
      <c r="L503" s="34">
        <v>59.5</v>
      </c>
      <c r="M503" s="34">
        <v>46</v>
      </c>
      <c r="N503" s="34">
        <v>404</v>
      </c>
      <c r="O503" s="34" t="str">
        <f>IF(D503="理科",IF(N503&gt;=分数线!$C$2,"本科",""),IF(D503="文科",IF(N503&gt;=分数线!$C$3,"本科","")))</f>
        <v/>
      </c>
      <c r="P503" s="34">
        <f t="shared" si="228"/>
        <v>0</v>
      </c>
      <c r="Q503" s="34" t="str">
        <f>IF(D503="理科",IF(N503&gt;=分数线!$C$6,"重本",""),IF(D503="文科",IF(N503&gt;=分数线!$C$7,"重本","")))</f>
        <v/>
      </c>
      <c r="R503" s="34">
        <f t="shared" si="232"/>
        <v>0</v>
      </c>
      <c r="S503" s="34">
        <f t="shared" si="233"/>
        <v>0</v>
      </c>
      <c r="T503" s="34">
        <v>5</v>
      </c>
      <c r="U503" s="34" t="s">
        <v>1320</v>
      </c>
      <c r="V503" s="34">
        <f t="shared" si="234"/>
        <v>0</v>
      </c>
      <c r="W503" s="34" t="s">
        <v>1328</v>
      </c>
      <c r="X503" s="34">
        <f t="shared" si="234"/>
        <v>0</v>
      </c>
      <c r="Y503" s="34" t="s">
        <v>1353</v>
      </c>
      <c r="Z503" s="34">
        <f t="shared" si="234"/>
        <v>0</v>
      </c>
      <c r="AA503" s="34" t="s">
        <v>74</v>
      </c>
      <c r="AB503" s="34">
        <f t="shared" si="234"/>
        <v>0</v>
      </c>
      <c r="AC503" s="34" t="s">
        <v>1338</v>
      </c>
      <c r="AD503" s="34">
        <f t="shared" si="235"/>
        <v>0</v>
      </c>
      <c r="AE503" s="34" t="s">
        <v>1346</v>
      </c>
      <c r="AF503" s="34">
        <f t="shared" si="236"/>
        <v>0</v>
      </c>
      <c r="AG503" s="34" t="e">
        <v>#N/A</v>
      </c>
      <c r="AH503" s="34" t="e">
        <v>#N/A</v>
      </c>
      <c r="AI503" s="34">
        <f t="shared" si="237"/>
        <v>0</v>
      </c>
      <c r="AJ503" s="34" t="e">
        <v>#N/A</v>
      </c>
      <c r="AK503" s="34">
        <f t="shared" si="238"/>
        <v>0</v>
      </c>
      <c r="AL503" s="34" t="e">
        <v>#N/A</v>
      </c>
      <c r="AM503" s="34">
        <f t="shared" si="239"/>
        <v>0</v>
      </c>
      <c r="AN503" s="34" t="e">
        <v>#N/A</v>
      </c>
      <c r="AO503" s="34">
        <f t="shared" si="240"/>
        <v>0</v>
      </c>
      <c r="AP503" s="34" t="e">
        <v>#N/A</v>
      </c>
      <c r="AQ503" s="34">
        <f t="shared" si="241"/>
        <v>0</v>
      </c>
      <c r="AR503" s="34" t="e">
        <v>#N/A</v>
      </c>
      <c r="AS503" s="34">
        <f t="shared" si="242"/>
        <v>0</v>
      </c>
      <c r="AT503" s="34" t="s">
        <v>224</v>
      </c>
      <c r="AU503" s="34" t="s">
        <v>1320</v>
      </c>
      <c r="AV503" s="34">
        <f t="shared" si="243"/>
        <v>0</v>
      </c>
      <c r="AW503" s="34" t="s">
        <v>982</v>
      </c>
      <c r="AX503" s="34">
        <f t="shared" si="243"/>
        <v>0</v>
      </c>
      <c r="AY503" s="34" t="s">
        <v>1361</v>
      </c>
      <c r="AZ503" s="34">
        <f t="shared" si="243"/>
        <v>0</v>
      </c>
      <c r="BA503" s="34" t="s">
        <v>74</v>
      </c>
      <c r="BB503" s="34">
        <f t="shared" si="243"/>
        <v>0</v>
      </c>
      <c r="BC503" s="34" t="s">
        <v>1338</v>
      </c>
      <c r="BD503" s="34">
        <f t="shared" si="244"/>
        <v>0</v>
      </c>
      <c r="BE503" s="34" t="s">
        <v>1346</v>
      </c>
      <c r="BF503" s="34">
        <f t="shared" si="245"/>
        <v>0</v>
      </c>
      <c r="BG503" s="34">
        <v>5</v>
      </c>
      <c r="BH503" s="34" t="s">
        <v>1320</v>
      </c>
      <c r="BI503" s="34">
        <f t="shared" si="246"/>
        <v>0</v>
      </c>
      <c r="BJ503" s="34" t="s">
        <v>982</v>
      </c>
      <c r="BK503" s="34">
        <f t="shared" si="247"/>
        <v>0</v>
      </c>
      <c r="BL503" s="34" t="s">
        <v>1354</v>
      </c>
      <c r="BM503" s="34">
        <f t="shared" si="248"/>
        <v>0</v>
      </c>
      <c r="BN503" s="34" t="s">
        <v>74</v>
      </c>
      <c r="BO503" s="34">
        <f t="shared" si="249"/>
        <v>0</v>
      </c>
      <c r="BP503" s="34" t="s">
        <v>1338</v>
      </c>
      <c r="BQ503" s="34">
        <f t="shared" si="250"/>
        <v>0</v>
      </c>
      <c r="BR503" s="34" t="s">
        <v>1346</v>
      </c>
      <c r="BS503" s="34">
        <f t="shared" si="251"/>
        <v>0</v>
      </c>
      <c r="BT503" s="34">
        <v>5</v>
      </c>
      <c r="BU503" s="34" t="s">
        <v>1320</v>
      </c>
      <c r="BV503" s="34">
        <f t="shared" si="252"/>
        <v>0</v>
      </c>
      <c r="BW503" s="34" t="s">
        <v>1329</v>
      </c>
      <c r="BX503" s="34">
        <f t="shared" si="252"/>
        <v>0</v>
      </c>
      <c r="BY503" s="34" t="s">
        <v>70</v>
      </c>
      <c r="BZ503" s="34">
        <f t="shared" si="252"/>
        <v>0</v>
      </c>
      <c r="CA503" s="34" t="s">
        <v>21</v>
      </c>
      <c r="CB503" s="34">
        <f t="shared" si="252"/>
        <v>0</v>
      </c>
      <c r="CC503" s="34" t="s">
        <v>1338</v>
      </c>
      <c r="CD503" s="34">
        <f t="shared" si="253"/>
        <v>0</v>
      </c>
      <c r="CE503" s="34" t="s">
        <v>1346</v>
      </c>
      <c r="CF503" s="34">
        <f t="shared" si="254"/>
        <v>0</v>
      </c>
      <c r="CG503" s="34">
        <v>5</v>
      </c>
      <c r="CH503" s="34" t="s">
        <v>1320</v>
      </c>
      <c r="CI503" s="34">
        <f t="shared" si="255"/>
        <v>0</v>
      </c>
      <c r="CJ503" s="34" t="s">
        <v>1329</v>
      </c>
      <c r="CK503" s="34">
        <f t="shared" si="256"/>
        <v>0</v>
      </c>
      <c r="CL503" s="34" t="s">
        <v>70</v>
      </c>
      <c r="CM503" s="34">
        <f t="shared" si="257"/>
        <v>0</v>
      </c>
      <c r="CN503" s="34" t="s">
        <v>1337</v>
      </c>
      <c r="CO503" s="34">
        <f t="shared" si="258"/>
        <v>0</v>
      </c>
      <c r="CP503" s="34" t="s">
        <v>1338</v>
      </c>
      <c r="CQ503" s="34">
        <f t="shared" si="259"/>
        <v>0</v>
      </c>
      <c r="CR503" s="34" t="s">
        <v>1346</v>
      </c>
      <c r="CS503" s="34">
        <f t="shared" si="260"/>
        <v>0</v>
      </c>
    </row>
    <row r="504" spans="1:97" s="44" customFormat="1" ht="15.75">
      <c r="A504" s="42" t="s">
        <v>1196</v>
      </c>
      <c r="B504" s="40" t="s">
        <v>676</v>
      </c>
      <c r="C504" s="42" t="s">
        <v>44</v>
      </c>
      <c r="D504" s="42" t="s">
        <v>9</v>
      </c>
      <c r="E504" s="35"/>
      <c r="F504" s="42">
        <v>0</v>
      </c>
      <c r="G504" s="34">
        <v>0</v>
      </c>
      <c r="H504" s="34">
        <v>90</v>
      </c>
      <c r="I504" s="34">
        <v>59</v>
      </c>
      <c r="J504" s="34">
        <v>68</v>
      </c>
      <c r="K504" s="73">
        <v>59.5</v>
      </c>
      <c r="L504" s="34">
        <v>65.5</v>
      </c>
      <c r="M504" s="34">
        <v>60</v>
      </c>
      <c r="N504" s="34">
        <v>402</v>
      </c>
      <c r="O504" s="34" t="str">
        <f>IF(D504="理科",IF(N504&gt;=分数线!$C$2,"本科",""),IF(D504="文科",IF(N504&gt;=分数线!$C$3,"本科","")))</f>
        <v/>
      </c>
      <c r="P504" s="34">
        <f t="shared" si="228"/>
        <v>0</v>
      </c>
      <c r="Q504" s="34" t="str">
        <f>IF(D504="理科",IF(N504&gt;=分数线!$C$6,"重本",""),IF(D504="文科",IF(N504&gt;=分数线!$C$7,"重本","")))</f>
        <v/>
      </c>
      <c r="R504" s="34">
        <f t="shared" si="232"/>
        <v>0</v>
      </c>
      <c r="S504" s="34">
        <f t="shared" si="233"/>
        <v>0</v>
      </c>
      <c r="T504" s="34">
        <v>5</v>
      </c>
      <c r="U504" s="34" t="s">
        <v>1320</v>
      </c>
      <c r="V504" s="34">
        <f t="shared" si="234"/>
        <v>0</v>
      </c>
      <c r="W504" s="34" t="s">
        <v>1328</v>
      </c>
      <c r="X504" s="34">
        <f t="shared" si="234"/>
        <v>0</v>
      </c>
      <c r="Y504" s="34" t="s">
        <v>1353</v>
      </c>
      <c r="Z504" s="34">
        <f t="shared" si="234"/>
        <v>0</v>
      </c>
      <c r="AA504" s="34" t="s">
        <v>74</v>
      </c>
      <c r="AB504" s="34">
        <f t="shared" si="234"/>
        <v>0</v>
      </c>
      <c r="AC504" s="34" t="s">
        <v>1338</v>
      </c>
      <c r="AD504" s="34">
        <f t="shared" si="235"/>
        <v>0</v>
      </c>
      <c r="AE504" s="34" t="s">
        <v>1346</v>
      </c>
      <c r="AF504" s="34">
        <f t="shared" si="236"/>
        <v>0</v>
      </c>
      <c r="AG504" s="34" t="s">
        <v>224</v>
      </c>
      <c r="AH504" s="34" t="s">
        <v>1320</v>
      </c>
      <c r="AI504" s="34">
        <f t="shared" si="237"/>
        <v>0</v>
      </c>
      <c r="AJ504" s="34" t="s">
        <v>1328</v>
      </c>
      <c r="AK504" s="34">
        <f t="shared" si="238"/>
        <v>0</v>
      </c>
      <c r="AL504" s="34" t="s">
        <v>1353</v>
      </c>
      <c r="AM504" s="34">
        <f t="shared" si="239"/>
        <v>0</v>
      </c>
      <c r="AN504" s="34" t="s">
        <v>74</v>
      </c>
      <c r="AO504" s="34">
        <f t="shared" si="240"/>
        <v>0</v>
      </c>
      <c r="AP504" s="34" t="s">
        <v>1338</v>
      </c>
      <c r="AQ504" s="34">
        <f t="shared" si="241"/>
        <v>0</v>
      </c>
      <c r="AR504" s="34" t="s">
        <v>1346</v>
      </c>
      <c r="AS504" s="34">
        <f t="shared" si="242"/>
        <v>0</v>
      </c>
      <c r="AT504" s="34" t="s">
        <v>226</v>
      </c>
      <c r="AU504" s="34" t="s">
        <v>1320</v>
      </c>
      <c r="AV504" s="34">
        <f t="shared" si="243"/>
        <v>0</v>
      </c>
      <c r="AW504" s="34" t="s">
        <v>1327</v>
      </c>
      <c r="AX504" s="34">
        <f t="shared" si="243"/>
        <v>0</v>
      </c>
      <c r="AY504" s="34" t="s">
        <v>1332</v>
      </c>
      <c r="AZ504" s="34">
        <f t="shared" si="243"/>
        <v>0</v>
      </c>
      <c r="BA504" s="34" t="s">
        <v>1336</v>
      </c>
      <c r="BB504" s="34">
        <f t="shared" si="243"/>
        <v>0</v>
      </c>
      <c r="BC504" s="34" t="s">
        <v>1341</v>
      </c>
      <c r="BD504" s="34">
        <f t="shared" si="244"/>
        <v>0</v>
      </c>
      <c r="BE504" s="34" t="s">
        <v>1346</v>
      </c>
      <c r="BF504" s="34">
        <f t="shared" si="245"/>
        <v>0</v>
      </c>
      <c r="BG504" s="34">
        <v>1</v>
      </c>
      <c r="BH504" s="34" t="s">
        <v>1320</v>
      </c>
      <c r="BI504" s="34">
        <f t="shared" si="246"/>
        <v>0</v>
      </c>
      <c r="BJ504" s="34" t="s">
        <v>1327</v>
      </c>
      <c r="BK504" s="34">
        <f t="shared" si="247"/>
        <v>0</v>
      </c>
      <c r="BL504" s="34" t="s">
        <v>1332</v>
      </c>
      <c r="BM504" s="34">
        <f t="shared" si="248"/>
        <v>0</v>
      </c>
      <c r="BN504" s="34" t="s">
        <v>1336</v>
      </c>
      <c r="BO504" s="34">
        <f t="shared" si="249"/>
        <v>0</v>
      </c>
      <c r="BP504" s="34" t="s">
        <v>1341</v>
      </c>
      <c r="BQ504" s="34">
        <f t="shared" si="250"/>
        <v>0</v>
      </c>
      <c r="BR504" s="34" t="s">
        <v>1346</v>
      </c>
      <c r="BS504" s="34">
        <f t="shared" si="251"/>
        <v>0</v>
      </c>
      <c r="BT504" s="34">
        <v>1</v>
      </c>
      <c r="BU504" s="34" t="s">
        <v>1320</v>
      </c>
      <c r="BV504" s="34">
        <f t="shared" si="252"/>
        <v>0</v>
      </c>
      <c r="BW504" s="34" t="s">
        <v>1327</v>
      </c>
      <c r="BX504" s="34">
        <f t="shared" si="252"/>
        <v>0</v>
      </c>
      <c r="BY504" s="34" t="s">
        <v>1332</v>
      </c>
      <c r="BZ504" s="34">
        <f t="shared" si="252"/>
        <v>0</v>
      </c>
      <c r="CA504" s="34" t="s">
        <v>1336</v>
      </c>
      <c r="CB504" s="34">
        <f t="shared" si="252"/>
        <v>0</v>
      </c>
      <c r="CC504" s="34" t="s">
        <v>1341</v>
      </c>
      <c r="CD504" s="34">
        <f t="shared" si="253"/>
        <v>0</v>
      </c>
      <c r="CE504" s="34" t="s">
        <v>1346</v>
      </c>
      <c r="CF504" s="34">
        <f t="shared" si="254"/>
        <v>0</v>
      </c>
      <c r="CG504" s="34">
        <v>1</v>
      </c>
      <c r="CH504" s="34" t="s">
        <v>1320</v>
      </c>
      <c r="CI504" s="34">
        <f t="shared" si="255"/>
        <v>0</v>
      </c>
      <c r="CJ504" s="34" t="s">
        <v>1327</v>
      </c>
      <c r="CK504" s="34">
        <f t="shared" si="256"/>
        <v>0</v>
      </c>
      <c r="CL504" s="34" t="s">
        <v>1332</v>
      </c>
      <c r="CM504" s="34">
        <f t="shared" si="257"/>
        <v>0</v>
      </c>
      <c r="CN504" s="34" t="s">
        <v>1336</v>
      </c>
      <c r="CO504" s="34">
        <f t="shared" si="258"/>
        <v>0</v>
      </c>
      <c r="CP504" s="34" t="s">
        <v>1341</v>
      </c>
      <c r="CQ504" s="34">
        <f t="shared" si="259"/>
        <v>0</v>
      </c>
      <c r="CR504" s="34" t="s">
        <v>1346</v>
      </c>
      <c r="CS504" s="34">
        <f t="shared" si="260"/>
        <v>0</v>
      </c>
    </row>
    <row r="505" spans="1:97" s="44" customFormat="1" ht="15.75">
      <c r="A505" s="42" t="s">
        <v>1197</v>
      </c>
      <c r="B505" s="40" t="s">
        <v>677</v>
      </c>
      <c r="C505" s="42" t="s">
        <v>44</v>
      </c>
      <c r="D505" s="42" t="s">
        <v>9</v>
      </c>
      <c r="E505" s="35"/>
      <c r="F505" s="42">
        <v>0</v>
      </c>
      <c r="G505" s="34">
        <v>0</v>
      </c>
      <c r="H505" s="34">
        <v>93</v>
      </c>
      <c r="I505" s="34">
        <v>60</v>
      </c>
      <c r="J505" s="34">
        <v>72</v>
      </c>
      <c r="K505" s="73">
        <v>69</v>
      </c>
      <c r="L505" s="34">
        <v>52.5</v>
      </c>
      <c r="M505" s="34">
        <v>55</v>
      </c>
      <c r="N505" s="34">
        <v>402</v>
      </c>
      <c r="O505" s="34" t="str">
        <f>IF(D505="理科",IF(N505&gt;=分数线!$C$2,"本科",""),IF(D505="文科",IF(N505&gt;=分数线!$C$3,"本科","")))</f>
        <v/>
      </c>
      <c r="P505" s="34">
        <f t="shared" si="228"/>
        <v>0</v>
      </c>
      <c r="Q505" s="34" t="str">
        <f>IF(D505="理科",IF(N505&gt;=分数线!$C$6,"重本",""),IF(D505="文科",IF(N505&gt;=分数线!$C$7,"重本","")))</f>
        <v/>
      </c>
      <c r="R505" s="34">
        <f t="shared" si="232"/>
        <v>0</v>
      </c>
      <c r="S505" s="34">
        <f t="shared" si="233"/>
        <v>0</v>
      </c>
      <c r="T505" s="34">
        <v>8</v>
      </c>
      <c r="U505" s="34" t="s">
        <v>1324</v>
      </c>
      <c r="V505" s="34">
        <f t="shared" si="234"/>
        <v>0</v>
      </c>
      <c r="W505" s="34" t="s">
        <v>1330</v>
      </c>
      <c r="X505" s="34">
        <f t="shared" si="234"/>
        <v>0</v>
      </c>
      <c r="Y505" s="34" t="s">
        <v>1365</v>
      </c>
      <c r="Z505" s="34">
        <f t="shared" si="234"/>
        <v>0</v>
      </c>
      <c r="AA505" s="34" t="s">
        <v>1336</v>
      </c>
      <c r="AB505" s="34">
        <f t="shared" si="234"/>
        <v>0</v>
      </c>
      <c r="AC505" s="34" t="s">
        <v>1338</v>
      </c>
      <c r="AD505" s="34">
        <f t="shared" si="235"/>
        <v>0</v>
      </c>
      <c r="AE505" s="34" t="s">
        <v>1368</v>
      </c>
      <c r="AF505" s="34">
        <f t="shared" si="236"/>
        <v>0</v>
      </c>
      <c r="AG505" s="34" t="s">
        <v>226</v>
      </c>
      <c r="AH505" s="34" t="s">
        <v>1320</v>
      </c>
      <c r="AI505" s="34">
        <f t="shared" si="237"/>
        <v>0</v>
      </c>
      <c r="AJ505" s="34" t="s">
        <v>1327</v>
      </c>
      <c r="AK505" s="34">
        <f t="shared" si="238"/>
        <v>0</v>
      </c>
      <c r="AL505" s="34" t="s">
        <v>1332</v>
      </c>
      <c r="AM505" s="34">
        <f t="shared" si="239"/>
        <v>0</v>
      </c>
      <c r="AN505" s="34" t="s">
        <v>1367</v>
      </c>
      <c r="AO505" s="34">
        <f t="shared" si="240"/>
        <v>0</v>
      </c>
      <c r="AP505" s="34" t="s">
        <v>1341</v>
      </c>
      <c r="AQ505" s="34">
        <f t="shared" si="241"/>
        <v>0</v>
      </c>
      <c r="AR505" s="34" t="s">
        <v>1346</v>
      </c>
      <c r="AS505" s="34">
        <f t="shared" si="242"/>
        <v>0</v>
      </c>
      <c r="AT505" s="34" t="s">
        <v>226</v>
      </c>
      <c r="AU505" s="34" t="s">
        <v>1320</v>
      </c>
      <c r="AV505" s="34">
        <f t="shared" si="243"/>
        <v>0</v>
      </c>
      <c r="AW505" s="34" t="s">
        <v>1327</v>
      </c>
      <c r="AX505" s="34">
        <f t="shared" si="243"/>
        <v>0</v>
      </c>
      <c r="AY505" s="34" t="s">
        <v>1332</v>
      </c>
      <c r="AZ505" s="34">
        <f t="shared" si="243"/>
        <v>0</v>
      </c>
      <c r="BA505" s="34" t="s">
        <v>1336</v>
      </c>
      <c r="BB505" s="34">
        <f t="shared" si="243"/>
        <v>0</v>
      </c>
      <c r="BC505" s="34" t="s">
        <v>1341</v>
      </c>
      <c r="BD505" s="34">
        <f t="shared" si="244"/>
        <v>0</v>
      </c>
      <c r="BE505" s="34" t="s">
        <v>1346</v>
      </c>
      <c r="BF505" s="34">
        <f t="shared" si="245"/>
        <v>0</v>
      </c>
      <c r="BG505" s="34">
        <v>1</v>
      </c>
      <c r="BH505" s="34" t="s">
        <v>1320</v>
      </c>
      <c r="BI505" s="34">
        <f t="shared" si="246"/>
        <v>0</v>
      </c>
      <c r="BJ505" s="34" t="s">
        <v>1327</v>
      </c>
      <c r="BK505" s="34">
        <f t="shared" si="247"/>
        <v>0</v>
      </c>
      <c r="BL505" s="34" t="s">
        <v>1332</v>
      </c>
      <c r="BM505" s="34">
        <f t="shared" si="248"/>
        <v>0</v>
      </c>
      <c r="BN505" s="34" t="s">
        <v>1336</v>
      </c>
      <c r="BO505" s="34">
        <f t="shared" si="249"/>
        <v>0</v>
      </c>
      <c r="BP505" s="34" t="s">
        <v>1341</v>
      </c>
      <c r="BQ505" s="34">
        <f t="shared" si="250"/>
        <v>0</v>
      </c>
      <c r="BR505" s="34" t="s">
        <v>1346</v>
      </c>
      <c r="BS505" s="34">
        <f t="shared" si="251"/>
        <v>0</v>
      </c>
      <c r="BT505" s="34">
        <v>1</v>
      </c>
      <c r="BU505" s="34" t="s">
        <v>1320</v>
      </c>
      <c r="BV505" s="34">
        <f t="shared" si="252"/>
        <v>0</v>
      </c>
      <c r="BW505" s="34" t="s">
        <v>1327</v>
      </c>
      <c r="BX505" s="34">
        <f t="shared" si="252"/>
        <v>0</v>
      </c>
      <c r="BY505" s="34" t="s">
        <v>1332</v>
      </c>
      <c r="BZ505" s="34">
        <f t="shared" si="252"/>
        <v>0</v>
      </c>
      <c r="CA505" s="34" t="s">
        <v>1336</v>
      </c>
      <c r="CB505" s="34">
        <f t="shared" si="252"/>
        <v>0</v>
      </c>
      <c r="CC505" s="34" t="s">
        <v>1341</v>
      </c>
      <c r="CD505" s="34">
        <f t="shared" si="253"/>
        <v>0</v>
      </c>
      <c r="CE505" s="34" t="s">
        <v>1346</v>
      </c>
      <c r="CF505" s="34">
        <f t="shared" si="254"/>
        <v>0</v>
      </c>
      <c r="CG505" s="34">
        <v>1</v>
      </c>
      <c r="CH505" s="34" t="s">
        <v>1320</v>
      </c>
      <c r="CI505" s="34">
        <f t="shared" si="255"/>
        <v>0</v>
      </c>
      <c r="CJ505" s="34" t="s">
        <v>1327</v>
      </c>
      <c r="CK505" s="34">
        <f t="shared" si="256"/>
        <v>0</v>
      </c>
      <c r="CL505" s="34" t="s">
        <v>1332</v>
      </c>
      <c r="CM505" s="34">
        <f t="shared" si="257"/>
        <v>0</v>
      </c>
      <c r="CN505" s="34" t="s">
        <v>1336</v>
      </c>
      <c r="CO505" s="34">
        <f t="shared" si="258"/>
        <v>0</v>
      </c>
      <c r="CP505" s="34" t="s">
        <v>1341</v>
      </c>
      <c r="CQ505" s="34">
        <f t="shared" si="259"/>
        <v>0</v>
      </c>
      <c r="CR505" s="34" t="s">
        <v>1346</v>
      </c>
      <c r="CS505" s="34">
        <f t="shared" si="260"/>
        <v>0</v>
      </c>
    </row>
    <row r="506" spans="1:97" s="44" customFormat="1" ht="15.75">
      <c r="A506" s="42" t="s">
        <v>1198</v>
      </c>
      <c r="B506" s="40" t="s">
        <v>678</v>
      </c>
      <c r="C506" s="42" t="s">
        <v>44</v>
      </c>
      <c r="D506" s="42" t="s">
        <v>9</v>
      </c>
      <c r="E506" s="35"/>
      <c r="F506" s="42">
        <v>0</v>
      </c>
      <c r="G506" s="34">
        <v>0</v>
      </c>
      <c r="H506" s="34">
        <v>95</v>
      </c>
      <c r="I506" s="34">
        <v>74</v>
      </c>
      <c r="J506" s="34">
        <v>56</v>
      </c>
      <c r="K506" s="73">
        <v>69</v>
      </c>
      <c r="L506" s="34">
        <v>57</v>
      </c>
      <c r="M506" s="34">
        <v>51</v>
      </c>
      <c r="N506" s="34">
        <v>402</v>
      </c>
      <c r="O506" s="34" t="str">
        <f>IF(D506="理科",IF(N506&gt;=分数线!$C$2,"本科",""),IF(D506="文科",IF(N506&gt;=分数线!$C$3,"本科","")))</f>
        <v/>
      </c>
      <c r="P506" s="34">
        <f t="shared" si="228"/>
        <v>0</v>
      </c>
      <c r="Q506" s="34" t="str">
        <f>IF(D506="理科",IF(N506&gt;=分数线!$C$6,"重本",""),IF(D506="文科",IF(N506&gt;=分数线!$C$7,"重本","")))</f>
        <v/>
      </c>
      <c r="R506" s="34">
        <f t="shared" si="232"/>
        <v>0</v>
      </c>
      <c r="S506" s="34">
        <f t="shared" si="233"/>
        <v>0</v>
      </c>
      <c r="T506" s="34">
        <v>6</v>
      </c>
      <c r="U506" s="34" t="s">
        <v>1321</v>
      </c>
      <c r="V506" s="34">
        <f t="shared" si="234"/>
        <v>0</v>
      </c>
      <c r="W506" s="34" t="s">
        <v>1328</v>
      </c>
      <c r="X506" s="34">
        <f t="shared" si="234"/>
        <v>0</v>
      </c>
      <c r="Y506" s="34" t="s">
        <v>1353</v>
      </c>
      <c r="Z506" s="34">
        <f t="shared" si="234"/>
        <v>0</v>
      </c>
      <c r="AA506" s="34" t="s">
        <v>74</v>
      </c>
      <c r="AB506" s="34">
        <f t="shared" si="234"/>
        <v>0</v>
      </c>
      <c r="AC506" s="34" t="s">
        <v>75</v>
      </c>
      <c r="AD506" s="34">
        <f t="shared" si="235"/>
        <v>0</v>
      </c>
      <c r="AE506" s="34" t="s">
        <v>1368</v>
      </c>
      <c r="AF506" s="34">
        <f t="shared" si="236"/>
        <v>0</v>
      </c>
      <c r="AG506" s="34" t="s">
        <v>224</v>
      </c>
      <c r="AH506" s="34" t="s">
        <v>1320</v>
      </c>
      <c r="AI506" s="34">
        <f t="shared" si="237"/>
        <v>0</v>
      </c>
      <c r="AJ506" s="34" t="s">
        <v>1328</v>
      </c>
      <c r="AK506" s="34">
        <f t="shared" si="238"/>
        <v>0</v>
      </c>
      <c r="AL506" s="34" t="s">
        <v>1353</v>
      </c>
      <c r="AM506" s="34">
        <f t="shared" si="239"/>
        <v>0</v>
      </c>
      <c r="AN506" s="34" t="s">
        <v>74</v>
      </c>
      <c r="AO506" s="34">
        <f t="shared" si="240"/>
        <v>0</v>
      </c>
      <c r="AP506" s="34" t="s">
        <v>1338</v>
      </c>
      <c r="AQ506" s="34">
        <f t="shared" si="241"/>
        <v>0</v>
      </c>
      <c r="AR506" s="34" t="s">
        <v>1346</v>
      </c>
      <c r="AS506" s="34">
        <f t="shared" si="242"/>
        <v>0</v>
      </c>
      <c r="AT506" s="34" t="s">
        <v>224</v>
      </c>
      <c r="AU506" s="34" t="s">
        <v>1320</v>
      </c>
      <c r="AV506" s="34">
        <f t="shared" si="243"/>
        <v>0</v>
      </c>
      <c r="AW506" s="34" t="s">
        <v>982</v>
      </c>
      <c r="AX506" s="34">
        <f t="shared" si="243"/>
        <v>0</v>
      </c>
      <c r="AY506" s="34" t="s">
        <v>1361</v>
      </c>
      <c r="AZ506" s="34">
        <f t="shared" si="243"/>
        <v>0</v>
      </c>
      <c r="BA506" s="34" t="s">
        <v>74</v>
      </c>
      <c r="BB506" s="34">
        <f t="shared" si="243"/>
        <v>0</v>
      </c>
      <c r="BC506" s="34" t="s">
        <v>1338</v>
      </c>
      <c r="BD506" s="34">
        <f t="shared" si="244"/>
        <v>0</v>
      </c>
      <c r="BE506" s="34" t="s">
        <v>1346</v>
      </c>
      <c r="BF506" s="34">
        <f t="shared" si="245"/>
        <v>0</v>
      </c>
      <c r="BG506" s="34">
        <v>5</v>
      </c>
      <c r="BH506" s="34" t="s">
        <v>1320</v>
      </c>
      <c r="BI506" s="34">
        <f t="shared" si="246"/>
        <v>0</v>
      </c>
      <c r="BJ506" s="34" t="s">
        <v>982</v>
      </c>
      <c r="BK506" s="34">
        <f t="shared" si="247"/>
        <v>0</v>
      </c>
      <c r="BL506" s="34" t="s">
        <v>1354</v>
      </c>
      <c r="BM506" s="34">
        <f t="shared" si="248"/>
        <v>0</v>
      </c>
      <c r="BN506" s="34" t="s">
        <v>74</v>
      </c>
      <c r="BO506" s="34">
        <f t="shared" si="249"/>
        <v>0</v>
      </c>
      <c r="BP506" s="34" t="s">
        <v>1338</v>
      </c>
      <c r="BQ506" s="34">
        <f t="shared" si="250"/>
        <v>0</v>
      </c>
      <c r="BR506" s="34" t="s">
        <v>1346</v>
      </c>
      <c r="BS506" s="34">
        <f t="shared" si="251"/>
        <v>0</v>
      </c>
      <c r="BT506" s="34">
        <v>5</v>
      </c>
      <c r="BU506" s="34" t="s">
        <v>1320</v>
      </c>
      <c r="BV506" s="34">
        <f t="shared" si="252"/>
        <v>0</v>
      </c>
      <c r="BW506" s="34" t="s">
        <v>1329</v>
      </c>
      <c r="BX506" s="34">
        <f t="shared" si="252"/>
        <v>0</v>
      </c>
      <c r="BY506" s="34" t="s">
        <v>70</v>
      </c>
      <c r="BZ506" s="34">
        <f t="shared" si="252"/>
        <v>0</v>
      </c>
      <c r="CA506" s="34" t="s">
        <v>21</v>
      </c>
      <c r="CB506" s="34">
        <f t="shared" si="252"/>
        <v>0</v>
      </c>
      <c r="CC506" s="34" t="s">
        <v>1338</v>
      </c>
      <c r="CD506" s="34">
        <f t="shared" si="253"/>
        <v>0</v>
      </c>
      <c r="CE506" s="34" t="s">
        <v>1346</v>
      </c>
      <c r="CF506" s="34">
        <f t="shared" si="254"/>
        <v>0</v>
      </c>
      <c r="CG506" s="34">
        <v>5</v>
      </c>
      <c r="CH506" s="34" t="s">
        <v>1320</v>
      </c>
      <c r="CI506" s="34">
        <f t="shared" si="255"/>
        <v>0</v>
      </c>
      <c r="CJ506" s="34" t="s">
        <v>1329</v>
      </c>
      <c r="CK506" s="34">
        <f t="shared" si="256"/>
        <v>0</v>
      </c>
      <c r="CL506" s="34" t="s">
        <v>70</v>
      </c>
      <c r="CM506" s="34">
        <f t="shared" si="257"/>
        <v>0</v>
      </c>
      <c r="CN506" s="34" t="s">
        <v>1337</v>
      </c>
      <c r="CO506" s="34">
        <f t="shared" si="258"/>
        <v>0</v>
      </c>
      <c r="CP506" s="34" t="s">
        <v>1338</v>
      </c>
      <c r="CQ506" s="34">
        <f t="shared" si="259"/>
        <v>0</v>
      </c>
      <c r="CR506" s="34" t="s">
        <v>1346</v>
      </c>
      <c r="CS506" s="34">
        <f t="shared" si="260"/>
        <v>0</v>
      </c>
    </row>
    <row r="507" spans="1:97" s="44" customFormat="1" ht="15.75">
      <c r="A507" s="42" t="s">
        <v>57</v>
      </c>
      <c r="B507" s="40" t="s">
        <v>679</v>
      </c>
      <c r="C507" s="42" t="s">
        <v>44</v>
      </c>
      <c r="D507" s="42" t="s">
        <v>9</v>
      </c>
      <c r="E507" s="35"/>
      <c r="F507" s="42">
        <v>0</v>
      </c>
      <c r="G507" s="34">
        <v>0</v>
      </c>
      <c r="H507" s="34">
        <v>94</v>
      </c>
      <c r="I507" s="34">
        <v>75</v>
      </c>
      <c r="J507" s="34">
        <v>49</v>
      </c>
      <c r="K507" s="73">
        <v>56</v>
      </c>
      <c r="L507" s="34">
        <v>68</v>
      </c>
      <c r="M507" s="34">
        <v>59</v>
      </c>
      <c r="N507" s="34">
        <v>401</v>
      </c>
      <c r="O507" s="34" t="str">
        <f>IF(D507="理科",IF(N507&gt;=分数线!$C$2,"本科",""),IF(D507="文科",IF(N507&gt;=分数线!$C$3,"本科","")))</f>
        <v/>
      </c>
      <c r="P507" s="34">
        <f t="shared" si="228"/>
        <v>0</v>
      </c>
      <c r="Q507" s="34" t="str">
        <f>IF(D507="理科",IF(N507&gt;=分数线!$C$6,"重本",""),IF(D507="文科",IF(N507&gt;=分数线!$C$7,"重本","")))</f>
        <v/>
      </c>
      <c r="R507" s="34">
        <f t="shared" si="232"/>
        <v>0</v>
      </c>
      <c r="S507" s="34">
        <f t="shared" si="233"/>
        <v>0</v>
      </c>
      <c r="T507" s="34">
        <v>3</v>
      </c>
      <c r="U507" s="34" t="s">
        <v>1326</v>
      </c>
      <c r="V507" s="34">
        <f t="shared" si="234"/>
        <v>0</v>
      </c>
      <c r="W507" s="34" t="s">
        <v>1327</v>
      </c>
      <c r="X507" s="34">
        <f t="shared" si="234"/>
        <v>0</v>
      </c>
      <c r="Y507" s="34" t="s">
        <v>69</v>
      </c>
      <c r="Z507" s="34">
        <f t="shared" si="234"/>
        <v>0</v>
      </c>
      <c r="AA507" s="34" t="s">
        <v>1367</v>
      </c>
      <c r="AB507" s="34">
        <f t="shared" si="234"/>
        <v>0</v>
      </c>
      <c r="AC507" s="34" t="s">
        <v>75</v>
      </c>
      <c r="AD507" s="34">
        <f t="shared" si="235"/>
        <v>0</v>
      </c>
      <c r="AE507" s="34" t="s">
        <v>1347</v>
      </c>
      <c r="AF507" s="34">
        <f t="shared" si="236"/>
        <v>0</v>
      </c>
      <c r="AG507" s="34" t="e">
        <v>#N/A</v>
      </c>
      <c r="AH507" s="34" t="e">
        <v>#N/A</v>
      </c>
      <c r="AI507" s="34">
        <f t="shared" si="237"/>
        <v>0</v>
      </c>
      <c r="AJ507" s="34" t="e">
        <v>#N/A</v>
      </c>
      <c r="AK507" s="34">
        <f t="shared" si="238"/>
        <v>0</v>
      </c>
      <c r="AL507" s="34" t="e">
        <v>#N/A</v>
      </c>
      <c r="AM507" s="34">
        <f t="shared" si="239"/>
        <v>0</v>
      </c>
      <c r="AN507" s="34" t="e">
        <v>#N/A</v>
      </c>
      <c r="AO507" s="34">
        <f t="shared" si="240"/>
        <v>0</v>
      </c>
      <c r="AP507" s="34" t="e">
        <v>#N/A</v>
      </c>
      <c r="AQ507" s="34">
        <f t="shared" si="241"/>
        <v>0</v>
      </c>
      <c r="AR507" s="34" t="e">
        <v>#N/A</v>
      </c>
      <c r="AS507" s="34">
        <f t="shared" si="242"/>
        <v>0</v>
      </c>
      <c r="AT507" s="34" t="s">
        <v>223</v>
      </c>
      <c r="AU507" s="34" t="s">
        <v>1323</v>
      </c>
      <c r="AV507" s="34">
        <f t="shared" si="243"/>
        <v>0</v>
      </c>
      <c r="AW507" s="34" t="s">
        <v>1327</v>
      </c>
      <c r="AX507" s="34">
        <f t="shared" si="243"/>
        <v>0</v>
      </c>
      <c r="AY507" s="34" t="s">
        <v>1355</v>
      </c>
      <c r="AZ507" s="34">
        <f t="shared" si="243"/>
        <v>0</v>
      </c>
      <c r="BA507" s="34" t="s">
        <v>1336</v>
      </c>
      <c r="BB507" s="34">
        <f t="shared" si="243"/>
        <v>0</v>
      </c>
      <c r="BC507" s="34" t="s">
        <v>75</v>
      </c>
      <c r="BD507" s="34">
        <f t="shared" si="244"/>
        <v>0</v>
      </c>
      <c r="BE507" s="34" t="s">
        <v>1347</v>
      </c>
      <c r="BF507" s="34">
        <f t="shared" si="245"/>
        <v>0</v>
      </c>
      <c r="BG507" s="34">
        <v>3</v>
      </c>
      <c r="BH507" s="34" t="s">
        <v>1323</v>
      </c>
      <c r="BI507" s="34">
        <f t="shared" si="246"/>
        <v>0</v>
      </c>
      <c r="BJ507" s="34" t="s">
        <v>1327</v>
      </c>
      <c r="BK507" s="34">
        <f t="shared" si="247"/>
        <v>0</v>
      </c>
      <c r="BL507" s="34" t="s">
        <v>1355</v>
      </c>
      <c r="BM507" s="34">
        <f t="shared" si="248"/>
        <v>0</v>
      </c>
      <c r="BN507" s="34" t="s">
        <v>1336</v>
      </c>
      <c r="BO507" s="34">
        <f t="shared" si="249"/>
        <v>0</v>
      </c>
      <c r="BP507" s="34" t="s">
        <v>1338</v>
      </c>
      <c r="BQ507" s="34">
        <f t="shared" si="250"/>
        <v>0</v>
      </c>
      <c r="BR507" s="34" t="s">
        <v>1347</v>
      </c>
      <c r="BS507" s="34">
        <f t="shared" si="251"/>
        <v>0</v>
      </c>
      <c r="BT507" s="34">
        <v>3</v>
      </c>
      <c r="BU507" s="34" t="s">
        <v>1322</v>
      </c>
      <c r="BV507" s="34">
        <f t="shared" si="252"/>
        <v>0</v>
      </c>
      <c r="BW507" s="34" t="s">
        <v>1327</v>
      </c>
      <c r="BX507" s="34">
        <f t="shared" si="252"/>
        <v>0</v>
      </c>
      <c r="BY507" s="34" t="s">
        <v>71</v>
      </c>
      <c r="BZ507" s="34">
        <f t="shared" si="252"/>
        <v>0</v>
      </c>
      <c r="CA507" s="34" t="s">
        <v>1336</v>
      </c>
      <c r="CB507" s="34">
        <f t="shared" si="252"/>
        <v>0</v>
      </c>
      <c r="CC507" s="34" t="s">
        <v>1338</v>
      </c>
      <c r="CD507" s="34">
        <f t="shared" si="253"/>
        <v>0</v>
      </c>
      <c r="CE507" s="34" t="s">
        <v>1347</v>
      </c>
      <c r="CF507" s="34">
        <f t="shared" si="254"/>
        <v>0</v>
      </c>
      <c r="CG507" s="34">
        <v>3</v>
      </c>
      <c r="CH507" s="34" t="s">
        <v>1322</v>
      </c>
      <c r="CI507" s="34">
        <f t="shared" si="255"/>
        <v>0</v>
      </c>
      <c r="CJ507" s="34" t="s">
        <v>1327</v>
      </c>
      <c r="CK507" s="34">
        <f t="shared" si="256"/>
        <v>0</v>
      </c>
      <c r="CL507" s="34" t="s">
        <v>71</v>
      </c>
      <c r="CM507" s="34">
        <f t="shared" si="257"/>
        <v>0</v>
      </c>
      <c r="CN507" s="34" t="s">
        <v>1338</v>
      </c>
      <c r="CO507" s="34">
        <f t="shared" si="258"/>
        <v>0</v>
      </c>
      <c r="CP507" s="34" t="s">
        <v>1336</v>
      </c>
      <c r="CQ507" s="34">
        <f t="shared" si="259"/>
        <v>0</v>
      </c>
      <c r="CR507" s="34" t="s">
        <v>1347</v>
      </c>
      <c r="CS507" s="34">
        <f t="shared" si="260"/>
        <v>0</v>
      </c>
    </row>
    <row r="508" spans="1:97" s="44" customFormat="1" ht="15.75">
      <c r="A508" s="42" t="s">
        <v>1199</v>
      </c>
      <c r="B508" s="40" t="s">
        <v>680</v>
      </c>
      <c r="C508" s="42" t="s">
        <v>44</v>
      </c>
      <c r="D508" s="42" t="s">
        <v>9</v>
      </c>
      <c r="E508" s="35"/>
      <c r="F508" s="42">
        <v>0.2</v>
      </c>
      <c r="G508" s="34">
        <v>0</v>
      </c>
      <c r="H508" s="34">
        <v>100</v>
      </c>
      <c r="I508" s="34">
        <v>70</v>
      </c>
      <c r="J508" s="34">
        <v>44</v>
      </c>
      <c r="K508" s="73">
        <v>69</v>
      </c>
      <c r="L508" s="34">
        <v>68.5</v>
      </c>
      <c r="M508" s="34">
        <v>49</v>
      </c>
      <c r="N508" s="34">
        <v>401</v>
      </c>
      <c r="O508" s="34" t="str">
        <f>IF(D508="理科",IF(N508&gt;=分数线!$C$2,"本科",""),IF(D508="文科",IF(N508&gt;=分数线!$C$3,"本科","")))</f>
        <v/>
      </c>
      <c r="P508" s="34">
        <f t="shared" si="228"/>
        <v>-7.2</v>
      </c>
      <c r="Q508" s="34" t="str">
        <f>IF(D508="理科",IF(N508&gt;=分数线!$C$6,"重本",""),IF(D508="文科",IF(N508&gt;=分数线!$C$7,"重本","")))</f>
        <v/>
      </c>
      <c r="R508" s="34">
        <f t="shared" si="232"/>
        <v>0</v>
      </c>
      <c r="S508" s="34">
        <f t="shared" si="233"/>
        <v>-7.2</v>
      </c>
      <c r="T508" s="34">
        <v>4</v>
      </c>
      <c r="U508" s="34" t="s">
        <v>1326</v>
      </c>
      <c r="V508" s="34">
        <f t="shared" si="234"/>
        <v>-0.12000000000000001</v>
      </c>
      <c r="W508" s="34" t="s">
        <v>1364</v>
      </c>
      <c r="X508" s="34">
        <f t="shared" si="234"/>
        <v>-0.12000000000000001</v>
      </c>
      <c r="Y508" s="34" t="s">
        <v>1355</v>
      </c>
      <c r="Z508" s="34">
        <f t="shared" si="234"/>
        <v>-0.12000000000000001</v>
      </c>
      <c r="AA508" s="34" t="s">
        <v>1336</v>
      </c>
      <c r="AB508" s="34">
        <f t="shared" si="234"/>
        <v>-0.12000000000000001</v>
      </c>
      <c r="AC508" s="34" t="s">
        <v>1341</v>
      </c>
      <c r="AD508" s="34">
        <f t="shared" si="235"/>
        <v>-0.12000000000000001</v>
      </c>
      <c r="AE508" s="34" t="s">
        <v>1347</v>
      </c>
      <c r="AF508" s="34">
        <f t="shared" si="236"/>
        <v>-0.12000000000000001</v>
      </c>
      <c r="AG508" s="34" t="s">
        <v>225</v>
      </c>
      <c r="AH508" s="34" t="s">
        <v>1326</v>
      </c>
      <c r="AI508" s="34">
        <f t="shared" si="237"/>
        <v>-0.12000000000000001</v>
      </c>
      <c r="AJ508" s="34" t="s">
        <v>1364</v>
      </c>
      <c r="AK508" s="34">
        <f t="shared" si="238"/>
        <v>-0.12000000000000001</v>
      </c>
      <c r="AL508" s="34" t="s">
        <v>1355</v>
      </c>
      <c r="AM508" s="34">
        <f t="shared" si="239"/>
        <v>-0.12000000000000001</v>
      </c>
      <c r="AN508" s="34" t="s">
        <v>1336</v>
      </c>
      <c r="AO508" s="34">
        <f t="shared" si="240"/>
        <v>-0.12000000000000001</v>
      </c>
      <c r="AP508" s="34" t="s">
        <v>1341</v>
      </c>
      <c r="AQ508" s="34">
        <f t="shared" si="241"/>
        <v>-0.12000000000000001</v>
      </c>
      <c r="AR508" s="34" t="s">
        <v>1347</v>
      </c>
      <c r="AS508" s="34">
        <f t="shared" si="242"/>
        <v>-0.12000000000000001</v>
      </c>
      <c r="AT508" s="34" t="s">
        <v>225</v>
      </c>
      <c r="AU508" s="34" t="s">
        <v>1326</v>
      </c>
      <c r="AV508" s="34">
        <f t="shared" si="243"/>
        <v>-0.18000000000000002</v>
      </c>
      <c r="AW508" s="34" t="s">
        <v>1352</v>
      </c>
      <c r="AX508" s="34">
        <f t="shared" si="243"/>
        <v>-0.18000000000000002</v>
      </c>
      <c r="AY508" s="34" t="s">
        <v>1355</v>
      </c>
      <c r="AZ508" s="34">
        <f t="shared" si="243"/>
        <v>-0.18000000000000002</v>
      </c>
      <c r="BA508" s="34" t="s">
        <v>1336</v>
      </c>
      <c r="BB508" s="34">
        <f t="shared" si="243"/>
        <v>-0.18000000000000002</v>
      </c>
      <c r="BC508" s="34" t="s">
        <v>1341</v>
      </c>
      <c r="BD508" s="34">
        <f t="shared" si="244"/>
        <v>-0.18000000000000002</v>
      </c>
      <c r="BE508" s="34" t="s">
        <v>1347</v>
      </c>
      <c r="BF508" s="34">
        <f t="shared" si="245"/>
        <v>-0.18000000000000002</v>
      </c>
      <c r="BG508" s="34">
        <v>4</v>
      </c>
      <c r="BH508" s="34" t="s">
        <v>1350</v>
      </c>
      <c r="BI508" s="34">
        <f t="shared" si="246"/>
        <v>-0.18000000000000002</v>
      </c>
      <c r="BJ508" s="34" t="s">
        <v>1352</v>
      </c>
      <c r="BK508" s="34">
        <f t="shared" si="247"/>
        <v>-0.18000000000000002</v>
      </c>
      <c r="BL508" s="34" t="s">
        <v>1355</v>
      </c>
      <c r="BM508" s="34">
        <f t="shared" si="248"/>
        <v>-0.18000000000000002</v>
      </c>
      <c r="BN508" s="34" t="s">
        <v>1336</v>
      </c>
      <c r="BO508" s="34">
        <f t="shared" si="249"/>
        <v>-0.18000000000000002</v>
      </c>
      <c r="BP508" s="34" t="s">
        <v>1341</v>
      </c>
      <c r="BQ508" s="34">
        <f t="shared" si="250"/>
        <v>-0.18000000000000002</v>
      </c>
      <c r="BR508" s="34" t="s">
        <v>1347</v>
      </c>
      <c r="BS508" s="34">
        <f t="shared" si="251"/>
        <v>-0.18000000000000002</v>
      </c>
      <c r="BT508" s="34">
        <v>4</v>
      </c>
      <c r="BU508" s="34" t="s">
        <v>1322</v>
      </c>
      <c r="BV508" s="34">
        <f t="shared" si="252"/>
        <v>-0.3</v>
      </c>
      <c r="BW508" s="34" t="s">
        <v>1329</v>
      </c>
      <c r="BX508" s="34">
        <f t="shared" si="252"/>
        <v>-0.3</v>
      </c>
      <c r="BY508" s="34" t="s">
        <v>71</v>
      </c>
      <c r="BZ508" s="34">
        <f t="shared" si="252"/>
        <v>-0.3</v>
      </c>
      <c r="CA508" s="34" t="s">
        <v>1336</v>
      </c>
      <c r="CB508" s="34">
        <f t="shared" si="252"/>
        <v>-0.3</v>
      </c>
      <c r="CC508" s="34" t="s">
        <v>1341</v>
      </c>
      <c r="CD508" s="34">
        <f t="shared" si="253"/>
        <v>-0.3</v>
      </c>
      <c r="CE508" s="34" t="s">
        <v>1347</v>
      </c>
      <c r="CF508" s="34">
        <f t="shared" si="254"/>
        <v>-0.3</v>
      </c>
      <c r="CG508" s="34">
        <v>4</v>
      </c>
      <c r="CH508" s="34" t="s">
        <v>1322</v>
      </c>
      <c r="CI508" s="34">
        <f t="shared" si="255"/>
        <v>-0.3</v>
      </c>
      <c r="CJ508" s="34" t="s">
        <v>1329</v>
      </c>
      <c r="CK508" s="34">
        <f t="shared" si="256"/>
        <v>-0.3</v>
      </c>
      <c r="CL508" s="34" t="s">
        <v>71</v>
      </c>
      <c r="CM508" s="34">
        <f t="shared" si="257"/>
        <v>-0.3</v>
      </c>
      <c r="CN508" s="34" t="s">
        <v>1336</v>
      </c>
      <c r="CO508" s="34">
        <f t="shared" si="258"/>
        <v>-0.3</v>
      </c>
      <c r="CP508" s="34" t="s">
        <v>1341</v>
      </c>
      <c r="CQ508" s="34">
        <f t="shared" si="259"/>
        <v>-0.3</v>
      </c>
      <c r="CR508" s="34" t="s">
        <v>1347</v>
      </c>
      <c r="CS508" s="34">
        <f t="shared" si="260"/>
        <v>-0.3</v>
      </c>
    </row>
    <row r="509" spans="1:97" s="44" customFormat="1" ht="15.75">
      <c r="A509" s="42" t="s">
        <v>1200</v>
      </c>
      <c r="B509" s="40" t="s">
        <v>681</v>
      </c>
      <c r="C509" s="42" t="s">
        <v>44</v>
      </c>
      <c r="D509" s="42" t="s">
        <v>9</v>
      </c>
      <c r="E509" s="35"/>
      <c r="F509" s="42">
        <v>0</v>
      </c>
      <c r="G509" s="34">
        <v>0</v>
      </c>
      <c r="H509" s="34">
        <v>103</v>
      </c>
      <c r="I509" s="34">
        <v>82</v>
      </c>
      <c r="J509" s="34">
        <v>58</v>
      </c>
      <c r="K509" s="73">
        <v>63.5</v>
      </c>
      <c r="L509" s="34">
        <v>50</v>
      </c>
      <c r="M509" s="34">
        <v>44</v>
      </c>
      <c r="N509" s="34">
        <v>401</v>
      </c>
      <c r="O509" s="34" t="str">
        <f>IF(D509="理科",IF(N509&gt;=分数线!$C$2,"本科",""),IF(D509="文科",IF(N509&gt;=分数线!$C$3,"本科","")))</f>
        <v/>
      </c>
      <c r="P509" s="34">
        <f t="shared" si="228"/>
        <v>0</v>
      </c>
      <c r="Q509" s="34" t="str">
        <f>IF(D509="理科",IF(N509&gt;=分数线!$C$6,"重本",""),IF(D509="文科",IF(N509&gt;=分数线!$C$7,"重本","")))</f>
        <v/>
      </c>
      <c r="R509" s="34">
        <f t="shared" si="232"/>
        <v>0</v>
      </c>
      <c r="S509" s="34">
        <f t="shared" si="233"/>
        <v>0</v>
      </c>
      <c r="T509" s="34">
        <v>5</v>
      </c>
      <c r="U509" s="34" t="s">
        <v>1320</v>
      </c>
      <c r="V509" s="34">
        <f t="shared" si="234"/>
        <v>0</v>
      </c>
      <c r="W509" s="34" t="s">
        <v>1328</v>
      </c>
      <c r="X509" s="34">
        <f t="shared" si="234"/>
        <v>0</v>
      </c>
      <c r="Y509" s="34" t="s">
        <v>1353</v>
      </c>
      <c r="Z509" s="34">
        <f t="shared" si="234"/>
        <v>0</v>
      </c>
      <c r="AA509" s="34" t="s">
        <v>74</v>
      </c>
      <c r="AB509" s="34">
        <f t="shared" si="234"/>
        <v>0</v>
      </c>
      <c r="AC509" s="34" t="s">
        <v>1338</v>
      </c>
      <c r="AD509" s="34">
        <f t="shared" si="235"/>
        <v>0</v>
      </c>
      <c r="AE509" s="34" t="s">
        <v>1346</v>
      </c>
      <c r="AF509" s="34">
        <f t="shared" si="236"/>
        <v>0</v>
      </c>
      <c r="AG509" s="34" t="s">
        <v>224</v>
      </c>
      <c r="AH509" s="34" t="s">
        <v>1320</v>
      </c>
      <c r="AI509" s="34">
        <f t="shared" si="237"/>
        <v>0</v>
      </c>
      <c r="AJ509" s="34" t="s">
        <v>1328</v>
      </c>
      <c r="AK509" s="34">
        <f t="shared" si="238"/>
        <v>0</v>
      </c>
      <c r="AL509" s="34" t="s">
        <v>1353</v>
      </c>
      <c r="AM509" s="34">
        <f t="shared" si="239"/>
        <v>0</v>
      </c>
      <c r="AN509" s="34" t="s">
        <v>74</v>
      </c>
      <c r="AO509" s="34">
        <f t="shared" si="240"/>
        <v>0</v>
      </c>
      <c r="AP509" s="34" t="s">
        <v>1338</v>
      </c>
      <c r="AQ509" s="34">
        <f t="shared" si="241"/>
        <v>0</v>
      </c>
      <c r="AR509" s="34" t="s">
        <v>1346</v>
      </c>
      <c r="AS509" s="34">
        <f t="shared" si="242"/>
        <v>0</v>
      </c>
      <c r="AT509" s="34" t="s">
        <v>224</v>
      </c>
      <c r="AU509" s="34" t="s">
        <v>1320</v>
      </c>
      <c r="AV509" s="34">
        <f t="shared" si="243"/>
        <v>0</v>
      </c>
      <c r="AW509" s="34" t="s">
        <v>982</v>
      </c>
      <c r="AX509" s="34">
        <f t="shared" si="243"/>
        <v>0</v>
      </c>
      <c r="AY509" s="34" t="s">
        <v>1361</v>
      </c>
      <c r="AZ509" s="34">
        <f t="shared" si="243"/>
        <v>0</v>
      </c>
      <c r="BA509" s="34" t="s">
        <v>74</v>
      </c>
      <c r="BB509" s="34">
        <f t="shared" si="243"/>
        <v>0</v>
      </c>
      <c r="BC509" s="34" t="s">
        <v>1338</v>
      </c>
      <c r="BD509" s="34">
        <f t="shared" si="244"/>
        <v>0</v>
      </c>
      <c r="BE509" s="34" t="s">
        <v>1346</v>
      </c>
      <c r="BF509" s="34">
        <f t="shared" si="245"/>
        <v>0</v>
      </c>
      <c r="BG509" s="34">
        <v>5</v>
      </c>
      <c r="BH509" s="34" t="s">
        <v>1320</v>
      </c>
      <c r="BI509" s="34">
        <f t="shared" si="246"/>
        <v>0</v>
      </c>
      <c r="BJ509" s="34" t="s">
        <v>982</v>
      </c>
      <c r="BK509" s="34">
        <f t="shared" si="247"/>
        <v>0</v>
      </c>
      <c r="BL509" s="34" t="s">
        <v>1354</v>
      </c>
      <c r="BM509" s="34">
        <f t="shared" si="248"/>
        <v>0</v>
      </c>
      <c r="BN509" s="34" t="s">
        <v>74</v>
      </c>
      <c r="BO509" s="34">
        <f t="shared" si="249"/>
        <v>0</v>
      </c>
      <c r="BP509" s="34" t="s">
        <v>1338</v>
      </c>
      <c r="BQ509" s="34">
        <f t="shared" si="250"/>
        <v>0</v>
      </c>
      <c r="BR509" s="34" t="s">
        <v>1346</v>
      </c>
      <c r="BS509" s="34">
        <f t="shared" si="251"/>
        <v>0</v>
      </c>
      <c r="BT509" s="34">
        <v>5</v>
      </c>
      <c r="BU509" s="34" t="s">
        <v>1320</v>
      </c>
      <c r="BV509" s="34">
        <f t="shared" si="252"/>
        <v>0</v>
      </c>
      <c r="BW509" s="34" t="s">
        <v>1329</v>
      </c>
      <c r="BX509" s="34">
        <f t="shared" si="252"/>
        <v>0</v>
      </c>
      <c r="BY509" s="34" t="s">
        <v>70</v>
      </c>
      <c r="BZ509" s="34">
        <f t="shared" si="252"/>
        <v>0</v>
      </c>
      <c r="CA509" s="34" t="s">
        <v>21</v>
      </c>
      <c r="CB509" s="34">
        <f t="shared" si="252"/>
        <v>0</v>
      </c>
      <c r="CC509" s="34" t="s">
        <v>1338</v>
      </c>
      <c r="CD509" s="34">
        <f t="shared" si="253"/>
        <v>0</v>
      </c>
      <c r="CE509" s="34" t="s">
        <v>1346</v>
      </c>
      <c r="CF509" s="34">
        <f t="shared" si="254"/>
        <v>0</v>
      </c>
      <c r="CG509" s="34">
        <v>5</v>
      </c>
      <c r="CH509" s="34" t="s">
        <v>1320</v>
      </c>
      <c r="CI509" s="34">
        <f t="shared" si="255"/>
        <v>0</v>
      </c>
      <c r="CJ509" s="34" t="s">
        <v>1329</v>
      </c>
      <c r="CK509" s="34">
        <f t="shared" si="256"/>
        <v>0</v>
      </c>
      <c r="CL509" s="34" t="s">
        <v>70</v>
      </c>
      <c r="CM509" s="34">
        <f t="shared" si="257"/>
        <v>0</v>
      </c>
      <c r="CN509" s="34" t="s">
        <v>1337</v>
      </c>
      <c r="CO509" s="34">
        <f t="shared" si="258"/>
        <v>0</v>
      </c>
      <c r="CP509" s="34" t="s">
        <v>1338</v>
      </c>
      <c r="CQ509" s="34">
        <f t="shared" si="259"/>
        <v>0</v>
      </c>
      <c r="CR509" s="34" t="s">
        <v>1346</v>
      </c>
      <c r="CS509" s="34">
        <f t="shared" si="260"/>
        <v>0</v>
      </c>
    </row>
    <row r="510" spans="1:97" s="44" customFormat="1" ht="15.75">
      <c r="A510" s="42" t="s">
        <v>1201</v>
      </c>
      <c r="B510" s="40" t="s">
        <v>682</v>
      </c>
      <c r="C510" s="42" t="s">
        <v>44</v>
      </c>
      <c r="D510" s="42" t="s">
        <v>9</v>
      </c>
      <c r="E510" s="35"/>
      <c r="F510" s="42">
        <v>0</v>
      </c>
      <c r="G510" s="34">
        <v>0</v>
      </c>
      <c r="H510" s="34">
        <v>105</v>
      </c>
      <c r="I510" s="34">
        <v>62</v>
      </c>
      <c r="J510" s="34">
        <v>34</v>
      </c>
      <c r="K510" s="73">
        <v>58.5</v>
      </c>
      <c r="L510" s="34">
        <v>75</v>
      </c>
      <c r="M510" s="34">
        <v>66</v>
      </c>
      <c r="N510" s="34">
        <v>401</v>
      </c>
      <c r="O510" s="34" t="str">
        <f>IF(D510="理科",IF(N510&gt;=分数线!$C$2,"本科",""),IF(D510="文科",IF(N510&gt;=分数线!$C$3,"本科","")))</f>
        <v/>
      </c>
      <c r="P510" s="34">
        <f t="shared" si="228"/>
        <v>0</v>
      </c>
      <c r="Q510" s="34" t="str">
        <f>IF(D510="理科",IF(N510&gt;=分数线!$C$6,"重本",""),IF(D510="文科",IF(N510&gt;=分数线!$C$7,"重本","")))</f>
        <v/>
      </c>
      <c r="R510" s="34">
        <f t="shared" si="232"/>
        <v>0</v>
      </c>
      <c r="S510" s="34">
        <f t="shared" si="233"/>
        <v>0</v>
      </c>
      <c r="T510" s="34">
        <v>5</v>
      </c>
      <c r="U510" s="34" t="s">
        <v>1320</v>
      </c>
      <c r="V510" s="34">
        <f t="shared" si="234"/>
        <v>0</v>
      </c>
      <c r="W510" s="34" t="s">
        <v>1328</v>
      </c>
      <c r="X510" s="34">
        <f t="shared" si="234"/>
        <v>0</v>
      </c>
      <c r="Y510" s="34" t="s">
        <v>1353</v>
      </c>
      <c r="Z510" s="34">
        <f t="shared" si="234"/>
        <v>0</v>
      </c>
      <c r="AA510" s="34" t="s">
        <v>74</v>
      </c>
      <c r="AB510" s="34">
        <f t="shared" si="234"/>
        <v>0</v>
      </c>
      <c r="AC510" s="34" t="s">
        <v>1338</v>
      </c>
      <c r="AD510" s="34">
        <f t="shared" si="235"/>
        <v>0</v>
      </c>
      <c r="AE510" s="34" t="s">
        <v>1346</v>
      </c>
      <c r="AF510" s="34">
        <f t="shared" si="236"/>
        <v>0</v>
      </c>
      <c r="AG510" s="34" t="s">
        <v>224</v>
      </c>
      <c r="AH510" s="34" t="s">
        <v>1320</v>
      </c>
      <c r="AI510" s="34">
        <f t="shared" si="237"/>
        <v>0</v>
      </c>
      <c r="AJ510" s="34" t="s">
        <v>1328</v>
      </c>
      <c r="AK510" s="34">
        <f t="shared" si="238"/>
        <v>0</v>
      </c>
      <c r="AL510" s="34" t="s">
        <v>1353</v>
      </c>
      <c r="AM510" s="34">
        <f t="shared" si="239"/>
        <v>0</v>
      </c>
      <c r="AN510" s="34" t="s">
        <v>74</v>
      </c>
      <c r="AO510" s="34">
        <f t="shared" si="240"/>
        <v>0</v>
      </c>
      <c r="AP510" s="34" t="s">
        <v>1338</v>
      </c>
      <c r="AQ510" s="34">
        <f t="shared" si="241"/>
        <v>0</v>
      </c>
      <c r="AR510" s="34" t="s">
        <v>1346</v>
      </c>
      <c r="AS510" s="34">
        <f t="shared" si="242"/>
        <v>0</v>
      </c>
      <c r="AT510" s="34" t="s">
        <v>224</v>
      </c>
      <c r="AU510" s="34" t="s">
        <v>1320</v>
      </c>
      <c r="AV510" s="34">
        <f t="shared" si="243"/>
        <v>0</v>
      </c>
      <c r="AW510" s="34" t="s">
        <v>982</v>
      </c>
      <c r="AX510" s="34">
        <f t="shared" si="243"/>
        <v>0</v>
      </c>
      <c r="AY510" s="34" t="s">
        <v>1361</v>
      </c>
      <c r="AZ510" s="34">
        <f t="shared" si="243"/>
        <v>0</v>
      </c>
      <c r="BA510" s="34" t="s">
        <v>74</v>
      </c>
      <c r="BB510" s="34">
        <f t="shared" si="243"/>
        <v>0</v>
      </c>
      <c r="BC510" s="34" t="s">
        <v>1338</v>
      </c>
      <c r="BD510" s="34">
        <f t="shared" si="244"/>
        <v>0</v>
      </c>
      <c r="BE510" s="34" t="s">
        <v>1346</v>
      </c>
      <c r="BF510" s="34">
        <f t="shared" si="245"/>
        <v>0</v>
      </c>
      <c r="BG510" s="34">
        <v>5</v>
      </c>
      <c r="BH510" s="34" t="s">
        <v>1320</v>
      </c>
      <c r="BI510" s="34">
        <f t="shared" si="246"/>
        <v>0</v>
      </c>
      <c r="BJ510" s="34" t="s">
        <v>982</v>
      </c>
      <c r="BK510" s="34">
        <f t="shared" si="247"/>
        <v>0</v>
      </c>
      <c r="BL510" s="34" t="s">
        <v>1354</v>
      </c>
      <c r="BM510" s="34">
        <f t="shared" si="248"/>
        <v>0</v>
      </c>
      <c r="BN510" s="34" t="s">
        <v>74</v>
      </c>
      <c r="BO510" s="34">
        <f t="shared" si="249"/>
        <v>0</v>
      </c>
      <c r="BP510" s="34" t="s">
        <v>1338</v>
      </c>
      <c r="BQ510" s="34">
        <f t="shared" si="250"/>
        <v>0</v>
      </c>
      <c r="BR510" s="34" t="s">
        <v>1346</v>
      </c>
      <c r="BS510" s="34">
        <f t="shared" si="251"/>
        <v>0</v>
      </c>
      <c r="BT510" s="34">
        <v>5</v>
      </c>
      <c r="BU510" s="34" t="s">
        <v>1320</v>
      </c>
      <c r="BV510" s="34">
        <f t="shared" si="252"/>
        <v>0</v>
      </c>
      <c r="BW510" s="34" t="s">
        <v>1329</v>
      </c>
      <c r="BX510" s="34">
        <f t="shared" si="252"/>
        <v>0</v>
      </c>
      <c r="BY510" s="34" t="s">
        <v>70</v>
      </c>
      <c r="BZ510" s="34">
        <f t="shared" si="252"/>
        <v>0</v>
      </c>
      <c r="CA510" s="34" t="s">
        <v>21</v>
      </c>
      <c r="CB510" s="34">
        <f t="shared" si="252"/>
        <v>0</v>
      </c>
      <c r="CC510" s="34" t="s">
        <v>1338</v>
      </c>
      <c r="CD510" s="34">
        <f t="shared" si="253"/>
        <v>0</v>
      </c>
      <c r="CE510" s="34" t="s">
        <v>1346</v>
      </c>
      <c r="CF510" s="34">
        <f t="shared" si="254"/>
        <v>0</v>
      </c>
      <c r="CG510" s="34">
        <v>5</v>
      </c>
      <c r="CH510" s="34" t="s">
        <v>1320</v>
      </c>
      <c r="CI510" s="34">
        <f t="shared" si="255"/>
        <v>0</v>
      </c>
      <c r="CJ510" s="34" t="s">
        <v>1329</v>
      </c>
      <c r="CK510" s="34">
        <f t="shared" si="256"/>
        <v>0</v>
      </c>
      <c r="CL510" s="34" t="s">
        <v>70</v>
      </c>
      <c r="CM510" s="34">
        <f t="shared" si="257"/>
        <v>0</v>
      </c>
      <c r="CN510" s="34" t="s">
        <v>1337</v>
      </c>
      <c r="CO510" s="34">
        <f t="shared" si="258"/>
        <v>0</v>
      </c>
      <c r="CP510" s="34" t="s">
        <v>1338</v>
      </c>
      <c r="CQ510" s="34">
        <f t="shared" si="259"/>
        <v>0</v>
      </c>
      <c r="CR510" s="34" t="s">
        <v>1346</v>
      </c>
      <c r="CS510" s="34">
        <f t="shared" si="260"/>
        <v>0</v>
      </c>
    </row>
    <row r="511" spans="1:97" s="44" customFormat="1" ht="15.75">
      <c r="A511" s="42" t="s">
        <v>1202</v>
      </c>
      <c r="B511" s="40" t="s">
        <v>683</v>
      </c>
      <c r="C511" s="42" t="s">
        <v>44</v>
      </c>
      <c r="D511" s="42" t="s">
        <v>9</v>
      </c>
      <c r="E511" s="35"/>
      <c r="F511" s="42">
        <v>0.2</v>
      </c>
      <c r="G511" s="34">
        <v>0</v>
      </c>
      <c r="H511" s="34">
        <v>104</v>
      </c>
      <c r="I511" s="34">
        <v>57</v>
      </c>
      <c r="J511" s="34">
        <v>70</v>
      </c>
      <c r="K511" s="73">
        <v>61.5</v>
      </c>
      <c r="L511" s="34">
        <v>57</v>
      </c>
      <c r="M511" s="34">
        <v>50</v>
      </c>
      <c r="N511" s="34">
        <v>400</v>
      </c>
      <c r="O511" s="34" t="str">
        <f>IF(D511="理科",IF(N511&gt;=分数线!$C$2,"本科",""),IF(D511="文科",IF(N511&gt;=分数线!$C$3,"本科","")))</f>
        <v/>
      </c>
      <c r="P511" s="34">
        <f t="shared" si="228"/>
        <v>-7.2</v>
      </c>
      <c r="Q511" s="34" t="str">
        <f>IF(D511="理科",IF(N511&gt;=分数线!$C$6,"重本",""),IF(D511="文科",IF(N511&gt;=分数线!$C$7,"重本","")))</f>
        <v/>
      </c>
      <c r="R511" s="34">
        <f t="shared" si="232"/>
        <v>0</v>
      </c>
      <c r="S511" s="34">
        <f t="shared" si="233"/>
        <v>-7.2</v>
      </c>
      <c r="T511" s="34">
        <v>2</v>
      </c>
      <c r="U511" s="34" t="s">
        <v>1321</v>
      </c>
      <c r="V511" s="34">
        <f t="shared" si="234"/>
        <v>-0.12000000000000001</v>
      </c>
      <c r="W511" s="34" t="s">
        <v>1364</v>
      </c>
      <c r="X511" s="34">
        <f t="shared" si="234"/>
        <v>-0.12000000000000001</v>
      </c>
      <c r="Y511" s="34" t="s">
        <v>1333</v>
      </c>
      <c r="Z511" s="34">
        <f t="shared" si="234"/>
        <v>-0.12000000000000001</v>
      </c>
      <c r="AA511" s="34" t="s">
        <v>1336</v>
      </c>
      <c r="AB511" s="34">
        <f t="shared" si="234"/>
        <v>-0.12000000000000001</v>
      </c>
      <c r="AC511" s="34" t="s">
        <v>1338</v>
      </c>
      <c r="AD511" s="34">
        <f t="shared" si="235"/>
        <v>-0.12000000000000001</v>
      </c>
      <c r="AE511" s="34" t="s">
        <v>1368</v>
      </c>
      <c r="AF511" s="34">
        <f t="shared" si="236"/>
        <v>-0.12000000000000001</v>
      </c>
      <c r="AG511" s="34" t="s">
        <v>222</v>
      </c>
      <c r="AH511" s="34" t="s">
        <v>1321</v>
      </c>
      <c r="AI511" s="34">
        <f t="shared" si="237"/>
        <v>-0.12000000000000001</v>
      </c>
      <c r="AJ511" s="34" t="s">
        <v>1364</v>
      </c>
      <c r="AK511" s="34">
        <f t="shared" si="238"/>
        <v>-0.12000000000000001</v>
      </c>
      <c r="AL511" s="34" t="s">
        <v>1333</v>
      </c>
      <c r="AM511" s="34">
        <f t="shared" si="239"/>
        <v>-0.12000000000000001</v>
      </c>
      <c r="AN511" s="34" t="s">
        <v>1336</v>
      </c>
      <c r="AO511" s="34">
        <f t="shared" si="240"/>
        <v>-0.12000000000000001</v>
      </c>
      <c r="AP511" s="34" t="s">
        <v>1338</v>
      </c>
      <c r="AQ511" s="34">
        <f t="shared" si="241"/>
        <v>-0.12000000000000001</v>
      </c>
      <c r="AR511" s="34" t="s">
        <v>1347</v>
      </c>
      <c r="AS511" s="34">
        <f t="shared" si="242"/>
        <v>-0.12000000000000001</v>
      </c>
      <c r="AT511" s="34" t="s">
        <v>222</v>
      </c>
      <c r="AU511" s="34" t="s">
        <v>1321</v>
      </c>
      <c r="AV511" s="34">
        <f t="shared" si="243"/>
        <v>-0.18000000000000002</v>
      </c>
      <c r="AW511" s="34" t="s">
        <v>1328</v>
      </c>
      <c r="AX511" s="34">
        <f t="shared" si="243"/>
        <v>-0.18000000000000002</v>
      </c>
      <c r="AY511" s="34" t="s">
        <v>1333</v>
      </c>
      <c r="AZ511" s="34">
        <f t="shared" si="243"/>
        <v>-0.18000000000000002</v>
      </c>
      <c r="BA511" s="34" t="s">
        <v>74</v>
      </c>
      <c r="BB511" s="34">
        <f t="shared" si="243"/>
        <v>-0.18000000000000002</v>
      </c>
      <c r="BC511" s="34" t="s">
        <v>1338</v>
      </c>
      <c r="BD511" s="34">
        <f t="shared" si="244"/>
        <v>-0.18000000000000002</v>
      </c>
      <c r="BE511" s="34" t="s">
        <v>1347</v>
      </c>
      <c r="BF511" s="34">
        <f t="shared" si="245"/>
        <v>-0.18000000000000002</v>
      </c>
      <c r="BG511" s="34">
        <v>2</v>
      </c>
      <c r="BH511" s="34" t="s">
        <v>1321</v>
      </c>
      <c r="BI511" s="34">
        <f t="shared" si="246"/>
        <v>-0.18000000000000002</v>
      </c>
      <c r="BJ511" s="34" t="s">
        <v>1328</v>
      </c>
      <c r="BK511" s="34">
        <f t="shared" si="247"/>
        <v>-0.18000000000000002</v>
      </c>
      <c r="BL511" s="34" t="s">
        <v>1333</v>
      </c>
      <c r="BM511" s="34">
        <f t="shared" si="248"/>
        <v>-0.18000000000000002</v>
      </c>
      <c r="BN511" s="34" t="s">
        <v>74</v>
      </c>
      <c r="BO511" s="34">
        <f t="shared" si="249"/>
        <v>-0.18000000000000002</v>
      </c>
      <c r="BP511" s="34" t="s">
        <v>1338</v>
      </c>
      <c r="BQ511" s="34">
        <f t="shared" si="250"/>
        <v>-0.18000000000000002</v>
      </c>
      <c r="BR511" s="34" t="s">
        <v>1347</v>
      </c>
      <c r="BS511" s="34">
        <f t="shared" si="251"/>
        <v>-0.18000000000000002</v>
      </c>
      <c r="BT511" s="34">
        <v>2</v>
      </c>
      <c r="BU511" s="34" t="s">
        <v>1321</v>
      </c>
      <c r="BV511" s="34">
        <f t="shared" si="252"/>
        <v>-0.3</v>
      </c>
      <c r="BW511" s="34" t="s">
        <v>1328</v>
      </c>
      <c r="BX511" s="34">
        <f t="shared" si="252"/>
        <v>-0.3</v>
      </c>
      <c r="BY511" s="34" t="s">
        <v>1333</v>
      </c>
      <c r="BZ511" s="34">
        <f t="shared" si="252"/>
        <v>-0.3</v>
      </c>
      <c r="CA511" s="34" t="s">
        <v>21</v>
      </c>
      <c r="CB511" s="34">
        <f t="shared" si="252"/>
        <v>-0.3</v>
      </c>
      <c r="CC511" s="34" t="s">
        <v>1338</v>
      </c>
      <c r="CD511" s="34">
        <f t="shared" si="253"/>
        <v>-0.3</v>
      </c>
      <c r="CE511" s="34" t="s">
        <v>1347</v>
      </c>
      <c r="CF511" s="34">
        <f t="shared" si="254"/>
        <v>-0.3</v>
      </c>
      <c r="CG511" s="34">
        <v>2</v>
      </c>
      <c r="CH511" s="34" t="s">
        <v>1321</v>
      </c>
      <c r="CI511" s="34">
        <f t="shared" si="255"/>
        <v>-0.3</v>
      </c>
      <c r="CJ511" s="34" t="s">
        <v>1328</v>
      </c>
      <c r="CK511" s="34">
        <f t="shared" si="256"/>
        <v>-0.3</v>
      </c>
      <c r="CL511" s="34" t="s">
        <v>1333</v>
      </c>
      <c r="CM511" s="34">
        <f t="shared" si="257"/>
        <v>-0.3</v>
      </c>
      <c r="CN511" s="34" t="s">
        <v>1337</v>
      </c>
      <c r="CO511" s="34">
        <f t="shared" si="258"/>
        <v>-0.3</v>
      </c>
      <c r="CP511" s="34" t="s">
        <v>1338</v>
      </c>
      <c r="CQ511" s="34">
        <f t="shared" si="259"/>
        <v>-0.3</v>
      </c>
      <c r="CR511" s="34" t="s">
        <v>1347</v>
      </c>
      <c r="CS511" s="34">
        <f t="shared" si="260"/>
        <v>-0.3</v>
      </c>
    </row>
    <row r="512" spans="1:97" s="44" customFormat="1" ht="15.75">
      <c r="A512" s="42" t="s">
        <v>1203</v>
      </c>
      <c r="B512" s="40" t="s">
        <v>684</v>
      </c>
      <c r="C512" s="42" t="s">
        <v>44</v>
      </c>
      <c r="D512" s="42" t="s">
        <v>9</v>
      </c>
      <c r="E512" s="35"/>
      <c r="F512" s="42">
        <v>0</v>
      </c>
      <c r="G512" s="34">
        <v>0</v>
      </c>
      <c r="H512" s="34">
        <v>105</v>
      </c>
      <c r="I512" s="34">
        <v>56</v>
      </c>
      <c r="J512" s="34">
        <v>98</v>
      </c>
      <c r="K512" s="73">
        <v>62.5</v>
      </c>
      <c r="L512" s="34">
        <v>40.5</v>
      </c>
      <c r="M512" s="34">
        <v>37</v>
      </c>
      <c r="N512" s="34">
        <v>399</v>
      </c>
      <c r="O512" s="34" t="str">
        <f>IF(D512="理科",IF(N512&gt;=分数线!$C$2,"本科",""),IF(D512="文科",IF(N512&gt;=分数线!$C$3,"本科","")))</f>
        <v/>
      </c>
      <c r="P512" s="34">
        <f t="shared" si="228"/>
        <v>0</v>
      </c>
      <c r="Q512" s="34" t="str">
        <f>IF(D512="理科",IF(N512&gt;=分数线!$C$6,"重本",""),IF(D512="文科",IF(N512&gt;=分数线!$C$7,"重本","")))</f>
        <v/>
      </c>
      <c r="R512" s="34">
        <f t="shared" si="232"/>
        <v>0</v>
      </c>
      <c r="S512" s="34">
        <f t="shared" si="233"/>
        <v>0</v>
      </c>
      <c r="T512" s="34">
        <v>8</v>
      </c>
      <c r="U512" s="34" t="s">
        <v>1324</v>
      </c>
      <c r="V512" s="34">
        <f t="shared" si="234"/>
        <v>0</v>
      </c>
      <c r="W512" s="34" t="s">
        <v>1330</v>
      </c>
      <c r="X512" s="34">
        <f t="shared" si="234"/>
        <v>0</v>
      </c>
      <c r="Y512" s="34" t="s">
        <v>1365</v>
      </c>
      <c r="Z512" s="34">
        <f t="shared" si="234"/>
        <v>0</v>
      </c>
      <c r="AA512" s="34" t="s">
        <v>1336</v>
      </c>
      <c r="AB512" s="34">
        <f t="shared" si="234"/>
        <v>0</v>
      </c>
      <c r="AC512" s="34" t="s">
        <v>1338</v>
      </c>
      <c r="AD512" s="34">
        <f t="shared" si="235"/>
        <v>0</v>
      </c>
      <c r="AE512" s="34" t="s">
        <v>1368</v>
      </c>
      <c r="AF512" s="34">
        <f t="shared" si="236"/>
        <v>0</v>
      </c>
      <c r="AG512" s="34" t="s">
        <v>222</v>
      </c>
      <c r="AH512" s="34" t="s">
        <v>1321</v>
      </c>
      <c r="AI512" s="34">
        <f t="shared" si="237"/>
        <v>0</v>
      </c>
      <c r="AJ512" s="34" t="s">
        <v>1364</v>
      </c>
      <c r="AK512" s="34">
        <f t="shared" si="238"/>
        <v>0</v>
      </c>
      <c r="AL512" s="34" t="s">
        <v>1333</v>
      </c>
      <c r="AM512" s="34">
        <f t="shared" si="239"/>
        <v>0</v>
      </c>
      <c r="AN512" s="34" t="s">
        <v>1336</v>
      </c>
      <c r="AO512" s="34">
        <f t="shared" si="240"/>
        <v>0</v>
      </c>
      <c r="AP512" s="34" t="s">
        <v>1338</v>
      </c>
      <c r="AQ512" s="34">
        <f t="shared" si="241"/>
        <v>0</v>
      </c>
      <c r="AR512" s="34" t="s">
        <v>1347</v>
      </c>
      <c r="AS512" s="34">
        <f t="shared" si="242"/>
        <v>0</v>
      </c>
      <c r="AT512" s="34" t="s">
        <v>222</v>
      </c>
      <c r="AU512" s="34" t="s">
        <v>1321</v>
      </c>
      <c r="AV512" s="34">
        <f t="shared" si="243"/>
        <v>0</v>
      </c>
      <c r="AW512" s="34" t="s">
        <v>1328</v>
      </c>
      <c r="AX512" s="34">
        <f t="shared" si="243"/>
        <v>0</v>
      </c>
      <c r="AY512" s="34" t="s">
        <v>1333</v>
      </c>
      <c r="AZ512" s="34">
        <f t="shared" si="243"/>
        <v>0</v>
      </c>
      <c r="BA512" s="34" t="s">
        <v>74</v>
      </c>
      <c r="BB512" s="34">
        <f t="shared" si="243"/>
        <v>0</v>
      </c>
      <c r="BC512" s="34" t="s">
        <v>1338</v>
      </c>
      <c r="BD512" s="34">
        <f t="shared" si="244"/>
        <v>0</v>
      </c>
      <c r="BE512" s="34" t="s">
        <v>1347</v>
      </c>
      <c r="BF512" s="34">
        <f t="shared" si="245"/>
        <v>0</v>
      </c>
      <c r="BG512" s="34">
        <v>2</v>
      </c>
      <c r="BH512" s="34" t="s">
        <v>1321</v>
      </c>
      <c r="BI512" s="34">
        <f t="shared" si="246"/>
        <v>0</v>
      </c>
      <c r="BJ512" s="34" t="s">
        <v>1328</v>
      </c>
      <c r="BK512" s="34">
        <f t="shared" si="247"/>
        <v>0</v>
      </c>
      <c r="BL512" s="34" t="s">
        <v>1333</v>
      </c>
      <c r="BM512" s="34">
        <f t="shared" si="248"/>
        <v>0</v>
      </c>
      <c r="BN512" s="34" t="s">
        <v>74</v>
      </c>
      <c r="BO512" s="34">
        <f t="shared" si="249"/>
        <v>0</v>
      </c>
      <c r="BP512" s="34" t="s">
        <v>1338</v>
      </c>
      <c r="BQ512" s="34">
        <f t="shared" si="250"/>
        <v>0</v>
      </c>
      <c r="BR512" s="34" t="s">
        <v>1347</v>
      </c>
      <c r="BS512" s="34">
        <f t="shared" si="251"/>
        <v>0</v>
      </c>
      <c r="BT512" s="34">
        <v>2</v>
      </c>
      <c r="BU512" s="34" t="s">
        <v>1321</v>
      </c>
      <c r="BV512" s="34">
        <f t="shared" si="252"/>
        <v>0</v>
      </c>
      <c r="BW512" s="34" t="s">
        <v>1328</v>
      </c>
      <c r="BX512" s="34">
        <f t="shared" si="252"/>
        <v>0</v>
      </c>
      <c r="BY512" s="34" t="s">
        <v>1333</v>
      </c>
      <c r="BZ512" s="34">
        <f t="shared" si="252"/>
        <v>0</v>
      </c>
      <c r="CA512" s="34" t="s">
        <v>21</v>
      </c>
      <c r="CB512" s="34">
        <f t="shared" si="252"/>
        <v>0</v>
      </c>
      <c r="CC512" s="34" t="s">
        <v>1338</v>
      </c>
      <c r="CD512" s="34">
        <f t="shared" si="253"/>
        <v>0</v>
      </c>
      <c r="CE512" s="34" t="s">
        <v>1347</v>
      </c>
      <c r="CF512" s="34">
        <f t="shared" si="254"/>
        <v>0</v>
      </c>
      <c r="CG512" s="34">
        <v>2</v>
      </c>
      <c r="CH512" s="34" t="s">
        <v>1321</v>
      </c>
      <c r="CI512" s="34">
        <f t="shared" si="255"/>
        <v>0</v>
      </c>
      <c r="CJ512" s="34" t="s">
        <v>1328</v>
      </c>
      <c r="CK512" s="34">
        <f t="shared" si="256"/>
        <v>0</v>
      </c>
      <c r="CL512" s="34" t="s">
        <v>1333</v>
      </c>
      <c r="CM512" s="34">
        <f t="shared" si="257"/>
        <v>0</v>
      </c>
      <c r="CN512" s="34" t="s">
        <v>1337</v>
      </c>
      <c r="CO512" s="34">
        <f t="shared" si="258"/>
        <v>0</v>
      </c>
      <c r="CP512" s="34" t="s">
        <v>1338</v>
      </c>
      <c r="CQ512" s="34">
        <f t="shared" si="259"/>
        <v>0</v>
      </c>
      <c r="CR512" s="34" t="s">
        <v>1347</v>
      </c>
      <c r="CS512" s="34">
        <f t="shared" si="260"/>
        <v>0</v>
      </c>
    </row>
    <row r="513" spans="1:97" s="44" customFormat="1" ht="15.75">
      <c r="A513" s="42" t="s">
        <v>1204</v>
      </c>
      <c r="B513" s="65" t="s">
        <v>685</v>
      </c>
      <c r="C513" s="42" t="s">
        <v>44</v>
      </c>
      <c r="D513" s="42" t="s">
        <v>9</v>
      </c>
      <c r="E513" s="35"/>
      <c r="F513" s="42">
        <v>0.2</v>
      </c>
      <c r="G513" s="34">
        <v>0</v>
      </c>
      <c r="H513" s="34">
        <v>94</v>
      </c>
      <c r="I513" s="34">
        <v>58</v>
      </c>
      <c r="J513" s="34">
        <v>85</v>
      </c>
      <c r="K513" s="73">
        <v>54.5</v>
      </c>
      <c r="L513" s="34">
        <v>56</v>
      </c>
      <c r="M513" s="34">
        <v>51</v>
      </c>
      <c r="N513" s="34">
        <v>399</v>
      </c>
      <c r="O513" s="34" t="str">
        <f>IF(D513="理科",IF(N513&gt;=分数线!$C$2,"本科",""),IF(D513="文科",IF(N513&gt;=分数线!$C$3,"本科","")))</f>
        <v/>
      </c>
      <c r="P513" s="34">
        <f t="shared" si="228"/>
        <v>-7.2</v>
      </c>
      <c r="Q513" s="34" t="str">
        <f>IF(D513="理科",IF(N513&gt;=分数线!$C$6,"重本",""),IF(D513="文科",IF(N513&gt;=分数线!$C$7,"重本","")))</f>
        <v/>
      </c>
      <c r="R513" s="34">
        <f t="shared" si="232"/>
        <v>0</v>
      </c>
      <c r="S513" s="34">
        <f t="shared" si="233"/>
        <v>-7.2</v>
      </c>
      <c r="T513" s="34">
        <v>2</v>
      </c>
      <c r="U513" s="34" t="s">
        <v>1321</v>
      </c>
      <c r="V513" s="34">
        <f t="shared" si="234"/>
        <v>-0.12000000000000001</v>
      </c>
      <c r="W513" s="34" t="s">
        <v>1364</v>
      </c>
      <c r="X513" s="34">
        <f t="shared" si="234"/>
        <v>-0.12000000000000001</v>
      </c>
      <c r="Y513" s="34" t="s">
        <v>1333</v>
      </c>
      <c r="Z513" s="34">
        <f t="shared" si="234"/>
        <v>-0.12000000000000001</v>
      </c>
      <c r="AA513" s="34" t="s">
        <v>1336</v>
      </c>
      <c r="AB513" s="34">
        <f t="shared" si="234"/>
        <v>-0.12000000000000001</v>
      </c>
      <c r="AC513" s="34" t="s">
        <v>1338</v>
      </c>
      <c r="AD513" s="34">
        <f t="shared" si="235"/>
        <v>-0.12000000000000001</v>
      </c>
      <c r="AE513" s="34" t="s">
        <v>1368</v>
      </c>
      <c r="AF513" s="34">
        <f t="shared" si="236"/>
        <v>-0.12000000000000001</v>
      </c>
      <c r="AG513" s="34" t="s">
        <v>222</v>
      </c>
      <c r="AH513" s="34" t="s">
        <v>1321</v>
      </c>
      <c r="AI513" s="34">
        <f t="shared" si="237"/>
        <v>-0.12000000000000001</v>
      </c>
      <c r="AJ513" s="34" t="s">
        <v>1364</v>
      </c>
      <c r="AK513" s="34">
        <f t="shared" si="238"/>
        <v>-0.12000000000000001</v>
      </c>
      <c r="AL513" s="34" t="s">
        <v>1333</v>
      </c>
      <c r="AM513" s="34">
        <f t="shared" si="239"/>
        <v>-0.12000000000000001</v>
      </c>
      <c r="AN513" s="34" t="s">
        <v>1336</v>
      </c>
      <c r="AO513" s="34">
        <f t="shared" si="240"/>
        <v>-0.12000000000000001</v>
      </c>
      <c r="AP513" s="34" t="s">
        <v>1338</v>
      </c>
      <c r="AQ513" s="34">
        <f t="shared" si="241"/>
        <v>-0.12000000000000001</v>
      </c>
      <c r="AR513" s="34" t="s">
        <v>1347</v>
      </c>
      <c r="AS513" s="34">
        <f t="shared" si="242"/>
        <v>-0.12000000000000001</v>
      </c>
      <c r="AT513" s="34" t="s">
        <v>222</v>
      </c>
      <c r="AU513" s="34" t="s">
        <v>1321</v>
      </c>
      <c r="AV513" s="34">
        <f t="shared" si="243"/>
        <v>-0.18000000000000002</v>
      </c>
      <c r="AW513" s="34" t="s">
        <v>1328</v>
      </c>
      <c r="AX513" s="34">
        <f t="shared" si="243"/>
        <v>-0.18000000000000002</v>
      </c>
      <c r="AY513" s="34" t="s">
        <v>1333</v>
      </c>
      <c r="AZ513" s="34">
        <f t="shared" si="243"/>
        <v>-0.18000000000000002</v>
      </c>
      <c r="BA513" s="34" t="s">
        <v>74</v>
      </c>
      <c r="BB513" s="34">
        <f t="shared" si="243"/>
        <v>-0.18000000000000002</v>
      </c>
      <c r="BC513" s="34" t="s">
        <v>1338</v>
      </c>
      <c r="BD513" s="34">
        <f t="shared" si="244"/>
        <v>-0.18000000000000002</v>
      </c>
      <c r="BE513" s="34" t="s">
        <v>1347</v>
      </c>
      <c r="BF513" s="34">
        <f t="shared" si="245"/>
        <v>-0.18000000000000002</v>
      </c>
      <c r="BG513" s="34">
        <v>2</v>
      </c>
      <c r="BH513" s="34" t="s">
        <v>1321</v>
      </c>
      <c r="BI513" s="34">
        <f t="shared" si="246"/>
        <v>-0.18000000000000002</v>
      </c>
      <c r="BJ513" s="34" t="s">
        <v>1328</v>
      </c>
      <c r="BK513" s="34">
        <f t="shared" si="247"/>
        <v>-0.18000000000000002</v>
      </c>
      <c r="BL513" s="34" t="s">
        <v>1333</v>
      </c>
      <c r="BM513" s="34">
        <f t="shared" si="248"/>
        <v>-0.18000000000000002</v>
      </c>
      <c r="BN513" s="34" t="s">
        <v>74</v>
      </c>
      <c r="BO513" s="34">
        <f t="shared" si="249"/>
        <v>-0.18000000000000002</v>
      </c>
      <c r="BP513" s="34" t="s">
        <v>1338</v>
      </c>
      <c r="BQ513" s="34">
        <f t="shared" si="250"/>
        <v>-0.18000000000000002</v>
      </c>
      <c r="BR513" s="34" t="s">
        <v>1347</v>
      </c>
      <c r="BS513" s="34">
        <f t="shared" si="251"/>
        <v>-0.18000000000000002</v>
      </c>
      <c r="BT513" s="34" t="e">
        <v>#N/A</v>
      </c>
      <c r="BU513" s="34" t="e">
        <v>#N/A</v>
      </c>
      <c r="BV513" s="34">
        <f t="shared" si="252"/>
        <v>-0.3</v>
      </c>
      <c r="BW513" s="34" t="e">
        <v>#N/A</v>
      </c>
      <c r="BX513" s="34">
        <f t="shared" si="252"/>
        <v>-0.3</v>
      </c>
      <c r="BY513" s="34" t="s">
        <v>1333</v>
      </c>
      <c r="BZ513" s="34">
        <f t="shared" si="252"/>
        <v>-0.3</v>
      </c>
      <c r="CA513" s="34" t="e">
        <v>#N/A</v>
      </c>
      <c r="CB513" s="34">
        <f t="shared" si="252"/>
        <v>-0.3</v>
      </c>
      <c r="CC513" s="34" t="e">
        <v>#N/A</v>
      </c>
      <c r="CD513" s="34">
        <f t="shared" si="253"/>
        <v>-0.3</v>
      </c>
      <c r="CE513" s="34" t="e">
        <v>#N/A</v>
      </c>
      <c r="CF513" s="34">
        <f t="shared" si="254"/>
        <v>-0.3</v>
      </c>
      <c r="CG513" s="34">
        <v>2</v>
      </c>
      <c r="CH513" s="34" t="s">
        <v>1321</v>
      </c>
      <c r="CI513" s="34">
        <f t="shared" si="255"/>
        <v>-0.3</v>
      </c>
      <c r="CJ513" s="34" t="s">
        <v>1328</v>
      </c>
      <c r="CK513" s="34">
        <f t="shared" si="256"/>
        <v>-0.3</v>
      </c>
      <c r="CL513" s="34" t="s">
        <v>1333</v>
      </c>
      <c r="CM513" s="34">
        <f t="shared" si="257"/>
        <v>-0.3</v>
      </c>
      <c r="CN513" s="34" t="s">
        <v>1337</v>
      </c>
      <c r="CO513" s="34">
        <f t="shared" si="258"/>
        <v>-0.3</v>
      </c>
      <c r="CP513" s="34" t="s">
        <v>1338</v>
      </c>
      <c r="CQ513" s="34">
        <f t="shared" si="259"/>
        <v>-0.3</v>
      </c>
      <c r="CR513" s="34" t="s">
        <v>1347</v>
      </c>
      <c r="CS513" s="34">
        <f t="shared" si="260"/>
        <v>-0.3</v>
      </c>
    </row>
    <row r="514" spans="1:97" s="44" customFormat="1" ht="15.75">
      <c r="A514" s="42" t="s">
        <v>1205</v>
      </c>
      <c r="B514" s="40" t="s">
        <v>686</v>
      </c>
      <c r="C514" s="42" t="s">
        <v>44</v>
      </c>
      <c r="D514" s="42" t="s">
        <v>9</v>
      </c>
      <c r="E514" s="35"/>
      <c r="F514" s="42">
        <v>0</v>
      </c>
      <c r="G514" s="34">
        <v>0</v>
      </c>
      <c r="H514" s="34">
        <v>95</v>
      </c>
      <c r="I514" s="34">
        <v>83</v>
      </c>
      <c r="J514" s="34">
        <v>55</v>
      </c>
      <c r="K514" s="73">
        <v>63</v>
      </c>
      <c r="L514" s="34">
        <v>62</v>
      </c>
      <c r="M514" s="34">
        <v>40</v>
      </c>
      <c r="N514" s="34">
        <v>399</v>
      </c>
      <c r="O514" s="34" t="str">
        <f>IF(D514="理科",IF(N514&gt;=分数线!$C$2,"本科",""),IF(D514="文科",IF(N514&gt;=分数线!$C$3,"本科","")))</f>
        <v/>
      </c>
      <c r="P514" s="34">
        <f t="shared" si="228"/>
        <v>0</v>
      </c>
      <c r="Q514" s="34" t="str">
        <f>IF(D514="理科",IF(N514&gt;=分数线!$C$6,"重本",""),IF(D514="文科",IF(N514&gt;=分数线!$C$7,"重本","")))</f>
        <v/>
      </c>
      <c r="R514" s="34">
        <f t="shared" si="232"/>
        <v>0</v>
      </c>
      <c r="S514" s="34">
        <f t="shared" si="233"/>
        <v>0</v>
      </c>
      <c r="T514" s="34">
        <v>9</v>
      </c>
      <c r="U514" s="34" t="s">
        <v>1325</v>
      </c>
      <c r="V514" s="34">
        <f t="shared" si="234"/>
        <v>0</v>
      </c>
      <c r="W514" s="34" t="s">
        <v>1360</v>
      </c>
      <c r="X514" s="34">
        <f t="shared" si="234"/>
        <v>0</v>
      </c>
      <c r="Y514" s="34" t="s">
        <v>1335</v>
      </c>
      <c r="Z514" s="34">
        <f t="shared" si="234"/>
        <v>0</v>
      </c>
      <c r="AA514" s="34" t="s">
        <v>1367</v>
      </c>
      <c r="AB514" s="34">
        <f t="shared" si="234"/>
        <v>0</v>
      </c>
      <c r="AC514" s="34" t="s">
        <v>1338</v>
      </c>
      <c r="AD514" s="34">
        <f t="shared" si="235"/>
        <v>0</v>
      </c>
      <c r="AE514" s="34" t="s">
        <v>1346</v>
      </c>
      <c r="AF514" s="34">
        <f t="shared" si="236"/>
        <v>0</v>
      </c>
      <c r="AG514" s="34" t="s">
        <v>222</v>
      </c>
      <c r="AH514" s="34" t="s">
        <v>1321</v>
      </c>
      <c r="AI514" s="34">
        <f t="shared" si="237"/>
        <v>0</v>
      </c>
      <c r="AJ514" s="34" t="s">
        <v>1364</v>
      </c>
      <c r="AK514" s="34">
        <f t="shared" si="238"/>
        <v>0</v>
      </c>
      <c r="AL514" s="34" t="s">
        <v>1333</v>
      </c>
      <c r="AM514" s="34">
        <f t="shared" si="239"/>
        <v>0</v>
      </c>
      <c r="AN514" s="34" t="s">
        <v>1336</v>
      </c>
      <c r="AO514" s="34">
        <f t="shared" si="240"/>
        <v>0</v>
      </c>
      <c r="AP514" s="34" t="s">
        <v>1338</v>
      </c>
      <c r="AQ514" s="34">
        <f t="shared" si="241"/>
        <v>0</v>
      </c>
      <c r="AR514" s="34" t="s">
        <v>1347</v>
      </c>
      <c r="AS514" s="34">
        <f t="shared" si="242"/>
        <v>0</v>
      </c>
      <c r="AT514" s="34" t="e">
        <v>#N/A</v>
      </c>
      <c r="AU514" s="34" t="e">
        <v>#N/A</v>
      </c>
      <c r="AV514" s="34">
        <f t="shared" si="243"/>
        <v>0</v>
      </c>
      <c r="AW514" s="34" t="e">
        <v>#N/A</v>
      </c>
      <c r="AX514" s="34">
        <f t="shared" si="243"/>
        <v>0</v>
      </c>
      <c r="AY514" s="34" t="e">
        <v>#N/A</v>
      </c>
      <c r="AZ514" s="34">
        <f t="shared" si="243"/>
        <v>0</v>
      </c>
      <c r="BA514" s="34" t="e">
        <v>#N/A</v>
      </c>
      <c r="BB514" s="34">
        <f t="shared" si="243"/>
        <v>0</v>
      </c>
      <c r="BC514" s="34" t="e">
        <v>#N/A</v>
      </c>
      <c r="BD514" s="34">
        <f t="shared" si="244"/>
        <v>0</v>
      </c>
      <c r="BE514" s="34" t="e">
        <v>#N/A</v>
      </c>
      <c r="BF514" s="34">
        <f t="shared" si="245"/>
        <v>0</v>
      </c>
      <c r="BG514" s="34">
        <v>4</v>
      </c>
      <c r="BH514" s="34" t="s">
        <v>1350</v>
      </c>
      <c r="BI514" s="34">
        <f t="shared" si="246"/>
        <v>0</v>
      </c>
      <c r="BJ514" s="34" t="s">
        <v>1352</v>
      </c>
      <c r="BK514" s="34">
        <f t="shared" si="247"/>
        <v>0</v>
      </c>
      <c r="BL514" s="34" t="s">
        <v>1355</v>
      </c>
      <c r="BM514" s="34">
        <f t="shared" si="248"/>
        <v>0</v>
      </c>
      <c r="BN514" s="34" t="s">
        <v>1336</v>
      </c>
      <c r="BO514" s="34">
        <f t="shared" si="249"/>
        <v>0</v>
      </c>
      <c r="BP514" s="34" t="s">
        <v>1341</v>
      </c>
      <c r="BQ514" s="34">
        <f t="shared" si="250"/>
        <v>0</v>
      </c>
      <c r="BR514" s="34" t="s">
        <v>1347</v>
      </c>
      <c r="BS514" s="34">
        <f t="shared" si="251"/>
        <v>0</v>
      </c>
      <c r="BT514" s="34">
        <v>4</v>
      </c>
      <c r="BU514" s="34" t="s">
        <v>1322</v>
      </c>
      <c r="BV514" s="34">
        <f t="shared" si="252"/>
        <v>0</v>
      </c>
      <c r="BW514" s="34" t="s">
        <v>1329</v>
      </c>
      <c r="BX514" s="34">
        <f t="shared" si="252"/>
        <v>0</v>
      </c>
      <c r="BY514" s="34" t="s">
        <v>71</v>
      </c>
      <c r="BZ514" s="34">
        <f t="shared" si="252"/>
        <v>0</v>
      </c>
      <c r="CA514" s="34" t="s">
        <v>1336</v>
      </c>
      <c r="CB514" s="34">
        <f t="shared" si="252"/>
        <v>0</v>
      </c>
      <c r="CC514" s="34" t="s">
        <v>1341</v>
      </c>
      <c r="CD514" s="34">
        <f t="shared" si="253"/>
        <v>0</v>
      </c>
      <c r="CE514" s="34" t="s">
        <v>1347</v>
      </c>
      <c r="CF514" s="34">
        <f t="shared" si="254"/>
        <v>0</v>
      </c>
      <c r="CG514" s="34">
        <v>4</v>
      </c>
      <c r="CH514" s="34" t="s">
        <v>1322</v>
      </c>
      <c r="CI514" s="34">
        <f t="shared" si="255"/>
        <v>0</v>
      </c>
      <c r="CJ514" s="34" t="s">
        <v>1329</v>
      </c>
      <c r="CK514" s="34">
        <f t="shared" si="256"/>
        <v>0</v>
      </c>
      <c r="CL514" s="34" t="s">
        <v>71</v>
      </c>
      <c r="CM514" s="34">
        <f t="shared" si="257"/>
        <v>0</v>
      </c>
      <c r="CN514" s="34" t="s">
        <v>1336</v>
      </c>
      <c r="CO514" s="34">
        <f t="shared" si="258"/>
        <v>0</v>
      </c>
      <c r="CP514" s="34" t="s">
        <v>1341</v>
      </c>
      <c r="CQ514" s="34">
        <f t="shared" si="259"/>
        <v>0</v>
      </c>
      <c r="CR514" s="34" t="s">
        <v>1347</v>
      </c>
      <c r="CS514" s="34">
        <f t="shared" si="260"/>
        <v>0</v>
      </c>
    </row>
    <row r="515" spans="1:97" s="44" customFormat="1" ht="15.75">
      <c r="A515" s="42" t="s">
        <v>1206</v>
      </c>
      <c r="B515" s="40" t="s">
        <v>687</v>
      </c>
      <c r="C515" s="42" t="s">
        <v>44</v>
      </c>
      <c r="D515" s="42" t="s">
        <v>9</v>
      </c>
      <c r="E515" s="35"/>
      <c r="F515" s="42">
        <v>0</v>
      </c>
      <c r="G515" s="34">
        <v>0</v>
      </c>
      <c r="H515" s="34">
        <v>94</v>
      </c>
      <c r="I515" s="34">
        <v>64</v>
      </c>
      <c r="J515" s="34">
        <v>68</v>
      </c>
      <c r="K515" s="73">
        <v>61.5</v>
      </c>
      <c r="L515" s="34">
        <v>67.5</v>
      </c>
      <c r="M515" s="34">
        <v>44</v>
      </c>
      <c r="N515" s="34">
        <v>399</v>
      </c>
      <c r="O515" s="34" t="str">
        <f>IF(D515="理科",IF(N515&gt;=分数线!$C$2,"本科",""),IF(D515="文科",IF(N515&gt;=分数线!$C$3,"本科","")))</f>
        <v/>
      </c>
      <c r="P515" s="34">
        <f t="shared" ref="P515:P578" si="261">IF(F515&gt;0,IF(O515="本科",(2-F515)*36,-(F515)*36),IF(O515="本科",2*36,0))</f>
        <v>0</v>
      </c>
      <c r="Q515" s="34" t="str">
        <f>IF(D515="理科",IF(N515&gt;=分数线!$C$6,"重本",""),IF(D515="文科",IF(N515&gt;=分数线!$C$7,"重本","")))</f>
        <v/>
      </c>
      <c r="R515" s="34">
        <f t="shared" si="232"/>
        <v>0</v>
      </c>
      <c r="S515" s="34">
        <f t="shared" si="233"/>
        <v>0</v>
      </c>
      <c r="T515" s="34">
        <v>6</v>
      </c>
      <c r="U515" s="34" t="s">
        <v>1321</v>
      </c>
      <c r="V515" s="34">
        <f t="shared" si="234"/>
        <v>0</v>
      </c>
      <c r="W515" s="34" t="s">
        <v>1328</v>
      </c>
      <c r="X515" s="34">
        <f t="shared" si="234"/>
        <v>0</v>
      </c>
      <c r="Y515" s="34" t="s">
        <v>1353</v>
      </c>
      <c r="Z515" s="34">
        <f t="shared" si="234"/>
        <v>0</v>
      </c>
      <c r="AA515" s="34" t="s">
        <v>74</v>
      </c>
      <c r="AB515" s="34">
        <f t="shared" si="234"/>
        <v>0</v>
      </c>
      <c r="AC515" s="34" t="s">
        <v>75</v>
      </c>
      <c r="AD515" s="34">
        <f t="shared" si="235"/>
        <v>0</v>
      </c>
      <c r="AE515" s="34" t="s">
        <v>1368</v>
      </c>
      <c r="AF515" s="34">
        <f t="shared" si="236"/>
        <v>0</v>
      </c>
      <c r="AG515" s="34" t="e">
        <v>#N/A</v>
      </c>
      <c r="AH515" s="34" t="e">
        <v>#N/A</v>
      </c>
      <c r="AI515" s="34">
        <f t="shared" si="237"/>
        <v>0</v>
      </c>
      <c r="AJ515" s="34" t="e">
        <v>#N/A</v>
      </c>
      <c r="AK515" s="34">
        <f t="shared" si="238"/>
        <v>0</v>
      </c>
      <c r="AL515" s="34" t="e">
        <v>#N/A</v>
      </c>
      <c r="AM515" s="34">
        <f t="shared" si="239"/>
        <v>0</v>
      </c>
      <c r="AN515" s="34" t="e">
        <v>#N/A</v>
      </c>
      <c r="AO515" s="34">
        <f t="shared" si="240"/>
        <v>0</v>
      </c>
      <c r="AP515" s="34" t="e">
        <v>#N/A</v>
      </c>
      <c r="AQ515" s="34">
        <f t="shared" si="241"/>
        <v>0</v>
      </c>
      <c r="AR515" s="34" t="e">
        <v>#N/A</v>
      </c>
      <c r="AS515" s="34">
        <f t="shared" si="242"/>
        <v>0</v>
      </c>
      <c r="AT515" s="34" t="s">
        <v>225</v>
      </c>
      <c r="AU515" s="34" t="s">
        <v>1326</v>
      </c>
      <c r="AV515" s="34">
        <f t="shared" si="243"/>
        <v>0</v>
      </c>
      <c r="AW515" s="34" t="s">
        <v>1352</v>
      </c>
      <c r="AX515" s="34">
        <f t="shared" si="243"/>
        <v>0</v>
      </c>
      <c r="AY515" s="34" t="s">
        <v>1355</v>
      </c>
      <c r="AZ515" s="34">
        <f t="shared" si="243"/>
        <v>0</v>
      </c>
      <c r="BA515" s="34" t="s">
        <v>1336</v>
      </c>
      <c r="BB515" s="34">
        <f t="shared" si="243"/>
        <v>0</v>
      </c>
      <c r="BC515" s="34" t="s">
        <v>1341</v>
      </c>
      <c r="BD515" s="34">
        <f t="shared" si="244"/>
        <v>0</v>
      </c>
      <c r="BE515" s="34" t="s">
        <v>1347</v>
      </c>
      <c r="BF515" s="34">
        <f t="shared" si="245"/>
        <v>0</v>
      </c>
      <c r="BG515" s="34">
        <v>4</v>
      </c>
      <c r="BH515" s="34" t="s">
        <v>1350</v>
      </c>
      <c r="BI515" s="34">
        <f t="shared" si="246"/>
        <v>0</v>
      </c>
      <c r="BJ515" s="34" t="s">
        <v>1352</v>
      </c>
      <c r="BK515" s="34">
        <f t="shared" si="247"/>
        <v>0</v>
      </c>
      <c r="BL515" s="34" t="s">
        <v>1355</v>
      </c>
      <c r="BM515" s="34">
        <f t="shared" si="248"/>
        <v>0</v>
      </c>
      <c r="BN515" s="34" t="s">
        <v>1336</v>
      </c>
      <c r="BO515" s="34">
        <f t="shared" si="249"/>
        <v>0</v>
      </c>
      <c r="BP515" s="34" t="s">
        <v>1341</v>
      </c>
      <c r="BQ515" s="34">
        <f t="shared" si="250"/>
        <v>0</v>
      </c>
      <c r="BR515" s="34" t="s">
        <v>1347</v>
      </c>
      <c r="BS515" s="34">
        <f t="shared" si="251"/>
        <v>0</v>
      </c>
      <c r="BT515" s="34">
        <v>4</v>
      </c>
      <c r="BU515" s="34" t="s">
        <v>1322</v>
      </c>
      <c r="BV515" s="34">
        <f t="shared" si="252"/>
        <v>0</v>
      </c>
      <c r="BW515" s="34" t="s">
        <v>1329</v>
      </c>
      <c r="BX515" s="34">
        <f t="shared" si="252"/>
        <v>0</v>
      </c>
      <c r="BY515" s="34" t="s">
        <v>71</v>
      </c>
      <c r="BZ515" s="34">
        <f t="shared" si="252"/>
        <v>0</v>
      </c>
      <c r="CA515" s="34" t="s">
        <v>1336</v>
      </c>
      <c r="CB515" s="34">
        <f t="shared" si="252"/>
        <v>0</v>
      </c>
      <c r="CC515" s="34" t="s">
        <v>1341</v>
      </c>
      <c r="CD515" s="34">
        <f t="shared" si="253"/>
        <v>0</v>
      </c>
      <c r="CE515" s="34" t="s">
        <v>1347</v>
      </c>
      <c r="CF515" s="34">
        <f t="shared" si="254"/>
        <v>0</v>
      </c>
      <c r="CG515" s="34">
        <v>4</v>
      </c>
      <c r="CH515" s="34" t="s">
        <v>1322</v>
      </c>
      <c r="CI515" s="34">
        <f t="shared" si="255"/>
        <v>0</v>
      </c>
      <c r="CJ515" s="34" t="s">
        <v>1329</v>
      </c>
      <c r="CK515" s="34">
        <f t="shared" si="256"/>
        <v>0</v>
      </c>
      <c r="CL515" s="34" t="s">
        <v>71</v>
      </c>
      <c r="CM515" s="34">
        <f t="shared" si="257"/>
        <v>0</v>
      </c>
      <c r="CN515" s="34" t="s">
        <v>1336</v>
      </c>
      <c r="CO515" s="34">
        <f t="shared" si="258"/>
        <v>0</v>
      </c>
      <c r="CP515" s="34" t="s">
        <v>1341</v>
      </c>
      <c r="CQ515" s="34">
        <f t="shared" si="259"/>
        <v>0</v>
      </c>
      <c r="CR515" s="34" t="s">
        <v>1347</v>
      </c>
      <c r="CS515" s="34">
        <f t="shared" si="260"/>
        <v>0</v>
      </c>
    </row>
    <row r="516" spans="1:97" s="44" customFormat="1" ht="15.75">
      <c r="A516" s="42" t="s">
        <v>1207</v>
      </c>
      <c r="B516" s="40" t="s">
        <v>688</v>
      </c>
      <c r="C516" s="42" t="s">
        <v>44</v>
      </c>
      <c r="D516" s="42" t="s">
        <v>9</v>
      </c>
      <c r="E516" s="35"/>
      <c r="F516" s="42">
        <v>0</v>
      </c>
      <c r="G516" s="34">
        <v>0</v>
      </c>
      <c r="H516" s="34">
        <v>97</v>
      </c>
      <c r="I516" s="34">
        <v>59</v>
      </c>
      <c r="J516" s="34">
        <v>66</v>
      </c>
      <c r="K516" s="73">
        <v>64.5</v>
      </c>
      <c r="L516" s="34">
        <v>57.5</v>
      </c>
      <c r="M516" s="34">
        <v>54</v>
      </c>
      <c r="N516" s="34">
        <v>398</v>
      </c>
      <c r="O516" s="34" t="str">
        <f>IF(D516="理科",IF(N516&gt;=分数线!$C$2,"本科",""),IF(D516="文科",IF(N516&gt;=分数线!$C$3,"本科","")))</f>
        <v/>
      </c>
      <c r="P516" s="34">
        <f t="shared" si="261"/>
        <v>0</v>
      </c>
      <c r="Q516" s="34" t="str">
        <f>IF(D516="理科",IF(N516&gt;=分数线!$C$6,"重本",""),IF(D516="文科",IF(N516&gt;=分数线!$C$7,"重本","")))</f>
        <v/>
      </c>
      <c r="R516" s="34">
        <f t="shared" si="232"/>
        <v>0</v>
      </c>
      <c r="S516" s="34">
        <f t="shared" si="233"/>
        <v>0</v>
      </c>
      <c r="T516" s="34">
        <v>5</v>
      </c>
      <c r="U516" s="34" t="s">
        <v>1320</v>
      </c>
      <c r="V516" s="34">
        <f t="shared" si="234"/>
        <v>0</v>
      </c>
      <c r="W516" s="34" t="s">
        <v>1328</v>
      </c>
      <c r="X516" s="34">
        <f t="shared" si="234"/>
        <v>0</v>
      </c>
      <c r="Y516" s="34" t="s">
        <v>1353</v>
      </c>
      <c r="Z516" s="34">
        <f t="shared" si="234"/>
        <v>0</v>
      </c>
      <c r="AA516" s="34" t="s">
        <v>74</v>
      </c>
      <c r="AB516" s="34">
        <f t="shared" si="234"/>
        <v>0</v>
      </c>
      <c r="AC516" s="34" t="s">
        <v>1338</v>
      </c>
      <c r="AD516" s="34">
        <f t="shared" si="235"/>
        <v>0</v>
      </c>
      <c r="AE516" s="34" t="s">
        <v>1346</v>
      </c>
      <c r="AF516" s="34">
        <f t="shared" si="236"/>
        <v>0</v>
      </c>
      <c r="AG516" s="34" t="s">
        <v>224</v>
      </c>
      <c r="AH516" s="34" t="s">
        <v>1320</v>
      </c>
      <c r="AI516" s="34">
        <f t="shared" si="237"/>
        <v>0</v>
      </c>
      <c r="AJ516" s="34" t="s">
        <v>1328</v>
      </c>
      <c r="AK516" s="34">
        <f t="shared" si="238"/>
        <v>0</v>
      </c>
      <c r="AL516" s="34" t="s">
        <v>1353</v>
      </c>
      <c r="AM516" s="34">
        <f t="shared" si="239"/>
        <v>0</v>
      </c>
      <c r="AN516" s="34" t="s">
        <v>74</v>
      </c>
      <c r="AO516" s="34">
        <f t="shared" si="240"/>
        <v>0</v>
      </c>
      <c r="AP516" s="34" t="s">
        <v>1338</v>
      </c>
      <c r="AQ516" s="34">
        <f t="shared" si="241"/>
        <v>0</v>
      </c>
      <c r="AR516" s="34" t="s">
        <v>1346</v>
      </c>
      <c r="AS516" s="34">
        <f t="shared" si="242"/>
        <v>0</v>
      </c>
      <c r="AT516" s="34" t="s">
        <v>224</v>
      </c>
      <c r="AU516" s="34" t="s">
        <v>1320</v>
      </c>
      <c r="AV516" s="34">
        <f t="shared" si="243"/>
        <v>0</v>
      </c>
      <c r="AW516" s="34" t="s">
        <v>982</v>
      </c>
      <c r="AX516" s="34">
        <f t="shared" si="243"/>
        <v>0</v>
      </c>
      <c r="AY516" s="34" t="s">
        <v>1361</v>
      </c>
      <c r="AZ516" s="34">
        <f t="shared" si="243"/>
        <v>0</v>
      </c>
      <c r="BA516" s="34" t="s">
        <v>74</v>
      </c>
      <c r="BB516" s="34">
        <f t="shared" si="243"/>
        <v>0</v>
      </c>
      <c r="BC516" s="34" t="s">
        <v>1338</v>
      </c>
      <c r="BD516" s="34">
        <f t="shared" si="244"/>
        <v>0</v>
      </c>
      <c r="BE516" s="34" t="s">
        <v>1346</v>
      </c>
      <c r="BF516" s="34">
        <f t="shared" si="245"/>
        <v>0</v>
      </c>
      <c r="BG516" s="34">
        <v>5</v>
      </c>
      <c r="BH516" s="34" t="s">
        <v>1320</v>
      </c>
      <c r="BI516" s="34">
        <f t="shared" si="246"/>
        <v>0</v>
      </c>
      <c r="BJ516" s="34" t="s">
        <v>982</v>
      </c>
      <c r="BK516" s="34">
        <f t="shared" si="247"/>
        <v>0</v>
      </c>
      <c r="BL516" s="34" t="s">
        <v>1354</v>
      </c>
      <c r="BM516" s="34">
        <f t="shared" si="248"/>
        <v>0</v>
      </c>
      <c r="BN516" s="34" t="s">
        <v>74</v>
      </c>
      <c r="BO516" s="34">
        <f t="shared" si="249"/>
        <v>0</v>
      </c>
      <c r="BP516" s="34" t="s">
        <v>1338</v>
      </c>
      <c r="BQ516" s="34">
        <f t="shared" si="250"/>
        <v>0</v>
      </c>
      <c r="BR516" s="34" t="s">
        <v>1346</v>
      </c>
      <c r="BS516" s="34">
        <f t="shared" si="251"/>
        <v>0</v>
      </c>
      <c r="BT516" s="34">
        <v>5</v>
      </c>
      <c r="BU516" s="34" t="s">
        <v>1320</v>
      </c>
      <c r="BV516" s="34">
        <f t="shared" si="252"/>
        <v>0</v>
      </c>
      <c r="BW516" s="34" t="s">
        <v>1329</v>
      </c>
      <c r="BX516" s="34">
        <f t="shared" si="252"/>
        <v>0</v>
      </c>
      <c r="BY516" s="34" t="s">
        <v>70</v>
      </c>
      <c r="BZ516" s="34">
        <f t="shared" si="252"/>
        <v>0</v>
      </c>
      <c r="CA516" s="34" t="s">
        <v>21</v>
      </c>
      <c r="CB516" s="34">
        <f t="shared" si="252"/>
        <v>0</v>
      </c>
      <c r="CC516" s="34" t="s">
        <v>1338</v>
      </c>
      <c r="CD516" s="34">
        <f t="shared" si="253"/>
        <v>0</v>
      </c>
      <c r="CE516" s="34" t="s">
        <v>1346</v>
      </c>
      <c r="CF516" s="34">
        <f t="shared" si="254"/>
        <v>0</v>
      </c>
      <c r="CG516" s="34">
        <v>5</v>
      </c>
      <c r="CH516" s="34" t="s">
        <v>1320</v>
      </c>
      <c r="CI516" s="34">
        <f t="shared" si="255"/>
        <v>0</v>
      </c>
      <c r="CJ516" s="34" t="s">
        <v>1329</v>
      </c>
      <c r="CK516" s="34">
        <f t="shared" si="256"/>
        <v>0</v>
      </c>
      <c r="CL516" s="34" t="s">
        <v>70</v>
      </c>
      <c r="CM516" s="34">
        <f t="shared" si="257"/>
        <v>0</v>
      </c>
      <c r="CN516" s="34" t="s">
        <v>1337</v>
      </c>
      <c r="CO516" s="34">
        <f t="shared" si="258"/>
        <v>0</v>
      </c>
      <c r="CP516" s="34" t="s">
        <v>1338</v>
      </c>
      <c r="CQ516" s="34">
        <f t="shared" si="259"/>
        <v>0</v>
      </c>
      <c r="CR516" s="34" t="s">
        <v>1346</v>
      </c>
      <c r="CS516" s="34">
        <f t="shared" si="260"/>
        <v>0</v>
      </c>
    </row>
    <row r="517" spans="1:97" s="44" customFormat="1" ht="15.75">
      <c r="A517" s="42" t="s">
        <v>1208</v>
      </c>
      <c r="B517" s="40" t="s">
        <v>689</v>
      </c>
      <c r="C517" s="42" t="s">
        <v>44</v>
      </c>
      <c r="D517" s="42" t="s">
        <v>9</v>
      </c>
      <c r="E517" s="35"/>
      <c r="F517" s="42">
        <v>0.3</v>
      </c>
      <c r="G517" s="34">
        <v>0</v>
      </c>
      <c r="H517" s="34">
        <v>106</v>
      </c>
      <c r="I517" s="34">
        <v>59</v>
      </c>
      <c r="J517" s="34">
        <v>62</v>
      </c>
      <c r="K517" s="73">
        <v>57</v>
      </c>
      <c r="L517" s="34">
        <v>67.5</v>
      </c>
      <c r="M517" s="34">
        <v>45</v>
      </c>
      <c r="N517" s="34">
        <v>397</v>
      </c>
      <c r="O517" s="34" t="str">
        <f>IF(D517="理科",IF(N517&gt;=分数线!$C$2,"本科",""),IF(D517="文科",IF(N517&gt;=分数线!$C$3,"本科","")))</f>
        <v/>
      </c>
      <c r="P517" s="34">
        <f t="shared" si="261"/>
        <v>-10.799999999999999</v>
      </c>
      <c r="Q517" s="34" t="str">
        <f>IF(D517="理科",IF(N517&gt;=分数线!$C$6,"重本",""),IF(D517="文科",IF(N517&gt;=分数线!$C$7,"重本","")))</f>
        <v/>
      </c>
      <c r="R517" s="34">
        <f t="shared" si="232"/>
        <v>0</v>
      </c>
      <c r="S517" s="34">
        <f t="shared" si="233"/>
        <v>-10.799999999999999</v>
      </c>
      <c r="T517" s="34">
        <v>1</v>
      </c>
      <c r="U517" s="34" t="s">
        <v>1320</v>
      </c>
      <c r="V517" s="34">
        <f t="shared" si="234"/>
        <v>-0.17999999999999997</v>
      </c>
      <c r="W517" s="34" t="s">
        <v>1327</v>
      </c>
      <c r="X517" s="34">
        <f t="shared" si="234"/>
        <v>-0.17999999999999997</v>
      </c>
      <c r="Y517" s="34" t="s">
        <v>1332</v>
      </c>
      <c r="Z517" s="34">
        <f t="shared" si="234"/>
        <v>-0.17999999999999997</v>
      </c>
      <c r="AA517" s="34" t="s">
        <v>1367</v>
      </c>
      <c r="AB517" s="34">
        <f t="shared" si="234"/>
        <v>-0.17999999999999997</v>
      </c>
      <c r="AC517" s="34" t="s">
        <v>1341</v>
      </c>
      <c r="AD517" s="34">
        <f t="shared" si="235"/>
        <v>-0.17999999999999997</v>
      </c>
      <c r="AE517" s="34" t="s">
        <v>1346</v>
      </c>
      <c r="AF517" s="34">
        <f t="shared" si="236"/>
        <v>-0.17999999999999997</v>
      </c>
      <c r="AG517" s="34" t="s">
        <v>226</v>
      </c>
      <c r="AH517" s="34" t="s">
        <v>1320</v>
      </c>
      <c r="AI517" s="34">
        <f t="shared" si="237"/>
        <v>-0.17999999999999997</v>
      </c>
      <c r="AJ517" s="34" t="s">
        <v>1327</v>
      </c>
      <c r="AK517" s="34">
        <f t="shared" si="238"/>
        <v>-0.17999999999999997</v>
      </c>
      <c r="AL517" s="34" t="s">
        <v>1332</v>
      </c>
      <c r="AM517" s="34">
        <f t="shared" si="239"/>
        <v>-0.17999999999999997</v>
      </c>
      <c r="AN517" s="34" t="s">
        <v>1367</v>
      </c>
      <c r="AO517" s="34">
        <f t="shared" si="240"/>
        <v>-0.17999999999999997</v>
      </c>
      <c r="AP517" s="34" t="s">
        <v>1341</v>
      </c>
      <c r="AQ517" s="34">
        <f t="shared" si="241"/>
        <v>-0.17999999999999997</v>
      </c>
      <c r="AR517" s="34" t="s">
        <v>1346</v>
      </c>
      <c r="AS517" s="34">
        <f t="shared" si="242"/>
        <v>-0.17999999999999997</v>
      </c>
      <c r="AT517" s="34" t="e">
        <v>#N/A</v>
      </c>
      <c r="AU517" s="34" t="e">
        <v>#N/A</v>
      </c>
      <c r="AV517" s="34">
        <f t="shared" si="243"/>
        <v>-0.26999999999999996</v>
      </c>
      <c r="AW517" s="34" t="e">
        <v>#N/A</v>
      </c>
      <c r="AX517" s="34">
        <f t="shared" si="243"/>
        <v>-0.26999999999999996</v>
      </c>
      <c r="AY517" s="34" t="e">
        <v>#N/A</v>
      </c>
      <c r="AZ517" s="34">
        <f t="shared" si="243"/>
        <v>-0.26999999999999996</v>
      </c>
      <c r="BA517" s="34" t="e">
        <v>#N/A</v>
      </c>
      <c r="BB517" s="34">
        <f t="shared" si="243"/>
        <v>-0.26999999999999996</v>
      </c>
      <c r="BC517" s="34" t="e">
        <v>#N/A</v>
      </c>
      <c r="BD517" s="34">
        <f t="shared" si="244"/>
        <v>-0.26999999999999996</v>
      </c>
      <c r="BE517" s="34" t="e">
        <v>#N/A</v>
      </c>
      <c r="BF517" s="34">
        <f t="shared" si="245"/>
        <v>-0.26999999999999996</v>
      </c>
      <c r="BG517" s="34" t="e">
        <v>#N/A</v>
      </c>
      <c r="BH517" s="34" t="e">
        <v>#N/A</v>
      </c>
      <c r="BI517" s="34">
        <f t="shared" si="246"/>
        <v>-0.26999999999999996</v>
      </c>
      <c r="BJ517" s="34" t="e">
        <v>#N/A</v>
      </c>
      <c r="BK517" s="34">
        <f t="shared" si="247"/>
        <v>-0.26999999999999996</v>
      </c>
      <c r="BL517" s="34" t="e">
        <v>#N/A</v>
      </c>
      <c r="BM517" s="34">
        <f t="shared" si="248"/>
        <v>-0.26999999999999996</v>
      </c>
      <c r="BN517" s="34" t="e">
        <v>#N/A</v>
      </c>
      <c r="BO517" s="34">
        <f t="shared" si="249"/>
        <v>-0.26999999999999996</v>
      </c>
      <c r="BP517" s="34" t="e">
        <v>#N/A</v>
      </c>
      <c r="BQ517" s="34">
        <f t="shared" si="250"/>
        <v>-0.26999999999999996</v>
      </c>
      <c r="BR517" s="34" t="e">
        <v>#N/A</v>
      </c>
      <c r="BS517" s="34">
        <f t="shared" si="251"/>
        <v>-0.26999999999999996</v>
      </c>
      <c r="BT517" s="34">
        <v>1</v>
      </c>
      <c r="BU517" s="34" t="s">
        <v>1320</v>
      </c>
      <c r="BV517" s="34">
        <f t="shared" si="252"/>
        <v>-0.44999999999999996</v>
      </c>
      <c r="BW517" s="34" t="s">
        <v>1327</v>
      </c>
      <c r="BX517" s="34">
        <f t="shared" si="252"/>
        <v>-0.44999999999999996</v>
      </c>
      <c r="BY517" s="34" t="s">
        <v>1332</v>
      </c>
      <c r="BZ517" s="34">
        <f t="shared" si="252"/>
        <v>-0.44999999999999996</v>
      </c>
      <c r="CA517" s="34" t="s">
        <v>1336</v>
      </c>
      <c r="CB517" s="34">
        <f t="shared" si="252"/>
        <v>-0.44999999999999996</v>
      </c>
      <c r="CC517" s="34" t="s">
        <v>1341</v>
      </c>
      <c r="CD517" s="34">
        <f t="shared" si="253"/>
        <v>-0.44999999999999996</v>
      </c>
      <c r="CE517" s="34" t="s">
        <v>1346</v>
      </c>
      <c r="CF517" s="34">
        <f t="shared" si="254"/>
        <v>-0.44999999999999996</v>
      </c>
      <c r="CG517" s="34">
        <v>1</v>
      </c>
      <c r="CH517" s="34" t="s">
        <v>1320</v>
      </c>
      <c r="CI517" s="34">
        <f t="shared" si="255"/>
        <v>-0.44999999999999996</v>
      </c>
      <c r="CJ517" s="34" t="s">
        <v>1327</v>
      </c>
      <c r="CK517" s="34">
        <f t="shared" si="256"/>
        <v>-0.44999999999999996</v>
      </c>
      <c r="CL517" s="34" t="s">
        <v>1332</v>
      </c>
      <c r="CM517" s="34">
        <f t="shared" si="257"/>
        <v>-0.44999999999999996</v>
      </c>
      <c r="CN517" s="34" t="s">
        <v>1336</v>
      </c>
      <c r="CO517" s="34">
        <f t="shared" si="258"/>
        <v>-0.44999999999999996</v>
      </c>
      <c r="CP517" s="34" t="s">
        <v>1341</v>
      </c>
      <c r="CQ517" s="34">
        <f t="shared" si="259"/>
        <v>-0.44999999999999996</v>
      </c>
      <c r="CR517" s="34" t="s">
        <v>1346</v>
      </c>
      <c r="CS517" s="34">
        <f t="shared" si="260"/>
        <v>-0.44999999999999996</v>
      </c>
    </row>
    <row r="518" spans="1:97" s="44" customFormat="1" ht="15.75">
      <c r="A518" s="42" t="s">
        <v>1209</v>
      </c>
      <c r="B518" s="40" t="s">
        <v>690</v>
      </c>
      <c r="C518" s="42" t="s">
        <v>44</v>
      </c>
      <c r="D518" s="42" t="s">
        <v>9</v>
      </c>
      <c r="E518" s="35"/>
      <c r="F518" s="42">
        <v>0</v>
      </c>
      <c r="G518" s="34">
        <v>0</v>
      </c>
      <c r="H518" s="34">
        <v>99</v>
      </c>
      <c r="I518" s="34">
        <v>82</v>
      </c>
      <c r="J518" s="34">
        <v>50</v>
      </c>
      <c r="K518" s="73">
        <v>60</v>
      </c>
      <c r="L518" s="34">
        <v>50</v>
      </c>
      <c r="M518" s="34">
        <v>56</v>
      </c>
      <c r="N518" s="34">
        <v>397</v>
      </c>
      <c r="O518" s="34" t="str">
        <f>IF(D518="理科",IF(N518&gt;=分数线!$C$2,"本科",""),IF(D518="文科",IF(N518&gt;=分数线!$C$3,"本科","")))</f>
        <v/>
      </c>
      <c r="P518" s="34">
        <f t="shared" si="261"/>
        <v>0</v>
      </c>
      <c r="Q518" s="34" t="str">
        <f>IF(D518="理科",IF(N518&gt;=分数线!$C$6,"重本",""),IF(D518="文科",IF(N518&gt;=分数线!$C$7,"重本","")))</f>
        <v/>
      </c>
      <c r="R518" s="34">
        <f t="shared" si="232"/>
        <v>0</v>
      </c>
      <c r="S518" s="34">
        <f t="shared" si="233"/>
        <v>0</v>
      </c>
      <c r="T518" s="34">
        <v>3</v>
      </c>
      <c r="U518" s="34" t="s">
        <v>1326</v>
      </c>
      <c r="V518" s="34">
        <f t="shared" si="234"/>
        <v>0</v>
      </c>
      <c r="W518" s="34" t="s">
        <v>1327</v>
      </c>
      <c r="X518" s="34">
        <f t="shared" si="234"/>
        <v>0</v>
      </c>
      <c r="Y518" s="34" t="s">
        <v>69</v>
      </c>
      <c r="Z518" s="34">
        <f t="shared" si="234"/>
        <v>0</v>
      </c>
      <c r="AA518" s="34" t="s">
        <v>1367</v>
      </c>
      <c r="AB518" s="34">
        <f t="shared" si="234"/>
        <v>0</v>
      </c>
      <c r="AC518" s="34" t="s">
        <v>75</v>
      </c>
      <c r="AD518" s="34">
        <f t="shared" si="235"/>
        <v>0</v>
      </c>
      <c r="AE518" s="34" t="s">
        <v>1347</v>
      </c>
      <c r="AF518" s="34">
        <f t="shared" si="236"/>
        <v>0</v>
      </c>
      <c r="AG518" s="34" t="s">
        <v>223</v>
      </c>
      <c r="AH518" s="34" t="s">
        <v>1326</v>
      </c>
      <c r="AI518" s="34">
        <f t="shared" si="237"/>
        <v>0</v>
      </c>
      <c r="AJ518" s="34" t="s">
        <v>1327</v>
      </c>
      <c r="AK518" s="34">
        <f t="shared" si="238"/>
        <v>0</v>
      </c>
      <c r="AL518" s="34" t="s">
        <v>1333</v>
      </c>
      <c r="AM518" s="34">
        <f t="shared" si="239"/>
        <v>0</v>
      </c>
      <c r="AN518" s="34" t="s">
        <v>1367</v>
      </c>
      <c r="AO518" s="34">
        <f t="shared" si="240"/>
        <v>0</v>
      </c>
      <c r="AP518" s="34" t="s">
        <v>1338</v>
      </c>
      <c r="AQ518" s="34">
        <f t="shared" si="241"/>
        <v>0</v>
      </c>
      <c r="AR518" s="34" t="s">
        <v>1347</v>
      </c>
      <c r="AS518" s="34">
        <f t="shared" si="242"/>
        <v>0</v>
      </c>
      <c r="AT518" s="34" t="s">
        <v>223</v>
      </c>
      <c r="AU518" s="34" t="s">
        <v>1323</v>
      </c>
      <c r="AV518" s="34">
        <f t="shared" si="243"/>
        <v>0</v>
      </c>
      <c r="AW518" s="34" t="s">
        <v>1327</v>
      </c>
      <c r="AX518" s="34">
        <f t="shared" si="243"/>
        <v>0</v>
      </c>
      <c r="AY518" s="34" t="s">
        <v>1355</v>
      </c>
      <c r="AZ518" s="34">
        <f t="shared" si="243"/>
        <v>0</v>
      </c>
      <c r="BA518" s="34" t="s">
        <v>1336</v>
      </c>
      <c r="BB518" s="34">
        <f t="shared" si="243"/>
        <v>0</v>
      </c>
      <c r="BC518" s="34" t="s">
        <v>75</v>
      </c>
      <c r="BD518" s="34">
        <f t="shared" si="244"/>
        <v>0</v>
      </c>
      <c r="BE518" s="34" t="s">
        <v>1347</v>
      </c>
      <c r="BF518" s="34">
        <f t="shared" si="245"/>
        <v>0</v>
      </c>
      <c r="BG518" s="34">
        <v>3</v>
      </c>
      <c r="BH518" s="34" t="s">
        <v>1323</v>
      </c>
      <c r="BI518" s="34">
        <f t="shared" si="246"/>
        <v>0</v>
      </c>
      <c r="BJ518" s="34" t="s">
        <v>1327</v>
      </c>
      <c r="BK518" s="34">
        <f t="shared" si="247"/>
        <v>0</v>
      </c>
      <c r="BL518" s="34" t="s">
        <v>1355</v>
      </c>
      <c r="BM518" s="34">
        <f t="shared" si="248"/>
        <v>0</v>
      </c>
      <c r="BN518" s="34" t="s">
        <v>1336</v>
      </c>
      <c r="BO518" s="34">
        <f t="shared" si="249"/>
        <v>0</v>
      </c>
      <c r="BP518" s="34" t="s">
        <v>1338</v>
      </c>
      <c r="BQ518" s="34">
        <f t="shared" si="250"/>
        <v>0</v>
      </c>
      <c r="BR518" s="34" t="s">
        <v>1347</v>
      </c>
      <c r="BS518" s="34">
        <f t="shared" si="251"/>
        <v>0</v>
      </c>
      <c r="BT518" s="34">
        <v>3</v>
      </c>
      <c r="BU518" s="34" t="s">
        <v>1322</v>
      </c>
      <c r="BV518" s="34">
        <f t="shared" si="252"/>
        <v>0</v>
      </c>
      <c r="BW518" s="34" t="s">
        <v>1327</v>
      </c>
      <c r="BX518" s="34">
        <f t="shared" si="252"/>
        <v>0</v>
      </c>
      <c r="BY518" s="34" t="s">
        <v>71</v>
      </c>
      <c r="BZ518" s="34">
        <f t="shared" si="252"/>
        <v>0</v>
      </c>
      <c r="CA518" s="34" t="s">
        <v>1336</v>
      </c>
      <c r="CB518" s="34">
        <f t="shared" si="252"/>
        <v>0</v>
      </c>
      <c r="CC518" s="34" t="s">
        <v>1338</v>
      </c>
      <c r="CD518" s="34">
        <f t="shared" si="253"/>
        <v>0</v>
      </c>
      <c r="CE518" s="34" t="s">
        <v>1347</v>
      </c>
      <c r="CF518" s="34">
        <f t="shared" si="254"/>
        <v>0</v>
      </c>
      <c r="CG518" s="34">
        <v>3</v>
      </c>
      <c r="CH518" s="34" t="s">
        <v>1322</v>
      </c>
      <c r="CI518" s="34">
        <f t="shared" si="255"/>
        <v>0</v>
      </c>
      <c r="CJ518" s="34" t="s">
        <v>1327</v>
      </c>
      <c r="CK518" s="34">
        <f t="shared" si="256"/>
        <v>0</v>
      </c>
      <c r="CL518" s="34" t="s">
        <v>71</v>
      </c>
      <c r="CM518" s="34">
        <f t="shared" si="257"/>
        <v>0</v>
      </c>
      <c r="CN518" s="34" t="s">
        <v>1338</v>
      </c>
      <c r="CO518" s="34">
        <f t="shared" si="258"/>
        <v>0</v>
      </c>
      <c r="CP518" s="34" t="s">
        <v>1336</v>
      </c>
      <c r="CQ518" s="34">
        <f t="shared" si="259"/>
        <v>0</v>
      </c>
      <c r="CR518" s="34" t="s">
        <v>1347</v>
      </c>
      <c r="CS518" s="34">
        <f t="shared" si="260"/>
        <v>0</v>
      </c>
    </row>
    <row r="519" spans="1:97" s="44" customFormat="1" ht="15.75">
      <c r="A519" s="42" t="s">
        <v>1210</v>
      </c>
      <c r="B519" s="40" t="s">
        <v>691</v>
      </c>
      <c r="C519" s="42" t="s">
        <v>44</v>
      </c>
      <c r="D519" s="42" t="s">
        <v>9</v>
      </c>
      <c r="E519" s="35"/>
      <c r="F519" s="42">
        <v>0.2</v>
      </c>
      <c r="G519" s="34">
        <v>0</v>
      </c>
      <c r="H519" s="34">
        <v>98</v>
      </c>
      <c r="I519" s="34">
        <v>85</v>
      </c>
      <c r="J519" s="34">
        <v>70</v>
      </c>
      <c r="K519" s="73">
        <v>47.5</v>
      </c>
      <c r="L519" s="34">
        <v>52.5</v>
      </c>
      <c r="M519" s="34">
        <v>41</v>
      </c>
      <c r="N519" s="34">
        <v>394</v>
      </c>
      <c r="O519" s="34" t="str">
        <f>IF(D519="理科",IF(N519&gt;=分数线!$C$2,"本科",""),IF(D519="文科",IF(N519&gt;=分数线!$C$3,"本科","")))</f>
        <v/>
      </c>
      <c r="P519" s="34">
        <f t="shared" si="261"/>
        <v>-7.2</v>
      </c>
      <c r="Q519" s="34" t="str">
        <f>IF(D519="理科",IF(N519&gt;=分数线!$C$6,"重本",""),IF(D519="文科",IF(N519&gt;=分数线!$C$7,"重本","")))</f>
        <v/>
      </c>
      <c r="R519" s="34">
        <f t="shared" si="232"/>
        <v>0</v>
      </c>
      <c r="S519" s="34">
        <f t="shared" si="233"/>
        <v>-7.2</v>
      </c>
      <c r="T519" s="34">
        <v>2</v>
      </c>
      <c r="U519" s="34" t="s">
        <v>1321</v>
      </c>
      <c r="V519" s="34">
        <f t="shared" si="234"/>
        <v>-0.12000000000000001</v>
      </c>
      <c r="W519" s="34" t="s">
        <v>1364</v>
      </c>
      <c r="X519" s="34">
        <f t="shared" si="234"/>
        <v>-0.12000000000000001</v>
      </c>
      <c r="Y519" s="34" t="s">
        <v>1333</v>
      </c>
      <c r="Z519" s="34">
        <f t="shared" si="234"/>
        <v>-0.12000000000000001</v>
      </c>
      <c r="AA519" s="34" t="s">
        <v>1336</v>
      </c>
      <c r="AB519" s="34">
        <f t="shared" si="234"/>
        <v>-0.12000000000000001</v>
      </c>
      <c r="AC519" s="34" t="s">
        <v>1338</v>
      </c>
      <c r="AD519" s="34">
        <f t="shared" si="235"/>
        <v>-0.12000000000000001</v>
      </c>
      <c r="AE519" s="34" t="s">
        <v>1368</v>
      </c>
      <c r="AF519" s="34">
        <f t="shared" si="236"/>
        <v>-0.12000000000000001</v>
      </c>
      <c r="AG519" s="34" t="s">
        <v>222</v>
      </c>
      <c r="AH519" s="34" t="s">
        <v>1321</v>
      </c>
      <c r="AI519" s="34">
        <f t="shared" si="237"/>
        <v>-0.12000000000000001</v>
      </c>
      <c r="AJ519" s="34" t="s">
        <v>1364</v>
      </c>
      <c r="AK519" s="34">
        <f t="shared" si="238"/>
        <v>-0.12000000000000001</v>
      </c>
      <c r="AL519" s="34" t="s">
        <v>1333</v>
      </c>
      <c r="AM519" s="34">
        <f t="shared" si="239"/>
        <v>-0.12000000000000001</v>
      </c>
      <c r="AN519" s="34" t="s">
        <v>1336</v>
      </c>
      <c r="AO519" s="34">
        <f t="shared" si="240"/>
        <v>-0.12000000000000001</v>
      </c>
      <c r="AP519" s="34" t="s">
        <v>1338</v>
      </c>
      <c r="AQ519" s="34">
        <f t="shared" si="241"/>
        <v>-0.12000000000000001</v>
      </c>
      <c r="AR519" s="34" t="s">
        <v>1347</v>
      </c>
      <c r="AS519" s="34">
        <f t="shared" si="242"/>
        <v>-0.12000000000000001</v>
      </c>
      <c r="AT519" s="34" t="s">
        <v>222</v>
      </c>
      <c r="AU519" s="34" t="s">
        <v>1321</v>
      </c>
      <c r="AV519" s="34">
        <f t="shared" si="243"/>
        <v>-0.18000000000000002</v>
      </c>
      <c r="AW519" s="34" t="s">
        <v>1328</v>
      </c>
      <c r="AX519" s="34">
        <f t="shared" si="243"/>
        <v>-0.18000000000000002</v>
      </c>
      <c r="AY519" s="34" t="s">
        <v>1333</v>
      </c>
      <c r="AZ519" s="34">
        <f t="shared" si="243"/>
        <v>-0.18000000000000002</v>
      </c>
      <c r="BA519" s="34" t="s">
        <v>74</v>
      </c>
      <c r="BB519" s="34">
        <f t="shared" si="243"/>
        <v>-0.18000000000000002</v>
      </c>
      <c r="BC519" s="34" t="s">
        <v>1338</v>
      </c>
      <c r="BD519" s="34">
        <f t="shared" si="244"/>
        <v>-0.18000000000000002</v>
      </c>
      <c r="BE519" s="34" t="s">
        <v>1347</v>
      </c>
      <c r="BF519" s="34">
        <f t="shared" si="245"/>
        <v>-0.18000000000000002</v>
      </c>
      <c r="BG519" s="34">
        <v>2</v>
      </c>
      <c r="BH519" s="34" t="s">
        <v>1321</v>
      </c>
      <c r="BI519" s="34">
        <f t="shared" si="246"/>
        <v>-0.18000000000000002</v>
      </c>
      <c r="BJ519" s="34" t="s">
        <v>1328</v>
      </c>
      <c r="BK519" s="34">
        <f t="shared" si="247"/>
        <v>-0.18000000000000002</v>
      </c>
      <c r="BL519" s="34" t="s">
        <v>1333</v>
      </c>
      <c r="BM519" s="34">
        <f t="shared" si="248"/>
        <v>-0.18000000000000002</v>
      </c>
      <c r="BN519" s="34" t="s">
        <v>74</v>
      </c>
      <c r="BO519" s="34">
        <f t="shared" si="249"/>
        <v>-0.18000000000000002</v>
      </c>
      <c r="BP519" s="34" t="s">
        <v>1338</v>
      </c>
      <c r="BQ519" s="34">
        <f t="shared" si="250"/>
        <v>-0.18000000000000002</v>
      </c>
      <c r="BR519" s="34" t="s">
        <v>1347</v>
      </c>
      <c r="BS519" s="34">
        <f t="shared" si="251"/>
        <v>-0.18000000000000002</v>
      </c>
      <c r="BT519" s="34">
        <v>2</v>
      </c>
      <c r="BU519" s="34" t="s">
        <v>1321</v>
      </c>
      <c r="BV519" s="34">
        <f t="shared" si="252"/>
        <v>-0.3</v>
      </c>
      <c r="BW519" s="34" t="s">
        <v>1328</v>
      </c>
      <c r="BX519" s="34">
        <f t="shared" si="252"/>
        <v>-0.3</v>
      </c>
      <c r="BY519" s="34" t="s">
        <v>1333</v>
      </c>
      <c r="BZ519" s="34">
        <f t="shared" si="252"/>
        <v>-0.3</v>
      </c>
      <c r="CA519" s="34" t="s">
        <v>21</v>
      </c>
      <c r="CB519" s="34">
        <f t="shared" si="252"/>
        <v>-0.3</v>
      </c>
      <c r="CC519" s="34" t="s">
        <v>1338</v>
      </c>
      <c r="CD519" s="34">
        <f t="shared" si="253"/>
        <v>-0.3</v>
      </c>
      <c r="CE519" s="34" t="s">
        <v>1347</v>
      </c>
      <c r="CF519" s="34">
        <f t="shared" si="254"/>
        <v>-0.3</v>
      </c>
      <c r="CG519" s="34">
        <v>2</v>
      </c>
      <c r="CH519" s="34" t="s">
        <v>1321</v>
      </c>
      <c r="CI519" s="34">
        <f t="shared" si="255"/>
        <v>-0.3</v>
      </c>
      <c r="CJ519" s="34" t="s">
        <v>1328</v>
      </c>
      <c r="CK519" s="34">
        <f t="shared" si="256"/>
        <v>-0.3</v>
      </c>
      <c r="CL519" s="34" t="s">
        <v>1333</v>
      </c>
      <c r="CM519" s="34">
        <f t="shared" si="257"/>
        <v>-0.3</v>
      </c>
      <c r="CN519" s="34" t="s">
        <v>1337</v>
      </c>
      <c r="CO519" s="34">
        <f t="shared" si="258"/>
        <v>-0.3</v>
      </c>
      <c r="CP519" s="34" t="s">
        <v>1338</v>
      </c>
      <c r="CQ519" s="34">
        <f t="shared" si="259"/>
        <v>-0.3</v>
      </c>
      <c r="CR519" s="34" t="s">
        <v>1347</v>
      </c>
      <c r="CS519" s="34">
        <f t="shared" si="260"/>
        <v>-0.3</v>
      </c>
    </row>
    <row r="520" spans="1:97" s="44" customFormat="1" ht="15.75">
      <c r="A520" s="42" t="s">
        <v>141</v>
      </c>
      <c r="B520" s="40" t="s">
        <v>692</v>
      </c>
      <c r="C520" s="42" t="s">
        <v>44</v>
      </c>
      <c r="D520" s="42" t="s">
        <v>9</v>
      </c>
      <c r="E520" s="35"/>
      <c r="F520" s="42">
        <v>0.2</v>
      </c>
      <c r="G520" s="34">
        <v>0</v>
      </c>
      <c r="H520" s="34">
        <v>90</v>
      </c>
      <c r="I520" s="34">
        <v>65</v>
      </c>
      <c r="J520" s="34">
        <v>62</v>
      </c>
      <c r="K520" s="73">
        <v>49.5</v>
      </c>
      <c r="L520" s="34">
        <v>69.5</v>
      </c>
      <c r="M520" s="34">
        <v>56</v>
      </c>
      <c r="N520" s="34">
        <v>394</v>
      </c>
      <c r="O520" s="34" t="str">
        <f>IF(D520="理科",IF(N520&gt;=分数线!$C$2,"本科",""),IF(D520="文科",IF(N520&gt;=分数线!$C$3,"本科","")))</f>
        <v/>
      </c>
      <c r="P520" s="34">
        <f t="shared" si="261"/>
        <v>-7.2</v>
      </c>
      <c r="Q520" s="34" t="str">
        <f>IF(D520="理科",IF(N520&gt;=分数线!$C$6,"重本",""),IF(D520="文科",IF(N520&gt;=分数线!$C$7,"重本","")))</f>
        <v/>
      </c>
      <c r="R520" s="34">
        <f t="shared" si="232"/>
        <v>0</v>
      </c>
      <c r="S520" s="34">
        <f t="shared" si="233"/>
        <v>-7.2</v>
      </c>
      <c r="T520" s="34">
        <v>2</v>
      </c>
      <c r="U520" s="34" t="s">
        <v>1321</v>
      </c>
      <c r="V520" s="34">
        <f t="shared" si="234"/>
        <v>-0.12000000000000001</v>
      </c>
      <c r="W520" s="34" t="s">
        <v>1364</v>
      </c>
      <c r="X520" s="34">
        <f t="shared" si="234"/>
        <v>-0.12000000000000001</v>
      </c>
      <c r="Y520" s="34" t="s">
        <v>1333</v>
      </c>
      <c r="Z520" s="34">
        <f t="shared" si="234"/>
        <v>-0.12000000000000001</v>
      </c>
      <c r="AA520" s="34" t="s">
        <v>1336</v>
      </c>
      <c r="AB520" s="34">
        <f t="shared" si="234"/>
        <v>-0.12000000000000001</v>
      </c>
      <c r="AC520" s="34" t="s">
        <v>1338</v>
      </c>
      <c r="AD520" s="34">
        <f t="shared" si="235"/>
        <v>-0.12000000000000001</v>
      </c>
      <c r="AE520" s="34" t="s">
        <v>1368</v>
      </c>
      <c r="AF520" s="34">
        <f t="shared" si="236"/>
        <v>-0.12000000000000001</v>
      </c>
      <c r="AG520" s="34" t="e">
        <v>#N/A</v>
      </c>
      <c r="AH520" s="34" t="e">
        <v>#N/A</v>
      </c>
      <c r="AI520" s="34">
        <f t="shared" si="237"/>
        <v>-0.12000000000000001</v>
      </c>
      <c r="AJ520" s="34" t="e">
        <v>#N/A</v>
      </c>
      <c r="AK520" s="34">
        <f t="shared" si="238"/>
        <v>-0.12000000000000001</v>
      </c>
      <c r="AL520" s="34" t="e">
        <v>#N/A</v>
      </c>
      <c r="AM520" s="34">
        <f t="shared" si="239"/>
        <v>-0.12000000000000001</v>
      </c>
      <c r="AN520" s="34" t="e">
        <v>#N/A</v>
      </c>
      <c r="AO520" s="34">
        <f t="shared" si="240"/>
        <v>-0.12000000000000001</v>
      </c>
      <c r="AP520" s="34" t="e">
        <v>#N/A</v>
      </c>
      <c r="AQ520" s="34">
        <f t="shared" si="241"/>
        <v>-0.12000000000000001</v>
      </c>
      <c r="AR520" s="34" t="e">
        <v>#N/A</v>
      </c>
      <c r="AS520" s="34">
        <f t="shared" si="242"/>
        <v>-0.12000000000000001</v>
      </c>
      <c r="AT520" s="34" t="s">
        <v>222</v>
      </c>
      <c r="AU520" s="34" t="s">
        <v>1321</v>
      </c>
      <c r="AV520" s="34">
        <f t="shared" si="243"/>
        <v>-0.18000000000000002</v>
      </c>
      <c r="AW520" s="34" t="s">
        <v>1328</v>
      </c>
      <c r="AX520" s="34">
        <f t="shared" si="243"/>
        <v>-0.18000000000000002</v>
      </c>
      <c r="AY520" s="34" t="s">
        <v>1333</v>
      </c>
      <c r="AZ520" s="34">
        <f t="shared" si="243"/>
        <v>-0.18000000000000002</v>
      </c>
      <c r="BA520" s="34" t="s">
        <v>74</v>
      </c>
      <c r="BB520" s="34">
        <f t="shared" si="243"/>
        <v>-0.18000000000000002</v>
      </c>
      <c r="BC520" s="34" t="s">
        <v>1338</v>
      </c>
      <c r="BD520" s="34">
        <f t="shared" si="244"/>
        <v>-0.18000000000000002</v>
      </c>
      <c r="BE520" s="34" t="s">
        <v>1347</v>
      </c>
      <c r="BF520" s="34">
        <f t="shared" si="245"/>
        <v>-0.18000000000000002</v>
      </c>
      <c r="BG520" s="34">
        <v>2</v>
      </c>
      <c r="BH520" s="34" t="s">
        <v>1321</v>
      </c>
      <c r="BI520" s="34">
        <f t="shared" si="246"/>
        <v>-0.18000000000000002</v>
      </c>
      <c r="BJ520" s="34" t="s">
        <v>1328</v>
      </c>
      <c r="BK520" s="34">
        <f t="shared" si="247"/>
        <v>-0.18000000000000002</v>
      </c>
      <c r="BL520" s="34" t="s">
        <v>1333</v>
      </c>
      <c r="BM520" s="34">
        <f t="shared" si="248"/>
        <v>-0.18000000000000002</v>
      </c>
      <c r="BN520" s="34" t="s">
        <v>74</v>
      </c>
      <c r="BO520" s="34">
        <f t="shared" si="249"/>
        <v>-0.18000000000000002</v>
      </c>
      <c r="BP520" s="34" t="s">
        <v>1338</v>
      </c>
      <c r="BQ520" s="34">
        <f t="shared" si="250"/>
        <v>-0.18000000000000002</v>
      </c>
      <c r="BR520" s="34" t="s">
        <v>1347</v>
      </c>
      <c r="BS520" s="34">
        <f t="shared" si="251"/>
        <v>-0.18000000000000002</v>
      </c>
      <c r="BT520" s="34">
        <v>2</v>
      </c>
      <c r="BU520" s="34" t="s">
        <v>1321</v>
      </c>
      <c r="BV520" s="34">
        <f t="shared" si="252"/>
        <v>-0.3</v>
      </c>
      <c r="BW520" s="34" t="s">
        <v>1328</v>
      </c>
      <c r="BX520" s="34">
        <f t="shared" si="252"/>
        <v>-0.3</v>
      </c>
      <c r="BY520" s="34" t="s">
        <v>1333</v>
      </c>
      <c r="BZ520" s="34">
        <f t="shared" si="252"/>
        <v>-0.3</v>
      </c>
      <c r="CA520" s="34" t="s">
        <v>21</v>
      </c>
      <c r="CB520" s="34">
        <f t="shared" si="252"/>
        <v>-0.3</v>
      </c>
      <c r="CC520" s="34" t="s">
        <v>1338</v>
      </c>
      <c r="CD520" s="34">
        <f t="shared" si="253"/>
        <v>-0.3</v>
      </c>
      <c r="CE520" s="34" t="s">
        <v>1347</v>
      </c>
      <c r="CF520" s="34">
        <f t="shared" si="254"/>
        <v>-0.3</v>
      </c>
      <c r="CG520" s="34">
        <v>2</v>
      </c>
      <c r="CH520" s="34" t="s">
        <v>1321</v>
      </c>
      <c r="CI520" s="34">
        <f t="shared" si="255"/>
        <v>-0.3</v>
      </c>
      <c r="CJ520" s="34" t="s">
        <v>1328</v>
      </c>
      <c r="CK520" s="34">
        <f t="shared" si="256"/>
        <v>-0.3</v>
      </c>
      <c r="CL520" s="34" t="s">
        <v>1333</v>
      </c>
      <c r="CM520" s="34">
        <f t="shared" si="257"/>
        <v>-0.3</v>
      </c>
      <c r="CN520" s="34" t="s">
        <v>1337</v>
      </c>
      <c r="CO520" s="34">
        <f t="shared" si="258"/>
        <v>-0.3</v>
      </c>
      <c r="CP520" s="34" t="s">
        <v>1338</v>
      </c>
      <c r="CQ520" s="34">
        <f t="shared" si="259"/>
        <v>-0.3</v>
      </c>
      <c r="CR520" s="34" t="s">
        <v>1347</v>
      </c>
      <c r="CS520" s="34">
        <f t="shared" si="260"/>
        <v>-0.3</v>
      </c>
    </row>
    <row r="521" spans="1:97" s="44" customFormat="1" ht="15.75">
      <c r="A521" s="42" t="s">
        <v>1211</v>
      </c>
      <c r="B521" s="40" t="s">
        <v>693</v>
      </c>
      <c r="C521" s="42" t="s">
        <v>44</v>
      </c>
      <c r="D521" s="42" t="s">
        <v>9</v>
      </c>
      <c r="E521" s="35"/>
      <c r="F521" s="42">
        <v>0</v>
      </c>
      <c r="G521" s="34">
        <v>0</v>
      </c>
      <c r="H521" s="34">
        <v>102</v>
      </c>
      <c r="I521" s="34">
        <v>58</v>
      </c>
      <c r="J521" s="34">
        <v>63</v>
      </c>
      <c r="K521" s="73">
        <v>61</v>
      </c>
      <c r="L521" s="34">
        <v>60.5</v>
      </c>
      <c r="M521" s="34">
        <v>49</v>
      </c>
      <c r="N521" s="34">
        <v>394</v>
      </c>
      <c r="O521" s="34" t="str">
        <f>IF(D521="理科",IF(N521&gt;=分数线!$C$2,"本科",""),IF(D521="文科",IF(N521&gt;=分数线!$C$3,"本科","")))</f>
        <v/>
      </c>
      <c r="P521" s="34">
        <f t="shared" si="261"/>
        <v>0</v>
      </c>
      <c r="Q521" s="34" t="str">
        <f>IF(D521="理科",IF(N521&gt;=分数线!$C$6,"重本",""),IF(D521="文科",IF(N521&gt;=分数线!$C$7,"重本","")))</f>
        <v/>
      </c>
      <c r="R521" s="34">
        <f t="shared" si="232"/>
        <v>0</v>
      </c>
      <c r="S521" s="34">
        <f t="shared" si="233"/>
        <v>0</v>
      </c>
      <c r="T521" s="34">
        <v>3</v>
      </c>
      <c r="U521" s="34" t="s">
        <v>1326</v>
      </c>
      <c r="V521" s="34">
        <f t="shared" si="234"/>
        <v>0</v>
      </c>
      <c r="W521" s="34" t="s">
        <v>1327</v>
      </c>
      <c r="X521" s="34">
        <f t="shared" si="234"/>
        <v>0</v>
      </c>
      <c r="Y521" s="34" t="s">
        <v>69</v>
      </c>
      <c r="Z521" s="34">
        <f t="shared" si="234"/>
        <v>0</v>
      </c>
      <c r="AA521" s="34" t="s">
        <v>1367</v>
      </c>
      <c r="AB521" s="34">
        <f t="shared" si="234"/>
        <v>0</v>
      </c>
      <c r="AC521" s="34" t="s">
        <v>75</v>
      </c>
      <c r="AD521" s="34">
        <f t="shared" si="235"/>
        <v>0</v>
      </c>
      <c r="AE521" s="34" t="s">
        <v>1347</v>
      </c>
      <c r="AF521" s="34">
        <f t="shared" si="236"/>
        <v>0</v>
      </c>
      <c r="AG521" s="34" t="s">
        <v>223</v>
      </c>
      <c r="AH521" s="34" t="s">
        <v>1326</v>
      </c>
      <c r="AI521" s="34">
        <f t="shared" si="237"/>
        <v>0</v>
      </c>
      <c r="AJ521" s="34" t="s">
        <v>1327</v>
      </c>
      <c r="AK521" s="34">
        <f t="shared" si="238"/>
        <v>0</v>
      </c>
      <c r="AL521" s="34" t="s">
        <v>1333</v>
      </c>
      <c r="AM521" s="34">
        <f t="shared" si="239"/>
        <v>0</v>
      </c>
      <c r="AN521" s="34" t="s">
        <v>1367</v>
      </c>
      <c r="AO521" s="34">
        <f t="shared" si="240"/>
        <v>0</v>
      </c>
      <c r="AP521" s="34" t="s">
        <v>1338</v>
      </c>
      <c r="AQ521" s="34">
        <f t="shared" si="241"/>
        <v>0</v>
      </c>
      <c r="AR521" s="34" t="s">
        <v>1347</v>
      </c>
      <c r="AS521" s="34">
        <f t="shared" si="242"/>
        <v>0</v>
      </c>
      <c r="AT521" s="34" t="s">
        <v>223</v>
      </c>
      <c r="AU521" s="34" t="s">
        <v>1323</v>
      </c>
      <c r="AV521" s="34">
        <f t="shared" si="243"/>
        <v>0</v>
      </c>
      <c r="AW521" s="34" t="s">
        <v>1327</v>
      </c>
      <c r="AX521" s="34">
        <f t="shared" si="243"/>
        <v>0</v>
      </c>
      <c r="AY521" s="34" t="s">
        <v>1355</v>
      </c>
      <c r="AZ521" s="34">
        <f t="shared" si="243"/>
        <v>0</v>
      </c>
      <c r="BA521" s="34" t="s">
        <v>1336</v>
      </c>
      <c r="BB521" s="34">
        <f t="shared" si="243"/>
        <v>0</v>
      </c>
      <c r="BC521" s="34" t="s">
        <v>75</v>
      </c>
      <c r="BD521" s="34">
        <f t="shared" si="244"/>
        <v>0</v>
      </c>
      <c r="BE521" s="34" t="s">
        <v>1347</v>
      </c>
      <c r="BF521" s="34">
        <f t="shared" si="245"/>
        <v>0</v>
      </c>
      <c r="BG521" s="34">
        <v>3</v>
      </c>
      <c r="BH521" s="34" t="s">
        <v>1323</v>
      </c>
      <c r="BI521" s="34">
        <f t="shared" si="246"/>
        <v>0</v>
      </c>
      <c r="BJ521" s="34" t="s">
        <v>1327</v>
      </c>
      <c r="BK521" s="34">
        <f t="shared" si="247"/>
        <v>0</v>
      </c>
      <c r="BL521" s="34" t="s">
        <v>1355</v>
      </c>
      <c r="BM521" s="34">
        <f t="shared" si="248"/>
        <v>0</v>
      </c>
      <c r="BN521" s="34" t="s">
        <v>1336</v>
      </c>
      <c r="BO521" s="34">
        <f t="shared" si="249"/>
        <v>0</v>
      </c>
      <c r="BP521" s="34" t="s">
        <v>1338</v>
      </c>
      <c r="BQ521" s="34">
        <f t="shared" si="250"/>
        <v>0</v>
      </c>
      <c r="BR521" s="34" t="s">
        <v>1347</v>
      </c>
      <c r="BS521" s="34">
        <f t="shared" si="251"/>
        <v>0</v>
      </c>
      <c r="BT521" s="34">
        <v>3</v>
      </c>
      <c r="BU521" s="34" t="s">
        <v>1322</v>
      </c>
      <c r="BV521" s="34">
        <f t="shared" si="252"/>
        <v>0</v>
      </c>
      <c r="BW521" s="34" t="s">
        <v>1327</v>
      </c>
      <c r="BX521" s="34">
        <f t="shared" si="252"/>
        <v>0</v>
      </c>
      <c r="BY521" s="34" t="s">
        <v>71</v>
      </c>
      <c r="BZ521" s="34">
        <f t="shared" si="252"/>
        <v>0</v>
      </c>
      <c r="CA521" s="34" t="s">
        <v>1336</v>
      </c>
      <c r="CB521" s="34">
        <f t="shared" si="252"/>
        <v>0</v>
      </c>
      <c r="CC521" s="34" t="s">
        <v>1338</v>
      </c>
      <c r="CD521" s="34">
        <f t="shared" si="253"/>
        <v>0</v>
      </c>
      <c r="CE521" s="34" t="s">
        <v>1347</v>
      </c>
      <c r="CF521" s="34">
        <f t="shared" si="254"/>
        <v>0</v>
      </c>
      <c r="CG521" s="34">
        <v>3</v>
      </c>
      <c r="CH521" s="34" t="s">
        <v>1322</v>
      </c>
      <c r="CI521" s="34">
        <f t="shared" si="255"/>
        <v>0</v>
      </c>
      <c r="CJ521" s="34" t="s">
        <v>1327</v>
      </c>
      <c r="CK521" s="34">
        <f t="shared" si="256"/>
        <v>0</v>
      </c>
      <c r="CL521" s="34" t="s">
        <v>71</v>
      </c>
      <c r="CM521" s="34">
        <f t="shared" si="257"/>
        <v>0</v>
      </c>
      <c r="CN521" s="34" t="s">
        <v>1338</v>
      </c>
      <c r="CO521" s="34">
        <f t="shared" si="258"/>
        <v>0</v>
      </c>
      <c r="CP521" s="34" t="s">
        <v>1336</v>
      </c>
      <c r="CQ521" s="34">
        <f t="shared" si="259"/>
        <v>0</v>
      </c>
      <c r="CR521" s="34" t="s">
        <v>1347</v>
      </c>
      <c r="CS521" s="34">
        <f t="shared" si="260"/>
        <v>0</v>
      </c>
    </row>
    <row r="522" spans="1:97" s="44" customFormat="1" ht="15.75">
      <c r="A522" s="42" t="s">
        <v>1212</v>
      </c>
      <c r="B522" s="40" t="s">
        <v>694</v>
      </c>
      <c r="C522" s="42" t="s">
        <v>44</v>
      </c>
      <c r="D522" s="42" t="s">
        <v>9</v>
      </c>
      <c r="E522" s="35"/>
      <c r="F522" s="42">
        <v>0</v>
      </c>
      <c r="G522" s="34">
        <v>0</v>
      </c>
      <c r="H522" s="34">
        <v>106</v>
      </c>
      <c r="I522" s="34">
        <v>74</v>
      </c>
      <c r="J522" s="34">
        <v>49</v>
      </c>
      <c r="K522" s="73">
        <v>53.5</v>
      </c>
      <c r="L522" s="34">
        <v>57.5</v>
      </c>
      <c r="M522" s="34">
        <v>53</v>
      </c>
      <c r="N522" s="34">
        <v>393</v>
      </c>
      <c r="O522" s="34" t="str">
        <f>IF(D522="理科",IF(N522&gt;=分数线!$C$2,"本科",""),IF(D522="文科",IF(N522&gt;=分数线!$C$3,"本科","")))</f>
        <v/>
      </c>
      <c r="P522" s="34">
        <f t="shared" si="261"/>
        <v>0</v>
      </c>
      <c r="Q522" s="34" t="str">
        <f>IF(D522="理科",IF(N522&gt;=分数线!$C$6,"重本",""),IF(D522="文科",IF(N522&gt;=分数线!$C$7,"重本","")))</f>
        <v/>
      </c>
      <c r="R522" s="34">
        <f t="shared" si="232"/>
        <v>0</v>
      </c>
      <c r="S522" s="34">
        <f t="shared" si="233"/>
        <v>0</v>
      </c>
      <c r="T522" s="34">
        <v>9</v>
      </c>
      <c r="U522" s="34" t="s">
        <v>1325</v>
      </c>
      <c r="V522" s="34">
        <f t="shared" si="234"/>
        <v>0</v>
      </c>
      <c r="W522" s="34" t="s">
        <v>1360</v>
      </c>
      <c r="X522" s="34">
        <f t="shared" si="234"/>
        <v>0</v>
      </c>
      <c r="Y522" s="34" t="s">
        <v>1335</v>
      </c>
      <c r="Z522" s="34">
        <f t="shared" si="234"/>
        <v>0</v>
      </c>
      <c r="AA522" s="34" t="s">
        <v>1367</v>
      </c>
      <c r="AB522" s="34">
        <f t="shared" si="234"/>
        <v>0</v>
      </c>
      <c r="AC522" s="34" t="s">
        <v>1338</v>
      </c>
      <c r="AD522" s="34">
        <f t="shared" si="235"/>
        <v>0</v>
      </c>
      <c r="AE522" s="34" t="s">
        <v>1346</v>
      </c>
      <c r="AF522" s="34">
        <f t="shared" si="236"/>
        <v>0</v>
      </c>
      <c r="AG522" s="34" t="s">
        <v>224</v>
      </c>
      <c r="AH522" s="34" t="s">
        <v>1320</v>
      </c>
      <c r="AI522" s="34">
        <f t="shared" si="237"/>
        <v>0</v>
      </c>
      <c r="AJ522" s="34" t="s">
        <v>1328</v>
      </c>
      <c r="AK522" s="34">
        <f t="shared" si="238"/>
        <v>0</v>
      </c>
      <c r="AL522" s="34" t="s">
        <v>1353</v>
      </c>
      <c r="AM522" s="34">
        <f t="shared" si="239"/>
        <v>0</v>
      </c>
      <c r="AN522" s="34" t="s">
        <v>74</v>
      </c>
      <c r="AO522" s="34">
        <f t="shared" si="240"/>
        <v>0</v>
      </c>
      <c r="AP522" s="34" t="s">
        <v>1338</v>
      </c>
      <c r="AQ522" s="34">
        <f t="shared" si="241"/>
        <v>0</v>
      </c>
      <c r="AR522" s="34" t="s">
        <v>1346</v>
      </c>
      <c r="AS522" s="34">
        <f t="shared" si="242"/>
        <v>0</v>
      </c>
      <c r="AT522" s="34" t="s">
        <v>224</v>
      </c>
      <c r="AU522" s="34" t="s">
        <v>1320</v>
      </c>
      <c r="AV522" s="34">
        <f t="shared" si="243"/>
        <v>0</v>
      </c>
      <c r="AW522" s="34" t="s">
        <v>982</v>
      </c>
      <c r="AX522" s="34">
        <f t="shared" si="243"/>
        <v>0</v>
      </c>
      <c r="AY522" s="34" t="s">
        <v>1361</v>
      </c>
      <c r="AZ522" s="34">
        <f t="shared" si="243"/>
        <v>0</v>
      </c>
      <c r="BA522" s="34" t="s">
        <v>74</v>
      </c>
      <c r="BB522" s="34">
        <f t="shared" si="243"/>
        <v>0</v>
      </c>
      <c r="BC522" s="34" t="s">
        <v>1338</v>
      </c>
      <c r="BD522" s="34">
        <f t="shared" si="244"/>
        <v>0</v>
      </c>
      <c r="BE522" s="34" t="s">
        <v>1346</v>
      </c>
      <c r="BF522" s="34">
        <f t="shared" si="245"/>
        <v>0</v>
      </c>
      <c r="BG522" s="34">
        <v>5</v>
      </c>
      <c r="BH522" s="34" t="s">
        <v>1320</v>
      </c>
      <c r="BI522" s="34">
        <f t="shared" si="246"/>
        <v>0</v>
      </c>
      <c r="BJ522" s="34" t="s">
        <v>982</v>
      </c>
      <c r="BK522" s="34">
        <f t="shared" si="247"/>
        <v>0</v>
      </c>
      <c r="BL522" s="34" t="s">
        <v>1354</v>
      </c>
      <c r="BM522" s="34">
        <f t="shared" si="248"/>
        <v>0</v>
      </c>
      <c r="BN522" s="34" t="s">
        <v>74</v>
      </c>
      <c r="BO522" s="34">
        <f t="shared" si="249"/>
        <v>0</v>
      </c>
      <c r="BP522" s="34" t="s">
        <v>1338</v>
      </c>
      <c r="BQ522" s="34">
        <f t="shared" si="250"/>
        <v>0</v>
      </c>
      <c r="BR522" s="34" t="s">
        <v>1346</v>
      </c>
      <c r="BS522" s="34">
        <f t="shared" si="251"/>
        <v>0</v>
      </c>
      <c r="BT522" s="34">
        <v>5</v>
      </c>
      <c r="BU522" s="34" t="s">
        <v>1320</v>
      </c>
      <c r="BV522" s="34">
        <f t="shared" si="252"/>
        <v>0</v>
      </c>
      <c r="BW522" s="34" t="s">
        <v>1329</v>
      </c>
      <c r="BX522" s="34">
        <f t="shared" si="252"/>
        <v>0</v>
      </c>
      <c r="BY522" s="34" t="s">
        <v>70</v>
      </c>
      <c r="BZ522" s="34">
        <f t="shared" si="252"/>
        <v>0</v>
      </c>
      <c r="CA522" s="34" t="s">
        <v>21</v>
      </c>
      <c r="CB522" s="34">
        <f t="shared" si="252"/>
        <v>0</v>
      </c>
      <c r="CC522" s="34" t="s">
        <v>1338</v>
      </c>
      <c r="CD522" s="34">
        <f t="shared" si="253"/>
        <v>0</v>
      </c>
      <c r="CE522" s="34" t="s">
        <v>1346</v>
      </c>
      <c r="CF522" s="34">
        <f t="shared" si="254"/>
        <v>0</v>
      </c>
      <c r="CG522" s="34">
        <v>5</v>
      </c>
      <c r="CH522" s="34" t="s">
        <v>1320</v>
      </c>
      <c r="CI522" s="34">
        <f t="shared" si="255"/>
        <v>0</v>
      </c>
      <c r="CJ522" s="34" t="s">
        <v>1329</v>
      </c>
      <c r="CK522" s="34">
        <f t="shared" si="256"/>
        <v>0</v>
      </c>
      <c r="CL522" s="34" t="s">
        <v>70</v>
      </c>
      <c r="CM522" s="34">
        <f t="shared" si="257"/>
        <v>0</v>
      </c>
      <c r="CN522" s="34" t="s">
        <v>1337</v>
      </c>
      <c r="CO522" s="34">
        <f t="shared" si="258"/>
        <v>0</v>
      </c>
      <c r="CP522" s="34" t="s">
        <v>1338</v>
      </c>
      <c r="CQ522" s="34">
        <f t="shared" si="259"/>
        <v>0</v>
      </c>
      <c r="CR522" s="34" t="s">
        <v>1346</v>
      </c>
      <c r="CS522" s="34">
        <f t="shared" si="260"/>
        <v>0</v>
      </c>
    </row>
    <row r="523" spans="1:97" s="44" customFormat="1" ht="15.75">
      <c r="A523" s="42" t="s">
        <v>1213</v>
      </c>
      <c r="B523" s="40" t="s">
        <v>695</v>
      </c>
      <c r="C523" s="42" t="s">
        <v>44</v>
      </c>
      <c r="D523" s="42" t="s">
        <v>9</v>
      </c>
      <c r="E523" s="35"/>
      <c r="F523" s="42">
        <v>0</v>
      </c>
      <c r="G523" s="34">
        <v>0</v>
      </c>
      <c r="H523" s="34">
        <v>97</v>
      </c>
      <c r="I523" s="34">
        <v>54</v>
      </c>
      <c r="J523" s="34">
        <v>74</v>
      </c>
      <c r="K523" s="73">
        <v>59</v>
      </c>
      <c r="L523" s="34">
        <v>57.5</v>
      </c>
      <c r="M523" s="34">
        <v>50</v>
      </c>
      <c r="N523" s="34">
        <v>392</v>
      </c>
      <c r="O523" s="34" t="str">
        <f>IF(D523="理科",IF(N523&gt;=分数线!$C$2,"本科",""),IF(D523="文科",IF(N523&gt;=分数线!$C$3,"本科","")))</f>
        <v/>
      </c>
      <c r="P523" s="34">
        <f t="shared" si="261"/>
        <v>0</v>
      </c>
      <c r="Q523" s="34" t="str">
        <f>IF(D523="理科",IF(N523&gt;=分数线!$C$6,"重本",""),IF(D523="文科",IF(N523&gt;=分数线!$C$7,"重本","")))</f>
        <v/>
      </c>
      <c r="R523" s="34">
        <f t="shared" si="232"/>
        <v>0</v>
      </c>
      <c r="S523" s="34">
        <f t="shared" si="233"/>
        <v>0</v>
      </c>
      <c r="T523" s="34">
        <v>1</v>
      </c>
      <c r="U523" s="34" t="s">
        <v>1320</v>
      </c>
      <c r="V523" s="34">
        <f t="shared" si="234"/>
        <v>0</v>
      </c>
      <c r="W523" s="34" t="s">
        <v>1327</v>
      </c>
      <c r="X523" s="34">
        <f t="shared" si="234"/>
        <v>0</v>
      </c>
      <c r="Y523" s="34" t="s">
        <v>1332</v>
      </c>
      <c r="Z523" s="34">
        <f t="shared" si="234"/>
        <v>0</v>
      </c>
      <c r="AA523" s="34" t="s">
        <v>1367</v>
      </c>
      <c r="AB523" s="34">
        <f t="shared" si="234"/>
        <v>0</v>
      </c>
      <c r="AC523" s="34" t="s">
        <v>1341</v>
      </c>
      <c r="AD523" s="34">
        <f t="shared" si="235"/>
        <v>0</v>
      </c>
      <c r="AE523" s="34" t="s">
        <v>1346</v>
      </c>
      <c r="AF523" s="34">
        <f t="shared" si="236"/>
        <v>0</v>
      </c>
      <c r="AG523" s="34" t="s">
        <v>226</v>
      </c>
      <c r="AH523" s="34" t="s">
        <v>1320</v>
      </c>
      <c r="AI523" s="34">
        <f t="shared" si="237"/>
        <v>0</v>
      </c>
      <c r="AJ523" s="34" t="s">
        <v>1327</v>
      </c>
      <c r="AK523" s="34">
        <f t="shared" si="238"/>
        <v>0</v>
      </c>
      <c r="AL523" s="34" t="s">
        <v>1332</v>
      </c>
      <c r="AM523" s="34">
        <f t="shared" si="239"/>
        <v>0</v>
      </c>
      <c r="AN523" s="34" t="s">
        <v>1367</v>
      </c>
      <c r="AO523" s="34">
        <f t="shared" si="240"/>
        <v>0</v>
      </c>
      <c r="AP523" s="34" t="s">
        <v>1341</v>
      </c>
      <c r="AQ523" s="34">
        <f t="shared" si="241"/>
        <v>0</v>
      </c>
      <c r="AR523" s="34" t="s">
        <v>1346</v>
      </c>
      <c r="AS523" s="34">
        <f t="shared" si="242"/>
        <v>0</v>
      </c>
      <c r="AT523" s="34" t="s">
        <v>226</v>
      </c>
      <c r="AU523" s="34" t="s">
        <v>1320</v>
      </c>
      <c r="AV523" s="34">
        <f t="shared" si="243"/>
        <v>0</v>
      </c>
      <c r="AW523" s="34" t="s">
        <v>1327</v>
      </c>
      <c r="AX523" s="34">
        <f t="shared" si="243"/>
        <v>0</v>
      </c>
      <c r="AY523" s="34" t="s">
        <v>1332</v>
      </c>
      <c r="AZ523" s="34">
        <f t="shared" si="243"/>
        <v>0</v>
      </c>
      <c r="BA523" s="34" t="s">
        <v>1336</v>
      </c>
      <c r="BB523" s="34">
        <f t="shared" si="243"/>
        <v>0</v>
      </c>
      <c r="BC523" s="34" t="s">
        <v>1341</v>
      </c>
      <c r="BD523" s="34">
        <f t="shared" si="244"/>
        <v>0</v>
      </c>
      <c r="BE523" s="34" t="s">
        <v>1346</v>
      </c>
      <c r="BF523" s="34">
        <f t="shared" si="245"/>
        <v>0</v>
      </c>
      <c r="BG523" s="34">
        <v>1</v>
      </c>
      <c r="BH523" s="34" t="s">
        <v>1320</v>
      </c>
      <c r="BI523" s="34">
        <f t="shared" si="246"/>
        <v>0</v>
      </c>
      <c r="BJ523" s="34" t="s">
        <v>1327</v>
      </c>
      <c r="BK523" s="34">
        <f t="shared" si="247"/>
        <v>0</v>
      </c>
      <c r="BL523" s="34" t="s">
        <v>1332</v>
      </c>
      <c r="BM523" s="34">
        <f t="shared" si="248"/>
        <v>0</v>
      </c>
      <c r="BN523" s="34" t="s">
        <v>1336</v>
      </c>
      <c r="BO523" s="34">
        <f t="shared" si="249"/>
        <v>0</v>
      </c>
      <c r="BP523" s="34" t="s">
        <v>1341</v>
      </c>
      <c r="BQ523" s="34">
        <f t="shared" si="250"/>
        <v>0</v>
      </c>
      <c r="BR523" s="34" t="s">
        <v>1346</v>
      </c>
      <c r="BS523" s="34">
        <f t="shared" si="251"/>
        <v>0</v>
      </c>
      <c r="BT523" s="34">
        <v>1</v>
      </c>
      <c r="BU523" s="34" t="s">
        <v>1320</v>
      </c>
      <c r="BV523" s="34">
        <f t="shared" si="252"/>
        <v>0</v>
      </c>
      <c r="BW523" s="34" t="s">
        <v>1327</v>
      </c>
      <c r="BX523" s="34">
        <f t="shared" si="252"/>
        <v>0</v>
      </c>
      <c r="BY523" s="34" t="s">
        <v>1332</v>
      </c>
      <c r="BZ523" s="34">
        <f t="shared" si="252"/>
        <v>0</v>
      </c>
      <c r="CA523" s="34" t="s">
        <v>1336</v>
      </c>
      <c r="CB523" s="34">
        <f t="shared" si="252"/>
        <v>0</v>
      </c>
      <c r="CC523" s="34" t="s">
        <v>1341</v>
      </c>
      <c r="CD523" s="34">
        <f t="shared" si="253"/>
        <v>0</v>
      </c>
      <c r="CE523" s="34" t="s">
        <v>1346</v>
      </c>
      <c r="CF523" s="34">
        <f t="shared" si="254"/>
        <v>0</v>
      </c>
      <c r="CG523" s="34">
        <v>1</v>
      </c>
      <c r="CH523" s="34" t="s">
        <v>1320</v>
      </c>
      <c r="CI523" s="34">
        <f t="shared" si="255"/>
        <v>0</v>
      </c>
      <c r="CJ523" s="34" t="s">
        <v>1327</v>
      </c>
      <c r="CK523" s="34">
        <f t="shared" si="256"/>
        <v>0</v>
      </c>
      <c r="CL523" s="34" t="s">
        <v>1332</v>
      </c>
      <c r="CM523" s="34">
        <f t="shared" si="257"/>
        <v>0</v>
      </c>
      <c r="CN523" s="34" t="s">
        <v>1336</v>
      </c>
      <c r="CO523" s="34">
        <f t="shared" si="258"/>
        <v>0</v>
      </c>
      <c r="CP523" s="34" t="s">
        <v>1341</v>
      </c>
      <c r="CQ523" s="34">
        <f t="shared" si="259"/>
        <v>0</v>
      </c>
      <c r="CR523" s="34" t="s">
        <v>1346</v>
      </c>
      <c r="CS523" s="34">
        <f t="shared" si="260"/>
        <v>0</v>
      </c>
    </row>
    <row r="524" spans="1:97" s="44" customFormat="1" ht="15.75">
      <c r="A524" s="42" t="s">
        <v>176</v>
      </c>
      <c r="B524" s="40" t="s">
        <v>696</v>
      </c>
      <c r="C524" s="42" t="s">
        <v>44</v>
      </c>
      <c r="D524" s="42" t="s">
        <v>9</v>
      </c>
      <c r="E524" s="35"/>
      <c r="F524" s="42">
        <v>0</v>
      </c>
      <c r="G524" s="34">
        <v>0</v>
      </c>
      <c r="H524" s="34">
        <v>105</v>
      </c>
      <c r="I524" s="34">
        <v>65</v>
      </c>
      <c r="J524" s="34">
        <v>56</v>
      </c>
      <c r="K524" s="73">
        <v>55</v>
      </c>
      <c r="L524" s="34">
        <v>58.5</v>
      </c>
      <c r="M524" s="34">
        <v>52</v>
      </c>
      <c r="N524" s="34">
        <v>392</v>
      </c>
      <c r="O524" s="34" t="str">
        <f>IF(D524="理科",IF(N524&gt;=分数线!$C$2,"本科",""),IF(D524="文科",IF(N524&gt;=分数线!$C$3,"本科","")))</f>
        <v/>
      </c>
      <c r="P524" s="34">
        <f t="shared" si="261"/>
        <v>0</v>
      </c>
      <c r="Q524" s="34" t="str">
        <f>IF(D524="理科",IF(N524&gt;=分数线!$C$6,"重本",""),IF(D524="文科",IF(N524&gt;=分数线!$C$7,"重本","")))</f>
        <v/>
      </c>
      <c r="R524" s="34">
        <f t="shared" si="232"/>
        <v>0</v>
      </c>
      <c r="S524" s="34">
        <f t="shared" si="233"/>
        <v>0</v>
      </c>
      <c r="T524" s="34">
        <v>9</v>
      </c>
      <c r="U524" s="34" t="s">
        <v>1325</v>
      </c>
      <c r="V524" s="34">
        <f t="shared" si="234"/>
        <v>0</v>
      </c>
      <c r="W524" s="34" t="s">
        <v>1360</v>
      </c>
      <c r="X524" s="34">
        <f t="shared" si="234"/>
        <v>0</v>
      </c>
      <c r="Y524" s="34" t="s">
        <v>1335</v>
      </c>
      <c r="Z524" s="34">
        <f t="shared" si="234"/>
        <v>0</v>
      </c>
      <c r="AA524" s="34" t="s">
        <v>1367</v>
      </c>
      <c r="AB524" s="34">
        <f t="shared" si="234"/>
        <v>0</v>
      </c>
      <c r="AC524" s="34" t="s">
        <v>1338</v>
      </c>
      <c r="AD524" s="34">
        <f t="shared" si="235"/>
        <v>0</v>
      </c>
      <c r="AE524" s="34" t="s">
        <v>1346</v>
      </c>
      <c r="AF524" s="34">
        <f t="shared" si="236"/>
        <v>0</v>
      </c>
      <c r="AG524" s="34" t="s">
        <v>225</v>
      </c>
      <c r="AH524" s="34" t="s">
        <v>1326</v>
      </c>
      <c r="AI524" s="34">
        <f t="shared" si="237"/>
        <v>0</v>
      </c>
      <c r="AJ524" s="34" t="s">
        <v>1364</v>
      </c>
      <c r="AK524" s="34">
        <f t="shared" si="238"/>
        <v>0</v>
      </c>
      <c r="AL524" s="34" t="s">
        <v>1355</v>
      </c>
      <c r="AM524" s="34">
        <f t="shared" si="239"/>
        <v>0</v>
      </c>
      <c r="AN524" s="34" t="s">
        <v>1336</v>
      </c>
      <c r="AO524" s="34">
        <f t="shared" si="240"/>
        <v>0</v>
      </c>
      <c r="AP524" s="34" t="s">
        <v>1341</v>
      </c>
      <c r="AQ524" s="34">
        <f t="shared" si="241"/>
        <v>0</v>
      </c>
      <c r="AR524" s="34" t="s">
        <v>1347</v>
      </c>
      <c r="AS524" s="34">
        <f t="shared" si="242"/>
        <v>0</v>
      </c>
      <c r="AT524" s="34" t="s">
        <v>225</v>
      </c>
      <c r="AU524" s="34" t="s">
        <v>1326</v>
      </c>
      <c r="AV524" s="34">
        <f t="shared" si="243"/>
        <v>0</v>
      </c>
      <c r="AW524" s="34" t="s">
        <v>1352</v>
      </c>
      <c r="AX524" s="34">
        <f t="shared" si="243"/>
        <v>0</v>
      </c>
      <c r="AY524" s="34" t="s">
        <v>1355</v>
      </c>
      <c r="AZ524" s="34">
        <f t="shared" si="243"/>
        <v>0</v>
      </c>
      <c r="BA524" s="34" t="s">
        <v>1336</v>
      </c>
      <c r="BB524" s="34">
        <f t="shared" si="243"/>
        <v>0</v>
      </c>
      <c r="BC524" s="34" t="s">
        <v>1341</v>
      </c>
      <c r="BD524" s="34">
        <f t="shared" si="244"/>
        <v>0</v>
      </c>
      <c r="BE524" s="34" t="s">
        <v>1347</v>
      </c>
      <c r="BF524" s="34">
        <f t="shared" si="245"/>
        <v>0</v>
      </c>
      <c r="BG524" s="34">
        <v>4</v>
      </c>
      <c r="BH524" s="34" t="s">
        <v>1350</v>
      </c>
      <c r="BI524" s="34">
        <f t="shared" si="246"/>
        <v>0</v>
      </c>
      <c r="BJ524" s="34" t="s">
        <v>1352</v>
      </c>
      <c r="BK524" s="34">
        <f t="shared" si="247"/>
        <v>0</v>
      </c>
      <c r="BL524" s="34" t="s">
        <v>1355</v>
      </c>
      <c r="BM524" s="34">
        <f t="shared" si="248"/>
        <v>0</v>
      </c>
      <c r="BN524" s="34" t="s">
        <v>1336</v>
      </c>
      <c r="BO524" s="34">
        <f t="shared" si="249"/>
        <v>0</v>
      </c>
      <c r="BP524" s="34" t="s">
        <v>1341</v>
      </c>
      <c r="BQ524" s="34">
        <f t="shared" si="250"/>
        <v>0</v>
      </c>
      <c r="BR524" s="34" t="s">
        <v>1347</v>
      </c>
      <c r="BS524" s="34">
        <f t="shared" si="251"/>
        <v>0</v>
      </c>
      <c r="BT524" s="34">
        <v>4</v>
      </c>
      <c r="BU524" s="34" t="s">
        <v>1322</v>
      </c>
      <c r="BV524" s="34">
        <f t="shared" si="252"/>
        <v>0</v>
      </c>
      <c r="BW524" s="34" t="s">
        <v>1329</v>
      </c>
      <c r="BX524" s="34">
        <f t="shared" si="252"/>
        <v>0</v>
      </c>
      <c r="BY524" s="34" t="s">
        <v>71</v>
      </c>
      <c r="BZ524" s="34">
        <f t="shared" si="252"/>
        <v>0</v>
      </c>
      <c r="CA524" s="34" t="s">
        <v>1336</v>
      </c>
      <c r="CB524" s="34">
        <f t="shared" si="252"/>
        <v>0</v>
      </c>
      <c r="CC524" s="34" t="s">
        <v>1341</v>
      </c>
      <c r="CD524" s="34">
        <f t="shared" si="253"/>
        <v>0</v>
      </c>
      <c r="CE524" s="34" t="s">
        <v>1347</v>
      </c>
      <c r="CF524" s="34">
        <f t="shared" si="254"/>
        <v>0</v>
      </c>
      <c r="CG524" s="34">
        <v>4</v>
      </c>
      <c r="CH524" s="34" t="s">
        <v>1322</v>
      </c>
      <c r="CI524" s="34">
        <f t="shared" si="255"/>
        <v>0</v>
      </c>
      <c r="CJ524" s="34" t="s">
        <v>1329</v>
      </c>
      <c r="CK524" s="34">
        <f t="shared" si="256"/>
        <v>0</v>
      </c>
      <c r="CL524" s="34" t="s">
        <v>71</v>
      </c>
      <c r="CM524" s="34">
        <f t="shared" si="257"/>
        <v>0</v>
      </c>
      <c r="CN524" s="34" t="s">
        <v>1336</v>
      </c>
      <c r="CO524" s="34">
        <f t="shared" si="258"/>
        <v>0</v>
      </c>
      <c r="CP524" s="34" t="s">
        <v>1341</v>
      </c>
      <c r="CQ524" s="34">
        <f t="shared" si="259"/>
        <v>0</v>
      </c>
      <c r="CR524" s="34" t="s">
        <v>1347</v>
      </c>
      <c r="CS524" s="34">
        <f t="shared" si="260"/>
        <v>0</v>
      </c>
    </row>
    <row r="525" spans="1:97" s="44" customFormat="1" ht="15.75">
      <c r="A525" s="42" t="s">
        <v>1214</v>
      </c>
      <c r="B525" s="40" t="s">
        <v>697</v>
      </c>
      <c r="C525" s="42" t="s">
        <v>44</v>
      </c>
      <c r="D525" s="42" t="s">
        <v>9</v>
      </c>
      <c r="E525" s="35"/>
      <c r="F525" s="42">
        <v>0</v>
      </c>
      <c r="G525" s="34">
        <v>0</v>
      </c>
      <c r="H525" s="34">
        <v>100</v>
      </c>
      <c r="I525" s="34">
        <v>87</v>
      </c>
      <c r="J525" s="34">
        <v>48</v>
      </c>
      <c r="K525" s="73">
        <v>60.5</v>
      </c>
      <c r="L525" s="34">
        <v>46.5</v>
      </c>
      <c r="M525" s="34">
        <v>49</v>
      </c>
      <c r="N525" s="34">
        <v>391</v>
      </c>
      <c r="O525" s="34" t="str">
        <f>IF(D525="理科",IF(N525&gt;=分数线!$C$2,"本科",""),IF(D525="文科",IF(N525&gt;=分数线!$C$3,"本科","")))</f>
        <v/>
      </c>
      <c r="P525" s="34">
        <f t="shared" si="261"/>
        <v>0</v>
      </c>
      <c r="Q525" s="34" t="str">
        <f>IF(D525="理科",IF(N525&gt;=分数线!$C$6,"重本",""),IF(D525="文科",IF(N525&gt;=分数线!$C$7,"重本","")))</f>
        <v/>
      </c>
      <c r="R525" s="34">
        <f t="shared" si="232"/>
        <v>0</v>
      </c>
      <c r="S525" s="34">
        <f t="shared" si="233"/>
        <v>0</v>
      </c>
      <c r="T525" s="34">
        <v>3</v>
      </c>
      <c r="U525" s="34" t="s">
        <v>1326</v>
      </c>
      <c r="V525" s="34">
        <f t="shared" si="234"/>
        <v>0</v>
      </c>
      <c r="W525" s="34" t="s">
        <v>1327</v>
      </c>
      <c r="X525" s="34">
        <f t="shared" si="234"/>
        <v>0</v>
      </c>
      <c r="Y525" s="34" t="s">
        <v>69</v>
      </c>
      <c r="Z525" s="34">
        <f t="shared" si="234"/>
        <v>0</v>
      </c>
      <c r="AA525" s="34" t="s">
        <v>1367</v>
      </c>
      <c r="AB525" s="34">
        <f t="shared" si="234"/>
        <v>0</v>
      </c>
      <c r="AC525" s="34" t="s">
        <v>75</v>
      </c>
      <c r="AD525" s="34">
        <f t="shared" si="235"/>
        <v>0</v>
      </c>
      <c r="AE525" s="34" t="s">
        <v>1347</v>
      </c>
      <c r="AF525" s="34">
        <f t="shared" si="236"/>
        <v>0</v>
      </c>
      <c r="AG525" s="34" t="e">
        <v>#N/A</v>
      </c>
      <c r="AH525" s="34" t="e">
        <v>#N/A</v>
      </c>
      <c r="AI525" s="34">
        <f t="shared" si="237"/>
        <v>0</v>
      </c>
      <c r="AJ525" s="34" t="e">
        <v>#N/A</v>
      </c>
      <c r="AK525" s="34">
        <f t="shared" si="238"/>
        <v>0</v>
      </c>
      <c r="AL525" s="34" t="e">
        <v>#N/A</v>
      </c>
      <c r="AM525" s="34">
        <f t="shared" si="239"/>
        <v>0</v>
      </c>
      <c r="AN525" s="34" t="e">
        <v>#N/A</v>
      </c>
      <c r="AO525" s="34">
        <f t="shared" si="240"/>
        <v>0</v>
      </c>
      <c r="AP525" s="34" t="e">
        <v>#N/A</v>
      </c>
      <c r="AQ525" s="34">
        <f t="shared" si="241"/>
        <v>0</v>
      </c>
      <c r="AR525" s="34" t="e">
        <v>#N/A</v>
      </c>
      <c r="AS525" s="34">
        <f t="shared" si="242"/>
        <v>0</v>
      </c>
      <c r="AT525" s="34" t="s">
        <v>223</v>
      </c>
      <c r="AU525" s="34" t="s">
        <v>1323</v>
      </c>
      <c r="AV525" s="34">
        <f t="shared" si="243"/>
        <v>0</v>
      </c>
      <c r="AW525" s="34" t="s">
        <v>1327</v>
      </c>
      <c r="AX525" s="34">
        <f t="shared" si="243"/>
        <v>0</v>
      </c>
      <c r="AY525" s="34" t="s">
        <v>1355</v>
      </c>
      <c r="AZ525" s="34">
        <f t="shared" si="243"/>
        <v>0</v>
      </c>
      <c r="BA525" s="34" t="s">
        <v>1336</v>
      </c>
      <c r="BB525" s="34">
        <f t="shared" si="243"/>
        <v>0</v>
      </c>
      <c r="BC525" s="34" t="s">
        <v>75</v>
      </c>
      <c r="BD525" s="34">
        <f t="shared" si="244"/>
        <v>0</v>
      </c>
      <c r="BE525" s="34" t="s">
        <v>1347</v>
      </c>
      <c r="BF525" s="34">
        <f t="shared" si="245"/>
        <v>0</v>
      </c>
      <c r="BG525" s="34">
        <v>3</v>
      </c>
      <c r="BH525" s="34" t="s">
        <v>1323</v>
      </c>
      <c r="BI525" s="34">
        <f t="shared" si="246"/>
        <v>0</v>
      </c>
      <c r="BJ525" s="34" t="s">
        <v>1327</v>
      </c>
      <c r="BK525" s="34">
        <f t="shared" si="247"/>
        <v>0</v>
      </c>
      <c r="BL525" s="34" t="s">
        <v>1355</v>
      </c>
      <c r="BM525" s="34">
        <f t="shared" si="248"/>
        <v>0</v>
      </c>
      <c r="BN525" s="34" t="s">
        <v>1336</v>
      </c>
      <c r="BO525" s="34">
        <f t="shared" si="249"/>
        <v>0</v>
      </c>
      <c r="BP525" s="34" t="s">
        <v>1338</v>
      </c>
      <c r="BQ525" s="34">
        <f t="shared" si="250"/>
        <v>0</v>
      </c>
      <c r="BR525" s="34" t="s">
        <v>1347</v>
      </c>
      <c r="BS525" s="34">
        <f t="shared" si="251"/>
        <v>0</v>
      </c>
      <c r="BT525" s="34">
        <v>3</v>
      </c>
      <c r="BU525" s="34" t="s">
        <v>1322</v>
      </c>
      <c r="BV525" s="34">
        <f t="shared" si="252"/>
        <v>0</v>
      </c>
      <c r="BW525" s="34" t="s">
        <v>1327</v>
      </c>
      <c r="BX525" s="34">
        <f t="shared" si="252"/>
        <v>0</v>
      </c>
      <c r="BY525" s="34" t="s">
        <v>71</v>
      </c>
      <c r="BZ525" s="34">
        <f t="shared" si="252"/>
        <v>0</v>
      </c>
      <c r="CA525" s="34" t="s">
        <v>1336</v>
      </c>
      <c r="CB525" s="34">
        <f t="shared" si="252"/>
        <v>0</v>
      </c>
      <c r="CC525" s="34" t="s">
        <v>1338</v>
      </c>
      <c r="CD525" s="34">
        <f t="shared" si="253"/>
        <v>0</v>
      </c>
      <c r="CE525" s="34" t="s">
        <v>1347</v>
      </c>
      <c r="CF525" s="34">
        <f t="shared" si="254"/>
        <v>0</v>
      </c>
      <c r="CG525" s="34">
        <v>3</v>
      </c>
      <c r="CH525" s="34" t="s">
        <v>1322</v>
      </c>
      <c r="CI525" s="34">
        <f t="shared" si="255"/>
        <v>0</v>
      </c>
      <c r="CJ525" s="34" t="s">
        <v>1327</v>
      </c>
      <c r="CK525" s="34">
        <f t="shared" si="256"/>
        <v>0</v>
      </c>
      <c r="CL525" s="34" t="s">
        <v>71</v>
      </c>
      <c r="CM525" s="34">
        <f t="shared" si="257"/>
        <v>0</v>
      </c>
      <c r="CN525" s="34" t="s">
        <v>1338</v>
      </c>
      <c r="CO525" s="34">
        <f t="shared" si="258"/>
        <v>0</v>
      </c>
      <c r="CP525" s="34" t="s">
        <v>1336</v>
      </c>
      <c r="CQ525" s="34">
        <f t="shared" si="259"/>
        <v>0</v>
      </c>
      <c r="CR525" s="34" t="s">
        <v>1347</v>
      </c>
      <c r="CS525" s="34">
        <f t="shared" si="260"/>
        <v>0</v>
      </c>
    </row>
    <row r="526" spans="1:97" s="44" customFormat="1" ht="15.75">
      <c r="A526" s="42" t="s">
        <v>1215</v>
      </c>
      <c r="B526" s="40" t="s">
        <v>698</v>
      </c>
      <c r="C526" s="42" t="s">
        <v>44</v>
      </c>
      <c r="D526" s="42" t="s">
        <v>9</v>
      </c>
      <c r="E526" s="35"/>
      <c r="F526" s="42">
        <v>0</v>
      </c>
      <c r="G526" s="34">
        <v>0</v>
      </c>
      <c r="H526" s="34">
        <v>98</v>
      </c>
      <c r="I526" s="34">
        <v>51</v>
      </c>
      <c r="J526" s="34">
        <v>69</v>
      </c>
      <c r="K526" s="73">
        <v>59.5</v>
      </c>
      <c r="L526" s="34">
        <v>61.5</v>
      </c>
      <c r="M526" s="34">
        <v>52</v>
      </c>
      <c r="N526" s="34">
        <v>391</v>
      </c>
      <c r="O526" s="34" t="str">
        <f>IF(D526="理科",IF(N526&gt;=分数线!$C$2,"本科",""),IF(D526="文科",IF(N526&gt;=分数线!$C$3,"本科","")))</f>
        <v/>
      </c>
      <c r="P526" s="34">
        <f t="shared" si="261"/>
        <v>0</v>
      </c>
      <c r="Q526" s="34" t="str">
        <f>IF(D526="理科",IF(N526&gt;=分数线!$C$6,"重本",""),IF(D526="文科",IF(N526&gt;=分数线!$C$7,"重本","")))</f>
        <v/>
      </c>
      <c r="R526" s="34">
        <f t="shared" si="232"/>
        <v>0</v>
      </c>
      <c r="S526" s="34">
        <f t="shared" si="233"/>
        <v>0</v>
      </c>
      <c r="T526" s="34">
        <v>4</v>
      </c>
      <c r="U526" s="34" t="s">
        <v>1326</v>
      </c>
      <c r="V526" s="34">
        <f t="shared" si="234"/>
        <v>0</v>
      </c>
      <c r="W526" s="34" t="s">
        <v>1364</v>
      </c>
      <c r="X526" s="34">
        <f t="shared" si="234"/>
        <v>0</v>
      </c>
      <c r="Y526" s="34" t="s">
        <v>1355</v>
      </c>
      <c r="Z526" s="34">
        <f t="shared" si="234"/>
        <v>0</v>
      </c>
      <c r="AA526" s="34" t="s">
        <v>1336</v>
      </c>
      <c r="AB526" s="34">
        <f t="shared" si="234"/>
        <v>0</v>
      </c>
      <c r="AC526" s="34" t="s">
        <v>1341</v>
      </c>
      <c r="AD526" s="34">
        <f t="shared" si="235"/>
        <v>0</v>
      </c>
      <c r="AE526" s="34" t="s">
        <v>1347</v>
      </c>
      <c r="AF526" s="34">
        <f t="shared" si="236"/>
        <v>0</v>
      </c>
      <c r="AG526" s="34" t="s">
        <v>225</v>
      </c>
      <c r="AH526" s="34" t="s">
        <v>1326</v>
      </c>
      <c r="AI526" s="34">
        <f t="shared" si="237"/>
        <v>0</v>
      </c>
      <c r="AJ526" s="34" t="s">
        <v>1364</v>
      </c>
      <c r="AK526" s="34">
        <f t="shared" si="238"/>
        <v>0</v>
      </c>
      <c r="AL526" s="34" t="s">
        <v>1355</v>
      </c>
      <c r="AM526" s="34">
        <f t="shared" si="239"/>
        <v>0</v>
      </c>
      <c r="AN526" s="34" t="s">
        <v>1336</v>
      </c>
      <c r="AO526" s="34">
        <f t="shared" si="240"/>
        <v>0</v>
      </c>
      <c r="AP526" s="34" t="s">
        <v>1341</v>
      </c>
      <c r="AQ526" s="34">
        <f t="shared" si="241"/>
        <v>0</v>
      </c>
      <c r="AR526" s="34" t="s">
        <v>1347</v>
      </c>
      <c r="AS526" s="34">
        <f t="shared" si="242"/>
        <v>0</v>
      </c>
      <c r="AT526" s="34" t="s">
        <v>225</v>
      </c>
      <c r="AU526" s="34" t="s">
        <v>1326</v>
      </c>
      <c r="AV526" s="34">
        <f t="shared" si="243"/>
        <v>0</v>
      </c>
      <c r="AW526" s="34" t="s">
        <v>1352</v>
      </c>
      <c r="AX526" s="34">
        <f t="shared" si="243"/>
        <v>0</v>
      </c>
      <c r="AY526" s="34" t="s">
        <v>1355</v>
      </c>
      <c r="AZ526" s="34">
        <f t="shared" si="243"/>
        <v>0</v>
      </c>
      <c r="BA526" s="34" t="s">
        <v>1336</v>
      </c>
      <c r="BB526" s="34">
        <f t="shared" si="243"/>
        <v>0</v>
      </c>
      <c r="BC526" s="34" t="s">
        <v>1341</v>
      </c>
      <c r="BD526" s="34">
        <f t="shared" si="244"/>
        <v>0</v>
      </c>
      <c r="BE526" s="34" t="s">
        <v>1347</v>
      </c>
      <c r="BF526" s="34">
        <f t="shared" si="245"/>
        <v>0</v>
      </c>
      <c r="BG526" s="34">
        <v>4</v>
      </c>
      <c r="BH526" s="34" t="s">
        <v>1350</v>
      </c>
      <c r="BI526" s="34">
        <f t="shared" si="246"/>
        <v>0</v>
      </c>
      <c r="BJ526" s="34" t="s">
        <v>1352</v>
      </c>
      <c r="BK526" s="34">
        <f t="shared" si="247"/>
        <v>0</v>
      </c>
      <c r="BL526" s="34" t="s">
        <v>1355</v>
      </c>
      <c r="BM526" s="34">
        <f t="shared" si="248"/>
        <v>0</v>
      </c>
      <c r="BN526" s="34" t="s">
        <v>1336</v>
      </c>
      <c r="BO526" s="34">
        <f t="shared" si="249"/>
        <v>0</v>
      </c>
      <c r="BP526" s="34" t="s">
        <v>1341</v>
      </c>
      <c r="BQ526" s="34">
        <f t="shared" si="250"/>
        <v>0</v>
      </c>
      <c r="BR526" s="34" t="s">
        <v>1347</v>
      </c>
      <c r="BS526" s="34">
        <f t="shared" si="251"/>
        <v>0</v>
      </c>
      <c r="BT526" s="34">
        <v>4</v>
      </c>
      <c r="BU526" s="34" t="s">
        <v>1322</v>
      </c>
      <c r="BV526" s="34">
        <f t="shared" si="252"/>
        <v>0</v>
      </c>
      <c r="BW526" s="34" t="s">
        <v>1329</v>
      </c>
      <c r="BX526" s="34">
        <f t="shared" si="252"/>
        <v>0</v>
      </c>
      <c r="BY526" s="34" t="s">
        <v>71</v>
      </c>
      <c r="BZ526" s="34">
        <f t="shared" si="252"/>
        <v>0</v>
      </c>
      <c r="CA526" s="34" t="s">
        <v>1336</v>
      </c>
      <c r="CB526" s="34">
        <f t="shared" si="252"/>
        <v>0</v>
      </c>
      <c r="CC526" s="34" t="s">
        <v>1341</v>
      </c>
      <c r="CD526" s="34">
        <f t="shared" si="253"/>
        <v>0</v>
      </c>
      <c r="CE526" s="34" t="s">
        <v>1347</v>
      </c>
      <c r="CF526" s="34">
        <f t="shared" si="254"/>
        <v>0</v>
      </c>
      <c r="CG526" s="34">
        <v>4</v>
      </c>
      <c r="CH526" s="34" t="s">
        <v>1322</v>
      </c>
      <c r="CI526" s="34">
        <f t="shared" si="255"/>
        <v>0</v>
      </c>
      <c r="CJ526" s="34" t="s">
        <v>1329</v>
      </c>
      <c r="CK526" s="34">
        <f t="shared" si="256"/>
        <v>0</v>
      </c>
      <c r="CL526" s="34" t="s">
        <v>71</v>
      </c>
      <c r="CM526" s="34">
        <f t="shared" si="257"/>
        <v>0</v>
      </c>
      <c r="CN526" s="34" t="s">
        <v>1336</v>
      </c>
      <c r="CO526" s="34">
        <f t="shared" si="258"/>
        <v>0</v>
      </c>
      <c r="CP526" s="34" t="s">
        <v>1341</v>
      </c>
      <c r="CQ526" s="34">
        <f t="shared" si="259"/>
        <v>0</v>
      </c>
      <c r="CR526" s="34" t="s">
        <v>1347</v>
      </c>
      <c r="CS526" s="34">
        <f t="shared" si="260"/>
        <v>0</v>
      </c>
    </row>
    <row r="527" spans="1:97" s="44" customFormat="1" ht="15.75">
      <c r="A527" s="42" t="s">
        <v>1216</v>
      </c>
      <c r="B527" s="40" t="s">
        <v>699</v>
      </c>
      <c r="C527" s="42" t="s">
        <v>44</v>
      </c>
      <c r="D527" s="42" t="s">
        <v>9</v>
      </c>
      <c r="E527" s="35"/>
      <c r="F527" s="42">
        <v>0</v>
      </c>
      <c r="G527" s="34">
        <v>0</v>
      </c>
      <c r="H527" s="34">
        <v>100</v>
      </c>
      <c r="I527" s="34">
        <v>64</v>
      </c>
      <c r="J527" s="34">
        <v>36</v>
      </c>
      <c r="K527" s="73">
        <v>64.5</v>
      </c>
      <c r="L527" s="34">
        <v>68</v>
      </c>
      <c r="M527" s="34">
        <v>58</v>
      </c>
      <c r="N527" s="34">
        <v>391</v>
      </c>
      <c r="O527" s="34" t="str">
        <f>IF(D527="理科",IF(N527&gt;=分数线!$C$2,"本科",""),IF(D527="文科",IF(N527&gt;=分数线!$C$3,"本科","")))</f>
        <v/>
      </c>
      <c r="P527" s="34">
        <f t="shared" si="261"/>
        <v>0</v>
      </c>
      <c r="Q527" s="34" t="str">
        <f>IF(D527="理科",IF(N527&gt;=分数线!$C$6,"重本",""),IF(D527="文科",IF(N527&gt;=分数线!$C$7,"重本","")))</f>
        <v/>
      </c>
      <c r="R527" s="34">
        <f t="shared" si="232"/>
        <v>0</v>
      </c>
      <c r="S527" s="34">
        <f t="shared" si="233"/>
        <v>0</v>
      </c>
      <c r="T527" s="34">
        <v>6</v>
      </c>
      <c r="U527" s="34" t="s">
        <v>1321</v>
      </c>
      <c r="V527" s="34">
        <f t="shared" si="234"/>
        <v>0</v>
      </c>
      <c r="W527" s="34" t="s">
        <v>1328</v>
      </c>
      <c r="X527" s="34">
        <f t="shared" si="234"/>
        <v>0</v>
      </c>
      <c r="Y527" s="34" t="s">
        <v>1353</v>
      </c>
      <c r="Z527" s="34">
        <f t="shared" si="234"/>
        <v>0</v>
      </c>
      <c r="AA527" s="34" t="s">
        <v>74</v>
      </c>
      <c r="AB527" s="34">
        <f t="shared" si="234"/>
        <v>0</v>
      </c>
      <c r="AC527" s="34" t="s">
        <v>75</v>
      </c>
      <c r="AD527" s="34">
        <f t="shared" si="235"/>
        <v>0</v>
      </c>
      <c r="AE527" s="34" t="s">
        <v>1368</v>
      </c>
      <c r="AF527" s="34">
        <f t="shared" si="236"/>
        <v>0</v>
      </c>
      <c r="AG527" s="34" t="s">
        <v>224</v>
      </c>
      <c r="AH527" s="34" t="s">
        <v>1320</v>
      </c>
      <c r="AI527" s="34">
        <f t="shared" si="237"/>
        <v>0</v>
      </c>
      <c r="AJ527" s="34" t="s">
        <v>1328</v>
      </c>
      <c r="AK527" s="34">
        <f t="shared" si="238"/>
        <v>0</v>
      </c>
      <c r="AL527" s="34" t="s">
        <v>1353</v>
      </c>
      <c r="AM527" s="34">
        <f t="shared" si="239"/>
        <v>0</v>
      </c>
      <c r="AN527" s="34" t="s">
        <v>74</v>
      </c>
      <c r="AO527" s="34">
        <f t="shared" si="240"/>
        <v>0</v>
      </c>
      <c r="AP527" s="34" t="s">
        <v>1338</v>
      </c>
      <c r="AQ527" s="34">
        <f t="shared" si="241"/>
        <v>0</v>
      </c>
      <c r="AR527" s="34" t="s">
        <v>1346</v>
      </c>
      <c r="AS527" s="34">
        <f t="shared" si="242"/>
        <v>0</v>
      </c>
      <c r="AT527" s="34" t="s">
        <v>224</v>
      </c>
      <c r="AU527" s="34" t="s">
        <v>1320</v>
      </c>
      <c r="AV527" s="34">
        <f t="shared" si="243"/>
        <v>0</v>
      </c>
      <c r="AW527" s="34" t="s">
        <v>982</v>
      </c>
      <c r="AX527" s="34">
        <f t="shared" si="243"/>
        <v>0</v>
      </c>
      <c r="AY527" s="34" t="s">
        <v>1361</v>
      </c>
      <c r="AZ527" s="34">
        <f t="shared" si="243"/>
        <v>0</v>
      </c>
      <c r="BA527" s="34" t="s">
        <v>74</v>
      </c>
      <c r="BB527" s="34">
        <f t="shared" si="243"/>
        <v>0</v>
      </c>
      <c r="BC527" s="34" t="s">
        <v>1338</v>
      </c>
      <c r="BD527" s="34">
        <f t="shared" si="244"/>
        <v>0</v>
      </c>
      <c r="BE527" s="34" t="s">
        <v>1346</v>
      </c>
      <c r="BF527" s="34">
        <f t="shared" si="245"/>
        <v>0</v>
      </c>
      <c r="BG527" s="34">
        <v>5</v>
      </c>
      <c r="BH527" s="34" t="s">
        <v>1320</v>
      </c>
      <c r="BI527" s="34">
        <f t="shared" si="246"/>
        <v>0</v>
      </c>
      <c r="BJ527" s="34" t="s">
        <v>982</v>
      </c>
      <c r="BK527" s="34">
        <f t="shared" si="247"/>
        <v>0</v>
      </c>
      <c r="BL527" s="34" t="s">
        <v>1354</v>
      </c>
      <c r="BM527" s="34">
        <f t="shared" si="248"/>
        <v>0</v>
      </c>
      <c r="BN527" s="34" t="s">
        <v>74</v>
      </c>
      <c r="BO527" s="34">
        <f t="shared" si="249"/>
        <v>0</v>
      </c>
      <c r="BP527" s="34" t="s">
        <v>1338</v>
      </c>
      <c r="BQ527" s="34">
        <f t="shared" si="250"/>
        <v>0</v>
      </c>
      <c r="BR527" s="34" t="s">
        <v>1346</v>
      </c>
      <c r="BS527" s="34">
        <f t="shared" si="251"/>
        <v>0</v>
      </c>
      <c r="BT527" s="34">
        <v>5</v>
      </c>
      <c r="BU527" s="34" t="s">
        <v>1320</v>
      </c>
      <c r="BV527" s="34">
        <f t="shared" si="252"/>
        <v>0</v>
      </c>
      <c r="BW527" s="34" t="s">
        <v>1329</v>
      </c>
      <c r="BX527" s="34">
        <f t="shared" si="252"/>
        <v>0</v>
      </c>
      <c r="BY527" s="34" t="s">
        <v>70</v>
      </c>
      <c r="BZ527" s="34">
        <f t="shared" si="252"/>
        <v>0</v>
      </c>
      <c r="CA527" s="34" t="s">
        <v>21</v>
      </c>
      <c r="CB527" s="34">
        <f t="shared" si="252"/>
        <v>0</v>
      </c>
      <c r="CC527" s="34" t="s">
        <v>1338</v>
      </c>
      <c r="CD527" s="34">
        <f t="shared" si="253"/>
        <v>0</v>
      </c>
      <c r="CE527" s="34" t="s">
        <v>1346</v>
      </c>
      <c r="CF527" s="34">
        <f t="shared" si="254"/>
        <v>0</v>
      </c>
      <c r="CG527" s="34">
        <v>5</v>
      </c>
      <c r="CH527" s="34" t="s">
        <v>1320</v>
      </c>
      <c r="CI527" s="34">
        <f t="shared" si="255"/>
        <v>0</v>
      </c>
      <c r="CJ527" s="34" t="s">
        <v>1329</v>
      </c>
      <c r="CK527" s="34">
        <f t="shared" si="256"/>
        <v>0</v>
      </c>
      <c r="CL527" s="34" t="s">
        <v>70</v>
      </c>
      <c r="CM527" s="34">
        <f t="shared" si="257"/>
        <v>0</v>
      </c>
      <c r="CN527" s="34" t="s">
        <v>1337</v>
      </c>
      <c r="CO527" s="34">
        <f t="shared" si="258"/>
        <v>0</v>
      </c>
      <c r="CP527" s="34" t="s">
        <v>1338</v>
      </c>
      <c r="CQ527" s="34">
        <f t="shared" si="259"/>
        <v>0</v>
      </c>
      <c r="CR527" s="34" t="s">
        <v>1346</v>
      </c>
      <c r="CS527" s="34">
        <f t="shared" si="260"/>
        <v>0</v>
      </c>
    </row>
    <row r="528" spans="1:97" s="44" customFormat="1" ht="15.75">
      <c r="A528" s="42" t="s">
        <v>1217</v>
      </c>
      <c r="B528" s="40" t="s">
        <v>700</v>
      </c>
      <c r="C528" s="42" t="s">
        <v>44</v>
      </c>
      <c r="D528" s="42" t="s">
        <v>9</v>
      </c>
      <c r="E528" s="35"/>
      <c r="F528" s="42">
        <v>0</v>
      </c>
      <c r="G528" s="34">
        <v>0</v>
      </c>
      <c r="H528" s="34">
        <v>100</v>
      </c>
      <c r="I528" s="34">
        <v>66</v>
      </c>
      <c r="J528" s="34">
        <v>39</v>
      </c>
      <c r="K528" s="73">
        <v>66.5</v>
      </c>
      <c r="L528" s="34">
        <v>65</v>
      </c>
      <c r="M528" s="34">
        <v>52</v>
      </c>
      <c r="N528" s="34">
        <v>389</v>
      </c>
      <c r="O528" s="34" t="str">
        <f>IF(D528="理科",IF(N528&gt;=分数线!$C$2,"本科",""),IF(D528="文科",IF(N528&gt;=分数线!$C$3,"本科","")))</f>
        <v/>
      </c>
      <c r="P528" s="34">
        <f t="shared" si="261"/>
        <v>0</v>
      </c>
      <c r="Q528" s="34" t="str">
        <f>IF(D528="理科",IF(N528&gt;=分数线!$C$6,"重本",""),IF(D528="文科",IF(N528&gt;=分数线!$C$7,"重本","")))</f>
        <v/>
      </c>
      <c r="R528" s="34">
        <f t="shared" si="232"/>
        <v>0</v>
      </c>
      <c r="S528" s="34">
        <f t="shared" si="233"/>
        <v>0</v>
      </c>
      <c r="T528" s="34">
        <v>6</v>
      </c>
      <c r="U528" s="34" t="s">
        <v>1321</v>
      </c>
      <c r="V528" s="34">
        <f t="shared" si="234"/>
        <v>0</v>
      </c>
      <c r="W528" s="34" t="s">
        <v>1328</v>
      </c>
      <c r="X528" s="34">
        <f t="shared" si="234"/>
        <v>0</v>
      </c>
      <c r="Y528" s="34" t="s">
        <v>1353</v>
      </c>
      <c r="Z528" s="34">
        <f t="shared" si="234"/>
        <v>0</v>
      </c>
      <c r="AA528" s="34" t="s">
        <v>74</v>
      </c>
      <c r="AB528" s="34">
        <f t="shared" si="234"/>
        <v>0</v>
      </c>
      <c r="AC528" s="34" t="s">
        <v>75</v>
      </c>
      <c r="AD528" s="34">
        <f t="shared" si="235"/>
        <v>0</v>
      </c>
      <c r="AE528" s="34" t="s">
        <v>1368</v>
      </c>
      <c r="AF528" s="34">
        <f t="shared" si="236"/>
        <v>0</v>
      </c>
      <c r="AG528" s="34" t="s">
        <v>224</v>
      </c>
      <c r="AH528" s="34" t="s">
        <v>1320</v>
      </c>
      <c r="AI528" s="34">
        <f t="shared" si="237"/>
        <v>0</v>
      </c>
      <c r="AJ528" s="34" t="s">
        <v>1328</v>
      </c>
      <c r="AK528" s="34">
        <f t="shared" si="238"/>
        <v>0</v>
      </c>
      <c r="AL528" s="34" t="s">
        <v>1353</v>
      </c>
      <c r="AM528" s="34">
        <f t="shared" si="239"/>
        <v>0</v>
      </c>
      <c r="AN528" s="34" t="s">
        <v>74</v>
      </c>
      <c r="AO528" s="34">
        <f t="shared" si="240"/>
        <v>0</v>
      </c>
      <c r="AP528" s="34" t="s">
        <v>1338</v>
      </c>
      <c r="AQ528" s="34">
        <f t="shared" si="241"/>
        <v>0</v>
      </c>
      <c r="AR528" s="34" t="s">
        <v>1346</v>
      </c>
      <c r="AS528" s="34">
        <f t="shared" si="242"/>
        <v>0</v>
      </c>
      <c r="AT528" s="34" t="s">
        <v>224</v>
      </c>
      <c r="AU528" s="34" t="s">
        <v>1320</v>
      </c>
      <c r="AV528" s="34">
        <f t="shared" si="243"/>
        <v>0</v>
      </c>
      <c r="AW528" s="34" t="s">
        <v>982</v>
      </c>
      <c r="AX528" s="34">
        <f t="shared" si="243"/>
        <v>0</v>
      </c>
      <c r="AY528" s="34" t="s">
        <v>1361</v>
      </c>
      <c r="AZ528" s="34">
        <f t="shared" si="243"/>
        <v>0</v>
      </c>
      <c r="BA528" s="34" t="s">
        <v>74</v>
      </c>
      <c r="BB528" s="34">
        <f t="shared" si="243"/>
        <v>0</v>
      </c>
      <c r="BC528" s="34" t="s">
        <v>1338</v>
      </c>
      <c r="BD528" s="34">
        <f t="shared" si="244"/>
        <v>0</v>
      </c>
      <c r="BE528" s="34" t="s">
        <v>1346</v>
      </c>
      <c r="BF528" s="34">
        <f t="shared" si="245"/>
        <v>0</v>
      </c>
      <c r="BG528" s="34">
        <v>5</v>
      </c>
      <c r="BH528" s="34" t="s">
        <v>1320</v>
      </c>
      <c r="BI528" s="34">
        <f t="shared" si="246"/>
        <v>0</v>
      </c>
      <c r="BJ528" s="34" t="s">
        <v>982</v>
      </c>
      <c r="BK528" s="34">
        <f t="shared" si="247"/>
        <v>0</v>
      </c>
      <c r="BL528" s="34" t="s">
        <v>1354</v>
      </c>
      <c r="BM528" s="34">
        <f t="shared" si="248"/>
        <v>0</v>
      </c>
      <c r="BN528" s="34" t="s">
        <v>74</v>
      </c>
      <c r="BO528" s="34">
        <f t="shared" si="249"/>
        <v>0</v>
      </c>
      <c r="BP528" s="34" t="s">
        <v>1338</v>
      </c>
      <c r="BQ528" s="34">
        <f t="shared" si="250"/>
        <v>0</v>
      </c>
      <c r="BR528" s="34" t="s">
        <v>1346</v>
      </c>
      <c r="BS528" s="34">
        <f t="shared" si="251"/>
        <v>0</v>
      </c>
      <c r="BT528" s="34">
        <v>5</v>
      </c>
      <c r="BU528" s="34" t="s">
        <v>1320</v>
      </c>
      <c r="BV528" s="34">
        <f t="shared" si="252"/>
        <v>0</v>
      </c>
      <c r="BW528" s="34" t="s">
        <v>1329</v>
      </c>
      <c r="BX528" s="34">
        <f t="shared" si="252"/>
        <v>0</v>
      </c>
      <c r="BY528" s="34" t="s">
        <v>70</v>
      </c>
      <c r="BZ528" s="34">
        <f t="shared" si="252"/>
        <v>0</v>
      </c>
      <c r="CA528" s="34" t="s">
        <v>21</v>
      </c>
      <c r="CB528" s="34">
        <f t="shared" si="252"/>
        <v>0</v>
      </c>
      <c r="CC528" s="34" t="s">
        <v>1338</v>
      </c>
      <c r="CD528" s="34">
        <f t="shared" si="253"/>
        <v>0</v>
      </c>
      <c r="CE528" s="34" t="s">
        <v>1346</v>
      </c>
      <c r="CF528" s="34">
        <f t="shared" si="254"/>
        <v>0</v>
      </c>
      <c r="CG528" s="34">
        <v>5</v>
      </c>
      <c r="CH528" s="34" t="s">
        <v>1320</v>
      </c>
      <c r="CI528" s="34">
        <f t="shared" si="255"/>
        <v>0</v>
      </c>
      <c r="CJ528" s="34" t="s">
        <v>1329</v>
      </c>
      <c r="CK528" s="34">
        <f t="shared" si="256"/>
        <v>0</v>
      </c>
      <c r="CL528" s="34" t="s">
        <v>70</v>
      </c>
      <c r="CM528" s="34">
        <f t="shared" si="257"/>
        <v>0</v>
      </c>
      <c r="CN528" s="34" t="s">
        <v>1337</v>
      </c>
      <c r="CO528" s="34">
        <f t="shared" si="258"/>
        <v>0</v>
      </c>
      <c r="CP528" s="34" t="s">
        <v>1338</v>
      </c>
      <c r="CQ528" s="34">
        <f t="shared" si="259"/>
        <v>0</v>
      </c>
      <c r="CR528" s="34" t="s">
        <v>1346</v>
      </c>
      <c r="CS528" s="34">
        <f t="shared" si="260"/>
        <v>0</v>
      </c>
    </row>
    <row r="529" spans="1:97" s="44" customFormat="1" ht="15.75">
      <c r="A529" s="42" t="s">
        <v>1218</v>
      </c>
      <c r="B529" s="40" t="s">
        <v>701</v>
      </c>
      <c r="C529" s="42" t="s">
        <v>44</v>
      </c>
      <c r="D529" s="42" t="s">
        <v>9</v>
      </c>
      <c r="E529" s="35"/>
      <c r="F529" s="42">
        <v>0</v>
      </c>
      <c r="G529" s="34">
        <v>0</v>
      </c>
      <c r="H529" s="34">
        <v>100</v>
      </c>
      <c r="I529" s="34">
        <v>57</v>
      </c>
      <c r="J529" s="34">
        <v>66</v>
      </c>
      <c r="K529" s="73">
        <v>60.5</v>
      </c>
      <c r="L529" s="34">
        <v>58.5</v>
      </c>
      <c r="M529" s="34">
        <v>0</v>
      </c>
      <c r="N529" s="34">
        <v>388</v>
      </c>
      <c r="O529" s="34" t="str">
        <f>IF(D529="理科",IF(N529&gt;=分数线!$C$2,"本科",""),IF(D529="文科",IF(N529&gt;=分数线!$C$3,"本科","")))</f>
        <v/>
      </c>
      <c r="P529" s="34">
        <f t="shared" si="261"/>
        <v>0</v>
      </c>
      <c r="Q529" s="34" t="str">
        <f>IF(D529="理科",IF(N529&gt;=分数线!$C$6,"重本",""),IF(D529="文科",IF(N529&gt;=分数线!$C$7,"重本","")))</f>
        <v/>
      </c>
      <c r="R529" s="34">
        <f t="shared" si="232"/>
        <v>0</v>
      </c>
      <c r="S529" s="34">
        <f t="shared" si="233"/>
        <v>0</v>
      </c>
      <c r="T529" s="34">
        <v>9</v>
      </c>
      <c r="U529" s="34" t="s">
        <v>1325</v>
      </c>
      <c r="V529" s="34">
        <f t="shared" si="234"/>
        <v>0</v>
      </c>
      <c r="W529" s="34" t="s">
        <v>1360</v>
      </c>
      <c r="X529" s="34">
        <f t="shared" si="234"/>
        <v>0</v>
      </c>
      <c r="Y529" s="34" t="s">
        <v>1335</v>
      </c>
      <c r="Z529" s="34">
        <f t="shared" si="234"/>
        <v>0</v>
      </c>
      <c r="AA529" s="34" t="s">
        <v>1367</v>
      </c>
      <c r="AB529" s="34">
        <f t="shared" si="234"/>
        <v>0</v>
      </c>
      <c r="AC529" s="34" t="s">
        <v>1338</v>
      </c>
      <c r="AD529" s="34">
        <f t="shared" si="235"/>
        <v>0</v>
      </c>
      <c r="AE529" s="34" t="s">
        <v>1346</v>
      </c>
      <c r="AF529" s="34">
        <f t="shared" si="236"/>
        <v>0</v>
      </c>
      <c r="AG529" s="34" t="s">
        <v>223</v>
      </c>
      <c r="AH529" s="34" t="s">
        <v>1326</v>
      </c>
      <c r="AI529" s="34">
        <f t="shared" si="237"/>
        <v>0</v>
      </c>
      <c r="AJ529" s="34" t="s">
        <v>1327</v>
      </c>
      <c r="AK529" s="34">
        <f t="shared" si="238"/>
        <v>0</v>
      </c>
      <c r="AL529" s="34" t="s">
        <v>1333</v>
      </c>
      <c r="AM529" s="34">
        <f t="shared" si="239"/>
        <v>0</v>
      </c>
      <c r="AN529" s="34" t="s">
        <v>1367</v>
      </c>
      <c r="AO529" s="34">
        <f t="shared" si="240"/>
        <v>0</v>
      </c>
      <c r="AP529" s="34" t="s">
        <v>1338</v>
      </c>
      <c r="AQ529" s="34">
        <f t="shared" si="241"/>
        <v>0</v>
      </c>
      <c r="AR529" s="34" t="s">
        <v>1347</v>
      </c>
      <c r="AS529" s="34">
        <f t="shared" si="242"/>
        <v>0</v>
      </c>
      <c r="AT529" s="34" t="s">
        <v>223</v>
      </c>
      <c r="AU529" s="34" t="s">
        <v>1323</v>
      </c>
      <c r="AV529" s="34">
        <f t="shared" si="243"/>
        <v>0</v>
      </c>
      <c r="AW529" s="34" t="s">
        <v>1327</v>
      </c>
      <c r="AX529" s="34">
        <f t="shared" si="243"/>
        <v>0</v>
      </c>
      <c r="AY529" s="34" t="s">
        <v>1355</v>
      </c>
      <c r="AZ529" s="34">
        <f t="shared" si="243"/>
        <v>0</v>
      </c>
      <c r="BA529" s="34" t="s">
        <v>1336</v>
      </c>
      <c r="BB529" s="34">
        <f t="shared" si="243"/>
        <v>0</v>
      </c>
      <c r="BC529" s="34" t="s">
        <v>75</v>
      </c>
      <c r="BD529" s="34">
        <f t="shared" si="244"/>
        <v>0</v>
      </c>
      <c r="BE529" s="34" t="s">
        <v>1347</v>
      </c>
      <c r="BF529" s="34">
        <f t="shared" si="245"/>
        <v>0</v>
      </c>
      <c r="BG529" s="34">
        <v>3</v>
      </c>
      <c r="BH529" s="34" t="s">
        <v>1323</v>
      </c>
      <c r="BI529" s="34">
        <f t="shared" si="246"/>
        <v>0</v>
      </c>
      <c r="BJ529" s="34" t="s">
        <v>1327</v>
      </c>
      <c r="BK529" s="34">
        <f t="shared" si="247"/>
        <v>0</v>
      </c>
      <c r="BL529" s="34" t="s">
        <v>1355</v>
      </c>
      <c r="BM529" s="34">
        <f t="shared" si="248"/>
        <v>0</v>
      </c>
      <c r="BN529" s="34" t="s">
        <v>1336</v>
      </c>
      <c r="BO529" s="34">
        <f t="shared" si="249"/>
        <v>0</v>
      </c>
      <c r="BP529" s="34" t="s">
        <v>1338</v>
      </c>
      <c r="BQ529" s="34">
        <f t="shared" si="250"/>
        <v>0</v>
      </c>
      <c r="BR529" s="34" t="s">
        <v>1347</v>
      </c>
      <c r="BS529" s="34">
        <f t="shared" si="251"/>
        <v>0</v>
      </c>
      <c r="BT529" s="34">
        <v>3</v>
      </c>
      <c r="BU529" s="34" t="s">
        <v>1322</v>
      </c>
      <c r="BV529" s="34">
        <f t="shared" si="252"/>
        <v>0</v>
      </c>
      <c r="BW529" s="34" t="s">
        <v>1327</v>
      </c>
      <c r="BX529" s="34">
        <f t="shared" si="252"/>
        <v>0</v>
      </c>
      <c r="BY529" s="34" t="s">
        <v>71</v>
      </c>
      <c r="BZ529" s="34">
        <f t="shared" si="252"/>
        <v>0</v>
      </c>
      <c r="CA529" s="34" t="s">
        <v>1336</v>
      </c>
      <c r="CB529" s="34">
        <f t="shared" si="252"/>
        <v>0</v>
      </c>
      <c r="CC529" s="34" t="s">
        <v>1338</v>
      </c>
      <c r="CD529" s="34">
        <f t="shared" si="253"/>
        <v>0</v>
      </c>
      <c r="CE529" s="34" t="s">
        <v>1347</v>
      </c>
      <c r="CF529" s="34">
        <f t="shared" si="254"/>
        <v>0</v>
      </c>
      <c r="CG529" s="34">
        <v>3</v>
      </c>
      <c r="CH529" s="34" t="s">
        <v>1322</v>
      </c>
      <c r="CI529" s="34">
        <f t="shared" si="255"/>
        <v>0</v>
      </c>
      <c r="CJ529" s="34" t="s">
        <v>1327</v>
      </c>
      <c r="CK529" s="34">
        <f t="shared" si="256"/>
        <v>0</v>
      </c>
      <c r="CL529" s="34" t="s">
        <v>71</v>
      </c>
      <c r="CM529" s="34">
        <f t="shared" si="257"/>
        <v>0</v>
      </c>
      <c r="CN529" s="34" t="s">
        <v>1338</v>
      </c>
      <c r="CO529" s="34">
        <f t="shared" si="258"/>
        <v>0</v>
      </c>
      <c r="CP529" s="34" t="s">
        <v>1336</v>
      </c>
      <c r="CQ529" s="34">
        <f t="shared" si="259"/>
        <v>0</v>
      </c>
      <c r="CR529" s="34" t="s">
        <v>1347</v>
      </c>
      <c r="CS529" s="34">
        <f t="shared" si="260"/>
        <v>0</v>
      </c>
    </row>
    <row r="530" spans="1:97" s="44" customFormat="1" ht="15.75">
      <c r="A530" s="42" t="s">
        <v>45</v>
      </c>
      <c r="B530" s="40" t="s">
        <v>702</v>
      </c>
      <c r="C530" s="42" t="s">
        <v>44</v>
      </c>
      <c r="D530" s="42" t="s">
        <v>9</v>
      </c>
      <c r="E530" s="35"/>
      <c r="F530" s="42">
        <v>0</v>
      </c>
      <c r="G530" s="34">
        <v>0</v>
      </c>
      <c r="H530" s="34">
        <v>97</v>
      </c>
      <c r="I530" s="34">
        <v>88</v>
      </c>
      <c r="J530" s="34">
        <v>65</v>
      </c>
      <c r="K530" s="73">
        <v>48</v>
      </c>
      <c r="L530" s="34">
        <v>55.5</v>
      </c>
      <c r="M530" s="34">
        <v>33</v>
      </c>
      <c r="N530" s="34">
        <v>387</v>
      </c>
      <c r="O530" s="34" t="str">
        <f>IF(D530="理科",IF(N530&gt;=分数线!$C$2,"本科",""),IF(D530="文科",IF(N530&gt;=分数线!$C$3,"本科","")))</f>
        <v/>
      </c>
      <c r="P530" s="34">
        <f t="shared" si="261"/>
        <v>0</v>
      </c>
      <c r="Q530" s="34" t="str">
        <f>IF(D530="理科",IF(N530&gt;=分数线!$C$6,"重本",""),IF(D530="文科",IF(N530&gt;=分数线!$C$7,"重本","")))</f>
        <v/>
      </c>
      <c r="R530" s="34">
        <f t="shared" si="232"/>
        <v>0</v>
      </c>
      <c r="S530" s="34">
        <f t="shared" si="233"/>
        <v>0</v>
      </c>
      <c r="T530" s="34">
        <v>6</v>
      </c>
      <c r="U530" s="34" t="s">
        <v>1321</v>
      </c>
      <c r="V530" s="34">
        <f t="shared" si="234"/>
        <v>0</v>
      </c>
      <c r="W530" s="34" t="s">
        <v>1328</v>
      </c>
      <c r="X530" s="34">
        <f t="shared" si="234"/>
        <v>0</v>
      </c>
      <c r="Y530" s="34" t="s">
        <v>1353</v>
      </c>
      <c r="Z530" s="34">
        <f t="shared" si="234"/>
        <v>0</v>
      </c>
      <c r="AA530" s="34" t="s">
        <v>74</v>
      </c>
      <c r="AB530" s="34">
        <f t="shared" si="234"/>
        <v>0</v>
      </c>
      <c r="AC530" s="34" t="s">
        <v>75</v>
      </c>
      <c r="AD530" s="34">
        <f t="shared" si="235"/>
        <v>0</v>
      </c>
      <c r="AE530" s="34" t="s">
        <v>1368</v>
      </c>
      <c r="AF530" s="34">
        <f t="shared" si="236"/>
        <v>0</v>
      </c>
      <c r="AG530" s="34" t="s">
        <v>225</v>
      </c>
      <c r="AH530" s="34" t="s">
        <v>1326</v>
      </c>
      <c r="AI530" s="34">
        <f t="shared" si="237"/>
        <v>0</v>
      </c>
      <c r="AJ530" s="34" t="s">
        <v>1364</v>
      </c>
      <c r="AK530" s="34">
        <f t="shared" si="238"/>
        <v>0</v>
      </c>
      <c r="AL530" s="34" t="s">
        <v>1355</v>
      </c>
      <c r="AM530" s="34">
        <f t="shared" si="239"/>
        <v>0</v>
      </c>
      <c r="AN530" s="34" t="s">
        <v>1336</v>
      </c>
      <c r="AO530" s="34">
        <f t="shared" si="240"/>
        <v>0</v>
      </c>
      <c r="AP530" s="34" t="s">
        <v>1341</v>
      </c>
      <c r="AQ530" s="34">
        <f t="shared" si="241"/>
        <v>0</v>
      </c>
      <c r="AR530" s="34" t="s">
        <v>1347</v>
      </c>
      <c r="AS530" s="34">
        <f t="shared" si="242"/>
        <v>0</v>
      </c>
      <c r="AT530" s="34" t="s">
        <v>225</v>
      </c>
      <c r="AU530" s="34" t="s">
        <v>1326</v>
      </c>
      <c r="AV530" s="34">
        <f t="shared" si="243"/>
        <v>0</v>
      </c>
      <c r="AW530" s="34" t="s">
        <v>1352</v>
      </c>
      <c r="AX530" s="34">
        <f t="shared" si="243"/>
        <v>0</v>
      </c>
      <c r="AY530" s="34" t="s">
        <v>1355</v>
      </c>
      <c r="AZ530" s="34">
        <f t="shared" si="243"/>
        <v>0</v>
      </c>
      <c r="BA530" s="34" t="s">
        <v>1336</v>
      </c>
      <c r="BB530" s="34">
        <f t="shared" si="243"/>
        <v>0</v>
      </c>
      <c r="BC530" s="34" t="s">
        <v>1341</v>
      </c>
      <c r="BD530" s="34">
        <f t="shared" si="244"/>
        <v>0</v>
      </c>
      <c r="BE530" s="34" t="s">
        <v>1347</v>
      </c>
      <c r="BF530" s="34">
        <f t="shared" si="245"/>
        <v>0</v>
      </c>
      <c r="BG530" s="34">
        <v>4</v>
      </c>
      <c r="BH530" s="34" t="s">
        <v>1350</v>
      </c>
      <c r="BI530" s="34">
        <f t="shared" si="246"/>
        <v>0</v>
      </c>
      <c r="BJ530" s="34" t="s">
        <v>1352</v>
      </c>
      <c r="BK530" s="34">
        <f t="shared" si="247"/>
        <v>0</v>
      </c>
      <c r="BL530" s="34" t="s">
        <v>1355</v>
      </c>
      <c r="BM530" s="34">
        <f t="shared" si="248"/>
        <v>0</v>
      </c>
      <c r="BN530" s="34" t="s">
        <v>1336</v>
      </c>
      <c r="BO530" s="34">
        <f t="shared" si="249"/>
        <v>0</v>
      </c>
      <c r="BP530" s="34" t="s">
        <v>1341</v>
      </c>
      <c r="BQ530" s="34">
        <f t="shared" si="250"/>
        <v>0</v>
      </c>
      <c r="BR530" s="34" t="s">
        <v>1347</v>
      </c>
      <c r="BS530" s="34">
        <f t="shared" si="251"/>
        <v>0</v>
      </c>
      <c r="BT530" s="34">
        <v>4</v>
      </c>
      <c r="BU530" s="34" t="s">
        <v>1322</v>
      </c>
      <c r="BV530" s="34">
        <f t="shared" si="252"/>
        <v>0</v>
      </c>
      <c r="BW530" s="34" t="s">
        <v>1329</v>
      </c>
      <c r="BX530" s="34">
        <f t="shared" si="252"/>
        <v>0</v>
      </c>
      <c r="BY530" s="34" t="s">
        <v>71</v>
      </c>
      <c r="BZ530" s="34">
        <f t="shared" si="252"/>
        <v>0</v>
      </c>
      <c r="CA530" s="34" t="s">
        <v>1336</v>
      </c>
      <c r="CB530" s="34">
        <f t="shared" si="252"/>
        <v>0</v>
      </c>
      <c r="CC530" s="34" t="s">
        <v>1341</v>
      </c>
      <c r="CD530" s="34">
        <f t="shared" si="253"/>
        <v>0</v>
      </c>
      <c r="CE530" s="34" t="s">
        <v>1347</v>
      </c>
      <c r="CF530" s="34">
        <f t="shared" si="254"/>
        <v>0</v>
      </c>
      <c r="CG530" s="34">
        <v>4</v>
      </c>
      <c r="CH530" s="34" t="s">
        <v>1322</v>
      </c>
      <c r="CI530" s="34">
        <f t="shared" si="255"/>
        <v>0</v>
      </c>
      <c r="CJ530" s="34" t="s">
        <v>1329</v>
      </c>
      <c r="CK530" s="34">
        <f t="shared" si="256"/>
        <v>0</v>
      </c>
      <c r="CL530" s="34" t="s">
        <v>71</v>
      </c>
      <c r="CM530" s="34">
        <f t="shared" si="257"/>
        <v>0</v>
      </c>
      <c r="CN530" s="34" t="s">
        <v>1336</v>
      </c>
      <c r="CO530" s="34">
        <f t="shared" si="258"/>
        <v>0</v>
      </c>
      <c r="CP530" s="34" t="s">
        <v>1341</v>
      </c>
      <c r="CQ530" s="34">
        <f t="shared" si="259"/>
        <v>0</v>
      </c>
      <c r="CR530" s="34" t="s">
        <v>1347</v>
      </c>
      <c r="CS530" s="34">
        <f t="shared" si="260"/>
        <v>0</v>
      </c>
    </row>
    <row r="531" spans="1:97" s="44" customFormat="1" ht="15.75">
      <c r="A531" s="42" t="s">
        <v>55</v>
      </c>
      <c r="B531" s="40" t="s">
        <v>703</v>
      </c>
      <c r="C531" s="42" t="s">
        <v>44</v>
      </c>
      <c r="D531" s="42" t="s">
        <v>9</v>
      </c>
      <c r="E531" s="35"/>
      <c r="F531" s="42">
        <v>0</v>
      </c>
      <c r="G531" s="34">
        <v>0</v>
      </c>
      <c r="H531" s="34">
        <v>91</v>
      </c>
      <c r="I531" s="34">
        <v>58</v>
      </c>
      <c r="J531" s="34">
        <v>75</v>
      </c>
      <c r="K531" s="73">
        <v>65</v>
      </c>
      <c r="L531" s="34">
        <v>53.5</v>
      </c>
      <c r="M531" s="34">
        <v>44</v>
      </c>
      <c r="N531" s="34">
        <v>387</v>
      </c>
      <c r="O531" s="34" t="str">
        <f>IF(D531="理科",IF(N531&gt;=分数线!$C$2,"本科",""),IF(D531="文科",IF(N531&gt;=分数线!$C$3,"本科","")))</f>
        <v/>
      </c>
      <c r="P531" s="34">
        <f t="shared" si="261"/>
        <v>0</v>
      </c>
      <c r="Q531" s="34" t="str">
        <f>IF(D531="理科",IF(N531&gt;=分数线!$C$6,"重本",""),IF(D531="文科",IF(N531&gt;=分数线!$C$7,"重本","")))</f>
        <v/>
      </c>
      <c r="R531" s="34">
        <f t="shared" si="232"/>
        <v>0</v>
      </c>
      <c r="S531" s="34">
        <f t="shared" si="233"/>
        <v>0</v>
      </c>
      <c r="T531" s="34">
        <v>4</v>
      </c>
      <c r="U531" s="34" t="s">
        <v>1326</v>
      </c>
      <c r="V531" s="34">
        <f t="shared" si="234"/>
        <v>0</v>
      </c>
      <c r="W531" s="34" t="s">
        <v>1364</v>
      </c>
      <c r="X531" s="34">
        <f t="shared" si="234"/>
        <v>0</v>
      </c>
      <c r="Y531" s="34" t="s">
        <v>1355</v>
      </c>
      <c r="Z531" s="34">
        <f t="shared" si="234"/>
        <v>0</v>
      </c>
      <c r="AA531" s="34" t="s">
        <v>1336</v>
      </c>
      <c r="AB531" s="34">
        <f t="shared" si="234"/>
        <v>0</v>
      </c>
      <c r="AC531" s="34" t="s">
        <v>1341</v>
      </c>
      <c r="AD531" s="34">
        <f t="shared" si="235"/>
        <v>0</v>
      </c>
      <c r="AE531" s="34" t="s">
        <v>1347</v>
      </c>
      <c r="AF531" s="34">
        <f t="shared" si="236"/>
        <v>0</v>
      </c>
      <c r="AG531" s="34" t="s">
        <v>225</v>
      </c>
      <c r="AH531" s="34" t="s">
        <v>1326</v>
      </c>
      <c r="AI531" s="34">
        <f t="shared" si="237"/>
        <v>0</v>
      </c>
      <c r="AJ531" s="34" t="s">
        <v>1364</v>
      </c>
      <c r="AK531" s="34">
        <f t="shared" si="238"/>
        <v>0</v>
      </c>
      <c r="AL531" s="34" t="s">
        <v>1355</v>
      </c>
      <c r="AM531" s="34">
        <f t="shared" si="239"/>
        <v>0</v>
      </c>
      <c r="AN531" s="34" t="s">
        <v>1336</v>
      </c>
      <c r="AO531" s="34">
        <f t="shared" si="240"/>
        <v>0</v>
      </c>
      <c r="AP531" s="34" t="s">
        <v>1341</v>
      </c>
      <c r="AQ531" s="34">
        <f t="shared" si="241"/>
        <v>0</v>
      </c>
      <c r="AR531" s="34" t="s">
        <v>1347</v>
      </c>
      <c r="AS531" s="34">
        <f t="shared" si="242"/>
        <v>0</v>
      </c>
      <c r="AT531" s="34" t="s">
        <v>225</v>
      </c>
      <c r="AU531" s="34" t="s">
        <v>1326</v>
      </c>
      <c r="AV531" s="34">
        <f t="shared" si="243"/>
        <v>0</v>
      </c>
      <c r="AW531" s="34" t="s">
        <v>1352</v>
      </c>
      <c r="AX531" s="34">
        <f t="shared" si="243"/>
        <v>0</v>
      </c>
      <c r="AY531" s="34" t="s">
        <v>1355</v>
      </c>
      <c r="AZ531" s="34">
        <f t="shared" si="243"/>
        <v>0</v>
      </c>
      <c r="BA531" s="34" t="s">
        <v>1336</v>
      </c>
      <c r="BB531" s="34">
        <f t="shared" si="243"/>
        <v>0</v>
      </c>
      <c r="BC531" s="34" t="s">
        <v>1341</v>
      </c>
      <c r="BD531" s="34">
        <f t="shared" si="244"/>
        <v>0</v>
      </c>
      <c r="BE531" s="34" t="s">
        <v>1347</v>
      </c>
      <c r="BF531" s="34">
        <f t="shared" si="245"/>
        <v>0</v>
      </c>
      <c r="BG531" s="34">
        <v>4</v>
      </c>
      <c r="BH531" s="34" t="s">
        <v>1350</v>
      </c>
      <c r="BI531" s="34">
        <f t="shared" si="246"/>
        <v>0</v>
      </c>
      <c r="BJ531" s="34" t="s">
        <v>1352</v>
      </c>
      <c r="BK531" s="34">
        <f t="shared" si="247"/>
        <v>0</v>
      </c>
      <c r="BL531" s="34" t="s">
        <v>1355</v>
      </c>
      <c r="BM531" s="34">
        <f t="shared" si="248"/>
        <v>0</v>
      </c>
      <c r="BN531" s="34" t="s">
        <v>1336</v>
      </c>
      <c r="BO531" s="34">
        <f t="shared" si="249"/>
        <v>0</v>
      </c>
      <c r="BP531" s="34" t="s">
        <v>1341</v>
      </c>
      <c r="BQ531" s="34">
        <f t="shared" si="250"/>
        <v>0</v>
      </c>
      <c r="BR531" s="34" t="s">
        <v>1347</v>
      </c>
      <c r="BS531" s="34">
        <f t="shared" si="251"/>
        <v>0</v>
      </c>
      <c r="BT531" s="34">
        <v>4</v>
      </c>
      <c r="BU531" s="34" t="s">
        <v>1322</v>
      </c>
      <c r="BV531" s="34">
        <f t="shared" si="252"/>
        <v>0</v>
      </c>
      <c r="BW531" s="34" t="s">
        <v>1329</v>
      </c>
      <c r="BX531" s="34">
        <f t="shared" si="252"/>
        <v>0</v>
      </c>
      <c r="BY531" s="34" t="s">
        <v>71</v>
      </c>
      <c r="BZ531" s="34">
        <f t="shared" si="252"/>
        <v>0</v>
      </c>
      <c r="CA531" s="34" t="s">
        <v>1336</v>
      </c>
      <c r="CB531" s="34">
        <f t="shared" si="252"/>
        <v>0</v>
      </c>
      <c r="CC531" s="34" t="s">
        <v>1341</v>
      </c>
      <c r="CD531" s="34">
        <f t="shared" si="253"/>
        <v>0</v>
      </c>
      <c r="CE531" s="34" t="s">
        <v>1347</v>
      </c>
      <c r="CF531" s="34">
        <f t="shared" si="254"/>
        <v>0</v>
      </c>
      <c r="CG531" s="34">
        <v>4</v>
      </c>
      <c r="CH531" s="34" t="s">
        <v>1322</v>
      </c>
      <c r="CI531" s="34">
        <f t="shared" si="255"/>
        <v>0</v>
      </c>
      <c r="CJ531" s="34" t="s">
        <v>1329</v>
      </c>
      <c r="CK531" s="34">
        <f t="shared" si="256"/>
        <v>0</v>
      </c>
      <c r="CL531" s="34" t="s">
        <v>71</v>
      </c>
      <c r="CM531" s="34">
        <f t="shared" si="257"/>
        <v>0</v>
      </c>
      <c r="CN531" s="34" t="s">
        <v>1336</v>
      </c>
      <c r="CO531" s="34">
        <f t="shared" si="258"/>
        <v>0</v>
      </c>
      <c r="CP531" s="34" t="s">
        <v>1341</v>
      </c>
      <c r="CQ531" s="34">
        <f t="shared" si="259"/>
        <v>0</v>
      </c>
      <c r="CR531" s="34" t="s">
        <v>1347</v>
      </c>
      <c r="CS531" s="34">
        <f t="shared" si="260"/>
        <v>0</v>
      </c>
    </row>
    <row r="532" spans="1:97" s="44" customFormat="1" ht="15.75">
      <c r="A532" s="42" t="s">
        <v>1219</v>
      </c>
      <c r="B532" s="40" t="s">
        <v>704</v>
      </c>
      <c r="C532" s="42" t="s">
        <v>44</v>
      </c>
      <c r="D532" s="42" t="s">
        <v>9</v>
      </c>
      <c r="E532" s="35"/>
      <c r="F532" s="42">
        <v>0</v>
      </c>
      <c r="G532" s="34">
        <v>0</v>
      </c>
      <c r="H532" s="34">
        <v>93</v>
      </c>
      <c r="I532" s="34">
        <v>57</v>
      </c>
      <c r="J532" s="34">
        <v>53</v>
      </c>
      <c r="K532" s="73">
        <v>60.5</v>
      </c>
      <c r="L532" s="34">
        <v>71</v>
      </c>
      <c r="M532" s="34">
        <v>52</v>
      </c>
      <c r="N532" s="34">
        <v>387</v>
      </c>
      <c r="O532" s="34" t="str">
        <f>IF(D532="理科",IF(N532&gt;=分数线!$C$2,"本科",""),IF(D532="文科",IF(N532&gt;=分数线!$C$3,"本科","")))</f>
        <v/>
      </c>
      <c r="P532" s="34">
        <f t="shared" si="261"/>
        <v>0</v>
      </c>
      <c r="Q532" s="34" t="str">
        <f>IF(D532="理科",IF(N532&gt;=分数线!$C$6,"重本",""),IF(D532="文科",IF(N532&gt;=分数线!$C$7,"重本","")))</f>
        <v/>
      </c>
      <c r="R532" s="34">
        <f t="shared" si="232"/>
        <v>0</v>
      </c>
      <c r="S532" s="34">
        <f t="shared" si="233"/>
        <v>0</v>
      </c>
      <c r="T532" s="34">
        <v>4</v>
      </c>
      <c r="U532" s="34" t="s">
        <v>1326</v>
      </c>
      <c r="V532" s="34">
        <f t="shared" si="234"/>
        <v>0</v>
      </c>
      <c r="W532" s="34" t="s">
        <v>1364</v>
      </c>
      <c r="X532" s="34">
        <f t="shared" si="234"/>
        <v>0</v>
      </c>
      <c r="Y532" s="34" t="s">
        <v>1355</v>
      </c>
      <c r="Z532" s="34">
        <f t="shared" si="234"/>
        <v>0</v>
      </c>
      <c r="AA532" s="34" t="s">
        <v>1336</v>
      </c>
      <c r="AB532" s="34">
        <f t="shared" si="234"/>
        <v>0</v>
      </c>
      <c r="AC532" s="34" t="s">
        <v>1341</v>
      </c>
      <c r="AD532" s="34">
        <f t="shared" si="235"/>
        <v>0</v>
      </c>
      <c r="AE532" s="34" t="s">
        <v>1347</v>
      </c>
      <c r="AF532" s="34">
        <f t="shared" si="236"/>
        <v>0</v>
      </c>
      <c r="AG532" s="34" t="s">
        <v>225</v>
      </c>
      <c r="AH532" s="34" t="s">
        <v>1326</v>
      </c>
      <c r="AI532" s="34">
        <f t="shared" si="237"/>
        <v>0</v>
      </c>
      <c r="AJ532" s="34" t="s">
        <v>1364</v>
      </c>
      <c r="AK532" s="34">
        <f t="shared" si="238"/>
        <v>0</v>
      </c>
      <c r="AL532" s="34" t="s">
        <v>1355</v>
      </c>
      <c r="AM532" s="34">
        <f t="shared" si="239"/>
        <v>0</v>
      </c>
      <c r="AN532" s="34" t="s">
        <v>1336</v>
      </c>
      <c r="AO532" s="34">
        <f t="shared" si="240"/>
        <v>0</v>
      </c>
      <c r="AP532" s="34" t="s">
        <v>1341</v>
      </c>
      <c r="AQ532" s="34">
        <f t="shared" si="241"/>
        <v>0</v>
      </c>
      <c r="AR532" s="34" t="s">
        <v>1347</v>
      </c>
      <c r="AS532" s="34">
        <f t="shared" si="242"/>
        <v>0</v>
      </c>
      <c r="AT532" s="34" t="s">
        <v>225</v>
      </c>
      <c r="AU532" s="34" t="s">
        <v>1326</v>
      </c>
      <c r="AV532" s="34">
        <f t="shared" si="243"/>
        <v>0</v>
      </c>
      <c r="AW532" s="34" t="s">
        <v>1352</v>
      </c>
      <c r="AX532" s="34">
        <f t="shared" si="243"/>
        <v>0</v>
      </c>
      <c r="AY532" s="34" t="s">
        <v>1355</v>
      </c>
      <c r="AZ532" s="34">
        <f t="shared" si="243"/>
        <v>0</v>
      </c>
      <c r="BA532" s="34" t="s">
        <v>1336</v>
      </c>
      <c r="BB532" s="34">
        <f t="shared" si="243"/>
        <v>0</v>
      </c>
      <c r="BC532" s="34" t="s">
        <v>1341</v>
      </c>
      <c r="BD532" s="34">
        <f t="shared" si="244"/>
        <v>0</v>
      </c>
      <c r="BE532" s="34" t="s">
        <v>1347</v>
      </c>
      <c r="BF532" s="34">
        <f t="shared" si="245"/>
        <v>0</v>
      </c>
      <c r="BG532" s="34">
        <v>4</v>
      </c>
      <c r="BH532" s="34" t="s">
        <v>1350</v>
      </c>
      <c r="BI532" s="34">
        <f t="shared" si="246"/>
        <v>0</v>
      </c>
      <c r="BJ532" s="34" t="s">
        <v>1352</v>
      </c>
      <c r="BK532" s="34">
        <f t="shared" si="247"/>
        <v>0</v>
      </c>
      <c r="BL532" s="34" t="s">
        <v>1355</v>
      </c>
      <c r="BM532" s="34">
        <f t="shared" si="248"/>
        <v>0</v>
      </c>
      <c r="BN532" s="34" t="s">
        <v>1336</v>
      </c>
      <c r="BO532" s="34">
        <f t="shared" si="249"/>
        <v>0</v>
      </c>
      <c r="BP532" s="34" t="s">
        <v>1341</v>
      </c>
      <c r="BQ532" s="34">
        <f t="shared" si="250"/>
        <v>0</v>
      </c>
      <c r="BR532" s="34" t="s">
        <v>1347</v>
      </c>
      <c r="BS532" s="34">
        <f t="shared" si="251"/>
        <v>0</v>
      </c>
      <c r="BT532" s="34">
        <v>4</v>
      </c>
      <c r="BU532" s="34" t="s">
        <v>1322</v>
      </c>
      <c r="BV532" s="34">
        <f t="shared" si="252"/>
        <v>0</v>
      </c>
      <c r="BW532" s="34" t="s">
        <v>1329</v>
      </c>
      <c r="BX532" s="34">
        <f t="shared" si="252"/>
        <v>0</v>
      </c>
      <c r="BY532" s="34" t="s">
        <v>71</v>
      </c>
      <c r="BZ532" s="34">
        <f t="shared" si="252"/>
        <v>0</v>
      </c>
      <c r="CA532" s="34" t="s">
        <v>1336</v>
      </c>
      <c r="CB532" s="34">
        <f t="shared" si="252"/>
        <v>0</v>
      </c>
      <c r="CC532" s="34" t="s">
        <v>1341</v>
      </c>
      <c r="CD532" s="34">
        <f t="shared" si="253"/>
        <v>0</v>
      </c>
      <c r="CE532" s="34" t="s">
        <v>1347</v>
      </c>
      <c r="CF532" s="34">
        <f t="shared" si="254"/>
        <v>0</v>
      </c>
      <c r="CG532" s="34">
        <v>4</v>
      </c>
      <c r="CH532" s="34" t="s">
        <v>1322</v>
      </c>
      <c r="CI532" s="34">
        <f t="shared" si="255"/>
        <v>0</v>
      </c>
      <c r="CJ532" s="34" t="s">
        <v>1329</v>
      </c>
      <c r="CK532" s="34">
        <f t="shared" si="256"/>
        <v>0</v>
      </c>
      <c r="CL532" s="34" t="s">
        <v>71</v>
      </c>
      <c r="CM532" s="34">
        <f t="shared" si="257"/>
        <v>0</v>
      </c>
      <c r="CN532" s="34" t="s">
        <v>1336</v>
      </c>
      <c r="CO532" s="34">
        <f t="shared" si="258"/>
        <v>0</v>
      </c>
      <c r="CP532" s="34" t="s">
        <v>1341</v>
      </c>
      <c r="CQ532" s="34">
        <f t="shared" si="259"/>
        <v>0</v>
      </c>
      <c r="CR532" s="34" t="s">
        <v>1347</v>
      </c>
      <c r="CS532" s="34">
        <f t="shared" si="260"/>
        <v>0</v>
      </c>
    </row>
    <row r="533" spans="1:97" s="44" customFormat="1" ht="15.75">
      <c r="A533" s="42" t="s">
        <v>1220</v>
      </c>
      <c r="B533" s="40" t="s">
        <v>705</v>
      </c>
      <c r="C533" s="42" t="s">
        <v>44</v>
      </c>
      <c r="D533" s="42" t="s">
        <v>9</v>
      </c>
      <c r="E533" s="35"/>
      <c r="F533" s="42">
        <v>0.2</v>
      </c>
      <c r="G533" s="34">
        <v>0</v>
      </c>
      <c r="H533" s="34">
        <v>110</v>
      </c>
      <c r="I533" s="34">
        <v>63</v>
      </c>
      <c r="J533" s="34">
        <v>73</v>
      </c>
      <c r="K533" s="73">
        <v>55</v>
      </c>
      <c r="L533" s="34">
        <v>47.5</v>
      </c>
      <c r="M533" s="34">
        <v>37</v>
      </c>
      <c r="N533" s="34">
        <v>386</v>
      </c>
      <c r="O533" s="34" t="str">
        <f>IF(D533="理科",IF(N533&gt;=分数线!$C$2,"本科",""),IF(D533="文科",IF(N533&gt;=分数线!$C$3,"本科","")))</f>
        <v/>
      </c>
      <c r="P533" s="34">
        <f t="shared" si="261"/>
        <v>-7.2</v>
      </c>
      <c r="Q533" s="34" t="str">
        <f>IF(D533="理科",IF(N533&gt;=分数线!$C$6,"重本",""),IF(D533="文科",IF(N533&gt;=分数线!$C$7,"重本","")))</f>
        <v/>
      </c>
      <c r="R533" s="34">
        <f t="shared" si="232"/>
        <v>0</v>
      </c>
      <c r="S533" s="34">
        <f t="shared" si="233"/>
        <v>-7.2</v>
      </c>
      <c r="T533" s="34">
        <v>2</v>
      </c>
      <c r="U533" s="34" t="s">
        <v>1321</v>
      </c>
      <c r="V533" s="34">
        <f t="shared" si="234"/>
        <v>-0.12000000000000001</v>
      </c>
      <c r="W533" s="34" t="s">
        <v>1364</v>
      </c>
      <c r="X533" s="34">
        <f t="shared" si="234"/>
        <v>-0.12000000000000001</v>
      </c>
      <c r="Y533" s="34" t="s">
        <v>1333</v>
      </c>
      <c r="Z533" s="34">
        <f t="shared" si="234"/>
        <v>-0.12000000000000001</v>
      </c>
      <c r="AA533" s="34" t="s">
        <v>1336</v>
      </c>
      <c r="AB533" s="34">
        <f t="shared" si="234"/>
        <v>-0.12000000000000001</v>
      </c>
      <c r="AC533" s="34" t="s">
        <v>1338</v>
      </c>
      <c r="AD533" s="34">
        <f t="shared" si="235"/>
        <v>-0.12000000000000001</v>
      </c>
      <c r="AE533" s="34" t="s">
        <v>1368</v>
      </c>
      <c r="AF533" s="34">
        <f t="shared" si="236"/>
        <v>-0.12000000000000001</v>
      </c>
      <c r="AG533" s="34" t="s">
        <v>222</v>
      </c>
      <c r="AH533" s="34" t="s">
        <v>1321</v>
      </c>
      <c r="AI533" s="34">
        <f t="shared" si="237"/>
        <v>-0.12000000000000001</v>
      </c>
      <c r="AJ533" s="34" t="s">
        <v>1364</v>
      </c>
      <c r="AK533" s="34">
        <f t="shared" si="238"/>
        <v>-0.12000000000000001</v>
      </c>
      <c r="AL533" s="34" t="s">
        <v>1333</v>
      </c>
      <c r="AM533" s="34">
        <f t="shared" si="239"/>
        <v>-0.12000000000000001</v>
      </c>
      <c r="AN533" s="34" t="s">
        <v>1336</v>
      </c>
      <c r="AO533" s="34">
        <f t="shared" si="240"/>
        <v>-0.12000000000000001</v>
      </c>
      <c r="AP533" s="34" t="s">
        <v>1338</v>
      </c>
      <c r="AQ533" s="34">
        <f t="shared" si="241"/>
        <v>-0.12000000000000001</v>
      </c>
      <c r="AR533" s="34" t="s">
        <v>1347</v>
      </c>
      <c r="AS533" s="34">
        <f t="shared" si="242"/>
        <v>-0.12000000000000001</v>
      </c>
      <c r="AT533" s="34" t="s">
        <v>222</v>
      </c>
      <c r="AU533" s="34" t="s">
        <v>1321</v>
      </c>
      <c r="AV533" s="34">
        <f t="shared" si="243"/>
        <v>-0.18000000000000002</v>
      </c>
      <c r="AW533" s="34" t="s">
        <v>1328</v>
      </c>
      <c r="AX533" s="34">
        <f t="shared" si="243"/>
        <v>-0.18000000000000002</v>
      </c>
      <c r="AY533" s="34" t="s">
        <v>1333</v>
      </c>
      <c r="AZ533" s="34">
        <f t="shared" si="243"/>
        <v>-0.18000000000000002</v>
      </c>
      <c r="BA533" s="34" t="s">
        <v>74</v>
      </c>
      <c r="BB533" s="34">
        <f t="shared" si="243"/>
        <v>-0.18000000000000002</v>
      </c>
      <c r="BC533" s="34" t="s">
        <v>1338</v>
      </c>
      <c r="BD533" s="34">
        <f t="shared" si="244"/>
        <v>-0.18000000000000002</v>
      </c>
      <c r="BE533" s="34" t="s">
        <v>1347</v>
      </c>
      <c r="BF533" s="34">
        <f t="shared" si="245"/>
        <v>-0.18000000000000002</v>
      </c>
      <c r="BG533" s="34">
        <v>2</v>
      </c>
      <c r="BH533" s="34" t="s">
        <v>1321</v>
      </c>
      <c r="BI533" s="34">
        <f t="shared" si="246"/>
        <v>-0.18000000000000002</v>
      </c>
      <c r="BJ533" s="34" t="s">
        <v>1328</v>
      </c>
      <c r="BK533" s="34">
        <f t="shared" si="247"/>
        <v>-0.18000000000000002</v>
      </c>
      <c r="BL533" s="34" t="s">
        <v>1333</v>
      </c>
      <c r="BM533" s="34">
        <f t="shared" si="248"/>
        <v>-0.18000000000000002</v>
      </c>
      <c r="BN533" s="34" t="s">
        <v>74</v>
      </c>
      <c r="BO533" s="34">
        <f t="shared" si="249"/>
        <v>-0.18000000000000002</v>
      </c>
      <c r="BP533" s="34" t="s">
        <v>1338</v>
      </c>
      <c r="BQ533" s="34">
        <f t="shared" si="250"/>
        <v>-0.18000000000000002</v>
      </c>
      <c r="BR533" s="34" t="s">
        <v>1347</v>
      </c>
      <c r="BS533" s="34">
        <f t="shared" si="251"/>
        <v>-0.18000000000000002</v>
      </c>
      <c r="BT533" s="34">
        <v>2</v>
      </c>
      <c r="BU533" s="34" t="s">
        <v>1321</v>
      </c>
      <c r="BV533" s="34">
        <f t="shared" si="252"/>
        <v>-0.3</v>
      </c>
      <c r="BW533" s="34" t="s">
        <v>1328</v>
      </c>
      <c r="BX533" s="34">
        <f t="shared" si="252"/>
        <v>-0.3</v>
      </c>
      <c r="BY533" s="34" t="s">
        <v>1333</v>
      </c>
      <c r="BZ533" s="34">
        <f t="shared" si="252"/>
        <v>-0.3</v>
      </c>
      <c r="CA533" s="34" t="s">
        <v>21</v>
      </c>
      <c r="CB533" s="34">
        <f t="shared" si="252"/>
        <v>-0.3</v>
      </c>
      <c r="CC533" s="34" t="s">
        <v>1338</v>
      </c>
      <c r="CD533" s="34">
        <f t="shared" si="253"/>
        <v>-0.3</v>
      </c>
      <c r="CE533" s="34" t="s">
        <v>1347</v>
      </c>
      <c r="CF533" s="34">
        <f t="shared" si="254"/>
        <v>-0.3</v>
      </c>
      <c r="CG533" s="34">
        <v>2</v>
      </c>
      <c r="CH533" s="34" t="s">
        <v>1321</v>
      </c>
      <c r="CI533" s="34">
        <f t="shared" si="255"/>
        <v>-0.3</v>
      </c>
      <c r="CJ533" s="34" t="s">
        <v>1328</v>
      </c>
      <c r="CK533" s="34">
        <f t="shared" si="256"/>
        <v>-0.3</v>
      </c>
      <c r="CL533" s="34" t="s">
        <v>1333</v>
      </c>
      <c r="CM533" s="34">
        <f t="shared" si="257"/>
        <v>-0.3</v>
      </c>
      <c r="CN533" s="34" t="s">
        <v>1337</v>
      </c>
      <c r="CO533" s="34">
        <f t="shared" si="258"/>
        <v>-0.3</v>
      </c>
      <c r="CP533" s="34" t="s">
        <v>1338</v>
      </c>
      <c r="CQ533" s="34">
        <f t="shared" si="259"/>
        <v>-0.3</v>
      </c>
      <c r="CR533" s="34" t="s">
        <v>1347</v>
      </c>
      <c r="CS533" s="34">
        <f t="shared" si="260"/>
        <v>-0.3</v>
      </c>
    </row>
    <row r="534" spans="1:97" s="44" customFormat="1" ht="15.75">
      <c r="A534" s="42" t="s">
        <v>1221</v>
      </c>
      <c r="B534" s="40" t="s">
        <v>706</v>
      </c>
      <c r="C534" s="42" t="s">
        <v>44</v>
      </c>
      <c r="D534" s="42" t="s">
        <v>9</v>
      </c>
      <c r="E534" s="35"/>
      <c r="F534" s="42">
        <v>0.4</v>
      </c>
      <c r="G534" s="34">
        <v>0</v>
      </c>
      <c r="H534" s="34">
        <v>108</v>
      </c>
      <c r="I534" s="34">
        <v>38</v>
      </c>
      <c r="J534" s="34">
        <v>62</v>
      </c>
      <c r="K534" s="73">
        <v>50.5</v>
      </c>
      <c r="L534" s="34">
        <v>73.5</v>
      </c>
      <c r="M534" s="34">
        <v>53</v>
      </c>
      <c r="N534" s="34">
        <v>385</v>
      </c>
      <c r="O534" s="34" t="str">
        <f>IF(D534="理科",IF(N534&gt;=分数线!$C$2,"本科",""),IF(D534="文科",IF(N534&gt;=分数线!$C$3,"本科","")))</f>
        <v/>
      </c>
      <c r="P534" s="34">
        <f t="shared" si="261"/>
        <v>-14.4</v>
      </c>
      <c r="Q534" s="34" t="str">
        <f>IF(D534="理科",IF(N534&gt;=分数线!$C$6,"重本",""),IF(D534="文科",IF(N534&gt;=分数线!$C$7,"重本","")))</f>
        <v/>
      </c>
      <c r="R534" s="34">
        <f t="shared" si="232"/>
        <v>0</v>
      </c>
      <c r="S534" s="34">
        <f t="shared" si="233"/>
        <v>-14.4</v>
      </c>
      <c r="T534" s="34">
        <v>2</v>
      </c>
      <c r="U534" s="34" t="s">
        <v>1321</v>
      </c>
      <c r="V534" s="34">
        <f t="shared" si="234"/>
        <v>-0.24000000000000002</v>
      </c>
      <c r="W534" s="34" t="s">
        <v>1364</v>
      </c>
      <c r="X534" s="34">
        <f t="shared" si="234"/>
        <v>-0.24000000000000002</v>
      </c>
      <c r="Y534" s="34" t="s">
        <v>1333</v>
      </c>
      <c r="Z534" s="34">
        <f t="shared" si="234"/>
        <v>-0.24000000000000002</v>
      </c>
      <c r="AA534" s="34" t="s">
        <v>1336</v>
      </c>
      <c r="AB534" s="34">
        <f t="shared" ref="AB534" si="262">IF($C534="应届",($S534*0.1)/6,IF($C534="往届","","NULL"))</f>
        <v>-0.24000000000000002</v>
      </c>
      <c r="AC534" s="34" t="s">
        <v>1338</v>
      </c>
      <c r="AD534" s="34">
        <f t="shared" si="235"/>
        <v>-0.24000000000000002</v>
      </c>
      <c r="AE534" s="34" t="s">
        <v>1368</v>
      </c>
      <c r="AF534" s="34">
        <f t="shared" si="236"/>
        <v>-0.24000000000000002</v>
      </c>
      <c r="AG534" s="34" t="s">
        <v>222</v>
      </c>
      <c r="AH534" s="34" t="s">
        <v>1321</v>
      </c>
      <c r="AI534" s="34">
        <f t="shared" si="237"/>
        <v>-0.24000000000000002</v>
      </c>
      <c r="AJ534" s="34" t="s">
        <v>1364</v>
      </c>
      <c r="AK534" s="34">
        <f t="shared" si="238"/>
        <v>-0.24000000000000002</v>
      </c>
      <c r="AL534" s="34" t="s">
        <v>1333</v>
      </c>
      <c r="AM534" s="34">
        <f t="shared" si="239"/>
        <v>-0.24000000000000002</v>
      </c>
      <c r="AN534" s="34" t="s">
        <v>1336</v>
      </c>
      <c r="AO534" s="34">
        <f t="shared" si="240"/>
        <v>-0.24000000000000002</v>
      </c>
      <c r="AP534" s="34" t="s">
        <v>1338</v>
      </c>
      <c r="AQ534" s="34">
        <f t="shared" si="241"/>
        <v>-0.24000000000000002</v>
      </c>
      <c r="AR534" s="34" t="s">
        <v>1347</v>
      </c>
      <c r="AS534" s="34">
        <f t="shared" si="242"/>
        <v>-0.24000000000000002</v>
      </c>
      <c r="AT534" s="34" t="s">
        <v>222</v>
      </c>
      <c r="AU534" s="34" t="s">
        <v>1321</v>
      </c>
      <c r="AV534" s="34">
        <f t="shared" si="243"/>
        <v>-0.36000000000000004</v>
      </c>
      <c r="AW534" s="34" t="s">
        <v>1328</v>
      </c>
      <c r="AX534" s="34">
        <f t="shared" si="243"/>
        <v>-0.36000000000000004</v>
      </c>
      <c r="AY534" s="34" t="s">
        <v>1333</v>
      </c>
      <c r="AZ534" s="34">
        <f t="shared" si="243"/>
        <v>-0.36000000000000004</v>
      </c>
      <c r="BA534" s="34" t="s">
        <v>74</v>
      </c>
      <c r="BB534" s="34">
        <f t="shared" ref="BB534" si="263">IF($C534="应届",($S534*0.15)/6,IF($C534="往届","","NULL"))</f>
        <v>-0.36000000000000004</v>
      </c>
      <c r="BC534" s="34" t="s">
        <v>1338</v>
      </c>
      <c r="BD534" s="34">
        <f t="shared" si="244"/>
        <v>-0.36000000000000004</v>
      </c>
      <c r="BE534" s="34" t="s">
        <v>1347</v>
      </c>
      <c r="BF534" s="34">
        <f t="shared" si="245"/>
        <v>-0.36000000000000004</v>
      </c>
      <c r="BG534" s="34">
        <v>2</v>
      </c>
      <c r="BH534" s="34" t="s">
        <v>1321</v>
      </c>
      <c r="BI534" s="34">
        <f t="shared" si="246"/>
        <v>-0.36000000000000004</v>
      </c>
      <c r="BJ534" s="34" t="s">
        <v>1328</v>
      </c>
      <c r="BK534" s="34">
        <f t="shared" si="247"/>
        <v>-0.36000000000000004</v>
      </c>
      <c r="BL534" s="34" t="s">
        <v>1333</v>
      </c>
      <c r="BM534" s="34">
        <f t="shared" si="248"/>
        <v>-0.36000000000000004</v>
      </c>
      <c r="BN534" s="34" t="s">
        <v>74</v>
      </c>
      <c r="BO534" s="34">
        <f t="shared" si="249"/>
        <v>-0.36000000000000004</v>
      </c>
      <c r="BP534" s="34" t="s">
        <v>1338</v>
      </c>
      <c r="BQ534" s="34">
        <f t="shared" si="250"/>
        <v>-0.36000000000000004</v>
      </c>
      <c r="BR534" s="34" t="s">
        <v>1347</v>
      </c>
      <c r="BS534" s="34">
        <f t="shared" si="251"/>
        <v>-0.36000000000000004</v>
      </c>
      <c r="BT534" s="34">
        <v>2</v>
      </c>
      <c r="BU534" s="34" t="s">
        <v>1321</v>
      </c>
      <c r="BV534" s="34">
        <f t="shared" si="252"/>
        <v>-0.6</v>
      </c>
      <c r="BW534" s="34" t="s">
        <v>1328</v>
      </c>
      <c r="BX534" s="34">
        <f t="shared" si="252"/>
        <v>-0.6</v>
      </c>
      <c r="BY534" s="34" t="s">
        <v>1333</v>
      </c>
      <c r="BZ534" s="34">
        <f t="shared" si="252"/>
        <v>-0.6</v>
      </c>
      <c r="CA534" s="34" t="s">
        <v>21</v>
      </c>
      <c r="CB534" s="34">
        <f t="shared" ref="CB534" si="264">IF($C534="应届",($S534*0.25)/6,IF($C534="往届",($S534*0.5)/6,"NULL"))</f>
        <v>-0.6</v>
      </c>
      <c r="CC534" s="34" t="s">
        <v>1338</v>
      </c>
      <c r="CD534" s="34">
        <f t="shared" si="253"/>
        <v>-0.6</v>
      </c>
      <c r="CE534" s="34" t="s">
        <v>1347</v>
      </c>
      <c r="CF534" s="34">
        <f t="shared" si="254"/>
        <v>-0.6</v>
      </c>
      <c r="CG534" s="34">
        <v>2</v>
      </c>
      <c r="CH534" s="34" t="s">
        <v>1321</v>
      </c>
      <c r="CI534" s="34">
        <f t="shared" si="255"/>
        <v>-0.6</v>
      </c>
      <c r="CJ534" s="34" t="s">
        <v>1328</v>
      </c>
      <c r="CK534" s="34">
        <f t="shared" si="256"/>
        <v>-0.6</v>
      </c>
      <c r="CL534" s="34" t="s">
        <v>1333</v>
      </c>
      <c r="CM534" s="34">
        <f t="shared" si="257"/>
        <v>-0.6</v>
      </c>
      <c r="CN534" s="34" t="s">
        <v>1337</v>
      </c>
      <c r="CO534" s="34">
        <f t="shared" si="258"/>
        <v>-0.6</v>
      </c>
      <c r="CP534" s="34" t="s">
        <v>1338</v>
      </c>
      <c r="CQ534" s="34">
        <f t="shared" si="259"/>
        <v>-0.6</v>
      </c>
      <c r="CR534" s="34" t="s">
        <v>1347</v>
      </c>
      <c r="CS534" s="34">
        <f t="shared" si="260"/>
        <v>-0.6</v>
      </c>
    </row>
    <row r="535" spans="1:97" s="44" customFormat="1" ht="15.75">
      <c r="A535" s="42" t="s">
        <v>1222</v>
      </c>
      <c r="B535" s="40" t="s">
        <v>707</v>
      </c>
      <c r="C535" s="42" t="s">
        <v>44</v>
      </c>
      <c r="D535" s="42" t="s">
        <v>9</v>
      </c>
      <c r="E535" s="35"/>
      <c r="F535" s="42">
        <v>0</v>
      </c>
      <c r="G535" s="34">
        <v>0</v>
      </c>
      <c r="H535" s="34">
        <v>96</v>
      </c>
      <c r="I535" s="34">
        <v>65</v>
      </c>
      <c r="J535" s="34">
        <v>64</v>
      </c>
      <c r="K535" s="73">
        <v>59</v>
      </c>
      <c r="L535" s="34">
        <v>68</v>
      </c>
      <c r="M535" s="34">
        <v>32</v>
      </c>
      <c r="N535" s="34">
        <v>385</v>
      </c>
      <c r="O535" s="34" t="str">
        <f>IF(D535="理科",IF(N535&gt;=分数线!$C$2,"本科",""),IF(D535="文科",IF(N535&gt;=分数线!$C$3,"本科","")))</f>
        <v/>
      </c>
      <c r="P535" s="34">
        <f t="shared" si="261"/>
        <v>0</v>
      </c>
      <c r="Q535" s="34" t="str">
        <f>IF(D535="理科",IF(N535&gt;=分数线!$C$6,"重本",""),IF(D535="文科",IF(N535&gt;=分数线!$C$7,"重本","")))</f>
        <v/>
      </c>
      <c r="R535" s="34">
        <f t="shared" ref="R535:R598" si="265">IF(G535&gt;0,IF(Q535="重本",G535*72,-(G535)*72),IF(Q535="重本",2*72,0))</f>
        <v>0</v>
      </c>
      <c r="S535" s="34">
        <f t="shared" ref="S535:S598" si="266">P535+R535</f>
        <v>0</v>
      </c>
      <c r="T535" s="34">
        <v>6</v>
      </c>
      <c r="U535" s="34" t="s">
        <v>1321</v>
      </c>
      <c r="V535" s="34">
        <f t="shared" ref="V535:AB598" si="267">IF($C535="应届",($S535*0.1)/6,IF($C535="往届","","NULL"))</f>
        <v>0</v>
      </c>
      <c r="W535" s="34" t="s">
        <v>1328</v>
      </c>
      <c r="X535" s="34">
        <f t="shared" si="267"/>
        <v>0</v>
      </c>
      <c r="Y535" s="34" t="s">
        <v>1353</v>
      </c>
      <c r="Z535" s="34">
        <f t="shared" si="267"/>
        <v>0</v>
      </c>
      <c r="AA535" s="34" t="s">
        <v>74</v>
      </c>
      <c r="AB535" s="34">
        <f t="shared" si="267"/>
        <v>0</v>
      </c>
      <c r="AC535" s="34" t="s">
        <v>75</v>
      </c>
      <c r="AD535" s="34">
        <f t="shared" ref="AD535:AD598" si="268">IF($C535="应届",($S535*0.1)/6,IF($C535="往届","","NULL"))</f>
        <v>0</v>
      </c>
      <c r="AE535" s="34" t="s">
        <v>1368</v>
      </c>
      <c r="AF535" s="34">
        <f t="shared" ref="AF535:AF598" si="269">IF($C535="应届",($S535*0.1)/6,IF($C535="往届","","NULL"))</f>
        <v>0</v>
      </c>
      <c r="AG535" s="34" t="s">
        <v>225</v>
      </c>
      <c r="AH535" s="34" t="s">
        <v>1326</v>
      </c>
      <c r="AI535" s="34">
        <f t="shared" ref="AI535:AI598" si="270">IF($C535="应届",($S535*0.1)/6,IF($C535="往届","","NULL"))</f>
        <v>0</v>
      </c>
      <c r="AJ535" s="34" t="s">
        <v>1364</v>
      </c>
      <c r="AK535" s="34">
        <f t="shared" ref="AK535:AK598" si="271">IF($C535="应届",($S535*0.1)/6,IF($C535="往届","","NULL"))</f>
        <v>0</v>
      </c>
      <c r="AL535" s="34" t="s">
        <v>1355</v>
      </c>
      <c r="AM535" s="34">
        <f t="shared" ref="AM535:AM598" si="272">IF($C535="应届",($S535*0.1)/6,IF($C535="往届","","NULL"))</f>
        <v>0</v>
      </c>
      <c r="AN535" s="34" t="s">
        <v>1336</v>
      </c>
      <c r="AO535" s="34">
        <f t="shared" ref="AO535:AO598" si="273">IF($C535="应届",($S535*0.1)/6,IF($C535="往届","","NULL"))</f>
        <v>0</v>
      </c>
      <c r="AP535" s="34" t="s">
        <v>1341</v>
      </c>
      <c r="AQ535" s="34">
        <f t="shared" ref="AQ535:AQ598" si="274">IF($C535="应届",($S535*0.1)/6,IF($C535="往届","","NULL"))</f>
        <v>0</v>
      </c>
      <c r="AR535" s="34" t="s">
        <v>1347</v>
      </c>
      <c r="AS535" s="34">
        <f t="shared" ref="AS535:AS598" si="275">IF($C535="应届",($S535*0.1)/6,IF($C535="往届","","NULL"))</f>
        <v>0</v>
      </c>
      <c r="AT535" s="34" t="s">
        <v>225</v>
      </c>
      <c r="AU535" s="34" t="s">
        <v>1326</v>
      </c>
      <c r="AV535" s="34">
        <f t="shared" ref="AV535:BB598" si="276">IF($C535="应届",($S535*0.15)/6,IF($C535="往届","","NULL"))</f>
        <v>0</v>
      </c>
      <c r="AW535" s="34" t="s">
        <v>1352</v>
      </c>
      <c r="AX535" s="34">
        <f t="shared" si="276"/>
        <v>0</v>
      </c>
      <c r="AY535" s="34" t="s">
        <v>1355</v>
      </c>
      <c r="AZ535" s="34">
        <f t="shared" si="276"/>
        <v>0</v>
      </c>
      <c r="BA535" s="34" t="s">
        <v>1336</v>
      </c>
      <c r="BB535" s="34">
        <f t="shared" si="276"/>
        <v>0</v>
      </c>
      <c r="BC535" s="34" t="s">
        <v>1341</v>
      </c>
      <c r="BD535" s="34">
        <f t="shared" ref="BD535:BD598" si="277">IF($C535="应届",($S535*0.15)/6,IF($C535="往届","","NULL"))</f>
        <v>0</v>
      </c>
      <c r="BE535" s="34" t="s">
        <v>1347</v>
      </c>
      <c r="BF535" s="34">
        <f t="shared" ref="BF535:BF598" si="278">IF($C535="应届",($S535*0.15)/6,IF($C535="往届","","NULL"))</f>
        <v>0</v>
      </c>
      <c r="BG535" s="34">
        <v>4</v>
      </c>
      <c r="BH535" s="34" t="s">
        <v>1350</v>
      </c>
      <c r="BI535" s="34">
        <f t="shared" ref="BI535:BI598" si="279">IF($C535="应届",($S535*0.15)/6,IF($C535="往届","","NULL"))</f>
        <v>0</v>
      </c>
      <c r="BJ535" s="34" t="s">
        <v>1352</v>
      </c>
      <c r="BK535" s="34">
        <f t="shared" ref="BK535:BK598" si="280">IF($C535="应届",($S535*0.15)/6,IF($C535="往届","","NULL"))</f>
        <v>0</v>
      </c>
      <c r="BL535" s="34" t="s">
        <v>1355</v>
      </c>
      <c r="BM535" s="34">
        <f t="shared" ref="BM535:BM598" si="281">IF($C535="应届",($S535*0.15)/6,IF($C535="往届","","NULL"))</f>
        <v>0</v>
      </c>
      <c r="BN535" s="34" t="s">
        <v>1336</v>
      </c>
      <c r="BO535" s="34">
        <f t="shared" ref="BO535:BO598" si="282">IF($C535="应届",($S535*0.15)/6,IF($C535="往届","","NULL"))</f>
        <v>0</v>
      </c>
      <c r="BP535" s="34" t="s">
        <v>1341</v>
      </c>
      <c r="BQ535" s="34">
        <f t="shared" ref="BQ535:BQ598" si="283">IF($C535="应届",($S535*0.15)/6,IF($C535="往届","","NULL"))</f>
        <v>0</v>
      </c>
      <c r="BR535" s="34" t="s">
        <v>1347</v>
      </c>
      <c r="BS535" s="34">
        <f t="shared" ref="BS535:BS598" si="284">IF($C535="应届",($S535*0.15)/6,IF($C535="往届","","NULL"))</f>
        <v>0</v>
      </c>
      <c r="BT535" s="34">
        <v>4</v>
      </c>
      <c r="BU535" s="34" t="s">
        <v>1322</v>
      </c>
      <c r="BV535" s="34">
        <f t="shared" ref="BV535:CF556" si="285">IF($C535="应届",($S535*0.25)/6,IF($C535="往届",($S535*0.5)/6,"NULL"))</f>
        <v>0</v>
      </c>
      <c r="BW535" s="34" t="s">
        <v>1329</v>
      </c>
      <c r="BX535" s="34">
        <f t="shared" si="285"/>
        <v>0</v>
      </c>
      <c r="BY535" s="34" t="s">
        <v>71</v>
      </c>
      <c r="BZ535" s="34">
        <f t="shared" si="285"/>
        <v>0</v>
      </c>
      <c r="CA535" s="34" t="s">
        <v>1336</v>
      </c>
      <c r="CB535" s="34">
        <f t="shared" si="285"/>
        <v>0</v>
      </c>
      <c r="CC535" s="34" t="s">
        <v>1341</v>
      </c>
      <c r="CD535" s="34">
        <f t="shared" si="285"/>
        <v>0</v>
      </c>
      <c r="CE535" s="34" t="s">
        <v>1347</v>
      </c>
      <c r="CF535" s="34">
        <f t="shared" si="285"/>
        <v>0</v>
      </c>
      <c r="CG535" s="34">
        <v>4</v>
      </c>
      <c r="CH535" s="34" t="s">
        <v>1322</v>
      </c>
      <c r="CI535" s="34">
        <f t="shared" ref="CI535:CI556" si="286">IF($C535="应届",($S535*0.25)/6,IF($C535="往届",($S535*0.5)/6,"NULL"))</f>
        <v>0</v>
      </c>
      <c r="CJ535" s="34" t="s">
        <v>1329</v>
      </c>
      <c r="CK535" s="34">
        <f t="shared" ref="CK535:CK556" si="287">IF($C535="应届",($S535*0.25)/6,IF($C535="往届",($S535*0.5)/6,"NULL"))</f>
        <v>0</v>
      </c>
      <c r="CL535" s="34" t="s">
        <v>71</v>
      </c>
      <c r="CM535" s="34">
        <f t="shared" ref="CM535:CM556" si="288">IF($C535="应届",($S535*0.25)/6,IF($C535="往届",($S535*0.5)/6,"NULL"))</f>
        <v>0</v>
      </c>
      <c r="CN535" s="34" t="s">
        <v>1336</v>
      </c>
      <c r="CO535" s="34">
        <f t="shared" ref="CO535:CO556" si="289">IF($C535="应届",($S535*0.25)/6,IF($C535="往届",($S535*0.5)/6,"NULL"))</f>
        <v>0</v>
      </c>
      <c r="CP535" s="34" t="s">
        <v>1341</v>
      </c>
      <c r="CQ535" s="34">
        <f t="shared" ref="CQ535:CQ556" si="290">IF($C535="应届",($S535*0.25)/6,IF($C535="往届",($S535*0.5)/6,"NULL"))</f>
        <v>0</v>
      </c>
      <c r="CR535" s="34" t="s">
        <v>1347</v>
      </c>
      <c r="CS535" s="34">
        <f t="shared" ref="CS535:CS556" si="291">IF($C535="应届",($S535*0.25)/6,IF($C535="往届",($S535*0.5)/6,"NULL"))</f>
        <v>0</v>
      </c>
    </row>
    <row r="536" spans="1:97" s="44" customFormat="1" ht="15.75">
      <c r="A536" s="42" t="s">
        <v>1223</v>
      </c>
      <c r="B536" s="40" t="s">
        <v>708</v>
      </c>
      <c r="C536" s="42" t="s">
        <v>44</v>
      </c>
      <c r="D536" s="42" t="s">
        <v>9</v>
      </c>
      <c r="E536" s="35"/>
      <c r="F536" s="42">
        <v>0</v>
      </c>
      <c r="G536" s="34">
        <v>0</v>
      </c>
      <c r="H536" s="34">
        <v>92</v>
      </c>
      <c r="I536" s="34">
        <v>78</v>
      </c>
      <c r="J536" s="34">
        <v>62</v>
      </c>
      <c r="K536" s="73">
        <v>60</v>
      </c>
      <c r="L536" s="34">
        <v>47</v>
      </c>
      <c r="M536" s="34">
        <v>46</v>
      </c>
      <c r="N536" s="34">
        <v>385</v>
      </c>
      <c r="O536" s="34" t="str">
        <f>IF(D536="理科",IF(N536&gt;=分数线!$C$2,"本科",""),IF(D536="文科",IF(N536&gt;=分数线!$C$3,"本科","")))</f>
        <v/>
      </c>
      <c r="P536" s="34">
        <f t="shared" si="261"/>
        <v>0</v>
      </c>
      <c r="Q536" s="34" t="str">
        <f>IF(D536="理科",IF(N536&gt;=分数线!$C$6,"重本",""),IF(D536="文科",IF(N536&gt;=分数线!$C$7,"重本","")))</f>
        <v/>
      </c>
      <c r="R536" s="34">
        <f t="shared" si="265"/>
        <v>0</v>
      </c>
      <c r="S536" s="34">
        <f t="shared" si="266"/>
        <v>0</v>
      </c>
      <c r="T536" s="34">
        <v>6</v>
      </c>
      <c r="U536" s="34" t="s">
        <v>1321</v>
      </c>
      <c r="V536" s="34">
        <f t="shared" si="267"/>
        <v>0</v>
      </c>
      <c r="W536" s="34" t="s">
        <v>1328</v>
      </c>
      <c r="X536" s="34">
        <f t="shared" si="267"/>
        <v>0</v>
      </c>
      <c r="Y536" s="34" t="s">
        <v>1353</v>
      </c>
      <c r="Z536" s="34">
        <f t="shared" si="267"/>
        <v>0</v>
      </c>
      <c r="AA536" s="34" t="s">
        <v>74</v>
      </c>
      <c r="AB536" s="34">
        <f t="shared" si="267"/>
        <v>0</v>
      </c>
      <c r="AC536" s="34" t="s">
        <v>75</v>
      </c>
      <c r="AD536" s="34">
        <f t="shared" si="268"/>
        <v>0</v>
      </c>
      <c r="AE536" s="34" t="s">
        <v>1368</v>
      </c>
      <c r="AF536" s="34">
        <f t="shared" si="269"/>
        <v>0</v>
      </c>
      <c r="AG536" s="34" t="s">
        <v>225</v>
      </c>
      <c r="AH536" s="34" t="s">
        <v>1326</v>
      </c>
      <c r="AI536" s="34">
        <f t="shared" si="270"/>
        <v>0</v>
      </c>
      <c r="AJ536" s="34" t="s">
        <v>1364</v>
      </c>
      <c r="AK536" s="34">
        <f t="shared" si="271"/>
        <v>0</v>
      </c>
      <c r="AL536" s="34" t="s">
        <v>1355</v>
      </c>
      <c r="AM536" s="34">
        <f t="shared" si="272"/>
        <v>0</v>
      </c>
      <c r="AN536" s="34" t="s">
        <v>1336</v>
      </c>
      <c r="AO536" s="34">
        <f t="shared" si="273"/>
        <v>0</v>
      </c>
      <c r="AP536" s="34" t="s">
        <v>1341</v>
      </c>
      <c r="AQ536" s="34">
        <f t="shared" si="274"/>
        <v>0</v>
      </c>
      <c r="AR536" s="34" t="s">
        <v>1347</v>
      </c>
      <c r="AS536" s="34">
        <f t="shared" si="275"/>
        <v>0</v>
      </c>
      <c r="AT536" s="34" t="s">
        <v>225</v>
      </c>
      <c r="AU536" s="34" t="s">
        <v>1326</v>
      </c>
      <c r="AV536" s="34">
        <f t="shared" si="276"/>
        <v>0</v>
      </c>
      <c r="AW536" s="34" t="s">
        <v>1352</v>
      </c>
      <c r="AX536" s="34">
        <f t="shared" si="276"/>
        <v>0</v>
      </c>
      <c r="AY536" s="34" t="s">
        <v>1355</v>
      </c>
      <c r="AZ536" s="34">
        <f t="shared" si="276"/>
        <v>0</v>
      </c>
      <c r="BA536" s="34" t="s">
        <v>1336</v>
      </c>
      <c r="BB536" s="34">
        <f t="shared" si="276"/>
        <v>0</v>
      </c>
      <c r="BC536" s="34" t="s">
        <v>1341</v>
      </c>
      <c r="BD536" s="34">
        <f t="shared" si="277"/>
        <v>0</v>
      </c>
      <c r="BE536" s="34" t="s">
        <v>1347</v>
      </c>
      <c r="BF536" s="34">
        <f t="shared" si="278"/>
        <v>0</v>
      </c>
      <c r="BG536" s="34">
        <v>4</v>
      </c>
      <c r="BH536" s="34" t="s">
        <v>1350</v>
      </c>
      <c r="BI536" s="34">
        <f t="shared" si="279"/>
        <v>0</v>
      </c>
      <c r="BJ536" s="34" t="s">
        <v>1352</v>
      </c>
      <c r="BK536" s="34">
        <f t="shared" si="280"/>
        <v>0</v>
      </c>
      <c r="BL536" s="34" t="s">
        <v>1355</v>
      </c>
      <c r="BM536" s="34">
        <f t="shared" si="281"/>
        <v>0</v>
      </c>
      <c r="BN536" s="34" t="s">
        <v>1336</v>
      </c>
      <c r="BO536" s="34">
        <f t="shared" si="282"/>
        <v>0</v>
      </c>
      <c r="BP536" s="34" t="s">
        <v>1341</v>
      </c>
      <c r="BQ536" s="34">
        <f t="shared" si="283"/>
        <v>0</v>
      </c>
      <c r="BR536" s="34" t="s">
        <v>1347</v>
      </c>
      <c r="BS536" s="34">
        <f t="shared" si="284"/>
        <v>0</v>
      </c>
      <c r="BT536" s="34">
        <v>4</v>
      </c>
      <c r="BU536" s="34" t="s">
        <v>1322</v>
      </c>
      <c r="BV536" s="34">
        <f t="shared" si="285"/>
        <v>0</v>
      </c>
      <c r="BW536" s="34" t="s">
        <v>1329</v>
      </c>
      <c r="BX536" s="34">
        <f t="shared" si="285"/>
        <v>0</v>
      </c>
      <c r="BY536" s="34" t="s">
        <v>71</v>
      </c>
      <c r="BZ536" s="34">
        <f t="shared" si="285"/>
        <v>0</v>
      </c>
      <c r="CA536" s="34" t="s">
        <v>1336</v>
      </c>
      <c r="CB536" s="34">
        <f t="shared" si="285"/>
        <v>0</v>
      </c>
      <c r="CC536" s="34" t="s">
        <v>1341</v>
      </c>
      <c r="CD536" s="34">
        <f t="shared" si="285"/>
        <v>0</v>
      </c>
      <c r="CE536" s="34" t="s">
        <v>1347</v>
      </c>
      <c r="CF536" s="34">
        <f t="shared" si="285"/>
        <v>0</v>
      </c>
      <c r="CG536" s="34">
        <v>4</v>
      </c>
      <c r="CH536" s="34" t="s">
        <v>1322</v>
      </c>
      <c r="CI536" s="34">
        <f t="shared" si="286"/>
        <v>0</v>
      </c>
      <c r="CJ536" s="34" t="s">
        <v>1329</v>
      </c>
      <c r="CK536" s="34">
        <f t="shared" si="287"/>
        <v>0</v>
      </c>
      <c r="CL536" s="34" t="s">
        <v>71</v>
      </c>
      <c r="CM536" s="34">
        <f t="shared" si="288"/>
        <v>0</v>
      </c>
      <c r="CN536" s="34" t="s">
        <v>1336</v>
      </c>
      <c r="CO536" s="34">
        <f t="shared" si="289"/>
        <v>0</v>
      </c>
      <c r="CP536" s="34" t="s">
        <v>1341</v>
      </c>
      <c r="CQ536" s="34">
        <f t="shared" si="290"/>
        <v>0</v>
      </c>
      <c r="CR536" s="34" t="s">
        <v>1347</v>
      </c>
      <c r="CS536" s="34">
        <f t="shared" si="291"/>
        <v>0</v>
      </c>
    </row>
    <row r="537" spans="1:97" s="44" customFormat="1" ht="15.75">
      <c r="A537" s="42" t="s">
        <v>1224</v>
      </c>
      <c r="B537" s="40" t="s">
        <v>709</v>
      </c>
      <c r="C537" s="42" t="s">
        <v>44</v>
      </c>
      <c r="D537" s="42" t="s">
        <v>9</v>
      </c>
      <c r="E537" s="35"/>
      <c r="F537" s="42">
        <v>0</v>
      </c>
      <c r="G537" s="34">
        <v>0</v>
      </c>
      <c r="H537" s="34">
        <v>90</v>
      </c>
      <c r="I537" s="34">
        <v>70</v>
      </c>
      <c r="J537" s="34">
        <v>69</v>
      </c>
      <c r="K537" s="73">
        <v>60.5</v>
      </c>
      <c r="L537" s="34">
        <v>56.5</v>
      </c>
      <c r="M537" s="34">
        <v>38</v>
      </c>
      <c r="N537" s="34">
        <v>384</v>
      </c>
      <c r="O537" s="34" t="str">
        <f>IF(D537="理科",IF(N537&gt;=分数线!$C$2,"本科",""),IF(D537="文科",IF(N537&gt;=分数线!$C$3,"本科","")))</f>
        <v/>
      </c>
      <c r="P537" s="34">
        <f t="shared" si="261"/>
        <v>0</v>
      </c>
      <c r="Q537" s="34" t="str">
        <f>IF(D537="理科",IF(N537&gt;=分数线!$C$6,"重本",""),IF(D537="文科",IF(N537&gt;=分数线!$C$7,"重本","")))</f>
        <v/>
      </c>
      <c r="R537" s="34">
        <f t="shared" si="265"/>
        <v>0</v>
      </c>
      <c r="S537" s="34">
        <f t="shared" si="266"/>
        <v>0</v>
      </c>
      <c r="T537" s="34">
        <v>3</v>
      </c>
      <c r="U537" s="34" t="s">
        <v>1326</v>
      </c>
      <c r="V537" s="34">
        <f t="shared" si="267"/>
        <v>0</v>
      </c>
      <c r="W537" s="34" t="s">
        <v>1327</v>
      </c>
      <c r="X537" s="34">
        <f t="shared" si="267"/>
        <v>0</v>
      </c>
      <c r="Y537" s="34" t="s">
        <v>69</v>
      </c>
      <c r="Z537" s="34">
        <f t="shared" si="267"/>
        <v>0</v>
      </c>
      <c r="AA537" s="34" t="s">
        <v>1367</v>
      </c>
      <c r="AB537" s="34">
        <f t="shared" si="267"/>
        <v>0</v>
      </c>
      <c r="AC537" s="34" t="s">
        <v>75</v>
      </c>
      <c r="AD537" s="34">
        <f t="shared" si="268"/>
        <v>0</v>
      </c>
      <c r="AE537" s="34" t="s">
        <v>1347</v>
      </c>
      <c r="AF537" s="34">
        <f t="shared" si="269"/>
        <v>0</v>
      </c>
      <c r="AG537" s="34" t="s">
        <v>223</v>
      </c>
      <c r="AH537" s="34" t="s">
        <v>1326</v>
      </c>
      <c r="AI537" s="34">
        <f t="shared" si="270"/>
        <v>0</v>
      </c>
      <c r="AJ537" s="34" t="s">
        <v>1327</v>
      </c>
      <c r="AK537" s="34">
        <f t="shared" si="271"/>
        <v>0</v>
      </c>
      <c r="AL537" s="34" t="s">
        <v>1333</v>
      </c>
      <c r="AM537" s="34">
        <f t="shared" si="272"/>
        <v>0</v>
      </c>
      <c r="AN537" s="34" t="s">
        <v>1367</v>
      </c>
      <c r="AO537" s="34">
        <f t="shared" si="273"/>
        <v>0</v>
      </c>
      <c r="AP537" s="34" t="s">
        <v>1338</v>
      </c>
      <c r="AQ537" s="34">
        <f t="shared" si="274"/>
        <v>0</v>
      </c>
      <c r="AR537" s="34" t="s">
        <v>1347</v>
      </c>
      <c r="AS537" s="34">
        <f t="shared" si="275"/>
        <v>0</v>
      </c>
      <c r="AT537" s="34" t="s">
        <v>223</v>
      </c>
      <c r="AU537" s="34" t="s">
        <v>1323</v>
      </c>
      <c r="AV537" s="34">
        <f t="shared" si="276"/>
        <v>0</v>
      </c>
      <c r="AW537" s="34" t="s">
        <v>1327</v>
      </c>
      <c r="AX537" s="34">
        <f t="shared" si="276"/>
        <v>0</v>
      </c>
      <c r="AY537" s="34" t="s">
        <v>1355</v>
      </c>
      <c r="AZ537" s="34">
        <f t="shared" si="276"/>
        <v>0</v>
      </c>
      <c r="BA537" s="34" t="s">
        <v>1336</v>
      </c>
      <c r="BB537" s="34">
        <f t="shared" si="276"/>
        <v>0</v>
      </c>
      <c r="BC537" s="34" t="s">
        <v>75</v>
      </c>
      <c r="BD537" s="34">
        <f t="shared" si="277"/>
        <v>0</v>
      </c>
      <c r="BE537" s="34" t="s">
        <v>1347</v>
      </c>
      <c r="BF537" s="34">
        <f t="shared" si="278"/>
        <v>0</v>
      </c>
      <c r="BG537" s="34">
        <v>3</v>
      </c>
      <c r="BH537" s="34" t="s">
        <v>1323</v>
      </c>
      <c r="BI537" s="34">
        <f t="shared" si="279"/>
        <v>0</v>
      </c>
      <c r="BJ537" s="34" t="s">
        <v>1327</v>
      </c>
      <c r="BK537" s="34">
        <f t="shared" si="280"/>
        <v>0</v>
      </c>
      <c r="BL537" s="34" t="s">
        <v>1355</v>
      </c>
      <c r="BM537" s="34">
        <f t="shared" si="281"/>
        <v>0</v>
      </c>
      <c r="BN537" s="34" t="s">
        <v>1336</v>
      </c>
      <c r="BO537" s="34">
        <f t="shared" si="282"/>
        <v>0</v>
      </c>
      <c r="BP537" s="34" t="s">
        <v>1338</v>
      </c>
      <c r="BQ537" s="34">
        <f t="shared" si="283"/>
        <v>0</v>
      </c>
      <c r="BR537" s="34" t="s">
        <v>1347</v>
      </c>
      <c r="BS537" s="34">
        <f t="shared" si="284"/>
        <v>0</v>
      </c>
      <c r="BT537" s="34">
        <v>3</v>
      </c>
      <c r="BU537" s="34" t="s">
        <v>1322</v>
      </c>
      <c r="BV537" s="34">
        <f t="shared" si="285"/>
        <v>0</v>
      </c>
      <c r="BW537" s="34" t="s">
        <v>1327</v>
      </c>
      <c r="BX537" s="34">
        <f t="shared" si="285"/>
        <v>0</v>
      </c>
      <c r="BY537" s="34" t="s">
        <v>71</v>
      </c>
      <c r="BZ537" s="34">
        <f t="shared" si="285"/>
        <v>0</v>
      </c>
      <c r="CA537" s="34" t="s">
        <v>1336</v>
      </c>
      <c r="CB537" s="34">
        <f t="shared" si="285"/>
        <v>0</v>
      </c>
      <c r="CC537" s="34" t="s">
        <v>1338</v>
      </c>
      <c r="CD537" s="34">
        <f t="shared" si="285"/>
        <v>0</v>
      </c>
      <c r="CE537" s="34" t="s">
        <v>1347</v>
      </c>
      <c r="CF537" s="34">
        <f t="shared" si="285"/>
        <v>0</v>
      </c>
      <c r="CG537" s="34">
        <v>3</v>
      </c>
      <c r="CH537" s="34" t="s">
        <v>1322</v>
      </c>
      <c r="CI537" s="34">
        <f t="shared" si="286"/>
        <v>0</v>
      </c>
      <c r="CJ537" s="34" t="s">
        <v>1327</v>
      </c>
      <c r="CK537" s="34">
        <f t="shared" si="287"/>
        <v>0</v>
      </c>
      <c r="CL537" s="34" t="s">
        <v>71</v>
      </c>
      <c r="CM537" s="34">
        <f t="shared" si="288"/>
        <v>0</v>
      </c>
      <c r="CN537" s="34" t="s">
        <v>1338</v>
      </c>
      <c r="CO537" s="34">
        <f t="shared" si="289"/>
        <v>0</v>
      </c>
      <c r="CP537" s="34" t="s">
        <v>1336</v>
      </c>
      <c r="CQ537" s="34">
        <f t="shared" si="290"/>
        <v>0</v>
      </c>
      <c r="CR537" s="34" t="s">
        <v>1347</v>
      </c>
      <c r="CS537" s="34">
        <f t="shared" si="291"/>
        <v>0</v>
      </c>
    </row>
    <row r="538" spans="1:97" s="44" customFormat="1" ht="15.75">
      <c r="A538" s="42" t="s">
        <v>1225</v>
      </c>
      <c r="B538" s="40" t="s">
        <v>710</v>
      </c>
      <c r="C538" s="42" t="s">
        <v>44</v>
      </c>
      <c r="D538" s="42" t="s">
        <v>9</v>
      </c>
      <c r="E538" s="35"/>
      <c r="F538" s="42">
        <v>0</v>
      </c>
      <c r="G538" s="34">
        <v>0</v>
      </c>
      <c r="H538" s="34">
        <v>97</v>
      </c>
      <c r="I538" s="34">
        <v>52</v>
      </c>
      <c r="J538" s="34">
        <v>67</v>
      </c>
      <c r="K538" s="73">
        <v>61</v>
      </c>
      <c r="L538" s="34">
        <v>52.5</v>
      </c>
      <c r="M538" s="34">
        <v>54</v>
      </c>
      <c r="N538" s="34">
        <v>384</v>
      </c>
      <c r="O538" s="34" t="str">
        <f>IF(D538="理科",IF(N538&gt;=分数线!$C$2,"本科",""),IF(D538="文科",IF(N538&gt;=分数线!$C$3,"本科","")))</f>
        <v/>
      </c>
      <c r="P538" s="34">
        <f t="shared" si="261"/>
        <v>0</v>
      </c>
      <c r="Q538" s="34" t="str">
        <f>IF(D538="理科",IF(N538&gt;=分数线!$C$6,"重本",""),IF(D538="文科",IF(N538&gt;=分数线!$C$7,"重本","")))</f>
        <v/>
      </c>
      <c r="R538" s="34">
        <f t="shared" si="265"/>
        <v>0</v>
      </c>
      <c r="S538" s="34">
        <f t="shared" si="266"/>
        <v>0</v>
      </c>
      <c r="T538" s="34">
        <v>9</v>
      </c>
      <c r="U538" s="34" t="s">
        <v>1325</v>
      </c>
      <c r="V538" s="34">
        <f t="shared" si="267"/>
        <v>0</v>
      </c>
      <c r="W538" s="34" t="s">
        <v>1360</v>
      </c>
      <c r="X538" s="34">
        <f t="shared" si="267"/>
        <v>0</v>
      </c>
      <c r="Y538" s="34" t="s">
        <v>1335</v>
      </c>
      <c r="Z538" s="34">
        <f t="shared" si="267"/>
        <v>0</v>
      </c>
      <c r="AA538" s="34" t="s">
        <v>1367</v>
      </c>
      <c r="AB538" s="34">
        <f t="shared" si="267"/>
        <v>0</v>
      </c>
      <c r="AC538" s="34" t="s">
        <v>1338</v>
      </c>
      <c r="AD538" s="34">
        <f t="shared" si="268"/>
        <v>0</v>
      </c>
      <c r="AE538" s="34" t="s">
        <v>1346</v>
      </c>
      <c r="AF538" s="34">
        <f t="shared" si="269"/>
        <v>0</v>
      </c>
      <c r="AG538" s="34" t="s">
        <v>223</v>
      </c>
      <c r="AH538" s="34" t="s">
        <v>1326</v>
      </c>
      <c r="AI538" s="34">
        <f t="shared" si="270"/>
        <v>0</v>
      </c>
      <c r="AJ538" s="34" t="s">
        <v>1327</v>
      </c>
      <c r="AK538" s="34">
        <f t="shared" si="271"/>
        <v>0</v>
      </c>
      <c r="AL538" s="34" t="s">
        <v>1333</v>
      </c>
      <c r="AM538" s="34">
        <f t="shared" si="272"/>
        <v>0</v>
      </c>
      <c r="AN538" s="34" t="s">
        <v>1367</v>
      </c>
      <c r="AO538" s="34">
        <f t="shared" si="273"/>
        <v>0</v>
      </c>
      <c r="AP538" s="34" t="s">
        <v>1338</v>
      </c>
      <c r="AQ538" s="34">
        <f t="shared" si="274"/>
        <v>0</v>
      </c>
      <c r="AR538" s="34" t="s">
        <v>1347</v>
      </c>
      <c r="AS538" s="34">
        <f t="shared" si="275"/>
        <v>0</v>
      </c>
      <c r="AT538" s="34" t="s">
        <v>223</v>
      </c>
      <c r="AU538" s="34" t="s">
        <v>1323</v>
      </c>
      <c r="AV538" s="34">
        <f t="shared" si="276"/>
        <v>0</v>
      </c>
      <c r="AW538" s="34" t="s">
        <v>1327</v>
      </c>
      <c r="AX538" s="34">
        <f t="shared" si="276"/>
        <v>0</v>
      </c>
      <c r="AY538" s="34" t="s">
        <v>1355</v>
      </c>
      <c r="AZ538" s="34">
        <f t="shared" si="276"/>
        <v>0</v>
      </c>
      <c r="BA538" s="34" t="s">
        <v>1336</v>
      </c>
      <c r="BB538" s="34">
        <f t="shared" si="276"/>
        <v>0</v>
      </c>
      <c r="BC538" s="34" t="s">
        <v>75</v>
      </c>
      <c r="BD538" s="34">
        <f t="shared" si="277"/>
        <v>0</v>
      </c>
      <c r="BE538" s="34" t="s">
        <v>1347</v>
      </c>
      <c r="BF538" s="34">
        <f t="shared" si="278"/>
        <v>0</v>
      </c>
      <c r="BG538" s="34">
        <v>3</v>
      </c>
      <c r="BH538" s="34" t="s">
        <v>1323</v>
      </c>
      <c r="BI538" s="34">
        <f t="shared" si="279"/>
        <v>0</v>
      </c>
      <c r="BJ538" s="34" t="s">
        <v>1327</v>
      </c>
      <c r="BK538" s="34">
        <f t="shared" si="280"/>
        <v>0</v>
      </c>
      <c r="BL538" s="34" t="s">
        <v>1355</v>
      </c>
      <c r="BM538" s="34">
        <f t="shared" si="281"/>
        <v>0</v>
      </c>
      <c r="BN538" s="34" t="s">
        <v>1336</v>
      </c>
      <c r="BO538" s="34">
        <f t="shared" si="282"/>
        <v>0</v>
      </c>
      <c r="BP538" s="34" t="s">
        <v>1338</v>
      </c>
      <c r="BQ538" s="34">
        <f t="shared" si="283"/>
        <v>0</v>
      </c>
      <c r="BR538" s="34" t="s">
        <v>1347</v>
      </c>
      <c r="BS538" s="34">
        <f t="shared" si="284"/>
        <v>0</v>
      </c>
      <c r="BT538" s="34">
        <v>3</v>
      </c>
      <c r="BU538" s="34" t="s">
        <v>1322</v>
      </c>
      <c r="BV538" s="34">
        <f t="shared" si="285"/>
        <v>0</v>
      </c>
      <c r="BW538" s="34" t="s">
        <v>1327</v>
      </c>
      <c r="BX538" s="34">
        <f t="shared" si="285"/>
        <v>0</v>
      </c>
      <c r="BY538" s="34" t="s">
        <v>71</v>
      </c>
      <c r="BZ538" s="34">
        <f t="shared" si="285"/>
        <v>0</v>
      </c>
      <c r="CA538" s="34" t="s">
        <v>1336</v>
      </c>
      <c r="CB538" s="34">
        <f t="shared" si="285"/>
        <v>0</v>
      </c>
      <c r="CC538" s="34" t="s">
        <v>1338</v>
      </c>
      <c r="CD538" s="34">
        <f t="shared" si="285"/>
        <v>0</v>
      </c>
      <c r="CE538" s="34" t="s">
        <v>1347</v>
      </c>
      <c r="CF538" s="34">
        <f t="shared" si="285"/>
        <v>0</v>
      </c>
      <c r="CG538" s="34">
        <v>3</v>
      </c>
      <c r="CH538" s="34" t="s">
        <v>1322</v>
      </c>
      <c r="CI538" s="34">
        <f t="shared" si="286"/>
        <v>0</v>
      </c>
      <c r="CJ538" s="34" t="s">
        <v>1327</v>
      </c>
      <c r="CK538" s="34">
        <f t="shared" si="287"/>
        <v>0</v>
      </c>
      <c r="CL538" s="34" t="s">
        <v>71</v>
      </c>
      <c r="CM538" s="34">
        <f t="shared" si="288"/>
        <v>0</v>
      </c>
      <c r="CN538" s="34" t="s">
        <v>1338</v>
      </c>
      <c r="CO538" s="34">
        <f t="shared" si="289"/>
        <v>0</v>
      </c>
      <c r="CP538" s="34" t="s">
        <v>1336</v>
      </c>
      <c r="CQ538" s="34">
        <f t="shared" si="290"/>
        <v>0</v>
      </c>
      <c r="CR538" s="34" t="s">
        <v>1347</v>
      </c>
      <c r="CS538" s="34">
        <f t="shared" si="291"/>
        <v>0</v>
      </c>
    </row>
    <row r="539" spans="1:97" s="44" customFormat="1" ht="15.75">
      <c r="A539" s="42" t="s">
        <v>1226</v>
      </c>
      <c r="B539" s="40" t="s">
        <v>711</v>
      </c>
      <c r="C539" s="42" t="s">
        <v>44</v>
      </c>
      <c r="D539" s="42" t="s">
        <v>9</v>
      </c>
      <c r="E539" s="35"/>
      <c r="F539" s="42">
        <v>0</v>
      </c>
      <c r="G539" s="34">
        <v>0</v>
      </c>
      <c r="H539" s="34">
        <v>96</v>
      </c>
      <c r="I539" s="34">
        <v>56</v>
      </c>
      <c r="J539" s="34">
        <v>59</v>
      </c>
      <c r="K539" s="73">
        <v>62.5</v>
      </c>
      <c r="L539" s="34">
        <v>54.5</v>
      </c>
      <c r="M539" s="34">
        <v>55</v>
      </c>
      <c r="N539" s="34">
        <v>383</v>
      </c>
      <c r="O539" s="34" t="str">
        <f>IF(D539="理科",IF(N539&gt;=分数线!$C$2,"本科",""),IF(D539="文科",IF(N539&gt;=分数线!$C$3,"本科","")))</f>
        <v/>
      </c>
      <c r="P539" s="34">
        <f t="shared" si="261"/>
        <v>0</v>
      </c>
      <c r="Q539" s="34" t="str">
        <f>IF(D539="理科",IF(N539&gt;=分数线!$C$6,"重本",""),IF(D539="文科",IF(N539&gt;=分数线!$C$7,"重本","")))</f>
        <v/>
      </c>
      <c r="R539" s="34">
        <f t="shared" si="265"/>
        <v>0</v>
      </c>
      <c r="S539" s="34">
        <f t="shared" si="266"/>
        <v>0</v>
      </c>
      <c r="T539" s="34">
        <v>7</v>
      </c>
      <c r="U539" s="34" t="s">
        <v>1362</v>
      </c>
      <c r="V539" s="34">
        <f t="shared" si="267"/>
        <v>0</v>
      </c>
      <c r="W539" s="34" t="s">
        <v>1363</v>
      </c>
      <c r="X539" s="34">
        <f t="shared" si="267"/>
        <v>0</v>
      </c>
      <c r="Y539" s="34" t="s">
        <v>1332</v>
      </c>
      <c r="Z539" s="34">
        <f t="shared" si="267"/>
        <v>0</v>
      </c>
      <c r="AA539" s="34" t="s">
        <v>74</v>
      </c>
      <c r="AB539" s="34">
        <f t="shared" si="267"/>
        <v>0</v>
      </c>
      <c r="AC539" s="34" t="s">
        <v>1341</v>
      </c>
      <c r="AD539" s="34">
        <f t="shared" si="268"/>
        <v>0</v>
      </c>
      <c r="AE539" s="34" t="s">
        <v>1347</v>
      </c>
      <c r="AF539" s="34">
        <f t="shared" si="269"/>
        <v>0</v>
      </c>
      <c r="AG539" s="34" t="s">
        <v>222</v>
      </c>
      <c r="AH539" s="34" t="s">
        <v>1321</v>
      </c>
      <c r="AI539" s="34">
        <f t="shared" si="270"/>
        <v>0</v>
      </c>
      <c r="AJ539" s="34" t="s">
        <v>1364</v>
      </c>
      <c r="AK539" s="34">
        <f t="shared" si="271"/>
        <v>0</v>
      </c>
      <c r="AL539" s="34" t="s">
        <v>1333</v>
      </c>
      <c r="AM539" s="34">
        <f t="shared" si="272"/>
        <v>0</v>
      </c>
      <c r="AN539" s="34" t="s">
        <v>1336</v>
      </c>
      <c r="AO539" s="34">
        <f t="shared" si="273"/>
        <v>0</v>
      </c>
      <c r="AP539" s="34" t="s">
        <v>1338</v>
      </c>
      <c r="AQ539" s="34">
        <f t="shared" si="274"/>
        <v>0</v>
      </c>
      <c r="AR539" s="34" t="s">
        <v>1347</v>
      </c>
      <c r="AS539" s="34">
        <f t="shared" si="275"/>
        <v>0</v>
      </c>
      <c r="AT539" s="34" t="s">
        <v>222</v>
      </c>
      <c r="AU539" s="34" t="s">
        <v>1321</v>
      </c>
      <c r="AV539" s="34">
        <f t="shared" si="276"/>
        <v>0</v>
      </c>
      <c r="AW539" s="34" t="s">
        <v>1328</v>
      </c>
      <c r="AX539" s="34">
        <f t="shared" si="276"/>
        <v>0</v>
      </c>
      <c r="AY539" s="34" t="s">
        <v>1333</v>
      </c>
      <c r="AZ539" s="34">
        <f t="shared" si="276"/>
        <v>0</v>
      </c>
      <c r="BA539" s="34" t="s">
        <v>74</v>
      </c>
      <c r="BB539" s="34">
        <f t="shared" si="276"/>
        <v>0</v>
      </c>
      <c r="BC539" s="34" t="s">
        <v>1338</v>
      </c>
      <c r="BD539" s="34">
        <f t="shared" si="277"/>
        <v>0</v>
      </c>
      <c r="BE539" s="34" t="s">
        <v>1347</v>
      </c>
      <c r="BF539" s="34">
        <f t="shared" si="278"/>
        <v>0</v>
      </c>
      <c r="BG539" s="34">
        <v>2</v>
      </c>
      <c r="BH539" s="34" t="s">
        <v>1321</v>
      </c>
      <c r="BI539" s="34">
        <f t="shared" si="279"/>
        <v>0</v>
      </c>
      <c r="BJ539" s="34" t="s">
        <v>1328</v>
      </c>
      <c r="BK539" s="34">
        <f t="shared" si="280"/>
        <v>0</v>
      </c>
      <c r="BL539" s="34" t="s">
        <v>1333</v>
      </c>
      <c r="BM539" s="34">
        <f t="shared" si="281"/>
        <v>0</v>
      </c>
      <c r="BN539" s="34" t="s">
        <v>74</v>
      </c>
      <c r="BO539" s="34">
        <f t="shared" si="282"/>
        <v>0</v>
      </c>
      <c r="BP539" s="34" t="s">
        <v>1338</v>
      </c>
      <c r="BQ539" s="34">
        <f t="shared" si="283"/>
        <v>0</v>
      </c>
      <c r="BR539" s="34" t="s">
        <v>1347</v>
      </c>
      <c r="BS539" s="34">
        <f t="shared" si="284"/>
        <v>0</v>
      </c>
      <c r="BT539" s="34">
        <v>2</v>
      </c>
      <c r="BU539" s="34" t="s">
        <v>1321</v>
      </c>
      <c r="BV539" s="34">
        <f t="shared" si="285"/>
        <v>0</v>
      </c>
      <c r="BW539" s="34" t="s">
        <v>1328</v>
      </c>
      <c r="BX539" s="34">
        <f t="shared" si="285"/>
        <v>0</v>
      </c>
      <c r="BY539" s="34" t="s">
        <v>1333</v>
      </c>
      <c r="BZ539" s="34">
        <f t="shared" si="285"/>
        <v>0</v>
      </c>
      <c r="CA539" s="34" t="s">
        <v>21</v>
      </c>
      <c r="CB539" s="34">
        <f t="shared" si="285"/>
        <v>0</v>
      </c>
      <c r="CC539" s="34" t="s">
        <v>1338</v>
      </c>
      <c r="CD539" s="34">
        <f t="shared" si="285"/>
        <v>0</v>
      </c>
      <c r="CE539" s="34" t="s">
        <v>1347</v>
      </c>
      <c r="CF539" s="34">
        <f t="shared" si="285"/>
        <v>0</v>
      </c>
      <c r="CG539" s="34">
        <v>2</v>
      </c>
      <c r="CH539" s="34" t="s">
        <v>1321</v>
      </c>
      <c r="CI539" s="34">
        <f t="shared" si="286"/>
        <v>0</v>
      </c>
      <c r="CJ539" s="34" t="s">
        <v>1328</v>
      </c>
      <c r="CK539" s="34">
        <f t="shared" si="287"/>
        <v>0</v>
      </c>
      <c r="CL539" s="34" t="s">
        <v>1333</v>
      </c>
      <c r="CM539" s="34">
        <f t="shared" si="288"/>
        <v>0</v>
      </c>
      <c r="CN539" s="34" t="s">
        <v>1337</v>
      </c>
      <c r="CO539" s="34">
        <f t="shared" si="289"/>
        <v>0</v>
      </c>
      <c r="CP539" s="34" t="s">
        <v>1338</v>
      </c>
      <c r="CQ539" s="34">
        <f t="shared" si="290"/>
        <v>0</v>
      </c>
      <c r="CR539" s="34" t="s">
        <v>1347</v>
      </c>
      <c r="CS539" s="34">
        <f t="shared" si="291"/>
        <v>0</v>
      </c>
    </row>
    <row r="540" spans="1:97" s="44" customFormat="1" ht="15.75">
      <c r="A540" s="42" t="s">
        <v>1227</v>
      </c>
      <c r="B540" s="40" t="s">
        <v>712</v>
      </c>
      <c r="C540" s="42" t="s">
        <v>44</v>
      </c>
      <c r="D540" s="42" t="s">
        <v>9</v>
      </c>
      <c r="E540" s="35"/>
      <c r="F540" s="42">
        <v>0</v>
      </c>
      <c r="G540" s="34">
        <v>0</v>
      </c>
      <c r="H540" s="34">
        <v>103</v>
      </c>
      <c r="I540" s="34">
        <v>79</v>
      </c>
      <c r="J540" s="34">
        <v>26</v>
      </c>
      <c r="K540" s="73">
        <v>65.5</v>
      </c>
      <c r="L540" s="34">
        <v>54.5</v>
      </c>
      <c r="M540" s="34">
        <v>55</v>
      </c>
      <c r="N540" s="34">
        <v>383</v>
      </c>
      <c r="O540" s="34" t="str">
        <f>IF(D540="理科",IF(N540&gt;=分数线!$C$2,"本科",""),IF(D540="文科",IF(N540&gt;=分数线!$C$3,"本科","")))</f>
        <v/>
      </c>
      <c r="P540" s="34">
        <f t="shared" si="261"/>
        <v>0</v>
      </c>
      <c r="Q540" s="34" t="str">
        <f>IF(D540="理科",IF(N540&gt;=分数线!$C$6,"重本",""),IF(D540="文科",IF(N540&gt;=分数线!$C$7,"重本","")))</f>
        <v/>
      </c>
      <c r="R540" s="34">
        <f t="shared" si="265"/>
        <v>0</v>
      </c>
      <c r="S540" s="34">
        <f t="shared" si="266"/>
        <v>0</v>
      </c>
      <c r="T540" s="34">
        <v>6</v>
      </c>
      <c r="U540" s="34" t="s">
        <v>1321</v>
      </c>
      <c r="V540" s="34">
        <f t="shared" si="267"/>
        <v>0</v>
      </c>
      <c r="W540" s="34" t="s">
        <v>1328</v>
      </c>
      <c r="X540" s="34">
        <f t="shared" si="267"/>
        <v>0</v>
      </c>
      <c r="Y540" s="34" t="s">
        <v>1353</v>
      </c>
      <c r="Z540" s="34">
        <f t="shared" si="267"/>
        <v>0</v>
      </c>
      <c r="AA540" s="34" t="s">
        <v>74</v>
      </c>
      <c r="AB540" s="34">
        <f t="shared" si="267"/>
        <v>0</v>
      </c>
      <c r="AC540" s="34" t="s">
        <v>75</v>
      </c>
      <c r="AD540" s="34">
        <f t="shared" si="268"/>
        <v>0</v>
      </c>
      <c r="AE540" s="34" t="s">
        <v>1368</v>
      </c>
      <c r="AF540" s="34">
        <f t="shared" si="269"/>
        <v>0</v>
      </c>
      <c r="AG540" s="34" t="s">
        <v>223</v>
      </c>
      <c r="AH540" s="34" t="s">
        <v>1326</v>
      </c>
      <c r="AI540" s="34">
        <f t="shared" si="270"/>
        <v>0</v>
      </c>
      <c r="AJ540" s="34" t="s">
        <v>1327</v>
      </c>
      <c r="AK540" s="34">
        <f t="shared" si="271"/>
        <v>0</v>
      </c>
      <c r="AL540" s="34" t="s">
        <v>1333</v>
      </c>
      <c r="AM540" s="34">
        <f t="shared" si="272"/>
        <v>0</v>
      </c>
      <c r="AN540" s="34" t="s">
        <v>1367</v>
      </c>
      <c r="AO540" s="34">
        <f t="shared" si="273"/>
        <v>0</v>
      </c>
      <c r="AP540" s="34" t="s">
        <v>1338</v>
      </c>
      <c r="AQ540" s="34">
        <f t="shared" si="274"/>
        <v>0</v>
      </c>
      <c r="AR540" s="34" t="s">
        <v>1347</v>
      </c>
      <c r="AS540" s="34">
        <f t="shared" si="275"/>
        <v>0</v>
      </c>
      <c r="AT540" s="34" t="s">
        <v>223</v>
      </c>
      <c r="AU540" s="34" t="s">
        <v>1323</v>
      </c>
      <c r="AV540" s="34">
        <f t="shared" si="276"/>
        <v>0</v>
      </c>
      <c r="AW540" s="34" t="s">
        <v>1327</v>
      </c>
      <c r="AX540" s="34">
        <f t="shared" si="276"/>
        <v>0</v>
      </c>
      <c r="AY540" s="34" t="s">
        <v>1355</v>
      </c>
      <c r="AZ540" s="34">
        <f t="shared" si="276"/>
        <v>0</v>
      </c>
      <c r="BA540" s="34" t="s">
        <v>1336</v>
      </c>
      <c r="BB540" s="34">
        <f t="shared" si="276"/>
        <v>0</v>
      </c>
      <c r="BC540" s="34" t="s">
        <v>75</v>
      </c>
      <c r="BD540" s="34">
        <f t="shared" si="277"/>
        <v>0</v>
      </c>
      <c r="BE540" s="34" t="s">
        <v>1347</v>
      </c>
      <c r="BF540" s="34">
        <f t="shared" si="278"/>
        <v>0</v>
      </c>
      <c r="BG540" s="34">
        <v>3</v>
      </c>
      <c r="BH540" s="34" t="s">
        <v>1323</v>
      </c>
      <c r="BI540" s="34">
        <f t="shared" si="279"/>
        <v>0</v>
      </c>
      <c r="BJ540" s="34" t="s">
        <v>1327</v>
      </c>
      <c r="BK540" s="34">
        <f t="shared" si="280"/>
        <v>0</v>
      </c>
      <c r="BL540" s="34" t="s">
        <v>1355</v>
      </c>
      <c r="BM540" s="34">
        <f t="shared" si="281"/>
        <v>0</v>
      </c>
      <c r="BN540" s="34" t="s">
        <v>1336</v>
      </c>
      <c r="BO540" s="34">
        <f t="shared" si="282"/>
        <v>0</v>
      </c>
      <c r="BP540" s="34" t="s">
        <v>1338</v>
      </c>
      <c r="BQ540" s="34">
        <f t="shared" si="283"/>
        <v>0</v>
      </c>
      <c r="BR540" s="34" t="s">
        <v>1347</v>
      </c>
      <c r="BS540" s="34">
        <f t="shared" si="284"/>
        <v>0</v>
      </c>
      <c r="BT540" s="34">
        <v>3</v>
      </c>
      <c r="BU540" s="34" t="s">
        <v>1322</v>
      </c>
      <c r="BV540" s="34">
        <f t="shared" si="285"/>
        <v>0</v>
      </c>
      <c r="BW540" s="34" t="s">
        <v>1327</v>
      </c>
      <c r="BX540" s="34">
        <f t="shared" si="285"/>
        <v>0</v>
      </c>
      <c r="BY540" s="34" t="s">
        <v>71</v>
      </c>
      <c r="BZ540" s="34">
        <f t="shared" si="285"/>
        <v>0</v>
      </c>
      <c r="CA540" s="34" t="s">
        <v>1336</v>
      </c>
      <c r="CB540" s="34">
        <f t="shared" si="285"/>
        <v>0</v>
      </c>
      <c r="CC540" s="34" t="s">
        <v>1338</v>
      </c>
      <c r="CD540" s="34">
        <f t="shared" si="285"/>
        <v>0</v>
      </c>
      <c r="CE540" s="34" t="s">
        <v>1347</v>
      </c>
      <c r="CF540" s="34">
        <f t="shared" si="285"/>
        <v>0</v>
      </c>
      <c r="CG540" s="34">
        <v>3</v>
      </c>
      <c r="CH540" s="34" t="s">
        <v>1322</v>
      </c>
      <c r="CI540" s="34">
        <f t="shared" si="286"/>
        <v>0</v>
      </c>
      <c r="CJ540" s="34" t="s">
        <v>1327</v>
      </c>
      <c r="CK540" s="34">
        <f t="shared" si="287"/>
        <v>0</v>
      </c>
      <c r="CL540" s="34" t="s">
        <v>71</v>
      </c>
      <c r="CM540" s="34">
        <f t="shared" si="288"/>
        <v>0</v>
      </c>
      <c r="CN540" s="34" t="s">
        <v>1338</v>
      </c>
      <c r="CO540" s="34">
        <f t="shared" si="289"/>
        <v>0</v>
      </c>
      <c r="CP540" s="34" t="s">
        <v>1336</v>
      </c>
      <c r="CQ540" s="34">
        <f t="shared" si="290"/>
        <v>0</v>
      </c>
      <c r="CR540" s="34" t="s">
        <v>1347</v>
      </c>
      <c r="CS540" s="34">
        <f t="shared" si="291"/>
        <v>0</v>
      </c>
    </row>
    <row r="541" spans="1:97" s="44" customFormat="1" ht="15.75">
      <c r="A541" s="42" t="s">
        <v>1228</v>
      </c>
      <c r="B541" s="40" t="s">
        <v>713</v>
      </c>
      <c r="C541" s="42" t="s">
        <v>44</v>
      </c>
      <c r="D541" s="42" t="s">
        <v>9</v>
      </c>
      <c r="E541" s="35"/>
      <c r="F541" s="42">
        <v>0</v>
      </c>
      <c r="G541" s="34">
        <v>0</v>
      </c>
      <c r="H541" s="34">
        <v>110</v>
      </c>
      <c r="I541" s="34">
        <v>64</v>
      </c>
      <c r="J541" s="34">
        <v>47</v>
      </c>
      <c r="K541" s="73">
        <v>62</v>
      </c>
      <c r="L541" s="34">
        <v>64.5</v>
      </c>
      <c r="M541" s="34">
        <v>35</v>
      </c>
      <c r="N541" s="34">
        <v>383</v>
      </c>
      <c r="O541" s="34" t="str">
        <f>IF(D541="理科",IF(N541&gt;=分数线!$C$2,"本科",""),IF(D541="文科",IF(N541&gt;=分数线!$C$3,"本科","")))</f>
        <v/>
      </c>
      <c r="P541" s="34">
        <f t="shared" si="261"/>
        <v>0</v>
      </c>
      <c r="Q541" s="34" t="str">
        <f>IF(D541="理科",IF(N541&gt;=分数线!$C$6,"重本",""),IF(D541="文科",IF(N541&gt;=分数线!$C$7,"重本","")))</f>
        <v/>
      </c>
      <c r="R541" s="34">
        <f t="shared" si="265"/>
        <v>0</v>
      </c>
      <c r="S541" s="34">
        <f t="shared" si="266"/>
        <v>0</v>
      </c>
      <c r="T541" s="34">
        <v>4</v>
      </c>
      <c r="U541" s="34" t="s">
        <v>1326</v>
      </c>
      <c r="V541" s="34">
        <f t="shared" si="267"/>
        <v>0</v>
      </c>
      <c r="W541" s="34" t="s">
        <v>1364</v>
      </c>
      <c r="X541" s="34">
        <f t="shared" si="267"/>
        <v>0</v>
      </c>
      <c r="Y541" s="34" t="s">
        <v>1355</v>
      </c>
      <c r="Z541" s="34">
        <f t="shared" si="267"/>
        <v>0</v>
      </c>
      <c r="AA541" s="34" t="s">
        <v>1336</v>
      </c>
      <c r="AB541" s="34">
        <f t="shared" si="267"/>
        <v>0</v>
      </c>
      <c r="AC541" s="34" t="s">
        <v>1341</v>
      </c>
      <c r="AD541" s="34">
        <f t="shared" si="268"/>
        <v>0</v>
      </c>
      <c r="AE541" s="34" t="s">
        <v>1347</v>
      </c>
      <c r="AF541" s="34">
        <f t="shared" si="269"/>
        <v>0</v>
      </c>
      <c r="AG541" s="34" t="s">
        <v>225</v>
      </c>
      <c r="AH541" s="34" t="s">
        <v>1326</v>
      </c>
      <c r="AI541" s="34">
        <f t="shared" si="270"/>
        <v>0</v>
      </c>
      <c r="AJ541" s="34" t="s">
        <v>1364</v>
      </c>
      <c r="AK541" s="34">
        <f t="shared" si="271"/>
        <v>0</v>
      </c>
      <c r="AL541" s="34" t="s">
        <v>1355</v>
      </c>
      <c r="AM541" s="34">
        <f t="shared" si="272"/>
        <v>0</v>
      </c>
      <c r="AN541" s="34" t="s">
        <v>1336</v>
      </c>
      <c r="AO541" s="34">
        <f t="shared" si="273"/>
        <v>0</v>
      </c>
      <c r="AP541" s="34" t="s">
        <v>1341</v>
      </c>
      <c r="AQ541" s="34">
        <f t="shared" si="274"/>
        <v>0</v>
      </c>
      <c r="AR541" s="34" t="s">
        <v>1347</v>
      </c>
      <c r="AS541" s="34">
        <f t="shared" si="275"/>
        <v>0</v>
      </c>
      <c r="AT541" s="34" t="s">
        <v>225</v>
      </c>
      <c r="AU541" s="34" t="s">
        <v>1326</v>
      </c>
      <c r="AV541" s="34">
        <f t="shared" si="276"/>
        <v>0</v>
      </c>
      <c r="AW541" s="34" t="s">
        <v>1352</v>
      </c>
      <c r="AX541" s="34">
        <f t="shared" si="276"/>
        <v>0</v>
      </c>
      <c r="AY541" s="34" t="s">
        <v>1355</v>
      </c>
      <c r="AZ541" s="34">
        <f t="shared" si="276"/>
        <v>0</v>
      </c>
      <c r="BA541" s="34" t="s">
        <v>1336</v>
      </c>
      <c r="BB541" s="34">
        <f t="shared" si="276"/>
        <v>0</v>
      </c>
      <c r="BC541" s="34" t="s">
        <v>1341</v>
      </c>
      <c r="BD541" s="34">
        <f t="shared" si="277"/>
        <v>0</v>
      </c>
      <c r="BE541" s="34" t="s">
        <v>1347</v>
      </c>
      <c r="BF541" s="34">
        <f t="shared" si="278"/>
        <v>0</v>
      </c>
      <c r="BG541" s="34">
        <v>4</v>
      </c>
      <c r="BH541" s="34" t="s">
        <v>1350</v>
      </c>
      <c r="BI541" s="34">
        <f t="shared" si="279"/>
        <v>0</v>
      </c>
      <c r="BJ541" s="34" t="s">
        <v>1352</v>
      </c>
      <c r="BK541" s="34">
        <f t="shared" si="280"/>
        <v>0</v>
      </c>
      <c r="BL541" s="34" t="s">
        <v>1355</v>
      </c>
      <c r="BM541" s="34">
        <f t="shared" si="281"/>
        <v>0</v>
      </c>
      <c r="BN541" s="34" t="s">
        <v>1336</v>
      </c>
      <c r="BO541" s="34">
        <f t="shared" si="282"/>
        <v>0</v>
      </c>
      <c r="BP541" s="34" t="s">
        <v>1341</v>
      </c>
      <c r="BQ541" s="34">
        <f t="shared" si="283"/>
        <v>0</v>
      </c>
      <c r="BR541" s="34" t="s">
        <v>1347</v>
      </c>
      <c r="BS541" s="34">
        <f t="shared" si="284"/>
        <v>0</v>
      </c>
      <c r="BT541" s="34">
        <v>4</v>
      </c>
      <c r="BU541" s="34" t="s">
        <v>1322</v>
      </c>
      <c r="BV541" s="34">
        <f t="shared" si="285"/>
        <v>0</v>
      </c>
      <c r="BW541" s="34" t="s">
        <v>1329</v>
      </c>
      <c r="BX541" s="34">
        <f t="shared" si="285"/>
        <v>0</v>
      </c>
      <c r="BY541" s="34" t="s">
        <v>71</v>
      </c>
      <c r="BZ541" s="34">
        <f t="shared" si="285"/>
        <v>0</v>
      </c>
      <c r="CA541" s="34" t="s">
        <v>1336</v>
      </c>
      <c r="CB541" s="34">
        <f t="shared" si="285"/>
        <v>0</v>
      </c>
      <c r="CC541" s="34" t="s">
        <v>1341</v>
      </c>
      <c r="CD541" s="34">
        <f t="shared" si="285"/>
        <v>0</v>
      </c>
      <c r="CE541" s="34" t="s">
        <v>1347</v>
      </c>
      <c r="CF541" s="34">
        <f t="shared" si="285"/>
        <v>0</v>
      </c>
      <c r="CG541" s="34">
        <v>4</v>
      </c>
      <c r="CH541" s="34" t="s">
        <v>1322</v>
      </c>
      <c r="CI541" s="34">
        <f t="shared" si="286"/>
        <v>0</v>
      </c>
      <c r="CJ541" s="34" t="s">
        <v>1329</v>
      </c>
      <c r="CK541" s="34">
        <f t="shared" si="287"/>
        <v>0</v>
      </c>
      <c r="CL541" s="34" t="s">
        <v>71</v>
      </c>
      <c r="CM541" s="34">
        <f t="shared" si="288"/>
        <v>0</v>
      </c>
      <c r="CN541" s="34" t="s">
        <v>1336</v>
      </c>
      <c r="CO541" s="34">
        <f t="shared" si="289"/>
        <v>0</v>
      </c>
      <c r="CP541" s="34" t="s">
        <v>1341</v>
      </c>
      <c r="CQ541" s="34">
        <f t="shared" si="290"/>
        <v>0</v>
      </c>
      <c r="CR541" s="34" t="s">
        <v>1347</v>
      </c>
      <c r="CS541" s="34">
        <f t="shared" si="291"/>
        <v>0</v>
      </c>
    </row>
    <row r="542" spans="1:97" s="44" customFormat="1" ht="15.75">
      <c r="A542" s="42" t="s">
        <v>56</v>
      </c>
      <c r="B542" s="40" t="s">
        <v>139</v>
      </c>
      <c r="C542" s="42" t="s">
        <v>44</v>
      </c>
      <c r="D542" s="42" t="s">
        <v>9</v>
      </c>
      <c r="E542" s="35"/>
      <c r="F542" s="42">
        <v>0</v>
      </c>
      <c r="G542" s="34">
        <v>0</v>
      </c>
      <c r="H542" s="34">
        <v>95</v>
      </c>
      <c r="I542" s="34">
        <v>62</v>
      </c>
      <c r="J542" s="34">
        <v>76</v>
      </c>
      <c r="K542" s="73">
        <v>59.5</v>
      </c>
      <c r="L542" s="34">
        <v>44</v>
      </c>
      <c r="M542" s="34">
        <v>44</v>
      </c>
      <c r="N542" s="34">
        <v>381</v>
      </c>
      <c r="O542" s="34" t="str">
        <f>IF(D542="理科",IF(N542&gt;=分数线!$C$2,"本科",""),IF(D542="文科",IF(N542&gt;=分数线!$C$3,"本科","")))</f>
        <v/>
      </c>
      <c r="P542" s="34">
        <f t="shared" si="261"/>
        <v>0</v>
      </c>
      <c r="Q542" s="34" t="str">
        <f>IF(D542="理科",IF(N542&gt;=分数线!$C$6,"重本",""),IF(D542="文科",IF(N542&gt;=分数线!$C$7,"重本","")))</f>
        <v/>
      </c>
      <c r="R542" s="34">
        <f t="shared" si="265"/>
        <v>0</v>
      </c>
      <c r="S542" s="34">
        <f t="shared" si="266"/>
        <v>0</v>
      </c>
      <c r="T542" s="34">
        <v>11</v>
      </c>
      <c r="U542" s="34" t="s">
        <v>1325</v>
      </c>
      <c r="V542" s="34">
        <f t="shared" si="267"/>
        <v>0</v>
      </c>
      <c r="W542" s="34" t="s">
        <v>1330</v>
      </c>
      <c r="X542" s="34">
        <f t="shared" si="267"/>
        <v>0</v>
      </c>
      <c r="Y542" s="34" t="s">
        <v>1355</v>
      </c>
      <c r="Z542" s="34">
        <f t="shared" si="267"/>
        <v>0</v>
      </c>
      <c r="AA542" s="34" t="s">
        <v>1336</v>
      </c>
      <c r="AB542" s="34">
        <f t="shared" si="267"/>
        <v>0</v>
      </c>
      <c r="AC542" s="34" t="s">
        <v>1338</v>
      </c>
      <c r="AD542" s="34">
        <f t="shared" si="268"/>
        <v>0</v>
      </c>
      <c r="AE542" s="34" t="s">
        <v>1368</v>
      </c>
      <c r="AF542" s="34">
        <f t="shared" si="269"/>
        <v>0</v>
      </c>
      <c r="AG542" s="34" t="s">
        <v>222</v>
      </c>
      <c r="AH542" s="34" t="s">
        <v>1321</v>
      </c>
      <c r="AI542" s="34">
        <f t="shared" si="270"/>
        <v>0</v>
      </c>
      <c r="AJ542" s="34" t="s">
        <v>1364</v>
      </c>
      <c r="AK542" s="34">
        <f t="shared" si="271"/>
        <v>0</v>
      </c>
      <c r="AL542" s="34" t="s">
        <v>1333</v>
      </c>
      <c r="AM542" s="34">
        <f t="shared" si="272"/>
        <v>0</v>
      </c>
      <c r="AN542" s="34" t="s">
        <v>1336</v>
      </c>
      <c r="AO542" s="34">
        <f t="shared" si="273"/>
        <v>0</v>
      </c>
      <c r="AP542" s="34" t="s">
        <v>1338</v>
      </c>
      <c r="AQ542" s="34">
        <f t="shared" si="274"/>
        <v>0</v>
      </c>
      <c r="AR542" s="34" t="s">
        <v>1347</v>
      </c>
      <c r="AS542" s="34">
        <f t="shared" si="275"/>
        <v>0</v>
      </c>
      <c r="AT542" s="34" t="e">
        <v>#N/A</v>
      </c>
      <c r="AU542" s="34" t="e">
        <v>#N/A</v>
      </c>
      <c r="AV542" s="34">
        <f t="shared" si="276"/>
        <v>0</v>
      </c>
      <c r="AW542" s="34" t="e">
        <v>#N/A</v>
      </c>
      <c r="AX542" s="34">
        <f t="shared" si="276"/>
        <v>0</v>
      </c>
      <c r="AY542" s="34" t="e">
        <v>#N/A</v>
      </c>
      <c r="AZ542" s="34">
        <f t="shared" si="276"/>
        <v>0</v>
      </c>
      <c r="BA542" s="34" t="e">
        <v>#N/A</v>
      </c>
      <c r="BB542" s="34">
        <f t="shared" si="276"/>
        <v>0</v>
      </c>
      <c r="BC542" s="34" t="e">
        <v>#N/A</v>
      </c>
      <c r="BD542" s="34">
        <f t="shared" si="277"/>
        <v>0</v>
      </c>
      <c r="BE542" s="34" t="e">
        <v>#N/A</v>
      </c>
      <c r="BF542" s="34">
        <f t="shared" si="278"/>
        <v>0</v>
      </c>
      <c r="BG542" s="34" t="e">
        <v>#N/A</v>
      </c>
      <c r="BH542" s="34" t="e">
        <v>#N/A</v>
      </c>
      <c r="BI542" s="34">
        <f t="shared" si="279"/>
        <v>0</v>
      </c>
      <c r="BJ542" s="34" t="e">
        <v>#N/A</v>
      </c>
      <c r="BK542" s="34">
        <f t="shared" si="280"/>
        <v>0</v>
      </c>
      <c r="BL542" s="34" t="e">
        <v>#N/A</v>
      </c>
      <c r="BM542" s="34">
        <f t="shared" si="281"/>
        <v>0</v>
      </c>
      <c r="BN542" s="34" t="e">
        <v>#N/A</v>
      </c>
      <c r="BO542" s="34">
        <f t="shared" si="282"/>
        <v>0</v>
      </c>
      <c r="BP542" s="34" t="e">
        <v>#N/A</v>
      </c>
      <c r="BQ542" s="34">
        <f t="shared" si="283"/>
        <v>0</v>
      </c>
      <c r="BR542" s="34" t="e">
        <v>#N/A</v>
      </c>
      <c r="BS542" s="34">
        <f t="shared" si="284"/>
        <v>0</v>
      </c>
      <c r="BT542" s="34" t="e">
        <v>#N/A</v>
      </c>
      <c r="BU542" s="34" t="e">
        <v>#N/A</v>
      </c>
      <c r="BV542" s="34">
        <f t="shared" si="285"/>
        <v>0</v>
      </c>
      <c r="BW542" s="34" t="e">
        <v>#N/A</v>
      </c>
      <c r="BX542" s="34">
        <f t="shared" si="285"/>
        <v>0</v>
      </c>
      <c r="BY542" s="34" t="s">
        <v>1333</v>
      </c>
      <c r="BZ542" s="34">
        <f t="shared" si="285"/>
        <v>0</v>
      </c>
      <c r="CA542" s="34" t="e">
        <v>#N/A</v>
      </c>
      <c r="CB542" s="34">
        <f t="shared" si="285"/>
        <v>0</v>
      </c>
      <c r="CC542" s="34" t="e">
        <v>#N/A</v>
      </c>
      <c r="CD542" s="34">
        <f t="shared" si="285"/>
        <v>0</v>
      </c>
      <c r="CE542" s="34" t="e">
        <v>#N/A</v>
      </c>
      <c r="CF542" s="34">
        <f t="shared" si="285"/>
        <v>0</v>
      </c>
      <c r="CG542" s="34">
        <v>2</v>
      </c>
      <c r="CH542" s="34" t="s">
        <v>1321</v>
      </c>
      <c r="CI542" s="34">
        <f t="shared" si="286"/>
        <v>0</v>
      </c>
      <c r="CJ542" s="34" t="s">
        <v>1328</v>
      </c>
      <c r="CK542" s="34">
        <f t="shared" si="287"/>
        <v>0</v>
      </c>
      <c r="CL542" s="34" t="s">
        <v>1333</v>
      </c>
      <c r="CM542" s="34">
        <f t="shared" si="288"/>
        <v>0</v>
      </c>
      <c r="CN542" s="34" t="s">
        <v>1337</v>
      </c>
      <c r="CO542" s="34">
        <f t="shared" si="289"/>
        <v>0</v>
      </c>
      <c r="CP542" s="34" t="s">
        <v>1338</v>
      </c>
      <c r="CQ542" s="34">
        <f t="shared" si="290"/>
        <v>0</v>
      </c>
      <c r="CR542" s="34" t="s">
        <v>1347</v>
      </c>
      <c r="CS542" s="34">
        <f t="shared" si="291"/>
        <v>0</v>
      </c>
    </row>
    <row r="543" spans="1:97" s="44" customFormat="1" ht="15.75">
      <c r="A543" s="42" t="s">
        <v>1229</v>
      </c>
      <c r="B543" s="40" t="s">
        <v>714</v>
      </c>
      <c r="C543" s="42" t="s">
        <v>44</v>
      </c>
      <c r="D543" s="42" t="s">
        <v>9</v>
      </c>
      <c r="E543" s="35"/>
      <c r="F543" s="42">
        <v>0</v>
      </c>
      <c r="G543" s="34">
        <v>0</v>
      </c>
      <c r="H543" s="34">
        <v>100</v>
      </c>
      <c r="I543" s="34">
        <v>64</v>
      </c>
      <c r="J543" s="34">
        <v>36</v>
      </c>
      <c r="K543" s="73">
        <v>59</v>
      </c>
      <c r="L543" s="34">
        <v>60</v>
      </c>
      <c r="M543" s="34">
        <v>62</v>
      </c>
      <c r="N543" s="34">
        <v>381</v>
      </c>
      <c r="O543" s="34" t="str">
        <f>IF(D543="理科",IF(N543&gt;=分数线!$C$2,"本科",""),IF(D543="文科",IF(N543&gt;=分数线!$C$3,"本科","")))</f>
        <v/>
      </c>
      <c r="P543" s="34">
        <f t="shared" si="261"/>
        <v>0</v>
      </c>
      <c r="Q543" s="34" t="str">
        <f>IF(D543="理科",IF(N543&gt;=分数线!$C$6,"重本",""),IF(D543="文科",IF(N543&gt;=分数线!$C$7,"重本","")))</f>
        <v/>
      </c>
      <c r="R543" s="34">
        <f t="shared" si="265"/>
        <v>0</v>
      </c>
      <c r="S543" s="34">
        <f t="shared" si="266"/>
        <v>0</v>
      </c>
      <c r="T543" s="34">
        <v>4</v>
      </c>
      <c r="U543" s="34" t="s">
        <v>1326</v>
      </c>
      <c r="V543" s="34">
        <f t="shared" si="267"/>
        <v>0</v>
      </c>
      <c r="W543" s="34" t="s">
        <v>1364</v>
      </c>
      <c r="X543" s="34">
        <f t="shared" si="267"/>
        <v>0</v>
      </c>
      <c r="Y543" s="34" t="s">
        <v>1355</v>
      </c>
      <c r="Z543" s="34">
        <f t="shared" si="267"/>
        <v>0</v>
      </c>
      <c r="AA543" s="34" t="s">
        <v>1336</v>
      </c>
      <c r="AB543" s="34">
        <f t="shared" si="267"/>
        <v>0</v>
      </c>
      <c r="AC543" s="34" t="s">
        <v>1341</v>
      </c>
      <c r="AD543" s="34">
        <f t="shared" si="268"/>
        <v>0</v>
      </c>
      <c r="AE543" s="34" t="s">
        <v>1347</v>
      </c>
      <c r="AF543" s="34">
        <f t="shared" si="269"/>
        <v>0</v>
      </c>
      <c r="AG543" s="34" t="s">
        <v>225</v>
      </c>
      <c r="AH543" s="34" t="s">
        <v>1326</v>
      </c>
      <c r="AI543" s="34">
        <f t="shared" si="270"/>
        <v>0</v>
      </c>
      <c r="AJ543" s="34" t="s">
        <v>1364</v>
      </c>
      <c r="AK543" s="34">
        <f t="shared" si="271"/>
        <v>0</v>
      </c>
      <c r="AL543" s="34" t="s">
        <v>1355</v>
      </c>
      <c r="AM543" s="34">
        <f t="shared" si="272"/>
        <v>0</v>
      </c>
      <c r="AN543" s="34" t="s">
        <v>1336</v>
      </c>
      <c r="AO543" s="34">
        <f t="shared" si="273"/>
        <v>0</v>
      </c>
      <c r="AP543" s="34" t="s">
        <v>1341</v>
      </c>
      <c r="AQ543" s="34">
        <f t="shared" si="274"/>
        <v>0</v>
      </c>
      <c r="AR543" s="34" t="s">
        <v>1347</v>
      </c>
      <c r="AS543" s="34">
        <f t="shared" si="275"/>
        <v>0</v>
      </c>
      <c r="AT543" s="34" t="e">
        <v>#N/A</v>
      </c>
      <c r="AU543" s="34" t="e">
        <v>#N/A</v>
      </c>
      <c r="AV543" s="34">
        <f t="shared" si="276"/>
        <v>0</v>
      </c>
      <c r="AW543" s="34" t="e">
        <v>#N/A</v>
      </c>
      <c r="AX543" s="34">
        <f t="shared" si="276"/>
        <v>0</v>
      </c>
      <c r="AY543" s="34" t="e">
        <v>#N/A</v>
      </c>
      <c r="AZ543" s="34">
        <f t="shared" si="276"/>
        <v>0</v>
      </c>
      <c r="BA543" s="34" t="e">
        <v>#N/A</v>
      </c>
      <c r="BB543" s="34">
        <f t="shared" si="276"/>
        <v>0</v>
      </c>
      <c r="BC543" s="34" t="e">
        <v>#N/A</v>
      </c>
      <c r="BD543" s="34">
        <f t="shared" si="277"/>
        <v>0</v>
      </c>
      <c r="BE543" s="34" t="e">
        <v>#N/A</v>
      </c>
      <c r="BF543" s="34">
        <f t="shared" si="278"/>
        <v>0</v>
      </c>
      <c r="BG543" s="34" t="e">
        <v>#N/A</v>
      </c>
      <c r="BH543" s="34" t="e">
        <v>#N/A</v>
      </c>
      <c r="BI543" s="34">
        <f t="shared" si="279"/>
        <v>0</v>
      </c>
      <c r="BJ543" s="34" t="e">
        <v>#N/A</v>
      </c>
      <c r="BK543" s="34">
        <f t="shared" si="280"/>
        <v>0</v>
      </c>
      <c r="BL543" s="34" t="e">
        <v>#N/A</v>
      </c>
      <c r="BM543" s="34">
        <f t="shared" si="281"/>
        <v>0</v>
      </c>
      <c r="BN543" s="34" t="e">
        <v>#N/A</v>
      </c>
      <c r="BO543" s="34">
        <f t="shared" si="282"/>
        <v>0</v>
      </c>
      <c r="BP543" s="34" t="e">
        <v>#N/A</v>
      </c>
      <c r="BQ543" s="34">
        <f t="shared" si="283"/>
        <v>0</v>
      </c>
      <c r="BR543" s="34" t="e">
        <v>#N/A</v>
      </c>
      <c r="BS543" s="34">
        <f t="shared" si="284"/>
        <v>0</v>
      </c>
      <c r="BT543" s="34" t="e">
        <v>#N/A</v>
      </c>
      <c r="BU543" s="34" t="e">
        <v>#N/A</v>
      </c>
      <c r="BV543" s="34">
        <f t="shared" si="285"/>
        <v>0</v>
      </c>
      <c r="BW543" s="34" t="e">
        <v>#N/A</v>
      </c>
      <c r="BX543" s="34">
        <f t="shared" si="285"/>
        <v>0</v>
      </c>
      <c r="BY543" s="34" t="s">
        <v>71</v>
      </c>
      <c r="BZ543" s="34">
        <f t="shared" si="285"/>
        <v>0</v>
      </c>
      <c r="CA543" s="34" t="e">
        <v>#N/A</v>
      </c>
      <c r="CB543" s="34">
        <f t="shared" si="285"/>
        <v>0</v>
      </c>
      <c r="CC543" s="34" t="e">
        <v>#N/A</v>
      </c>
      <c r="CD543" s="34">
        <f t="shared" si="285"/>
        <v>0</v>
      </c>
      <c r="CE543" s="34" t="e">
        <v>#N/A</v>
      </c>
      <c r="CF543" s="34">
        <f t="shared" si="285"/>
        <v>0</v>
      </c>
      <c r="CG543" s="34">
        <v>4</v>
      </c>
      <c r="CH543" s="34" t="s">
        <v>1322</v>
      </c>
      <c r="CI543" s="34">
        <f t="shared" si="286"/>
        <v>0</v>
      </c>
      <c r="CJ543" s="34" t="s">
        <v>1329</v>
      </c>
      <c r="CK543" s="34">
        <f t="shared" si="287"/>
        <v>0</v>
      </c>
      <c r="CL543" s="34" t="s">
        <v>71</v>
      </c>
      <c r="CM543" s="34">
        <f t="shared" si="288"/>
        <v>0</v>
      </c>
      <c r="CN543" s="34" t="s">
        <v>1336</v>
      </c>
      <c r="CO543" s="34">
        <f t="shared" si="289"/>
        <v>0</v>
      </c>
      <c r="CP543" s="34" t="s">
        <v>1341</v>
      </c>
      <c r="CQ543" s="34">
        <f t="shared" si="290"/>
        <v>0</v>
      </c>
      <c r="CR543" s="34" t="s">
        <v>1347</v>
      </c>
      <c r="CS543" s="34">
        <f t="shared" si="291"/>
        <v>0</v>
      </c>
    </row>
    <row r="544" spans="1:97" s="44" customFormat="1" ht="15.75">
      <c r="A544" s="42" t="s">
        <v>1230</v>
      </c>
      <c r="B544" s="40" t="s">
        <v>715</v>
      </c>
      <c r="C544" s="42" t="s">
        <v>44</v>
      </c>
      <c r="D544" s="42" t="s">
        <v>9</v>
      </c>
      <c r="E544" s="35"/>
      <c r="F544" s="42">
        <v>0.2</v>
      </c>
      <c r="G544" s="34">
        <v>0</v>
      </c>
      <c r="H544" s="34">
        <v>94</v>
      </c>
      <c r="I544" s="34">
        <v>76</v>
      </c>
      <c r="J544" s="34">
        <v>71</v>
      </c>
      <c r="K544" s="73">
        <v>52</v>
      </c>
      <c r="L544" s="34">
        <v>54</v>
      </c>
      <c r="M544" s="34">
        <v>33</v>
      </c>
      <c r="N544" s="34">
        <v>380</v>
      </c>
      <c r="O544" s="34" t="str">
        <f>IF(D544="理科",IF(N544&gt;=分数线!$C$2,"本科",""),IF(D544="文科",IF(N544&gt;=分数线!$C$3,"本科","")))</f>
        <v/>
      </c>
      <c r="P544" s="34">
        <f t="shared" si="261"/>
        <v>-7.2</v>
      </c>
      <c r="Q544" s="34" t="str">
        <f>IF(D544="理科",IF(N544&gt;=分数线!$C$6,"重本",""),IF(D544="文科",IF(N544&gt;=分数线!$C$7,"重本","")))</f>
        <v/>
      </c>
      <c r="R544" s="34">
        <f t="shared" si="265"/>
        <v>0</v>
      </c>
      <c r="S544" s="34">
        <f t="shared" si="266"/>
        <v>-7.2</v>
      </c>
      <c r="T544" s="34">
        <v>2</v>
      </c>
      <c r="U544" s="34" t="s">
        <v>1321</v>
      </c>
      <c r="V544" s="34">
        <f t="shared" si="267"/>
        <v>-0.12000000000000001</v>
      </c>
      <c r="W544" s="34" t="s">
        <v>1364</v>
      </c>
      <c r="X544" s="34">
        <f t="shared" si="267"/>
        <v>-0.12000000000000001</v>
      </c>
      <c r="Y544" s="34" t="s">
        <v>1333</v>
      </c>
      <c r="Z544" s="34">
        <f t="shared" si="267"/>
        <v>-0.12000000000000001</v>
      </c>
      <c r="AA544" s="34" t="s">
        <v>1336</v>
      </c>
      <c r="AB544" s="34">
        <f t="shared" si="267"/>
        <v>-0.12000000000000001</v>
      </c>
      <c r="AC544" s="34" t="s">
        <v>1338</v>
      </c>
      <c r="AD544" s="34">
        <f t="shared" si="268"/>
        <v>-0.12000000000000001</v>
      </c>
      <c r="AE544" s="34" t="s">
        <v>1368</v>
      </c>
      <c r="AF544" s="34">
        <f t="shared" si="269"/>
        <v>-0.12000000000000001</v>
      </c>
      <c r="AG544" s="34" t="s">
        <v>222</v>
      </c>
      <c r="AH544" s="34" t="s">
        <v>1321</v>
      </c>
      <c r="AI544" s="34">
        <f t="shared" si="270"/>
        <v>-0.12000000000000001</v>
      </c>
      <c r="AJ544" s="34" t="s">
        <v>1364</v>
      </c>
      <c r="AK544" s="34">
        <f t="shared" si="271"/>
        <v>-0.12000000000000001</v>
      </c>
      <c r="AL544" s="34" t="s">
        <v>1333</v>
      </c>
      <c r="AM544" s="34">
        <f t="shared" si="272"/>
        <v>-0.12000000000000001</v>
      </c>
      <c r="AN544" s="34" t="s">
        <v>1336</v>
      </c>
      <c r="AO544" s="34">
        <f t="shared" si="273"/>
        <v>-0.12000000000000001</v>
      </c>
      <c r="AP544" s="34" t="s">
        <v>1338</v>
      </c>
      <c r="AQ544" s="34">
        <f t="shared" si="274"/>
        <v>-0.12000000000000001</v>
      </c>
      <c r="AR544" s="34" t="s">
        <v>1347</v>
      </c>
      <c r="AS544" s="34">
        <f t="shared" si="275"/>
        <v>-0.12000000000000001</v>
      </c>
      <c r="AT544" s="34" t="s">
        <v>222</v>
      </c>
      <c r="AU544" s="34" t="s">
        <v>1321</v>
      </c>
      <c r="AV544" s="34">
        <f t="shared" si="276"/>
        <v>-0.18000000000000002</v>
      </c>
      <c r="AW544" s="34" t="s">
        <v>1328</v>
      </c>
      <c r="AX544" s="34">
        <f t="shared" si="276"/>
        <v>-0.18000000000000002</v>
      </c>
      <c r="AY544" s="34" t="s">
        <v>1333</v>
      </c>
      <c r="AZ544" s="34">
        <f t="shared" si="276"/>
        <v>-0.18000000000000002</v>
      </c>
      <c r="BA544" s="34" t="s">
        <v>74</v>
      </c>
      <c r="BB544" s="34">
        <f t="shared" si="276"/>
        <v>-0.18000000000000002</v>
      </c>
      <c r="BC544" s="34" t="s">
        <v>1338</v>
      </c>
      <c r="BD544" s="34">
        <f t="shared" si="277"/>
        <v>-0.18000000000000002</v>
      </c>
      <c r="BE544" s="34" t="s">
        <v>1347</v>
      </c>
      <c r="BF544" s="34">
        <f t="shared" si="278"/>
        <v>-0.18000000000000002</v>
      </c>
      <c r="BG544" s="34">
        <v>2</v>
      </c>
      <c r="BH544" s="34" t="s">
        <v>1321</v>
      </c>
      <c r="BI544" s="34">
        <f t="shared" si="279"/>
        <v>-0.18000000000000002</v>
      </c>
      <c r="BJ544" s="34" t="s">
        <v>1328</v>
      </c>
      <c r="BK544" s="34">
        <f t="shared" si="280"/>
        <v>-0.18000000000000002</v>
      </c>
      <c r="BL544" s="34" t="s">
        <v>1333</v>
      </c>
      <c r="BM544" s="34">
        <f t="shared" si="281"/>
        <v>-0.18000000000000002</v>
      </c>
      <c r="BN544" s="34" t="s">
        <v>74</v>
      </c>
      <c r="BO544" s="34">
        <f t="shared" si="282"/>
        <v>-0.18000000000000002</v>
      </c>
      <c r="BP544" s="34" t="s">
        <v>1338</v>
      </c>
      <c r="BQ544" s="34">
        <f t="shared" si="283"/>
        <v>-0.18000000000000002</v>
      </c>
      <c r="BR544" s="34" t="s">
        <v>1347</v>
      </c>
      <c r="BS544" s="34">
        <f t="shared" si="284"/>
        <v>-0.18000000000000002</v>
      </c>
      <c r="BT544" s="34">
        <v>2</v>
      </c>
      <c r="BU544" s="34" t="s">
        <v>1321</v>
      </c>
      <c r="BV544" s="34">
        <f t="shared" si="285"/>
        <v>-0.3</v>
      </c>
      <c r="BW544" s="34" t="s">
        <v>1328</v>
      </c>
      <c r="BX544" s="34">
        <f t="shared" si="285"/>
        <v>-0.3</v>
      </c>
      <c r="BY544" s="34" t="s">
        <v>1333</v>
      </c>
      <c r="BZ544" s="34">
        <f t="shared" si="285"/>
        <v>-0.3</v>
      </c>
      <c r="CA544" s="34" t="s">
        <v>21</v>
      </c>
      <c r="CB544" s="34">
        <f t="shared" si="285"/>
        <v>-0.3</v>
      </c>
      <c r="CC544" s="34" t="s">
        <v>1338</v>
      </c>
      <c r="CD544" s="34">
        <f t="shared" si="285"/>
        <v>-0.3</v>
      </c>
      <c r="CE544" s="34" t="s">
        <v>1347</v>
      </c>
      <c r="CF544" s="34">
        <f t="shared" si="285"/>
        <v>-0.3</v>
      </c>
      <c r="CG544" s="34">
        <v>2</v>
      </c>
      <c r="CH544" s="34" t="s">
        <v>1321</v>
      </c>
      <c r="CI544" s="34">
        <f t="shared" si="286"/>
        <v>-0.3</v>
      </c>
      <c r="CJ544" s="34" t="s">
        <v>1328</v>
      </c>
      <c r="CK544" s="34">
        <f t="shared" si="287"/>
        <v>-0.3</v>
      </c>
      <c r="CL544" s="34" t="s">
        <v>1333</v>
      </c>
      <c r="CM544" s="34">
        <f t="shared" si="288"/>
        <v>-0.3</v>
      </c>
      <c r="CN544" s="34" t="s">
        <v>1337</v>
      </c>
      <c r="CO544" s="34">
        <f t="shared" si="289"/>
        <v>-0.3</v>
      </c>
      <c r="CP544" s="34" t="s">
        <v>1338</v>
      </c>
      <c r="CQ544" s="34">
        <f t="shared" si="290"/>
        <v>-0.3</v>
      </c>
      <c r="CR544" s="34" t="s">
        <v>1347</v>
      </c>
      <c r="CS544" s="34">
        <f t="shared" si="291"/>
        <v>-0.3</v>
      </c>
    </row>
    <row r="545" spans="1:97" s="44" customFormat="1" ht="15.75">
      <c r="A545" s="42" t="s">
        <v>1231</v>
      </c>
      <c r="B545" s="40" t="s">
        <v>716</v>
      </c>
      <c r="C545" s="42" t="s">
        <v>44</v>
      </c>
      <c r="D545" s="42" t="s">
        <v>9</v>
      </c>
      <c r="E545" s="35"/>
      <c r="F545" s="42">
        <v>0</v>
      </c>
      <c r="G545" s="34">
        <v>0</v>
      </c>
      <c r="H545" s="34">
        <v>102</v>
      </c>
      <c r="I545" s="34">
        <v>59</v>
      </c>
      <c r="J545" s="34">
        <v>77</v>
      </c>
      <c r="K545" s="73">
        <v>56</v>
      </c>
      <c r="L545" s="34">
        <v>54.5</v>
      </c>
      <c r="M545" s="34">
        <v>31</v>
      </c>
      <c r="N545" s="34">
        <v>380</v>
      </c>
      <c r="O545" s="34" t="str">
        <f>IF(D545="理科",IF(N545&gt;=分数线!$C$2,"本科",""),IF(D545="文科",IF(N545&gt;=分数线!$C$3,"本科","")))</f>
        <v/>
      </c>
      <c r="P545" s="34">
        <f t="shared" si="261"/>
        <v>0</v>
      </c>
      <c r="Q545" s="34" t="str">
        <f>IF(D545="理科",IF(N545&gt;=分数线!$C$6,"重本",""),IF(D545="文科",IF(N545&gt;=分数线!$C$7,"重本","")))</f>
        <v/>
      </c>
      <c r="R545" s="34">
        <f t="shared" si="265"/>
        <v>0</v>
      </c>
      <c r="S545" s="34">
        <f t="shared" si="266"/>
        <v>0</v>
      </c>
      <c r="T545" s="34">
        <v>2</v>
      </c>
      <c r="U545" s="34" t="s">
        <v>1321</v>
      </c>
      <c r="V545" s="34">
        <f t="shared" si="267"/>
        <v>0</v>
      </c>
      <c r="W545" s="34" t="s">
        <v>1364</v>
      </c>
      <c r="X545" s="34">
        <f t="shared" si="267"/>
        <v>0</v>
      </c>
      <c r="Y545" s="34" t="s">
        <v>1333</v>
      </c>
      <c r="Z545" s="34">
        <f t="shared" si="267"/>
        <v>0</v>
      </c>
      <c r="AA545" s="34" t="s">
        <v>1336</v>
      </c>
      <c r="AB545" s="34">
        <f t="shared" si="267"/>
        <v>0</v>
      </c>
      <c r="AC545" s="34" t="s">
        <v>1338</v>
      </c>
      <c r="AD545" s="34">
        <f t="shared" si="268"/>
        <v>0</v>
      </c>
      <c r="AE545" s="34" t="s">
        <v>1368</v>
      </c>
      <c r="AF545" s="34">
        <f t="shared" si="269"/>
        <v>0</v>
      </c>
      <c r="AG545" s="34" t="e">
        <v>#N/A</v>
      </c>
      <c r="AH545" s="34" t="e">
        <v>#N/A</v>
      </c>
      <c r="AI545" s="34">
        <f t="shared" si="270"/>
        <v>0</v>
      </c>
      <c r="AJ545" s="34" t="e">
        <v>#N/A</v>
      </c>
      <c r="AK545" s="34">
        <f t="shared" si="271"/>
        <v>0</v>
      </c>
      <c r="AL545" s="34" t="e">
        <v>#N/A</v>
      </c>
      <c r="AM545" s="34">
        <f t="shared" si="272"/>
        <v>0</v>
      </c>
      <c r="AN545" s="34" t="e">
        <v>#N/A</v>
      </c>
      <c r="AO545" s="34">
        <f t="shared" si="273"/>
        <v>0</v>
      </c>
      <c r="AP545" s="34" t="e">
        <v>#N/A</v>
      </c>
      <c r="AQ545" s="34">
        <f t="shared" si="274"/>
        <v>0</v>
      </c>
      <c r="AR545" s="34" t="e">
        <v>#N/A</v>
      </c>
      <c r="AS545" s="34">
        <f t="shared" si="275"/>
        <v>0</v>
      </c>
      <c r="AT545" s="34" t="e">
        <v>#N/A</v>
      </c>
      <c r="AU545" s="34" t="e">
        <v>#N/A</v>
      </c>
      <c r="AV545" s="34">
        <f t="shared" si="276"/>
        <v>0</v>
      </c>
      <c r="AW545" s="34" t="e">
        <v>#N/A</v>
      </c>
      <c r="AX545" s="34">
        <f t="shared" si="276"/>
        <v>0</v>
      </c>
      <c r="AY545" s="34" t="e">
        <v>#N/A</v>
      </c>
      <c r="AZ545" s="34">
        <f t="shared" si="276"/>
        <v>0</v>
      </c>
      <c r="BA545" s="34" t="e">
        <v>#N/A</v>
      </c>
      <c r="BB545" s="34">
        <f t="shared" si="276"/>
        <v>0</v>
      </c>
      <c r="BC545" s="34" t="e">
        <v>#N/A</v>
      </c>
      <c r="BD545" s="34">
        <f t="shared" si="277"/>
        <v>0</v>
      </c>
      <c r="BE545" s="34" t="e">
        <v>#N/A</v>
      </c>
      <c r="BF545" s="34">
        <f t="shared" si="278"/>
        <v>0</v>
      </c>
      <c r="BG545" s="34" t="e">
        <v>#N/A</v>
      </c>
      <c r="BH545" s="34" t="e">
        <v>#N/A</v>
      </c>
      <c r="BI545" s="34">
        <f t="shared" si="279"/>
        <v>0</v>
      </c>
      <c r="BJ545" s="34" t="e">
        <v>#N/A</v>
      </c>
      <c r="BK545" s="34">
        <f t="shared" si="280"/>
        <v>0</v>
      </c>
      <c r="BL545" s="34" t="e">
        <v>#N/A</v>
      </c>
      <c r="BM545" s="34">
        <f t="shared" si="281"/>
        <v>0</v>
      </c>
      <c r="BN545" s="34" t="e">
        <v>#N/A</v>
      </c>
      <c r="BO545" s="34">
        <f t="shared" si="282"/>
        <v>0</v>
      </c>
      <c r="BP545" s="34" t="e">
        <v>#N/A</v>
      </c>
      <c r="BQ545" s="34">
        <f t="shared" si="283"/>
        <v>0</v>
      </c>
      <c r="BR545" s="34" t="e">
        <v>#N/A</v>
      </c>
      <c r="BS545" s="34">
        <f t="shared" si="284"/>
        <v>0</v>
      </c>
      <c r="BT545" s="34" t="e">
        <v>#N/A</v>
      </c>
      <c r="BU545" s="34" t="e">
        <v>#N/A</v>
      </c>
      <c r="BV545" s="34">
        <f t="shared" si="285"/>
        <v>0</v>
      </c>
      <c r="BW545" s="34" t="e">
        <v>#N/A</v>
      </c>
      <c r="BX545" s="34">
        <f t="shared" si="285"/>
        <v>0</v>
      </c>
      <c r="BY545" s="34" t="s">
        <v>1333</v>
      </c>
      <c r="BZ545" s="34">
        <f t="shared" si="285"/>
        <v>0</v>
      </c>
      <c r="CA545" s="34" t="e">
        <v>#N/A</v>
      </c>
      <c r="CB545" s="34">
        <f t="shared" si="285"/>
        <v>0</v>
      </c>
      <c r="CC545" s="34" t="e">
        <v>#N/A</v>
      </c>
      <c r="CD545" s="34">
        <f t="shared" si="285"/>
        <v>0</v>
      </c>
      <c r="CE545" s="34" t="e">
        <v>#N/A</v>
      </c>
      <c r="CF545" s="34">
        <f t="shared" si="285"/>
        <v>0</v>
      </c>
      <c r="CG545" s="34">
        <v>2</v>
      </c>
      <c r="CH545" s="34" t="s">
        <v>1321</v>
      </c>
      <c r="CI545" s="34">
        <f t="shared" si="286"/>
        <v>0</v>
      </c>
      <c r="CJ545" s="34" t="s">
        <v>1328</v>
      </c>
      <c r="CK545" s="34">
        <f t="shared" si="287"/>
        <v>0</v>
      </c>
      <c r="CL545" s="34" t="s">
        <v>1333</v>
      </c>
      <c r="CM545" s="34">
        <f t="shared" si="288"/>
        <v>0</v>
      </c>
      <c r="CN545" s="34" t="s">
        <v>1337</v>
      </c>
      <c r="CO545" s="34">
        <f t="shared" si="289"/>
        <v>0</v>
      </c>
      <c r="CP545" s="34" t="s">
        <v>1338</v>
      </c>
      <c r="CQ545" s="34">
        <f t="shared" si="290"/>
        <v>0</v>
      </c>
      <c r="CR545" s="34" t="s">
        <v>1347</v>
      </c>
      <c r="CS545" s="34">
        <f t="shared" si="291"/>
        <v>0</v>
      </c>
    </row>
    <row r="546" spans="1:97" s="44" customFormat="1" ht="15.75">
      <c r="A546" s="42" t="s">
        <v>1232</v>
      </c>
      <c r="B546" s="40" t="s">
        <v>717</v>
      </c>
      <c r="C546" s="42" t="s">
        <v>44</v>
      </c>
      <c r="D546" s="42" t="s">
        <v>9</v>
      </c>
      <c r="E546" s="35"/>
      <c r="F546" s="42">
        <v>0.3</v>
      </c>
      <c r="G546" s="34">
        <v>0</v>
      </c>
      <c r="H546" s="34">
        <v>93</v>
      </c>
      <c r="I546" s="34">
        <v>67</v>
      </c>
      <c r="J546" s="34">
        <v>71</v>
      </c>
      <c r="K546" s="73">
        <v>63</v>
      </c>
      <c r="L546" s="34">
        <v>49</v>
      </c>
      <c r="M546" s="34">
        <v>36</v>
      </c>
      <c r="N546" s="34">
        <v>379</v>
      </c>
      <c r="O546" s="34" t="str">
        <f>IF(D546="理科",IF(N546&gt;=分数线!$C$2,"本科",""),IF(D546="文科",IF(N546&gt;=分数线!$C$3,"本科","")))</f>
        <v/>
      </c>
      <c r="P546" s="34">
        <f t="shared" si="261"/>
        <v>-10.799999999999999</v>
      </c>
      <c r="Q546" s="34" t="str">
        <f>IF(D546="理科",IF(N546&gt;=分数线!$C$6,"重本",""),IF(D546="文科",IF(N546&gt;=分数线!$C$7,"重本","")))</f>
        <v/>
      </c>
      <c r="R546" s="34">
        <f t="shared" si="265"/>
        <v>0</v>
      </c>
      <c r="S546" s="34">
        <f t="shared" si="266"/>
        <v>-10.799999999999999</v>
      </c>
      <c r="T546" s="34">
        <v>2</v>
      </c>
      <c r="U546" s="34" t="s">
        <v>1321</v>
      </c>
      <c r="V546" s="34">
        <f t="shared" si="267"/>
        <v>-0.17999999999999997</v>
      </c>
      <c r="W546" s="34" t="s">
        <v>1364</v>
      </c>
      <c r="X546" s="34">
        <f t="shared" si="267"/>
        <v>-0.17999999999999997</v>
      </c>
      <c r="Y546" s="34" t="s">
        <v>1333</v>
      </c>
      <c r="Z546" s="34">
        <f t="shared" si="267"/>
        <v>-0.17999999999999997</v>
      </c>
      <c r="AA546" s="34" t="s">
        <v>1336</v>
      </c>
      <c r="AB546" s="34">
        <f t="shared" si="267"/>
        <v>-0.17999999999999997</v>
      </c>
      <c r="AC546" s="34" t="s">
        <v>1338</v>
      </c>
      <c r="AD546" s="34">
        <f t="shared" si="268"/>
        <v>-0.17999999999999997</v>
      </c>
      <c r="AE546" s="34" t="s">
        <v>1368</v>
      </c>
      <c r="AF546" s="34">
        <f t="shared" si="269"/>
        <v>-0.17999999999999997</v>
      </c>
      <c r="AG546" s="34" t="s">
        <v>222</v>
      </c>
      <c r="AH546" s="34" t="s">
        <v>1321</v>
      </c>
      <c r="AI546" s="34">
        <f t="shared" si="270"/>
        <v>-0.17999999999999997</v>
      </c>
      <c r="AJ546" s="34" t="s">
        <v>1364</v>
      </c>
      <c r="AK546" s="34">
        <f t="shared" si="271"/>
        <v>-0.17999999999999997</v>
      </c>
      <c r="AL546" s="34" t="s">
        <v>1333</v>
      </c>
      <c r="AM546" s="34">
        <f t="shared" si="272"/>
        <v>-0.17999999999999997</v>
      </c>
      <c r="AN546" s="34" t="s">
        <v>1336</v>
      </c>
      <c r="AO546" s="34">
        <f t="shared" si="273"/>
        <v>-0.17999999999999997</v>
      </c>
      <c r="AP546" s="34" t="s">
        <v>1338</v>
      </c>
      <c r="AQ546" s="34">
        <f t="shared" si="274"/>
        <v>-0.17999999999999997</v>
      </c>
      <c r="AR546" s="34" t="s">
        <v>1347</v>
      </c>
      <c r="AS546" s="34">
        <f t="shared" si="275"/>
        <v>-0.17999999999999997</v>
      </c>
      <c r="AT546" s="34" t="s">
        <v>222</v>
      </c>
      <c r="AU546" s="34" t="s">
        <v>1321</v>
      </c>
      <c r="AV546" s="34">
        <f t="shared" si="276"/>
        <v>-0.26999999999999996</v>
      </c>
      <c r="AW546" s="34" t="s">
        <v>1328</v>
      </c>
      <c r="AX546" s="34">
        <f t="shared" si="276"/>
        <v>-0.26999999999999996</v>
      </c>
      <c r="AY546" s="34" t="s">
        <v>1333</v>
      </c>
      <c r="AZ546" s="34">
        <f t="shared" si="276"/>
        <v>-0.26999999999999996</v>
      </c>
      <c r="BA546" s="34" t="s">
        <v>74</v>
      </c>
      <c r="BB546" s="34">
        <f t="shared" si="276"/>
        <v>-0.26999999999999996</v>
      </c>
      <c r="BC546" s="34" t="s">
        <v>1338</v>
      </c>
      <c r="BD546" s="34">
        <f t="shared" si="277"/>
        <v>-0.26999999999999996</v>
      </c>
      <c r="BE546" s="34" t="s">
        <v>1347</v>
      </c>
      <c r="BF546" s="34">
        <f t="shared" si="278"/>
        <v>-0.26999999999999996</v>
      </c>
      <c r="BG546" s="34">
        <v>2</v>
      </c>
      <c r="BH546" s="34" t="s">
        <v>1321</v>
      </c>
      <c r="BI546" s="34">
        <f t="shared" si="279"/>
        <v>-0.26999999999999996</v>
      </c>
      <c r="BJ546" s="34" t="s">
        <v>1328</v>
      </c>
      <c r="BK546" s="34">
        <f t="shared" si="280"/>
        <v>-0.26999999999999996</v>
      </c>
      <c r="BL546" s="34" t="s">
        <v>1333</v>
      </c>
      <c r="BM546" s="34">
        <f t="shared" si="281"/>
        <v>-0.26999999999999996</v>
      </c>
      <c r="BN546" s="34" t="s">
        <v>74</v>
      </c>
      <c r="BO546" s="34">
        <f t="shared" si="282"/>
        <v>-0.26999999999999996</v>
      </c>
      <c r="BP546" s="34" t="s">
        <v>1338</v>
      </c>
      <c r="BQ546" s="34">
        <f t="shared" si="283"/>
        <v>-0.26999999999999996</v>
      </c>
      <c r="BR546" s="34" t="s">
        <v>1347</v>
      </c>
      <c r="BS546" s="34">
        <f t="shared" si="284"/>
        <v>-0.26999999999999996</v>
      </c>
      <c r="BT546" s="34">
        <v>2</v>
      </c>
      <c r="BU546" s="34" t="s">
        <v>1321</v>
      </c>
      <c r="BV546" s="34">
        <f t="shared" si="285"/>
        <v>-0.44999999999999996</v>
      </c>
      <c r="BW546" s="34" t="s">
        <v>1328</v>
      </c>
      <c r="BX546" s="34">
        <f t="shared" si="285"/>
        <v>-0.44999999999999996</v>
      </c>
      <c r="BY546" s="34" t="s">
        <v>1333</v>
      </c>
      <c r="BZ546" s="34">
        <f t="shared" si="285"/>
        <v>-0.44999999999999996</v>
      </c>
      <c r="CA546" s="34" t="s">
        <v>21</v>
      </c>
      <c r="CB546" s="34">
        <f t="shared" si="285"/>
        <v>-0.44999999999999996</v>
      </c>
      <c r="CC546" s="34" t="s">
        <v>1338</v>
      </c>
      <c r="CD546" s="34">
        <f t="shared" si="285"/>
        <v>-0.44999999999999996</v>
      </c>
      <c r="CE546" s="34" t="s">
        <v>1347</v>
      </c>
      <c r="CF546" s="34">
        <f t="shared" si="285"/>
        <v>-0.44999999999999996</v>
      </c>
      <c r="CG546" s="34">
        <v>2</v>
      </c>
      <c r="CH546" s="34" t="s">
        <v>1321</v>
      </c>
      <c r="CI546" s="34">
        <f t="shared" si="286"/>
        <v>-0.44999999999999996</v>
      </c>
      <c r="CJ546" s="34" t="s">
        <v>1328</v>
      </c>
      <c r="CK546" s="34">
        <f t="shared" si="287"/>
        <v>-0.44999999999999996</v>
      </c>
      <c r="CL546" s="34" t="s">
        <v>1333</v>
      </c>
      <c r="CM546" s="34">
        <f t="shared" si="288"/>
        <v>-0.44999999999999996</v>
      </c>
      <c r="CN546" s="34" t="s">
        <v>1337</v>
      </c>
      <c r="CO546" s="34">
        <f t="shared" si="289"/>
        <v>-0.44999999999999996</v>
      </c>
      <c r="CP546" s="34" t="s">
        <v>1338</v>
      </c>
      <c r="CQ546" s="34">
        <f t="shared" si="290"/>
        <v>-0.44999999999999996</v>
      </c>
      <c r="CR546" s="34" t="s">
        <v>1347</v>
      </c>
      <c r="CS546" s="34">
        <f t="shared" si="291"/>
        <v>-0.44999999999999996</v>
      </c>
    </row>
    <row r="547" spans="1:97" s="44" customFormat="1" ht="15.75">
      <c r="A547" s="42" t="s">
        <v>1233</v>
      </c>
      <c r="B547" s="40" t="s">
        <v>718</v>
      </c>
      <c r="C547" s="42" t="s">
        <v>44</v>
      </c>
      <c r="D547" s="42" t="s">
        <v>9</v>
      </c>
      <c r="E547" s="35"/>
      <c r="F547" s="42">
        <v>0</v>
      </c>
      <c r="G547" s="34">
        <v>0</v>
      </c>
      <c r="H547" s="34">
        <v>102</v>
      </c>
      <c r="I547" s="34">
        <v>51</v>
      </c>
      <c r="J547" s="34">
        <v>62</v>
      </c>
      <c r="K547" s="73">
        <v>54</v>
      </c>
      <c r="L547" s="34">
        <v>72</v>
      </c>
      <c r="M547" s="34">
        <v>38</v>
      </c>
      <c r="N547" s="34">
        <v>379</v>
      </c>
      <c r="O547" s="34" t="str">
        <f>IF(D547="理科",IF(N547&gt;=分数线!$C$2,"本科",""),IF(D547="文科",IF(N547&gt;=分数线!$C$3,"本科","")))</f>
        <v/>
      </c>
      <c r="P547" s="34">
        <f t="shared" si="261"/>
        <v>0</v>
      </c>
      <c r="Q547" s="34" t="str">
        <f>IF(D547="理科",IF(N547&gt;=分数线!$C$6,"重本",""),IF(D547="文科",IF(N547&gt;=分数线!$C$7,"重本","")))</f>
        <v/>
      </c>
      <c r="R547" s="34">
        <f t="shared" si="265"/>
        <v>0</v>
      </c>
      <c r="S547" s="34">
        <f t="shared" si="266"/>
        <v>0</v>
      </c>
      <c r="T547" s="34">
        <v>7</v>
      </c>
      <c r="U547" s="34" t="s">
        <v>1362</v>
      </c>
      <c r="V547" s="34">
        <f t="shared" si="267"/>
        <v>0</v>
      </c>
      <c r="W547" s="34" t="s">
        <v>1363</v>
      </c>
      <c r="X547" s="34">
        <f t="shared" si="267"/>
        <v>0</v>
      </c>
      <c r="Y547" s="34" t="s">
        <v>1332</v>
      </c>
      <c r="Z547" s="34">
        <f t="shared" si="267"/>
        <v>0</v>
      </c>
      <c r="AA547" s="34" t="s">
        <v>74</v>
      </c>
      <c r="AB547" s="34">
        <f t="shared" si="267"/>
        <v>0</v>
      </c>
      <c r="AC547" s="34" t="s">
        <v>1341</v>
      </c>
      <c r="AD547" s="34">
        <f t="shared" si="268"/>
        <v>0</v>
      </c>
      <c r="AE547" s="34" t="s">
        <v>1347</v>
      </c>
      <c r="AF547" s="34">
        <f t="shared" si="269"/>
        <v>0</v>
      </c>
      <c r="AG547" s="34" t="s">
        <v>222</v>
      </c>
      <c r="AH547" s="34" t="s">
        <v>1321</v>
      </c>
      <c r="AI547" s="34">
        <f t="shared" si="270"/>
        <v>0</v>
      </c>
      <c r="AJ547" s="34" t="s">
        <v>1364</v>
      </c>
      <c r="AK547" s="34">
        <f t="shared" si="271"/>
        <v>0</v>
      </c>
      <c r="AL547" s="34" t="s">
        <v>1333</v>
      </c>
      <c r="AM547" s="34">
        <f t="shared" si="272"/>
        <v>0</v>
      </c>
      <c r="AN547" s="34" t="s">
        <v>1336</v>
      </c>
      <c r="AO547" s="34">
        <f t="shared" si="273"/>
        <v>0</v>
      </c>
      <c r="AP547" s="34" t="s">
        <v>1338</v>
      </c>
      <c r="AQ547" s="34">
        <f t="shared" si="274"/>
        <v>0</v>
      </c>
      <c r="AR547" s="34" t="s">
        <v>1347</v>
      </c>
      <c r="AS547" s="34">
        <f t="shared" si="275"/>
        <v>0</v>
      </c>
      <c r="AT547" s="34" t="s">
        <v>222</v>
      </c>
      <c r="AU547" s="34" t="s">
        <v>1321</v>
      </c>
      <c r="AV547" s="34">
        <f t="shared" si="276"/>
        <v>0</v>
      </c>
      <c r="AW547" s="34" t="s">
        <v>1328</v>
      </c>
      <c r="AX547" s="34">
        <f t="shared" si="276"/>
        <v>0</v>
      </c>
      <c r="AY547" s="34" t="s">
        <v>1333</v>
      </c>
      <c r="AZ547" s="34">
        <f t="shared" si="276"/>
        <v>0</v>
      </c>
      <c r="BA547" s="34" t="s">
        <v>74</v>
      </c>
      <c r="BB547" s="34">
        <f t="shared" si="276"/>
        <v>0</v>
      </c>
      <c r="BC547" s="34" t="s">
        <v>1338</v>
      </c>
      <c r="BD547" s="34">
        <f t="shared" si="277"/>
        <v>0</v>
      </c>
      <c r="BE547" s="34" t="s">
        <v>1347</v>
      </c>
      <c r="BF547" s="34">
        <f t="shared" si="278"/>
        <v>0</v>
      </c>
      <c r="BG547" s="34">
        <v>2</v>
      </c>
      <c r="BH547" s="34" t="s">
        <v>1321</v>
      </c>
      <c r="BI547" s="34">
        <f t="shared" si="279"/>
        <v>0</v>
      </c>
      <c r="BJ547" s="34" t="s">
        <v>1328</v>
      </c>
      <c r="BK547" s="34">
        <f t="shared" si="280"/>
        <v>0</v>
      </c>
      <c r="BL547" s="34" t="s">
        <v>1333</v>
      </c>
      <c r="BM547" s="34">
        <f t="shared" si="281"/>
        <v>0</v>
      </c>
      <c r="BN547" s="34" t="s">
        <v>74</v>
      </c>
      <c r="BO547" s="34">
        <f t="shared" si="282"/>
        <v>0</v>
      </c>
      <c r="BP547" s="34" t="s">
        <v>1338</v>
      </c>
      <c r="BQ547" s="34">
        <f t="shared" si="283"/>
        <v>0</v>
      </c>
      <c r="BR547" s="34" t="s">
        <v>1347</v>
      </c>
      <c r="BS547" s="34">
        <f t="shared" si="284"/>
        <v>0</v>
      </c>
      <c r="BT547" s="34">
        <v>2</v>
      </c>
      <c r="BU547" s="34" t="s">
        <v>1321</v>
      </c>
      <c r="BV547" s="34">
        <f t="shared" si="285"/>
        <v>0</v>
      </c>
      <c r="BW547" s="34" t="s">
        <v>1328</v>
      </c>
      <c r="BX547" s="34">
        <f t="shared" si="285"/>
        <v>0</v>
      </c>
      <c r="BY547" s="34" t="s">
        <v>1333</v>
      </c>
      <c r="BZ547" s="34">
        <f t="shared" si="285"/>
        <v>0</v>
      </c>
      <c r="CA547" s="34" t="s">
        <v>21</v>
      </c>
      <c r="CB547" s="34">
        <f t="shared" si="285"/>
        <v>0</v>
      </c>
      <c r="CC547" s="34" t="s">
        <v>1338</v>
      </c>
      <c r="CD547" s="34">
        <f t="shared" si="285"/>
        <v>0</v>
      </c>
      <c r="CE547" s="34" t="s">
        <v>1347</v>
      </c>
      <c r="CF547" s="34">
        <f t="shared" si="285"/>
        <v>0</v>
      </c>
      <c r="CG547" s="34">
        <v>2</v>
      </c>
      <c r="CH547" s="34" t="s">
        <v>1321</v>
      </c>
      <c r="CI547" s="34">
        <f t="shared" si="286"/>
        <v>0</v>
      </c>
      <c r="CJ547" s="34" t="s">
        <v>1328</v>
      </c>
      <c r="CK547" s="34">
        <f t="shared" si="287"/>
        <v>0</v>
      </c>
      <c r="CL547" s="34" t="s">
        <v>1333</v>
      </c>
      <c r="CM547" s="34">
        <f t="shared" si="288"/>
        <v>0</v>
      </c>
      <c r="CN547" s="34" t="s">
        <v>1337</v>
      </c>
      <c r="CO547" s="34">
        <f t="shared" si="289"/>
        <v>0</v>
      </c>
      <c r="CP547" s="34" t="s">
        <v>1338</v>
      </c>
      <c r="CQ547" s="34">
        <f t="shared" si="290"/>
        <v>0</v>
      </c>
      <c r="CR547" s="34" t="s">
        <v>1347</v>
      </c>
      <c r="CS547" s="34">
        <f t="shared" si="291"/>
        <v>0</v>
      </c>
    </row>
    <row r="548" spans="1:97" s="44" customFormat="1" ht="15.75">
      <c r="A548" s="42" t="s">
        <v>1234</v>
      </c>
      <c r="B548" s="40" t="s">
        <v>719</v>
      </c>
      <c r="C548" s="42" t="s">
        <v>44</v>
      </c>
      <c r="D548" s="42" t="s">
        <v>9</v>
      </c>
      <c r="E548" s="35"/>
      <c r="F548" s="42">
        <v>0</v>
      </c>
      <c r="G548" s="34">
        <v>0</v>
      </c>
      <c r="H548" s="34">
        <v>94</v>
      </c>
      <c r="I548" s="34">
        <v>68</v>
      </c>
      <c r="J548" s="34">
        <v>43</v>
      </c>
      <c r="K548" s="73">
        <v>64.5</v>
      </c>
      <c r="L548" s="34">
        <v>62.5</v>
      </c>
      <c r="M548" s="34">
        <v>45</v>
      </c>
      <c r="N548" s="34">
        <v>377</v>
      </c>
      <c r="O548" s="34" t="str">
        <f>IF(D548="理科",IF(N548&gt;=分数线!$C$2,"本科",""),IF(D548="文科",IF(N548&gt;=分数线!$C$3,"本科","")))</f>
        <v/>
      </c>
      <c r="P548" s="34">
        <f t="shared" si="261"/>
        <v>0</v>
      </c>
      <c r="Q548" s="34" t="str">
        <f>IF(D548="理科",IF(N548&gt;=分数线!$C$6,"重本",""),IF(D548="文科",IF(N548&gt;=分数线!$C$7,"重本","")))</f>
        <v/>
      </c>
      <c r="R548" s="34">
        <f t="shared" si="265"/>
        <v>0</v>
      </c>
      <c r="S548" s="34">
        <f t="shared" si="266"/>
        <v>0</v>
      </c>
      <c r="T548" s="34">
        <v>9</v>
      </c>
      <c r="U548" s="34" t="s">
        <v>1325</v>
      </c>
      <c r="V548" s="34">
        <f t="shared" si="267"/>
        <v>0</v>
      </c>
      <c r="W548" s="34" t="s">
        <v>1360</v>
      </c>
      <c r="X548" s="34">
        <f t="shared" si="267"/>
        <v>0</v>
      </c>
      <c r="Y548" s="34" t="s">
        <v>1335</v>
      </c>
      <c r="Z548" s="34">
        <f t="shared" si="267"/>
        <v>0</v>
      </c>
      <c r="AA548" s="34" t="s">
        <v>1367</v>
      </c>
      <c r="AB548" s="34">
        <f t="shared" si="267"/>
        <v>0</v>
      </c>
      <c r="AC548" s="34" t="s">
        <v>1338</v>
      </c>
      <c r="AD548" s="34">
        <f t="shared" si="268"/>
        <v>0</v>
      </c>
      <c r="AE548" s="34" t="s">
        <v>1346</v>
      </c>
      <c r="AF548" s="34">
        <f t="shared" si="269"/>
        <v>0</v>
      </c>
      <c r="AG548" s="34" t="s">
        <v>226</v>
      </c>
      <c r="AH548" s="34" t="s">
        <v>1320</v>
      </c>
      <c r="AI548" s="34">
        <f t="shared" si="270"/>
        <v>0</v>
      </c>
      <c r="AJ548" s="34" t="s">
        <v>1327</v>
      </c>
      <c r="AK548" s="34">
        <f t="shared" si="271"/>
        <v>0</v>
      </c>
      <c r="AL548" s="34" t="s">
        <v>1332</v>
      </c>
      <c r="AM548" s="34">
        <f t="shared" si="272"/>
        <v>0</v>
      </c>
      <c r="AN548" s="34" t="s">
        <v>1367</v>
      </c>
      <c r="AO548" s="34">
        <f t="shared" si="273"/>
        <v>0</v>
      </c>
      <c r="AP548" s="34" t="s">
        <v>1341</v>
      </c>
      <c r="AQ548" s="34">
        <f t="shared" si="274"/>
        <v>0</v>
      </c>
      <c r="AR548" s="34" t="s">
        <v>1346</v>
      </c>
      <c r="AS548" s="34">
        <f t="shared" si="275"/>
        <v>0</v>
      </c>
      <c r="AT548" s="34" t="s">
        <v>226</v>
      </c>
      <c r="AU548" s="34" t="s">
        <v>1320</v>
      </c>
      <c r="AV548" s="34">
        <f t="shared" si="276"/>
        <v>0</v>
      </c>
      <c r="AW548" s="34" t="s">
        <v>1327</v>
      </c>
      <c r="AX548" s="34">
        <f t="shared" si="276"/>
        <v>0</v>
      </c>
      <c r="AY548" s="34" t="s">
        <v>1332</v>
      </c>
      <c r="AZ548" s="34">
        <f t="shared" si="276"/>
        <v>0</v>
      </c>
      <c r="BA548" s="34" t="s">
        <v>1336</v>
      </c>
      <c r="BB548" s="34">
        <f t="shared" si="276"/>
        <v>0</v>
      </c>
      <c r="BC548" s="34" t="s">
        <v>1341</v>
      </c>
      <c r="BD548" s="34">
        <f t="shared" si="277"/>
        <v>0</v>
      </c>
      <c r="BE548" s="34" t="s">
        <v>1346</v>
      </c>
      <c r="BF548" s="34">
        <f t="shared" si="278"/>
        <v>0</v>
      </c>
      <c r="BG548" s="34">
        <v>1</v>
      </c>
      <c r="BH548" s="34" t="s">
        <v>1320</v>
      </c>
      <c r="BI548" s="34">
        <f t="shared" si="279"/>
        <v>0</v>
      </c>
      <c r="BJ548" s="34" t="s">
        <v>1327</v>
      </c>
      <c r="BK548" s="34">
        <f t="shared" si="280"/>
        <v>0</v>
      </c>
      <c r="BL548" s="34" t="s">
        <v>1332</v>
      </c>
      <c r="BM548" s="34">
        <f t="shared" si="281"/>
        <v>0</v>
      </c>
      <c r="BN548" s="34" t="s">
        <v>1336</v>
      </c>
      <c r="BO548" s="34">
        <f t="shared" si="282"/>
        <v>0</v>
      </c>
      <c r="BP548" s="34" t="s">
        <v>1341</v>
      </c>
      <c r="BQ548" s="34">
        <f t="shared" si="283"/>
        <v>0</v>
      </c>
      <c r="BR548" s="34" t="s">
        <v>1346</v>
      </c>
      <c r="BS548" s="34">
        <f t="shared" si="284"/>
        <v>0</v>
      </c>
      <c r="BT548" s="34" t="e">
        <v>#N/A</v>
      </c>
      <c r="BU548" s="34" t="e">
        <v>#N/A</v>
      </c>
      <c r="BV548" s="34">
        <f t="shared" si="285"/>
        <v>0</v>
      </c>
      <c r="BW548" s="34" t="e">
        <v>#N/A</v>
      </c>
      <c r="BX548" s="34">
        <f t="shared" si="285"/>
        <v>0</v>
      </c>
      <c r="BY548" s="34" t="s">
        <v>1332</v>
      </c>
      <c r="BZ548" s="34">
        <f t="shared" si="285"/>
        <v>0</v>
      </c>
      <c r="CA548" s="34" t="e">
        <v>#N/A</v>
      </c>
      <c r="CB548" s="34">
        <f t="shared" si="285"/>
        <v>0</v>
      </c>
      <c r="CC548" s="34" t="e">
        <v>#N/A</v>
      </c>
      <c r="CD548" s="34">
        <f t="shared" si="285"/>
        <v>0</v>
      </c>
      <c r="CE548" s="34" t="e">
        <v>#N/A</v>
      </c>
      <c r="CF548" s="34">
        <f t="shared" si="285"/>
        <v>0</v>
      </c>
      <c r="CG548" s="34">
        <v>1</v>
      </c>
      <c r="CH548" s="34" t="s">
        <v>1320</v>
      </c>
      <c r="CI548" s="34">
        <f t="shared" si="286"/>
        <v>0</v>
      </c>
      <c r="CJ548" s="34" t="s">
        <v>1327</v>
      </c>
      <c r="CK548" s="34">
        <f t="shared" si="287"/>
        <v>0</v>
      </c>
      <c r="CL548" s="34" t="s">
        <v>1332</v>
      </c>
      <c r="CM548" s="34">
        <f t="shared" si="288"/>
        <v>0</v>
      </c>
      <c r="CN548" s="34" t="s">
        <v>1336</v>
      </c>
      <c r="CO548" s="34">
        <f t="shared" si="289"/>
        <v>0</v>
      </c>
      <c r="CP548" s="34" t="s">
        <v>1341</v>
      </c>
      <c r="CQ548" s="34">
        <f t="shared" si="290"/>
        <v>0</v>
      </c>
      <c r="CR548" s="34" t="s">
        <v>1346</v>
      </c>
      <c r="CS548" s="34">
        <f t="shared" si="291"/>
        <v>0</v>
      </c>
    </row>
    <row r="549" spans="1:97" s="44" customFormat="1" ht="15.75">
      <c r="A549" s="42" t="s">
        <v>1235</v>
      </c>
      <c r="B549" s="40" t="s">
        <v>720</v>
      </c>
      <c r="C549" s="42" t="s">
        <v>44</v>
      </c>
      <c r="D549" s="42" t="s">
        <v>9</v>
      </c>
      <c r="E549" s="35"/>
      <c r="F549" s="42">
        <v>0</v>
      </c>
      <c r="G549" s="34">
        <v>0</v>
      </c>
      <c r="H549" s="34">
        <v>93</v>
      </c>
      <c r="I549" s="34">
        <v>74</v>
      </c>
      <c r="J549" s="34">
        <v>26</v>
      </c>
      <c r="K549" s="73">
        <v>55</v>
      </c>
      <c r="L549" s="34">
        <v>63.5</v>
      </c>
      <c r="M549" s="34">
        <v>65</v>
      </c>
      <c r="N549" s="34">
        <v>377</v>
      </c>
      <c r="O549" s="34" t="str">
        <f>IF(D549="理科",IF(N549&gt;=分数线!$C$2,"本科",""),IF(D549="文科",IF(N549&gt;=分数线!$C$3,"本科","")))</f>
        <v/>
      </c>
      <c r="P549" s="34">
        <f t="shared" si="261"/>
        <v>0</v>
      </c>
      <c r="Q549" s="34" t="str">
        <f>IF(D549="理科",IF(N549&gt;=分数线!$C$6,"重本",""),IF(D549="文科",IF(N549&gt;=分数线!$C$7,"重本","")))</f>
        <v/>
      </c>
      <c r="R549" s="34">
        <f t="shared" si="265"/>
        <v>0</v>
      </c>
      <c r="S549" s="34">
        <f t="shared" si="266"/>
        <v>0</v>
      </c>
      <c r="T549" s="34">
        <v>6</v>
      </c>
      <c r="U549" s="34" t="s">
        <v>1321</v>
      </c>
      <c r="V549" s="34">
        <f t="shared" si="267"/>
        <v>0</v>
      </c>
      <c r="W549" s="34" t="s">
        <v>1328</v>
      </c>
      <c r="X549" s="34">
        <f t="shared" si="267"/>
        <v>0</v>
      </c>
      <c r="Y549" s="34" t="s">
        <v>1353</v>
      </c>
      <c r="Z549" s="34">
        <f t="shared" si="267"/>
        <v>0</v>
      </c>
      <c r="AA549" s="34" t="s">
        <v>74</v>
      </c>
      <c r="AB549" s="34">
        <f t="shared" si="267"/>
        <v>0</v>
      </c>
      <c r="AC549" s="34" t="s">
        <v>75</v>
      </c>
      <c r="AD549" s="34">
        <f t="shared" si="268"/>
        <v>0</v>
      </c>
      <c r="AE549" s="34" t="s">
        <v>1368</v>
      </c>
      <c r="AF549" s="34">
        <f t="shared" si="269"/>
        <v>0</v>
      </c>
      <c r="AG549" s="34" t="s">
        <v>224</v>
      </c>
      <c r="AH549" s="34" t="s">
        <v>1320</v>
      </c>
      <c r="AI549" s="34">
        <f t="shared" si="270"/>
        <v>0</v>
      </c>
      <c r="AJ549" s="34" t="s">
        <v>1328</v>
      </c>
      <c r="AK549" s="34">
        <f t="shared" si="271"/>
        <v>0</v>
      </c>
      <c r="AL549" s="34" t="s">
        <v>1353</v>
      </c>
      <c r="AM549" s="34">
        <f t="shared" si="272"/>
        <v>0</v>
      </c>
      <c r="AN549" s="34" t="s">
        <v>74</v>
      </c>
      <c r="AO549" s="34">
        <f t="shared" si="273"/>
        <v>0</v>
      </c>
      <c r="AP549" s="34" t="s">
        <v>1338</v>
      </c>
      <c r="AQ549" s="34">
        <f t="shared" si="274"/>
        <v>0</v>
      </c>
      <c r="AR549" s="34" t="s">
        <v>1346</v>
      </c>
      <c r="AS549" s="34">
        <f t="shared" si="275"/>
        <v>0</v>
      </c>
      <c r="AT549" s="34" t="s">
        <v>224</v>
      </c>
      <c r="AU549" s="34" t="s">
        <v>1320</v>
      </c>
      <c r="AV549" s="34">
        <f t="shared" si="276"/>
        <v>0</v>
      </c>
      <c r="AW549" s="34" t="s">
        <v>982</v>
      </c>
      <c r="AX549" s="34">
        <f t="shared" si="276"/>
        <v>0</v>
      </c>
      <c r="AY549" s="34" t="s">
        <v>1361</v>
      </c>
      <c r="AZ549" s="34">
        <f t="shared" si="276"/>
        <v>0</v>
      </c>
      <c r="BA549" s="34" t="s">
        <v>74</v>
      </c>
      <c r="BB549" s="34">
        <f t="shared" si="276"/>
        <v>0</v>
      </c>
      <c r="BC549" s="34" t="s">
        <v>1338</v>
      </c>
      <c r="BD549" s="34">
        <f t="shared" si="277"/>
        <v>0</v>
      </c>
      <c r="BE549" s="34" t="s">
        <v>1346</v>
      </c>
      <c r="BF549" s="34">
        <f t="shared" si="278"/>
        <v>0</v>
      </c>
      <c r="BG549" s="34">
        <v>5</v>
      </c>
      <c r="BH549" s="34" t="s">
        <v>1320</v>
      </c>
      <c r="BI549" s="34">
        <f t="shared" si="279"/>
        <v>0</v>
      </c>
      <c r="BJ549" s="34" t="s">
        <v>982</v>
      </c>
      <c r="BK549" s="34">
        <f t="shared" si="280"/>
        <v>0</v>
      </c>
      <c r="BL549" s="34" t="s">
        <v>1354</v>
      </c>
      <c r="BM549" s="34">
        <f t="shared" si="281"/>
        <v>0</v>
      </c>
      <c r="BN549" s="34" t="s">
        <v>74</v>
      </c>
      <c r="BO549" s="34">
        <f t="shared" si="282"/>
        <v>0</v>
      </c>
      <c r="BP549" s="34" t="s">
        <v>1338</v>
      </c>
      <c r="BQ549" s="34">
        <f t="shared" si="283"/>
        <v>0</v>
      </c>
      <c r="BR549" s="34" t="s">
        <v>1346</v>
      </c>
      <c r="BS549" s="34">
        <f t="shared" si="284"/>
        <v>0</v>
      </c>
      <c r="BT549" s="34">
        <v>5</v>
      </c>
      <c r="BU549" s="34" t="s">
        <v>1320</v>
      </c>
      <c r="BV549" s="34">
        <f t="shared" si="285"/>
        <v>0</v>
      </c>
      <c r="BW549" s="34" t="s">
        <v>1329</v>
      </c>
      <c r="BX549" s="34">
        <f t="shared" si="285"/>
        <v>0</v>
      </c>
      <c r="BY549" s="34" t="s">
        <v>70</v>
      </c>
      <c r="BZ549" s="34">
        <f t="shared" si="285"/>
        <v>0</v>
      </c>
      <c r="CA549" s="34" t="s">
        <v>21</v>
      </c>
      <c r="CB549" s="34">
        <f t="shared" si="285"/>
        <v>0</v>
      </c>
      <c r="CC549" s="34" t="s">
        <v>1338</v>
      </c>
      <c r="CD549" s="34">
        <f t="shared" si="285"/>
        <v>0</v>
      </c>
      <c r="CE549" s="34" t="s">
        <v>1346</v>
      </c>
      <c r="CF549" s="34">
        <f t="shared" si="285"/>
        <v>0</v>
      </c>
      <c r="CG549" s="34">
        <v>5</v>
      </c>
      <c r="CH549" s="34" t="s">
        <v>1320</v>
      </c>
      <c r="CI549" s="34">
        <f t="shared" si="286"/>
        <v>0</v>
      </c>
      <c r="CJ549" s="34" t="s">
        <v>1329</v>
      </c>
      <c r="CK549" s="34">
        <f t="shared" si="287"/>
        <v>0</v>
      </c>
      <c r="CL549" s="34" t="s">
        <v>70</v>
      </c>
      <c r="CM549" s="34">
        <f t="shared" si="288"/>
        <v>0</v>
      </c>
      <c r="CN549" s="34" t="s">
        <v>1337</v>
      </c>
      <c r="CO549" s="34">
        <f t="shared" si="289"/>
        <v>0</v>
      </c>
      <c r="CP549" s="34" t="s">
        <v>1338</v>
      </c>
      <c r="CQ549" s="34">
        <f t="shared" si="290"/>
        <v>0</v>
      </c>
      <c r="CR549" s="34" t="s">
        <v>1346</v>
      </c>
      <c r="CS549" s="34">
        <f t="shared" si="291"/>
        <v>0</v>
      </c>
    </row>
    <row r="550" spans="1:97" s="44" customFormat="1" ht="15.75">
      <c r="A550" s="42" t="s">
        <v>1236</v>
      </c>
      <c r="B550" s="40" t="s">
        <v>721</v>
      </c>
      <c r="C550" s="42" t="s">
        <v>44</v>
      </c>
      <c r="D550" s="42" t="s">
        <v>9</v>
      </c>
      <c r="E550" s="35"/>
      <c r="F550" s="42">
        <v>0</v>
      </c>
      <c r="G550" s="34">
        <v>0</v>
      </c>
      <c r="H550" s="34">
        <v>93</v>
      </c>
      <c r="I550" s="34">
        <v>60</v>
      </c>
      <c r="J550" s="34">
        <v>62</v>
      </c>
      <c r="K550" s="73">
        <v>57</v>
      </c>
      <c r="L550" s="34">
        <v>54.5</v>
      </c>
      <c r="M550" s="34">
        <v>50</v>
      </c>
      <c r="N550" s="34">
        <v>377</v>
      </c>
      <c r="O550" s="34" t="str">
        <f>IF(D550="理科",IF(N550&gt;=分数线!$C$2,"本科",""),IF(D550="文科",IF(N550&gt;=分数线!$C$3,"本科","")))</f>
        <v/>
      </c>
      <c r="P550" s="34">
        <f t="shared" si="261"/>
        <v>0</v>
      </c>
      <c r="Q550" s="34" t="str">
        <f>IF(D550="理科",IF(N550&gt;=分数线!$C$6,"重本",""),IF(D550="文科",IF(N550&gt;=分数线!$C$7,"重本","")))</f>
        <v/>
      </c>
      <c r="R550" s="34">
        <f t="shared" si="265"/>
        <v>0</v>
      </c>
      <c r="S550" s="34">
        <f t="shared" si="266"/>
        <v>0</v>
      </c>
      <c r="T550" s="34">
        <v>5</v>
      </c>
      <c r="U550" s="34" t="s">
        <v>1320</v>
      </c>
      <c r="V550" s="34">
        <f t="shared" si="267"/>
        <v>0</v>
      </c>
      <c r="W550" s="34" t="s">
        <v>1328</v>
      </c>
      <c r="X550" s="34">
        <f t="shared" si="267"/>
        <v>0</v>
      </c>
      <c r="Y550" s="34" t="s">
        <v>1353</v>
      </c>
      <c r="Z550" s="34">
        <f t="shared" si="267"/>
        <v>0</v>
      </c>
      <c r="AA550" s="34" t="s">
        <v>74</v>
      </c>
      <c r="AB550" s="34">
        <f t="shared" si="267"/>
        <v>0</v>
      </c>
      <c r="AC550" s="34" t="s">
        <v>1338</v>
      </c>
      <c r="AD550" s="34">
        <f t="shared" si="268"/>
        <v>0</v>
      </c>
      <c r="AE550" s="34" t="s">
        <v>1346</v>
      </c>
      <c r="AF550" s="34">
        <f t="shared" si="269"/>
        <v>0</v>
      </c>
      <c r="AG550" s="34" t="s">
        <v>224</v>
      </c>
      <c r="AH550" s="34" t="s">
        <v>1320</v>
      </c>
      <c r="AI550" s="34">
        <f t="shared" si="270"/>
        <v>0</v>
      </c>
      <c r="AJ550" s="34" t="s">
        <v>1328</v>
      </c>
      <c r="AK550" s="34">
        <f t="shared" si="271"/>
        <v>0</v>
      </c>
      <c r="AL550" s="34" t="s">
        <v>1353</v>
      </c>
      <c r="AM550" s="34">
        <f t="shared" si="272"/>
        <v>0</v>
      </c>
      <c r="AN550" s="34" t="s">
        <v>74</v>
      </c>
      <c r="AO550" s="34">
        <f t="shared" si="273"/>
        <v>0</v>
      </c>
      <c r="AP550" s="34" t="s">
        <v>1338</v>
      </c>
      <c r="AQ550" s="34">
        <f t="shared" si="274"/>
        <v>0</v>
      </c>
      <c r="AR550" s="34" t="s">
        <v>1346</v>
      </c>
      <c r="AS550" s="34">
        <f t="shared" si="275"/>
        <v>0</v>
      </c>
      <c r="AT550" s="34" t="s">
        <v>224</v>
      </c>
      <c r="AU550" s="34" t="s">
        <v>1320</v>
      </c>
      <c r="AV550" s="34">
        <f t="shared" si="276"/>
        <v>0</v>
      </c>
      <c r="AW550" s="34" t="s">
        <v>982</v>
      </c>
      <c r="AX550" s="34">
        <f t="shared" si="276"/>
        <v>0</v>
      </c>
      <c r="AY550" s="34" t="s">
        <v>1361</v>
      </c>
      <c r="AZ550" s="34">
        <f t="shared" si="276"/>
        <v>0</v>
      </c>
      <c r="BA550" s="34" t="s">
        <v>74</v>
      </c>
      <c r="BB550" s="34">
        <f t="shared" si="276"/>
        <v>0</v>
      </c>
      <c r="BC550" s="34" t="s">
        <v>1338</v>
      </c>
      <c r="BD550" s="34">
        <f t="shared" si="277"/>
        <v>0</v>
      </c>
      <c r="BE550" s="34" t="s">
        <v>1346</v>
      </c>
      <c r="BF550" s="34">
        <f t="shared" si="278"/>
        <v>0</v>
      </c>
      <c r="BG550" s="34">
        <v>5</v>
      </c>
      <c r="BH550" s="34" t="s">
        <v>1320</v>
      </c>
      <c r="BI550" s="34">
        <f t="shared" si="279"/>
        <v>0</v>
      </c>
      <c r="BJ550" s="34" t="s">
        <v>982</v>
      </c>
      <c r="BK550" s="34">
        <f t="shared" si="280"/>
        <v>0</v>
      </c>
      <c r="BL550" s="34" t="s">
        <v>1354</v>
      </c>
      <c r="BM550" s="34">
        <f t="shared" si="281"/>
        <v>0</v>
      </c>
      <c r="BN550" s="34" t="s">
        <v>74</v>
      </c>
      <c r="BO550" s="34">
        <f t="shared" si="282"/>
        <v>0</v>
      </c>
      <c r="BP550" s="34" t="s">
        <v>1338</v>
      </c>
      <c r="BQ550" s="34">
        <f t="shared" si="283"/>
        <v>0</v>
      </c>
      <c r="BR550" s="34" t="s">
        <v>1346</v>
      </c>
      <c r="BS550" s="34">
        <f t="shared" si="284"/>
        <v>0</v>
      </c>
      <c r="BT550" s="34">
        <v>5</v>
      </c>
      <c r="BU550" s="34" t="s">
        <v>1320</v>
      </c>
      <c r="BV550" s="34">
        <f t="shared" si="285"/>
        <v>0</v>
      </c>
      <c r="BW550" s="34" t="s">
        <v>1329</v>
      </c>
      <c r="BX550" s="34">
        <f t="shared" si="285"/>
        <v>0</v>
      </c>
      <c r="BY550" s="34" t="s">
        <v>70</v>
      </c>
      <c r="BZ550" s="34">
        <f t="shared" si="285"/>
        <v>0</v>
      </c>
      <c r="CA550" s="34" t="s">
        <v>21</v>
      </c>
      <c r="CB550" s="34">
        <f t="shared" si="285"/>
        <v>0</v>
      </c>
      <c r="CC550" s="34" t="s">
        <v>1338</v>
      </c>
      <c r="CD550" s="34">
        <f t="shared" si="285"/>
        <v>0</v>
      </c>
      <c r="CE550" s="34" t="s">
        <v>1346</v>
      </c>
      <c r="CF550" s="34">
        <f t="shared" si="285"/>
        <v>0</v>
      </c>
      <c r="CG550" s="34">
        <v>5</v>
      </c>
      <c r="CH550" s="34" t="s">
        <v>1320</v>
      </c>
      <c r="CI550" s="34">
        <f t="shared" si="286"/>
        <v>0</v>
      </c>
      <c r="CJ550" s="34" t="s">
        <v>1329</v>
      </c>
      <c r="CK550" s="34">
        <f t="shared" si="287"/>
        <v>0</v>
      </c>
      <c r="CL550" s="34" t="s">
        <v>70</v>
      </c>
      <c r="CM550" s="34">
        <f t="shared" si="288"/>
        <v>0</v>
      </c>
      <c r="CN550" s="34" t="s">
        <v>1337</v>
      </c>
      <c r="CO550" s="34">
        <f t="shared" si="289"/>
        <v>0</v>
      </c>
      <c r="CP550" s="34" t="s">
        <v>1338</v>
      </c>
      <c r="CQ550" s="34">
        <f t="shared" si="290"/>
        <v>0</v>
      </c>
      <c r="CR550" s="34" t="s">
        <v>1346</v>
      </c>
      <c r="CS550" s="34">
        <f t="shared" si="291"/>
        <v>0</v>
      </c>
    </row>
    <row r="551" spans="1:97" s="44" customFormat="1" ht="15.75">
      <c r="A551" s="42" t="s">
        <v>1237</v>
      </c>
      <c r="B551" s="40" t="s">
        <v>722</v>
      </c>
      <c r="C551" s="42" t="s">
        <v>44</v>
      </c>
      <c r="D551" s="42" t="s">
        <v>9</v>
      </c>
      <c r="E551" s="35"/>
      <c r="F551" s="42">
        <v>0</v>
      </c>
      <c r="G551" s="34">
        <v>0</v>
      </c>
      <c r="H551" s="34">
        <v>105</v>
      </c>
      <c r="I551" s="34">
        <v>66</v>
      </c>
      <c r="J551" s="34">
        <v>33</v>
      </c>
      <c r="K551" s="73">
        <v>65</v>
      </c>
      <c r="L551" s="34">
        <v>63.5</v>
      </c>
      <c r="M551" s="34">
        <v>42</v>
      </c>
      <c r="N551" s="34">
        <v>375</v>
      </c>
      <c r="O551" s="34" t="str">
        <f>IF(D551="理科",IF(N551&gt;=分数线!$C$2,"本科",""),IF(D551="文科",IF(N551&gt;=分数线!$C$3,"本科","")))</f>
        <v/>
      </c>
      <c r="P551" s="34">
        <f t="shared" si="261"/>
        <v>0</v>
      </c>
      <c r="Q551" s="34" t="str">
        <f>IF(D551="理科",IF(N551&gt;=分数线!$C$6,"重本",""),IF(D551="文科",IF(N551&gt;=分数线!$C$7,"重本","")))</f>
        <v/>
      </c>
      <c r="R551" s="34">
        <f t="shared" si="265"/>
        <v>0</v>
      </c>
      <c r="S551" s="34">
        <f t="shared" si="266"/>
        <v>0</v>
      </c>
      <c r="T551" s="34">
        <v>4</v>
      </c>
      <c r="U551" s="34" t="s">
        <v>1326</v>
      </c>
      <c r="V551" s="34">
        <f t="shared" si="267"/>
        <v>0</v>
      </c>
      <c r="W551" s="34" t="s">
        <v>1364</v>
      </c>
      <c r="X551" s="34">
        <f t="shared" si="267"/>
        <v>0</v>
      </c>
      <c r="Y551" s="34" t="s">
        <v>1355</v>
      </c>
      <c r="Z551" s="34">
        <f t="shared" si="267"/>
        <v>0</v>
      </c>
      <c r="AA551" s="34" t="s">
        <v>1336</v>
      </c>
      <c r="AB551" s="34">
        <f t="shared" si="267"/>
        <v>0</v>
      </c>
      <c r="AC551" s="34" t="s">
        <v>1341</v>
      </c>
      <c r="AD551" s="34">
        <f t="shared" si="268"/>
        <v>0</v>
      </c>
      <c r="AE551" s="34" t="s">
        <v>1347</v>
      </c>
      <c r="AF551" s="34">
        <f t="shared" si="269"/>
        <v>0</v>
      </c>
      <c r="AG551" s="34" t="e">
        <v>#N/A</v>
      </c>
      <c r="AH551" s="34" t="e">
        <v>#N/A</v>
      </c>
      <c r="AI551" s="34">
        <f t="shared" si="270"/>
        <v>0</v>
      </c>
      <c r="AJ551" s="34" t="e">
        <v>#N/A</v>
      </c>
      <c r="AK551" s="34">
        <f t="shared" si="271"/>
        <v>0</v>
      </c>
      <c r="AL551" s="34" t="e">
        <v>#N/A</v>
      </c>
      <c r="AM551" s="34">
        <f t="shared" si="272"/>
        <v>0</v>
      </c>
      <c r="AN551" s="34" t="e">
        <v>#N/A</v>
      </c>
      <c r="AO551" s="34">
        <f t="shared" si="273"/>
        <v>0</v>
      </c>
      <c r="AP551" s="34" t="e">
        <v>#N/A</v>
      </c>
      <c r="AQ551" s="34">
        <f t="shared" si="274"/>
        <v>0</v>
      </c>
      <c r="AR551" s="34" t="e">
        <v>#N/A</v>
      </c>
      <c r="AS551" s="34">
        <f t="shared" si="275"/>
        <v>0</v>
      </c>
      <c r="AT551" s="34" t="s">
        <v>225</v>
      </c>
      <c r="AU551" s="34" t="s">
        <v>1326</v>
      </c>
      <c r="AV551" s="34">
        <f t="shared" si="276"/>
        <v>0</v>
      </c>
      <c r="AW551" s="34" t="s">
        <v>1352</v>
      </c>
      <c r="AX551" s="34">
        <f t="shared" si="276"/>
        <v>0</v>
      </c>
      <c r="AY551" s="34" t="s">
        <v>1355</v>
      </c>
      <c r="AZ551" s="34">
        <f t="shared" si="276"/>
        <v>0</v>
      </c>
      <c r="BA551" s="34" t="s">
        <v>1336</v>
      </c>
      <c r="BB551" s="34">
        <f t="shared" si="276"/>
        <v>0</v>
      </c>
      <c r="BC551" s="34" t="s">
        <v>1341</v>
      </c>
      <c r="BD551" s="34">
        <f t="shared" si="277"/>
        <v>0</v>
      </c>
      <c r="BE551" s="34" t="s">
        <v>1347</v>
      </c>
      <c r="BF551" s="34">
        <f t="shared" si="278"/>
        <v>0</v>
      </c>
      <c r="BG551" s="34">
        <v>4</v>
      </c>
      <c r="BH551" s="34" t="s">
        <v>1350</v>
      </c>
      <c r="BI551" s="34">
        <f t="shared" si="279"/>
        <v>0</v>
      </c>
      <c r="BJ551" s="34" t="s">
        <v>1352</v>
      </c>
      <c r="BK551" s="34">
        <f t="shared" si="280"/>
        <v>0</v>
      </c>
      <c r="BL551" s="34" t="s">
        <v>1355</v>
      </c>
      <c r="BM551" s="34">
        <f t="shared" si="281"/>
        <v>0</v>
      </c>
      <c r="BN551" s="34" t="s">
        <v>1336</v>
      </c>
      <c r="BO551" s="34">
        <f t="shared" si="282"/>
        <v>0</v>
      </c>
      <c r="BP551" s="34" t="s">
        <v>1341</v>
      </c>
      <c r="BQ551" s="34">
        <f t="shared" si="283"/>
        <v>0</v>
      </c>
      <c r="BR551" s="34" t="s">
        <v>1347</v>
      </c>
      <c r="BS551" s="34">
        <f t="shared" si="284"/>
        <v>0</v>
      </c>
      <c r="BT551" s="34">
        <v>4</v>
      </c>
      <c r="BU551" s="34" t="s">
        <v>1322</v>
      </c>
      <c r="BV551" s="34">
        <f t="shared" si="285"/>
        <v>0</v>
      </c>
      <c r="BW551" s="34" t="s">
        <v>1329</v>
      </c>
      <c r="BX551" s="34">
        <f t="shared" si="285"/>
        <v>0</v>
      </c>
      <c r="BY551" s="34" t="s">
        <v>71</v>
      </c>
      <c r="BZ551" s="34">
        <f t="shared" si="285"/>
        <v>0</v>
      </c>
      <c r="CA551" s="34" t="s">
        <v>1336</v>
      </c>
      <c r="CB551" s="34">
        <f t="shared" si="285"/>
        <v>0</v>
      </c>
      <c r="CC551" s="34" t="s">
        <v>1341</v>
      </c>
      <c r="CD551" s="34">
        <f t="shared" si="285"/>
        <v>0</v>
      </c>
      <c r="CE551" s="34" t="s">
        <v>1347</v>
      </c>
      <c r="CF551" s="34">
        <f t="shared" si="285"/>
        <v>0</v>
      </c>
      <c r="CG551" s="34">
        <v>4</v>
      </c>
      <c r="CH551" s="34" t="s">
        <v>1322</v>
      </c>
      <c r="CI551" s="34">
        <f t="shared" si="286"/>
        <v>0</v>
      </c>
      <c r="CJ551" s="34" t="s">
        <v>1329</v>
      </c>
      <c r="CK551" s="34">
        <f t="shared" si="287"/>
        <v>0</v>
      </c>
      <c r="CL551" s="34" t="s">
        <v>71</v>
      </c>
      <c r="CM551" s="34">
        <f t="shared" si="288"/>
        <v>0</v>
      </c>
      <c r="CN551" s="34" t="s">
        <v>1336</v>
      </c>
      <c r="CO551" s="34">
        <f t="shared" si="289"/>
        <v>0</v>
      </c>
      <c r="CP551" s="34" t="s">
        <v>1341</v>
      </c>
      <c r="CQ551" s="34">
        <f t="shared" si="290"/>
        <v>0</v>
      </c>
      <c r="CR551" s="34" t="s">
        <v>1347</v>
      </c>
      <c r="CS551" s="34">
        <f t="shared" si="291"/>
        <v>0</v>
      </c>
    </row>
    <row r="552" spans="1:97" s="44" customFormat="1" ht="15.75">
      <c r="A552" s="42" t="s">
        <v>1238</v>
      </c>
      <c r="B552" s="40" t="s">
        <v>723</v>
      </c>
      <c r="C552" s="42" t="s">
        <v>44</v>
      </c>
      <c r="D552" s="42" t="s">
        <v>9</v>
      </c>
      <c r="E552" s="35"/>
      <c r="F552" s="42">
        <v>0</v>
      </c>
      <c r="G552" s="34">
        <v>0</v>
      </c>
      <c r="H552" s="34">
        <v>99</v>
      </c>
      <c r="I552" s="34">
        <v>50</v>
      </c>
      <c r="J552" s="34">
        <v>82</v>
      </c>
      <c r="K552" s="73">
        <v>47.5</v>
      </c>
      <c r="L552" s="34">
        <v>56</v>
      </c>
      <c r="M552" s="34">
        <v>40</v>
      </c>
      <c r="N552" s="34">
        <v>374</v>
      </c>
      <c r="O552" s="34" t="str">
        <f>IF(D552="理科",IF(N552&gt;=分数线!$C$2,"本科",""),IF(D552="文科",IF(N552&gt;=分数线!$C$3,"本科","")))</f>
        <v/>
      </c>
      <c r="P552" s="34">
        <f t="shared" si="261"/>
        <v>0</v>
      </c>
      <c r="Q552" s="34" t="str">
        <f>IF(D552="理科",IF(N552&gt;=分数线!$C$6,"重本",""),IF(D552="文科",IF(N552&gt;=分数线!$C$7,"重本","")))</f>
        <v/>
      </c>
      <c r="R552" s="34">
        <f t="shared" si="265"/>
        <v>0</v>
      </c>
      <c r="S552" s="34">
        <f t="shared" si="266"/>
        <v>0</v>
      </c>
      <c r="T552" s="34">
        <v>9</v>
      </c>
      <c r="U552" s="34" t="s">
        <v>1325</v>
      </c>
      <c r="V552" s="34">
        <f t="shared" si="267"/>
        <v>0</v>
      </c>
      <c r="W552" s="34" t="s">
        <v>1360</v>
      </c>
      <c r="X552" s="34">
        <f t="shared" si="267"/>
        <v>0</v>
      </c>
      <c r="Y552" s="34" t="s">
        <v>1335</v>
      </c>
      <c r="Z552" s="34">
        <f t="shared" si="267"/>
        <v>0</v>
      </c>
      <c r="AA552" s="34" t="s">
        <v>1367</v>
      </c>
      <c r="AB552" s="34">
        <f t="shared" si="267"/>
        <v>0</v>
      </c>
      <c r="AC552" s="34" t="s">
        <v>1338</v>
      </c>
      <c r="AD552" s="34">
        <f t="shared" si="268"/>
        <v>0</v>
      </c>
      <c r="AE552" s="34" t="s">
        <v>1346</v>
      </c>
      <c r="AF552" s="34">
        <f t="shared" si="269"/>
        <v>0</v>
      </c>
      <c r="AG552" s="34" t="s">
        <v>225</v>
      </c>
      <c r="AH552" s="34" t="s">
        <v>1326</v>
      </c>
      <c r="AI552" s="34">
        <f t="shared" si="270"/>
        <v>0</v>
      </c>
      <c r="AJ552" s="34" t="s">
        <v>1364</v>
      </c>
      <c r="AK552" s="34">
        <f t="shared" si="271"/>
        <v>0</v>
      </c>
      <c r="AL552" s="34" t="s">
        <v>1355</v>
      </c>
      <c r="AM552" s="34">
        <f t="shared" si="272"/>
        <v>0</v>
      </c>
      <c r="AN552" s="34" t="s">
        <v>1336</v>
      </c>
      <c r="AO552" s="34">
        <f t="shared" si="273"/>
        <v>0</v>
      </c>
      <c r="AP552" s="34" t="s">
        <v>1341</v>
      </c>
      <c r="AQ552" s="34">
        <f t="shared" si="274"/>
        <v>0</v>
      </c>
      <c r="AR552" s="34" t="s">
        <v>1347</v>
      </c>
      <c r="AS552" s="34">
        <f t="shared" si="275"/>
        <v>0</v>
      </c>
      <c r="AT552" s="34" t="s">
        <v>225</v>
      </c>
      <c r="AU552" s="34" t="s">
        <v>1326</v>
      </c>
      <c r="AV552" s="34">
        <f t="shared" si="276"/>
        <v>0</v>
      </c>
      <c r="AW552" s="34" t="s">
        <v>1352</v>
      </c>
      <c r="AX552" s="34">
        <f t="shared" si="276"/>
        <v>0</v>
      </c>
      <c r="AY552" s="34" t="s">
        <v>1355</v>
      </c>
      <c r="AZ552" s="34">
        <f t="shared" si="276"/>
        <v>0</v>
      </c>
      <c r="BA552" s="34" t="s">
        <v>1336</v>
      </c>
      <c r="BB552" s="34">
        <f t="shared" si="276"/>
        <v>0</v>
      </c>
      <c r="BC552" s="34" t="s">
        <v>1341</v>
      </c>
      <c r="BD552" s="34">
        <f t="shared" si="277"/>
        <v>0</v>
      </c>
      <c r="BE552" s="34" t="s">
        <v>1347</v>
      </c>
      <c r="BF552" s="34">
        <f t="shared" si="278"/>
        <v>0</v>
      </c>
      <c r="BG552" s="34">
        <v>4</v>
      </c>
      <c r="BH552" s="34" t="s">
        <v>1350</v>
      </c>
      <c r="BI552" s="34">
        <f t="shared" si="279"/>
        <v>0</v>
      </c>
      <c r="BJ552" s="34" t="s">
        <v>1352</v>
      </c>
      <c r="BK552" s="34">
        <f t="shared" si="280"/>
        <v>0</v>
      </c>
      <c r="BL552" s="34" t="s">
        <v>1355</v>
      </c>
      <c r="BM552" s="34">
        <f t="shared" si="281"/>
        <v>0</v>
      </c>
      <c r="BN552" s="34" t="s">
        <v>1336</v>
      </c>
      <c r="BO552" s="34">
        <f t="shared" si="282"/>
        <v>0</v>
      </c>
      <c r="BP552" s="34" t="s">
        <v>1341</v>
      </c>
      <c r="BQ552" s="34">
        <f t="shared" si="283"/>
        <v>0</v>
      </c>
      <c r="BR552" s="34" t="s">
        <v>1347</v>
      </c>
      <c r="BS552" s="34">
        <f t="shared" si="284"/>
        <v>0</v>
      </c>
      <c r="BT552" s="34">
        <v>4</v>
      </c>
      <c r="BU552" s="34" t="s">
        <v>1322</v>
      </c>
      <c r="BV552" s="34">
        <f t="shared" si="285"/>
        <v>0</v>
      </c>
      <c r="BW552" s="34" t="s">
        <v>1329</v>
      </c>
      <c r="BX552" s="34">
        <f t="shared" si="285"/>
        <v>0</v>
      </c>
      <c r="BY552" s="34" t="s">
        <v>71</v>
      </c>
      <c r="BZ552" s="34">
        <f t="shared" si="285"/>
        <v>0</v>
      </c>
      <c r="CA552" s="34" t="s">
        <v>1336</v>
      </c>
      <c r="CB552" s="34">
        <f t="shared" si="285"/>
        <v>0</v>
      </c>
      <c r="CC552" s="34" t="s">
        <v>1341</v>
      </c>
      <c r="CD552" s="34">
        <f t="shared" si="285"/>
        <v>0</v>
      </c>
      <c r="CE552" s="34" t="s">
        <v>1347</v>
      </c>
      <c r="CF552" s="34">
        <f t="shared" si="285"/>
        <v>0</v>
      </c>
      <c r="CG552" s="34">
        <v>4</v>
      </c>
      <c r="CH552" s="34" t="s">
        <v>1322</v>
      </c>
      <c r="CI552" s="34">
        <f t="shared" si="286"/>
        <v>0</v>
      </c>
      <c r="CJ552" s="34" t="s">
        <v>1329</v>
      </c>
      <c r="CK552" s="34">
        <f t="shared" si="287"/>
        <v>0</v>
      </c>
      <c r="CL552" s="34" t="s">
        <v>71</v>
      </c>
      <c r="CM552" s="34">
        <f t="shared" si="288"/>
        <v>0</v>
      </c>
      <c r="CN552" s="34" t="s">
        <v>1336</v>
      </c>
      <c r="CO552" s="34">
        <f t="shared" si="289"/>
        <v>0</v>
      </c>
      <c r="CP552" s="34" t="s">
        <v>1341</v>
      </c>
      <c r="CQ552" s="34">
        <f t="shared" si="290"/>
        <v>0</v>
      </c>
      <c r="CR552" s="34" t="s">
        <v>1347</v>
      </c>
      <c r="CS552" s="34">
        <f t="shared" si="291"/>
        <v>0</v>
      </c>
    </row>
    <row r="553" spans="1:97" s="44" customFormat="1" ht="15.75">
      <c r="A553" s="42" t="s">
        <v>1239</v>
      </c>
      <c r="B553" s="40" t="s">
        <v>724</v>
      </c>
      <c r="C553" s="42" t="s">
        <v>44</v>
      </c>
      <c r="D553" s="42" t="s">
        <v>9</v>
      </c>
      <c r="E553" s="35"/>
      <c r="F553" s="42">
        <v>0.9</v>
      </c>
      <c r="G553" s="34">
        <v>0</v>
      </c>
      <c r="H553" s="34">
        <v>99</v>
      </c>
      <c r="I553" s="34">
        <v>46</v>
      </c>
      <c r="J553" s="34">
        <v>84</v>
      </c>
      <c r="K553" s="73">
        <v>50.5</v>
      </c>
      <c r="L553" s="34">
        <v>41.5</v>
      </c>
      <c r="M553" s="34">
        <v>52</v>
      </c>
      <c r="N553" s="34">
        <v>373</v>
      </c>
      <c r="O553" s="34" t="str">
        <f>IF(D553="理科",IF(N553&gt;=分数线!$C$2,"本科",""),IF(D553="文科",IF(N553&gt;=分数线!$C$3,"本科","")))</f>
        <v/>
      </c>
      <c r="P553" s="34">
        <f t="shared" si="261"/>
        <v>-32.4</v>
      </c>
      <c r="Q553" s="34" t="str">
        <f>IF(D553="理科",IF(N553&gt;=分数线!$C$6,"重本",""),IF(D553="文科",IF(N553&gt;=分数线!$C$7,"重本","")))</f>
        <v/>
      </c>
      <c r="R553" s="34">
        <f t="shared" si="265"/>
        <v>0</v>
      </c>
      <c r="S553" s="34">
        <f t="shared" si="266"/>
        <v>-32.4</v>
      </c>
      <c r="T553" s="34">
        <v>10</v>
      </c>
      <c r="U553" s="34" t="s">
        <v>1324</v>
      </c>
      <c r="V553" s="34">
        <f t="shared" si="267"/>
        <v>-0.54</v>
      </c>
      <c r="W553" s="34" t="s">
        <v>1351</v>
      </c>
      <c r="X553" s="34">
        <f t="shared" si="267"/>
        <v>-0.54</v>
      </c>
      <c r="Y553" s="34" t="s">
        <v>1365</v>
      </c>
      <c r="Z553" s="34">
        <f t="shared" si="267"/>
        <v>-0.54</v>
      </c>
      <c r="AA553" s="34" t="s">
        <v>1367</v>
      </c>
      <c r="AB553" s="34">
        <f t="shared" si="267"/>
        <v>-0.54</v>
      </c>
      <c r="AC553" s="34" t="s">
        <v>1341</v>
      </c>
      <c r="AD553" s="34">
        <f t="shared" si="268"/>
        <v>-0.54</v>
      </c>
      <c r="AE553" s="34" t="s">
        <v>1346</v>
      </c>
      <c r="AF553" s="34">
        <f t="shared" si="269"/>
        <v>-0.54</v>
      </c>
      <c r="AG553" s="34" t="s">
        <v>226</v>
      </c>
      <c r="AH553" s="34" t="s">
        <v>1320</v>
      </c>
      <c r="AI553" s="34">
        <f t="shared" si="270"/>
        <v>-0.54</v>
      </c>
      <c r="AJ553" s="34" t="s">
        <v>1327</v>
      </c>
      <c r="AK553" s="34">
        <f t="shared" si="271"/>
        <v>-0.54</v>
      </c>
      <c r="AL553" s="34" t="s">
        <v>1332</v>
      </c>
      <c r="AM553" s="34">
        <f t="shared" si="272"/>
        <v>-0.54</v>
      </c>
      <c r="AN553" s="34" t="s">
        <v>1367</v>
      </c>
      <c r="AO553" s="34">
        <f t="shared" si="273"/>
        <v>-0.54</v>
      </c>
      <c r="AP553" s="34" t="s">
        <v>1341</v>
      </c>
      <c r="AQ553" s="34">
        <f t="shared" si="274"/>
        <v>-0.54</v>
      </c>
      <c r="AR553" s="34" t="s">
        <v>1346</v>
      </c>
      <c r="AS553" s="34">
        <f t="shared" si="275"/>
        <v>-0.54</v>
      </c>
      <c r="AT553" s="34" t="e">
        <v>#N/A</v>
      </c>
      <c r="AU553" s="34" t="e">
        <v>#N/A</v>
      </c>
      <c r="AV553" s="34">
        <f t="shared" si="276"/>
        <v>-0.80999999999999994</v>
      </c>
      <c r="AW553" s="34" t="e">
        <v>#N/A</v>
      </c>
      <c r="AX553" s="34">
        <f t="shared" si="276"/>
        <v>-0.80999999999999994</v>
      </c>
      <c r="AY553" s="34" t="e">
        <v>#N/A</v>
      </c>
      <c r="AZ553" s="34">
        <f t="shared" si="276"/>
        <v>-0.80999999999999994</v>
      </c>
      <c r="BA553" s="34" t="e">
        <v>#N/A</v>
      </c>
      <c r="BB553" s="34">
        <f t="shared" si="276"/>
        <v>-0.80999999999999994</v>
      </c>
      <c r="BC553" s="34" t="e">
        <v>#N/A</v>
      </c>
      <c r="BD553" s="34">
        <f t="shared" si="277"/>
        <v>-0.80999999999999994</v>
      </c>
      <c r="BE553" s="34" t="e">
        <v>#N/A</v>
      </c>
      <c r="BF553" s="34">
        <f t="shared" si="278"/>
        <v>-0.80999999999999994</v>
      </c>
      <c r="BG553" s="34" t="e">
        <v>#N/A</v>
      </c>
      <c r="BH553" s="34" t="e">
        <v>#N/A</v>
      </c>
      <c r="BI553" s="34">
        <f t="shared" si="279"/>
        <v>-0.80999999999999994</v>
      </c>
      <c r="BJ553" s="34" t="e">
        <v>#N/A</v>
      </c>
      <c r="BK553" s="34">
        <f t="shared" si="280"/>
        <v>-0.80999999999999994</v>
      </c>
      <c r="BL553" s="34" t="e">
        <v>#N/A</v>
      </c>
      <c r="BM553" s="34">
        <f t="shared" si="281"/>
        <v>-0.80999999999999994</v>
      </c>
      <c r="BN553" s="34" t="e">
        <v>#N/A</v>
      </c>
      <c r="BO553" s="34">
        <f t="shared" si="282"/>
        <v>-0.80999999999999994</v>
      </c>
      <c r="BP553" s="34" t="e">
        <v>#N/A</v>
      </c>
      <c r="BQ553" s="34">
        <f t="shared" si="283"/>
        <v>-0.80999999999999994</v>
      </c>
      <c r="BR553" s="34" t="e">
        <v>#N/A</v>
      </c>
      <c r="BS553" s="34">
        <f t="shared" si="284"/>
        <v>-0.80999999999999994</v>
      </c>
      <c r="BT553" s="34" t="e">
        <v>#N/A</v>
      </c>
      <c r="BU553" s="34" t="e">
        <v>#N/A</v>
      </c>
      <c r="BV553" s="34">
        <f t="shared" si="285"/>
        <v>-1.3499999999999999</v>
      </c>
      <c r="BW553" s="34" t="e">
        <v>#N/A</v>
      </c>
      <c r="BX553" s="34">
        <f t="shared" si="285"/>
        <v>-1.3499999999999999</v>
      </c>
      <c r="BY553" s="34" t="s">
        <v>1332</v>
      </c>
      <c r="BZ553" s="34">
        <f t="shared" si="285"/>
        <v>-1.3499999999999999</v>
      </c>
      <c r="CA553" s="34" t="e">
        <v>#N/A</v>
      </c>
      <c r="CB553" s="34">
        <f t="shared" si="285"/>
        <v>-1.3499999999999999</v>
      </c>
      <c r="CC553" s="34" t="e">
        <v>#N/A</v>
      </c>
      <c r="CD553" s="34">
        <f t="shared" si="285"/>
        <v>-1.3499999999999999</v>
      </c>
      <c r="CE553" s="34" t="e">
        <v>#N/A</v>
      </c>
      <c r="CF553" s="34">
        <f t="shared" si="285"/>
        <v>-1.3499999999999999</v>
      </c>
      <c r="CG553" s="34">
        <v>1</v>
      </c>
      <c r="CH553" s="34" t="s">
        <v>1320</v>
      </c>
      <c r="CI553" s="34">
        <f t="shared" si="286"/>
        <v>-1.3499999999999999</v>
      </c>
      <c r="CJ553" s="34" t="s">
        <v>1327</v>
      </c>
      <c r="CK553" s="34">
        <f t="shared" si="287"/>
        <v>-1.3499999999999999</v>
      </c>
      <c r="CL553" s="34" t="s">
        <v>1332</v>
      </c>
      <c r="CM553" s="34">
        <f t="shared" si="288"/>
        <v>-1.3499999999999999</v>
      </c>
      <c r="CN553" s="34" t="s">
        <v>1336</v>
      </c>
      <c r="CO553" s="34">
        <f t="shared" si="289"/>
        <v>-1.3499999999999999</v>
      </c>
      <c r="CP553" s="34" t="s">
        <v>1341</v>
      </c>
      <c r="CQ553" s="34">
        <f t="shared" si="290"/>
        <v>-1.3499999999999999</v>
      </c>
      <c r="CR553" s="34" t="s">
        <v>1346</v>
      </c>
      <c r="CS553" s="34">
        <f t="shared" si="291"/>
        <v>-1.3499999999999999</v>
      </c>
    </row>
    <row r="554" spans="1:97" s="44" customFormat="1" ht="15.75">
      <c r="A554" s="42" t="s">
        <v>1240</v>
      </c>
      <c r="B554" s="40" t="s">
        <v>725</v>
      </c>
      <c r="C554" s="42" t="s">
        <v>44</v>
      </c>
      <c r="D554" s="42" t="s">
        <v>9</v>
      </c>
      <c r="E554" s="35"/>
      <c r="F554" s="42">
        <v>0</v>
      </c>
      <c r="G554" s="34">
        <v>0</v>
      </c>
      <c r="H554" s="34">
        <v>97</v>
      </c>
      <c r="I554" s="34">
        <v>73</v>
      </c>
      <c r="J554" s="34">
        <v>68</v>
      </c>
      <c r="K554" s="73">
        <v>58.5</v>
      </c>
      <c r="L554" s="34">
        <v>38.5</v>
      </c>
      <c r="M554" s="34">
        <v>38</v>
      </c>
      <c r="N554" s="34">
        <v>373</v>
      </c>
      <c r="O554" s="34" t="str">
        <f>IF(D554="理科",IF(N554&gt;=分数线!$C$2,"本科",""),IF(D554="文科",IF(N554&gt;=分数线!$C$3,"本科","")))</f>
        <v/>
      </c>
      <c r="P554" s="34">
        <f t="shared" si="261"/>
        <v>0</v>
      </c>
      <c r="Q554" s="34" t="str">
        <f>IF(D554="理科",IF(N554&gt;=分数线!$C$6,"重本",""),IF(D554="文科",IF(N554&gt;=分数线!$C$7,"重本","")))</f>
        <v/>
      </c>
      <c r="R554" s="34">
        <f t="shared" si="265"/>
        <v>0</v>
      </c>
      <c r="S554" s="34">
        <f t="shared" si="266"/>
        <v>0</v>
      </c>
      <c r="T554" s="34">
        <v>4</v>
      </c>
      <c r="U554" s="34" t="s">
        <v>1326</v>
      </c>
      <c r="V554" s="34">
        <f t="shared" si="267"/>
        <v>0</v>
      </c>
      <c r="W554" s="34" t="s">
        <v>1364</v>
      </c>
      <c r="X554" s="34">
        <f t="shared" si="267"/>
        <v>0</v>
      </c>
      <c r="Y554" s="34" t="s">
        <v>1355</v>
      </c>
      <c r="Z554" s="34">
        <f t="shared" si="267"/>
        <v>0</v>
      </c>
      <c r="AA554" s="34" t="s">
        <v>1336</v>
      </c>
      <c r="AB554" s="34">
        <f t="shared" si="267"/>
        <v>0</v>
      </c>
      <c r="AC554" s="34" t="s">
        <v>1341</v>
      </c>
      <c r="AD554" s="34">
        <f t="shared" si="268"/>
        <v>0</v>
      </c>
      <c r="AE554" s="34" t="s">
        <v>1347</v>
      </c>
      <c r="AF554" s="34">
        <f t="shared" si="269"/>
        <v>0</v>
      </c>
      <c r="AG554" s="34" t="s">
        <v>225</v>
      </c>
      <c r="AH554" s="34" t="s">
        <v>1326</v>
      </c>
      <c r="AI554" s="34">
        <f t="shared" si="270"/>
        <v>0</v>
      </c>
      <c r="AJ554" s="34" t="s">
        <v>1364</v>
      </c>
      <c r="AK554" s="34">
        <f t="shared" si="271"/>
        <v>0</v>
      </c>
      <c r="AL554" s="34" t="s">
        <v>1355</v>
      </c>
      <c r="AM554" s="34">
        <f t="shared" si="272"/>
        <v>0</v>
      </c>
      <c r="AN554" s="34" t="s">
        <v>1336</v>
      </c>
      <c r="AO554" s="34">
        <f t="shared" si="273"/>
        <v>0</v>
      </c>
      <c r="AP554" s="34" t="s">
        <v>1341</v>
      </c>
      <c r="AQ554" s="34">
        <f t="shared" si="274"/>
        <v>0</v>
      </c>
      <c r="AR554" s="34" t="s">
        <v>1347</v>
      </c>
      <c r="AS554" s="34">
        <f t="shared" si="275"/>
        <v>0</v>
      </c>
      <c r="AT554" s="34" t="s">
        <v>225</v>
      </c>
      <c r="AU554" s="34" t="s">
        <v>1326</v>
      </c>
      <c r="AV554" s="34">
        <f t="shared" si="276"/>
        <v>0</v>
      </c>
      <c r="AW554" s="34" t="s">
        <v>1352</v>
      </c>
      <c r="AX554" s="34">
        <f t="shared" si="276"/>
        <v>0</v>
      </c>
      <c r="AY554" s="34" t="s">
        <v>1355</v>
      </c>
      <c r="AZ554" s="34">
        <f t="shared" si="276"/>
        <v>0</v>
      </c>
      <c r="BA554" s="34" t="s">
        <v>1336</v>
      </c>
      <c r="BB554" s="34">
        <f t="shared" si="276"/>
        <v>0</v>
      </c>
      <c r="BC554" s="34" t="s">
        <v>1341</v>
      </c>
      <c r="BD554" s="34">
        <f t="shared" si="277"/>
        <v>0</v>
      </c>
      <c r="BE554" s="34" t="s">
        <v>1347</v>
      </c>
      <c r="BF554" s="34">
        <f t="shared" si="278"/>
        <v>0</v>
      </c>
      <c r="BG554" s="34">
        <v>4</v>
      </c>
      <c r="BH554" s="34" t="s">
        <v>1350</v>
      </c>
      <c r="BI554" s="34">
        <f t="shared" si="279"/>
        <v>0</v>
      </c>
      <c r="BJ554" s="34" t="s">
        <v>1352</v>
      </c>
      <c r="BK554" s="34">
        <f t="shared" si="280"/>
        <v>0</v>
      </c>
      <c r="BL554" s="34" t="s">
        <v>1355</v>
      </c>
      <c r="BM554" s="34">
        <f t="shared" si="281"/>
        <v>0</v>
      </c>
      <c r="BN554" s="34" t="s">
        <v>1336</v>
      </c>
      <c r="BO554" s="34">
        <f t="shared" si="282"/>
        <v>0</v>
      </c>
      <c r="BP554" s="34" t="s">
        <v>1341</v>
      </c>
      <c r="BQ554" s="34">
        <f t="shared" si="283"/>
        <v>0</v>
      </c>
      <c r="BR554" s="34" t="s">
        <v>1347</v>
      </c>
      <c r="BS554" s="34">
        <f t="shared" si="284"/>
        <v>0</v>
      </c>
      <c r="BT554" s="34">
        <v>4</v>
      </c>
      <c r="BU554" s="34" t="s">
        <v>1322</v>
      </c>
      <c r="BV554" s="34">
        <f t="shared" si="285"/>
        <v>0</v>
      </c>
      <c r="BW554" s="34" t="s">
        <v>1329</v>
      </c>
      <c r="BX554" s="34">
        <f t="shared" si="285"/>
        <v>0</v>
      </c>
      <c r="BY554" s="34" t="s">
        <v>71</v>
      </c>
      <c r="BZ554" s="34">
        <f t="shared" si="285"/>
        <v>0</v>
      </c>
      <c r="CA554" s="34" t="s">
        <v>1336</v>
      </c>
      <c r="CB554" s="34">
        <f t="shared" si="285"/>
        <v>0</v>
      </c>
      <c r="CC554" s="34" t="s">
        <v>1341</v>
      </c>
      <c r="CD554" s="34">
        <f t="shared" si="285"/>
        <v>0</v>
      </c>
      <c r="CE554" s="34" t="s">
        <v>1347</v>
      </c>
      <c r="CF554" s="34">
        <f t="shared" si="285"/>
        <v>0</v>
      </c>
      <c r="CG554" s="34">
        <v>4</v>
      </c>
      <c r="CH554" s="34" t="s">
        <v>1322</v>
      </c>
      <c r="CI554" s="34">
        <f t="shared" si="286"/>
        <v>0</v>
      </c>
      <c r="CJ554" s="34" t="s">
        <v>1329</v>
      </c>
      <c r="CK554" s="34">
        <f t="shared" si="287"/>
        <v>0</v>
      </c>
      <c r="CL554" s="34" t="s">
        <v>71</v>
      </c>
      <c r="CM554" s="34">
        <f t="shared" si="288"/>
        <v>0</v>
      </c>
      <c r="CN554" s="34" t="s">
        <v>1336</v>
      </c>
      <c r="CO554" s="34">
        <f t="shared" si="289"/>
        <v>0</v>
      </c>
      <c r="CP554" s="34" t="s">
        <v>1341</v>
      </c>
      <c r="CQ554" s="34">
        <f t="shared" si="290"/>
        <v>0</v>
      </c>
      <c r="CR554" s="34" t="s">
        <v>1347</v>
      </c>
      <c r="CS554" s="34">
        <f t="shared" si="291"/>
        <v>0</v>
      </c>
    </row>
    <row r="555" spans="1:97" s="44" customFormat="1" ht="15.75">
      <c r="A555" s="42" t="s">
        <v>1241</v>
      </c>
      <c r="B555" s="40" t="s">
        <v>726</v>
      </c>
      <c r="C555" s="42" t="s">
        <v>44</v>
      </c>
      <c r="D555" s="42" t="s">
        <v>9</v>
      </c>
      <c r="E555" s="35"/>
      <c r="F555" s="42">
        <v>0</v>
      </c>
      <c r="G555" s="34">
        <v>0</v>
      </c>
      <c r="H555" s="34">
        <v>100</v>
      </c>
      <c r="I555" s="34">
        <v>55</v>
      </c>
      <c r="J555" s="34">
        <v>59</v>
      </c>
      <c r="K555" s="73">
        <v>65.5</v>
      </c>
      <c r="L555" s="34">
        <v>53</v>
      </c>
      <c r="M555" s="34">
        <v>40</v>
      </c>
      <c r="N555" s="34">
        <v>373</v>
      </c>
      <c r="O555" s="34" t="str">
        <f>IF(D555="理科",IF(N555&gt;=分数线!$C$2,"本科",""),IF(D555="文科",IF(N555&gt;=分数线!$C$3,"本科","")))</f>
        <v/>
      </c>
      <c r="P555" s="34">
        <f t="shared" si="261"/>
        <v>0</v>
      </c>
      <c r="Q555" s="34" t="str">
        <f>IF(D555="理科",IF(N555&gt;=分数线!$C$6,"重本",""),IF(D555="文科",IF(N555&gt;=分数线!$C$7,"重本","")))</f>
        <v/>
      </c>
      <c r="R555" s="34">
        <f t="shared" si="265"/>
        <v>0</v>
      </c>
      <c r="S555" s="34">
        <f t="shared" si="266"/>
        <v>0</v>
      </c>
      <c r="T555" s="34">
        <v>5</v>
      </c>
      <c r="U555" s="34" t="s">
        <v>1320</v>
      </c>
      <c r="V555" s="34">
        <f t="shared" si="267"/>
        <v>0</v>
      </c>
      <c r="W555" s="34" t="s">
        <v>1328</v>
      </c>
      <c r="X555" s="34">
        <f t="shared" si="267"/>
        <v>0</v>
      </c>
      <c r="Y555" s="34" t="s">
        <v>1353</v>
      </c>
      <c r="Z555" s="34">
        <f t="shared" si="267"/>
        <v>0</v>
      </c>
      <c r="AA555" s="34" t="s">
        <v>74</v>
      </c>
      <c r="AB555" s="34">
        <f t="shared" si="267"/>
        <v>0</v>
      </c>
      <c r="AC555" s="34" t="s">
        <v>1338</v>
      </c>
      <c r="AD555" s="34">
        <f t="shared" si="268"/>
        <v>0</v>
      </c>
      <c r="AE555" s="34" t="s">
        <v>1346</v>
      </c>
      <c r="AF555" s="34">
        <f t="shared" si="269"/>
        <v>0</v>
      </c>
      <c r="AG555" s="34" t="s">
        <v>224</v>
      </c>
      <c r="AH555" s="34" t="s">
        <v>1320</v>
      </c>
      <c r="AI555" s="34">
        <f t="shared" si="270"/>
        <v>0</v>
      </c>
      <c r="AJ555" s="34" t="s">
        <v>1328</v>
      </c>
      <c r="AK555" s="34">
        <f t="shared" si="271"/>
        <v>0</v>
      </c>
      <c r="AL555" s="34" t="s">
        <v>1353</v>
      </c>
      <c r="AM555" s="34">
        <f t="shared" si="272"/>
        <v>0</v>
      </c>
      <c r="AN555" s="34" t="s">
        <v>74</v>
      </c>
      <c r="AO555" s="34">
        <f t="shared" si="273"/>
        <v>0</v>
      </c>
      <c r="AP555" s="34" t="s">
        <v>1338</v>
      </c>
      <c r="AQ555" s="34">
        <f t="shared" si="274"/>
        <v>0</v>
      </c>
      <c r="AR555" s="34" t="s">
        <v>1346</v>
      </c>
      <c r="AS555" s="34">
        <f t="shared" si="275"/>
        <v>0</v>
      </c>
      <c r="AT555" s="34" t="e">
        <v>#N/A</v>
      </c>
      <c r="AU555" s="34" t="e">
        <v>#N/A</v>
      </c>
      <c r="AV555" s="34">
        <f t="shared" si="276"/>
        <v>0</v>
      </c>
      <c r="AW555" s="34" t="e">
        <v>#N/A</v>
      </c>
      <c r="AX555" s="34">
        <f t="shared" si="276"/>
        <v>0</v>
      </c>
      <c r="AY555" s="34" t="e">
        <v>#N/A</v>
      </c>
      <c r="AZ555" s="34">
        <f t="shared" si="276"/>
        <v>0</v>
      </c>
      <c r="BA555" s="34" t="e">
        <v>#N/A</v>
      </c>
      <c r="BB555" s="34">
        <f t="shared" si="276"/>
        <v>0</v>
      </c>
      <c r="BC555" s="34" t="e">
        <v>#N/A</v>
      </c>
      <c r="BD555" s="34">
        <f t="shared" si="277"/>
        <v>0</v>
      </c>
      <c r="BE555" s="34" t="e">
        <v>#N/A</v>
      </c>
      <c r="BF555" s="34">
        <f t="shared" si="278"/>
        <v>0</v>
      </c>
      <c r="BG555" s="34" t="e">
        <v>#N/A</v>
      </c>
      <c r="BH555" s="34" t="e">
        <v>#N/A</v>
      </c>
      <c r="BI555" s="34">
        <f t="shared" si="279"/>
        <v>0</v>
      </c>
      <c r="BJ555" s="34" t="e">
        <v>#N/A</v>
      </c>
      <c r="BK555" s="34">
        <f t="shared" si="280"/>
        <v>0</v>
      </c>
      <c r="BL555" s="34" t="e">
        <v>#N/A</v>
      </c>
      <c r="BM555" s="34">
        <f t="shared" si="281"/>
        <v>0</v>
      </c>
      <c r="BN555" s="34" t="e">
        <v>#N/A</v>
      </c>
      <c r="BO555" s="34">
        <f t="shared" si="282"/>
        <v>0</v>
      </c>
      <c r="BP555" s="34" t="e">
        <v>#N/A</v>
      </c>
      <c r="BQ555" s="34">
        <f t="shared" si="283"/>
        <v>0</v>
      </c>
      <c r="BR555" s="34" t="e">
        <v>#N/A</v>
      </c>
      <c r="BS555" s="34">
        <f t="shared" si="284"/>
        <v>0</v>
      </c>
      <c r="BT555" s="34">
        <v>5</v>
      </c>
      <c r="BU555" s="34" t="s">
        <v>1320</v>
      </c>
      <c r="BV555" s="34">
        <f t="shared" si="285"/>
        <v>0</v>
      </c>
      <c r="BW555" s="34" t="s">
        <v>1329</v>
      </c>
      <c r="BX555" s="34">
        <f t="shared" si="285"/>
        <v>0</v>
      </c>
      <c r="BY555" s="34" t="s">
        <v>70</v>
      </c>
      <c r="BZ555" s="34">
        <f t="shared" si="285"/>
        <v>0</v>
      </c>
      <c r="CA555" s="34" t="s">
        <v>21</v>
      </c>
      <c r="CB555" s="34">
        <f t="shared" si="285"/>
        <v>0</v>
      </c>
      <c r="CC555" s="34" t="s">
        <v>1338</v>
      </c>
      <c r="CD555" s="34">
        <f t="shared" si="285"/>
        <v>0</v>
      </c>
      <c r="CE555" s="34" t="s">
        <v>1346</v>
      </c>
      <c r="CF555" s="34">
        <f t="shared" si="285"/>
        <v>0</v>
      </c>
      <c r="CG555" s="34">
        <v>5</v>
      </c>
      <c r="CH555" s="34" t="s">
        <v>1320</v>
      </c>
      <c r="CI555" s="34">
        <f t="shared" si="286"/>
        <v>0</v>
      </c>
      <c r="CJ555" s="34" t="s">
        <v>1329</v>
      </c>
      <c r="CK555" s="34">
        <f t="shared" si="287"/>
        <v>0</v>
      </c>
      <c r="CL555" s="34" t="s">
        <v>70</v>
      </c>
      <c r="CM555" s="34">
        <f t="shared" si="288"/>
        <v>0</v>
      </c>
      <c r="CN555" s="34" t="s">
        <v>1337</v>
      </c>
      <c r="CO555" s="34">
        <f t="shared" si="289"/>
        <v>0</v>
      </c>
      <c r="CP555" s="34" t="s">
        <v>1338</v>
      </c>
      <c r="CQ555" s="34">
        <f t="shared" si="290"/>
        <v>0</v>
      </c>
      <c r="CR555" s="34" t="s">
        <v>1346</v>
      </c>
      <c r="CS555" s="34">
        <f t="shared" si="291"/>
        <v>0</v>
      </c>
    </row>
    <row r="556" spans="1:97" s="44" customFormat="1" ht="15.75">
      <c r="A556" s="42" t="s">
        <v>47</v>
      </c>
      <c r="B556" s="40" t="s">
        <v>727</v>
      </c>
      <c r="C556" s="42" t="s">
        <v>44</v>
      </c>
      <c r="D556" s="42" t="s">
        <v>9</v>
      </c>
      <c r="E556" s="35"/>
      <c r="F556" s="42">
        <v>0</v>
      </c>
      <c r="G556" s="34">
        <v>0</v>
      </c>
      <c r="H556" s="34">
        <v>91</v>
      </c>
      <c r="I556" s="34">
        <v>53</v>
      </c>
      <c r="J556" s="34">
        <v>58</v>
      </c>
      <c r="K556" s="73">
        <v>64.5</v>
      </c>
      <c r="L556" s="34">
        <v>59</v>
      </c>
      <c r="M556" s="34">
        <v>46</v>
      </c>
      <c r="N556" s="34">
        <v>372</v>
      </c>
      <c r="O556" s="34" t="str">
        <f>IF(D556="理科",IF(N556&gt;=分数线!$C$2,"本科",""),IF(D556="文科",IF(N556&gt;=分数线!$C$3,"本科","")))</f>
        <v/>
      </c>
      <c r="P556" s="34">
        <f t="shared" si="261"/>
        <v>0</v>
      </c>
      <c r="Q556" s="34" t="str">
        <f>IF(D556="理科",IF(N556&gt;=分数线!$C$6,"重本",""),IF(D556="文科",IF(N556&gt;=分数线!$C$7,"重本","")))</f>
        <v/>
      </c>
      <c r="R556" s="34">
        <f t="shared" si="265"/>
        <v>0</v>
      </c>
      <c r="S556" s="34">
        <f t="shared" si="266"/>
        <v>0</v>
      </c>
      <c r="T556" s="34">
        <v>8</v>
      </c>
      <c r="U556" s="34" t="s">
        <v>1324</v>
      </c>
      <c r="V556" s="34">
        <f t="shared" si="267"/>
        <v>0</v>
      </c>
      <c r="W556" s="34" t="s">
        <v>1330</v>
      </c>
      <c r="X556" s="34">
        <f t="shared" si="267"/>
        <v>0</v>
      </c>
      <c r="Y556" s="34" t="s">
        <v>1365</v>
      </c>
      <c r="Z556" s="34">
        <f t="shared" si="267"/>
        <v>0</v>
      </c>
      <c r="AA556" s="34" t="s">
        <v>1336</v>
      </c>
      <c r="AB556" s="34">
        <f t="shared" si="267"/>
        <v>0</v>
      </c>
      <c r="AC556" s="34" t="s">
        <v>1338</v>
      </c>
      <c r="AD556" s="34">
        <f t="shared" si="268"/>
        <v>0</v>
      </c>
      <c r="AE556" s="34" t="s">
        <v>1368</v>
      </c>
      <c r="AF556" s="34">
        <f t="shared" si="269"/>
        <v>0</v>
      </c>
      <c r="AG556" s="34" t="s">
        <v>222</v>
      </c>
      <c r="AH556" s="34" t="s">
        <v>1321</v>
      </c>
      <c r="AI556" s="34">
        <f t="shared" si="270"/>
        <v>0</v>
      </c>
      <c r="AJ556" s="34" t="s">
        <v>1364</v>
      </c>
      <c r="AK556" s="34">
        <f t="shared" si="271"/>
        <v>0</v>
      </c>
      <c r="AL556" s="34" t="s">
        <v>1333</v>
      </c>
      <c r="AM556" s="34">
        <f t="shared" si="272"/>
        <v>0</v>
      </c>
      <c r="AN556" s="34" t="s">
        <v>1336</v>
      </c>
      <c r="AO556" s="34">
        <f t="shared" si="273"/>
        <v>0</v>
      </c>
      <c r="AP556" s="34" t="s">
        <v>1338</v>
      </c>
      <c r="AQ556" s="34">
        <f t="shared" si="274"/>
        <v>0</v>
      </c>
      <c r="AR556" s="34" t="s">
        <v>1347</v>
      </c>
      <c r="AS556" s="34">
        <f t="shared" si="275"/>
        <v>0</v>
      </c>
      <c r="AT556" s="34" t="s">
        <v>222</v>
      </c>
      <c r="AU556" s="34" t="s">
        <v>1321</v>
      </c>
      <c r="AV556" s="34">
        <f t="shared" si="276"/>
        <v>0</v>
      </c>
      <c r="AW556" s="34" t="s">
        <v>1328</v>
      </c>
      <c r="AX556" s="34">
        <f t="shared" si="276"/>
        <v>0</v>
      </c>
      <c r="AY556" s="34" t="s">
        <v>1333</v>
      </c>
      <c r="AZ556" s="34">
        <f t="shared" si="276"/>
        <v>0</v>
      </c>
      <c r="BA556" s="34" t="s">
        <v>74</v>
      </c>
      <c r="BB556" s="34">
        <f t="shared" si="276"/>
        <v>0</v>
      </c>
      <c r="BC556" s="34" t="s">
        <v>1338</v>
      </c>
      <c r="BD556" s="34">
        <f t="shared" si="277"/>
        <v>0</v>
      </c>
      <c r="BE556" s="34" t="s">
        <v>1347</v>
      </c>
      <c r="BF556" s="34">
        <f t="shared" si="278"/>
        <v>0</v>
      </c>
      <c r="BG556" s="34">
        <v>2</v>
      </c>
      <c r="BH556" s="34" t="s">
        <v>1321</v>
      </c>
      <c r="BI556" s="34">
        <f t="shared" si="279"/>
        <v>0</v>
      </c>
      <c r="BJ556" s="34" t="s">
        <v>1328</v>
      </c>
      <c r="BK556" s="34">
        <f t="shared" si="280"/>
        <v>0</v>
      </c>
      <c r="BL556" s="34" t="s">
        <v>1333</v>
      </c>
      <c r="BM556" s="34">
        <f t="shared" si="281"/>
        <v>0</v>
      </c>
      <c r="BN556" s="34" t="s">
        <v>74</v>
      </c>
      <c r="BO556" s="34">
        <f t="shared" si="282"/>
        <v>0</v>
      </c>
      <c r="BP556" s="34" t="s">
        <v>1338</v>
      </c>
      <c r="BQ556" s="34">
        <f t="shared" si="283"/>
        <v>0</v>
      </c>
      <c r="BR556" s="34" t="s">
        <v>1347</v>
      </c>
      <c r="BS556" s="34">
        <f t="shared" si="284"/>
        <v>0</v>
      </c>
      <c r="BT556" s="34">
        <v>2</v>
      </c>
      <c r="BU556" s="34" t="s">
        <v>1321</v>
      </c>
      <c r="BV556" s="34">
        <f t="shared" si="285"/>
        <v>0</v>
      </c>
      <c r="BW556" s="34" t="s">
        <v>1328</v>
      </c>
      <c r="BX556" s="34">
        <f t="shared" si="285"/>
        <v>0</v>
      </c>
      <c r="BY556" s="34" t="s">
        <v>1333</v>
      </c>
      <c r="BZ556" s="34">
        <f t="shared" si="285"/>
        <v>0</v>
      </c>
      <c r="CA556" s="34" t="s">
        <v>21</v>
      </c>
      <c r="CB556" s="34">
        <f t="shared" si="285"/>
        <v>0</v>
      </c>
      <c r="CC556" s="34" t="s">
        <v>1338</v>
      </c>
      <c r="CD556" s="34">
        <f t="shared" si="285"/>
        <v>0</v>
      </c>
      <c r="CE556" s="34" t="s">
        <v>1347</v>
      </c>
      <c r="CF556" s="34">
        <f t="shared" si="285"/>
        <v>0</v>
      </c>
      <c r="CG556" s="34">
        <v>2</v>
      </c>
      <c r="CH556" s="34" t="s">
        <v>1321</v>
      </c>
      <c r="CI556" s="34">
        <f t="shared" si="286"/>
        <v>0</v>
      </c>
      <c r="CJ556" s="34" t="s">
        <v>1328</v>
      </c>
      <c r="CK556" s="34">
        <f t="shared" si="287"/>
        <v>0</v>
      </c>
      <c r="CL556" s="34" t="s">
        <v>1333</v>
      </c>
      <c r="CM556" s="34">
        <f t="shared" si="288"/>
        <v>0</v>
      </c>
      <c r="CN556" s="34" t="s">
        <v>1337</v>
      </c>
      <c r="CO556" s="34">
        <f t="shared" si="289"/>
        <v>0</v>
      </c>
      <c r="CP556" s="34" t="s">
        <v>1338</v>
      </c>
      <c r="CQ556" s="34">
        <f t="shared" si="290"/>
        <v>0</v>
      </c>
      <c r="CR556" s="34" t="s">
        <v>1347</v>
      </c>
      <c r="CS556" s="34">
        <f t="shared" si="291"/>
        <v>0</v>
      </c>
    </row>
    <row r="557" spans="1:97" s="44" customFormat="1" ht="15.75">
      <c r="A557" s="42" t="s">
        <v>1050</v>
      </c>
      <c r="B557" s="40" t="s">
        <v>728</v>
      </c>
      <c r="C557" s="42" t="s">
        <v>44</v>
      </c>
      <c r="D557" s="42" t="s">
        <v>9</v>
      </c>
      <c r="E557" s="35"/>
      <c r="F557" s="42">
        <v>0</v>
      </c>
      <c r="G557" s="34">
        <v>0</v>
      </c>
      <c r="H557" s="34">
        <v>104</v>
      </c>
      <c r="I557" s="34">
        <v>62</v>
      </c>
      <c r="J557" s="34">
        <v>55</v>
      </c>
      <c r="K557" s="73">
        <v>62.5</v>
      </c>
      <c r="L557" s="34">
        <v>53.5</v>
      </c>
      <c r="M557" s="34">
        <v>35</v>
      </c>
      <c r="N557" s="34">
        <v>372</v>
      </c>
      <c r="O557" s="34" t="str">
        <f>IF(D557="理科",IF(N557&gt;=分数线!$C$2,"本科",""),IF(D557="文科",IF(N557&gt;=分数线!$C$3,"本科","")))</f>
        <v/>
      </c>
      <c r="P557" s="34">
        <f t="shared" si="261"/>
        <v>0</v>
      </c>
      <c r="Q557" s="34" t="str">
        <f>IF(D557="理科",IF(N557&gt;=分数线!$C$6,"重本",""),IF(D557="文科",IF(N557&gt;=分数线!$C$7,"重本","")))</f>
        <v/>
      </c>
      <c r="R557" s="34">
        <f t="shared" si="265"/>
        <v>0</v>
      </c>
      <c r="S557" s="34">
        <f t="shared" si="266"/>
        <v>0</v>
      </c>
      <c r="T557" s="34">
        <v>7</v>
      </c>
      <c r="U557" s="34" t="s">
        <v>1362</v>
      </c>
      <c r="V557" s="34">
        <f t="shared" si="267"/>
        <v>0</v>
      </c>
      <c r="W557" s="34" t="s">
        <v>1363</v>
      </c>
      <c r="X557" s="34">
        <f t="shared" si="267"/>
        <v>0</v>
      </c>
      <c r="Y557" s="34" t="s">
        <v>1332</v>
      </c>
      <c r="Z557" s="34">
        <f t="shared" si="267"/>
        <v>0</v>
      </c>
      <c r="AA557" s="34" t="s">
        <v>74</v>
      </c>
      <c r="AB557" s="34">
        <f t="shared" si="267"/>
        <v>0</v>
      </c>
      <c r="AC557" s="34" t="s">
        <v>1341</v>
      </c>
      <c r="AD557" s="34">
        <f t="shared" si="268"/>
        <v>0</v>
      </c>
      <c r="AE557" s="34" t="s">
        <v>1347</v>
      </c>
      <c r="AF557" s="34">
        <f t="shared" si="269"/>
        <v>0</v>
      </c>
      <c r="AG557" s="34" t="s">
        <v>225</v>
      </c>
      <c r="AH557" s="34" t="s">
        <v>1326</v>
      </c>
      <c r="AI557" s="34">
        <f t="shared" si="270"/>
        <v>0</v>
      </c>
      <c r="AJ557" s="34" t="s">
        <v>1364</v>
      </c>
      <c r="AK557" s="34">
        <f t="shared" si="271"/>
        <v>0</v>
      </c>
      <c r="AL557" s="34" t="s">
        <v>1355</v>
      </c>
      <c r="AM557" s="34">
        <f t="shared" si="272"/>
        <v>0</v>
      </c>
      <c r="AN557" s="34" t="s">
        <v>1336</v>
      </c>
      <c r="AO557" s="34">
        <f t="shared" si="273"/>
        <v>0</v>
      </c>
      <c r="AP557" s="34" t="s">
        <v>1341</v>
      </c>
      <c r="AQ557" s="34">
        <f t="shared" si="274"/>
        <v>0</v>
      </c>
      <c r="AR557" s="34" t="s">
        <v>1347</v>
      </c>
      <c r="AS557" s="34">
        <f t="shared" si="275"/>
        <v>0</v>
      </c>
      <c r="AT557" s="34" t="s">
        <v>225</v>
      </c>
      <c r="AU557" s="34" t="s">
        <v>1326</v>
      </c>
      <c r="AV557" s="34">
        <f t="shared" si="276"/>
        <v>0</v>
      </c>
      <c r="AW557" s="34" t="s">
        <v>1352</v>
      </c>
      <c r="AX557" s="34">
        <f t="shared" si="276"/>
        <v>0</v>
      </c>
      <c r="AY557" s="34" t="s">
        <v>1355</v>
      </c>
      <c r="AZ557" s="34">
        <f t="shared" si="276"/>
        <v>0</v>
      </c>
      <c r="BA557" s="34" t="s">
        <v>1336</v>
      </c>
      <c r="BB557" s="34">
        <f t="shared" si="276"/>
        <v>0</v>
      </c>
      <c r="BC557" s="34" t="s">
        <v>1341</v>
      </c>
      <c r="BD557" s="34">
        <f t="shared" si="277"/>
        <v>0</v>
      </c>
      <c r="BE557" s="34" t="s">
        <v>1347</v>
      </c>
      <c r="BF557" s="34">
        <f t="shared" si="278"/>
        <v>0</v>
      </c>
      <c r="BG557" s="34">
        <v>4</v>
      </c>
      <c r="BH557" s="34" t="s">
        <v>1350</v>
      </c>
      <c r="BI557" s="34">
        <f t="shared" si="279"/>
        <v>0</v>
      </c>
      <c r="BJ557" s="34" t="s">
        <v>1352</v>
      </c>
      <c r="BK557" s="34">
        <f t="shared" si="280"/>
        <v>0</v>
      </c>
      <c r="BL557" s="34" t="s">
        <v>1355</v>
      </c>
      <c r="BM557" s="34">
        <f t="shared" si="281"/>
        <v>0</v>
      </c>
      <c r="BN557" s="34" t="s">
        <v>1336</v>
      </c>
      <c r="BO557" s="34">
        <f t="shared" si="282"/>
        <v>0</v>
      </c>
      <c r="BP557" s="34" t="s">
        <v>1341</v>
      </c>
      <c r="BQ557" s="34">
        <f t="shared" si="283"/>
        <v>0</v>
      </c>
      <c r="BR557" s="34" t="s">
        <v>1347</v>
      </c>
      <c r="BS557" s="34">
        <f t="shared" si="284"/>
        <v>0</v>
      </c>
      <c r="BT557" s="34">
        <v>4</v>
      </c>
      <c r="BU557" s="34" t="s">
        <v>1322</v>
      </c>
      <c r="BV557" s="34">
        <f>IF($C557="应届",($S557*0.25)/6,IF($C557="往届",($S557*0.5)/6,"NULL"))</f>
        <v>0</v>
      </c>
      <c r="BW557" s="34" t="s">
        <v>1329</v>
      </c>
      <c r="BX557" s="34">
        <f>IF($C557="应届",($S557*0.25)/6,IF($C557="往届",($S557*0.5)/6,"NULL"))</f>
        <v>0</v>
      </c>
      <c r="BY557" s="34" t="s">
        <v>71</v>
      </c>
      <c r="BZ557" s="34">
        <f>IF($C557="应届",($S557*0.25)/6,IF($C557="往届",($S557*0.5)/6,"NULL"))</f>
        <v>0</v>
      </c>
      <c r="CA557" s="34" t="s">
        <v>1336</v>
      </c>
      <c r="CB557" s="34">
        <f>IF($C557="应届",($S557*0.25)/6,IF($C557="往届",($S557*0.5)/6,"NULL"))</f>
        <v>0</v>
      </c>
      <c r="CC557" s="34" t="s">
        <v>1341</v>
      </c>
      <c r="CD557" s="34">
        <f>IF($C557="应届",($S557*0.25)/6,IF($C557="往届",($S557*0.5)/6,"NULL"))</f>
        <v>0</v>
      </c>
      <c r="CE557" s="34" t="s">
        <v>1347</v>
      </c>
      <c r="CF557" s="34">
        <f>IF($C557="应届",($S557*0.25)/6,IF($C557="往届",($S557*0.5)/6,"NULL"))</f>
        <v>0</v>
      </c>
      <c r="CG557" s="34">
        <v>4</v>
      </c>
      <c r="CH557" s="34" t="s">
        <v>1322</v>
      </c>
      <c r="CI557" s="34">
        <f>IF($C557="应届",($S557*0.25)/6,IF($C557="往届",($S557*0.5)/6,"NULL"))</f>
        <v>0</v>
      </c>
      <c r="CJ557" s="34" t="s">
        <v>1329</v>
      </c>
      <c r="CK557" s="34">
        <f>IF($C557="应届",($S557*0.25)/6,IF($C557="往届",($S557*0.5)/6,"NULL"))</f>
        <v>0</v>
      </c>
      <c r="CL557" s="34" t="s">
        <v>71</v>
      </c>
      <c r="CM557" s="34">
        <f>IF($C557="应届",($S557*0.25)/6,IF($C557="往届",($S557*0.5)/6,"NULL"))</f>
        <v>0</v>
      </c>
      <c r="CN557" s="34" t="s">
        <v>1336</v>
      </c>
      <c r="CO557" s="34">
        <f>IF($C557="应届",($S557*0.25)/6,IF($C557="往届",($S557*0.5)/6,"NULL"))</f>
        <v>0</v>
      </c>
      <c r="CP557" s="34" t="s">
        <v>1341</v>
      </c>
      <c r="CQ557" s="34">
        <f>IF($C557="应届",($S557*0.25)/6,IF($C557="往届",($S557*0.5)/6,"NULL"))</f>
        <v>0</v>
      </c>
      <c r="CR557" s="34" t="s">
        <v>1347</v>
      </c>
      <c r="CS557" s="34">
        <f>IF($C557="应届",($S557*0.25)/6,IF($C557="往届",($S557*0.5)/6,"NULL"))</f>
        <v>0</v>
      </c>
    </row>
    <row r="558" spans="1:97" s="44" customFormat="1" ht="15.75">
      <c r="A558" s="42" t="s">
        <v>1242</v>
      </c>
      <c r="B558" s="40" t="s">
        <v>729</v>
      </c>
      <c r="C558" s="42" t="s">
        <v>44</v>
      </c>
      <c r="D558" s="42" t="s">
        <v>9</v>
      </c>
      <c r="E558" s="35"/>
      <c r="F558" s="42">
        <v>0</v>
      </c>
      <c r="G558" s="34">
        <v>0</v>
      </c>
      <c r="H558" s="34">
        <v>98</v>
      </c>
      <c r="I558" s="34">
        <v>63</v>
      </c>
      <c r="J558" s="34">
        <v>36</v>
      </c>
      <c r="K558" s="73">
        <v>58</v>
      </c>
      <c r="L558" s="34">
        <v>65</v>
      </c>
      <c r="M558" s="34">
        <v>52</v>
      </c>
      <c r="N558" s="34">
        <v>372</v>
      </c>
      <c r="O558" s="34" t="str">
        <f>IF(D558="理科",IF(N558&gt;=分数线!$C$2,"本科",""),IF(D558="文科",IF(N558&gt;=分数线!$C$3,"本科","")))</f>
        <v/>
      </c>
      <c r="P558" s="34">
        <f t="shared" si="261"/>
        <v>0</v>
      </c>
      <c r="Q558" s="34" t="str">
        <f>IF(D558="理科",IF(N558&gt;=分数线!$C$6,"重本",""),IF(D558="文科",IF(N558&gt;=分数线!$C$7,"重本","")))</f>
        <v/>
      </c>
      <c r="R558" s="34">
        <f t="shared" si="265"/>
        <v>0</v>
      </c>
      <c r="S558" s="34">
        <f t="shared" si="266"/>
        <v>0</v>
      </c>
      <c r="T558" s="34">
        <v>6</v>
      </c>
      <c r="U558" s="34" t="s">
        <v>1321</v>
      </c>
      <c r="V558" s="34">
        <f t="shared" si="267"/>
        <v>0</v>
      </c>
      <c r="W558" s="34" t="s">
        <v>1328</v>
      </c>
      <c r="X558" s="34">
        <f t="shared" si="267"/>
        <v>0</v>
      </c>
      <c r="Y558" s="34" t="s">
        <v>1353</v>
      </c>
      <c r="Z558" s="34">
        <f t="shared" si="267"/>
        <v>0</v>
      </c>
      <c r="AA558" s="34" t="s">
        <v>74</v>
      </c>
      <c r="AB558" s="34">
        <f t="shared" si="267"/>
        <v>0</v>
      </c>
      <c r="AC558" s="34" t="s">
        <v>75</v>
      </c>
      <c r="AD558" s="34">
        <f t="shared" si="268"/>
        <v>0</v>
      </c>
      <c r="AE558" s="34" t="s">
        <v>1368</v>
      </c>
      <c r="AF558" s="34">
        <f t="shared" si="269"/>
        <v>0</v>
      </c>
      <c r="AG558" s="34" t="s">
        <v>225</v>
      </c>
      <c r="AH558" s="34" t="s">
        <v>1326</v>
      </c>
      <c r="AI558" s="34">
        <f t="shared" si="270"/>
        <v>0</v>
      </c>
      <c r="AJ558" s="34" t="s">
        <v>1364</v>
      </c>
      <c r="AK558" s="34">
        <f t="shared" si="271"/>
        <v>0</v>
      </c>
      <c r="AL558" s="34" t="s">
        <v>1355</v>
      </c>
      <c r="AM558" s="34">
        <f t="shared" si="272"/>
        <v>0</v>
      </c>
      <c r="AN558" s="34" t="s">
        <v>1336</v>
      </c>
      <c r="AO558" s="34">
        <f t="shared" si="273"/>
        <v>0</v>
      </c>
      <c r="AP558" s="34" t="s">
        <v>1341</v>
      </c>
      <c r="AQ558" s="34">
        <f t="shared" si="274"/>
        <v>0</v>
      </c>
      <c r="AR558" s="34" t="s">
        <v>1347</v>
      </c>
      <c r="AS558" s="34">
        <f t="shared" si="275"/>
        <v>0</v>
      </c>
      <c r="AT558" s="34" t="s">
        <v>225</v>
      </c>
      <c r="AU558" s="34" t="s">
        <v>1326</v>
      </c>
      <c r="AV558" s="34">
        <f t="shared" si="276"/>
        <v>0</v>
      </c>
      <c r="AW558" s="34" t="s">
        <v>1352</v>
      </c>
      <c r="AX558" s="34">
        <f t="shared" si="276"/>
        <v>0</v>
      </c>
      <c r="AY558" s="34" t="s">
        <v>1355</v>
      </c>
      <c r="AZ558" s="34">
        <f t="shared" si="276"/>
        <v>0</v>
      </c>
      <c r="BA558" s="34" t="s">
        <v>1336</v>
      </c>
      <c r="BB558" s="34">
        <f t="shared" si="276"/>
        <v>0</v>
      </c>
      <c r="BC558" s="34" t="s">
        <v>1341</v>
      </c>
      <c r="BD558" s="34">
        <f t="shared" si="277"/>
        <v>0</v>
      </c>
      <c r="BE558" s="34" t="s">
        <v>1347</v>
      </c>
      <c r="BF558" s="34">
        <f t="shared" si="278"/>
        <v>0</v>
      </c>
      <c r="BG558" s="34">
        <v>4</v>
      </c>
      <c r="BH558" s="34" t="s">
        <v>1350</v>
      </c>
      <c r="BI558" s="34">
        <f t="shared" si="279"/>
        <v>0</v>
      </c>
      <c r="BJ558" s="34" t="s">
        <v>1352</v>
      </c>
      <c r="BK558" s="34">
        <f t="shared" si="280"/>
        <v>0</v>
      </c>
      <c r="BL558" s="34" t="s">
        <v>1355</v>
      </c>
      <c r="BM558" s="34">
        <f t="shared" si="281"/>
        <v>0</v>
      </c>
      <c r="BN558" s="34" t="s">
        <v>1336</v>
      </c>
      <c r="BO558" s="34">
        <f t="shared" si="282"/>
        <v>0</v>
      </c>
      <c r="BP558" s="34" t="s">
        <v>1341</v>
      </c>
      <c r="BQ558" s="34">
        <f t="shared" si="283"/>
        <v>0</v>
      </c>
      <c r="BR558" s="34" t="s">
        <v>1347</v>
      </c>
      <c r="BS558" s="34">
        <f t="shared" si="284"/>
        <v>0</v>
      </c>
      <c r="BT558" s="34">
        <v>4</v>
      </c>
      <c r="BU558" s="34" t="s">
        <v>1322</v>
      </c>
      <c r="BV558" s="34">
        <f t="shared" ref="BV558:CB621" si="292">IF($C558="应届",($S558*0.25)/6,IF($C558="往届",($S558*0.5)/6,"NULL"))</f>
        <v>0</v>
      </c>
      <c r="BW558" s="34" t="s">
        <v>1329</v>
      </c>
      <c r="BX558" s="34">
        <f t="shared" si="292"/>
        <v>0</v>
      </c>
      <c r="BY558" s="34" t="s">
        <v>71</v>
      </c>
      <c r="BZ558" s="34">
        <f t="shared" si="292"/>
        <v>0</v>
      </c>
      <c r="CA558" s="34" t="s">
        <v>1336</v>
      </c>
      <c r="CB558" s="34">
        <f t="shared" si="292"/>
        <v>0</v>
      </c>
      <c r="CC558" s="34" t="s">
        <v>1341</v>
      </c>
      <c r="CD558" s="34">
        <f t="shared" ref="CD558:CD621" si="293">IF($C558="应届",($S558*0.25)/6,IF($C558="往届",($S558*0.5)/6,"NULL"))</f>
        <v>0</v>
      </c>
      <c r="CE558" s="34" t="s">
        <v>1347</v>
      </c>
      <c r="CF558" s="34">
        <f t="shared" ref="CF558:CF621" si="294">IF($C558="应届",($S558*0.25)/6,IF($C558="往届",($S558*0.5)/6,"NULL"))</f>
        <v>0</v>
      </c>
      <c r="CG558" s="34">
        <v>4</v>
      </c>
      <c r="CH558" s="34" t="s">
        <v>1322</v>
      </c>
      <c r="CI558" s="34">
        <f t="shared" ref="CI558:CI621" si="295">IF($C558="应届",($S558*0.25)/6,IF($C558="往届",($S558*0.5)/6,"NULL"))</f>
        <v>0</v>
      </c>
      <c r="CJ558" s="34" t="s">
        <v>1329</v>
      </c>
      <c r="CK558" s="34">
        <f t="shared" ref="CK558:CK621" si="296">IF($C558="应届",($S558*0.25)/6,IF($C558="往届",($S558*0.5)/6,"NULL"))</f>
        <v>0</v>
      </c>
      <c r="CL558" s="34" t="s">
        <v>71</v>
      </c>
      <c r="CM558" s="34">
        <f t="shared" ref="CM558:CM621" si="297">IF($C558="应届",($S558*0.25)/6,IF($C558="往届",($S558*0.5)/6,"NULL"))</f>
        <v>0</v>
      </c>
      <c r="CN558" s="34" t="s">
        <v>1336</v>
      </c>
      <c r="CO558" s="34">
        <f t="shared" ref="CO558:CO621" si="298">IF($C558="应届",($S558*0.25)/6,IF($C558="往届",($S558*0.5)/6,"NULL"))</f>
        <v>0</v>
      </c>
      <c r="CP558" s="34" t="s">
        <v>1341</v>
      </c>
      <c r="CQ558" s="34">
        <f t="shared" ref="CQ558:CQ621" si="299">IF($C558="应届",($S558*0.25)/6,IF($C558="往届",($S558*0.5)/6,"NULL"))</f>
        <v>0</v>
      </c>
      <c r="CR558" s="34" t="s">
        <v>1347</v>
      </c>
      <c r="CS558" s="34">
        <f t="shared" ref="CS558:CS621" si="300">IF($C558="应届",($S558*0.25)/6,IF($C558="往届",($S558*0.5)/6,"NULL"))</f>
        <v>0</v>
      </c>
    </row>
    <row r="559" spans="1:97" s="44" customFormat="1" ht="15.75">
      <c r="A559" s="42" t="s">
        <v>1243</v>
      </c>
      <c r="B559" s="40" t="s">
        <v>730</v>
      </c>
      <c r="C559" s="42" t="s">
        <v>44</v>
      </c>
      <c r="D559" s="42" t="s">
        <v>9</v>
      </c>
      <c r="E559" s="35"/>
      <c r="F559" s="42">
        <v>0</v>
      </c>
      <c r="G559" s="34">
        <v>0</v>
      </c>
      <c r="H559" s="34">
        <v>94</v>
      </c>
      <c r="I559" s="34">
        <v>53</v>
      </c>
      <c r="J559" s="34">
        <v>73</v>
      </c>
      <c r="K559" s="73">
        <v>67.5</v>
      </c>
      <c r="L559" s="34">
        <v>55.5</v>
      </c>
      <c r="M559" s="34">
        <v>29</v>
      </c>
      <c r="N559" s="34">
        <v>372</v>
      </c>
      <c r="O559" s="34" t="str">
        <f>IF(D559="理科",IF(N559&gt;=分数线!$C$2,"本科",""),IF(D559="文科",IF(N559&gt;=分数线!$C$3,"本科","")))</f>
        <v/>
      </c>
      <c r="P559" s="34">
        <f t="shared" si="261"/>
        <v>0</v>
      </c>
      <c r="Q559" s="34" t="str">
        <f>IF(D559="理科",IF(N559&gt;=分数线!$C$6,"重本",""),IF(D559="文科",IF(N559&gt;=分数线!$C$7,"重本","")))</f>
        <v/>
      </c>
      <c r="R559" s="34">
        <f t="shared" si="265"/>
        <v>0</v>
      </c>
      <c r="S559" s="34">
        <f t="shared" si="266"/>
        <v>0</v>
      </c>
      <c r="T559" s="34">
        <v>8</v>
      </c>
      <c r="U559" s="34" t="s">
        <v>1324</v>
      </c>
      <c r="V559" s="34">
        <f t="shared" si="267"/>
        <v>0</v>
      </c>
      <c r="W559" s="34" t="s">
        <v>1330</v>
      </c>
      <c r="X559" s="34">
        <f t="shared" si="267"/>
        <v>0</v>
      </c>
      <c r="Y559" s="34" t="s">
        <v>1365</v>
      </c>
      <c r="Z559" s="34">
        <f t="shared" si="267"/>
        <v>0</v>
      </c>
      <c r="AA559" s="34" t="s">
        <v>1336</v>
      </c>
      <c r="AB559" s="34">
        <f t="shared" si="267"/>
        <v>0</v>
      </c>
      <c r="AC559" s="34" t="s">
        <v>1338</v>
      </c>
      <c r="AD559" s="34">
        <f t="shared" si="268"/>
        <v>0</v>
      </c>
      <c r="AE559" s="34" t="s">
        <v>1368</v>
      </c>
      <c r="AF559" s="34">
        <f t="shared" si="269"/>
        <v>0</v>
      </c>
      <c r="AG559" s="34" t="s">
        <v>224</v>
      </c>
      <c r="AH559" s="34" t="s">
        <v>1320</v>
      </c>
      <c r="AI559" s="34">
        <f t="shared" si="270"/>
        <v>0</v>
      </c>
      <c r="AJ559" s="34" t="s">
        <v>1328</v>
      </c>
      <c r="AK559" s="34">
        <f t="shared" si="271"/>
        <v>0</v>
      </c>
      <c r="AL559" s="34" t="s">
        <v>1353</v>
      </c>
      <c r="AM559" s="34">
        <f t="shared" si="272"/>
        <v>0</v>
      </c>
      <c r="AN559" s="34" t="s">
        <v>74</v>
      </c>
      <c r="AO559" s="34">
        <f t="shared" si="273"/>
        <v>0</v>
      </c>
      <c r="AP559" s="34" t="s">
        <v>1338</v>
      </c>
      <c r="AQ559" s="34">
        <f t="shared" si="274"/>
        <v>0</v>
      </c>
      <c r="AR559" s="34" t="s">
        <v>1346</v>
      </c>
      <c r="AS559" s="34">
        <f t="shared" si="275"/>
        <v>0</v>
      </c>
      <c r="AT559" s="34" t="s">
        <v>224</v>
      </c>
      <c r="AU559" s="34" t="s">
        <v>1320</v>
      </c>
      <c r="AV559" s="34">
        <f t="shared" si="276"/>
        <v>0</v>
      </c>
      <c r="AW559" s="34" t="s">
        <v>982</v>
      </c>
      <c r="AX559" s="34">
        <f t="shared" si="276"/>
        <v>0</v>
      </c>
      <c r="AY559" s="34" t="s">
        <v>1361</v>
      </c>
      <c r="AZ559" s="34">
        <f t="shared" si="276"/>
        <v>0</v>
      </c>
      <c r="BA559" s="34" t="s">
        <v>74</v>
      </c>
      <c r="BB559" s="34">
        <f t="shared" si="276"/>
        <v>0</v>
      </c>
      <c r="BC559" s="34" t="s">
        <v>1338</v>
      </c>
      <c r="BD559" s="34">
        <f t="shared" si="277"/>
        <v>0</v>
      </c>
      <c r="BE559" s="34" t="s">
        <v>1346</v>
      </c>
      <c r="BF559" s="34">
        <f t="shared" si="278"/>
        <v>0</v>
      </c>
      <c r="BG559" s="34">
        <v>5</v>
      </c>
      <c r="BH559" s="34" t="s">
        <v>1320</v>
      </c>
      <c r="BI559" s="34">
        <f t="shared" si="279"/>
        <v>0</v>
      </c>
      <c r="BJ559" s="34" t="s">
        <v>982</v>
      </c>
      <c r="BK559" s="34">
        <f t="shared" si="280"/>
        <v>0</v>
      </c>
      <c r="BL559" s="34" t="s">
        <v>1354</v>
      </c>
      <c r="BM559" s="34">
        <f t="shared" si="281"/>
        <v>0</v>
      </c>
      <c r="BN559" s="34" t="s">
        <v>74</v>
      </c>
      <c r="BO559" s="34">
        <f t="shared" si="282"/>
        <v>0</v>
      </c>
      <c r="BP559" s="34" t="s">
        <v>1338</v>
      </c>
      <c r="BQ559" s="34">
        <f t="shared" si="283"/>
        <v>0</v>
      </c>
      <c r="BR559" s="34" t="s">
        <v>1346</v>
      </c>
      <c r="BS559" s="34">
        <f t="shared" si="284"/>
        <v>0</v>
      </c>
      <c r="BT559" s="34">
        <v>5</v>
      </c>
      <c r="BU559" s="34" t="s">
        <v>1320</v>
      </c>
      <c r="BV559" s="34">
        <f t="shared" si="292"/>
        <v>0</v>
      </c>
      <c r="BW559" s="34" t="s">
        <v>1329</v>
      </c>
      <c r="BX559" s="34">
        <f t="shared" si="292"/>
        <v>0</v>
      </c>
      <c r="BY559" s="34" t="s">
        <v>70</v>
      </c>
      <c r="BZ559" s="34">
        <f t="shared" si="292"/>
        <v>0</v>
      </c>
      <c r="CA559" s="34" t="s">
        <v>21</v>
      </c>
      <c r="CB559" s="34">
        <f t="shared" si="292"/>
        <v>0</v>
      </c>
      <c r="CC559" s="34" t="s">
        <v>1338</v>
      </c>
      <c r="CD559" s="34">
        <f t="shared" si="293"/>
        <v>0</v>
      </c>
      <c r="CE559" s="34" t="s">
        <v>1346</v>
      </c>
      <c r="CF559" s="34">
        <f t="shared" si="294"/>
        <v>0</v>
      </c>
      <c r="CG559" s="34">
        <v>5</v>
      </c>
      <c r="CH559" s="34" t="s">
        <v>1320</v>
      </c>
      <c r="CI559" s="34">
        <f t="shared" si="295"/>
        <v>0</v>
      </c>
      <c r="CJ559" s="34" t="s">
        <v>1329</v>
      </c>
      <c r="CK559" s="34">
        <f t="shared" si="296"/>
        <v>0</v>
      </c>
      <c r="CL559" s="34" t="s">
        <v>70</v>
      </c>
      <c r="CM559" s="34">
        <f t="shared" si="297"/>
        <v>0</v>
      </c>
      <c r="CN559" s="34" t="s">
        <v>1337</v>
      </c>
      <c r="CO559" s="34">
        <f t="shared" si="298"/>
        <v>0</v>
      </c>
      <c r="CP559" s="34" t="s">
        <v>1338</v>
      </c>
      <c r="CQ559" s="34">
        <f t="shared" si="299"/>
        <v>0</v>
      </c>
      <c r="CR559" s="34" t="s">
        <v>1346</v>
      </c>
      <c r="CS559" s="34">
        <f t="shared" si="300"/>
        <v>0</v>
      </c>
    </row>
    <row r="560" spans="1:97" s="44" customFormat="1" ht="15.75">
      <c r="A560" s="42" t="s">
        <v>1244</v>
      </c>
      <c r="B560" s="40" t="s">
        <v>731</v>
      </c>
      <c r="C560" s="42" t="s">
        <v>44</v>
      </c>
      <c r="D560" s="42" t="s">
        <v>9</v>
      </c>
      <c r="E560" s="35"/>
      <c r="F560" s="42">
        <v>0</v>
      </c>
      <c r="G560" s="34">
        <v>0</v>
      </c>
      <c r="H560" s="34">
        <v>101</v>
      </c>
      <c r="I560" s="34">
        <v>76</v>
      </c>
      <c r="J560" s="34">
        <v>31</v>
      </c>
      <c r="K560" s="73">
        <v>68.5</v>
      </c>
      <c r="L560" s="34">
        <v>56</v>
      </c>
      <c r="M560" s="34">
        <v>39</v>
      </c>
      <c r="N560" s="34">
        <v>372</v>
      </c>
      <c r="O560" s="34" t="str">
        <f>IF(D560="理科",IF(N560&gt;=分数线!$C$2,"本科",""),IF(D560="文科",IF(N560&gt;=分数线!$C$3,"本科","")))</f>
        <v/>
      </c>
      <c r="P560" s="34">
        <f t="shared" si="261"/>
        <v>0</v>
      </c>
      <c r="Q560" s="34" t="str">
        <f>IF(D560="理科",IF(N560&gt;=分数线!$C$6,"重本",""),IF(D560="文科",IF(N560&gt;=分数线!$C$7,"重本","")))</f>
        <v/>
      </c>
      <c r="R560" s="34">
        <f t="shared" si="265"/>
        <v>0</v>
      </c>
      <c r="S560" s="34">
        <f t="shared" si="266"/>
        <v>0</v>
      </c>
      <c r="T560" s="34">
        <v>6</v>
      </c>
      <c r="U560" s="34" t="s">
        <v>1321</v>
      </c>
      <c r="V560" s="34">
        <f t="shared" si="267"/>
        <v>0</v>
      </c>
      <c r="W560" s="34" t="s">
        <v>1328</v>
      </c>
      <c r="X560" s="34">
        <f t="shared" si="267"/>
        <v>0</v>
      </c>
      <c r="Y560" s="34" t="s">
        <v>1353</v>
      </c>
      <c r="Z560" s="34">
        <f t="shared" si="267"/>
        <v>0</v>
      </c>
      <c r="AA560" s="34" t="s">
        <v>74</v>
      </c>
      <c r="AB560" s="34">
        <f t="shared" si="267"/>
        <v>0</v>
      </c>
      <c r="AC560" s="34" t="s">
        <v>75</v>
      </c>
      <c r="AD560" s="34">
        <f t="shared" si="268"/>
        <v>0</v>
      </c>
      <c r="AE560" s="34" t="s">
        <v>1368</v>
      </c>
      <c r="AF560" s="34">
        <f t="shared" si="269"/>
        <v>0</v>
      </c>
      <c r="AG560" s="34" t="s">
        <v>224</v>
      </c>
      <c r="AH560" s="34" t="s">
        <v>1320</v>
      </c>
      <c r="AI560" s="34">
        <f t="shared" si="270"/>
        <v>0</v>
      </c>
      <c r="AJ560" s="34" t="s">
        <v>1328</v>
      </c>
      <c r="AK560" s="34">
        <f t="shared" si="271"/>
        <v>0</v>
      </c>
      <c r="AL560" s="34" t="s">
        <v>1353</v>
      </c>
      <c r="AM560" s="34">
        <f t="shared" si="272"/>
        <v>0</v>
      </c>
      <c r="AN560" s="34" t="s">
        <v>74</v>
      </c>
      <c r="AO560" s="34">
        <f t="shared" si="273"/>
        <v>0</v>
      </c>
      <c r="AP560" s="34" t="s">
        <v>1338</v>
      </c>
      <c r="AQ560" s="34">
        <f t="shared" si="274"/>
        <v>0</v>
      </c>
      <c r="AR560" s="34" t="s">
        <v>1346</v>
      </c>
      <c r="AS560" s="34">
        <f t="shared" si="275"/>
        <v>0</v>
      </c>
      <c r="AT560" s="34" t="s">
        <v>224</v>
      </c>
      <c r="AU560" s="34" t="s">
        <v>1320</v>
      </c>
      <c r="AV560" s="34">
        <f t="shared" si="276"/>
        <v>0</v>
      </c>
      <c r="AW560" s="34" t="s">
        <v>982</v>
      </c>
      <c r="AX560" s="34">
        <f t="shared" si="276"/>
        <v>0</v>
      </c>
      <c r="AY560" s="34" t="s">
        <v>1361</v>
      </c>
      <c r="AZ560" s="34">
        <f t="shared" si="276"/>
        <v>0</v>
      </c>
      <c r="BA560" s="34" t="s">
        <v>74</v>
      </c>
      <c r="BB560" s="34">
        <f t="shared" si="276"/>
        <v>0</v>
      </c>
      <c r="BC560" s="34" t="s">
        <v>1338</v>
      </c>
      <c r="BD560" s="34">
        <f t="shared" si="277"/>
        <v>0</v>
      </c>
      <c r="BE560" s="34" t="s">
        <v>1346</v>
      </c>
      <c r="BF560" s="34">
        <f t="shared" si="278"/>
        <v>0</v>
      </c>
      <c r="BG560" s="34">
        <v>5</v>
      </c>
      <c r="BH560" s="34" t="s">
        <v>1320</v>
      </c>
      <c r="BI560" s="34">
        <f t="shared" si="279"/>
        <v>0</v>
      </c>
      <c r="BJ560" s="34" t="s">
        <v>982</v>
      </c>
      <c r="BK560" s="34">
        <f t="shared" si="280"/>
        <v>0</v>
      </c>
      <c r="BL560" s="34" t="s">
        <v>1354</v>
      </c>
      <c r="BM560" s="34">
        <f t="shared" si="281"/>
        <v>0</v>
      </c>
      <c r="BN560" s="34" t="s">
        <v>74</v>
      </c>
      <c r="BO560" s="34">
        <f t="shared" si="282"/>
        <v>0</v>
      </c>
      <c r="BP560" s="34" t="s">
        <v>1338</v>
      </c>
      <c r="BQ560" s="34">
        <f t="shared" si="283"/>
        <v>0</v>
      </c>
      <c r="BR560" s="34" t="s">
        <v>1346</v>
      </c>
      <c r="BS560" s="34">
        <f t="shared" si="284"/>
        <v>0</v>
      </c>
      <c r="BT560" s="34">
        <v>5</v>
      </c>
      <c r="BU560" s="34" t="s">
        <v>1320</v>
      </c>
      <c r="BV560" s="34">
        <f t="shared" si="292"/>
        <v>0</v>
      </c>
      <c r="BW560" s="34" t="s">
        <v>1329</v>
      </c>
      <c r="BX560" s="34">
        <f t="shared" si="292"/>
        <v>0</v>
      </c>
      <c r="BY560" s="34" t="s">
        <v>70</v>
      </c>
      <c r="BZ560" s="34">
        <f t="shared" si="292"/>
        <v>0</v>
      </c>
      <c r="CA560" s="34" t="s">
        <v>21</v>
      </c>
      <c r="CB560" s="34">
        <f t="shared" si="292"/>
        <v>0</v>
      </c>
      <c r="CC560" s="34" t="s">
        <v>1338</v>
      </c>
      <c r="CD560" s="34">
        <f t="shared" si="293"/>
        <v>0</v>
      </c>
      <c r="CE560" s="34" t="s">
        <v>1346</v>
      </c>
      <c r="CF560" s="34">
        <f t="shared" si="294"/>
        <v>0</v>
      </c>
      <c r="CG560" s="34">
        <v>5</v>
      </c>
      <c r="CH560" s="34" t="s">
        <v>1320</v>
      </c>
      <c r="CI560" s="34">
        <f t="shared" si="295"/>
        <v>0</v>
      </c>
      <c r="CJ560" s="34" t="s">
        <v>1329</v>
      </c>
      <c r="CK560" s="34">
        <f t="shared" si="296"/>
        <v>0</v>
      </c>
      <c r="CL560" s="34" t="s">
        <v>70</v>
      </c>
      <c r="CM560" s="34">
        <f t="shared" si="297"/>
        <v>0</v>
      </c>
      <c r="CN560" s="34" t="s">
        <v>1337</v>
      </c>
      <c r="CO560" s="34">
        <f t="shared" si="298"/>
        <v>0</v>
      </c>
      <c r="CP560" s="34" t="s">
        <v>1338</v>
      </c>
      <c r="CQ560" s="34">
        <f t="shared" si="299"/>
        <v>0</v>
      </c>
      <c r="CR560" s="34" t="s">
        <v>1346</v>
      </c>
      <c r="CS560" s="34">
        <f t="shared" si="300"/>
        <v>0</v>
      </c>
    </row>
    <row r="561" spans="1:97" s="44" customFormat="1" ht="15.75">
      <c r="A561" s="42" t="s">
        <v>1195</v>
      </c>
      <c r="B561" s="40" t="s">
        <v>732</v>
      </c>
      <c r="C561" s="42" t="s">
        <v>44</v>
      </c>
      <c r="D561" s="42" t="s">
        <v>9</v>
      </c>
      <c r="E561" s="35"/>
      <c r="F561" s="42">
        <v>0.2</v>
      </c>
      <c r="G561" s="34">
        <v>0</v>
      </c>
      <c r="H561" s="34">
        <v>91</v>
      </c>
      <c r="I561" s="34">
        <v>66</v>
      </c>
      <c r="J561" s="34">
        <v>54</v>
      </c>
      <c r="K561" s="73">
        <v>54</v>
      </c>
      <c r="L561" s="34">
        <v>63</v>
      </c>
      <c r="M561" s="34">
        <v>43</v>
      </c>
      <c r="N561" s="34">
        <v>371</v>
      </c>
      <c r="O561" s="34" t="str">
        <f>IF(D561="理科",IF(N561&gt;=分数线!$C$2,"本科",""),IF(D561="文科",IF(N561&gt;=分数线!$C$3,"本科","")))</f>
        <v/>
      </c>
      <c r="P561" s="34">
        <f t="shared" si="261"/>
        <v>-7.2</v>
      </c>
      <c r="Q561" s="34" t="str">
        <f>IF(D561="理科",IF(N561&gt;=分数线!$C$6,"重本",""),IF(D561="文科",IF(N561&gt;=分数线!$C$7,"重本","")))</f>
        <v/>
      </c>
      <c r="R561" s="34">
        <f t="shared" si="265"/>
        <v>0</v>
      </c>
      <c r="S561" s="34">
        <f t="shared" si="266"/>
        <v>-7.2</v>
      </c>
      <c r="T561" s="34">
        <v>7</v>
      </c>
      <c r="U561" s="34" t="s">
        <v>1362</v>
      </c>
      <c r="V561" s="34">
        <f t="shared" si="267"/>
        <v>-0.12000000000000001</v>
      </c>
      <c r="W561" s="34" t="s">
        <v>1363</v>
      </c>
      <c r="X561" s="34">
        <f t="shared" si="267"/>
        <v>-0.12000000000000001</v>
      </c>
      <c r="Y561" s="34" t="s">
        <v>1332</v>
      </c>
      <c r="Z561" s="34">
        <f t="shared" si="267"/>
        <v>-0.12000000000000001</v>
      </c>
      <c r="AA561" s="34" t="s">
        <v>74</v>
      </c>
      <c r="AB561" s="34">
        <f t="shared" si="267"/>
        <v>-0.12000000000000001</v>
      </c>
      <c r="AC561" s="34" t="s">
        <v>1341</v>
      </c>
      <c r="AD561" s="34">
        <f t="shared" si="268"/>
        <v>-0.12000000000000001</v>
      </c>
      <c r="AE561" s="34" t="s">
        <v>1347</v>
      </c>
      <c r="AF561" s="34">
        <f t="shared" si="269"/>
        <v>-0.12000000000000001</v>
      </c>
      <c r="AG561" s="34" t="s">
        <v>222</v>
      </c>
      <c r="AH561" s="34" t="s">
        <v>1321</v>
      </c>
      <c r="AI561" s="34">
        <f t="shared" si="270"/>
        <v>-0.12000000000000001</v>
      </c>
      <c r="AJ561" s="34" t="s">
        <v>1364</v>
      </c>
      <c r="AK561" s="34">
        <f t="shared" si="271"/>
        <v>-0.12000000000000001</v>
      </c>
      <c r="AL561" s="34" t="s">
        <v>1333</v>
      </c>
      <c r="AM561" s="34">
        <f t="shared" si="272"/>
        <v>-0.12000000000000001</v>
      </c>
      <c r="AN561" s="34" t="s">
        <v>1336</v>
      </c>
      <c r="AO561" s="34">
        <f t="shared" si="273"/>
        <v>-0.12000000000000001</v>
      </c>
      <c r="AP561" s="34" t="s">
        <v>1338</v>
      </c>
      <c r="AQ561" s="34">
        <f t="shared" si="274"/>
        <v>-0.12000000000000001</v>
      </c>
      <c r="AR561" s="34" t="s">
        <v>1347</v>
      </c>
      <c r="AS561" s="34">
        <f t="shared" si="275"/>
        <v>-0.12000000000000001</v>
      </c>
      <c r="AT561" s="34" t="e">
        <v>#N/A</v>
      </c>
      <c r="AU561" s="34" t="e">
        <v>#N/A</v>
      </c>
      <c r="AV561" s="34">
        <f t="shared" si="276"/>
        <v>-0.18000000000000002</v>
      </c>
      <c r="AW561" s="34" t="e">
        <v>#N/A</v>
      </c>
      <c r="AX561" s="34">
        <f t="shared" si="276"/>
        <v>-0.18000000000000002</v>
      </c>
      <c r="AY561" s="34" t="e">
        <v>#N/A</v>
      </c>
      <c r="AZ561" s="34">
        <f t="shared" si="276"/>
        <v>-0.18000000000000002</v>
      </c>
      <c r="BA561" s="34" t="e">
        <v>#N/A</v>
      </c>
      <c r="BB561" s="34">
        <f t="shared" si="276"/>
        <v>-0.18000000000000002</v>
      </c>
      <c r="BC561" s="34" t="e">
        <v>#N/A</v>
      </c>
      <c r="BD561" s="34">
        <f t="shared" si="277"/>
        <v>-0.18000000000000002</v>
      </c>
      <c r="BE561" s="34" t="e">
        <v>#N/A</v>
      </c>
      <c r="BF561" s="34">
        <f t="shared" si="278"/>
        <v>-0.18000000000000002</v>
      </c>
      <c r="BG561" s="34" t="e">
        <v>#N/A</v>
      </c>
      <c r="BH561" s="34" t="e">
        <v>#N/A</v>
      </c>
      <c r="BI561" s="34">
        <f t="shared" si="279"/>
        <v>-0.18000000000000002</v>
      </c>
      <c r="BJ561" s="34" t="e">
        <v>#N/A</v>
      </c>
      <c r="BK561" s="34">
        <f t="shared" si="280"/>
        <v>-0.18000000000000002</v>
      </c>
      <c r="BL561" s="34" t="e">
        <v>#N/A</v>
      </c>
      <c r="BM561" s="34">
        <f t="shared" si="281"/>
        <v>-0.18000000000000002</v>
      </c>
      <c r="BN561" s="34" t="e">
        <v>#N/A</v>
      </c>
      <c r="BO561" s="34">
        <f t="shared" si="282"/>
        <v>-0.18000000000000002</v>
      </c>
      <c r="BP561" s="34" t="e">
        <v>#N/A</v>
      </c>
      <c r="BQ561" s="34">
        <f t="shared" si="283"/>
        <v>-0.18000000000000002</v>
      </c>
      <c r="BR561" s="34" t="e">
        <v>#N/A</v>
      </c>
      <c r="BS561" s="34">
        <f t="shared" si="284"/>
        <v>-0.18000000000000002</v>
      </c>
      <c r="BT561" s="34">
        <v>2</v>
      </c>
      <c r="BU561" s="34" t="s">
        <v>1321</v>
      </c>
      <c r="BV561" s="34">
        <f t="shared" si="292"/>
        <v>-0.3</v>
      </c>
      <c r="BW561" s="34" t="s">
        <v>1328</v>
      </c>
      <c r="BX561" s="34">
        <f t="shared" si="292"/>
        <v>-0.3</v>
      </c>
      <c r="BY561" s="34" t="s">
        <v>1333</v>
      </c>
      <c r="BZ561" s="34">
        <f t="shared" si="292"/>
        <v>-0.3</v>
      </c>
      <c r="CA561" s="34" t="s">
        <v>21</v>
      </c>
      <c r="CB561" s="34">
        <f t="shared" si="292"/>
        <v>-0.3</v>
      </c>
      <c r="CC561" s="34" t="s">
        <v>1338</v>
      </c>
      <c r="CD561" s="34">
        <f t="shared" si="293"/>
        <v>-0.3</v>
      </c>
      <c r="CE561" s="34" t="s">
        <v>1347</v>
      </c>
      <c r="CF561" s="34">
        <f t="shared" si="294"/>
        <v>-0.3</v>
      </c>
      <c r="CG561" s="34">
        <v>2</v>
      </c>
      <c r="CH561" s="34" t="s">
        <v>1321</v>
      </c>
      <c r="CI561" s="34">
        <f t="shared" si="295"/>
        <v>-0.3</v>
      </c>
      <c r="CJ561" s="34" t="s">
        <v>1328</v>
      </c>
      <c r="CK561" s="34">
        <f t="shared" si="296"/>
        <v>-0.3</v>
      </c>
      <c r="CL561" s="34" t="s">
        <v>1333</v>
      </c>
      <c r="CM561" s="34">
        <f t="shared" si="297"/>
        <v>-0.3</v>
      </c>
      <c r="CN561" s="34" t="s">
        <v>1337</v>
      </c>
      <c r="CO561" s="34">
        <f t="shared" si="298"/>
        <v>-0.3</v>
      </c>
      <c r="CP561" s="34" t="s">
        <v>1338</v>
      </c>
      <c r="CQ561" s="34">
        <f t="shared" si="299"/>
        <v>-0.3</v>
      </c>
      <c r="CR561" s="34" t="s">
        <v>1347</v>
      </c>
      <c r="CS561" s="34">
        <f t="shared" si="300"/>
        <v>-0.3</v>
      </c>
    </row>
    <row r="562" spans="1:97" s="44" customFormat="1" ht="15.75">
      <c r="A562" s="42" t="s">
        <v>834</v>
      </c>
      <c r="B562" s="40" t="s">
        <v>733</v>
      </c>
      <c r="C562" s="42" t="s">
        <v>44</v>
      </c>
      <c r="D562" s="42" t="s">
        <v>9</v>
      </c>
      <c r="E562" s="35"/>
      <c r="F562" s="42">
        <v>0</v>
      </c>
      <c r="G562" s="34">
        <v>0</v>
      </c>
      <c r="H562" s="34">
        <v>94</v>
      </c>
      <c r="I562" s="34">
        <v>81</v>
      </c>
      <c r="J562" s="34">
        <v>52</v>
      </c>
      <c r="K562" s="73">
        <v>45.5</v>
      </c>
      <c r="L562" s="34">
        <v>48</v>
      </c>
      <c r="M562" s="34">
        <v>49</v>
      </c>
      <c r="N562" s="34">
        <v>370</v>
      </c>
      <c r="O562" s="34" t="str">
        <f>IF(D562="理科",IF(N562&gt;=分数线!$C$2,"本科",""),IF(D562="文科",IF(N562&gt;=分数线!$C$3,"本科","")))</f>
        <v/>
      </c>
      <c r="P562" s="34">
        <f t="shared" si="261"/>
        <v>0</v>
      </c>
      <c r="Q562" s="34" t="str">
        <f>IF(D562="理科",IF(N562&gt;=分数线!$C$6,"重本",""),IF(D562="文科",IF(N562&gt;=分数线!$C$7,"重本","")))</f>
        <v/>
      </c>
      <c r="R562" s="34">
        <f t="shared" si="265"/>
        <v>0</v>
      </c>
      <c r="S562" s="34">
        <f t="shared" si="266"/>
        <v>0</v>
      </c>
      <c r="T562" s="34">
        <v>3</v>
      </c>
      <c r="U562" s="34" t="s">
        <v>1326</v>
      </c>
      <c r="V562" s="34">
        <f t="shared" si="267"/>
        <v>0</v>
      </c>
      <c r="W562" s="34" t="s">
        <v>1327</v>
      </c>
      <c r="X562" s="34">
        <f t="shared" si="267"/>
        <v>0</v>
      </c>
      <c r="Y562" s="34" t="s">
        <v>69</v>
      </c>
      <c r="Z562" s="34">
        <f t="shared" si="267"/>
        <v>0</v>
      </c>
      <c r="AA562" s="34" t="s">
        <v>1367</v>
      </c>
      <c r="AB562" s="34">
        <f t="shared" si="267"/>
        <v>0</v>
      </c>
      <c r="AC562" s="34" t="s">
        <v>75</v>
      </c>
      <c r="AD562" s="34">
        <f t="shared" si="268"/>
        <v>0</v>
      </c>
      <c r="AE562" s="34" t="s">
        <v>1347</v>
      </c>
      <c r="AF562" s="34">
        <f t="shared" si="269"/>
        <v>0</v>
      </c>
      <c r="AG562" s="34" t="s">
        <v>223</v>
      </c>
      <c r="AH562" s="34" t="s">
        <v>1326</v>
      </c>
      <c r="AI562" s="34">
        <f t="shared" si="270"/>
        <v>0</v>
      </c>
      <c r="AJ562" s="34" t="s">
        <v>1327</v>
      </c>
      <c r="AK562" s="34">
        <f t="shared" si="271"/>
        <v>0</v>
      </c>
      <c r="AL562" s="34" t="s">
        <v>1333</v>
      </c>
      <c r="AM562" s="34">
        <f t="shared" si="272"/>
        <v>0</v>
      </c>
      <c r="AN562" s="34" t="s">
        <v>1367</v>
      </c>
      <c r="AO562" s="34">
        <f t="shared" si="273"/>
        <v>0</v>
      </c>
      <c r="AP562" s="34" t="s">
        <v>1338</v>
      </c>
      <c r="AQ562" s="34">
        <f t="shared" si="274"/>
        <v>0</v>
      </c>
      <c r="AR562" s="34" t="s">
        <v>1347</v>
      </c>
      <c r="AS562" s="34">
        <f t="shared" si="275"/>
        <v>0</v>
      </c>
      <c r="AT562" s="34" t="s">
        <v>223</v>
      </c>
      <c r="AU562" s="34" t="s">
        <v>1323</v>
      </c>
      <c r="AV562" s="34">
        <f t="shared" si="276"/>
        <v>0</v>
      </c>
      <c r="AW562" s="34" t="s">
        <v>1327</v>
      </c>
      <c r="AX562" s="34">
        <f t="shared" si="276"/>
        <v>0</v>
      </c>
      <c r="AY562" s="34" t="s">
        <v>1355</v>
      </c>
      <c r="AZ562" s="34">
        <f t="shared" si="276"/>
        <v>0</v>
      </c>
      <c r="BA562" s="34" t="s">
        <v>1336</v>
      </c>
      <c r="BB562" s="34">
        <f t="shared" si="276"/>
        <v>0</v>
      </c>
      <c r="BC562" s="34" t="s">
        <v>75</v>
      </c>
      <c r="BD562" s="34">
        <f t="shared" si="277"/>
        <v>0</v>
      </c>
      <c r="BE562" s="34" t="s">
        <v>1347</v>
      </c>
      <c r="BF562" s="34">
        <f t="shared" si="278"/>
        <v>0</v>
      </c>
      <c r="BG562" s="34">
        <v>3</v>
      </c>
      <c r="BH562" s="34" t="s">
        <v>1323</v>
      </c>
      <c r="BI562" s="34">
        <f t="shared" si="279"/>
        <v>0</v>
      </c>
      <c r="BJ562" s="34" t="s">
        <v>1327</v>
      </c>
      <c r="BK562" s="34">
        <f t="shared" si="280"/>
        <v>0</v>
      </c>
      <c r="BL562" s="34" t="s">
        <v>1355</v>
      </c>
      <c r="BM562" s="34">
        <f t="shared" si="281"/>
        <v>0</v>
      </c>
      <c r="BN562" s="34" t="s">
        <v>1336</v>
      </c>
      <c r="BO562" s="34">
        <f t="shared" si="282"/>
        <v>0</v>
      </c>
      <c r="BP562" s="34" t="s">
        <v>1338</v>
      </c>
      <c r="BQ562" s="34">
        <f t="shared" si="283"/>
        <v>0</v>
      </c>
      <c r="BR562" s="34" t="s">
        <v>1347</v>
      </c>
      <c r="BS562" s="34">
        <f t="shared" si="284"/>
        <v>0</v>
      </c>
      <c r="BT562" s="34">
        <v>3</v>
      </c>
      <c r="BU562" s="34" t="s">
        <v>1322</v>
      </c>
      <c r="BV562" s="34">
        <f t="shared" si="292"/>
        <v>0</v>
      </c>
      <c r="BW562" s="34" t="s">
        <v>1327</v>
      </c>
      <c r="BX562" s="34">
        <f t="shared" si="292"/>
        <v>0</v>
      </c>
      <c r="BY562" s="34" t="s">
        <v>71</v>
      </c>
      <c r="BZ562" s="34">
        <f t="shared" si="292"/>
        <v>0</v>
      </c>
      <c r="CA562" s="34" t="s">
        <v>1336</v>
      </c>
      <c r="CB562" s="34">
        <f t="shared" si="292"/>
        <v>0</v>
      </c>
      <c r="CC562" s="34" t="s">
        <v>1338</v>
      </c>
      <c r="CD562" s="34">
        <f t="shared" si="293"/>
        <v>0</v>
      </c>
      <c r="CE562" s="34" t="s">
        <v>1347</v>
      </c>
      <c r="CF562" s="34">
        <f t="shared" si="294"/>
        <v>0</v>
      </c>
      <c r="CG562" s="34">
        <v>3</v>
      </c>
      <c r="CH562" s="34" t="s">
        <v>1322</v>
      </c>
      <c r="CI562" s="34">
        <f t="shared" si="295"/>
        <v>0</v>
      </c>
      <c r="CJ562" s="34" t="s">
        <v>1327</v>
      </c>
      <c r="CK562" s="34">
        <f t="shared" si="296"/>
        <v>0</v>
      </c>
      <c r="CL562" s="34" t="s">
        <v>71</v>
      </c>
      <c r="CM562" s="34">
        <f t="shared" si="297"/>
        <v>0</v>
      </c>
      <c r="CN562" s="34" t="s">
        <v>1338</v>
      </c>
      <c r="CO562" s="34">
        <f t="shared" si="298"/>
        <v>0</v>
      </c>
      <c r="CP562" s="34" t="s">
        <v>1336</v>
      </c>
      <c r="CQ562" s="34">
        <f t="shared" si="299"/>
        <v>0</v>
      </c>
      <c r="CR562" s="34" t="s">
        <v>1347</v>
      </c>
      <c r="CS562" s="34">
        <f t="shared" si="300"/>
        <v>0</v>
      </c>
    </row>
    <row r="563" spans="1:97" s="44" customFormat="1" ht="15.75">
      <c r="A563" s="42" t="s">
        <v>1245</v>
      </c>
      <c r="B563" s="40" t="s">
        <v>734</v>
      </c>
      <c r="C563" s="42" t="s">
        <v>44</v>
      </c>
      <c r="D563" s="42" t="s">
        <v>9</v>
      </c>
      <c r="E563" s="35"/>
      <c r="F563" s="42">
        <v>0</v>
      </c>
      <c r="G563" s="34">
        <v>0</v>
      </c>
      <c r="H563" s="34">
        <v>91</v>
      </c>
      <c r="I563" s="34">
        <v>59</v>
      </c>
      <c r="J563" s="34">
        <v>51</v>
      </c>
      <c r="K563" s="73">
        <v>66</v>
      </c>
      <c r="L563" s="34">
        <v>62</v>
      </c>
      <c r="M563" s="34">
        <v>41</v>
      </c>
      <c r="N563" s="34">
        <v>370</v>
      </c>
      <c r="O563" s="34" t="str">
        <f>IF(D563="理科",IF(N563&gt;=分数线!$C$2,"本科",""),IF(D563="文科",IF(N563&gt;=分数线!$C$3,"本科","")))</f>
        <v/>
      </c>
      <c r="P563" s="34">
        <f t="shared" si="261"/>
        <v>0</v>
      </c>
      <c r="Q563" s="34" t="str">
        <f>IF(D563="理科",IF(N563&gt;=分数线!$C$6,"重本",""),IF(D563="文科",IF(N563&gt;=分数线!$C$7,"重本","")))</f>
        <v/>
      </c>
      <c r="R563" s="34">
        <f t="shared" si="265"/>
        <v>0</v>
      </c>
      <c r="S563" s="34">
        <f t="shared" si="266"/>
        <v>0</v>
      </c>
      <c r="T563" s="34">
        <v>3</v>
      </c>
      <c r="U563" s="34" t="s">
        <v>1326</v>
      </c>
      <c r="V563" s="34">
        <f t="shared" si="267"/>
        <v>0</v>
      </c>
      <c r="W563" s="34" t="s">
        <v>1327</v>
      </c>
      <c r="X563" s="34">
        <f t="shared" si="267"/>
        <v>0</v>
      </c>
      <c r="Y563" s="34" t="s">
        <v>69</v>
      </c>
      <c r="Z563" s="34">
        <f t="shared" si="267"/>
        <v>0</v>
      </c>
      <c r="AA563" s="34" t="s">
        <v>1367</v>
      </c>
      <c r="AB563" s="34">
        <f t="shared" si="267"/>
        <v>0</v>
      </c>
      <c r="AC563" s="34" t="s">
        <v>75</v>
      </c>
      <c r="AD563" s="34">
        <f t="shared" si="268"/>
        <v>0</v>
      </c>
      <c r="AE563" s="34" t="s">
        <v>1347</v>
      </c>
      <c r="AF563" s="34">
        <f t="shared" si="269"/>
        <v>0</v>
      </c>
      <c r="AG563" s="34" t="s">
        <v>223</v>
      </c>
      <c r="AH563" s="34" t="s">
        <v>1326</v>
      </c>
      <c r="AI563" s="34">
        <f t="shared" si="270"/>
        <v>0</v>
      </c>
      <c r="AJ563" s="34" t="s">
        <v>1327</v>
      </c>
      <c r="AK563" s="34">
        <f t="shared" si="271"/>
        <v>0</v>
      </c>
      <c r="AL563" s="34" t="s">
        <v>1333</v>
      </c>
      <c r="AM563" s="34">
        <f t="shared" si="272"/>
        <v>0</v>
      </c>
      <c r="AN563" s="34" t="s">
        <v>1367</v>
      </c>
      <c r="AO563" s="34">
        <f t="shared" si="273"/>
        <v>0</v>
      </c>
      <c r="AP563" s="34" t="s">
        <v>1338</v>
      </c>
      <c r="AQ563" s="34">
        <f t="shared" si="274"/>
        <v>0</v>
      </c>
      <c r="AR563" s="34" t="s">
        <v>1347</v>
      </c>
      <c r="AS563" s="34">
        <f t="shared" si="275"/>
        <v>0</v>
      </c>
      <c r="AT563" s="34" t="s">
        <v>223</v>
      </c>
      <c r="AU563" s="34" t="s">
        <v>1323</v>
      </c>
      <c r="AV563" s="34">
        <f t="shared" si="276"/>
        <v>0</v>
      </c>
      <c r="AW563" s="34" t="s">
        <v>1327</v>
      </c>
      <c r="AX563" s="34">
        <f t="shared" si="276"/>
        <v>0</v>
      </c>
      <c r="AY563" s="34" t="s">
        <v>1355</v>
      </c>
      <c r="AZ563" s="34">
        <f t="shared" si="276"/>
        <v>0</v>
      </c>
      <c r="BA563" s="34" t="s">
        <v>1336</v>
      </c>
      <c r="BB563" s="34">
        <f t="shared" si="276"/>
        <v>0</v>
      </c>
      <c r="BC563" s="34" t="s">
        <v>75</v>
      </c>
      <c r="BD563" s="34">
        <f t="shared" si="277"/>
        <v>0</v>
      </c>
      <c r="BE563" s="34" t="s">
        <v>1347</v>
      </c>
      <c r="BF563" s="34">
        <f t="shared" si="278"/>
        <v>0</v>
      </c>
      <c r="BG563" s="34">
        <v>3</v>
      </c>
      <c r="BH563" s="34" t="s">
        <v>1323</v>
      </c>
      <c r="BI563" s="34">
        <f t="shared" si="279"/>
        <v>0</v>
      </c>
      <c r="BJ563" s="34" t="s">
        <v>1327</v>
      </c>
      <c r="BK563" s="34">
        <f t="shared" si="280"/>
        <v>0</v>
      </c>
      <c r="BL563" s="34" t="s">
        <v>1355</v>
      </c>
      <c r="BM563" s="34">
        <f t="shared" si="281"/>
        <v>0</v>
      </c>
      <c r="BN563" s="34" t="s">
        <v>1336</v>
      </c>
      <c r="BO563" s="34">
        <f t="shared" si="282"/>
        <v>0</v>
      </c>
      <c r="BP563" s="34" t="s">
        <v>1338</v>
      </c>
      <c r="BQ563" s="34">
        <f t="shared" si="283"/>
        <v>0</v>
      </c>
      <c r="BR563" s="34" t="s">
        <v>1347</v>
      </c>
      <c r="BS563" s="34">
        <f t="shared" si="284"/>
        <v>0</v>
      </c>
      <c r="BT563" s="34">
        <v>3</v>
      </c>
      <c r="BU563" s="34" t="s">
        <v>1322</v>
      </c>
      <c r="BV563" s="34">
        <f t="shared" si="292"/>
        <v>0</v>
      </c>
      <c r="BW563" s="34" t="s">
        <v>1327</v>
      </c>
      <c r="BX563" s="34">
        <f t="shared" si="292"/>
        <v>0</v>
      </c>
      <c r="BY563" s="34" t="s">
        <v>71</v>
      </c>
      <c r="BZ563" s="34">
        <f t="shared" si="292"/>
        <v>0</v>
      </c>
      <c r="CA563" s="34" t="s">
        <v>1336</v>
      </c>
      <c r="CB563" s="34">
        <f t="shared" si="292"/>
        <v>0</v>
      </c>
      <c r="CC563" s="34" t="s">
        <v>1338</v>
      </c>
      <c r="CD563" s="34">
        <f t="shared" si="293"/>
        <v>0</v>
      </c>
      <c r="CE563" s="34" t="s">
        <v>1347</v>
      </c>
      <c r="CF563" s="34">
        <f t="shared" si="294"/>
        <v>0</v>
      </c>
      <c r="CG563" s="34">
        <v>3</v>
      </c>
      <c r="CH563" s="34" t="s">
        <v>1322</v>
      </c>
      <c r="CI563" s="34">
        <f t="shared" si="295"/>
        <v>0</v>
      </c>
      <c r="CJ563" s="34" t="s">
        <v>1327</v>
      </c>
      <c r="CK563" s="34">
        <f t="shared" si="296"/>
        <v>0</v>
      </c>
      <c r="CL563" s="34" t="s">
        <v>71</v>
      </c>
      <c r="CM563" s="34">
        <f t="shared" si="297"/>
        <v>0</v>
      </c>
      <c r="CN563" s="34" t="s">
        <v>1338</v>
      </c>
      <c r="CO563" s="34">
        <f t="shared" si="298"/>
        <v>0</v>
      </c>
      <c r="CP563" s="34" t="s">
        <v>1336</v>
      </c>
      <c r="CQ563" s="34">
        <f t="shared" si="299"/>
        <v>0</v>
      </c>
      <c r="CR563" s="34" t="s">
        <v>1347</v>
      </c>
      <c r="CS563" s="34">
        <f t="shared" si="300"/>
        <v>0</v>
      </c>
    </row>
    <row r="564" spans="1:97" s="44" customFormat="1" ht="15.75">
      <c r="A564" s="42" t="s">
        <v>1246</v>
      </c>
      <c r="B564" s="40" t="s">
        <v>735</v>
      </c>
      <c r="C564" s="42" t="s">
        <v>44</v>
      </c>
      <c r="D564" s="42" t="s">
        <v>9</v>
      </c>
      <c r="E564" s="35"/>
      <c r="F564" s="42">
        <v>0.2</v>
      </c>
      <c r="G564" s="34">
        <v>0</v>
      </c>
      <c r="H564" s="34">
        <v>87</v>
      </c>
      <c r="I564" s="34">
        <v>76</v>
      </c>
      <c r="J564" s="34">
        <v>55</v>
      </c>
      <c r="K564" s="73">
        <v>67</v>
      </c>
      <c r="L564" s="34">
        <v>36</v>
      </c>
      <c r="M564" s="34">
        <v>48</v>
      </c>
      <c r="N564" s="34">
        <v>369</v>
      </c>
      <c r="O564" s="34" t="str">
        <f>IF(D564="理科",IF(N564&gt;=分数线!$C$2,"本科",""),IF(D564="文科",IF(N564&gt;=分数线!$C$3,"本科","")))</f>
        <v/>
      </c>
      <c r="P564" s="34">
        <f t="shared" si="261"/>
        <v>-7.2</v>
      </c>
      <c r="Q564" s="34" t="str">
        <f>IF(D564="理科",IF(N564&gt;=分数线!$C$6,"重本",""),IF(D564="文科",IF(N564&gt;=分数线!$C$7,"重本","")))</f>
        <v/>
      </c>
      <c r="R564" s="34">
        <f t="shared" si="265"/>
        <v>0</v>
      </c>
      <c r="S564" s="34">
        <f t="shared" si="266"/>
        <v>-7.2</v>
      </c>
      <c r="T564" s="34">
        <v>2</v>
      </c>
      <c r="U564" s="34" t="s">
        <v>1321</v>
      </c>
      <c r="V564" s="34">
        <f t="shared" si="267"/>
        <v>-0.12000000000000001</v>
      </c>
      <c r="W564" s="34" t="s">
        <v>1364</v>
      </c>
      <c r="X564" s="34">
        <f t="shared" si="267"/>
        <v>-0.12000000000000001</v>
      </c>
      <c r="Y564" s="34" t="s">
        <v>1333</v>
      </c>
      <c r="Z564" s="34">
        <f t="shared" si="267"/>
        <v>-0.12000000000000001</v>
      </c>
      <c r="AA564" s="34" t="s">
        <v>1336</v>
      </c>
      <c r="AB564" s="34">
        <f t="shared" si="267"/>
        <v>-0.12000000000000001</v>
      </c>
      <c r="AC564" s="34" t="s">
        <v>1338</v>
      </c>
      <c r="AD564" s="34">
        <f t="shared" si="268"/>
        <v>-0.12000000000000001</v>
      </c>
      <c r="AE564" s="34" t="s">
        <v>1368</v>
      </c>
      <c r="AF564" s="34">
        <f t="shared" si="269"/>
        <v>-0.12000000000000001</v>
      </c>
      <c r="AG564" s="34" t="s">
        <v>222</v>
      </c>
      <c r="AH564" s="34" t="s">
        <v>1321</v>
      </c>
      <c r="AI564" s="34">
        <f t="shared" si="270"/>
        <v>-0.12000000000000001</v>
      </c>
      <c r="AJ564" s="34" t="s">
        <v>1364</v>
      </c>
      <c r="AK564" s="34">
        <f t="shared" si="271"/>
        <v>-0.12000000000000001</v>
      </c>
      <c r="AL564" s="34" t="s">
        <v>1333</v>
      </c>
      <c r="AM564" s="34">
        <f t="shared" si="272"/>
        <v>-0.12000000000000001</v>
      </c>
      <c r="AN564" s="34" t="s">
        <v>1336</v>
      </c>
      <c r="AO564" s="34">
        <f t="shared" si="273"/>
        <v>-0.12000000000000001</v>
      </c>
      <c r="AP564" s="34" t="s">
        <v>1338</v>
      </c>
      <c r="AQ564" s="34">
        <f t="shared" si="274"/>
        <v>-0.12000000000000001</v>
      </c>
      <c r="AR564" s="34" t="s">
        <v>1347</v>
      </c>
      <c r="AS564" s="34">
        <f t="shared" si="275"/>
        <v>-0.12000000000000001</v>
      </c>
      <c r="AT564" s="34" t="s">
        <v>222</v>
      </c>
      <c r="AU564" s="34" t="s">
        <v>1321</v>
      </c>
      <c r="AV564" s="34">
        <f t="shared" si="276"/>
        <v>-0.18000000000000002</v>
      </c>
      <c r="AW564" s="34" t="s">
        <v>1328</v>
      </c>
      <c r="AX564" s="34">
        <f t="shared" si="276"/>
        <v>-0.18000000000000002</v>
      </c>
      <c r="AY564" s="34" t="s">
        <v>1333</v>
      </c>
      <c r="AZ564" s="34">
        <f t="shared" si="276"/>
        <v>-0.18000000000000002</v>
      </c>
      <c r="BA564" s="34" t="s">
        <v>74</v>
      </c>
      <c r="BB564" s="34">
        <f t="shared" si="276"/>
        <v>-0.18000000000000002</v>
      </c>
      <c r="BC564" s="34" t="s">
        <v>1338</v>
      </c>
      <c r="BD564" s="34">
        <f t="shared" si="277"/>
        <v>-0.18000000000000002</v>
      </c>
      <c r="BE564" s="34" t="s">
        <v>1347</v>
      </c>
      <c r="BF564" s="34">
        <f t="shared" si="278"/>
        <v>-0.18000000000000002</v>
      </c>
      <c r="BG564" s="34" t="e">
        <v>#N/A</v>
      </c>
      <c r="BH564" s="34" t="e">
        <v>#N/A</v>
      </c>
      <c r="BI564" s="34">
        <f t="shared" si="279"/>
        <v>-0.18000000000000002</v>
      </c>
      <c r="BJ564" s="34" t="e">
        <v>#N/A</v>
      </c>
      <c r="BK564" s="34">
        <f t="shared" si="280"/>
        <v>-0.18000000000000002</v>
      </c>
      <c r="BL564" s="34" t="e">
        <v>#N/A</v>
      </c>
      <c r="BM564" s="34">
        <f t="shared" si="281"/>
        <v>-0.18000000000000002</v>
      </c>
      <c r="BN564" s="34" t="e">
        <v>#N/A</v>
      </c>
      <c r="BO564" s="34">
        <f t="shared" si="282"/>
        <v>-0.18000000000000002</v>
      </c>
      <c r="BP564" s="34" t="e">
        <v>#N/A</v>
      </c>
      <c r="BQ564" s="34">
        <f t="shared" si="283"/>
        <v>-0.18000000000000002</v>
      </c>
      <c r="BR564" s="34" t="e">
        <v>#N/A</v>
      </c>
      <c r="BS564" s="34">
        <f t="shared" si="284"/>
        <v>-0.18000000000000002</v>
      </c>
      <c r="BT564" s="34">
        <v>2</v>
      </c>
      <c r="BU564" s="34" t="s">
        <v>1321</v>
      </c>
      <c r="BV564" s="34">
        <f t="shared" si="292"/>
        <v>-0.3</v>
      </c>
      <c r="BW564" s="34" t="s">
        <v>1328</v>
      </c>
      <c r="BX564" s="34">
        <f t="shared" si="292"/>
        <v>-0.3</v>
      </c>
      <c r="BY564" s="34" t="s">
        <v>1333</v>
      </c>
      <c r="BZ564" s="34">
        <f t="shared" si="292"/>
        <v>-0.3</v>
      </c>
      <c r="CA564" s="34" t="s">
        <v>21</v>
      </c>
      <c r="CB564" s="34">
        <f t="shared" si="292"/>
        <v>-0.3</v>
      </c>
      <c r="CC564" s="34" t="s">
        <v>1338</v>
      </c>
      <c r="CD564" s="34">
        <f t="shared" si="293"/>
        <v>-0.3</v>
      </c>
      <c r="CE564" s="34" t="s">
        <v>1347</v>
      </c>
      <c r="CF564" s="34">
        <f t="shared" si="294"/>
        <v>-0.3</v>
      </c>
      <c r="CG564" s="34">
        <v>2</v>
      </c>
      <c r="CH564" s="34" t="s">
        <v>1321</v>
      </c>
      <c r="CI564" s="34">
        <f t="shared" si="295"/>
        <v>-0.3</v>
      </c>
      <c r="CJ564" s="34" t="s">
        <v>1328</v>
      </c>
      <c r="CK564" s="34">
        <f t="shared" si="296"/>
        <v>-0.3</v>
      </c>
      <c r="CL564" s="34" t="s">
        <v>1333</v>
      </c>
      <c r="CM564" s="34">
        <f t="shared" si="297"/>
        <v>-0.3</v>
      </c>
      <c r="CN564" s="34" t="s">
        <v>1337</v>
      </c>
      <c r="CO564" s="34">
        <f t="shared" si="298"/>
        <v>-0.3</v>
      </c>
      <c r="CP564" s="34" t="s">
        <v>1338</v>
      </c>
      <c r="CQ564" s="34">
        <f t="shared" si="299"/>
        <v>-0.3</v>
      </c>
      <c r="CR564" s="34" t="s">
        <v>1347</v>
      </c>
      <c r="CS564" s="34">
        <f t="shared" si="300"/>
        <v>-0.3</v>
      </c>
    </row>
    <row r="565" spans="1:97" s="44" customFormat="1" ht="15.75">
      <c r="A565" s="42" t="s">
        <v>1247</v>
      </c>
      <c r="B565" s="40" t="s">
        <v>736</v>
      </c>
      <c r="C565" s="42" t="s">
        <v>44</v>
      </c>
      <c r="D565" s="42" t="s">
        <v>9</v>
      </c>
      <c r="E565" s="35"/>
      <c r="F565" s="42">
        <v>0</v>
      </c>
      <c r="G565" s="34">
        <v>0</v>
      </c>
      <c r="H565" s="34">
        <v>88</v>
      </c>
      <c r="I565" s="34">
        <v>61</v>
      </c>
      <c r="J565" s="34">
        <v>55</v>
      </c>
      <c r="K565" s="73">
        <v>47.5</v>
      </c>
      <c r="L565" s="34">
        <v>72</v>
      </c>
      <c r="M565" s="34">
        <v>45</v>
      </c>
      <c r="N565" s="34">
        <v>369</v>
      </c>
      <c r="O565" s="34" t="str">
        <f>IF(D565="理科",IF(N565&gt;=分数线!$C$2,"本科",""),IF(D565="文科",IF(N565&gt;=分数线!$C$3,"本科","")))</f>
        <v/>
      </c>
      <c r="P565" s="34">
        <f t="shared" si="261"/>
        <v>0</v>
      </c>
      <c r="Q565" s="34" t="str">
        <f>IF(D565="理科",IF(N565&gt;=分数线!$C$6,"重本",""),IF(D565="文科",IF(N565&gt;=分数线!$C$7,"重本","")))</f>
        <v/>
      </c>
      <c r="R565" s="34">
        <f t="shared" si="265"/>
        <v>0</v>
      </c>
      <c r="S565" s="34">
        <f t="shared" si="266"/>
        <v>0</v>
      </c>
      <c r="T565" s="34">
        <v>3</v>
      </c>
      <c r="U565" s="34" t="s">
        <v>1326</v>
      </c>
      <c r="V565" s="34">
        <f t="shared" si="267"/>
        <v>0</v>
      </c>
      <c r="W565" s="34" t="s">
        <v>1327</v>
      </c>
      <c r="X565" s="34">
        <f t="shared" si="267"/>
        <v>0</v>
      </c>
      <c r="Y565" s="34" t="s">
        <v>69</v>
      </c>
      <c r="Z565" s="34">
        <f t="shared" si="267"/>
        <v>0</v>
      </c>
      <c r="AA565" s="34" t="s">
        <v>1367</v>
      </c>
      <c r="AB565" s="34">
        <f t="shared" si="267"/>
        <v>0</v>
      </c>
      <c r="AC565" s="34" t="s">
        <v>75</v>
      </c>
      <c r="AD565" s="34">
        <f t="shared" si="268"/>
        <v>0</v>
      </c>
      <c r="AE565" s="34" t="s">
        <v>1347</v>
      </c>
      <c r="AF565" s="34">
        <f t="shared" si="269"/>
        <v>0</v>
      </c>
      <c r="AG565" s="34" t="s">
        <v>223</v>
      </c>
      <c r="AH565" s="34" t="s">
        <v>1326</v>
      </c>
      <c r="AI565" s="34">
        <f t="shared" si="270"/>
        <v>0</v>
      </c>
      <c r="AJ565" s="34" t="s">
        <v>1327</v>
      </c>
      <c r="AK565" s="34">
        <f t="shared" si="271"/>
        <v>0</v>
      </c>
      <c r="AL565" s="34" t="s">
        <v>1333</v>
      </c>
      <c r="AM565" s="34">
        <f t="shared" si="272"/>
        <v>0</v>
      </c>
      <c r="AN565" s="34" t="s">
        <v>1367</v>
      </c>
      <c r="AO565" s="34">
        <f t="shared" si="273"/>
        <v>0</v>
      </c>
      <c r="AP565" s="34" t="s">
        <v>1338</v>
      </c>
      <c r="AQ565" s="34">
        <f t="shared" si="274"/>
        <v>0</v>
      </c>
      <c r="AR565" s="34" t="s">
        <v>1347</v>
      </c>
      <c r="AS565" s="34">
        <f t="shared" si="275"/>
        <v>0</v>
      </c>
      <c r="AT565" s="34" t="s">
        <v>223</v>
      </c>
      <c r="AU565" s="34" t="s">
        <v>1323</v>
      </c>
      <c r="AV565" s="34">
        <f t="shared" si="276"/>
        <v>0</v>
      </c>
      <c r="AW565" s="34" t="s">
        <v>1327</v>
      </c>
      <c r="AX565" s="34">
        <f t="shared" si="276"/>
        <v>0</v>
      </c>
      <c r="AY565" s="34" t="s">
        <v>1355</v>
      </c>
      <c r="AZ565" s="34">
        <f t="shared" si="276"/>
        <v>0</v>
      </c>
      <c r="BA565" s="34" t="s">
        <v>1336</v>
      </c>
      <c r="BB565" s="34">
        <f t="shared" si="276"/>
        <v>0</v>
      </c>
      <c r="BC565" s="34" t="s">
        <v>75</v>
      </c>
      <c r="BD565" s="34">
        <f t="shared" si="277"/>
        <v>0</v>
      </c>
      <c r="BE565" s="34" t="s">
        <v>1347</v>
      </c>
      <c r="BF565" s="34">
        <f t="shared" si="278"/>
        <v>0</v>
      </c>
      <c r="BG565" s="34">
        <v>3</v>
      </c>
      <c r="BH565" s="34" t="s">
        <v>1323</v>
      </c>
      <c r="BI565" s="34">
        <f t="shared" si="279"/>
        <v>0</v>
      </c>
      <c r="BJ565" s="34" t="s">
        <v>1327</v>
      </c>
      <c r="BK565" s="34">
        <f t="shared" si="280"/>
        <v>0</v>
      </c>
      <c r="BL565" s="34" t="s">
        <v>1355</v>
      </c>
      <c r="BM565" s="34">
        <f t="shared" si="281"/>
        <v>0</v>
      </c>
      <c r="BN565" s="34" t="s">
        <v>1336</v>
      </c>
      <c r="BO565" s="34">
        <f t="shared" si="282"/>
        <v>0</v>
      </c>
      <c r="BP565" s="34" t="s">
        <v>1338</v>
      </c>
      <c r="BQ565" s="34">
        <f t="shared" si="283"/>
        <v>0</v>
      </c>
      <c r="BR565" s="34" t="s">
        <v>1347</v>
      </c>
      <c r="BS565" s="34">
        <f t="shared" si="284"/>
        <v>0</v>
      </c>
      <c r="BT565" s="34">
        <v>3</v>
      </c>
      <c r="BU565" s="34" t="s">
        <v>1322</v>
      </c>
      <c r="BV565" s="34">
        <f t="shared" si="292"/>
        <v>0</v>
      </c>
      <c r="BW565" s="34" t="s">
        <v>1327</v>
      </c>
      <c r="BX565" s="34">
        <f t="shared" si="292"/>
        <v>0</v>
      </c>
      <c r="BY565" s="34" t="s">
        <v>71</v>
      </c>
      <c r="BZ565" s="34">
        <f t="shared" si="292"/>
        <v>0</v>
      </c>
      <c r="CA565" s="34" t="s">
        <v>1336</v>
      </c>
      <c r="CB565" s="34">
        <f t="shared" si="292"/>
        <v>0</v>
      </c>
      <c r="CC565" s="34" t="s">
        <v>1338</v>
      </c>
      <c r="CD565" s="34">
        <f t="shared" si="293"/>
        <v>0</v>
      </c>
      <c r="CE565" s="34" t="s">
        <v>1347</v>
      </c>
      <c r="CF565" s="34">
        <f t="shared" si="294"/>
        <v>0</v>
      </c>
      <c r="CG565" s="34">
        <v>3</v>
      </c>
      <c r="CH565" s="34" t="s">
        <v>1322</v>
      </c>
      <c r="CI565" s="34">
        <f t="shared" si="295"/>
        <v>0</v>
      </c>
      <c r="CJ565" s="34" t="s">
        <v>1327</v>
      </c>
      <c r="CK565" s="34">
        <f t="shared" si="296"/>
        <v>0</v>
      </c>
      <c r="CL565" s="34" t="s">
        <v>71</v>
      </c>
      <c r="CM565" s="34">
        <f t="shared" si="297"/>
        <v>0</v>
      </c>
      <c r="CN565" s="34" t="s">
        <v>1338</v>
      </c>
      <c r="CO565" s="34">
        <f t="shared" si="298"/>
        <v>0</v>
      </c>
      <c r="CP565" s="34" t="s">
        <v>1336</v>
      </c>
      <c r="CQ565" s="34">
        <f t="shared" si="299"/>
        <v>0</v>
      </c>
      <c r="CR565" s="34" t="s">
        <v>1347</v>
      </c>
      <c r="CS565" s="34">
        <f t="shared" si="300"/>
        <v>0</v>
      </c>
    </row>
    <row r="566" spans="1:97" s="44" customFormat="1" ht="15.75">
      <c r="A566" s="42" t="s">
        <v>1248</v>
      </c>
      <c r="B566" s="40" t="s">
        <v>737</v>
      </c>
      <c r="C566" s="42" t="s">
        <v>44</v>
      </c>
      <c r="D566" s="42" t="s">
        <v>9</v>
      </c>
      <c r="E566" s="35"/>
      <c r="F566" s="42">
        <v>0</v>
      </c>
      <c r="G566" s="34">
        <v>0</v>
      </c>
      <c r="H566" s="34">
        <v>99</v>
      </c>
      <c r="I566" s="34">
        <v>57</v>
      </c>
      <c r="J566" s="34">
        <v>53</v>
      </c>
      <c r="K566" s="73">
        <v>62.5</v>
      </c>
      <c r="L566" s="34">
        <v>62</v>
      </c>
      <c r="M566" s="34">
        <v>34</v>
      </c>
      <c r="N566" s="34">
        <v>368</v>
      </c>
      <c r="O566" s="34" t="str">
        <f>IF(D566="理科",IF(N566&gt;=分数线!$C$2,"本科",""),IF(D566="文科",IF(N566&gt;=分数线!$C$3,"本科","")))</f>
        <v/>
      </c>
      <c r="P566" s="34">
        <f t="shared" si="261"/>
        <v>0</v>
      </c>
      <c r="Q566" s="34" t="str">
        <f>IF(D566="理科",IF(N566&gt;=分数线!$C$6,"重本",""),IF(D566="文科",IF(N566&gt;=分数线!$C$7,"重本","")))</f>
        <v/>
      </c>
      <c r="R566" s="34">
        <f t="shared" si="265"/>
        <v>0</v>
      </c>
      <c r="S566" s="34">
        <f t="shared" si="266"/>
        <v>0</v>
      </c>
      <c r="T566" s="34">
        <v>5</v>
      </c>
      <c r="U566" s="34" t="s">
        <v>1320</v>
      </c>
      <c r="V566" s="34">
        <f t="shared" si="267"/>
        <v>0</v>
      </c>
      <c r="W566" s="34" t="s">
        <v>1328</v>
      </c>
      <c r="X566" s="34">
        <f t="shared" si="267"/>
        <v>0</v>
      </c>
      <c r="Y566" s="34" t="s">
        <v>1353</v>
      </c>
      <c r="Z566" s="34">
        <f t="shared" si="267"/>
        <v>0</v>
      </c>
      <c r="AA566" s="34" t="s">
        <v>74</v>
      </c>
      <c r="AB566" s="34">
        <f t="shared" si="267"/>
        <v>0</v>
      </c>
      <c r="AC566" s="34" t="s">
        <v>1338</v>
      </c>
      <c r="AD566" s="34">
        <f t="shared" si="268"/>
        <v>0</v>
      </c>
      <c r="AE566" s="34" t="s">
        <v>1346</v>
      </c>
      <c r="AF566" s="34">
        <f t="shared" si="269"/>
        <v>0</v>
      </c>
      <c r="AG566" s="34" t="s">
        <v>224</v>
      </c>
      <c r="AH566" s="34" t="s">
        <v>1320</v>
      </c>
      <c r="AI566" s="34">
        <f t="shared" si="270"/>
        <v>0</v>
      </c>
      <c r="AJ566" s="34" t="s">
        <v>1328</v>
      </c>
      <c r="AK566" s="34">
        <f t="shared" si="271"/>
        <v>0</v>
      </c>
      <c r="AL566" s="34" t="s">
        <v>1353</v>
      </c>
      <c r="AM566" s="34">
        <f t="shared" si="272"/>
        <v>0</v>
      </c>
      <c r="AN566" s="34" t="s">
        <v>74</v>
      </c>
      <c r="AO566" s="34">
        <f t="shared" si="273"/>
        <v>0</v>
      </c>
      <c r="AP566" s="34" t="s">
        <v>1338</v>
      </c>
      <c r="AQ566" s="34">
        <f t="shared" si="274"/>
        <v>0</v>
      </c>
      <c r="AR566" s="34" t="s">
        <v>1346</v>
      </c>
      <c r="AS566" s="34">
        <f t="shared" si="275"/>
        <v>0</v>
      </c>
      <c r="AT566" s="34" t="s">
        <v>224</v>
      </c>
      <c r="AU566" s="34" t="s">
        <v>1320</v>
      </c>
      <c r="AV566" s="34">
        <f t="shared" si="276"/>
        <v>0</v>
      </c>
      <c r="AW566" s="34" t="s">
        <v>982</v>
      </c>
      <c r="AX566" s="34">
        <f t="shared" si="276"/>
        <v>0</v>
      </c>
      <c r="AY566" s="34" t="s">
        <v>1361</v>
      </c>
      <c r="AZ566" s="34">
        <f t="shared" si="276"/>
        <v>0</v>
      </c>
      <c r="BA566" s="34" t="s">
        <v>74</v>
      </c>
      <c r="BB566" s="34">
        <f t="shared" si="276"/>
        <v>0</v>
      </c>
      <c r="BC566" s="34" t="s">
        <v>1338</v>
      </c>
      <c r="BD566" s="34">
        <f t="shared" si="277"/>
        <v>0</v>
      </c>
      <c r="BE566" s="34" t="s">
        <v>1346</v>
      </c>
      <c r="BF566" s="34">
        <f t="shared" si="278"/>
        <v>0</v>
      </c>
      <c r="BG566" s="34">
        <v>5</v>
      </c>
      <c r="BH566" s="34" t="s">
        <v>1320</v>
      </c>
      <c r="BI566" s="34">
        <f t="shared" si="279"/>
        <v>0</v>
      </c>
      <c r="BJ566" s="34" t="s">
        <v>982</v>
      </c>
      <c r="BK566" s="34">
        <f t="shared" si="280"/>
        <v>0</v>
      </c>
      <c r="BL566" s="34" t="s">
        <v>1354</v>
      </c>
      <c r="BM566" s="34">
        <f t="shared" si="281"/>
        <v>0</v>
      </c>
      <c r="BN566" s="34" t="s">
        <v>74</v>
      </c>
      <c r="BO566" s="34">
        <f t="shared" si="282"/>
        <v>0</v>
      </c>
      <c r="BP566" s="34" t="s">
        <v>1338</v>
      </c>
      <c r="BQ566" s="34">
        <f t="shared" si="283"/>
        <v>0</v>
      </c>
      <c r="BR566" s="34" t="s">
        <v>1346</v>
      </c>
      <c r="BS566" s="34">
        <f t="shared" si="284"/>
        <v>0</v>
      </c>
      <c r="BT566" s="34" t="e">
        <v>#N/A</v>
      </c>
      <c r="BU566" s="34" t="e">
        <v>#N/A</v>
      </c>
      <c r="BV566" s="34">
        <f t="shared" si="292"/>
        <v>0</v>
      </c>
      <c r="BW566" s="34" t="e">
        <v>#N/A</v>
      </c>
      <c r="BX566" s="34">
        <f t="shared" si="292"/>
        <v>0</v>
      </c>
      <c r="BY566" s="34" t="s">
        <v>70</v>
      </c>
      <c r="BZ566" s="34">
        <f t="shared" si="292"/>
        <v>0</v>
      </c>
      <c r="CA566" s="34" t="e">
        <v>#N/A</v>
      </c>
      <c r="CB566" s="34">
        <f t="shared" si="292"/>
        <v>0</v>
      </c>
      <c r="CC566" s="34" t="e">
        <v>#N/A</v>
      </c>
      <c r="CD566" s="34">
        <f t="shared" si="293"/>
        <v>0</v>
      </c>
      <c r="CE566" s="34" t="e">
        <v>#N/A</v>
      </c>
      <c r="CF566" s="34">
        <f t="shared" si="294"/>
        <v>0</v>
      </c>
      <c r="CG566" s="34">
        <v>5</v>
      </c>
      <c r="CH566" s="34" t="s">
        <v>1320</v>
      </c>
      <c r="CI566" s="34">
        <f t="shared" si="295"/>
        <v>0</v>
      </c>
      <c r="CJ566" s="34" t="s">
        <v>1329</v>
      </c>
      <c r="CK566" s="34">
        <f t="shared" si="296"/>
        <v>0</v>
      </c>
      <c r="CL566" s="34" t="s">
        <v>70</v>
      </c>
      <c r="CM566" s="34">
        <f t="shared" si="297"/>
        <v>0</v>
      </c>
      <c r="CN566" s="34" t="s">
        <v>1337</v>
      </c>
      <c r="CO566" s="34">
        <f t="shared" si="298"/>
        <v>0</v>
      </c>
      <c r="CP566" s="34" t="s">
        <v>1338</v>
      </c>
      <c r="CQ566" s="34">
        <f t="shared" si="299"/>
        <v>0</v>
      </c>
      <c r="CR566" s="34" t="s">
        <v>1346</v>
      </c>
      <c r="CS566" s="34">
        <f t="shared" si="300"/>
        <v>0</v>
      </c>
    </row>
    <row r="567" spans="1:97" s="44" customFormat="1" ht="15.75">
      <c r="A567" s="42" t="s">
        <v>1249</v>
      </c>
      <c r="B567" s="40" t="s">
        <v>738</v>
      </c>
      <c r="C567" s="42" t="s">
        <v>44</v>
      </c>
      <c r="D567" s="42" t="s">
        <v>9</v>
      </c>
      <c r="E567" s="35"/>
      <c r="F567" s="42">
        <v>0</v>
      </c>
      <c r="G567" s="34">
        <v>0</v>
      </c>
      <c r="H567" s="34">
        <v>96</v>
      </c>
      <c r="I567" s="34">
        <v>72</v>
      </c>
      <c r="J567" s="34">
        <v>62</v>
      </c>
      <c r="K567" s="73">
        <v>62</v>
      </c>
      <c r="L567" s="34">
        <v>46</v>
      </c>
      <c r="M567" s="34">
        <v>29</v>
      </c>
      <c r="N567" s="34">
        <v>367</v>
      </c>
      <c r="O567" s="34" t="str">
        <f>IF(D567="理科",IF(N567&gt;=分数线!$C$2,"本科",""),IF(D567="文科",IF(N567&gt;=分数线!$C$3,"本科","")))</f>
        <v/>
      </c>
      <c r="P567" s="34">
        <f t="shared" si="261"/>
        <v>0</v>
      </c>
      <c r="Q567" s="34" t="str">
        <f>IF(D567="理科",IF(N567&gt;=分数线!$C$6,"重本",""),IF(D567="文科",IF(N567&gt;=分数线!$C$7,"重本","")))</f>
        <v/>
      </c>
      <c r="R567" s="34">
        <f t="shared" si="265"/>
        <v>0</v>
      </c>
      <c r="S567" s="34">
        <f t="shared" si="266"/>
        <v>0</v>
      </c>
      <c r="T567" s="34">
        <v>3</v>
      </c>
      <c r="U567" s="34" t="s">
        <v>1326</v>
      </c>
      <c r="V567" s="34">
        <f t="shared" si="267"/>
        <v>0</v>
      </c>
      <c r="W567" s="34" t="s">
        <v>1327</v>
      </c>
      <c r="X567" s="34">
        <f t="shared" si="267"/>
        <v>0</v>
      </c>
      <c r="Y567" s="34" t="s">
        <v>69</v>
      </c>
      <c r="Z567" s="34">
        <f t="shared" si="267"/>
        <v>0</v>
      </c>
      <c r="AA567" s="34" t="s">
        <v>1367</v>
      </c>
      <c r="AB567" s="34">
        <f t="shared" si="267"/>
        <v>0</v>
      </c>
      <c r="AC567" s="34" t="s">
        <v>75</v>
      </c>
      <c r="AD567" s="34">
        <f t="shared" si="268"/>
        <v>0</v>
      </c>
      <c r="AE567" s="34" t="s">
        <v>1347</v>
      </c>
      <c r="AF567" s="34">
        <f t="shared" si="269"/>
        <v>0</v>
      </c>
      <c r="AG567" s="34" t="s">
        <v>223</v>
      </c>
      <c r="AH567" s="34" t="s">
        <v>1326</v>
      </c>
      <c r="AI567" s="34">
        <f t="shared" si="270"/>
        <v>0</v>
      </c>
      <c r="AJ567" s="34" t="s">
        <v>1327</v>
      </c>
      <c r="AK567" s="34">
        <f t="shared" si="271"/>
        <v>0</v>
      </c>
      <c r="AL567" s="34" t="s">
        <v>1333</v>
      </c>
      <c r="AM567" s="34">
        <f t="shared" si="272"/>
        <v>0</v>
      </c>
      <c r="AN567" s="34" t="s">
        <v>1367</v>
      </c>
      <c r="AO567" s="34">
        <f t="shared" si="273"/>
        <v>0</v>
      </c>
      <c r="AP567" s="34" t="s">
        <v>1338</v>
      </c>
      <c r="AQ567" s="34">
        <f t="shared" si="274"/>
        <v>0</v>
      </c>
      <c r="AR567" s="34" t="s">
        <v>1347</v>
      </c>
      <c r="AS567" s="34">
        <f t="shared" si="275"/>
        <v>0</v>
      </c>
      <c r="AT567" s="34" t="s">
        <v>223</v>
      </c>
      <c r="AU567" s="34" t="s">
        <v>1323</v>
      </c>
      <c r="AV567" s="34">
        <f t="shared" si="276"/>
        <v>0</v>
      </c>
      <c r="AW567" s="34" t="s">
        <v>1327</v>
      </c>
      <c r="AX567" s="34">
        <f t="shared" si="276"/>
        <v>0</v>
      </c>
      <c r="AY567" s="34" t="s">
        <v>1355</v>
      </c>
      <c r="AZ567" s="34">
        <f t="shared" si="276"/>
        <v>0</v>
      </c>
      <c r="BA567" s="34" t="s">
        <v>1336</v>
      </c>
      <c r="BB567" s="34">
        <f t="shared" si="276"/>
        <v>0</v>
      </c>
      <c r="BC567" s="34" t="s">
        <v>75</v>
      </c>
      <c r="BD567" s="34">
        <f t="shared" si="277"/>
        <v>0</v>
      </c>
      <c r="BE567" s="34" t="s">
        <v>1347</v>
      </c>
      <c r="BF567" s="34">
        <f t="shared" si="278"/>
        <v>0</v>
      </c>
      <c r="BG567" s="34">
        <v>3</v>
      </c>
      <c r="BH567" s="34" t="s">
        <v>1323</v>
      </c>
      <c r="BI567" s="34">
        <f t="shared" si="279"/>
        <v>0</v>
      </c>
      <c r="BJ567" s="34" t="s">
        <v>1327</v>
      </c>
      <c r="BK567" s="34">
        <f t="shared" si="280"/>
        <v>0</v>
      </c>
      <c r="BL567" s="34" t="s">
        <v>1355</v>
      </c>
      <c r="BM567" s="34">
        <f t="shared" si="281"/>
        <v>0</v>
      </c>
      <c r="BN567" s="34" t="s">
        <v>1336</v>
      </c>
      <c r="BO567" s="34">
        <f t="shared" si="282"/>
        <v>0</v>
      </c>
      <c r="BP567" s="34" t="s">
        <v>1338</v>
      </c>
      <c r="BQ567" s="34">
        <f t="shared" si="283"/>
        <v>0</v>
      </c>
      <c r="BR567" s="34" t="s">
        <v>1347</v>
      </c>
      <c r="BS567" s="34">
        <f t="shared" si="284"/>
        <v>0</v>
      </c>
      <c r="BT567" s="34">
        <v>3</v>
      </c>
      <c r="BU567" s="34" t="s">
        <v>1322</v>
      </c>
      <c r="BV567" s="34">
        <f t="shared" si="292"/>
        <v>0</v>
      </c>
      <c r="BW567" s="34" t="s">
        <v>1327</v>
      </c>
      <c r="BX567" s="34">
        <f t="shared" si="292"/>
        <v>0</v>
      </c>
      <c r="BY567" s="34" t="s">
        <v>71</v>
      </c>
      <c r="BZ567" s="34">
        <f t="shared" si="292"/>
        <v>0</v>
      </c>
      <c r="CA567" s="34" t="s">
        <v>1336</v>
      </c>
      <c r="CB567" s="34">
        <f t="shared" si="292"/>
        <v>0</v>
      </c>
      <c r="CC567" s="34" t="s">
        <v>1338</v>
      </c>
      <c r="CD567" s="34">
        <f t="shared" si="293"/>
        <v>0</v>
      </c>
      <c r="CE567" s="34" t="s">
        <v>1347</v>
      </c>
      <c r="CF567" s="34">
        <f t="shared" si="294"/>
        <v>0</v>
      </c>
      <c r="CG567" s="34">
        <v>3</v>
      </c>
      <c r="CH567" s="34" t="s">
        <v>1322</v>
      </c>
      <c r="CI567" s="34">
        <f t="shared" si="295"/>
        <v>0</v>
      </c>
      <c r="CJ567" s="34" t="s">
        <v>1327</v>
      </c>
      <c r="CK567" s="34">
        <f t="shared" si="296"/>
        <v>0</v>
      </c>
      <c r="CL567" s="34" t="s">
        <v>71</v>
      </c>
      <c r="CM567" s="34">
        <f t="shared" si="297"/>
        <v>0</v>
      </c>
      <c r="CN567" s="34" t="s">
        <v>1338</v>
      </c>
      <c r="CO567" s="34">
        <f t="shared" si="298"/>
        <v>0</v>
      </c>
      <c r="CP567" s="34" t="s">
        <v>1336</v>
      </c>
      <c r="CQ567" s="34">
        <f t="shared" si="299"/>
        <v>0</v>
      </c>
      <c r="CR567" s="34" t="s">
        <v>1347</v>
      </c>
      <c r="CS567" s="34">
        <f t="shared" si="300"/>
        <v>0</v>
      </c>
    </row>
    <row r="568" spans="1:97" s="44" customFormat="1" ht="15.75">
      <c r="A568" s="42" t="s">
        <v>1250</v>
      </c>
      <c r="B568" s="40" t="s">
        <v>739</v>
      </c>
      <c r="C568" s="42" t="s">
        <v>44</v>
      </c>
      <c r="D568" s="42" t="s">
        <v>9</v>
      </c>
      <c r="E568" s="35"/>
      <c r="F568" s="42">
        <v>0</v>
      </c>
      <c r="G568" s="34">
        <v>0</v>
      </c>
      <c r="H568" s="34">
        <v>88</v>
      </c>
      <c r="I568" s="34">
        <v>74</v>
      </c>
      <c r="J568" s="34">
        <v>58</v>
      </c>
      <c r="K568" s="73">
        <v>51.5</v>
      </c>
      <c r="L568" s="34">
        <v>55.5</v>
      </c>
      <c r="M568" s="34">
        <v>40</v>
      </c>
      <c r="N568" s="34">
        <v>367</v>
      </c>
      <c r="O568" s="34" t="str">
        <f>IF(D568="理科",IF(N568&gt;=分数线!$C$2,"本科",""),IF(D568="文科",IF(N568&gt;=分数线!$C$3,"本科","")))</f>
        <v/>
      </c>
      <c r="P568" s="34">
        <f t="shared" si="261"/>
        <v>0</v>
      </c>
      <c r="Q568" s="34" t="str">
        <f>IF(D568="理科",IF(N568&gt;=分数线!$C$6,"重本",""),IF(D568="文科",IF(N568&gt;=分数线!$C$7,"重本","")))</f>
        <v/>
      </c>
      <c r="R568" s="34">
        <f t="shared" si="265"/>
        <v>0</v>
      </c>
      <c r="S568" s="34">
        <f t="shared" si="266"/>
        <v>0</v>
      </c>
      <c r="T568" s="34">
        <v>7</v>
      </c>
      <c r="U568" s="34" t="s">
        <v>1362</v>
      </c>
      <c r="V568" s="34">
        <f t="shared" si="267"/>
        <v>0</v>
      </c>
      <c r="W568" s="34" t="s">
        <v>1363</v>
      </c>
      <c r="X568" s="34">
        <f t="shared" si="267"/>
        <v>0</v>
      </c>
      <c r="Y568" s="34" t="s">
        <v>1332</v>
      </c>
      <c r="Z568" s="34">
        <f t="shared" si="267"/>
        <v>0</v>
      </c>
      <c r="AA568" s="34" t="s">
        <v>74</v>
      </c>
      <c r="AB568" s="34">
        <f t="shared" si="267"/>
        <v>0</v>
      </c>
      <c r="AC568" s="34" t="s">
        <v>1341</v>
      </c>
      <c r="AD568" s="34">
        <f t="shared" si="268"/>
        <v>0</v>
      </c>
      <c r="AE568" s="34" t="s">
        <v>1347</v>
      </c>
      <c r="AF568" s="34">
        <f t="shared" si="269"/>
        <v>0</v>
      </c>
      <c r="AG568" s="34" t="s">
        <v>225</v>
      </c>
      <c r="AH568" s="34" t="s">
        <v>1326</v>
      </c>
      <c r="AI568" s="34">
        <f t="shared" si="270"/>
        <v>0</v>
      </c>
      <c r="AJ568" s="34" t="s">
        <v>1364</v>
      </c>
      <c r="AK568" s="34">
        <f t="shared" si="271"/>
        <v>0</v>
      </c>
      <c r="AL568" s="34" t="s">
        <v>1355</v>
      </c>
      <c r="AM568" s="34">
        <f t="shared" si="272"/>
        <v>0</v>
      </c>
      <c r="AN568" s="34" t="s">
        <v>1336</v>
      </c>
      <c r="AO568" s="34">
        <f t="shared" si="273"/>
        <v>0</v>
      </c>
      <c r="AP568" s="34" t="s">
        <v>1341</v>
      </c>
      <c r="AQ568" s="34">
        <f t="shared" si="274"/>
        <v>0</v>
      </c>
      <c r="AR568" s="34" t="s">
        <v>1347</v>
      </c>
      <c r="AS568" s="34">
        <f t="shared" si="275"/>
        <v>0</v>
      </c>
      <c r="AT568" s="34" t="s">
        <v>225</v>
      </c>
      <c r="AU568" s="34" t="s">
        <v>1326</v>
      </c>
      <c r="AV568" s="34">
        <f t="shared" si="276"/>
        <v>0</v>
      </c>
      <c r="AW568" s="34" t="s">
        <v>1352</v>
      </c>
      <c r="AX568" s="34">
        <f t="shared" si="276"/>
        <v>0</v>
      </c>
      <c r="AY568" s="34" t="s">
        <v>1355</v>
      </c>
      <c r="AZ568" s="34">
        <f t="shared" si="276"/>
        <v>0</v>
      </c>
      <c r="BA568" s="34" t="s">
        <v>1336</v>
      </c>
      <c r="BB568" s="34">
        <f t="shared" si="276"/>
        <v>0</v>
      </c>
      <c r="BC568" s="34" t="s">
        <v>1341</v>
      </c>
      <c r="BD568" s="34">
        <f t="shared" si="277"/>
        <v>0</v>
      </c>
      <c r="BE568" s="34" t="s">
        <v>1347</v>
      </c>
      <c r="BF568" s="34">
        <f t="shared" si="278"/>
        <v>0</v>
      </c>
      <c r="BG568" s="34">
        <v>4</v>
      </c>
      <c r="BH568" s="34" t="s">
        <v>1350</v>
      </c>
      <c r="BI568" s="34">
        <f t="shared" si="279"/>
        <v>0</v>
      </c>
      <c r="BJ568" s="34" t="s">
        <v>1352</v>
      </c>
      <c r="BK568" s="34">
        <f t="shared" si="280"/>
        <v>0</v>
      </c>
      <c r="BL568" s="34" t="s">
        <v>1355</v>
      </c>
      <c r="BM568" s="34">
        <f t="shared" si="281"/>
        <v>0</v>
      </c>
      <c r="BN568" s="34" t="s">
        <v>1336</v>
      </c>
      <c r="BO568" s="34">
        <f t="shared" si="282"/>
        <v>0</v>
      </c>
      <c r="BP568" s="34" t="s">
        <v>1341</v>
      </c>
      <c r="BQ568" s="34">
        <f t="shared" si="283"/>
        <v>0</v>
      </c>
      <c r="BR568" s="34" t="s">
        <v>1347</v>
      </c>
      <c r="BS568" s="34">
        <f t="shared" si="284"/>
        <v>0</v>
      </c>
      <c r="BT568" s="34">
        <v>4</v>
      </c>
      <c r="BU568" s="34" t="s">
        <v>1322</v>
      </c>
      <c r="BV568" s="34">
        <f t="shared" si="292"/>
        <v>0</v>
      </c>
      <c r="BW568" s="34" t="s">
        <v>1329</v>
      </c>
      <c r="BX568" s="34">
        <f t="shared" si="292"/>
        <v>0</v>
      </c>
      <c r="BY568" s="34" t="s">
        <v>71</v>
      </c>
      <c r="BZ568" s="34">
        <f t="shared" si="292"/>
        <v>0</v>
      </c>
      <c r="CA568" s="34" t="s">
        <v>1336</v>
      </c>
      <c r="CB568" s="34">
        <f t="shared" si="292"/>
        <v>0</v>
      </c>
      <c r="CC568" s="34" t="s">
        <v>1341</v>
      </c>
      <c r="CD568" s="34">
        <f t="shared" si="293"/>
        <v>0</v>
      </c>
      <c r="CE568" s="34" t="s">
        <v>1347</v>
      </c>
      <c r="CF568" s="34">
        <f t="shared" si="294"/>
        <v>0</v>
      </c>
      <c r="CG568" s="34">
        <v>4</v>
      </c>
      <c r="CH568" s="34" t="s">
        <v>1322</v>
      </c>
      <c r="CI568" s="34">
        <f t="shared" si="295"/>
        <v>0</v>
      </c>
      <c r="CJ568" s="34" t="s">
        <v>1329</v>
      </c>
      <c r="CK568" s="34">
        <f t="shared" si="296"/>
        <v>0</v>
      </c>
      <c r="CL568" s="34" t="s">
        <v>71</v>
      </c>
      <c r="CM568" s="34">
        <f t="shared" si="297"/>
        <v>0</v>
      </c>
      <c r="CN568" s="34" t="s">
        <v>1336</v>
      </c>
      <c r="CO568" s="34">
        <f t="shared" si="298"/>
        <v>0</v>
      </c>
      <c r="CP568" s="34" t="s">
        <v>1341</v>
      </c>
      <c r="CQ568" s="34">
        <f t="shared" si="299"/>
        <v>0</v>
      </c>
      <c r="CR568" s="34" t="s">
        <v>1347</v>
      </c>
      <c r="CS568" s="34">
        <f t="shared" si="300"/>
        <v>0</v>
      </c>
    </row>
    <row r="569" spans="1:97" s="44" customFormat="1" ht="15.75">
      <c r="A569" s="42" t="s">
        <v>1251</v>
      </c>
      <c r="B569" s="40" t="s">
        <v>740</v>
      </c>
      <c r="C569" s="42" t="s">
        <v>44</v>
      </c>
      <c r="D569" s="42" t="s">
        <v>9</v>
      </c>
      <c r="E569" s="35"/>
      <c r="F569" s="42">
        <v>0</v>
      </c>
      <c r="G569" s="34">
        <v>0</v>
      </c>
      <c r="H569" s="34">
        <v>100</v>
      </c>
      <c r="I569" s="34">
        <v>46</v>
      </c>
      <c r="J569" s="34">
        <v>62</v>
      </c>
      <c r="K569" s="73">
        <v>55</v>
      </c>
      <c r="L569" s="34">
        <v>59</v>
      </c>
      <c r="M569" s="34">
        <v>44</v>
      </c>
      <c r="N569" s="34">
        <v>366</v>
      </c>
      <c r="O569" s="34" t="str">
        <f>IF(D569="理科",IF(N569&gt;=分数线!$C$2,"本科",""),IF(D569="文科",IF(N569&gt;=分数线!$C$3,"本科","")))</f>
        <v/>
      </c>
      <c r="P569" s="34">
        <f t="shared" si="261"/>
        <v>0</v>
      </c>
      <c r="Q569" s="34" t="str">
        <f>IF(D569="理科",IF(N569&gt;=分数线!$C$6,"重本",""),IF(D569="文科",IF(N569&gt;=分数线!$C$7,"重本","")))</f>
        <v/>
      </c>
      <c r="R569" s="34">
        <f t="shared" si="265"/>
        <v>0</v>
      </c>
      <c r="S569" s="34">
        <f t="shared" si="266"/>
        <v>0</v>
      </c>
      <c r="T569" s="34">
        <v>7</v>
      </c>
      <c r="U569" s="34" t="s">
        <v>1362</v>
      </c>
      <c r="V569" s="34">
        <f t="shared" si="267"/>
        <v>0</v>
      </c>
      <c r="W569" s="34" t="s">
        <v>1363</v>
      </c>
      <c r="X569" s="34">
        <f t="shared" si="267"/>
        <v>0</v>
      </c>
      <c r="Y569" s="34" t="s">
        <v>1332</v>
      </c>
      <c r="Z569" s="34">
        <f t="shared" si="267"/>
        <v>0</v>
      </c>
      <c r="AA569" s="34" t="s">
        <v>74</v>
      </c>
      <c r="AB569" s="34">
        <f t="shared" si="267"/>
        <v>0</v>
      </c>
      <c r="AC569" s="34" t="s">
        <v>1341</v>
      </c>
      <c r="AD569" s="34">
        <f t="shared" si="268"/>
        <v>0</v>
      </c>
      <c r="AE569" s="34" t="s">
        <v>1347</v>
      </c>
      <c r="AF569" s="34">
        <f t="shared" si="269"/>
        <v>0</v>
      </c>
      <c r="AG569" s="34" t="s">
        <v>226</v>
      </c>
      <c r="AH569" s="34" t="s">
        <v>1320</v>
      </c>
      <c r="AI569" s="34">
        <f t="shared" si="270"/>
        <v>0</v>
      </c>
      <c r="AJ569" s="34" t="s">
        <v>1327</v>
      </c>
      <c r="AK569" s="34">
        <f t="shared" si="271"/>
        <v>0</v>
      </c>
      <c r="AL569" s="34" t="s">
        <v>1332</v>
      </c>
      <c r="AM569" s="34">
        <f t="shared" si="272"/>
        <v>0</v>
      </c>
      <c r="AN569" s="34" t="s">
        <v>1367</v>
      </c>
      <c r="AO569" s="34">
        <f t="shared" si="273"/>
        <v>0</v>
      </c>
      <c r="AP569" s="34" t="s">
        <v>1341</v>
      </c>
      <c r="AQ569" s="34">
        <f t="shared" si="274"/>
        <v>0</v>
      </c>
      <c r="AR569" s="34" t="s">
        <v>1346</v>
      </c>
      <c r="AS569" s="34">
        <f t="shared" si="275"/>
        <v>0</v>
      </c>
      <c r="AT569" s="34" t="s">
        <v>226</v>
      </c>
      <c r="AU569" s="34" t="s">
        <v>1320</v>
      </c>
      <c r="AV569" s="34">
        <f t="shared" si="276"/>
        <v>0</v>
      </c>
      <c r="AW569" s="34" t="s">
        <v>1327</v>
      </c>
      <c r="AX569" s="34">
        <f t="shared" si="276"/>
        <v>0</v>
      </c>
      <c r="AY569" s="34" t="s">
        <v>1332</v>
      </c>
      <c r="AZ569" s="34">
        <f t="shared" si="276"/>
        <v>0</v>
      </c>
      <c r="BA569" s="34" t="s">
        <v>1336</v>
      </c>
      <c r="BB569" s="34">
        <f t="shared" si="276"/>
        <v>0</v>
      </c>
      <c r="BC569" s="34" t="s">
        <v>1341</v>
      </c>
      <c r="BD569" s="34">
        <f t="shared" si="277"/>
        <v>0</v>
      </c>
      <c r="BE569" s="34" t="s">
        <v>1346</v>
      </c>
      <c r="BF569" s="34">
        <f t="shared" si="278"/>
        <v>0</v>
      </c>
      <c r="BG569" s="34">
        <v>1</v>
      </c>
      <c r="BH569" s="34" t="s">
        <v>1320</v>
      </c>
      <c r="BI569" s="34">
        <f t="shared" si="279"/>
        <v>0</v>
      </c>
      <c r="BJ569" s="34" t="s">
        <v>1327</v>
      </c>
      <c r="BK569" s="34">
        <f t="shared" si="280"/>
        <v>0</v>
      </c>
      <c r="BL569" s="34" t="s">
        <v>1332</v>
      </c>
      <c r="BM569" s="34">
        <f t="shared" si="281"/>
        <v>0</v>
      </c>
      <c r="BN569" s="34" t="s">
        <v>1336</v>
      </c>
      <c r="BO569" s="34">
        <f t="shared" si="282"/>
        <v>0</v>
      </c>
      <c r="BP569" s="34" t="s">
        <v>1341</v>
      </c>
      <c r="BQ569" s="34">
        <f t="shared" si="283"/>
        <v>0</v>
      </c>
      <c r="BR569" s="34" t="s">
        <v>1346</v>
      </c>
      <c r="BS569" s="34">
        <f t="shared" si="284"/>
        <v>0</v>
      </c>
      <c r="BT569" s="34">
        <v>1</v>
      </c>
      <c r="BU569" s="34" t="s">
        <v>1320</v>
      </c>
      <c r="BV569" s="34">
        <f t="shared" si="292"/>
        <v>0</v>
      </c>
      <c r="BW569" s="34" t="s">
        <v>1327</v>
      </c>
      <c r="BX569" s="34">
        <f t="shared" si="292"/>
        <v>0</v>
      </c>
      <c r="BY569" s="34" t="s">
        <v>1332</v>
      </c>
      <c r="BZ569" s="34">
        <f t="shared" si="292"/>
        <v>0</v>
      </c>
      <c r="CA569" s="34" t="s">
        <v>1336</v>
      </c>
      <c r="CB569" s="34">
        <f t="shared" si="292"/>
        <v>0</v>
      </c>
      <c r="CC569" s="34" t="s">
        <v>1341</v>
      </c>
      <c r="CD569" s="34">
        <f t="shared" si="293"/>
        <v>0</v>
      </c>
      <c r="CE569" s="34" t="s">
        <v>1346</v>
      </c>
      <c r="CF569" s="34">
        <f t="shared" si="294"/>
        <v>0</v>
      </c>
      <c r="CG569" s="34">
        <v>1</v>
      </c>
      <c r="CH569" s="34" t="s">
        <v>1320</v>
      </c>
      <c r="CI569" s="34">
        <f t="shared" si="295"/>
        <v>0</v>
      </c>
      <c r="CJ569" s="34" t="s">
        <v>1327</v>
      </c>
      <c r="CK569" s="34">
        <f t="shared" si="296"/>
        <v>0</v>
      </c>
      <c r="CL569" s="34" t="s">
        <v>1332</v>
      </c>
      <c r="CM569" s="34">
        <f t="shared" si="297"/>
        <v>0</v>
      </c>
      <c r="CN569" s="34" t="s">
        <v>1336</v>
      </c>
      <c r="CO569" s="34">
        <f t="shared" si="298"/>
        <v>0</v>
      </c>
      <c r="CP569" s="34" t="s">
        <v>1341</v>
      </c>
      <c r="CQ569" s="34">
        <f t="shared" si="299"/>
        <v>0</v>
      </c>
      <c r="CR569" s="34" t="s">
        <v>1346</v>
      </c>
      <c r="CS569" s="34">
        <f t="shared" si="300"/>
        <v>0</v>
      </c>
    </row>
    <row r="570" spans="1:97" s="44" customFormat="1" ht="15.75">
      <c r="A570" s="42" t="s">
        <v>1252</v>
      </c>
      <c r="B570" s="40" t="s">
        <v>741</v>
      </c>
      <c r="C570" s="42" t="s">
        <v>44</v>
      </c>
      <c r="D570" s="42" t="s">
        <v>9</v>
      </c>
      <c r="E570" s="35"/>
      <c r="F570" s="42">
        <v>0.2</v>
      </c>
      <c r="G570" s="34">
        <v>0</v>
      </c>
      <c r="H570" s="34">
        <v>100</v>
      </c>
      <c r="I570" s="34">
        <v>46</v>
      </c>
      <c r="J570" s="34">
        <v>62</v>
      </c>
      <c r="K570" s="73">
        <v>55</v>
      </c>
      <c r="L570" s="34">
        <v>59</v>
      </c>
      <c r="M570" s="34">
        <v>44</v>
      </c>
      <c r="N570" s="34">
        <v>366</v>
      </c>
      <c r="O570" s="34" t="str">
        <f>IF(D570="理科",IF(N570&gt;=分数线!$C$2,"本科",""),IF(D570="文科",IF(N570&gt;=分数线!$C$3,"本科","")))</f>
        <v/>
      </c>
      <c r="P570" s="34">
        <f t="shared" si="261"/>
        <v>-7.2</v>
      </c>
      <c r="Q570" s="34" t="str">
        <f>IF(D570="理科",IF(N570&gt;=分数线!$C$6,"重本",""),IF(D570="文科",IF(N570&gt;=分数线!$C$7,"重本","")))</f>
        <v/>
      </c>
      <c r="R570" s="34">
        <f t="shared" si="265"/>
        <v>0</v>
      </c>
      <c r="S570" s="34">
        <f t="shared" si="266"/>
        <v>-7.2</v>
      </c>
      <c r="T570" s="34">
        <v>1</v>
      </c>
      <c r="U570" s="34" t="s">
        <v>1320</v>
      </c>
      <c r="V570" s="34">
        <f t="shared" si="267"/>
        <v>-0.12000000000000001</v>
      </c>
      <c r="W570" s="34" t="s">
        <v>1327</v>
      </c>
      <c r="X570" s="34">
        <f t="shared" si="267"/>
        <v>-0.12000000000000001</v>
      </c>
      <c r="Y570" s="34" t="s">
        <v>1332</v>
      </c>
      <c r="Z570" s="34">
        <f t="shared" si="267"/>
        <v>-0.12000000000000001</v>
      </c>
      <c r="AA570" s="34" t="s">
        <v>1367</v>
      </c>
      <c r="AB570" s="34">
        <f t="shared" si="267"/>
        <v>-0.12000000000000001</v>
      </c>
      <c r="AC570" s="34" t="s">
        <v>1341</v>
      </c>
      <c r="AD570" s="34">
        <f t="shared" si="268"/>
        <v>-0.12000000000000001</v>
      </c>
      <c r="AE570" s="34" t="s">
        <v>1346</v>
      </c>
      <c r="AF570" s="34">
        <f t="shared" si="269"/>
        <v>-0.12000000000000001</v>
      </c>
      <c r="AG570" s="34" t="s">
        <v>226</v>
      </c>
      <c r="AH570" s="34" t="s">
        <v>1320</v>
      </c>
      <c r="AI570" s="34">
        <f t="shared" si="270"/>
        <v>-0.12000000000000001</v>
      </c>
      <c r="AJ570" s="34" t="s">
        <v>1327</v>
      </c>
      <c r="AK570" s="34">
        <f t="shared" si="271"/>
        <v>-0.12000000000000001</v>
      </c>
      <c r="AL570" s="34" t="s">
        <v>1332</v>
      </c>
      <c r="AM570" s="34">
        <f t="shared" si="272"/>
        <v>-0.12000000000000001</v>
      </c>
      <c r="AN570" s="34" t="s">
        <v>1367</v>
      </c>
      <c r="AO570" s="34">
        <f t="shared" si="273"/>
        <v>-0.12000000000000001</v>
      </c>
      <c r="AP570" s="34" t="s">
        <v>1341</v>
      </c>
      <c r="AQ570" s="34">
        <f t="shared" si="274"/>
        <v>-0.12000000000000001</v>
      </c>
      <c r="AR570" s="34" t="s">
        <v>1346</v>
      </c>
      <c r="AS570" s="34">
        <f t="shared" si="275"/>
        <v>-0.12000000000000001</v>
      </c>
      <c r="AT570" s="34" t="s">
        <v>226</v>
      </c>
      <c r="AU570" s="34" t="s">
        <v>1320</v>
      </c>
      <c r="AV570" s="34">
        <f t="shared" si="276"/>
        <v>-0.18000000000000002</v>
      </c>
      <c r="AW570" s="34" t="s">
        <v>1327</v>
      </c>
      <c r="AX570" s="34">
        <f t="shared" si="276"/>
        <v>-0.18000000000000002</v>
      </c>
      <c r="AY570" s="34" t="s">
        <v>1332</v>
      </c>
      <c r="AZ570" s="34">
        <f t="shared" si="276"/>
        <v>-0.18000000000000002</v>
      </c>
      <c r="BA570" s="34" t="s">
        <v>1336</v>
      </c>
      <c r="BB570" s="34">
        <f t="shared" si="276"/>
        <v>-0.18000000000000002</v>
      </c>
      <c r="BC570" s="34" t="s">
        <v>1341</v>
      </c>
      <c r="BD570" s="34">
        <f t="shared" si="277"/>
        <v>-0.18000000000000002</v>
      </c>
      <c r="BE570" s="34" t="s">
        <v>1346</v>
      </c>
      <c r="BF570" s="34">
        <f t="shared" si="278"/>
        <v>-0.18000000000000002</v>
      </c>
      <c r="BG570" s="34">
        <v>1</v>
      </c>
      <c r="BH570" s="34" t="s">
        <v>1320</v>
      </c>
      <c r="BI570" s="34">
        <f t="shared" si="279"/>
        <v>-0.18000000000000002</v>
      </c>
      <c r="BJ570" s="34" t="s">
        <v>1327</v>
      </c>
      <c r="BK570" s="34">
        <f t="shared" si="280"/>
        <v>-0.18000000000000002</v>
      </c>
      <c r="BL570" s="34" t="s">
        <v>1332</v>
      </c>
      <c r="BM570" s="34">
        <f t="shared" si="281"/>
        <v>-0.18000000000000002</v>
      </c>
      <c r="BN570" s="34" t="s">
        <v>1336</v>
      </c>
      <c r="BO570" s="34">
        <f t="shared" si="282"/>
        <v>-0.18000000000000002</v>
      </c>
      <c r="BP570" s="34" t="s">
        <v>1341</v>
      </c>
      <c r="BQ570" s="34">
        <f t="shared" si="283"/>
        <v>-0.18000000000000002</v>
      </c>
      <c r="BR570" s="34" t="s">
        <v>1346</v>
      </c>
      <c r="BS570" s="34">
        <f t="shared" si="284"/>
        <v>-0.18000000000000002</v>
      </c>
      <c r="BT570" s="34">
        <v>1</v>
      </c>
      <c r="BU570" s="34" t="s">
        <v>1320</v>
      </c>
      <c r="BV570" s="34">
        <f t="shared" si="292"/>
        <v>-0.3</v>
      </c>
      <c r="BW570" s="34" t="s">
        <v>1327</v>
      </c>
      <c r="BX570" s="34">
        <f t="shared" si="292"/>
        <v>-0.3</v>
      </c>
      <c r="BY570" s="34" t="s">
        <v>1332</v>
      </c>
      <c r="BZ570" s="34">
        <f t="shared" si="292"/>
        <v>-0.3</v>
      </c>
      <c r="CA570" s="34" t="s">
        <v>1336</v>
      </c>
      <c r="CB570" s="34">
        <f t="shared" si="292"/>
        <v>-0.3</v>
      </c>
      <c r="CC570" s="34" t="s">
        <v>1341</v>
      </c>
      <c r="CD570" s="34">
        <f t="shared" si="293"/>
        <v>-0.3</v>
      </c>
      <c r="CE570" s="34" t="s">
        <v>1346</v>
      </c>
      <c r="CF570" s="34">
        <f t="shared" si="294"/>
        <v>-0.3</v>
      </c>
      <c r="CG570" s="34">
        <v>1</v>
      </c>
      <c r="CH570" s="34" t="s">
        <v>1320</v>
      </c>
      <c r="CI570" s="34">
        <f t="shared" si="295"/>
        <v>-0.3</v>
      </c>
      <c r="CJ570" s="34" t="s">
        <v>1327</v>
      </c>
      <c r="CK570" s="34">
        <f t="shared" si="296"/>
        <v>-0.3</v>
      </c>
      <c r="CL570" s="34" t="s">
        <v>1332</v>
      </c>
      <c r="CM570" s="34">
        <f t="shared" si="297"/>
        <v>-0.3</v>
      </c>
      <c r="CN570" s="34" t="s">
        <v>1336</v>
      </c>
      <c r="CO570" s="34">
        <f t="shared" si="298"/>
        <v>-0.3</v>
      </c>
      <c r="CP570" s="34" t="s">
        <v>1341</v>
      </c>
      <c r="CQ570" s="34">
        <f t="shared" si="299"/>
        <v>-0.3</v>
      </c>
      <c r="CR570" s="34" t="s">
        <v>1346</v>
      </c>
      <c r="CS570" s="34">
        <f t="shared" si="300"/>
        <v>-0.3</v>
      </c>
    </row>
    <row r="571" spans="1:97" s="44" customFormat="1" ht="15.75">
      <c r="A571" s="42" t="s">
        <v>1253</v>
      </c>
      <c r="B571" s="40" t="s">
        <v>742</v>
      </c>
      <c r="C571" s="42" t="s">
        <v>44</v>
      </c>
      <c r="D571" s="42" t="s">
        <v>9</v>
      </c>
      <c r="E571" s="35"/>
      <c r="F571" s="42">
        <v>0</v>
      </c>
      <c r="G571" s="34">
        <v>0</v>
      </c>
      <c r="H571" s="34">
        <v>87</v>
      </c>
      <c r="I571" s="34">
        <v>62</v>
      </c>
      <c r="J571" s="34">
        <v>59</v>
      </c>
      <c r="K571" s="73">
        <v>55</v>
      </c>
      <c r="L571" s="34">
        <v>52</v>
      </c>
      <c r="M571" s="34">
        <v>51</v>
      </c>
      <c r="N571" s="34">
        <v>366</v>
      </c>
      <c r="O571" s="34" t="str">
        <f>IF(D571="理科",IF(N571&gt;=分数线!$C$2,"本科",""),IF(D571="文科",IF(N571&gt;=分数线!$C$3,"本科","")))</f>
        <v/>
      </c>
      <c r="P571" s="34">
        <f t="shared" si="261"/>
        <v>0</v>
      </c>
      <c r="Q571" s="34" t="str">
        <f>IF(D571="理科",IF(N571&gt;=分数线!$C$6,"重本",""),IF(D571="文科",IF(N571&gt;=分数线!$C$7,"重本","")))</f>
        <v/>
      </c>
      <c r="R571" s="34">
        <f t="shared" si="265"/>
        <v>0</v>
      </c>
      <c r="S571" s="34">
        <f t="shared" si="266"/>
        <v>0</v>
      </c>
      <c r="T571" s="34">
        <v>8</v>
      </c>
      <c r="U571" s="34" t="s">
        <v>1324</v>
      </c>
      <c r="V571" s="34">
        <f t="shared" si="267"/>
        <v>0</v>
      </c>
      <c r="W571" s="34" t="s">
        <v>1330</v>
      </c>
      <c r="X571" s="34">
        <f t="shared" si="267"/>
        <v>0</v>
      </c>
      <c r="Y571" s="34" t="s">
        <v>1365</v>
      </c>
      <c r="Z571" s="34">
        <f t="shared" si="267"/>
        <v>0</v>
      </c>
      <c r="AA571" s="34" t="s">
        <v>1336</v>
      </c>
      <c r="AB571" s="34">
        <f t="shared" si="267"/>
        <v>0</v>
      </c>
      <c r="AC571" s="34" t="s">
        <v>1338</v>
      </c>
      <c r="AD571" s="34">
        <f t="shared" si="268"/>
        <v>0</v>
      </c>
      <c r="AE571" s="34" t="s">
        <v>1368</v>
      </c>
      <c r="AF571" s="34">
        <f t="shared" si="269"/>
        <v>0</v>
      </c>
      <c r="AG571" s="34" t="s">
        <v>226</v>
      </c>
      <c r="AH571" s="34" t="s">
        <v>1320</v>
      </c>
      <c r="AI571" s="34">
        <f t="shared" si="270"/>
        <v>0</v>
      </c>
      <c r="AJ571" s="34" t="s">
        <v>1327</v>
      </c>
      <c r="AK571" s="34">
        <f t="shared" si="271"/>
        <v>0</v>
      </c>
      <c r="AL571" s="34" t="s">
        <v>1332</v>
      </c>
      <c r="AM571" s="34">
        <f t="shared" si="272"/>
        <v>0</v>
      </c>
      <c r="AN571" s="34" t="s">
        <v>1367</v>
      </c>
      <c r="AO571" s="34">
        <f t="shared" si="273"/>
        <v>0</v>
      </c>
      <c r="AP571" s="34" t="s">
        <v>1341</v>
      </c>
      <c r="AQ571" s="34">
        <f t="shared" si="274"/>
        <v>0</v>
      </c>
      <c r="AR571" s="34" t="s">
        <v>1346</v>
      </c>
      <c r="AS571" s="34">
        <f t="shared" si="275"/>
        <v>0</v>
      </c>
      <c r="AT571" s="34" t="e">
        <v>#N/A</v>
      </c>
      <c r="AU571" s="34" t="e">
        <v>#N/A</v>
      </c>
      <c r="AV571" s="34">
        <f t="shared" si="276"/>
        <v>0</v>
      </c>
      <c r="AW571" s="34" t="e">
        <v>#N/A</v>
      </c>
      <c r="AX571" s="34">
        <f t="shared" si="276"/>
        <v>0</v>
      </c>
      <c r="AY571" s="34" t="e">
        <v>#N/A</v>
      </c>
      <c r="AZ571" s="34">
        <f t="shared" si="276"/>
        <v>0</v>
      </c>
      <c r="BA571" s="34" t="e">
        <v>#N/A</v>
      </c>
      <c r="BB571" s="34">
        <f t="shared" si="276"/>
        <v>0</v>
      </c>
      <c r="BC571" s="34" t="e">
        <v>#N/A</v>
      </c>
      <c r="BD571" s="34">
        <f t="shared" si="277"/>
        <v>0</v>
      </c>
      <c r="BE571" s="34" t="e">
        <v>#N/A</v>
      </c>
      <c r="BF571" s="34">
        <f t="shared" si="278"/>
        <v>0</v>
      </c>
      <c r="BG571" s="34" t="e">
        <v>#N/A</v>
      </c>
      <c r="BH571" s="34" t="e">
        <v>#N/A</v>
      </c>
      <c r="BI571" s="34">
        <f t="shared" si="279"/>
        <v>0</v>
      </c>
      <c r="BJ571" s="34" t="e">
        <v>#N/A</v>
      </c>
      <c r="BK571" s="34">
        <f t="shared" si="280"/>
        <v>0</v>
      </c>
      <c r="BL571" s="34" t="e">
        <v>#N/A</v>
      </c>
      <c r="BM571" s="34">
        <f t="shared" si="281"/>
        <v>0</v>
      </c>
      <c r="BN571" s="34" t="e">
        <v>#N/A</v>
      </c>
      <c r="BO571" s="34">
        <f t="shared" si="282"/>
        <v>0</v>
      </c>
      <c r="BP571" s="34" t="e">
        <v>#N/A</v>
      </c>
      <c r="BQ571" s="34">
        <f t="shared" si="283"/>
        <v>0</v>
      </c>
      <c r="BR571" s="34" t="e">
        <v>#N/A</v>
      </c>
      <c r="BS571" s="34">
        <f t="shared" si="284"/>
        <v>0</v>
      </c>
      <c r="BT571" s="34" t="e">
        <v>#N/A</v>
      </c>
      <c r="BU571" s="34" t="e">
        <v>#N/A</v>
      </c>
      <c r="BV571" s="34">
        <f t="shared" si="292"/>
        <v>0</v>
      </c>
      <c r="BW571" s="34" t="e">
        <v>#N/A</v>
      </c>
      <c r="BX571" s="34">
        <f t="shared" si="292"/>
        <v>0</v>
      </c>
      <c r="BY571" s="34" t="s">
        <v>1332</v>
      </c>
      <c r="BZ571" s="34">
        <f t="shared" si="292"/>
        <v>0</v>
      </c>
      <c r="CA571" s="34" t="e">
        <v>#N/A</v>
      </c>
      <c r="CB571" s="34">
        <f t="shared" si="292"/>
        <v>0</v>
      </c>
      <c r="CC571" s="34" t="e">
        <v>#N/A</v>
      </c>
      <c r="CD571" s="34">
        <f t="shared" si="293"/>
        <v>0</v>
      </c>
      <c r="CE571" s="34" t="e">
        <v>#N/A</v>
      </c>
      <c r="CF571" s="34">
        <f t="shared" si="294"/>
        <v>0</v>
      </c>
      <c r="CG571" s="34">
        <v>1</v>
      </c>
      <c r="CH571" s="34" t="s">
        <v>1320</v>
      </c>
      <c r="CI571" s="34">
        <f t="shared" si="295"/>
        <v>0</v>
      </c>
      <c r="CJ571" s="34" t="s">
        <v>1327</v>
      </c>
      <c r="CK571" s="34">
        <f t="shared" si="296"/>
        <v>0</v>
      </c>
      <c r="CL571" s="34" t="s">
        <v>1332</v>
      </c>
      <c r="CM571" s="34">
        <f t="shared" si="297"/>
        <v>0</v>
      </c>
      <c r="CN571" s="34" t="s">
        <v>1336</v>
      </c>
      <c r="CO571" s="34">
        <f t="shared" si="298"/>
        <v>0</v>
      </c>
      <c r="CP571" s="34" t="s">
        <v>1341</v>
      </c>
      <c r="CQ571" s="34">
        <f t="shared" si="299"/>
        <v>0</v>
      </c>
      <c r="CR571" s="34" t="s">
        <v>1346</v>
      </c>
      <c r="CS571" s="34">
        <f t="shared" si="300"/>
        <v>0</v>
      </c>
    </row>
    <row r="572" spans="1:97" s="44" customFormat="1" ht="15.75">
      <c r="A572" s="42" t="s">
        <v>1254</v>
      </c>
      <c r="B572" s="40" t="s">
        <v>743</v>
      </c>
      <c r="C572" s="42" t="s">
        <v>44</v>
      </c>
      <c r="D572" s="42" t="s">
        <v>9</v>
      </c>
      <c r="E572" s="35"/>
      <c r="F572" s="42">
        <v>0.5</v>
      </c>
      <c r="G572" s="34">
        <v>0</v>
      </c>
      <c r="H572" s="34">
        <v>96</v>
      </c>
      <c r="I572" s="34">
        <v>57</v>
      </c>
      <c r="J572" s="34">
        <v>59</v>
      </c>
      <c r="K572" s="73">
        <v>65.5</v>
      </c>
      <c r="L572" s="34">
        <v>61.5</v>
      </c>
      <c r="M572" s="34">
        <v>27</v>
      </c>
      <c r="N572" s="34">
        <v>366</v>
      </c>
      <c r="O572" s="34" t="str">
        <f>IF(D572="理科",IF(N572&gt;=分数线!$C$2,"本科",""),IF(D572="文科",IF(N572&gt;=分数线!$C$3,"本科","")))</f>
        <v/>
      </c>
      <c r="P572" s="34">
        <f t="shared" si="261"/>
        <v>-18</v>
      </c>
      <c r="Q572" s="34" t="str">
        <f>IF(D572="理科",IF(N572&gt;=分数线!$C$6,"重本",""),IF(D572="文科",IF(N572&gt;=分数线!$C$7,"重本","")))</f>
        <v/>
      </c>
      <c r="R572" s="34">
        <f t="shared" si="265"/>
        <v>0</v>
      </c>
      <c r="S572" s="34">
        <f t="shared" si="266"/>
        <v>-18</v>
      </c>
      <c r="T572" s="34">
        <v>2</v>
      </c>
      <c r="U572" s="34" t="s">
        <v>1321</v>
      </c>
      <c r="V572" s="34">
        <f t="shared" si="267"/>
        <v>-0.3</v>
      </c>
      <c r="W572" s="34" t="s">
        <v>1364</v>
      </c>
      <c r="X572" s="34">
        <f t="shared" si="267"/>
        <v>-0.3</v>
      </c>
      <c r="Y572" s="34" t="s">
        <v>1333</v>
      </c>
      <c r="Z572" s="34">
        <f t="shared" si="267"/>
        <v>-0.3</v>
      </c>
      <c r="AA572" s="34" t="s">
        <v>1336</v>
      </c>
      <c r="AB572" s="34">
        <f t="shared" si="267"/>
        <v>-0.3</v>
      </c>
      <c r="AC572" s="34" t="s">
        <v>1338</v>
      </c>
      <c r="AD572" s="34">
        <f t="shared" si="268"/>
        <v>-0.3</v>
      </c>
      <c r="AE572" s="34" t="s">
        <v>1368</v>
      </c>
      <c r="AF572" s="34">
        <f t="shared" si="269"/>
        <v>-0.3</v>
      </c>
      <c r="AG572" s="34" t="s">
        <v>222</v>
      </c>
      <c r="AH572" s="34" t="s">
        <v>1321</v>
      </c>
      <c r="AI572" s="34">
        <f t="shared" si="270"/>
        <v>-0.3</v>
      </c>
      <c r="AJ572" s="34" t="s">
        <v>1364</v>
      </c>
      <c r="AK572" s="34">
        <f t="shared" si="271"/>
        <v>-0.3</v>
      </c>
      <c r="AL572" s="34" t="s">
        <v>1333</v>
      </c>
      <c r="AM572" s="34">
        <f t="shared" si="272"/>
        <v>-0.3</v>
      </c>
      <c r="AN572" s="34" t="s">
        <v>1336</v>
      </c>
      <c r="AO572" s="34">
        <f t="shared" si="273"/>
        <v>-0.3</v>
      </c>
      <c r="AP572" s="34" t="s">
        <v>1338</v>
      </c>
      <c r="AQ572" s="34">
        <f t="shared" si="274"/>
        <v>-0.3</v>
      </c>
      <c r="AR572" s="34" t="s">
        <v>1347</v>
      </c>
      <c r="AS572" s="34">
        <f t="shared" si="275"/>
        <v>-0.3</v>
      </c>
      <c r="AT572" s="34" t="s">
        <v>222</v>
      </c>
      <c r="AU572" s="34" t="s">
        <v>1321</v>
      </c>
      <c r="AV572" s="34">
        <f t="shared" si="276"/>
        <v>-0.44999999999999996</v>
      </c>
      <c r="AW572" s="34" t="s">
        <v>1328</v>
      </c>
      <c r="AX572" s="34">
        <f t="shared" si="276"/>
        <v>-0.44999999999999996</v>
      </c>
      <c r="AY572" s="34" t="s">
        <v>1333</v>
      </c>
      <c r="AZ572" s="34">
        <f t="shared" si="276"/>
        <v>-0.44999999999999996</v>
      </c>
      <c r="BA572" s="34" t="s">
        <v>74</v>
      </c>
      <c r="BB572" s="34">
        <f t="shared" si="276"/>
        <v>-0.44999999999999996</v>
      </c>
      <c r="BC572" s="34" t="s">
        <v>1338</v>
      </c>
      <c r="BD572" s="34">
        <f t="shared" si="277"/>
        <v>-0.44999999999999996</v>
      </c>
      <c r="BE572" s="34" t="s">
        <v>1347</v>
      </c>
      <c r="BF572" s="34">
        <f t="shared" si="278"/>
        <v>-0.44999999999999996</v>
      </c>
      <c r="BG572" s="34">
        <v>2</v>
      </c>
      <c r="BH572" s="34" t="s">
        <v>1321</v>
      </c>
      <c r="BI572" s="34">
        <f t="shared" si="279"/>
        <v>-0.44999999999999996</v>
      </c>
      <c r="BJ572" s="34" t="s">
        <v>1328</v>
      </c>
      <c r="BK572" s="34">
        <f t="shared" si="280"/>
        <v>-0.44999999999999996</v>
      </c>
      <c r="BL572" s="34" t="s">
        <v>1333</v>
      </c>
      <c r="BM572" s="34">
        <f t="shared" si="281"/>
        <v>-0.44999999999999996</v>
      </c>
      <c r="BN572" s="34" t="s">
        <v>74</v>
      </c>
      <c r="BO572" s="34">
        <f t="shared" si="282"/>
        <v>-0.44999999999999996</v>
      </c>
      <c r="BP572" s="34" t="s">
        <v>1338</v>
      </c>
      <c r="BQ572" s="34">
        <f t="shared" si="283"/>
        <v>-0.44999999999999996</v>
      </c>
      <c r="BR572" s="34" t="s">
        <v>1347</v>
      </c>
      <c r="BS572" s="34">
        <f t="shared" si="284"/>
        <v>-0.44999999999999996</v>
      </c>
      <c r="BT572" s="34">
        <v>2</v>
      </c>
      <c r="BU572" s="34" t="s">
        <v>1321</v>
      </c>
      <c r="BV572" s="34">
        <f t="shared" si="292"/>
        <v>-0.75</v>
      </c>
      <c r="BW572" s="34" t="s">
        <v>1328</v>
      </c>
      <c r="BX572" s="34">
        <f t="shared" si="292"/>
        <v>-0.75</v>
      </c>
      <c r="BY572" s="34" t="s">
        <v>1333</v>
      </c>
      <c r="BZ572" s="34">
        <f t="shared" si="292"/>
        <v>-0.75</v>
      </c>
      <c r="CA572" s="34" t="s">
        <v>21</v>
      </c>
      <c r="CB572" s="34">
        <f t="shared" si="292"/>
        <v>-0.75</v>
      </c>
      <c r="CC572" s="34" t="s">
        <v>1338</v>
      </c>
      <c r="CD572" s="34">
        <f t="shared" si="293"/>
        <v>-0.75</v>
      </c>
      <c r="CE572" s="34" t="s">
        <v>1347</v>
      </c>
      <c r="CF572" s="34">
        <f t="shared" si="294"/>
        <v>-0.75</v>
      </c>
      <c r="CG572" s="34">
        <v>2</v>
      </c>
      <c r="CH572" s="34" t="s">
        <v>1321</v>
      </c>
      <c r="CI572" s="34">
        <f t="shared" si="295"/>
        <v>-0.75</v>
      </c>
      <c r="CJ572" s="34" t="s">
        <v>1328</v>
      </c>
      <c r="CK572" s="34">
        <f t="shared" si="296"/>
        <v>-0.75</v>
      </c>
      <c r="CL572" s="34" t="s">
        <v>1333</v>
      </c>
      <c r="CM572" s="34">
        <f t="shared" si="297"/>
        <v>-0.75</v>
      </c>
      <c r="CN572" s="34" t="s">
        <v>1337</v>
      </c>
      <c r="CO572" s="34">
        <f t="shared" si="298"/>
        <v>-0.75</v>
      </c>
      <c r="CP572" s="34" t="s">
        <v>1338</v>
      </c>
      <c r="CQ572" s="34">
        <f t="shared" si="299"/>
        <v>-0.75</v>
      </c>
      <c r="CR572" s="34" t="s">
        <v>1347</v>
      </c>
      <c r="CS572" s="34">
        <f t="shared" si="300"/>
        <v>-0.75</v>
      </c>
    </row>
    <row r="573" spans="1:97" s="44" customFormat="1" ht="15.75">
      <c r="A573" s="42" t="s">
        <v>1255</v>
      </c>
      <c r="B573" s="40" t="s">
        <v>744</v>
      </c>
      <c r="C573" s="42" t="s">
        <v>44</v>
      </c>
      <c r="D573" s="42" t="s">
        <v>9</v>
      </c>
      <c r="E573" s="35"/>
      <c r="F573" s="42">
        <v>0</v>
      </c>
      <c r="G573" s="34">
        <v>0</v>
      </c>
      <c r="H573" s="34">
        <v>96</v>
      </c>
      <c r="I573" s="34">
        <v>49</v>
      </c>
      <c r="J573" s="34">
        <v>48</v>
      </c>
      <c r="K573" s="73">
        <v>55</v>
      </c>
      <c r="L573" s="34">
        <v>65</v>
      </c>
      <c r="M573" s="34">
        <v>53</v>
      </c>
      <c r="N573" s="34">
        <v>366</v>
      </c>
      <c r="O573" s="34" t="str">
        <f>IF(D573="理科",IF(N573&gt;=分数线!$C$2,"本科",""),IF(D573="文科",IF(N573&gt;=分数线!$C$3,"本科","")))</f>
        <v/>
      </c>
      <c r="P573" s="34">
        <f t="shared" si="261"/>
        <v>0</v>
      </c>
      <c r="Q573" s="34" t="str">
        <f>IF(D573="理科",IF(N573&gt;=分数线!$C$6,"重本",""),IF(D573="文科",IF(N573&gt;=分数线!$C$7,"重本","")))</f>
        <v/>
      </c>
      <c r="R573" s="34">
        <f t="shared" si="265"/>
        <v>0</v>
      </c>
      <c r="S573" s="34">
        <f t="shared" si="266"/>
        <v>0</v>
      </c>
      <c r="T573" s="34">
        <v>4</v>
      </c>
      <c r="U573" s="34" t="s">
        <v>1326</v>
      </c>
      <c r="V573" s="34">
        <f t="shared" si="267"/>
        <v>0</v>
      </c>
      <c r="W573" s="34" t="s">
        <v>1364</v>
      </c>
      <c r="X573" s="34">
        <f t="shared" si="267"/>
        <v>0</v>
      </c>
      <c r="Y573" s="34" t="s">
        <v>1355</v>
      </c>
      <c r="Z573" s="34">
        <f t="shared" si="267"/>
        <v>0</v>
      </c>
      <c r="AA573" s="34" t="s">
        <v>1336</v>
      </c>
      <c r="AB573" s="34">
        <f t="shared" si="267"/>
        <v>0</v>
      </c>
      <c r="AC573" s="34" t="s">
        <v>1341</v>
      </c>
      <c r="AD573" s="34">
        <f t="shared" si="268"/>
        <v>0</v>
      </c>
      <c r="AE573" s="34" t="s">
        <v>1347</v>
      </c>
      <c r="AF573" s="34">
        <f t="shared" si="269"/>
        <v>0</v>
      </c>
      <c r="AG573" s="34" t="s">
        <v>225</v>
      </c>
      <c r="AH573" s="34" t="s">
        <v>1326</v>
      </c>
      <c r="AI573" s="34">
        <f t="shared" si="270"/>
        <v>0</v>
      </c>
      <c r="AJ573" s="34" t="s">
        <v>1364</v>
      </c>
      <c r="AK573" s="34">
        <f t="shared" si="271"/>
        <v>0</v>
      </c>
      <c r="AL573" s="34" t="s">
        <v>1355</v>
      </c>
      <c r="AM573" s="34">
        <f t="shared" si="272"/>
        <v>0</v>
      </c>
      <c r="AN573" s="34" t="s">
        <v>1336</v>
      </c>
      <c r="AO573" s="34">
        <f t="shared" si="273"/>
        <v>0</v>
      </c>
      <c r="AP573" s="34" t="s">
        <v>1341</v>
      </c>
      <c r="AQ573" s="34">
        <f t="shared" si="274"/>
        <v>0</v>
      </c>
      <c r="AR573" s="34" t="s">
        <v>1347</v>
      </c>
      <c r="AS573" s="34">
        <f t="shared" si="275"/>
        <v>0</v>
      </c>
      <c r="AT573" s="34" t="s">
        <v>225</v>
      </c>
      <c r="AU573" s="34" t="s">
        <v>1326</v>
      </c>
      <c r="AV573" s="34">
        <f t="shared" si="276"/>
        <v>0</v>
      </c>
      <c r="AW573" s="34" t="s">
        <v>1352</v>
      </c>
      <c r="AX573" s="34">
        <f t="shared" si="276"/>
        <v>0</v>
      </c>
      <c r="AY573" s="34" t="s">
        <v>1355</v>
      </c>
      <c r="AZ573" s="34">
        <f t="shared" si="276"/>
        <v>0</v>
      </c>
      <c r="BA573" s="34" t="s">
        <v>1336</v>
      </c>
      <c r="BB573" s="34">
        <f t="shared" si="276"/>
        <v>0</v>
      </c>
      <c r="BC573" s="34" t="s">
        <v>1341</v>
      </c>
      <c r="BD573" s="34">
        <f t="shared" si="277"/>
        <v>0</v>
      </c>
      <c r="BE573" s="34" t="s">
        <v>1347</v>
      </c>
      <c r="BF573" s="34">
        <f t="shared" si="278"/>
        <v>0</v>
      </c>
      <c r="BG573" s="34">
        <v>4</v>
      </c>
      <c r="BH573" s="34" t="s">
        <v>1350</v>
      </c>
      <c r="BI573" s="34">
        <f t="shared" si="279"/>
        <v>0</v>
      </c>
      <c r="BJ573" s="34" t="s">
        <v>1352</v>
      </c>
      <c r="BK573" s="34">
        <f t="shared" si="280"/>
        <v>0</v>
      </c>
      <c r="BL573" s="34" t="s">
        <v>1355</v>
      </c>
      <c r="BM573" s="34">
        <f t="shared" si="281"/>
        <v>0</v>
      </c>
      <c r="BN573" s="34" t="s">
        <v>1336</v>
      </c>
      <c r="BO573" s="34">
        <f t="shared" si="282"/>
        <v>0</v>
      </c>
      <c r="BP573" s="34" t="s">
        <v>1341</v>
      </c>
      <c r="BQ573" s="34">
        <f t="shared" si="283"/>
        <v>0</v>
      </c>
      <c r="BR573" s="34" t="s">
        <v>1347</v>
      </c>
      <c r="BS573" s="34">
        <f t="shared" si="284"/>
        <v>0</v>
      </c>
      <c r="BT573" s="34">
        <v>4</v>
      </c>
      <c r="BU573" s="34" t="s">
        <v>1322</v>
      </c>
      <c r="BV573" s="34">
        <f t="shared" si="292"/>
        <v>0</v>
      </c>
      <c r="BW573" s="34" t="s">
        <v>1329</v>
      </c>
      <c r="BX573" s="34">
        <f t="shared" si="292"/>
        <v>0</v>
      </c>
      <c r="BY573" s="34" t="s">
        <v>71</v>
      </c>
      <c r="BZ573" s="34">
        <f t="shared" si="292"/>
        <v>0</v>
      </c>
      <c r="CA573" s="34" t="s">
        <v>1336</v>
      </c>
      <c r="CB573" s="34">
        <f t="shared" si="292"/>
        <v>0</v>
      </c>
      <c r="CC573" s="34" t="s">
        <v>1341</v>
      </c>
      <c r="CD573" s="34">
        <f t="shared" si="293"/>
        <v>0</v>
      </c>
      <c r="CE573" s="34" t="s">
        <v>1347</v>
      </c>
      <c r="CF573" s="34">
        <f t="shared" si="294"/>
        <v>0</v>
      </c>
      <c r="CG573" s="34">
        <v>4</v>
      </c>
      <c r="CH573" s="34" t="s">
        <v>1322</v>
      </c>
      <c r="CI573" s="34">
        <f t="shared" si="295"/>
        <v>0</v>
      </c>
      <c r="CJ573" s="34" t="s">
        <v>1329</v>
      </c>
      <c r="CK573" s="34">
        <f t="shared" si="296"/>
        <v>0</v>
      </c>
      <c r="CL573" s="34" t="s">
        <v>71</v>
      </c>
      <c r="CM573" s="34">
        <f t="shared" si="297"/>
        <v>0</v>
      </c>
      <c r="CN573" s="34" t="s">
        <v>1336</v>
      </c>
      <c r="CO573" s="34">
        <f t="shared" si="298"/>
        <v>0</v>
      </c>
      <c r="CP573" s="34" t="s">
        <v>1341</v>
      </c>
      <c r="CQ573" s="34">
        <f t="shared" si="299"/>
        <v>0</v>
      </c>
      <c r="CR573" s="34" t="s">
        <v>1347</v>
      </c>
      <c r="CS573" s="34">
        <f t="shared" si="300"/>
        <v>0</v>
      </c>
    </row>
    <row r="574" spans="1:97" s="44" customFormat="1" ht="15.75">
      <c r="A574" s="42" t="s">
        <v>1256</v>
      </c>
      <c r="B574" s="40" t="s">
        <v>745</v>
      </c>
      <c r="C574" s="42" t="s">
        <v>44</v>
      </c>
      <c r="D574" s="42" t="s">
        <v>9</v>
      </c>
      <c r="E574" s="35"/>
      <c r="F574" s="42">
        <v>0</v>
      </c>
      <c r="G574" s="34">
        <v>0</v>
      </c>
      <c r="H574" s="34">
        <v>91</v>
      </c>
      <c r="I574" s="34">
        <v>73</v>
      </c>
      <c r="J574" s="34">
        <v>48</v>
      </c>
      <c r="K574" s="73">
        <v>68.5</v>
      </c>
      <c r="L574" s="34">
        <v>52.5</v>
      </c>
      <c r="M574" s="34">
        <v>31</v>
      </c>
      <c r="N574" s="34">
        <v>364</v>
      </c>
      <c r="O574" s="34" t="str">
        <f>IF(D574="理科",IF(N574&gt;=分数线!$C$2,"本科",""),IF(D574="文科",IF(N574&gt;=分数线!$C$3,"本科","")))</f>
        <v/>
      </c>
      <c r="P574" s="34">
        <f t="shared" si="261"/>
        <v>0</v>
      </c>
      <c r="Q574" s="34" t="str">
        <f>IF(D574="理科",IF(N574&gt;=分数线!$C$6,"重本",""),IF(D574="文科",IF(N574&gt;=分数线!$C$7,"重本","")))</f>
        <v/>
      </c>
      <c r="R574" s="34">
        <f t="shared" si="265"/>
        <v>0</v>
      </c>
      <c r="S574" s="34">
        <f t="shared" si="266"/>
        <v>0</v>
      </c>
      <c r="T574" s="34">
        <v>4</v>
      </c>
      <c r="U574" s="34" t="s">
        <v>1326</v>
      </c>
      <c r="V574" s="34">
        <f t="shared" si="267"/>
        <v>0</v>
      </c>
      <c r="W574" s="34" t="s">
        <v>1364</v>
      </c>
      <c r="X574" s="34">
        <f t="shared" si="267"/>
        <v>0</v>
      </c>
      <c r="Y574" s="34" t="s">
        <v>1355</v>
      </c>
      <c r="Z574" s="34">
        <f t="shared" si="267"/>
        <v>0</v>
      </c>
      <c r="AA574" s="34" t="s">
        <v>1336</v>
      </c>
      <c r="AB574" s="34">
        <f t="shared" si="267"/>
        <v>0</v>
      </c>
      <c r="AC574" s="34" t="s">
        <v>1341</v>
      </c>
      <c r="AD574" s="34">
        <f t="shared" si="268"/>
        <v>0</v>
      </c>
      <c r="AE574" s="34" t="s">
        <v>1347</v>
      </c>
      <c r="AF574" s="34">
        <f t="shared" si="269"/>
        <v>0</v>
      </c>
      <c r="AG574" s="34" t="s">
        <v>225</v>
      </c>
      <c r="AH574" s="34" t="s">
        <v>1326</v>
      </c>
      <c r="AI574" s="34">
        <f t="shared" si="270"/>
        <v>0</v>
      </c>
      <c r="AJ574" s="34" t="s">
        <v>1364</v>
      </c>
      <c r="AK574" s="34">
        <f t="shared" si="271"/>
        <v>0</v>
      </c>
      <c r="AL574" s="34" t="s">
        <v>1355</v>
      </c>
      <c r="AM574" s="34">
        <f t="shared" si="272"/>
        <v>0</v>
      </c>
      <c r="AN574" s="34" t="s">
        <v>1336</v>
      </c>
      <c r="AO574" s="34">
        <f t="shared" si="273"/>
        <v>0</v>
      </c>
      <c r="AP574" s="34" t="s">
        <v>1341</v>
      </c>
      <c r="AQ574" s="34">
        <f t="shared" si="274"/>
        <v>0</v>
      </c>
      <c r="AR574" s="34" t="s">
        <v>1347</v>
      </c>
      <c r="AS574" s="34">
        <f t="shared" si="275"/>
        <v>0</v>
      </c>
      <c r="AT574" s="34" t="s">
        <v>225</v>
      </c>
      <c r="AU574" s="34" t="s">
        <v>1326</v>
      </c>
      <c r="AV574" s="34">
        <f t="shared" si="276"/>
        <v>0</v>
      </c>
      <c r="AW574" s="34" t="s">
        <v>1352</v>
      </c>
      <c r="AX574" s="34">
        <f t="shared" si="276"/>
        <v>0</v>
      </c>
      <c r="AY574" s="34" t="s">
        <v>1355</v>
      </c>
      <c r="AZ574" s="34">
        <f t="shared" si="276"/>
        <v>0</v>
      </c>
      <c r="BA574" s="34" t="s">
        <v>1336</v>
      </c>
      <c r="BB574" s="34">
        <f t="shared" si="276"/>
        <v>0</v>
      </c>
      <c r="BC574" s="34" t="s">
        <v>1341</v>
      </c>
      <c r="BD574" s="34">
        <f t="shared" si="277"/>
        <v>0</v>
      </c>
      <c r="BE574" s="34" t="s">
        <v>1347</v>
      </c>
      <c r="BF574" s="34">
        <f t="shared" si="278"/>
        <v>0</v>
      </c>
      <c r="BG574" s="34">
        <v>4</v>
      </c>
      <c r="BH574" s="34" t="s">
        <v>1350</v>
      </c>
      <c r="BI574" s="34">
        <f t="shared" si="279"/>
        <v>0</v>
      </c>
      <c r="BJ574" s="34" t="s">
        <v>1352</v>
      </c>
      <c r="BK574" s="34">
        <f t="shared" si="280"/>
        <v>0</v>
      </c>
      <c r="BL574" s="34" t="s">
        <v>1355</v>
      </c>
      <c r="BM574" s="34">
        <f t="shared" si="281"/>
        <v>0</v>
      </c>
      <c r="BN574" s="34" t="s">
        <v>1336</v>
      </c>
      <c r="BO574" s="34">
        <f t="shared" si="282"/>
        <v>0</v>
      </c>
      <c r="BP574" s="34" t="s">
        <v>1341</v>
      </c>
      <c r="BQ574" s="34">
        <f t="shared" si="283"/>
        <v>0</v>
      </c>
      <c r="BR574" s="34" t="s">
        <v>1347</v>
      </c>
      <c r="BS574" s="34">
        <f t="shared" si="284"/>
        <v>0</v>
      </c>
      <c r="BT574" s="34">
        <v>4</v>
      </c>
      <c r="BU574" s="34" t="s">
        <v>1322</v>
      </c>
      <c r="BV574" s="34">
        <f t="shared" si="292"/>
        <v>0</v>
      </c>
      <c r="BW574" s="34" t="s">
        <v>1329</v>
      </c>
      <c r="BX574" s="34">
        <f t="shared" si="292"/>
        <v>0</v>
      </c>
      <c r="BY574" s="34" t="s">
        <v>71</v>
      </c>
      <c r="BZ574" s="34">
        <f t="shared" si="292"/>
        <v>0</v>
      </c>
      <c r="CA574" s="34" t="s">
        <v>1336</v>
      </c>
      <c r="CB574" s="34">
        <f t="shared" si="292"/>
        <v>0</v>
      </c>
      <c r="CC574" s="34" t="s">
        <v>1341</v>
      </c>
      <c r="CD574" s="34">
        <f t="shared" si="293"/>
        <v>0</v>
      </c>
      <c r="CE574" s="34" t="s">
        <v>1347</v>
      </c>
      <c r="CF574" s="34">
        <f t="shared" si="294"/>
        <v>0</v>
      </c>
      <c r="CG574" s="34">
        <v>4</v>
      </c>
      <c r="CH574" s="34" t="s">
        <v>1322</v>
      </c>
      <c r="CI574" s="34">
        <f t="shared" si="295"/>
        <v>0</v>
      </c>
      <c r="CJ574" s="34" t="s">
        <v>1329</v>
      </c>
      <c r="CK574" s="34">
        <f t="shared" si="296"/>
        <v>0</v>
      </c>
      <c r="CL574" s="34" t="s">
        <v>71</v>
      </c>
      <c r="CM574" s="34">
        <f t="shared" si="297"/>
        <v>0</v>
      </c>
      <c r="CN574" s="34" t="s">
        <v>1336</v>
      </c>
      <c r="CO574" s="34">
        <f t="shared" si="298"/>
        <v>0</v>
      </c>
      <c r="CP574" s="34" t="s">
        <v>1341</v>
      </c>
      <c r="CQ574" s="34">
        <f t="shared" si="299"/>
        <v>0</v>
      </c>
      <c r="CR574" s="34" t="s">
        <v>1347</v>
      </c>
      <c r="CS574" s="34">
        <f t="shared" si="300"/>
        <v>0</v>
      </c>
    </row>
    <row r="575" spans="1:97" s="44" customFormat="1" ht="15.75">
      <c r="A575" s="42" t="s">
        <v>1245</v>
      </c>
      <c r="B575" s="40" t="s">
        <v>746</v>
      </c>
      <c r="C575" s="42" t="s">
        <v>44</v>
      </c>
      <c r="D575" s="42" t="s">
        <v>9</v>
      </c>
      <c r="E575" s="35"/>
      <c r="F575" s="42">
        <v>0</v>
      </c>
      <c r="G575" s="34">
        <v>0</v>
      </c>
      <c r="H575" s="34">
        <v>86</v>
      </c>
      <c r="I575" s="34">
        <v>60</v>
      </c>
      <c r="J575" s="34">
        <v>56</v>
      </c>
      <c r="K575" s="73">
        <v>63</v>
      </c>
      <c r="L575" s="34">
        <v>56.5</v>
      </c>
      <c r="M575" s="34">
        <v>42</v>
      </c>
      <c r="N575" s="34">
        <v>364</v>
      </c>
      <c r="O575" s="34" t="str">
        <f>IF(D575="理科",IF(N575&gt;=分数线!$C$2,"本科",""),IF(D575="文科",IF(N575&gt;=分数线!$C$3,"本科","")))</f>
        <v/>
      </c>
      <c r="P575" s="34">
        <f t="shared" si="261"/>
        <v>0</v>
      </c>
      <c r="Q575" s="34" t="str">
        <f>IF(D575="理科",IF(N575&gt;=分数线!$C$6,"重本",""),IF(D575="文科",IF(N575&gt;=分数线!$C$7,"重本","")))</f>
        <v/>
      </c>
      <c r="R575" s="34">
        <f t="shared" si="265"/>
        <v>0</v>
      </c>
      <c r="S575" s="34">
        <f t="shared" si="266"/>
        <v>0</v>
      </c>
      <c r="T575" s="34">
        <v>5</v>
      </c>
      <c r="U575" s="34" t="s">
        <v>1320</v>
      </c>
      <c r="V575" s="34">
        <f t="shared" si="267"/>
        <v>0</v>
      </c>
      <c r="W575" s="34" t="s">
        <v>1328</v>
      </c>
      <c r="X575" s="34">
        <f t="shared" si="267"/>
        <v>0</v>
      </c>
      <c r="Y575" s="34" t="s">
        <v>1353</v>
      </c>
      <c r="Z575" s="34">
        <f t="shared" si="267"/>
        <v>0</v>
      </c>
      <c r="AA575" s="34" t="s">
        <v>74</v>
      </c>
      <c r="AB575" s="34">
        <f t="shared" si="267"/>
        <v>0</v>
      </c>
      <c r="AC575" s="34" t="s">
        <v>1338</v>
      </c>
      <c r="AD575" s="34">
        <f t="shared" si="268"/>
        <v>0</v>
      </c>
      <c r="AE575" s="34" t="s">
        <v>1346</v>
      </c>
      <c r="AF575" s="34">
        <f t="shared" si="269"/>
        <v>0</v>
      </c>
      <c r="AG575" s="34" t="e">
        <v>#N/A</v>
      </c>
      <c r="AH575" s="34" t="e">
        <v>#N/A</v>
      </c>
      <c r="AI575" s="34">
        <f t="shared" si="270"/>
        <v>0</v>
      </c>
      <c r="AJ575" s="34" t="e">
        <v>#N/A</v>
      </c>
      <c r="AK575" s="34">
        <f t="shared" si="271"/>
        <v>0</v>
      </c>
      <c r="AL575" s="34" t="e">
        <v>#N/A</v>
      </c>
      <c r="AM575" s="34">
        <f t="shared" si="272"/>
        <v>0</v>
      </c>
      <c r="AN575" s="34" t="e">
        <v>#N/A</v>
      </c>
      <c r="AO575" s="34">
        <f t="shared" si="273"/>
        <v>0</v>
      </c>
      <c r="AP575" s="34" t="e">
        <v>#N/A</v>
      </c>
      <c r="AQ575" s="34">
        <f t="shared" si="274"/>
        <v>0</v>
      </c>
      <c r="AR575" s="34" t="e">
        <v>#N/A</v>
      </c>
      <c r="AS575" s="34">
        <f t="shared" si="275"/>
        <v>0</v>
      </c>
      <c r="AT575" s="34" t="s">
        <v>224</v>
      </c>
      <c r="AU575" s="34" t="s">
        <v>1320</v>
      </c>
      <c r="AV575" s="34">
        <f t="shared" si="276"/>
        <v>0</v>
      </c>
      <c r="AW575" s="34" t="s">
        <v>982</v>
      </c>
      <c r="AX575" s="34">
        <f t="shared" si="276"/>
        <v>0</v>
      </c>
      <c r="AY575" s="34" t="s">
        <v>1361</v>
      </c>
      <c r="AZ575" s="34">
        <f t="shared" si="276"/>
        <v>0</v>
      </c>
      <c r="BA575" s="34" t="s">
        <v>74</v>
      </c>
      <c r="BB575" s="34">
        <f t="shared" si="276"/>
        <v>0</v>
      </c>
      <c r="BC575" s="34" t="s">
        <v>1338</v>
      </c>
      <c r="BD575" s="34">
        <f t="shared" si="277"/>
        <v>0</v>
      </c>
      <c r="BE575" s="34" t="s">
        <v>1346</v>
      </c>
      <c r="BF575" s="34">
        <f t="shared" si="278"/>
        <v>0</v>
      </c>
      <c r="BG575" s="34">
        <v>5</v>
      </c>
      <c r="BH575" s="34" t="s">
        <v>1320</v>
      </c>
      <c r="BI575" s="34">
        <f t="shared" si="279"/>
        <v>0</v>
      </c>
      <c r="BJ575" s="34" t="s">
        <v>982</v>
      </c>
      <c r="BK575" s="34">
        <f t="shared" si="280"/>
        <v>0</v>
      </c>
      <c r="BL575" s="34" t="s">
        <v>1354</v>
      </c>
      <c r="BM575" s="34">
        <f t="shared" si="281"/>
        <v>0</v>
      </c>
      <c r="BN575" s="34" t="s">
        <v>74</v>
      </c>
      <c r="BO575" s="34">
        <f t="shared" si="282"/>
        <v>0</v>
      </c>
      <c r="BP575" s="34" t="s">
        <v>1338</v>
      </c>
      <c r="BQ575" s="34">
        <f t="shared" si="283"/>
        <v>0</v>
      </c>
      <c r="BR575" s="34" t="s">
        <v>1346</v>
      </c>
      <c r="BS575" s="34">
        <f t="shared" si="284"/>
        <v>0</v>
      </c>
      <c r="BT575" s="34">
        <v>5</v>
      </c>
      <c r="BU575" s="34" t="s">
        <v>1320</v>
      </c>
      <c r="BV575" s="34">
        <f t="shared" si="292"/>
        <v>0</v>
      </c>
      <c r="BW575" s="34" t="s">
        <v>1329</v>
      </c>
      <c r="BX575" s="34">
        <f t="shared" si="292"/>
        <v>0</v>
      </c>
      <c r="BY575" s="34" t="s">
        <v>70</v>
      </c>
      <c r="BZ575" s="34">
        <f t="shared" si="292"/>
        <v>0</v>
      </c>
      <c r="CA575" s="34" t="s">
        <v>21</v>
      </c>
      <c r="CB575" s="34">
        <f t="shared" si="292"/>
        <v>0</v>
      </c>
      <c r="CC575" s="34" t="s">
        <v>1338</v>
      </c>
      <c r="CD575" s="34">
        <f t="shared" si="293"/>
        <v>0</v>
      </c>
      <c r="CE575" s="34" t="s">
        <v>1346</v>
      </c>
      <c r="CF575" s="34">
        <f t="shared" si="294"/>
        <v>0</v>
      </c>
      <c r="CG575" s="34">
        <v>5</v>
      </c>
      <c r="CH575" s="34" t="s">
        <v>1320</v>
      </c>
      <c r="CI575" s="34">
        <f t="shared" si="295"/>
        <v>0</v>
      </c>
      <c r="CJ575" s="34" t="s">
        <v>1329</v>
      </c>
      <c r="CK575" s="34">
        <f t="shared" si="296"/>
        <v>0</v>
      </c>
      <c r="CL575" s="34" t="s">
        <v>70</v>
      </c>
      <c r="CM575" s="34">
        <f t="shared" si="297"/>
        <v>0</v>
      </c>
      <c r="CN575" s="34" t="s">
        <v>1337</v>
      </c>
      <c r="CO575" s="34">
        <f t="shared" si="298"/>
        <v>0</v>
      </c>
      <c r="CP575" s="34" t="s">
        <v>1338</v>
      </c>
      <c r="CQ575" s="34">
        <f t="shared" si="299"/>
        <v>0</v>
      </c>
      <c r="CR575" s="34" t="s">
        <v>1346</v>
      </c>
      <c r="CS575" s="34">
        <f t="shared" si="300"/>
        <v>0</v>
      </c>
    </row>
    <row r="576" spans="1:97" s="44" customFormat="1" ht="15.75">
      <c r="A576" s="42" t="s">
        <v>183</v>
      </c>
      <c r="B576" s="40" t="s">
        <v>747</v>
      </c>
      <c r="C576" s="42" t="s">
        <v>44</v>
      </c>
      <c r="D576" s="42" t="s">
        <v>9</v>
      </c>
      <c r="E576" s="35"/>
      <c r="F576" s="42">
        <v>0</v>
      </c>
      <c r="G576" s="34">
        <v>0</v>
      </c>
      <c r="H576" s="34">
        <v>93</v>
      </c>
      <c r="I576" s="34">
        <v>66</v>
      </c>
      <c r="J576" s="34">
        <v>58</v>
      </c>
      <c r="K576" s="73">
        <v>61.5</v>
      </c>
      <c r="L576" s="34">
        <v>55.5</v>
      </c>
      <c r="M576" s="34">
        <v>29</v>
      </c>
      <c r="N576" s="34">
        <v>363</v>
      </c>
      <c r="O576" s="34" t="str">
        <f>IF(D576="理科",IF(N576&gt;=分数线!$C$2,"本科",""),IF(D576="文科",IF(N576&gt;=分数线!$C$3,"本科","")))</f>
        <v/>
      </c>
      <c r="P576" s="34">
        <f t="shared" si="261"/>
        <v>0</v>
      </c>
      <c r="Q576" s="34" t="str">
        <f>IF(D576="理科",IF(N576&gt;=分数线!$C$6,"重本",""),IF(D576="文科",IF(N576&gt;=分数线!$C$7,"重本","")))</f>
        <v/>
      </c>
      <c r="R576" s="34">
        <f t="shared" si="265"/>
        <v>0</v>
      </c>
      <c r="S576" s="34">
        <f t="shared" si="266"/>
        <v>0</v>
      </c>
      <c r="T576" s="34">
        <v>8</v>
      </c>
      <c r="U576" s="34" t="s">
        <v>1324</v>
      </c>
      <c r="V576" s="34">
        <f t="shared" si="267"/>
        <v>0</v>
      </c>
      <c r="W576" s="34" t="s">
        <v>1330</v>
      </c>
      <c r="X576" s="34">
        <f t="shared" si="267"/>
        <v>0</v>
      </c>
      <c r="Y576" s="34" t="s">
        <v>1365</v>
      </c>
      <c r="Z576" s="34">
        <f t="shared" si="267"/>
        <v>0</v>
      </c>
      <c r="AA576" s="34" t="s">
        <v>1336</v>
      </c>
      <c r="AB576" s="34">
        <f t="shared" si="267"/>
        <v>0</v>
      </c>
      <c r="AC576" s="34" t="s">
        <v>1338</v>
      </c>
      <c r="AD576" s="34">
        <f t="shared" si="268"/>
        <v>0</v>
      </c>
      <c r="AE576" s="34" t="s">
        <v>1368</v>
      </c>
      <c r="AF576" s="34">
        <f t="shared" si="269"/>
        <v>0</v>
      </c>
      <c r="AG576" s="34" t="s">
        <v>223</v>
      </c>
      <c r="AH576" s="34" t="s">
        <v>1326</v>
      </c>
      <c r="AI576" s="34">
        <f t="shared" si="270"/>
        <v>0</v>
      </c>
      <c r="AJ576" s="34" t="s">
        <v>1327</v>
      </c>
      <c r="AK576" s="34">
        <f t="shared" si="271"/>
        <v>0</v>
      </c>
      <c r="AL576" s="34" t="s">
        <v>1333</v>
      </c>
      <c r="AM576" s="34">
        <f t="shared" si="272"/>
        <v>0</v>
      </c>
      <c r="AN576" s="34" t="s">
        <v>1367</v>
      </c>
      <c r="AO576" s="34">
        <f t="shared" si="273"/>
        <v>0</v>
      </c>
      <c r="AP576" s="34" t="s">
        <v>1338</v>
      </c>
      <c r="AQ576" s="34">
        <f t="shared" si="274"/>
        <v>0</v>
      </c>
      <c r="AR576" s="34" t="s">
        <v>1347</v>
      </c>
      <c r="AS576" s="34">
        <f t="shared" si="275"/>
        <v>0</v>
      </c>
      <c r="AT576" s="34" t="s">
        <v>223</v>
      </c>
      <c r="AU576" s="34" t="s">
        <v>1323</v>
      </c>
      <c r="AV576" s="34">
        <f t="shared" si="276"/>
        <v>0</v>
      </c>
      <c r="AW576" s="34" t="s">
        <v>1327</v>
      </c>
      <c r="AX576" s="34">
        <f t="shared" si="276"/>
        <v>0</v>
      </c>
      <c r="AY576" s="34" t="s">
        <v>1355</v>
      </c>
      <c r="AZ576" s="34">
        <f t="shared" si="276"/>
        <v>0</v>
      </c>
      <c r="BA576" s="34" t="s">
        <v>1336</v>
      </c>
      <c r="BB576" s="34">
        <f t="shared" si="276"/>
        <v>0</v>
      </c>
      <c r="BC576" s="34" t="s">
        <v>75</v>
      </c>
      <c r="BD576" s="34">
        <f t="shared" si="277"/>
        <v>0</v>
      </c>
      <c r="BE576" s="34" t="s">
        <v>1347</v>
      </c>
      <c r="BF576" s="34">
        <f t="shared" si="278"/>
        <v>0</v>
      </c>
      <c r="BG576" s="34">
        <v>3</v>
      </c>
      <c r="BH576" s="34" t="s">
        <v>1323</v>
      </c>
      <c r="BI576" s="34">
        <f t="shared" si="279"/>
        <v>0</v>
      </c>
      <c r="BJ576" s="34" t="s">
        <v>1327</v>
      </c>
      <c r="BK576" s="34">
        <f t="shared" si="280"/>
        <v>0</v>
      </c>
      <c r="BL576" s="34" t="s">
        <v>1355</v>
      </c>
      <c r="BM576" s="34">
        <f t="shared" si="281"/>
        <v>0</v>
      </c>
      <c r="BN576" s="34" t="s">
        <v>1336</v>
      </c>
      <c r="BO576" s="34">
        <f t="shared" si="282"/>
        <v>0</v>
      </c>
      <c r="BP576" s="34" t="s">
        <v>1338</v>
      </c>
      <c r="BQ576" s="34">
        <f t="shared" si="283"/>
        <v>0</v>
      </c>
      <c r="BR576" s="34" t="s">
        <v>1347</v>
      </c>
      <c r="BS576" s="34">
        <f t="shared" si="284"/>
        <v>0</v>
      </c>
      <c r="BT576" s="34">
        <v>3</v>
      </c>
      <c r="BU576" s="34" t="s">
        <v>1322</v>
      </c>
      <c r="BV576" s="34">
        <f t="shared" si="292"/>
        <v>0</v>
      </c>
      <c r="BW576" s="34" t="s">
        <v>1327</v>
      </c>
      <c r="BX576" s="34">
        <f t="shared" si="292"/>
        <v>0</v>
      </c>
      <c r="BY576" s="34" t="s">
        <v>71</v>
      </c>
      <c r="BZ576" s="34">
        <f t="shared" si="292"/>
        <v>0</v>
      </c>
      <c r="CA576" s="34" t="s">
        <v>1336</v>
      </c>
      <c r="CB576" s="34">
        <f t="shared" si="292"/>
        <v>0</v>
      </c>
      <c r="CC576" s="34" t="s">
        <v>1338</v>
      </c>
      <c r="CD576" s="34">
        <f t="shared" si="293"/>
        <v>0</v>
      </c>
      <c r="CE576" s="34" t="s">
        <v>1347</v>
      </c>
      <c r="CF576" s="34">
        <f t="shared" si="294"/>
        <v>0</v>
      </c>
      <c r="CG576" s="34">
        <v>3</v>
      </c>
      <c r="CH576" s="34" t="s">
        <v>1322</v>
      </c>
      <c r="CI576" s="34">
        <f t="shared" si="295"/>
        <v>0</v>
      </c>
      <c r="CJ576" s="34" t="s">
        <v>1327</v>
      </c>
      <c r="CK576" s="34">
        <f t="shared" si="296"/>
        <v>0</v>
      </c>
      <c r="CL576" s="34" t="s">
        <v>71</v>
      </c>
      <c r="CM576" s="34">
        <f t="shared" si="297"/>
        <v>0</v>
      </c>
      <c r="CN576" s="34" t="s">
        <v>1338</v>
      </c>
      <c r="CO576" s="34">
        <f t="shared" si="298"/>
        <v>0</v>
      </c>
      <c r="CP576" s="34" t="s">
        <v>1336</v>
      </c>
      <c r="CQ576" s="34">
        <f t="shared" si="299"/>
        <v>0</v>
      </c>
      <c r="CR576" s="34" t="s">
        <v>1347</v>
      </c>
      <c r="CS576" s="34">
        <f t="shared" si="300"/>
        <v>0</v>
      </c>
    </row>
    <row r="577" spans="1:97" s="44" customFormat="1" ht="15.75">
      <c r="A577" s="42" t="s">
        <v>1257</v>
      </c>
      <c r="B577" s="40" t="s">
        <v>748</v>
      </c>
      <c r="C577" s="42" t="s">
        <v>44</v>
      </c>
      <c r="D577" s="42" t="s">
        <v>9</v>
      </c>
      <c r="E577" s="35"/>
      <c r="F577" s="42">
        <v>0</v>
      </c>
      <c r="G577" s="34">
        <v>0</v>
      </c>
      <c r="H577" s="34">
        <v>108</v>
      </c>
      <c r="I577" s="34">
        <v>49</v>
      </c>
      <c r="J577" s="34">
        <v>45</v>
      </c>
      <c r="K577" s="73">
        <v>50</v>
      </c>
      <c r="L577" s="34">
        <v>51.5</v>
      </c>
      <c r="M577" s="34">
        <v>59</v>
      </c>
      <c r="N577" s="34">
        <v>363</v>
      </c>
      <c r="O577" s="34" t="str">
        <f>IF(D577="理科",IF(N577&gt;=分数线!$C$2,"本科",""),IF(D577="文科",IF(N577&gt;=分数线!$C$3,"本科","")))</f>
        <v/>
      </c>
      <c r="P577" s="34">
        <f t="shared" si="261"/>
        <v>0</v>
      </c>
      <c r="Q577" s="34" t="str">
        <f>IF(D577="理科",IF(N577&gt;=分数线!$C$6,"重本",""),IF(D577="文科",IF(N577&gt;=分数线!$C$7,"重本","")))</f>
        <v/>
      </c>
      <c r="R577" s="34">
        <f t="shared" si="265"/>
        <v>0</v>
      </c>
      <c r="S577" s="34">
        <f t="shared" si="266"/>
        <v>0</v>
      </c>
      <c r="T577" s="34">
        <v>5</v>
      </c>
      <c r="U577" s="34" t="s">
        <v>1320</v>
      </c>
      <c r="V577" s="34">
        <f t="shared" si="267"/>
        <v>0</v>
      </c>
      <c r="W577" s="34" t="s">
        <v>1328</v>
      </c>
      <c r="X577" s="34">
        <f t="shared" si="267"/>
        <v>0</v>
      </c>
      <c r="Y577" s="34" t="s">
        <v>1353</v>
      </c>
      <c r="Z577" s="34">
        <f t="shared" si="267"/>
        <v>0</v>
      </c>
      <c r="AA577" s="34" t="s">
        <v>74</v>
      </c>
      <c r="AB577" s="34">
        <f t="shared" si="267"/>
        <v>0</v>
      </c>
      <c r="AC577" s="34" t="s">
        <v>1338</v>
      </c>
      <c r="AD577" s="34">
        <f t="shared" si="268"/>
        <v>0</v>
      </c>
      <c r="AE577" s="34" t="s">
        <v>1346</v>
      </c>
      <c r="AF577" s="34">
        <f t="shared" si="269"/>
        <v>0</v>
      </c>
      <c r="AG577" s="34" t="s">
        <v>224</v>
      </c>
      <c r="AH577" s="34" t="s">
        <v>1320</v>
      </c>
      <c r="AI577" s="34">
        <f t="shared" si="270"/>
        <v>0</v>
      </c>
      <c r="AJ577" s="34" t="s">
        <v>1328</v>
      </c>
      <c r="AK577" s="34">
        <f t="shared" si="271"/>
        <v>0</v>
      </c>
      <c r="AL577" s="34" t="s">
        <v>1353</v>
      </c>
      <c r="AM577" s="34">
        <f t="shared" si="272"/>
        <v>0</v>
      </c>
      <c r="AN577" s="34" t="s">
        <v>74</v>
      </c>
      <c r="AO577" s="34">
        <f t="shared" si="273"/>
        <v>0</v>
      </c>
      <c r="AP577" s="34" t="s">
        <v>1338</v>
      </c>
      <c r="AQ577" s="34">
        <f t="shared" si="274"/>
        <v>0</v>
      </c>
      <c r="AR577" s="34" t="s">
        <v>1346</v>
      </c>
      <c r="AS577" s="34">
        <f t="shared" si="275"/>
        <v>0</v>
      </c>
      <c r="AT577" s="34" t="s">
        <v>224</v>
      </c>
      <c r="AU577" s="34" t="s">
        <v>1320</v>
      </c>
      <c r="AV577" s="34">
        <f t="shared" si="276"/>
        <v>0</v>
      </c>
      <c r="AW577" s="34" t="s">
        <v>982</v>
      </c>
      <c r="AX577" s="34">
        <f t="shared" si="276"/>
        <v>0</v>
      </c>
      <c r="AY577" s="34" t="s">
        <v>1361</v>
      </c>
      <c r="AZ577" s="34">
        <f t="shared" si="276"/>
        <v>0</v>
      </c>
      <c r="BA577" s="34" t="s">
        <v>74</v>
      </c>
      <c r="BB577" s="34">
        <f t="shared" si="276"/>
        <v>0</v>
      </c>
      <c r="BC577" s="34" t="s">
        <v>1338</v>
      </c>
      <c r="BD577" s="34">
        <f t="shared" si="277"/>
        <v>0</v>
      </c>
      <c r="BE577" s="34" t="s">
        <v>1346</v>
      </c>
      <c r="BF577" s="34">
        <f t="shared" si="278"/>
        <v>0</v>
      </c>
      <c r="BG577" s="34">
        <v>5</v>
      </c>
      <c r="BH577" s="34" t="s">
        <v>1320</v>
      </c>
      <c r="BI577" s="34">
        <f t="shared" si="279"/>
        <v>0</v>
      </c>
      <c r="BJ577" s="34" t="s">
        <v>982</v>
      </c>
      <c r="BK577" s="34">
        <f t="shared" si="280"/>
        <v>0</v>
      </c>
      <c r="BL577" s="34" t="s">
        <v>1354</v>
      </c>
      <c r="BM577" s="34">
        <f t="shared" si="281"/>
        <v>0</v>
      </c>
      <c r="BN577" s="34" t="s">
        <v>74</v>
      </c>
      <c r="BO577" s="34">
        <f t="shared" si="282"/>
        <v>0</v>
      </c>
      <c r="BP577" s="34" t="s">
        <v>1338</v>
      </c>
      <c r="BQ577" s="34">
        <f t="shared" si="283"/>
        <v>0</v>
      </c>
      <c r="BR577" s="34" t="s">
        <v>1346</v>
      </c>
      <c r="BS577" s="34">
        <f t="shared" si="284"/>
        <v>0</v>
      </c>
      <c r="BT577" s="34">
        <v>5</v>
      </c>
      <c r="BU577" s="34" t="s">
        <v>1320</v>
      </c>
      <c r="BV577" s="34">
        <f t="shared" si="292"/>
        <v>0</v>
      </c>
      <c r="BW577" s="34" t="s">
        <v>1329</v>
      </c>
      <c r="BX577" s="34">
        <f t="shared" si="292"/>
        <v>0</v>
      </c>
      <c r="BY577" s="34" t="s">
        <v>70</v>
      </c>
      <c r="BZ577" s="34">
        <f t="shared" si="292"/>
        <v>0</v>
      </c>
      <c r="CA577" s="34" t="s">
        <v>21</v>
      </c>
      <c r="CB577" s="34">
        <f t="shared" si="292"/>
        <v>0</v>
      </c>
      <c r="CC577" s="34" t="s">
        <v>1338</v>
      </c>
      <c r="CD577" s="34">
        <f t="shared" si="293"/>
        <v>0</v>
      </c>
      <c r="CE577" s="34" t="s">
        <v>1346</v>
      </c>
      <c r="CF577" s="34">
        <f t="shared" si="294"/>
        <v>0</v>
      </c>
      <c r="CG577" s="34">
        <v>5</v>
      </c>
      <c r="CH577" s="34" t="s">
        <v>1320</v>
      </c>
      <c r="CI577" s="34">
        <f t="shared" si="295"/>
        <v>0</v>
      </c>
      <c r="CJ577" s="34" t="s">
        <v>1329</v>
      </c>
      <c r="CK577" s="34">
        <f t="shared" si="296"/>
        <v>0</v>
      </c>
      <c r="CL577" s="34" t="s">
        <v>70</v>
      </c>
      <c r="CM577" s="34">
        <f t="shared" si="297"/>
        <v>0</v>
      </c>
      <c r="CN577" s="34" t="s">
        <v>1337</v>
      </c>
      <c r="CO577" s="34">
        <f t="shared" si="298"/>
        <v>0</v>
      </c>
      <c r="CP577" s="34" t="s">
        <v>1338</v>
      </c>
      <c r="CQ577" s="34">
        <f t="shared" si="299"/>
        <v>0</v>
      </c>
      <c r="CR577" s="34" t="s">
        <v>1346</v>
      </c>
      <c r="CS577" s="34">
        <f t="shared" si="300"/>
        <v>0</v>
      </c>
    </row>
    <row r="578" spans="1:97" s="44" customFormat="1" ht="15.75">
      <c r="A578" s="42" t="s">
        <v>1258</v>
      </c>
      <c r="B578" s="40" t="s">
        <v>749</v>
      </c>
      <c r="C578" s="42" t="s">
        <v>44</v>
      </c>
      <c r="D578" s="42" t="s">
        <v>9</v>
      </c>
      <c r="E578" s="35"/>
      <c r="F578" s="42">
        <v>0.2</v>
      </c>
      <c r="G578" s="34">
        <v>0</v>
      </c>
      <c r="H578" s="34">
        <v>91</v>
      </c>
      <c r="I578" s="34">
        <v>69</v>
      </c>
      <c r="J578" s="34">
        <v>64</v>
      </c>
      <c r="K578" s="73">
        <v>53</v>
      </c>
      <c r="L578" s="34">
        <v>47</v>
      </c>
      <c r="M578" s="34">
        <v>38</v>
      </c>
      <c r="N578" s="34">
        <v>362</v>
      </c>
      <c r="O578" s="34" t="str">
        <f>IF(D578="理科",IF(N578&gt;=分数线!$C$2,"本科",""),IF(D578="文科",IF(N578&gt;=分数线!$C$3,"本科","")))</f>
        <v/>
      </c>
      <c r="P578" s="34">
        <f t="shared" si="261"/>
        <v>-7.2</v>
      </c>
      <c r="Q578" s="34" t="str">
        <f>IF(D578="理科",IF(N578&gt;=分数线!$C$6,"重本",""),IF(D578="文科",IF(N578&gt;=分数线!$C$7,"重本","")))</f>
        <v/>
      </c>
      <c r="R578" s="34">
        <f t="shared" si="265"/>
        <v>0</v>
      </c>
      <c r="S578" s="34">
        <f t="shared" si="266"/>
        <v>-7.2</v>
      </c>
      <c r="T578" s="34">
        <v>2</v>
      </c>
      <c r="U578" s="34" t="s">
        <v>1321</v>
      </c>
      <c r="V578" s="34">
        <f t="shared" si="267"/>
        <v>-0.12000000000000001</v>
      </c>
      <c r="W578" s="34" t="s">
        <v>1364</v>
      </c>
      <c r="X578" s="34">
        <f t="shared" si="267"/>
        <v>-0.12000000000000001</v>
      </c>
      <c r="Y578" s="34" t="s">
        <v>1333</v>
      </c>
      <c r="Z578" s="34">
        <f t="shared" si="267"/>
        <v>-0.12000000000000001</v>
      </c>
      <c r="AA578" s="34" t="s">
        <v>1336</v>
      </c>
      <c r="AB578" s="34">
        <f t="shared" si="267"/>
        <v>-0.12000000000000001</v>
      </c>
      <c r="AC578" s="34" t="s">
        <v>1338</v>
      </c>
      <c r="AD578" s="34">
        <f t="shared" si="268"/>
        <v>-0.12000000000000001</v>
      </c>
      <c r="AE578" s="34" t="s">
        <v>1368</v>
      </c>
      <c r="AF578" s="34">
        <f t="shared" si="269"/>
        <v>-0.12000000000000001</v>
      </c>
      <c r="AG578" s="34" t="s">
        <v>222</v>
      </c>
      <c r="AH578" s="34" t="s">
        <v>1321</v>
      </c>
      <c r="AI578" s="34">
        <f t="shared" si="270"/>
        <v>-0.12000000000000001</v>
      </c>
      <c r="AJ578" s="34" t="s">
        <v>1364</v>
      </c>
      <c r="AK578" s="34">
        <f t="shared" si="271"/>
        <v>-0.12000000000000001</v>
      </c>
      <c r="AL578" s="34" t="s">
        <v>1333</v>
      </c>
      <c r="AM578" s="34">
        <f t="shared" si="272"/>
        <v>-0.12000000000000001</v>
      </c>
      <c r="AN578" s="34" t="s">
        <v>1336</v>
      </c>
      <c r="AO578" s="34">
        <f t="shared" si="273"/>
        <v>-0.12000000000000001</v>
      </c>
      <c r="AP578" s="34" t="s">
        <v>1338</v>
      </c>
      <c r="AQ578" s="34">
        <f t="shared" si="274"/>
        <v>-0.12000000000000001</v>
      </c>
      <c r="AR578" s="34" t="s">
        <v>1347</v>
      </c>
      <c r="AS578" s="34">
        <f t="shared" si="275"/>
        <v>-0.12000000000000001</v>
      </c>
      <c r="AT578" s="34" t="s">
        <v>222</v>
      </c>
      <c r="AU578" s="34" t="s">
        <v>1321</v>
      </c>
      <c r="AV578" s="34">
        <f t="shared" si="276"/>
        <v>-0.18000000000000002</v>
      </c>
      <c r="AW578" s="34" t="s">
        <v>1328</v>
      </c>
      <c r="AX578" s="34">
        <f t="shared" si="276"/>
        <v>-0.18000000000000002</v>
      </c>
      <c r="AY578" s="34" t="s">
        <v>1333</v>
      </c>
      <c r="AZ578" s="34">
        <f t="shared" si="276"/>
        <v>-0.18000000000000002</v>
      </c>
      <c r="BA578" s="34" t="s">
        <v>74</v>
      </c>
      <c r="BB578" s="34">
        <f t="shared" si="276"/>
        <v>-0.18000000000000002</v>
      </c>
      <c r="BC578" s="34" t="s">
        <v>1338</v>
      </c>
      <c r="BD578" s="34">
        <f t="shared" si="277"/>
        <v>-0.18000000000000002</v>
      </c>
      <c r="BE578" s="34" t="s">
        <v>1347</v>
      </c>
      <c r="BF578" s="34">
        <f t="shared" si="278"/>
        <v>-0.18000000000000002</v>
      </c>
      <c r="BG578" s="34">
        <v>2</v>
      </c>
      <c r="BH578" s="34" t="s">
        <v>1321</v>
      </c>
      <c r="BI578" s="34">
        <f t="shared" si="279"/>
        <v>-0.18000000000000002</v>
      </c>
      <c r="BJ578" s="34" t="s">
        <v>1328</v>
      </c>
      <c r="BK578" s="34">
        <f t="shared" si="280"/>
        <v>-0.18000000000000002</v>
      </c>
      <c r="BL578" s="34" t="s">
        <v>1333</v>
      </c>
      <c r="BM578" s="34">
        <f t="shared" si="281"/>
        <v>-0.18000000000000002</v>
      </c>
      <c r="BN578" s="34" t="s">
        <v>74</v>
      </c>
      <c r="BO578" s="34">
        <f t="shared" si="282"/>
        <v>-0.18000000000000002</v>
      </c>
      <c r="BP578" s="34" t="s">
        <v>1338</v>
      </c>
      <c r="BQ578" s="34">
        <f t="shared" si="283"/>
        <v>-0.18000000000000002</v>
      </c>
      <c r="BR578" s="34" t="s">
        <v>1347</v>
      </c>
      <c r="BS578" s="34">
        <f t="shared" si="284"/>
        <v>-0.18000000000000002</v>
      </c>
      <c r="BT578" s="34">
        <v>2</v>
      </c>
      <c r="BU578" s="34" t="s">
        <v>1321</v>
      </c>
      <c r="BV578" s="34">
        <f t="shared" si="292"/>
        <v>-0.3</v>
      </c>
      <c r="BW578" s="34" t="s">
        <v>1328</v>
      </c>
      <c r="BX578" s="34">
        <f t="shared" si="292"/>
        <v>-0.3</v>
      </c>
      <c r="BY578" s="34" t="s">
        <v>1333</v>
      </c>
      <c r="BZ578" s="34">
        <f t="shared" si="292"/>
        <v>-0.3</v>
      </c>
      <c r="CA578" s="34" t="s">
        <v>21</v>
      </c>
      <c r="CB578" s="34">
        <f t="shared" si="292"/>
        <v>-0.3</v>
      </c>
      <c r="CC578" s="34" t="s">
        <v>1338</v>
      </c>
      <c r="CD578" s="34">
        <f t="shared" si="293"/>
        <v>-0.3</v>
      </c>
      <c r="CE578" s="34" t="s">
        <v>1347</v>
      </c>
      <c r="CF578" s="34">
        <f t="shared" si="294"/>
        <v>-0.3</v>
      </c>
      <c r="CG578" s="34">
        <v>2</v>
      </c>
      <c r="CH578" s="34" t="s">
        <v>1321</v>
      </c>
      <c r="CI578" s="34">
        <f t="shared" si="295"/>
        <v>-0.3</v>
      </c>
      <c r="CJ578" s="34" t="s">
        <v>1328</v>
      </c>
      <c r="CK578" s="34">
        <f t="shared" si="296"/>
        <v>-0.3</v>
      </c>
      <c r="CL578" s="34" t="s">
        <v>1333</v>
      </c>
      <c r="CM578" s="34">
        <f t="shared" si="297"/>
        <v>-0.3</v>
      </c>
      <c r="CN578" s="34" t="s">
        <v>1337</v>
      </c>
      <c r="CO578" s="34">
        <f t="shared" si="298"/>
        <v>-0.3</v>
      </c>
      <c r="CP578" s="34" t="s">
        <v>1338</v>
      </c>
      <c r="CQ578" s="34">
        <f t="shared" si="299"/>
        <v>-0.3</v>
      </c>
      <c r="CR578" s="34" t="s">
        <v>1347</v>
      </c>
      <c r="CS578" s="34">
        <f t="shared" si="300"/>
        <v>-0.3</v>
      </c>
    </row>
    <row r="579" spans="1:97" s="44" customFormat="1" ht="15.75">
      <c r="A579" s="42" t="s">
        <v>1259</v>
      </c>
      <c r="B579" s="40" t="s">
        <v>750</v>
      </c>
      <c r="C579" s="42" t="s">
        <v>44</v>
      </c>
      <c r="D579" s="42" t="s">
        <v>9</v>
      </c>
      <c r="E579" s="35"/>
      <c r="F579" s="42">
        <v>0</v>
      </c>
      <c r="G579" s="34">
        <v>0</v>
      </c>
      <c r="H579" s="34">
        <v>100</v>
      </c>
      <c r="I579" s="34">
        <v>61</v>
      </c>
      <c r="J579" s="34">
        <v>45</v>
      </c>
      <c r="K579" s="73">
        <v>55.5</v>
      </c>
      <c r="L579" s="34">
        <v>53</v>
      </c>
      <c r="M579" s="34">
        <v>47</v>
      </c>
      <c r="N579" s="34">
        <v>362</v>
      </c>
      <c r="O579" s="34" t="str">
        <f>IF(D579="理科",IF(N579&gt;=分数线!$C$2,"本科",""),IF(D579="文科",IF(N579&gt;=分数线!$C$3,"本科","")))</f>
        <v/>
      </c>
      <c r="P579" s="34">
        <f t="shared" ref="P579:P642" si="301">IF(F579&gt;0,IF(O579="本科",(2-F579)*36,-(F579)*36),IF(O579="本科",2*36,0))</f>
        <v>0</v>
      </c>
      <c r="Q579" s="34" t="str">
        <f>IF(D579="理科",IF(N579&gt;=分数线!$C$6,"重本",""),IF(D579="文科",IF(N579&gt;=分数线!$C$7,"重本","")))</f>
        <v/>
      </c>
      <c r="R579" s="34">
        <f t="shared" si="265"/>
        <v>0</v>
      </c>
      <c r="S579" s="34">
        <f t="shared" si="266"/>
        <v>0</v>
      </c>
      <c r="T579" s="34">
        <v>6</v>
      </c>
      <c r="U579" s="34" t="s">
        <v>1321</v>
      </c>
      <c r="V579" s="34">
        <f t="shared" si="267"/>
        <v>0</v>
      </c>
      <c r="W579" s="34" t="s">
        <v>1328</v>
      </c>
      <c r="X579" s="34">
        <f t="shared" si="267"/>
        <v>0</v>
      </c>
      <c r="Y579" s="34" t="s">
        <v>1353</v>
      </c>
      <c r="Z579" s="34">
        <f t="shared" si="267"/>
        <v>0</v>
      </c>
      <c r="AA579" s="34" t="s">
        <v>74</v>
      </c>
      <c r="AB579" s="34">
        <f t="shared" si="267"/>
        <v>0</v>
      </c>
      <c r="AC579" s="34" t="s">
        <v>75</v>
      </c>
      <c r="AD579" s="34">
        <f t="shared" si="268"/>
        <v>0</v>
      </c>
      <c r="AE579" s="34" t="s">
        <v>1368</v>
      </c>
      <c r="AF579" s="34">
        <f t="shared" si="269"/>
        <v>0</v>
      </c>
      <c r="AG579" s="34" t="s">
        <v>225</v>
      </c>
      <c r="AH579" s="34" t="s">
        <v>1326</v>
      </c>
      <c r="AI579" s="34">
        <f t="shared" si="270"/>
        <v>0</v>
      </c>
      <c r="AJ579" s="34" t="s">
        <v>1364</v>
      </c>
      <c r="AK579" s="34">
        <f t="shared" si="271"/>
        <v>0</v>
      </c>
      <c r="AL579" s="34" t="s">
        <v>1355</v>
      </c>
      <c r="AM579" s="34">
        <f t="shared" si="272"/>
        <v>0</v>
      </c>
      <c r="AN579" s="34" t="s">
        <v>1336</v>
      </c>
      <c r="AO579" s="34">
        <f t="shared" si="273"/>
        <v>0</v>
      </c>
      <c r="AP579" s="34" t="s">
        <v>1341</v>
      </c>
      <c r="AQ579" s="34">
        <f t="shared" si="274"/>
        <v>0</v>
      </c>
      <c r="AR579" s="34" t="s">
        <v>1347</v>
      </c>
      <c r="AS579" s="34">
        <f t="shared" si="275"/>
        <v>0</v>
      </c>
      <c r="AT579" s="34" t="s">
        <v>225</v>
      </c>
      <c r="AU579" s="34" t="s">
        <v>1326</v>
      </c>
      <c r="AV579" s="34">
        <f t="shared" si="276"/>
        <v>0</v>
      </c>
      <c r="AW579" s="34" t="s">
        <v>1352</v>
      </c>
      <c r="AX579" s="34">
        <f t="shared" si="276"/>
        <v>0</v>
      </c>
      <c r="AY579" s="34" t="s">
        <v>1355</v>
      </c>
      <c r="AZ579" s="34">
        <f t="shared" si="276"/>
        <v>0</v>
      </c>
      <c r="BA579" s="34" t="s">
        <v>1336</v>
      </c>
      <c r="BB579" s="34">
        <f t="shared" si="276"/>
        <v>0</v>
      </c>
      <c r="BC579" s="34" t="s">
        <v>1341</v>
      </c>
      <c r="BD579" s="34">
        <f t="shared" si="277"/>
        <v>0</v>
      </c>
      <c r="BE579" s="34" t="s">
        <v>1347</v>
      </c>
      <c r="BF579" s="34">
        <f t="shared" si="278"/>
        <v>0</v>
      </c>
      <c r="BG579" s="34">
        <v>4</v>
      </c>
      <c r="BH579" s="34" t="s">
        <v>1350</v>
      </c>
      <c r="BI579" s="34">
        <f t="shared" si="279"/>
        <v>0</v>
      </c>
      <c r="BJ579" s="34" t="s">
        <v>1352</v>
      </c>
      <c r="BK579" s="34">
        <f t="shared" si="280"/>
        <v>0</v>
      </c>
      <c r="BL579" s="34" t="s">
        <v>1355</v>
      </c>
      <c r="BM579" s="34">
        <f t="shared" si="281"/>
        <v>0</v>
      </c>
      <c r="BN579" s="34" t="s">
        <v>1336</v>
      </c>
      <c r="BO579" s="34">
        <f t="shared" si="282"/>
        <v>0</v>
      </c>
      <c r="BP579" s="34" t="s">
        <v>1341</v>
      </c>
      <c r="BQ579" s="34">
        <f t="shared" si="283"/>
        <v>0</v>
      </c>
      <c r="BR579" s="34" t="s">
        <v>1347</v>
      </c>
      <c r="BS579" s="34">
        <f t="shared" si="284"/>
        <v>0</v>
      </c>
      <c r="BT579" s="34">
        <v>4</v>
      </c>
      <c r="BU579" s="34" t="s">
        <v>1322</v>
      </c>
      <c r="BV579" s="34">
        <f t="shared" si="292"/>
        <v>0</v>
      </c>
      <c r="BW579" s="34" t="s">
        <v>1329</v>
      </c>
      <c r="BX579" s="34">
        <f t="shared" si="292"/>
        <v>0</v>
      </c>
      <c r="BY579" s="34" t="s">
        <v>71</v>
      </c>
      <c r="BZ579" s="34">
        <f t="shared" si="292"/>
        <v>0</v>
      </c>
      <c r="CA579" s="34" t="s">
        <v>1336</v>
      </c>
      <c r="CB579" s="34">
        <f t="shared" si="292"/>
        <v>0</v>
      </c>
      <c r="CC579" s="34" t="s">
        <v>1341</v>
      </c>
      <c r="CD579" s="34">
        <f t="shared" si="293"/>
        <v>0</v>
      </c>
      <c r="CE579" s="34" t="s">
        <v>1347</v>
      </c>
      <c r="CF579" s="34">
        <f t="shared" si="294"/>
        <v>0</v>
      </c>
      <c r="CG579" s="34">
        <v>4</v>
      </c>
      <c r="CH579" s="34" t="s">
        <v>1322</v>
      </c>
      <c r="CI579" s="34">
        <f t="shared" si="295"/>
        <v>0</v>
      </c>
      <c r="CJ579" s="34" t="s">
        <v>1329</v>
      </c>
      <c r="CK579" s="34">
        <f t="shared" si="296"/>
        <v>0</v>
      </c>
      <c r="CL579" s="34" t="s">
        <v>71</v>
      </c>
      <c r="CM579" s="34">
        <f t="shared" si="297"/>
        <v>0</v>
      </c>
      <c r="CN579" s="34" t="s">
        <v>1336</v>
      </c>
      <c r="CO579" s="34">
        <f t="shared" si="298"/>
        <v>0</v>
      </c>
      <c r="CP579" s="34" t="s">
        <v>1341</v>
      </c>
      <c r="CQ579" s="34">
        <f t="shared" si="299"/>
        <v>0</v>
      </c>
      <c r="CR579" s="34" t="s">
        <v>1347</v>
      </c>
      <c r="CS579" s="34">
        <f t="shared" si="300"/>
        <v>0</v>
      </c>
    </row>
    <row r="580" spans="1:97" s="44" customFormat="1" ht="15.75">
      <c r="A580" s="42" t="s">
        <v>56</v>
      </c>
      <c r="B580" s="40" t="s">
        <v>751</v>
      </c>
      <c r="C580" s="42" t="s">
        <v>44</v>
      </c>
      <c r="D580" s="42" t="s">
        <v>9</v>
      </c>
      <c r="E580" s="35"/>
      <c r="F580" s="42">
        <v>0</v>
      </c>
      <c r="G580" s="34">
        <v>0</v>
      </c>
      <c r="H580" s="34">
        <v>102</v>
      </c>
      <c r="I580" s="34">
        <v>47</v>
      </c>
      <c r="J580" s="34">
        <v>43</v>
      </c>
      <c r="K580" s="73">
        <v>57</v>
      </c>
      <c r="L580" s="34">
        <v>66.5</v>
      </c>
      <c r="M580" s="34">
        <v>44</v>
      </c>
      <c r="N580" s="34">
        <v>360</v>
      </c>
      <c r="O580" s="34" t="str">
        <f>IF(D580="理科",IF(N580&gt;=分数线!$C$2,"本科",""),IF(D580="文科",IF(N580&gt;=分数线!$C$3,"本科","")))</f>
        <v/>
      </c>
      <c r="P580" s="34">
        <f t="shared" si="301"/>
        <v>0</v>
      </c>
      <c r="Q580" s="34" t="str">
        <f>IF(D580="理科",IF(N580&gt;=分数线!$C$6,"重本",""),IF(D580="文科",IF(N580&gt;=分数线!$C$7,"重本","")))</f>
        <v/>
      </c>
      <c r="R580" s="34">
        <f t="shared" si="265"/>
        <v>0</v>
      </c>
      <c r="S580" s="34">
        <f t="shared" si="266"/>
        <v>0</v>
      </c>
      <c r="T580" s="34">
        <v>9</v>
      </c>
      <c r="U580" s="34" t="s">
        <v>1325</v>
      </c>
      <c r="V580" s="34">
        <f t="shared" si="267"/>
        <v>0</v>
      </c>
      <c r="W580" s="34" t="s">
        <v>1360</v>
      </c>
      <c r="X580" s="34">
        <f t="shared" si="267"/>
        <v>0</v>
      </c>
      <c r="Y580" s="34" t="s">
        <v>1335</v>
      </c>
      <c r="Z580" s="34">
        <f t="shared" si="267"/>
        <v>0</v>
      </c>
      <c r="AA580" s="34" t="s">
        <v>1367</v>
      </c>
      <c r="AB580" s="34">
        <f t="shared" si="267"/>
        <v>0</v>
      </c>
      <c r="AC580" s="34" t="s">
        <v>1338</v>
      </c>
      <c r="AD580" s="34">
        <f t="shared" si="268"/>
        <v>0</v>
      </c>
      <c r="AE580" s="34" t="s">
        <v>1346</v>
      </c>
      <c r="AF580" s="34">
        <f t="shared" si="269"/>
        <v>0</v>
      </c>
      <c r="AG580" s="34" t="e">
        <v>#N/A</v>
      </c>
      <c r="AH580" s="34" t="e">
        <v>#N/A</v>
      </c>
      <c r="AI580" s="34">
        <f t="shared" si="270"/>
        <v>0</v>
      </c>
      <c r="AJ580" s="34" t="e">
        <v>#N/A</v>
      </c>
      <c r="AK580" s="34">
        <f t="shared" si="271"/>
        <v>0</v>
      </c>
      <c r="AL580" s="34" t="e">
        <v>#N/A</v>
      </c>
      <c r="AM580" s="34">
        <f t="shared" si="272"/>
        <v>0</v>
      </c>
      <c r="AN580" s="34" t="e">
        <v>#N/A</v>
      </c>
      <c r="AO580" s="34">
        <f t="shared" si="273"/>
        <v>0</v>
      </c>
      <c r="AP580" s="34" t="e">
        <v>#N/A</v>
      </c>
      <c r="AQ580" s="34">
        <f t="shared" si="274"/>
        <v>0</v>
      </c>
      <c r="AR580" s="34" t="e">
        <v>#N/A</v>
      </c>
      <c r="AS580" s="34">
        <f t="shared" si="275"/>
        <v>0</v>
      </c>
      <c r="AT580" s="34" t="s">
        <v>225</v>
      </c>
      <c r="AU580" s="34" t="s">
        <v>1326</v>
      </c>
      <c r="AV580" s="34">
        <f t="shared" si="276"/>
        <v>0</v>
      </c>
      <c r="AW580" s="34" t="s">
        <v>1352</v>
      </c>
      <c r="AX580" s="34">
        <f t="shared" si="276"/>
        <v>0</v>
      </c>
      <c r="AY580" s="34" t="s">
        <v>1355</v>
      </c>
      <c r="AZ580" s="34">
        <f t="shared" si="276"/>
        <v>0</v>
      </c>
      <c r="BA580" s="34" t="s">
        <v>1336</v>
      </c>
      <c r="BB580" s="34">
        <f t="shared" si="276"/>
        <v>0</v>
      </c>
      <c r="BC580" s="34" t="s">
        <v>1341</v>
      </c>
      <c r="BD580" s="34">
        <f t="shared" si="277"/>
        <v>0</v>
      </c>
      <c r="BE580" s="34" t="s">
        <v>1347</v>
      </c>
      <c r="BF580" s="34">
        <f t="shared" si="278"/>
        <v>0</v>
      </c>
      <c r="BG580" s="34">
        <v>4</v>
      </c>
      <c r="BH580" s="34" t="s">
        <v>1350</v>
      </c>
      <c r="BI580" s="34">
        <f t="shared" si="279"/>
        <v>0</v>
      </c>
      <c r="BJ580" s="34" t="s">
        <v>1352</v>
      </c>
      <c r="BK580" s="34">
        <f t="shared" si="280"/>
        <v>0</v>
      </c>
      <c r="BL580" s="34" t="s">
        <v>1355</v>
      </c>
      <c r="BM580" s="34">
        <f t="shared" si="281"/>
        <v>0</v>
      </c>
      <c r="BN580" s="34" t="s">
        <v>1336</v>
      </c>
      <c r="BO580" s="34">
        <f t="shared" si="282"/>
        <v>0</v>
      </c>
      <c r="BP580" s="34" t="s">
        <v>1341</v>
      </c>
      <c r="BQ580" s="34">
        <f t="shared" si="283"/>
        <v>0</v>
      </c>
      <c r="BR580" s="34" t="s">
        <v>1347</v>
      </c>
      <c r="BS580" s="34">
        <f t="shared" si="284"/>
        <v>0</v>
      </c>
      <c r="BT580" s="34">
        <v>4</v>
      </c>
      <c r="BU580" s="34" t="s">
        <v>1322</v>
      </c>
      <c r="BV580" s="34">
        <f t="shared" si="292"/>
        <v>0</v>
      </c>
      <c r="BW580" s="34" t="s">
        <v>1329</v>
      </c>
      <c r="BX580" s="34">
        <f t="shared" si="292"/>
        <v>0</v>
      </c>
      <c r="BY580" s="34" t="s">
        <v>71</v>
      </c>
      <c r="BZ580" s="34">
        <f t="shared" si="292"/>
        <v>0</v>
      </c>
      <c r="CA580" s="34" t="s">
        <v>1336</v>
      </c>
      <c r="CB580" s="34">
        <f t="shared" si="292"/>
        <v>0</v>
      </c>
      <c r="CC580" s="34" t="s">
        <v>1341</v>
      </c>
      <c r="CD580" s="34">
        <f t="shared" si="293"/>
        <v>0</v>
      </c>
      <c r="CE580" s="34" t="s">
        <v>1347</v>
      </c>
      <c r="CF580" s="34">
        <f t="shared" si="294"/>
        <v>0</v>
      </c>
      <c r="CG580" s="34">
        <v>4</v>
      </c>
      <c r="CH580" s="34" t="s">
        <v>1322</v>
      </c>
      <c r="CI580" s="34">
        <f t="shared" si="295"/>
        <v>0</v>
      </c>
      <c r="CJ580" s="34" t="s">
        <v>1329</v>
      </c>
      <c r="CK580" s="34">
        <f t="shared" si="296"/>
        <v>0</v>
      </c>
      <c r="CL580" s="34" t="s">
        <v>71</v>
      </c>
      <c r="CM580" s="34">
        <f t="shared" si="297"/>
        <v>0</v>
      </c>
      <c r="CN580" s="34" t="s">
        <v>1336</v>
      </c>
      <c r="CO580" s="34">
        <f t="shared" si="298"/>
        <v>0</v>
      </c>
      <c r="CP580" s="34" t="s">
        <v>1341</v>
      </c>
      <c r="CQ580" s="34">
        <f t="shared" si="299"/>
        <v>0</v>
      </c>
      <c r="CR580" s="34" t="s">
        <v>1347</v>
      </c>
      <c r="CS580" s="34">
        <f t="shared" si="300"/>
        <v>0</v>
      </c>
    </row>
    <row r="581" spans="1:97" s="44" customFormat="1" ht="15.75">
      <c r="A581" s="42" t="s">
        <v>1260</v>
      </c>
      <c r="B581" s="40" t="s">
        <v>752</v>
      </c>
      <c r="C581" s="42" t="s">
        <v>44</v>
      </c>
      <c r="D581" s="42" t="s">
        <v>9</v>
      </c>
      <c r="E581" s="35"/>
      <c r="F581" s="42">
        <v>0</v>
      </c>
      <c r="G581" s="34">
        <v>0</v>
      </c>
      <c r="H581" s="34">
        <v>93</v>
      </c>
      <c r="I581" s="34">
        <v>77</v>
      </c>
      <c r="J581" s="34">
        <v>47</v>
      </c>
      <c r="K581" s="73">
        <v>60</v>
      </c>
      <c r="L581" s="34">
        <v>46.5</v>
      </c>
      <c r="M581" s="34">
        <v>35</v>
      </c>
      <c r="N581" s="34">
        <v>359</v>
      </c>
      <c r="O581" s="34" t="str">
        <f>IF(D581="理科",IF(N581&gt;=分数线!$C$2,"本科",""),IF(D581="文科",IF(N581&gt;=分数线!$C$3,"本科","")))</f>
        <v/>
      </c>
      <c r="P581" s="34">
        <f t="shared" si="301"/>
        <v>0</v>
      </c>
      <c r="Q581" s="34" t="str">
        <f>IF(D581="理科",IF(N581&gt;=分数线!$C$6,"重本",""),IF(D581="文科",IF(N581&gt;=分数线!$C$7,"重本","")))</f>
        <v/>
      </c>
      <c r="R581" s="34">
        <f t="shared" si="265"/>
        <v>0</v>
      </c>
      <c r="S581" s="34">
        <f t="shared" si="266"/>
        <v>0</v>
      </c>
      <c r="T581" s="34">
        <v>8</v>
      </c>
      <c r="U581" s="34" t="s">
        <v>1324</v>
      </c>
      <c r="V581" s="34">
        <f t="shared" si="267"/>
        <v>0</v>
      </c>
      <c r="W581" s="34" t="s">
        <v>1330</v>
      </c>
      <c r="X581" s="34">
        <f t="shared" si="267"/>
        <v>0</v>
      </c>
      <c r="Y581" s="34" t="s">
        <v>1365</v>
      </c>
      <c r="Z581" s="34">
        <f t="shared" si="267"/>
        <v>0</v>
      </c>
      <c r="AA581" s="34" t="s">
        <v>1336</v>
      </c>
      <c r="AB581" s="34">
        <f t="shared" si="267"/>
        <v>0</v>
      </c>
      <c r="AC581" s="34" t="s">
        <v>1338</v>
      </c>
      <c r="AD581" s="34">
        <f t="shared" si="268"/>
        <v>0</v>
      </c>
      <c r="AE581" s="34" t="s">
        <v>1368</v>
      </c>
      <c r="AF581" s="34">
        <f t="shared" si="269"/>
        <v>0</v>
      </c>
      <c r="AG581" s="34" t="s">
        <v>226</v>
      </c>
      <c r="AH581" s="34" t="s">
        <v>1320</v>
      </c>
      <c r="AI581" s="34">
        <f t="shared" si="270"/>
        <v>0</v>
      </c>
      <c r="AJ581" s="34" t="s">
        <v>1327</v>
      </c>
      <c r="AK581" s="34">
        <f t="shared" si="271"/>
        <v>0</v>
      </c>
      <c r="AL581" s="34" t="s">
        <v>1332</v>
      </c>
      <c r="AM581" s="34">
        <f t="shared" si="272"/>
        <v>0</v>
      </c>
      <c r="AN581" s="34" t="s">
        <v>1367</v>
      </c>
      <c r="AO581" s="34">
        <f t="shared" si="273"/>
        <v>0</v>
      </c>
      <c r="AP581" s="34" t="s">
        <v>1341</v>
      </c>
      <c r="AQ581" s="34">
        <f t="shared" si="274"/>
        <v>0</v>
      </c>
      <c r="AR581" s="34" t="s">
        <v>1346</v>
      </c>
      <c r="AS581" s="34">
        <f t="shared" si="275"/>
        <v>0</v>
      </c>
      <c r="AT581" s="34" t="e">
        <v>#N/A</v>
      </c>
      <c r="AU581" s="34" t="e">
        <v>#N/A</v>
      </c>
      <c r="AV581" s="34">
        <f t="shared" si="276"/>
        <v>0</v>
      </c>
      <c r="AW581" s="34" t="e">
        <v>#N/A</v>
      </c>
      <c r="AX581" s="34">
        <f t="shared" si="276"/>
        <v>0</v>
      </c>
      <c r="AY581" s="34" t="e">
        <v>#N/A</v>
      </c>
      <c r="AZ581" s="34">
        <f t="shared" si="276"/>
        <v>0</v>
      </c>
      <c r="BA581" s="34" t="e">
        <v>#N/A</v>
      </c>
      <c r="BB581" s="34">
        <f t="shared" si="276"/>
        <v>0</v>
      </c>
      <c r="BC581" s="34" t="e">
        <v>#N/A</v>
      </c>
      <c r="BD581" s="34">
        <f t="shared" si="277"/>
        <v>0</v>
      </c>
      <c r="BE581" s="34" t="e">
        <v>#N/A</v>
      </c>
      <c r="BF581" s="34">
        <f t="shared" si="278"/>
        <v>0</v>
      </c>
      <c r="BG581" s="34" t="e">
        <v>#N/A</v>
      </c>
      <c r="BH581" s="34" t="e">
        <v>#N/A</v>
      </c>
      <c r="BI581" s="34">
        <f t="shared" si="279"/>
        <v>0</v>
      </c>
      <c r="BJ581" s="34" t="e">
        <v>#N/A</v>
      </c>
      <c r="BK581" s="34">
        <f t="shared" si="280"/>
        <v>0</v>
      </c>
      <c r="BL581" s="34" t="e">
        <v>#N/A</v>
      </c>
      <c r="BM581" s="34">
        <f t="shared" si="281"/>
        <v>0</v>
      </c>
      <c r="BN581" s="34" t="e">
        <v>#N/A</v>
      </c>
      <c r="BO581" s="34">
        <f t="shared" si="282"/>
        <v>0</v>
      </c>
      <c r="BP581" s="34" t="e">
        <v>#N/A</v>
      </c>
      <c r="BQ581" s="34">
        <f t="shared" si="283"/>
        <v>0</v>
      </c>
      <c r="BR581" s="34" t="e">
        <v>#N/A</v>
      </c>
      <c r="BS581" s="34">
        <f t="shared" si="284"/>
        <v>0</v>
      </c>
      <c r="BT581" s="34">
        <v>1</v>
      </c>
      <c r="BU581" s="34" t="s">
        <v>1320</v>
      </c>
      <c r="BV581" s="34">
        <f t="shared" si="292"/>
        <v>0</v>
      </c>
      <c r="BW581" s="34" t="s">
        <v>1327</v>
      </c>
      <c r="BX581" s="34">
        <f t="shared" si="292"/>
        <v>0</v>
      </c>
      <c r="BY581" s="34" t="s">
        <v>1332</v>
      </c>
      <c r="BZ581" s="34">
        <f t="shared" si="292"/>
        <v>0</v>
      </c>
      <c r="CA581" s="34" t="s">
        <v>1336</v>
      </c>
      <c r="CB581" s="34">
        <f t="shared" si="292"/>
        <v>0</v>
      </c>
      <c r="CC581" s="34" t="s">
        <v>1341</v>
      </c>
      <c r="CD581" s="34">
        <f t="shared" si="293"/>
        <v>0</v>
      </c>
      <c r="CE581" s="34" t="s">
        <v>1346</v>
      </c>
      <c r="CF581" s="34">
        <f t="shared" si="294"/>
        <v>0</v>
      </c>
      <c r="CG581" s="34">
        <v>1</v>
      </c>
      <c r="CH581" s="34" t="s">
        <v>1320</v>
      </c>
      <c r="CI581" s="34">
        <f t="shared" si="295"/>
        <v>0</v>
      </c>
      <c r="CJ581" s="34" t="s">
        <v>1327</v>
      </c>
      <c r="CK581" s="34">
        <f t="shared" si="296"/>
        <v>0</v>
      </c>
      <c r="CL581" s="34" t="s">
        <v>1332</v>
      </c>
      <c r="CM581" s="34">
        <f t="shared" si="297"/>
        <v>0</v>
      </c>
      <c r="CN581" s="34" t="s">
        <v>1336</v>
      </c>
      <c r="CO581" s="34">
        <f t="shared" si="298"/>
        <v>0</v>
      </c>
      <c r="CP581" s="34" t="s">
        <v>1341</v>
      </c>
      <c r="CQ581" s="34">
        <f t="shared" si="299"/>
        <v>0</v>
      </c>
      <c r="CR581" s="34" t="s">
        <v>1346</v>
      </c>
      <c r="CS581" s="34">
        <f t="shared" si="300"/>
        <v>0</v>
      </c>
    </row>
    <row r="582" spans="1:97" s="44" customFormat="1" ht="15.75">
      <c r="A582" s="42" t="s">
        <v>1261</v>
      </c>
      <c r="B582" s="40" t="s">
        <v>753</v>
      </c>
      <c r="C582" s="42" t="s">
        <v>44</v>
      </c>
      <c r="D582" s="42" t="s">
        <v>9</v>
      </c>
      <c r="E582" s="35"/>
      <c r="F582" s="42">
        <v>0</v>
      </c>
      <c r="G582" s="34">
        <v>0</v>
      </c>
      <c r="H582" s="34">
        <v>96</v>
      </c>
      <c r="I582" s="34">
        <v>36</v>
      </c>
      <c r="J582" s="34">
        <v>48</v>
      </c>
      <c r="K582" s="73">
        <v>59.5</v>
      </c>
      <c r="L582" s="34">
        <v>61</v>
      </c>
      <c r="M582" s="34">
        <v>58</v>
      </c>
      <c r="N582" s="34">
        <v>359</v>
      </c>
      <c r="O582" s="34" t="str">
        <f>IF(D582="理科",IF(N582&gt;=分数线!$C$2,"本科",""),IF(D582="文科",IF(N582&gt;=分数线!$C$3,"本科","")))</f>
        <v/>
      </c>
      <c r="P582" s="34">
        <f t="shared" si="301"/>
        <v>0</v>
      </c>
      <c r="Q582" s="34" t="str">
        <f>IF(D582="理科",IF(N582&gt;=分数线!$C$6,"重本",""),IF(D582="文科",IF(N582&gt;=分数线!$C$7,"重本","")))</f>
        <v/>
      </c>
      <c r="R582" s="34">
        <f t="shared" si="265"/>
        <v>0</v>
      </c>
      <c r="S582" s="34">
        <f t="shared" si="266"/>
        <v>0</v>
      </c>
      <c r="T582" s="34">
        <v>5</v>
      </c>
      <c r="U582" s="34" t="s">
        <v>1320</v>
      </c>
      <c r="V582" s="34">
        <f t="shared" si="267"/>
        <v>0</v>
      </c>
      <c r="W582" s="34" t="s">
        <v>1328</v>
      </c>
      <c r="X582" s="34">
        <f t="shared" si="267"/>
        <v>0</v>
      </c>
      <c r="Y582" s="34" t="s">
        <v>1353</v>
      </c>
      <c r="Z582" s="34">
        <f t="shared" si="267"/>
        <v>0</v>
      </c>
      <c r="AA582" s="34" t="s">
        <v>74</v>
      </c>
      <c r="AB582" s="34">
        <f t="shared" si="267"/>
        <v>0</v>
      </c>
      <c r="AC582" s="34" t="s">
        <v>1338</v>
      </c>
      <c r="AD582" s="34">
        <f t="shared" si="268"/>
        <v>0</v>
      </c>
      <c r="AE582" s="34" t="s">
        <v>1346</v>
      </c>
      <c r="AF582" s="34">
        <f t="shared" si="269"/>
        <v>0</v>
      </c>
      <c r="AG582" s="34" t="s">
        <v>224</v>
      </c>
      <c r="AH582" s="34" t="s">
        <v>1320</v>
      </c>
      <c r="AI582" s="34">
        <f t="shared" si="270"/>
        <v>0</v>
      </c>
      <c r="AJ582" s="34" t="s">
        <v>1328</v>
      </c>
      <c r="AK582" s="34">
        <f t="shared" si="271"/>
        <v>0</v>
      </c>
      <c r="AL582" s="34" t="s">
        <v>1353</v>
      </c>
      <c r="AM582" s="34">
        <f t="shared" si="272"/>
        <v>0</v>
      </c>
      <c r="AN582" s="34" t="s">
        <v>74</v>
      </c>
      <c r="AO582" s="34">
        <f t="shared" si="273"/>
        <v>0</v>
      </c>
      <c r="AP582" s="34" t="s">
        <v>1338</v>
      </c>
      <c r="AQ582" s="34">
        <f t="shared" si="274"/>
        <v>0</v>
      </c>
      <c r="AR582" s="34" t="s">
        <v>1346</v>
      </c>
      <c r="AS582" s="34">
        <f t="shared" si="275"/>
        <v>0</v>
      </c>
      <c r="AT582" s="34" t="s">
        <v>224</v>
      </c>
      <c r="AU582" s="34" t="s">
        <v>1320</v>
      </c>
      <c r="AV582" s="34">
        <f t="shared" si="276"/>
        <v>0</v>
      </c>
      <c r="AW582" s="34" t="s">
        <v>982</v>
      </c>
      <c r="AX582" s="34">
        <f t="shared" si="276"/>
        <v>0</v>
      </c>
      <c r="AY582" s="34" t="s">
        <v>1361</v>
      </c>
      <c r="AZ582" s="34">
        <f t="shared" si="276"/>
        <v>0</v>
      </c>
      <c r="BA582" s="34" t="s">
        <v>74</v>
      </c>
      <c r="BB582" s="34">
        <f t="shared" si="276"/>
        <v>0</v>
      </c>
      <c r="BC582" s="34" t="s">
        <v>1338</v>
      </c>
      <c r="BD582" s="34">
        <f t="shared" si="277"/>
        <v>0</v>
      </c>
      <c r="BE582" s="34" t="s">
        <v>1346</v>
      </c>
      <c r="BF582" s="34">
        <f t="shared" si="278"/>
        <v>0</v>
      </c>
      <c r="BG582" s="34" t="e">
        <v>#N/A</v>
      </c>
      <c r="BH582" s="34" t="e">
        <v>#N/A</v>
      </c>
      <c r="BI582" s="34">
        <f t="shared" si="279"/>
        <v>0</v>
      </c>
      <c r="BJ582" s="34" t="e">
        <v>#N/A</v>
      </c>
      <c r="BK582" s="34">
        <f t="shared" si="280"/>
        <v>0</v>
      </c>
      <c r="BL582" s="34" t="e">
        <v>#N/A</v>
      </c>
      <c r="BM582" s="34">
        <f t="shared" si="281"/>
        <v>0</v>
      </c>
      <c r="BN582" s="34" t="e">
        <v>#N/A</v>
      </c>
      <c r="BO582" s="34">
        <f t="shared" si="282"/>
        <v>0</v>
      </c>
      <c r="BP582" s="34" t="e">
        <v>#N/A</v>
      </c>
      <c r="BQ582" s="34">
        <f t="shared" si="283"/>
        <v>0</v>
      </c>
      <c r="BR582" s="34" t="e">
        <v>#N/A</v>
      </c>
      <c r="BS582" s="34">
        <f t="shared" si="284"/>
        <v>0</v>
      </c>
      <c r="BT582" s="34">
        <v>5</v>
      </c>
      <c r="BU582" s="34" t="s">
        <v>1320</v>
      </c>
      <c r="BV582" s="34">
        <f t="shared" si="292"/>
        <v>0</v>
      </c>
      <c r="BW582" s="34" t="s">
        <v>1329</v>
      </c>
      <c r="BX582" s="34">
        <f t="shared" si="292"/>
        <v>0</v>
      </c>
      <c r="BY582" s="34" t="s">
        <v>70</v>
      </c>
      <c r="BZ582" s="34">
        <f t="shared" si="292"/>
        <v>0</v>
      </c>
      <c r="CA582" s="34" t="s">
        <v>21</v>
      </c>
      <c r="CB582" s="34">
        <f t="shared" si="292"/>
        <v>0</v>
      </c>
      <c r="CC582" s="34" t="s">
        <v>1338</v>
      </c>
      <c r="CD582" s="34">
        <f t="shared" si="293"/>
        <v>0</v>
      </c>
      <c r="CE582" s="34" t="s">
        <v>1346</v>
      </c>
      <c r="CF582" s="34">
        <f t="shared" si="294"/>
        <v>0</v>
      </c>
      <c r="CG582" s="34">
        <v>5</v>
      </c>
      <c r="CH582" s="34" t="s">
        <v>1320</v>
      </c>
      <c r="CI582" s="34">
        <f t="shared" si="295"/>
        <v>0</v>
      </c>
      <c r="CJ582" s="34" t="s">
        <v>1329</v>
      </c>
      <c r="CK582" s="34">
        <f t="shared" si="296"/>
        <v>0</v>
      </c>
      <c r="CL582" s="34" t="s">
        <v>70</v>
      </c>
      <c r="CM582" s="34">
        <f t="shared" si="297"/>
        <v>0</v>
      </c>
      <c r="CN582" s="34" t="s">
        <v>1337</v>
      </c>
      <c r="CO582" s="34">
        <f t="shared" si="298"/>
        <v>0</v>
      </c>
      <c r="CP582" s="34" t="s">
        <v>1338</v>
      </c>
      <c r="CQ582" s="34">
        <f t="shared" si="299"/>
        <v>0</v>
      </c>
      <c r="CR582" s="34" t="s">
        <v>1346</v>
      </c>
      <c r="CS582" s="34">
        <f t="shared" si="300"/>
        <v>0</v>
      </c>
    </row>
    <row r="583" spans="1:97" s="44" customFormat="1" ht="15.75">
      <c r="A583" s="42" t="s">
        <v>1262</v>
      </c>
      <c r="B583" s="40" t="s">
        <v>754</v>
      </c>
      <c r="C583" s="42" t="s">
        <v>44</v>
      </c>
      <c r="D583" s="42" t="s">
        <v>9</v>
      </c>
      <c r="E583" s="35"/>
      <c r="F583" s="42">
        <v>0</v>
      </c>
      <c r="G583" s="34">
        <v>0</v>
      </c>
      <c r="H583" s="34">
        <v>94</v>
      </c>
      <c r="I583" s="34">
        <v>67</v>
      </c>
      <c r="J583" s="34">
        <v>49</v>
      </c>
      <c r="K583" s="73">
        <v>65</v>
      </c>
      <c r="L583" s="34">
        <v>52</v>
      </c>
      <c r="M583" s="34">
        <v>31</v>
      </c>
      <c r="N583" s="34">
        <v>358</v>
      </c>
      <c r="O583" s="34" t="str">
        <f>IF(D583="理科",IF(N583&gt;=分数线!$C$2,"本科",""),IF(D583="文科",IF(N583&gt;=分数线!$C$3,"本科","")))</f>
        <v/>
      </c>
      <c r="P583" s="34">
        <f t="shared" si="301"/>
        <v>0</v>
      </c>
      <c r="Q583" s="34" t="str">
        <f>IF(D583="理科",IF(N583&gt;=分数线!$C$6,"重本",""),IF(D583="文科",IF(N583&gt;=分数线!$C$7,"重本","")))</f>
        <v/>
      </c>
      <c r="R583" s="34">
        <f t="shared" si="265"/>
        <v>0</v>
      </c>
      <c r="S583" s="34">
        <f t="shared" si="266"/>
        <v>0</v>
      </c>
      <c r="T583" s="34">
        <v>1</v>
      </c>
      <c r="U583" s="34" t="s">
        <v>1320</v>
      </c>
      <c r="V583" s="34">
        <f t="shared" si="267"/>
        <v>0</v>
      </c>
      <c r="W583" s="34" t="s">
        <v>1327</v>
      </c>
      <c r="X583" s="34">
        <f t="shared" si="267"/>
        <v>0</v>
      </c>
      <c r="Y583" s="34" t="s">
        <v>1332</v>
      </c>
      <c r="Z583" s="34">
        <f t="shared" si="267"/>
        <v>0</v>
      </c>
      <c r="AA583" s="34" t="s">
        <v>1367</v>
      </c>
      <c r="AB583" s="34">
        <f t="shared" si="267"/>
        <v>0</v>
      </c>
      <c r="AC583" s="34" t="s">
        <v>1341</v>
      </c>
      <c r="AD583" s="34">
        <f t="shared" si="268"/>
        <v>0</v>
      </c>
      <c r="AE583" s="34" t="s">
        <v>1346</v>
      </c>
      <c r="AF583" s="34">
        <f t="shared" si="269"/>
        <v>0</v>
      </c>
      <c r="AG583" s="34" t="s">
        <v>226</v>
      </c>
      <c r="AH583" s="34" t="s">
        <v>1320</v>
      </c>
      <c r="AI583" s="34">
        <f t="shared" si="270"/>
        <v>0</v>
      </c>
      <c r="AJ583" s="34" t="s">
        <v>1327</v>
      </c>
      <c r="AK583" s="34">
        <f t="shared" si="271"/>
        <v>0</v>
      </c>
      <c r="AL583" s="34" t="s">
        <v>1332</v>
      </c>
      <c r="AM583" s="34">
        <f t="shared" si="272"/>
        <v>0</v>
      </c>
      <c r="AN583" s="34" t="s">
        <v>1367</v>
      </c>
      <c r="AO583" s="34">
        <f t="shared" si="273"/>
        <v>0</v>
      </c>
      <c r="AP583" s="34" t="s">
        <v>1341</v>
      </c>
      <c r="AQ583" s="34">
        <f t="shared" si="274"/>
        <v>0</v>
      </c>
      <c r="AR583" s="34" t="s">
        <v>1346</v>
      </c>
      <c r="AS583" s="34">
        <f t="shared" si="275"/>
        <v>0</v>
      </c>
      <c r="AT583" s="34" t="s">
        <v>226</v>
      </c>
      <c r="AU583" s="34" t="s">
        <v>1320</v>
      </c>
      <c r="AV583" s="34">
        <f t="shared" si="276"/>
        <v>0</v>
      </c>
      <c r="AW583" s="34" t="s">
        <v>1327</v>
      </c>
      <c r="AX583" s="34">
        <f t="shared" si="276"/>
        <v>0</v>
      </c>
      <c r="AY583" s="34" t="s">
        <v>1332</v>
      </c>
      <c r="AZ583" s="34">
        <f t="shared" si="276"/>
        <v>0</v>
      </c>
      <c r="BA583" s="34" t="s">
        <v>1336</v>
      </c>
      <c r="BB583" s="34">
        <f t="shared" si="276"/>
        <v>0</v>
      </c>
      <c r="BC583" s="34" t="s">
        <v>1341</v>
      </c>
      <c r="BD583" s="34">
        <f t="shared" si="277"/>
        <v>0</v>
      </c>
      <c r="BE583" s="34" t="s">
        <v>1346</v>
      </c>
      <c r="BF583" s="34">
        <f t="shared" si="278"/>
        <v>0</v>
      </c>
      <c r="BG583" s="34" t="e">
        <v>#N/A</v>
      </c>
      <c r="BH583" s="34" t="e">
        <v>#N/A</v>
      </c>
      <c r="BI583" s="34">
        <f t="shared" si="279"/>
        <v>0</v>
      </c>
      <c r="BJ583" s="34" t="e">
        <v>#N/A</v>
      </c>
      <c r="BK583" s="34">
        <f t="shared" si="280"/>
        <v>0</v>
      </c>
      <c r="BL583" s="34" t="e">
        <v>#N/A</v>
      </c>
      <c r="BM583" s="34">
        <f t="shared" si="281"/>
        <v>0</v>
      </c>
      <c r="BN583" s="34" t="e">
        <v>#N/A</v>
      </c>
      <c r="BO583" s="34">
        <f t="shared" si="282"/>
        <v>0</v>
      </c>
      <c r="BP583" s="34" t="e">
        <v>#N/A</v>
      </c>
      <c r="BQ583" s="34">
        <f t="shared" si="283"/>
        <v>0</v>
      </c>
      <c r="BR583" s="34" t="e">
        <v>#N/A</v>
      </c>
      <c r="BS583" s="34">
        <f t="shared" si="284"/>
        <v>0</v>
      </c>
      <c r="BT583" s="34" t="e">
        <v>#N/A</v>
      </c>
      <c r="BU583" s="34" t="e">
        <v>#N/A</v>
      </c>
      <c r="BV583" s="34">
        <f t="shared" si="292"/>
        <v>0</v>
      </c>
      <c r="BW583" s="34" t="e">
        <v>#N/A</v>
      </c>
      <c r="BX583" s="34">
        <f t="shared" si="292"/>
        <v>0</v>
      </c>
      <c r="BY583" s="34" t="s">
        <v>1332</v>
      </c>
      <c r="BZ583" s="34">
        <f t="shared" si="292"/>
        <v>0</v>
      </c>
      <c r="CA583" s="34" t="e">
        <v>#N/A</v>
      </c>
      <c r="CB583" s="34">
        <f t="shared" si="292"/>
        <v>0</v>
      </c>
      <c r="CC583" s="34" t="e">
        <v>#N/A</v>
      </c>
      <c r="CD583" s="34">
        <f t="shared" si="293"/>
        <v>0</v>
      </c>
      <c r="CE583" s="34" t="e">
        <v>#N/A</v>
      </c>
      <c r="CF583" s="34">
        <f t="shared" si="294"/>
        <v>0</v>
      </c>
      <c r="CG583" s="34">
        <v>1</v>
      </c>
      <c r="CH583" s="34" t="s">
        <v>1320</v>
      </c>
      <c r="CI583" s="34">
        <f t="shared" si="295"/>
        <v>0</v>
      </c>
      <c r="CJ583" s="34" t="s">
        <v>1327</v>
      </c>
      <c r="CK583" s="34">
        <f t="shared" si="296"/>
        <v>0</v>
      </c>
      <c r="CL583" s="34" t="s">
        <v>1332</v>
      </c>
      <c r="CM583" s="34">
        <f t="shared" si="297"/>
        <v>0</v>
      </c>
      <c r="CN583" s="34" t="s">
        <v>1336</v>
      </c>
      <c r="CO583" s="34">
        <f t="shared" si="298"/>
        <v>0</v>
      </c>
      <c r="CP583" s="34" t="s">
        <v>1341</v>
      </c>
      <c r="CQ583" s="34">
        <f t="shared" si="299"/>
        <v>0</v>
      </c>
      <c r="CR583" s="34" t="s">
        <v>1346</v>
      </c>
      <c r="CS583" s="34">
        <f t="shared" si="300"/>
        <v>0</v>
      </c>
    </row>
    <row r="584" spans="1:97" s="44" customFormat="1" ht="15.75">
      <c r="A584" s="42" t="s">
        <v>53</v>
      </c>
      <c r="B584" s="40" t="s">
        <v>755</v>
      </c>
      <c r="C584" s="42" t="s">
        <v>44</v>
      </c>
      <c r="D584" s="42" t="s">
        <v>9</v>
      </c>
      <c r="E584" s="35"/>
      <c r="F584" s="42">
        <v>0</v>
      </c>
      <c r="G584" s="34">
        <v>0</v>
      </c>
      <c r="H584" s="34">
        <v>87</v>
      </c>
      <c r="I584" s="34">
        <v>54</v>
      </c>
      <c r="J584" s="34">
        <v>61</v>
      </c>
      <c r="K584" s="73">
        <v>48</v>
      </c>
      <c r="L584" s="34">
        <v>64</v>
      </c>
      <c r="M584" s="34">
        <v>42</v>
      </c>
      <c r="N584" s="34">
        <v>356</v>
      </c>
      <c r="O584" s="34" t="str">
        <f>IF(D584="理科",IF(N584&gt;=分数线!$C$2,"本科",""),IF(D584="文科",IF(N584&gt;=分数线!$C$3,"本科","")))</f>
        <v/>
      </c>
      <c r="P584" s="34">
        <f t="shared" si="301"/>
        <v>0</v>
      </c>
      <c r="Q584" s="34" t="str">
        <f>IF(D584="理科",IF(N584&gt;=分数线!$C$6,"重本",""),IF(D584="文科",IF(N584&gt;=分数线!$C$7,"重本","")))</f>
        <v/>
      </c>
      <c r="R584" s="34">
        <f t="shared" si="265"/>
        <v>0</v>
      </c>
      <c r="S584" s="34">
        <f t="shared" si="266"/>
        <v>0</v>
      </c>
      <c r="T584" s="34">
        <v>3</v>
      </c>
      <c r="U584" s="34" t="s">
        <v>1326</v>
      </c>
      <c r="V584" s="34">
        <f t="shared" si="267"/>
        <v>0</v>
      </c>
      <c r="W584" s="34" t="s">
        <v>1327</v>
      </c>
      <c r="X584" s="34">
        <f t="shared" si="267"/>
        <v>0</v>
      </c>
      <c r="Y584" s="34" t="s">
        <v>69</v>
      </c>
      <c r="Z584" s="34">
        <f t="shared" si="267"/>
        <v>0</v>
      </c>
      <c r="AA584" s="34" t="s">
        <v>1367</v>
      </c>
      <c r="AB584" s="34">
        <f t="shared" si="267"/>
        <v>0</v>
      </c>
      <c r="AC584" s="34" t="s">
        <v>75</v>
      </c>
      <c r="AD584" s="34">
        <f t="shared" si="268"/>
        <v>0</v>
      </c>
      <c r="AE584" s="34" t="s">
        <v>1347</v>
      </c>
      <c r="AF584" s="34">
        <f t="shared" si="269"/>
        <v>0</v>
      </c>
      <c r="AG584" s="34" t="e">
        <v>#N/A</v>
      </c>
      <c r="AH584" s="34" t="e">
        <v>#N/A</v>
      </c>
      <c r="AI584" s="34">
        <f t="shared" si="270"/>
        <v>0</v>
      </c>
      <c r="AJ584" s="34" t="e">
        <v>#N/A</v>
      </c>
      <c r="AK584" s="34">
        <f t="shared" si="271"/>
        <v>0</v>
      </c>
      <c r="AL584" s="34" t="e">
        <v>#N/A</v>
      </c>
      <c r="AM584" s="34">
        <f t="shared" si="272"/>
        <v>0</v>
      </c>
      <c r="AN584" s="34" t="e">
        <v>#N/A</v>
      </c>
      <c r="AO584" s="34">
        <f t="shared" si="273"/>
        <v>0</v>
      </c>
      <c r="AP584" s="34" t="e">
        <v>#N/A</v>
      </c>
      <c r="AQ584" s="34">
        <f t="shared" si="274"/>
        <v>0</v>
      </c>
      <c r="AR584" s="34" t="e">
        <v>#N/A</v>
      </c>
      <c r="AS584" s="34">
        <f t="shared" si="275"/>
        <v>0</v>
      </c>
      <c r="AT584" s="34" t="s">
        <v>223</v>
      </c>
      <c r="AU584" s="34" t="s">
        <v>1323</v>
      </c>
      <c r="AV584" s="34">
        <f t="shared" si="276"/>
        <v>0</v>
      </c>
      <c r="AW584" s="34" t="s">
        <v>1327</v>
      </c>
      <c r="AX584" s="34">
        <f t="shared" si="276"/>
        <v>0</v>
      </c>
      <c r="AY584" s="34" t="s">
        <v>1355</v>
      </c>
      <c r="AZ584" s="34">
        <f t="shared" si="276"/>
        <v>0</v>
      </c>
      <c r="BA584" s="34" t="s">
        <v>1336</v>
      </c>
      <c r="BB584" s="34">
        <f t="shared" si="276"/>
        <v>0</v>
      </c>
      <c r="BC584" s="34" t="s">
        <v>75</v>
      </c>
      <c r="BD584" s="34">
        <f t="shared" si="277"/>
        <v>0</v>
      </c>
      <c r="BE584" s="34" t="s">
        <v>1347</v>
      </c>
      <c r="BF584" s="34">
        <f t="shared" si="278"/>
        <v>0</v>
      </c>
      <c r="BG584" s="34">
        <v>3</v>
      </c>
      <c r="BH584" s="34" t="s">
        <v>1323</v>
      </c>
      <c r="BI584" s="34">
        <f t="shared" si="279"/>
        <v>0</v>
      </c>
      <c r="BJ584" s="34" t="s">
        <v>1327</v>
      </c>
      <c r="BK584" s="34">
        <f t="shared" si="280"/>
        <v>0</v>
      </c>
      <c r="BL584" s="34" t="s">
        <v>1355</v>
      </c>
      <c r="BM584" s="34">
        <f t="shared" si="281"/>
        <v>0</v>
      </c>
      <c r="BN584" s="34" t="s">
        <v>1336</v>
      </c>
      <c r="BO584" s="34">
        <f t="shared" si="282"/>
        <v>0</v>
      </c>
      <c r="BP584" s="34" t="s">
        <v>1338</v>
      </c>
      <c r="BQ584" s="34">
        <f t="shared" si="283"/>
        <v>0</v>
      </c>
      <c r="BR584" s="34" t="s">
        <v>1347</v>
      </c>
      <c r="BS584" s="34">
        <f t="shared" si="284"/>
        <v>0</v>
      </c>
      <c r="BT584" s="34">
        <v>3</v>
      </c>
      <c r="BU584" s="34" t="s">
        <v>1322</v>
      </c>
      <c r="BV584" s="34">
        <f t="shared" si="292"/>
        <v>0</v>
      </c>
      <c r="BW584" s="34" t="s">
        <v>1327</v>
      </c>
      <c r="BX584" s="34">
        <f t="shared" si="292"/>
        <v>0</v>
      </c>
      <c r="BY584" s="34" t="s">
        <v>71</v>
      </c>
      <c r="BZ584" s="34">
        <f t="shared" si="292"/>
        <v>0</v>
      </c>
      <c r="CA584" s="34" t="s">
        <v>1336</v>
      </c>
      <c r="CB584" s="34">
        <f t="shared" si="292"/>
        <v>0</v>
      </c>
      <c r="CC584" s="34" t="s">
        <v>1338</v>
      </c>
      <c r="CD584" s="34">
        <f t="shared" si="293"/>
        <v>0</v>
      </c>
      <c r="CE584" s="34" t="s">
        <v>1347</v>
      </c>
      <c r="CF584" s="34">
        <f t="shared" si="294"/>
        <v>0</v>
      </c>
      <c r="CG584" s="34">
        <v>3</v>
      </c>
      <c r="CH584" s="34" t="s">
        <v>1322</v>
      </c>
      <c r="CI584" s="34">
        <f t="shared" si="295"/>
        <v>0</v>
      </c>
      <c r="CJ584" s="34" t="s">
        <v>1327</v>
      </c>
      <c r="CK584" s="34">
        <f t="shared" si="296"/>
        <v>0</v>
      </c>
      <c r="CL584" s="34" t="s">
        <v>71</v>
      </c>
      <c r="CM584" s="34">
        <f t="shared" si="297"/>
        <v>0</v>
      </c>
      <c r="CN584" s="34" t="s">
        <v>1338</v>
      </c>
      <c r="CO584" s="34">
        <f t="shared" si="298"/>
        <v>0</v>
      </c>
      <c r="CP584" s="34" t="s">
        <v>1336</v>
      </c>
      <c r="CQ584" s="34">
        <f t="shared" si="299"/>
        <v>0</v>
      </c>
      <c r="CR584" s="34" t="s">
        <v>1347</v>
      </c>
      <c r="CS584" s="34">
        <f t="shared" si="300"/>
        <v>0</v>
      </c>
    </row>
    <row r="585" spans="1:97" s="44" customFormat="1" ht="15.75">
      <c r="A585" s="42" t="s">
        <v>1263</v>
      </c>
      <c r="B585" s="40" t="s">
        <v>756</v>
      </c>
      <c r="C585" s="42" t="s">
        <v>44</v>
      </c>
      <c r="D585" s="42" t="s">
        <v>9</v>
      </c>
      <c r="E585" s="35"/>
      <c r="F585" s="42">
        <v>0</v>
      </c>
      <c r="G585" s="34">
        <v>0</v>
      </c>
      <c r="H585" s="34">
        <v>91</v>
      </c>
      <c r="I585" s="34">
        <v>49</v>
      </c>
      <c r="J585" s="34">
        <v>64</v>
      </c>
      <c r="K585" s="73">
        <v>57.5</v>
      </c>
      <c r="L585" s="34">
        <v>53.5</v>
      </c>
      <c r="M585" s="34">
        <v>41</v>
      </c>
      <c r="N585" s="34">
        <v>356</v>
      </c>
      <c r="O585" s="34" t="str">
        <f>IF(D585="理科",IF(N585&gt;=分数线!$C$2,"本科",""),IF(D585="文科",IF(N585&gt;=分数线!$C$3,"本科","")))</f>
        <v/>
      </c>
      <c r="P585" s="34">
        <f t="shared" si="301"/>
        <v>0</v>
      </c>
      <c r="Q585" s="34" t="str">
        <f>IF(D585="理科",IF(N585&gt;=分数线!$C$6,"重本",""),IF(D585="文科",IF(N585&gt;=分数线!$C$7,"重本","")))</f>
        <v/>
      </c>
      <c r="R585" s="34">
        <f t="shared" si="265"/>
        <v>0</v>
      </c>
      <c r="S585" s="34">
        <f t="shared" si="266"/>
        <v>0</v>
      </c>
      <c r="T585" s="34">
        <v>8</v>
      </c>
      <c r="U585" s="34" t="s">
        <v>1324</v>
      </c>
      <c r="V585" s="34">
        <f t="shared" si="267"/>
        <v>0</v>
      </c>
      <c r="W585" s="34" t="s">
        <v>1330</v>
      </c>
      <c r="X585" s="34">
        <f t="shared" si="267"/>
        <v>0</v>
      </c>
      <c r="Y585" s="34" t="s">
        <v>1365</v>
      </c>
      <c r="Z585" s="34">
        <f t="shared" si="267"/>
        <v>0</v>
      </c>
      <c r="AA585" s="34" t="s">
        <v>1336</v>
      </c>
      <c r="AB585" s="34">
        <f t="shared" si="267"/>
        <v>0</v>
      </c>
      <c r="AC585" s="34" t="s">
        <v>1338</v>
      </c>
      <c r="AD585" s="34">
        <f t="shared" si="268"/>
        <v>0</v>
      </c>
      <c r="AE585" s="34" t="s">
        <v>1368</v>
      </c>
      <c r="AF585" s="34">
        <f t="shared" si="269"/>
        <v>0</v>
      </c>
      <c r="AG585" s="34" t="s">
        <v>225</v>
      </c>
      <c r="AH585" s="34" t="s">
        <v>1326</v>
      </c>
      <c r="AI585" s="34">
        <f t="shared" si="270"/>
        <v>0</v>
      </c>
      <c r="AJ585" s="34" t="s">
        <v>1364</v>
      </c>
      <c r="AK585" s="34">
        <f t="shared" si="271"/>
        <v>0</v>
      </c>
      <c r="AL585" s="34" t="s">
        <v>1355</v>
      </c>
      <c r="AM585" s="34">
        <f t="shared" si="272"/>
        <v>0</v>
      </c>
      <c r="AN585" s="34" t="s">
        <v>1336</v>
      </c>
      <c r="AO585" s="34">
        <f t="shared" si="273"/>
        <v>0</v>
      </c>
      <c r="AP585" s="34" t="s">
        <v>1341</v>
      </c>
      <c r="AQ585" s="34">
        <f t="shared" si="274"/>
        <v>0</v>
      </c>
      <c r="AR585" s="34" t="s">
        <v>1347</v>
      </c>
      <c r="AS585" s="34">
        <f t="shared" si="275"/>
        <v>0</v>
      </c>
      <c r="AT585" s="34" t="e">
        <v>#N/A</v>
      </c>
      <c r="AU585" s="34" t="e">
        <v>#N/A</v>
      </c>
      <c r="AV585" s="34">
        <f t="shared" si="276"/>
        <v>0</v>
      </c>
      <c r="AW585" s="34" t="e">
        <v>#N/A</v>
      </c>
      <c r="AX585" s="34">
        <f t="shared" si="276"/>
        <v>0</v>
      </c>
      <c r="AY585" s="34" t="e">
        <v>#N/A</v>
      </c>
      <c r="AZ585" s="34">
        <f t="shared" si="276"/>
        <v>0</v>
      </c>
      <c r="BA585" s="34" t="e">
        <v>#N/A</v>
      </c>
      <c r="BB585" s="34">
        <f t="shared" si="276"/>
        <v>0</v>
      </c>
      <c r="BC585" s="34" t="e">
        <v>#N/A</v>
      </c>
      <c r="BD585" s="34">
        <f t="shared" si="277"/>
        <v>0</v>
      </c>
      <c r="BE585" s="34" t="e">
        <v>#N/A</v>
      </c>
      <c r="BF585" s="34">
        <f t="shared" si="278"/>
        <v>0</v>
      </c>
      <c r="BG585" s="34" t="e">
        <v>#N/A</v>
      </c>
      <c r="BH585" s="34" t="e">
        <v>#N/A</v>
      </c>
      <c r="BI585" s="34">
        <f t="shared" si="279"/>
        <v>0</v>
      </c>
      <c r="BJ585" s="34" t="e">
        <v>#N/A</v>
      </c>
      <c r="BK585" s="34">
        <f t="shared" si="280"/>
        <v>0</v>
      </c>
      <c r="BL585" s="34" t="e">
        <v>#N/A</v>
      </c>
      <c r="BM585" s="34">
        <f t="shared" si="281"/>
        <v>0</v>
      </c>
      <c r="BN585" s="34" t="e">
        <v>#N/A</v>
      </c>
      <c r="BO585" s="34">
        <f t="shared" si="282"/>
        <v>0</v>
      </c>
      <c r="BP585" s="34" t="e">
        <v>#N/A</v>
      </c>
      <c r="BQ585" s="34">
        <f t="shared" si="283"/>
        <v>0</v>
      </c>
      <c r="BR585" s="34" t="e">
        <v>#N/A</v>
      </c>
      <c r="BS585" s="34">
        <f t="shared" si="284"/>
        <v>0</v>
      </c>
      <c r="BT585" s="34">
        <v>4</v>
      </c>
      <c r="BU585" s="34" t="s">
        <v>1322</v>
      </c>
      <c r="BV585" s="34">
        <f t="shared" si="292"/>
        <v>0</v>
      </c>
      <c r="BW585" s="34" t="s">
        <v>1329</v>
      </c>
      <c r="BX585" s="34">
        <f t="shared" si="292"/>
        <v>0</v>
      </c>
      <c r="BY585" s="34" t="s">
        <v>71</v>
      </c>
      <c r="BZ585" s="34">
        <f t="shared" si="292"/>
        <v>0</v>
      </c>
      <c r="CA585" s="34" t="s">
        <v>1336</v>
      </c>
      <c r="CB585" s="34">
        <f t="shared" si="292"/>
        <v>0</v>
      </c>
      <c r="CC585" s="34" t="s">
        <v>1341</v>
      </c>
      <c r="CD585" s="34">
        <f t="shared" si="293"/>
        <v>0</v>
      </c>
      <c r="CE585" s="34" t="s">
        <v>1347</v>
      </c>
      <c r="CF585" s="34">
        <f t="shared" si="294"/>
        <v>0</v>
      </c>
      <c r="CG585" s="34">
        <v>4</v>
      </c>
      <c r="CH585" s="34" t="s">
        <v>1322</v>
      </c>
      <c r="CI585" s="34">
        <f t="shared" si="295"/>
        <v>0</v>
      </c>
      <c r="CJ585" s="34" t="s">
        <v>1329</v>
      </c>
      <c r="CK585" s="34">
        <f t="shared" si="296"/>
        <v>0</v>
      </c>
      <c r="CL585" s="34" t="s">
        <v>71</v>
      </c>
      <c r="CM585" s="34">
        <f t="shared" si="297"/>
        <v>0</v>
      </c>
      <c r="CN585" s="34" t="s">
        <v>1336</v>
      </c>
      <c r="CO585" s="34">
        <f t="shared" si="298"/>
        <v>0</v>
      </c>
      <c r="CP585" s="34" t="s">
        <v>1341</v>
      </c>
      <c r="CQ585" s="34">
        <f t="shared" si="299"/>
        <v>0</v>
      </c>
      <c r="CR585" s="34" t="s">
        <v>1347</v>
      </c>
      <c r="CS585" s="34">
        <f t="shared" si="300"/>
        <v>0</v>
      </c>
    </row>
    <row r="586" spans="1:97" s="44" customFormat="1" ht="15.75">
      <c r="A586" s="42" t="s">
        <v>1264</v>
      </c>
      <c r="B586" s="40" t="s">
        <v>757</v>
      </c>
      <c r="C586" s="42" t="s">
        <v>44</v>
      </c>
      <c r="D586" s="42" t="s">
        <v>9</v>
      </c>
      <c r="E586" s="35"/>
      <c r="F586" s="42">
        <v>0</v>
      </c>
      <c r="G586" s="34">
        <v>0</v>
      </c>
      <c r="H586" s="34">
        <v>85</v>
      </c>
      <c r="I586" s="34">
        <v>50</v>
      </c>
      <c r="J586" s="34">
        <v>36</v>
      </c>
      <c r="K586" s="73">
        <v>64</v>
      </c>
      <c r="L586" s="34">
        <v>59.5</v>
      </c>
      <c r="M586" s="34">
        <v>61</v>
      </c>
      <c r="N586" s="34">
        <v>356</v>
      </c>
      <c r="O586" s="34" t="str">
        <f>IF(D586="理科",IF(N586&gt;=分数线!$C$2,"本科",""),IF(D586="文科",IF(N586&gt;=分数线!$C$3,"本科","")))</f>
        <v/>
      </c>
      <c r="P586" s="34">
        <f t="shared" si="301"/>
        <v>0</v>
      </c>
      <c r="Q586" s="34" t="str">
        <f>IF(D586="理科",IF(N586&gt;=分数线!$C$6,"重本",""),IF(D586="文科",IF(N586&gt;=分数线!$C$7,"重本","")))</f>
        <v/>
      </c>
      <c r="R586" s="34">
        <f t="shared" si="265"/>
        <v>0</v>
      </c>
      <c r="S586" s="34">
        <f t="shared" si="266"/>
        <v>0</v>
      </c>
      <c r="T586" s="34">
        <v>7</v>
      </c>
      <c r="U586" s="34" t="s">
        <v>1362</v>
      </c>
      <c r="V586" s="34">
        <f t="shared" si="267"/>
        <v>0</v>
      </c>
      <c r="W586" s="34" t="s">
        <v>1363</v>
      </c>
      <c r="X586" s="34">
        <f t="shared" si="267"/>
        <v>0</v>
      </c>
      <c r="Y586" s="34" t="s">
        <v>1332</v>
      </c>
      <c r="Z586" s="34">
        <f t="shared" si="267"/>
        <v>0</v>
      </c>
      <c r="AA586" s="34" t="s">
        <v>74</v>
      </c>
      <c r="AB586" s="34">
        <f t="shared" si="267"/>
        <v>0</v>
      </c>
      <c r="AC586" s="34" t="s">
        <v>1341</v>
      </c>
      <c r="AD586" s="34">
        <f t="shared" si="268"/>
        <v>0</v>
      </c>
      <c r="AE586" s="34" t="s">
        <v>1347</v>
      </c>
      <c r="AF586" s="34">
        <f t="shared" si="269"/>
        <v>0</v>
      </c>
      <c r="AG586" s="34" t="s">
        <v>224</v>
      </c>
      <c r="AH586" s="34" t="s">
        <v>1320</v>
      </c>
      <c r="AI586" s="34">
        <f t="shared" si="270"/>
        <v>0</v>
      </c>
      <c r="AJ586" s="34" t="s">
        <v>1328</v>
      </c>
      <c r="AK586" s="34">
        <f t="shared" si="271"/>
        <v>0</v>
      </c>
      <c r="AL586" s="34" t="s">
        <v>1353</v>
      </c>
      <c r="AM586" s="34">
        <f t="shared" si="272"/>
        <v>0</v>
      </c>
      <c r="AN586" s="34" t="s">
        <v>74</v>
      </c>
      <c r="AO586" s="34">
        <f t="shared" si="273"/>
        <v>0</v>
      </c>
      <c r="AP586" s="34" t="s">
        <v>1338</v>
      </c>
      <c r="AQ586" s="34">
        <f t="shared" si="274"/>
        <v>0</v>
      </c>
      <c r="AR586" s="34" t="s">
        <v>1346</v>
      </c>
      <c r="AS586" s="34">
        <f t="shared" si="275"/>
        <v>0</v>
      </c>
      <c r="AT586" s="34" t="s">
        <v>224</v>
      </c>
      <c r="AU586" s="34" t="s">
        <v>1320</v>
      </c>
      <c r="AV586" s="34">
        <f t="shared" si="276"/>
        <v>0</v>
      </c>
      <c r="AW586" s="34" t="s">
        <v>982</v>
      </c>
      <c r="AX586" s="34">
        <f t="shared" si="276"/>
        <v>0</v>
      </c>
      <c r="AY586" s="34" t="s">
        <v>1361</v>
      </c>
      <c r="AZ586" s="34">
        <f t="shared" si="276"/>
        <v>0</v>
      </c>
      <c r="BA586" s="34" t="s">
        <v>74</v>
      </c>
      <c r="BB586" s="34">
        <f t="shared" si="276"/>
        <v>0</v>
      </c>
      <c r="BC586" s="34" t="s">
        <v>1338</v>
      </c>
      <c r="BD586" s="34">
        <f t="shared" si="277"/>
        <v>0</v>
      </c>
      <c r="BE586" s="34" t="s">
        <v>1346</v>
      </c>
      <c r="BF586" s="34">
        <f t="shared" si="278"/>
        <v>0</v>
      </c>
      <c r="BG586" s="34">
        <v>5</v>
      </c>
      <c r="BH586" s="34" t="s">
        <v>1320</v>
      </c>
      <c r="BI586" s="34">
        <f t="shared" si="279"/>
        <v>0</v>
      </c>
      <c r="BJ586" s="34" t="s">
        <v>982</v>
      </c>
      <c r="BK586" s="34">
        <f t="shared" si="280"/>
        <v>0</v>
      </c>
      <c r="BL586" s="34" t="s">
        <v>1354</v>
      </c>
      <c r="BM586" s="34">
        <f t="shared" si="281"/>
        <v>0</v>
      </c>
      <c r="BN586" s="34" t="s">
        <v>74</v>
      </c>
      <c r="BO586" s="34">
        <f t="shared" si="282"/>
        <v>0</v>
      </c>
      <c r="BP586" s="34" t="s">
        <v>1338</v>
      </c>
      <c r="BQ586" s="34">
        <f t="shared" si="283"/>
        <v>0</v>
      </c>
      <c r="BR586" s="34" t="s">
        <v>1346</v>
      </c>
      <c r="BS586" s="34">
        <f t="shared" si="284"/>
        <v>0</v>
      </c>
      <c r="BT586" s="34">
        <v>5</v>
      </c>
      <c r="BU586" s="34" t="s">
        <v>1320</v>
      </c>
      <c r="BV586" s="34">
        <f t="shared" si="292"/>
        <v>0</v>
      </c>
      <c r="BW586" s="34" t="s">
        <v>1329</v>
      </c>
      <c r="BX586" s="34">
        <f t="shared" si="292"/>
        <v>0</v>
      </c>
      <c r="BY586" s="34" t="s">
        <v>70</v>
      </c>
      <c r="BZ586" s="34">
        <f t="shared" si="292"/>
        <v>0</v>
      </c>
      <c r="CA586" s="34" t="s">
        <v>21</v>
      </c>
      <c r="CB586" s="34">
        <f t="shared" si="292"/>
        <v>0</v>
      </c>
      <c r="CC586" s="34" t="s">
        <v>1338</v>
      </c>
      <c r="CD586" s="34">
        <f t="shared" si="293"/>
        <v>0</v>
      </c>
      <c r="CE586" s="34" t="s">
        <v>1346</v>
      </c>
      <c r="CF586" s="34">
        <f t="shared" si="294"/>
        <v>0</v>
      </c>
      <c r="CG586" s="34">
        <v>5</v>
      </c>
      <c r="CH586" s="34" t="s">
        <v>1320</v>
      </c>
      <c r="CI586" s="34">
        <f t="shared" si="295"/>
        <v>0</v>
      </c>
      <c r="CJ586" s="34" t="s">
        <v>1329</v>
      </c>
      <c r="CK586" s="34">
        <f t="shared" si="296"/>
        <v>0</v>
      </c>
      <c r="CL586" s="34" t="s">
        <v>70</v>
      </c>
      <c r="CM586" s="34">
        <f t="shared" si="297"/>
        <v>0</v>
      </c>
      <c r="CN586" s="34" t="s">
        <v>1337</v>
      </c>
      <c r="CO586" s="34">
        <f t="shared" si="298"/>
        <v>0</v>
      </c>
      <c r="CP586" s="34" t="s">
        <v>1338</v>
      </c>
      <c r="CQ586" s="34">
        <f t="shared" si="299"/>
        <v>0</v>
      </c>
      <c r="CR586" s="34" t="s">
        <v>1346</v>
      </c>
      <c r="CS586" s="34">
        <f t="shared" si="300"/>
        <v>0</v>
      </c>
    </row>
    <row r="587" spans="1:97" s="44" customFormat="1" ht="15.75">
      <c r="A587" s="42" t="s">
        <v>1265</v>
      </c>
      <c r="B587" s="40" t="s">
        <v>758</v>
      </c>
      <c r="C587" s="42" t="s">
        <v>44</v>
      </c>
      <c r="D587" s="42" t="s">
        <v>9</v>
      </c>
      <c r="E587" s="35"/>
      <c r="F587" s="42">
        <v>0</v>
      </c>
      <c r="G587" s="34">
        <v>0</v>
      </c>
      <c r="H587" s="34">
        <v>86</v>
      </c>
      <c r="I587" s="34">
        <v>78</v>
      </c>
      <c r="J587" s="34">
        <v>59</v>
      </c>
      <c r="K587" s="73">
        <v>59.5</v>
      </c>
      <c r="L587" s="34">
        <v>26</v>
      </c>
      <c r="M587" s="34">
        <v>47</v>
      </c>
      <c r="N587" s="34">
        <v>356</v>
      </c>
      <c r="O587" s="34" t="str">
        <f>IF(D587="理科",IF(N587&gt;=分数线!$C$2,"本科",""),IF(D587="文科",IF(N587&gt;=分数线!$C$3,"本科","")))</f>
        <v/>
      </c>
      <c r="P587" s="34">
        <f t="shared" si="301"/>
        <v>0</v>
      </c>
      <c r="Q587" s="34" t="str">
        <f>IF(D587="理科",IF(N587&gt;=分数线!$C$6,"重本",""),IF(D587="文科",IF(N587&gt;=分数线!$C$7,"重本","")))</f>
        <v/>
      </c>
      <c r="R587" s="34">
        <f t="shared" si="265"/>
        <v>0</v>
      </c>
      <c r="S587" s="34">
        <f t="shared" si="266"/>
        <v>0</v>
      </c>
      <c r="T587" s="34">
        <v>9</v>
      </c>
      <c r="U587" s="34" t="s">
        <v>1325</v>
      </c>
      <c r="V587" s="34">
        <f t="shared" si="267"/>
        <v>0</v>
      </c>
      <c r="W587" s="34" t="s">
        <v>1360</v>
      </c>
      <c r="X587" s="34">
        <f t="shared" si="267"/>
        <v>0</v>
      </c>
      <c r="Y587" s="34" t="s">
        <v>1335</v>
      </c>
      <c r="Z587" s="34">
        <f t="shared" si="267"/>
        <v>0</v>
      </c>
      <c r="AA587" s="34" t="s">
        <v>1367</v>
      </c>
      <c r="AB587" s="34">
        <f t="shared" si="267"/>
        <v>0</v>
      </c>
      <c r="AC587" s="34" t="s">
        <v>1338</v>
      </c>
      <c r="AD587" s="34">
        <f t="shared" si="268"/>
        <v>0</v>
      </c>
      <c r="AE587" s="34" t="s">
        <v>1346</v>
      </c>
      <c r="AF587" s="34">
        <f t="shared" si="269"/>
        <v>0</v>
      </c>
      <c r="AG587" s="34" t="s">
        <v>224</v>
      </c>
      <c r="AH587" s="34" t="s">
        <v>1320</v>
      </c>
      <c r="AI587" s="34">
        <f t="shared" si="270"/>
        <v>0</v>
      </c>
      <c r="AJ587" s="34" t="s">
        <v>1328</v>
      </c>
      <c r="AK587" s="34">
        <f t="shared" si="271"/>
        <v>0</v>
      </c>
      <c r="AL587" s="34" t="s">
        <v>1353</v>
      </c>
      <c r="AM587" s="34">
        <f t="shared" si="272"/>
        <v>0</v>
      </c>
      <c r="AN587" s="34" t="s">
        <v>74</v>
      </c>
      <c r="AO587" s="34">
        <f t="shared" si="273"/>
        <v>0</v>
      </c>
      <c r="AP587" s="34" t="s">
        <v>1338</v>
      </c>
      <c r="AQ587" s="34">
        <f t="shared" si="274"/>
        <v>0</v>
      </c>
      <c r="AR587" s="34" t="s">
        <v>1346</v>
      </c>
      <c r="AS587" s="34">
        <f t="shared" si="275"/>
        <v>0</v>
      </c>
      <c r="AT587" s="34" t="s">
        <v>224</v>
      </c>
      <c r="AU587" s="34" t="s">
        <v>1320</v>
      </c>
      <c r="AV587" s="34">
        <f t="shared" si="276"/>
        <v>0</v>
      </c>
      <c r="AW587" s="34" t="s">
        <v>982</v>
      </c>
      <c r="AX587" s="34">
        <f t="shared" si="276"/>
        <v>0</v>
      </c>
      <c r="AY587" s="34" t="s">
        <v>1361</v>
      </c>
      <c r="AZ587" s="34">
        <f t="shared" si="276"/>
        <v>0</v>
      </c>
      <c r="BA587" s="34" t="s">
        <v>74</v>
      </c>
      <c r="BB587" s="34">
        <f t="shared" si="276"/>
        <v>0</v>
      </c>
      <c r="BC587" s="34" t="s">
        <v>1338</v>
      </c>
      <c r="BD587" s="34">
        <f t="shared" si="277"/>
        <v>0</v>
      </c>
      <c r="BE587" s="34" t="s">
        <v>1346</v>
      </c>
      <c r="BF587" s="34">
        <f t="shared" si="278"/>
        <v>0</v>
      </c>
      <c r="BG587" s="34">
        <v>5</v>
      </c>
      <c r="BH587" s="34" t="s">
        <v>1320</v>
      </c>
      <c r="BI587" s="34">
        <f t="shared" si="279"/>
        <v>0</v>
      </c>
      <c r="BJ587" s="34" t="s">
        <v>982</v>
      </c>
      <c r="BK587" s="34">
        <f t="shared" si="280"/>
        <v>0</v>
      </c>
      <c r="BL587" s="34" t="s">
        <v>1354</v>
      </c>
      <c r="BM587" s="34">
        <f t="shared" si="281"/>
        <v>0</v>
      </c>
      <c r="BN587" s="34" t="s">
        <v>74</v>
      </c>
      <c r="BO587" s="34">
        <f t="shared" si="282"/>
        <v>0</v>
      </c>
      <c r="BP587" s="34" t="s">
        <v>1338</v>
      </c>
      <c r="BQ587" s="34">
        <f t="shared" si="283"/>
        <v>0</v>
      </c>
      <c r="BR587" s="34" t="s">
        <v>1346</v>
      </c>
      <c r="BS587" s="34">
        <f t="shared" si="284"/>
        <v>0</v>
      </c>
      <c r="BT587" s="34">
        <v>5</v>
      </c>
      <c r="BU587" s="34" t="s">
        <v>1320</v>
      </c>
      <c r="BV587" s="34">
        <f t="shared" si="292"/>
        <v>0</v>
      </c>
      <c r="BW587" s="34" t="s">
        <v>1329</v>
      </c>
      <c r="BX587" s="34">
        <f t="shared" si="292"/>
        <v>0</v>
      </c>
      <c r="BY587" s="34" t="s">
        <v>70</v>
      </c>
      <c r="BZ587" s="34">
        <f t="shared" si="292"/>
        <v>0</v>
      </c>
      <c r="CA587" s="34" t="s">
        <v>21</v>
      </c>
      <c r="CB587" s="34">
        <f t="shared" si="292"/>
        <v>0</v>
      </c>
      <c r="CC587" s="34" t="s">
        <v>1338</v>
      </c>
      <c r="CD587" s="34">
        <f t="shared" si="293"/>
        <v>0</v>
      </c>
      <c r="CE587" s="34" t="s">
        <v>1346</v>
      </c>
      <c r="CF587" s="34">
        <f t="shared" si="294"/>
        <v>0</v>
      </c>
      <c r="CG587" s="34">
        <v>5</v>
      </c>
      <c r="CH587" s="34" t="s">
        <v>1320</v>
      </c>
      <c r="CI587" s="34">
        <f t="shared" si="295"/>
        <v>0</v>
      </c>
      <c r="CJ587" s="34" t="s">
        <v>1329</v>
      </c>
      <c r="CK587" s="34">
        <f t="shared" si="296"/>
        <v>0</v>
      </c>
      <c r="CL587" s="34" t="s">
        <v>70</v>
      </c>
      <c r="CM587" s="34">
        <f t="shared" si="297"/>
        <v>0</v>
      </c>
      <c r="CN587" s="34" t="s">
        <v>1337</v>
      </c>
      <c r="CO587" s="34">
        <f t="shared" si="298"/>
        <v>0</v>
      </c>
      <c r="CP587" s="34" t="s">
        <v>1338</v>
      </c>
      <c r="CQ587" s="34">
        <f t="shared" si="299"/>
        <v>0</v>
      </c>
      <c r="CR587" s="34" t="s">
        <v>1346</v>
      </c>
      <c r="CS587" s="34">
        <f t="shared" si="300"/>
        <v>0</v>
      </c>
    </row>
    <row r="588" spans="1:97" s="44" customFormat="1" ht="15.75">
      <c r="A588" s="42" t="s">
        <v>1266</v>
      </c>
      <c r="B588" s="40" t="s">
        <v>759</v>
      </c>
      <c r="C588" s="42" t="s">
        <v>44</v>
      </c>
      <c r="D588" s="42" t="s">
        <v>9</v>
      </c>
      <c r="E588" s="35"/>
      <c r="F588" s="42">
        <v>0</v>
      </c>
      <c r="G588" s="34">
        <v>0</v>
      </c>
      <c r="H588" s="34">
        <v>95</v>
      </c>
      <c r="I588" s="34">
        <v>61</v>
      </c>
      <c r="J588" s="34">
        <v>42</v>
      </c>
      <c r="K588" s="73">
        <v>54</v>
      </c>
      <c r="L588" s="34">
        <v>50.5</v>
      </c>
      <c r="M588" s="34">
        <v>53</v>
      </c>
      <c r="N588" s="34">
        <v>356</v>
      </c>
      <c r="O588" s="34" t="str">
        <f>IF(D588="理科",IF(N588&gt;=分数线!$C$2,"本科",""),IF(D588="文科",IF(N588&gt;=分数线!$C$3,"本科","")))</f>
        <v/>
      </c>
      <c r="P588" s="34">
        <f t="shared" si="301"/>
        <v>0</v>
      </c>
      <c r="Q588" s="34" t="str">
        <f>IF(D588="理科",IF(N588&gt;=分数线!$C$6,"重本",""),IF(D588="文科",IF(N588&gt;=分数线!$C$7,"重本","")))</f>
        <v/>
      </c>
      <c r="R588" s="34">
        <f t="shared" si="265"/>
        <v>0</v>
      </c>
      <c r="S588" s="34">
        <f t="shared" si="266"/>
        <v>0</v>
      </c>
      <c r="T588" s="34">
        <v>5</v>
      </c>
      <c r="U588" s="34" t="s">
        <v>1320</v>
      </c>
      <c r="V588" s="34">
        <f t="shared" si="267"/>
        <v>0</v>
      </c>
      <c r="W588" s="34" t="s">
        <v>1328</v>
      </c>
      <c r="X588" s="34">
        <f t="shared" si="267"/>
        <v>0</v>
      </c>
      <c r="Y588" s="34" t="s">
        <v>1353</v>
      </c>
      <c r="Z588" s="34">
        <f t="shared" si="267"/>
        <v>0</v>
      </c>
      <c r="AA588" s="34" t="s">
        <v>74</v>
      </c>
      <c r="AB588" s="34">
        <f t="shared" si="267"/>
        <v>0</v>
      </c>
      <c r="AC588" s="34" t="s">
        <v>1338</v>
      </c>
      <c r="AD588" s="34">
        <f t="shared" si="268"/>
        <v>0</v>
      </c>
      <c r="AE588" s="34" t="s">
        <v>1346</v>
      </c>
      <c r="AF588" s="34">
        <f t="shared" si="269"/>
        <v>0</v>
      </c>
      <c r="AG588" s="34" t="s">
        <v>224</v>
      </c>
      <c r="AH588" s="34" t="s">
        <v>1320</v>
      </c>
      <c r="AI588" s="34">
        <f t="shared" si="270"/>
        <v>0</v>
      </c>
      <c r="AJ588" s="34" t="s">
        <v>1328</v>
      </c>
      <c r="AK588" s="34">
        <f t="shared" si="271"/>
        <v>0</v>
      </c>
      <c r="AL588" s="34" t="s">
        <v>1353</v>
      </c>
      <c r="AM588" s="34">
        <f t="shared" si="272"/>
        <v>0</v>
      </c>
      <c r="AN588" s="34" t="s">
        <v>74</v>
      </c>
      <c r="AO588" s="34">
        <f t="shared" si="273"/>
        <v>0</v>
      </c>
      <c r="AP588" s="34" t="s">
        <v>1338</v>
      </c>
      <c r="AQ588" s="34">
        <f t="shared" si="274"/>
        <v>0</v>
      </c>
      <c r="AR588" s="34" t="s">
        <v>1346</v>
      </c>
      <c r="AS588" s="34">
        <f t="shared" si="275"/>
        <v>0</v>
      </c>
      <c r="AT588" s="34" t="s">
        <v>224</v>
      </c>
      <c r="AU588" s="34" t="s">
        <v>1320</v>
      </c>
      <c r="AV588" s="34">
        <f t="shared" si="276"/>
        <v>0</v>
      </c>
      <c r="AW588" s="34" t="s">
        <v>982</v>
      </c>
      <c r="AX588" s="34">
        <f t="shared" si="276"/>
        <v>0</v>
      </c>
      <c r="AY588" s="34" t="s">
        <v>1361</v>
      </c>
      <c r="AZ588" s="34">
        <f t="shared" si="276"/>
        <v>0</v>
      </c>
      <c r="BA588" s="34" t="s">
        <v>74</v>
      </c>
      <c r="BB588" s="34">
        <f t="shared" si="276"/>
        <v>0</v>
      </c>
      <c r="BC588" s="34" t="s">
        <v>1338</v>
      </c>
      <c r="BD588" s="34">
        <f t="shared" si="277"/>
        <v>0</v>
      </c>
      <c r="BE588" s="34" t="s">
        <v>1346</v>
      </c>
      <c r="BF588" s="34">
        <f t="shared" si="278"/>
        <v>0</v>
      </c>
      <c r="BG588" s="34">
        <v>5</v>
      </c>
      <c r="BH588" s="34" t="s">
        <v>1320</v>
      </c>
      <c r="BI588" s="34">
        <f t="shared" si="279"/>
        <v>0</v>
      </c>
      <c r="BJ588" s="34" t="s">
        <v>982</v>
      </c>
      <c r="BK588" s="34">
        <f t="shared" si="280"/>
        <v>0</v>
      </c>
      <c r="BL588" s="34" t="s">
        <v>1354</v>
      </c>
      <c r="BM588" s="34">
        <f t="shared" si="281"/>
        <v>0</v>
      </c>
      <c r="BN588" s="34" t="s">
        <v>74</v>
      </c>
      <c r="BO588" s="34">
        <f t="shared" si="282"/>
        <v>0</v>
      </c>
      <c r="BP588" s="34" t="s">
        <v>1338</v>
      </c>
      <c r="BQ588" s="34">
        <f t="shared" si="283"/>
        <v>0</v>
      </c>
      <c r="BR588" s="34" t="s">
        <v>1346</v>
      </c>
      <c r="BS588" s="34">
        <f t="shared" si="284"/>
        <v>0</v>
      </c>
      <c r="BT588" s="34">
        <v>5</v>
      </c>
      <c r="BU588" s="34" t="s">
        <v>1320</v>
      </c>
      <c r="BV588" s="34">
        <f t="shared" si="292"/>
        <v>0</v>
      </c>
      <c r="BW588" s="34" t="s">
        <v>1329</v>
      </c>
      <c r="BX588" s="34">
        <f t="shared" si="292"/>
        <v>0</v>
      </c>
      <c r="BY588" s="34" t="s">
        <v>70</v>
      </c>
      <c r="BZ588" s="34">
        <f t="shared" si="292"/>
        <v>0</v>
      </c>
      <c r="CA588" s="34" t="s">
        <v>21</v>
      </c>
      <c r="CB588" s="34">
        <f t="shared" si="292"/>
        <v>0</v>
      </c>
      <c r="CC588" s="34" t="s">
        <v>1338</v>
      </c>
      <c r="CD588" s="34">
        <f t="shared" si="293"/>
        <v>0</v>
      </c>
      <c r="CE588" s="34" t="s">
        <v>1346</v>
      </c>
      <c r="CF588" s="34">
        <f t="shared" si="294"/>
        <v>0</v>
      </c>
      <c r="CG588" s="34">
        <v>5</v>
      </c>
      <c r="CH588" s="34" t="s">
        <v>1320</v>
      </c>
      <c r="CI588" s="34">
        <f t="shared" si="295"/>
        <v>0</v>
      </c>
      <c r="CJ588" s="34" t="s">
        <v>1329</v>
      </c>
      <c r="CK588" s="34">
        <f t="shared" si="296"/>
        <v>0</v>
      </c>
      <c r="CL588" s="34" t="s">
        <v>70</v>
      </c>
      <c r="CM588" s="34">
        <f t="shared" si="297"/>
        <v>0</v>
      </c>
      <c r="CN588" s="34" t="s">
        <v>1337</v>
      </c>
      <c r="CO588" s="34">
        <f t="shared" si="298"/>
        <v>0</v>
      </c>
      <c r="CP588" s="34" t="s">
        <v>1338</v>
      </c>
      <c r="CQ588" s="34">
        <f t="shared" si="299"/>
        <v>0</v>
      </c>
      <c r="CR588" s="34" t="s">
        <v>1346</v>
      </c>
      <c r="CS588" s="34">
        <f t="shared" si="300"/>
        <v>0</v>
      </c>
    </row>
    <row r="589" spans="1:97" s="44" customFormat="1" ht="15.75">
      <c r="A589" s="42" t="s">
        <v>1267</v>
      </c>
      <c r="B589" s="40" t="s">
        <v>760</v>
      </c>
      <c r="C589" s="42" t="s">
        <v>44</v>
      </c>
      <c r="D589" s="42" t="s">
        <v>9</v>
      </c>
      <c r="E589" s="35"/>
      <c r="F589" s="42">
        <v>0.2</v>
      </c>
      <c r="G589" s="34">
        <v>0</v>
      </c>
      <c r="H589" s="34">
        <v>93</v>
      </c>
      <c r="I589" s="34">
        <v>61</v>
      </c>
      <c r="J589" s="34">
        <v>57</v>
      </c>
      <c r="K589" s="73">
        <v>55.5</v>
      </c>
      <c r="L589" s="34">
        <v>48</v>
      </c>
      <c r="M589" s="34">
        <v>39</v>
      </c>
      <c r="N589" s="34">
        <v>354</v>
      </c>
      <c r="O589" s="34" t="str">
        <f>IF(D589="理科",IF(N589&gt;=分数线!$C$2,"本科",""),IF(D589="文科",IF(N589&gt;=分数线!$C$3,"本科","")))</f>
        <v/>
      </c>
      <c r="P589" s="34">
        <f t="shared" si="301"/>
        <v>-7.2</v>
      </c>
      <c r="Q589" s="34" t="str">
        <f>IF(D589="理科",IF(N589&gt;=分数线!$C$6,"重本",""),IF(D589="文科",IF(N589&gt;=分数线!$C$7,"重本","")))</f>
        <v/>
      </c>
      <c r="R589" s="34">
        <f t="shared" si="265"/>
        <v>0</v>
      </c>
      <c r="S589" s="34">
        <f t="shared" si="266"/>
        <v>-7.2</v>
      </c>
      <c r="T589" s="34">
        <v>12</v>
      </c>
      <c r="U589" s="34" t="s">
        <v>1362</v>
      </c>
      <c r="V589" s="34">
        <f t="shared" si="267"/>
        <v>-0.12000000000000001</v>
      </c>
      <c r="W589" s="34" t="s">
        <v>1331</v>
      </c>
      <c r="X589" s="34">
        <f t="shared" si="267"/>
        <v>-0.12000000000000001</v>
      </c>
      <c r="Y589" s="34" t="s">
        <v>1355</v>
      </c>
      <c r="Z589" s="34">
        <f t="shared" si="267"/>
        <v>-0.12000000000000001</v>
      </c>
      <c r="AA589" s="34" t="s">
        <v>74</v>
      </c>
      <c r="AB589" s="34">
        <f t="shared" si="267"/>
        <v>-0.12000000000000001</v>
      </c>
      <c r="AC589" s="34" t="s">
        <v>1341</v>
      </c>
      <c r="AD589" s="34">
        <f t="shared" si="268"/>
        <v>-0.12000000000000001</v>
      </c>
      <c r="AE589" s="34" t="s">
        <v>1347</v>
      </c>
      <c r="AF589" s="34">
        <f t="shared" si="269"/>
        <v>-0.12000000000000001</v>
      </c>
      <c r="AG589" s="34" t="e">
        <v>#N/A</v>
      </c>
      <c r="AH589" s="34" t="e">
        <v>#N/A</v>
      </c>
      <c r="AI589" s="34">
        <f t="shared" si="270"/>
        <v>-0.12000000000000001</v>
      </c>
      <c r="AJ589" s="34" t="e">
        <v>#N/A</v>
      </c>
      <c r="AK589" s="34">
        <f t="shared" si="271"/>
        <v>-0.12000000000000001</v>
      </c>
      <c r="AL589" s="34" t="e">
        <v>#N/A</v>
      </c>
      <c r="AM589" s="34">
        <f t="shared" si="272"/>
        <v>-0.12000000000000001</v>
      </c>
      <c r="AN589" s="34" t="e">
        <v>#N/A</v>
      </c>
      <c r="AO589" s="34">
        <f t="shared" si="273"/>
        <v>-0.12000000000000001</v>
      </c>
      <c r="AP589" s="34" t="e">
        <v>#N/A</v>
      </c>
      <c r="AQ589" s="34">
        <f t="shared" si="274"/>
        <v>-0.12000000000000001</v>
      </c>
      <c r="AR589" s="34" t="e">
        <v>#N/A</v>
      </c>
      <c r="AS589" s="34">
        <f t="shared" si="275"/>
        <v>-0.12000000000000001</v>
      </c>
      <c r="AT589" s="34" t="e">
        <v>#N/A</v>
      </c>
      <c r="AU589" s="34" t="e">
        <v>#N/A</v>
      </c>
      <c r="AV589" s="34">
        <f t="shared" si="276"/>
        <v>-0.18000000000000002</v>
      </c>
      <c r="AW589" s="34" t="e">
        <v>#N/A</v>
      </c>
      <c r="AX589" s="34">
        <f t="shared" si="276"/>
        <v>-0.18000000000000002</v>
      </c>
      <c r="AY589" s="34" t="e">
        <v>#N/A</v>
      </c>
      <c r="AZ589" s="34">
        <f t="shared" si="276"/>
        <v>-0.18000000000000002</v>
      </c>
      <c r="BA589" s="34" t="e">
        <v>#N/A</v>
      </c>
      <c r="BB589" s="34">
        <f t="shared" si="276"/>
        <v>-0.18000000000000002</v>
      </c>
      <c r="BC589" s="34" t="e">
        <v>#N/A</v>
      </c>
      <c r="BD589" s="34">
        <f t="shared" si="277"/>
        <v>-0.18000000000000002</v>
      </c>
      <c r="BE589" s="34" t="e">
        <v>#N/A</v>
      </c>
      <c r="BF589" s="34">
        <f t="shared" si="278"/>
        <v>-0.18000000000000002</v>
      </c>
      <c r="BG589" s="34" t="e">
        <v>#N/A</v>
      </c>
      <c r="BH589" s="34" t="e">
        <v>#N/A</v>
      </c>
      <c r="BI589" s="34">
        <f t="shared" si="279"/>
        <v>-0.18000000000000002</v>
      </c>
      <c r="BJ589" s="34" t="e">
        <v>#N/A</v>
      </c>
      <c r="BK589" s="34">
        <f t="shared" si="280"/>
        <v>-0.18000000000000002</v>
      </c>
      <c r="BL589" s="34" t="e">
        <v>#N/A</v>
      </c>
      <c r="BM589" s="34">
        <f t="shared" si="281"/>
        <v>-0.18000000000000002</v>
      </c>
      <c r="BN589" s="34" t="e">
        <v>#N/A</v>
      </c>
      <c r="BO589" s="34">
        <f t="shared" si="282"/>
        <v>-0.18000000000000002</v>
      </c>
      <c r="BP589" s="34" t="e">
        <v>#N/A</v>
      </c>
      <c r="BQ589" s="34">
        <f t="shared" si="283"/>
        <v>-0.18000000000000002</v>
      </c>
      <c r="BR589" s="34" t="e">
        <v>#N/A</v>
      </c>
      <c r="BS589" s="34">
        <f t="shared" si="284"/>
        <v>-0.18000000000000002</v>
      </c>
      <c r="BT589" s="34" t="e">
        <v>#N/A</v>
      </c>
      <c r="BU589" s="34" t="e">
        <v>#N/A</v>
      </c>
      <c r="BV589" s="34">
        <f t="shared" si="292"/>
        <v>-0.3</v>
      </c>
      <c r="BW589" s="34" t="e">
        <v>#N/A</v>
      </c>
      <c r="BX589" s="34">
        <f t="shared" si="292"/>
        <v>-0.3</v>
      </c>
      <c r="BY589" s="34" t="s">
        <v>1333</v>
      </c>
      <c r="BZ589" s="34">
        <f t="shared" si="292"/>
        <v>-0.3</v>
      </c>
      <c r="CA589" s="34" t="e">
        <v>#N/A</v>
      </c>
      <c r="CB589" s="34">
        <f t="shared" si="292"/>
        <v>-0.3</v>
      </c>
      <c r="CC589" s="34" t="e">
        <v>#N/A</v>
      </c>
      <c r="CD589" s="34">
        <f t="shared" si="293"/>
        <v>-0.3</v>
      </c>
      <c r="CE589" s="34" t="e">
        <v>#N/A</v>
      </c>
      <c r="CF589" s="34">
        <f t="shared" si="294"/>
        <v>-0.3</v>
      </c>
      <c r="CG589" s="34">
        <v>2</v>
      </c>
      <c r="CH589" s="34" t="s">
        <v>1321</v>
      </c>
      <c r="CI589" s="34">
        <f t="shared" si="295"/>
        <v>-0.3</v>
      </c>
      <c r="CJ589" s="34" t="s">
        <v>1328</v>
      </c>
      <c r="CK589" s="34">
        <f t="shared" si="296"/>
        <v>-0.3</v>
      </c>
      <c r="CL589" s="34" t="s">
        <v>1333</v>
      </c>
      <c r="CM589" s="34">
        <f t="shared" si="297"/>
        <v>-0.3</v>
      </c>
      <c r="CN589" s="34" t="s">
        <v>1337</v>
      </c>
      <c r="CO589" s="34">
        <f t="shared" si="298"/>
        <v>-0.3</v>
      </c>
      <c r="CP589" s="34" t="s">
        <v>1338</v>
      </c>
      <c r="CQ589" s="34">
        <f t="shared" si="299"/>
        <v>-0.3</v>
      </c>
      <c r="CR589" s="34" t="s">
        <v>1347</v>
      </c>
      <c r="CS589" s="34">
        <f t="shared" si="300"/>
        <v>-0.3</v>
      </c>
    </row>
    <row r="590" spans="1:97" s="44" customFormat="1" ht="15.75">
      <c r="A590" s="42" t="s">
        <v>1268</v>
      </c>
      <c r="B590" s="40" t="s">
        <v>761</v>
      </c>
      <c r="C590" s="42" t="s">
        <v>44</v>
      </c>
      <c r="D590" s="42" t="s">
        <v>9</v>
      </c>
      <c r="E590" s="35"/>
      <c r="F590" s="42">
        <v>0</v>
      </c>
      <c r="G590" s="34">
        <v>0</v>
      </c>
      <c r="H590" s="34">
        <v>83</v>
      </c>
      <c r="I590" s="34">
        <v>66</v>
      </c>
      <c r="J590" s="34">
        <v>63</v>
      </c>
      <c r="K590" s="73">
        <v>59</v>
      </c>
      <c r="L590" s="34">
        <v>54.5</v>
      </c>
      <c r="M590" s="34">
        <v>28</v>
      </c>
      <c r="N590" s="34">
        <v>354</v>
      </c>
      <c r="O590" s="34" t="str">
        <f>IF(D590="理科",IF(N590&gt;=分数线!$C$2,"本科",""),IF(D590="文科",IF(N590&gt;=分数线!$C$3,"本科","")))</f>
        <v/>
      </c>
      <c r="P590" s="34">
        <f t="shared" si="301"/>
        <v>0</v>
      </c>
      <c r="Q590" s="34" t="str">
        <f>IF(D590="理科",IF(N590&gt;=分数线!$C$6,"重本",""),IF(D590="文科",IF(N590&gt;=分数线!$C$7,"重本","")))</f>
        <v/>
      </c>
      <c r="R590" s="34">
        <f t="shared" si="265"/>
        <v>0</v>
      </c>
      <c r="S590" s="34">
        <f t="shared" si="266"/>
        <v>0</v>
      </c>
      <c r="T590" s="34">
        <v>5</v>
      </c>
      <c r="U590" s="34" t="s">
        <v>1320</v>
      </c>
      <c r="V590" s="34">
        <f t="shared" si="267"/>
        <v>0</v>
      </c>
      <c r="W590" s="34" t="s">
        <v>1328</v>
      </c>
      <c r="X590" s="34">
        <f t="shared" si="267"/>
        <v>0</v>
      </c>
      <c r="Y590" s="34" t="s">
        <v>1353</v>
      </c>
      <c r="Z590" s="34">
        <f t="shared" si="267"/>
        <v>0</v>
      </c>
      <c r="AA590" s="34" t="s">
        <v>74</v>
      </c>
      <c r="AB590" s="34">
        <f t="shared" si="267"/>
        <v>0</v>
      </c>
      <c r="AC590" s="34" t="s">
        <v>1338</v>
      </c>
      <c r="AD590" s="34">
        <f t="shared" si="268"/>
        <v>0</v>
      </c>
      <c r="AE590" s="34" t="s">
        <v>1346</v>
      </c>
      <c r="AF590" s="34">
        <f t="shared" si="269"/>
        <v>0</v>
      </c>
      <c r="AG590" s="34" t="s">
        <v>224</v>
      </c>
      <c r="AH590" s="34" t="s">
        <v>1320</v>
      </c>
      <c r="AI590" s="34">
        <f t="shared" si="270"/>
        <v>0</v>
      </c>
      <c r="AJ590" s="34" t="s">
        <v>1328</v>
      </c>
      <c r="AK590" s="34">
        <f t="shared" si="271"/>
        <v>0</v>
      </c>
      <c r="AL590" s="34" t="s">
        <v>1353</v>
      </c>
      <c r="AM590" s="34">
        <f t="shared" si="272"/>
        <v>0</v>
      </c>
      <c r="AN590" s="34" t="s">
        <v>74</v>
      </c>
      <c r="AO590" s="34">
        <f t="shared" si="273"/>
        <v>0</v>
      </c>
      <c r="AP590" s="34" t="s">
        <v>1338</v>
      </c>
      <c r="AQ590" s="34">
        <f t="shared" si="274"/>
        <v>0</v>
      </c>
      <c r="AR590" s="34" t="s">
        <v>1346</v>
      </c>
      <c r="AS590" s="34">
        <f t="shared" si="275"/>
        <v>0</v>
      </c>
      <c r="AT590" s="34" t="s">
        <v>224</v>
      </c>
      <c r="AU590" s="34" t="s">
        <v>1320</v>
      </c>
      <c r="AV590" s="34">
        <f t="shared" si="276"/>
        <v>0</v>
      </c>
      <c r="AW590" s="34" t="s">
        <v>982</v>
      </c>
      <c r="AX590" s="34">
        <f t="shared" si="276"/>
        <v>0</v>
      </c>
      <c r="AY590" s="34" t="s">
        <v>1361</v>
      </c>
      <c r="AZ590" s="34">
        <f t="shared" si="276"/>
        <v>0</v>
      </c>
      <c r="BA590" s="34" t="s">
        <v>74</v>
      </c>
      <c r="BB590" s="34">
        <f t="shared" si="276"/>
        <v>0</v>
      </c>
      <c r="BC590" s="34" t="s">
        <v>1338</v>
      </c>
      <c r="BD590" s="34">
        <f t="shared" si="277"/>
        <v>0</v>
      </c>
      <c r="BE590" s="34" t="s">
        <v>1346</v>
      </c>
      <c r="BF590" s="34">
        <f t="shared" si="278"/>
        <v>0</v>
      </c>
      <c r="BG590" s="34">
        <v>5</v>
      </c>
      <c r="BH590" s="34" t="s">
        <v>1320</v>
      </c>
      <c r="BI590" s="34">
        <f t="shared" si="279"/>
        <v>0</v>
      </c>
      <c r="BJ590" s="34" t="s">
        <v>982</v>
      </c>
      <c r="BK590" s="34">
        <f t="shared" si="280"/>
        <v>0</v>
      </c>
      <c r="BL590" s="34" t="s">
        <v>1354</v>
      </c>
      <c r="BM590" s="34">
        <f t="shared" si="281"/>
        <v>0</v>
      </c>
      <c r="BN590" s="34" t="s">
        <v>74</v>
      </c>
      <c r="BO590" s="34">
        <f t="shared" si="282"/>
        <v>0</v>
      </c>
      <c r="BP590" s="34" t="s">
        <v>1338</v>
      </c>
      <c r="BQ590" s="34">
        <f t="shared" si="283"/>
        <v>0</v>
      </c>
      <c r="BR590" s="34" t="s">
        <v>1346</v>
      </c>
      <c r="BS590" s="34">
        <f t="shared" si="284"/>
        <v>0</v>
      </c>
      <c r="BT590" s="34">
        <v>5</v>
      </c>
      <c r="BU590" s="34" t="s">
        <v>1320</v>
      </c>
      <c r="BV590" s="34">
        <f t="shared" si="292"/>
        <v>0</v>
      </c>
      <c r="BW590" s="34" t="s">
        <v>1329</v>
      </c>
      <c r="BX590" s="34">
        <f t="shared" si="292"/>
        <v>0</v>
      </c>
      <c r="BY590" s="34" t="s">
        <v>70</v>
      </c>
      <c r="BZ590" s="34">
        <f t="shared" si="292"/>
        <v>0</v>
      </c>
      <c r="CA590" s="34" t="s">
        <v>21</v>
      </c>
      <c r="CB590" s="34">
        <f t="shared" si="292"/>
        <v>0</v>
      </c>
      <c r="CC590" s="34" t="s">
        <v>1338</v>
      </c>
      <c r="CD590" s="34">
        <f t="shared" si="293"/>
        <v>0</v>
      </c>
      <c r="CE590" s="34" t="s">
        <v>1346</v>
      </c>
      <c r="CF590" s="34">
        <f t="shared" si="294"/>
        <v>0</v>
      </c>
      <c r="CG590" s="34">
        <v>5</v>
      </c>
      <c r="CH590" s="34" t="s">
        <v>1320</v>
      </c>
      <c r="CI590" s="34">
        <f t="shared" si="295"/>
        <v>0</v>
      </c>
      <c r="CJ590" s="34" t="s">
        <v>1329</v>
      </c>
      <c r="CK590" s="34">
        <f t="shared" si="296"/>
        <v>0</v>
      </c>
      <c r="CL590" s="34" t="s">
        <v>70</v>
      </c>
      <c r="CM590" s="34">
        <f t="shared" si="297"/>
        <v>0</v>
      </c>
      <c r="CN590" s="34" t="s">
        <v>1337</v>
      </c>
      <c r="CO590" s="34">
        <f t="shared" si="298"/>
        <v>0</v>
      </c>
      <c r="CP590" s="34" t="s">
        <v>1338</v>
      </c>
      <c r="CQ590" s="34">
        <f t="shared" si="299"/>
        <v>0</v>
      </c>
      <c r="CR590" s="34" t="s">
        <v>1346</v>
      </c>
      <c r="CS590" s="34">
        <f t="shared" si="300"/>
        <v>0</v>
      </c>
    </row>
    <row r="591" spans="1:97" s="44" customFormat="1" ht="15.75">
      <c r="A591" s="42" t="s">
        <v>1269</v>
      </c>
      <c r="B591" s="40" t="s">
        <v>762</v>
      </c>
      <c r="C591" s="42" t="s">
        <v>44</v>
      </c>
      <c r="D591" s="42" t="s">
        <v>9</v>
      </c>
      <c r="E591" s="35"/>
      <c r="F591" s="42">
        <v>0</v>
      </c>
      <c r="G591" s="34">
        <v>0</v>
      </c>
      <c r="H591" s="34">
        <v>105</v>
      </c>
      <c r="I591" s="34">
        <v>44</v>
      </c>
      <c r="J591" s="34">
        <v>41</v>
      </c>
      <c r="K591" s="73">
        <v>43.5</v>
      </c>
      <c r="L591" s="34">
        <v>66.5</v>
      </c>
      <c r="M591" s="34">
        <v>50</v>
      </c>
      <c r="N591" s="34">
        <v>350</v>
      </c>
      <c r="O591" s="34" t="str">
        <f>IF(D591="理科",IF(N591&gt;=分数线!$C$2,"本科",""),IF(D591="文科",IF(N591&gt;=分数线!$C$3,"本科","")))</f>
        <v/>
      </c>
      <c r="P591" s="34">
        <f t="shared" si="301"/>
        <v>0</v>
      </c>
      <c r="Q591" s="34" t="str">
        <f>IF(D591="理科",IF(N591&gt;=分数线!$C$6,"重本",""),IF(D591="文科",IF(N591&gt;=分数线!$C$7,"重本","")))</f>
        <v/>
      </c>
      <c r="R591" s="34">
        <f t="shared" si="265"/>
        <v>0</v>
      </c>
      <c r="S591" s="34">
        <f t="shared" si="266"/>
        <v>0</v>
      </c>
      <c r="T591" s="34">
        <v>9</v>
      </c>
      <c r="U591" s="34" t="s">
        <v>1325</v>
      </c>
      <c r="V591" s="34">
        <f t="shared" si="267"/>
        <v>0</v>
      </c>
      <c r="W591" s="34" t="s">
        <v>1360</v>
      </c>
      <c r="X591" s="34">
        <f t="shared" si="267"/>
        <v>0</v>
      </c>
      <c r="Y591" s="34" t="s">
        <v>1335</v>
      </c>
      <c r="Z591" s="34">
        <f t="shared" si="267"/>
        <v>0</v>
      </c>
      <c r="AA591" s="34" t="s">
        <v>1367</v>
      </c>
      <c r="AB591" s="34">
        <f t="shared" si="267"/>
        <v>0</v>
      </c>
      <c r="AC591" s="34" t="s">
        <v>1338</v>
      </c>
      <c r="AD591" s="34">
        <f t="shared" si="268"/>
        <v>0</v>
      </c>
      <c r="AE591" s="34" t="s">
        <v>1346</v>
      </c>
      <c r="AF591" s="34">
        <f t="shared" si="269"/>
        <v>0</v>
      </c>
      <c r="AG591" s="34" t="s">
        <v>224</v>
      </c>
      <c r="AH591" s="34" t="s">
        <v>1320</v>
      </c>
      <c r="AI591" s="34">
        <f t="shared" si="270"/>
        <v>0</v>
      </c>
      <c r="AJ591" s="34" t="s">
        <v>1328</v>
      </c>
      <c r="AK591" s="34">
        <f t="shared" si="271"/>
        <v>0</v>
      </c>
      <c r="AL591" s="34" t="s">
        <v>1353</v>
      </c>
      <c r="AM591" s="34">
        <f t="shared" si="272"/>
        <v>0</v>
      </c>
      <c r="AN591" s="34" t="s">
        <v>74</v>
      </c>
      <c r="AO591" s="34">
        <f t="shared" si="273"/>
        <v>0</v>
      </c>
      <c r="AP591" s="34" t="s">
        <v>1338</v>
      </c>
      <c r="AQ591" s="34">
        <f t="shared" si="274"/>
        <v>0</v>
      </c>
      <c r="AR591" s="34" t="s">
        <v>1346</v>
      </c>
      <c r="AS591" s="34">
        <f t="shared" si="275"/>
        <v>0</v>
      </c>
      <c r="AT591" s="34" t="s">
        <v>224</v>
      </c>
      <c r="AU591" s="34" t="s">
        <v>1320</v>
      </c>
      <c r="AV591" s="34">
        <f t="shared" si="276"/>
        <v>0</v>
      </c>
      <c r="AW591" s="34" t="s">
        <v>982</v>
      </c>
      <c r="AX591" s="34">
        <f t="shared" si="276"/>
        <v>0</v>
      </c>
      <c r="AY591" s="34" t="s">
        <v>1361</v>
      </c>
      <c r="AZ591" s="34">
        <f t="shared" si="276"/>
        <v>0</v>
      </c>
      <c r="BA591" s="34" t="s">
        <v>74</v>
      </c>
      <c r="BB591" s="34">
        <f t="shared" si="276"/>
        <v>0</v>
      </c>
      <c r="BC591" s="34" t="s">
        <v>1338</v>
      </c>
      <c r="BD591" s="34">
        <f t="shared" si="277"/>
        <v>0</v>
      </c>
      <c r="BE591" s="34" t="s">
        <v>1346</v>
      </c>
      <c r="BF591" s="34">
        <f t="shared" si="278"/>
        <v>0</v>
      </c>
      <c r="BG591" s="34">
        <v>5</v>
      </c>
      <c r="BH591" s="34" t="s">
        <v>1320</v>
      </c>
      <c r="BI591" s="34">
        <f t="shared" si="279"/>
        <v>0</v>
      </c>
      <c r="BJ591" s="34" t="s">
        <v>982</v>
      </c>
      <c r="BK591" s="34">
        <f t="shared" si="280"/>
        <v>0</v>
      </c>
      <c r="BL591" s="34" t="s">
        <v>1354</v>
      </c>
      <c r="BM591" s="34">
        <f t="shared" si="281"/>
        <v>0</v>
      </c>
      <c r="BN591" s="34" t="s">
        <v>74</v>
      </c>
      <c r="BO591" s="34">
        <f t="shared" si="282"/>
        <v>0</v>
      </c>
      <c r="BP591" s="34" t="s">
        <v>1338</v>
      </c>
      <c r="BQ591" s="34">
        <f t="shared" si="283"/>
        <v>0</v>
      </c>
      <c r="BR591" s="34" t="s">
        <v>1346</v>
      </c>
      <c r="BS591" s="34">
        <f t="shared" si="284"/>
        <v>0</v>
      </c>
      <c r="BT591" s="34">
        <v>5</v>
      </c>
      <c r="BU591" s="34" t="s">
        <v>1320</v>
      </c>
      <c r="BV591" s="34">
        <f t="shared" si="292"/>
        <v>0</v>
      </c>
      <c r="BW591" s="34" t="s">
        <v>1329</v>
      </c>
      <c r="BX591" s="34">
        <f t="shared" si="292"/>
        <v>0</v>
      </c>
      <c r="BY591" s="34" t="s">
        <v>70</v>
      </c>
      <c r="BZ591" s="34">
        <f t="shared" si="292"/>
        <v>0</v>
      </c>
      <c r="CA591" s="34" t="s">
        <v>21</v>
      </c>
      <c r="CB591" s="34">
        <f t="shared" si="292"/>
        <v>0</v>
      </c>
      <c r="CC591" s="34" t="s">
        <v>1338</v>
      </c>
      <c r="CD591" s="34">
        <f t="shared" si="293"/>
        <v>0</v>
      </c>
      <c r="CE591" s="34" t="s">
        <v>1346</v>
      </c>
      <c r="CF591" s="34">
        <f t="shared" si="294"/>
        <v>0</v>
      </c>
      <c r="CG591" s="34">
        <v>5</v>
      </c>
      <c r="CH591" s="34" t="s">
        <v>1320</v>
      </c>
      <c r="CI591" s="34">
        <f t="shared" si="295"/>
        <v>0</v>
      </c>
      <c r="CJ591" s="34" t="s">
        <v>1329</v>
      </c>
      <c r="CK591" s="34">
        <f t="shared" si="296"/>
        <v>0</v>
      </c>
      <c r="CL591" s="34" t="s">
        <v>70</v>
      </c>
      <c r="CM591" s="34">
        <f t="shared" si="297"/>
        <v>0</v>
      </c>
      <c r="CN591" s="34" t="s">
        <v>1337</v>
      </c>
      <c r="CO591" s="34">
        <f t="shared" si="298"/>
        <v>0</v>
      </c>
      <c r="CP591" s="34" t="s">
        <v>1338</v>
      </c>
      <c r="CQ591" s="34">
        <f t="shared" si="299"/>
        <v>0</v>
      </c>
      <c r="CR591" s="34" t="s">
        <v>1346</v>
      </c>
      <c r="CS591" s="34">
        <f t="shared" si="300"/>
        <v>0</v>
      </c>
    </row>
    <row r="592" spans="1:97" s="44" customFormat="1" ht="15.75">
      <c r="A592" s="42" t="s">
        <v>1270</v>
      </c>
      <c r="B592" s="40" t="s">
        <v>763</v>
      </c>
      <c r="C592" s="42" t="s">
        <v>44</v>
      </c>
      <c r="D592" s="42" t="s">
        <v>9</v>
      </c>
      <c r="E592" s="35"/>
      <c r="F592" s="42">
        <v>0</v>
      </c>
      <c r="G592" s="34">
        <v>0</v>
      </c>
      <c r="H592" s="34">
        <v>87</v>
      </c>
      <c r="I592" s="34">
        <v>56</v>
      </c>
      <c r="J592" s="34">
        <v>64</v>
      </c>
      <c r="K592" s="73">
        <v>54</v>
      </c>
      <c r="L592" s="34">
        <v>50</v>
      </c>
      <c r="M592" s="34">
        <v>38</v>
      </c>
      <c r="N592" s="34">
        <v>349</v>
      </c>
      <c r="O592" s="34" t="str">
        <f>IF(D592="理科",IF(N592&gt;=分数线!$C$2,"本科",""),IF(D592="文科",IF(N592&gt;=分数线!$C$3,"本科","")))</f>
        <v/>
      </c>
      <c r="P592" s="34">
        <f t="shared" si="301"/>
        <v>0</v>
      </c>
      <c r="Q592" s="34" t="str">
        <f>IF(D592="理科",IF(N592&gt;=分数线!$C$6,"重本",""),IF(D592="文科",IF(N592&gt;=分数线!$C$7,"重本","")))</f>
        <v/>
      </c>
      <c r="R592" s="34">
        <f t="shared" si="265"/>
        <v>0</v>
      </c>
      <c r="S592" s="34">
        <f t="shared" si="266"/>
        <v>0</v>
      </c>
      <c r="T592" s="34">
        <v>7</v>
      </c>
      <c r="U592" s="34" t="s">
        <v>1362</v>
      </c>
      <c r="V592" s="34">
        <f t="shared" si="267"/>
        <v>0</v>
      </c>
      <c r="W592" s="34" t="s">
        <v>1363</v>
      </c>
      <c r="X592" s="34">
        <f t="shared" si="267"/>
        <v>0</v>
      </c>
      <c r="Y592" s="34" t="s">
        <v>1332</v>
      </c>
      <c r="Z592" s="34">
        <f t="shared" si="267"/>
        <v>0</v>
      </c>
      <c r="AA592" s="34" t="s">
        <v>74</v>
      </c>
      <c r="AB592" s="34">
        <f t="shared" si="267"/>
        <v>0</v>
      </c>
      <c r="AC592" s="34" t="s">
        <v>1341</v>
      </c>
      <c r="AD592" s="34">
        <f t="shared" si="268"/>
        <v>0</v>
      </c>
      <c r="AE592" s="34" t="s">
        <v>1347</v>
      </c>
      <c r="AF592" s="34">
        <f t="shared" si="269"/>
        <v>0</v>
      </c>
      <c r="AG592" s="34" t="s">
        <v>226</v>
      </c>
      <c r="AH592" s="34" t="s">
        <v>1320</v>
      </c>
      <c r="AI592" s="34">
        <f t="shared" si="270"/>
        <v>0</v>
      </c>
      <c r="AJ592" s="34" t="s">
        <v>1327</v>
      </c>
      <c r="AK592" s="34">
        <f t="shared" si="271"/>
        <v>0</v>
      </c>
      <c r="AL592" s="34" t="s">
        <v>1332</v>
      </c>
      <c r="AM592" s="34">
        <f t="shared" si="272"/>
        <v>0</v>
      </c>
      <c r="AN592" s="34" t="s">
        <v>1367</v>
      </c>
      <c r="AO592" s="34">
        <f t="shared" si="273"/>
        <v>0</v>
      </c>
      <c r="AP592" s="34" t="s">
        <v>1341</v>
      </c>
      <c r="AQ592" s="34">
        <f t="shared" si="274"/>
        <v>0</v>
      </c>
      <c r="AR592" s="34" t="s">
        <v>1346</v>
      </c>
      <c r="AS592" s="34">
        <f t="shared" si="275"/>
        <v>0</v>
      </c>
      <c r="AT592" s="34" t="e">
        <v>#N/A</v>
      </c>
      <c r="AU592" s="34" t="e">
        <v>#N/A</v>
      </c>
      <c r="AV592" s="34">
        <f t="shared" si="276"/>
        <v>0</v>
      </c>
      <c r="AW592" s="34" t="e">
        <v>#N/A</v>
      </c>
      <c r="AX592" s="34">
        <f t="shared" si="276"/>
        <v>0</v>
      </c>
      <c r="AY592" s="34" t="e">
        <v>#N/A</v>
      </c>
      <c r="AZ592" s="34">
        <f t="shared" si="276"/>
        <v>0</v>
      </c>
      <c r="BA592" s="34" t="e">
        <v>#N/A</v>
      </c>
      <c r="BB592" s="34">
        <f t="shared" si="276"/>
        <v>0</v>
      </c>
      <c r="BC592" s="34" t="e">
        <v>#N/A</v>
      </c>
      <c r="BD592" s="34">
        <f t="shared" si="277"/>
        <v>0</v>
      </c>
      <c r="BE592" s="34" t="e">
        <v>#N/A</v>
      </c>
      <c r="BF592" s="34">
        <f t="shared" si="278"/>
        <v>0</v>
      </c>
      <c r="BG592" s="34" t="e">
        <v>#N/A</v>
      </c>
      <c r="BH592" s="34" t="e">
        <v>#N/A</v>
      </c>
      <c r="BI592" s="34">
        <f t="shared" si="279"/>
        <v>0</v>
      </c>
      <c r="BJ592" s="34" t="e">
        <v>#N/A</v>
      </c>
      <c r="BK592" s="34">
        <f t="shared" si="280"/>
        <v>0</v>
      </c>
      <c r="BL592" s="34" t="e">
        <v>#N/A</v>
      </c>
      <c r="BM592" s="34">
        <f t="shared" si="281"/>
        <v>0</v>
      </c>
      <c r="BN592" s="34" t="e">
        <v>#N/A</v>
      </c>
      <c r="BO592" s="34">
        <f t="shared" si="282"/>
        <v>0</v>
      </c>
      <c r="BP592" s="34" t="e">
        <v>#N/A</v>
      </c>
      <c r="BQ592" s="34">
        <f t="shared" si="283"/>
        <v>0</v>
      </c>
      <c r="BR592" s="34" t="e">
        <v>#N/A</v>
      </c>
      <c r="BS592" s="34">
        <f t="shared" si="284"/>
        <v>0</v>
      </c>
      <c r="BT592" s="34">
        <v>1</v>
      </c>
      <c r="BU592" s="34" t="s">
        <v>1320</v>
      </c>
      <c r="BV592" s="34">
        <f t="shared" si="292"/>
        <v>0</v>
      </c>
      <c r="BW592" s="34" t="s">
        <v>1327</v>
      </c>
      <c r="BX592" s="34">
        <f t="shared" si="292"/>
        <v>0</v>
      </c>
      <c r="BY592" s="34" t="s">
        <v>1332</v>
      </c>
      <c r="BZ592" s="34">
        <f t="shared" si="292"/>
        <v>0</v>
      </c>
      <c r="CA592" s="34" t="s">
        <v>1336</v>
      </c>
      <c r="CB592" s="34">
        <f t="shared" si="292"/>
        <v>0</v>
      </c>
      <c r="CC592" s="34" t="s">
        <v>1341</v>
      </c>
      <c r="CD592" s="34">
        <f t="shared" si="293"/>
        <v>0</v>
      </c>
      <c r="CE592" s="34" t="s">
        <v>1346</v>
      </c>
      <c r="CF592" s="34">
        <f t="shared" si="294"/>
        <v>0</v>
      </c>
      <c r="CG592" s="34">
        <v>1</v>
      </c>
      <c r="CH592" s="34" t="s">
        <v>1320</v>
      </c>
      <c r="CI592" s="34">
        <f t="shared" si="295"/>
        <v>0</v>
      </c>
      <c r="CJ592" s="34" t="s">
        <v>1327</v>
      </c>
      <c r="CK592" s="34">
        <f t="shared" si="296"/>
        <v>0</v>
      </c>
      <c r="CL592" s="34" t="s">
        <v>1332</v>
      </c>
      <c r="CM592" s="34">
        <f t="shared" si="297"/>
        <v>0</v>
      </c>
      <c r="CN592" s="34" t="s">
        <v>1336</v>
      </c>
      <c r="CO592" s="34">
        <f t="shared" si="298"/>
        <v>0</v>
      </c>
      <c r="CP592" s="34" t="s">
        <v>1341</v>
      </c>
      <c r="CQ592" s="34">
        <f t="shared" si="299"/>
        <v>0</v>
      </c>
      <c r="CR592" s="34" t="s">
        <v>1346</v>
      </c>
      <c r="CS592" s="34">
        <f t="shared" si="300"/>
        <v>0</v>
      </c>
    </row>
    <row r="593" spans="1:97" s="44" customFormat="1" ht="15.75">
      <c r="A593" s="42" t="s">
        <v>1271</v>
      </c>
      <c r="B593" s="40" t="s">
        <v>764</v>
      </c>
      <c r="C593" s="42" t="s">
        <v>44</v>
      </c>
      <c r="D593" s="42" t="s">
        <v>9</v>
      </c>
      <c r="E593" s="35"/>
      <c r="F593" s="42">
        <v>0</v>
      </c>
      <c r="G593" s="34">
        <v>0</v>
      </c>
      <c r="H593" s="34">
        <v>98</v>
      </c>
      <c r="I593" s="34">
        <v>61</v>
      </c>
      <c r="J593" s="34">
        <v>47</v>
      </c>
      <c r="K593" s="73">
        <v>52.5</v>
      </c>
      <c r="L593" s="34">
        <v>62.5</v>
      </c>
      <c r="M593" s="34">
        <v>26</v>
      </c>
      <c r="N593" s="34">
        <v>347</v>
      </c>
      <c r="O593" s="34" t="str">
        <f>IF(D593="理科",IF(N593&gt;=分数线!$C$2,"本科",""),IF(D593="文科",IF(N593&gt;=分数线!$C$3,"本科","")))</f>
        <v/>
      </c>
      <c r="P593" s="34">
        <f t="shared" si="301"/>
        <v>0</v>
      </c>
      <c r="Q593" s="34" t="str">
        <f>IF(D593="理科",IF(N593&gt;=分数线!$C$6,"重本",""),IF(D593="文科",IF(N593&gt;=分数线!$C$7,"重本","")))</f>
        <v/>
      </c>
      <c r="R593" s="34">
        <f t="shared" si="265"/>
        <v>0</v>
      </c>
      <c r="S593" s="34">
        <f t="shared" si="266"/>
        <v>0</v>
      </c>
      <c r="T593" s="34">
        <v>8</v>
      </c>
      <c r="U593" s="34" t="s">
        <v>1324</v>
      </c>
      <c r="V593" s="34">
        <f t="shared" si="267"/>
        <v>0</v>
      </c>
      <c r="W593" s="34" t="s">
        <v>1330</v>
      </c>
      <c r="X593" s="34">
        <f t="shared" si="267"/>
        <v>0</v>
      </c>
      <c r="Y593" s="34" t="s">
        <v>1365</v>
      </c>
      <c r="Z593" s="34">
        <f t="shared" si="267"/>
        <v>0</v>
      </c>
      <c r="AA593" s="34" t="s">
        <v>1336</v>
      </c>
      <c r="AB593" s="34">
        <f t="shared" si="267"/>
        <v>0</v>
      </c>
      <c r="AC593" s="34" t="s">
        <v>1338</v>
      </c>
      <c r="AD593" s="34">
        <f t="shared" si="268"/>
        <v>0</v>
      </c>
      <c r="AE593" s="34" t="s">
        <v>1368</v>
      </c>
      <c r="AF593" s="34">
        <f t="shared" si="269"/>
        <v>0</v>
      </c>
      <c r="AG593" s="34" t="s">
        <v>226</v>
      </c>
      <c r="AH593" s="34" t="s">
        <v>1320</v>
      </c>
      <c r="AI593" s="34">
        <f t="shared" si="270"/>
        <v>0</v>
      </c>
      <c r="AJ593" s="34" t="s">
        <v>1327</v>
      </c>
      <c r="AK593" s="34">
        <f t="shared" si="271"/>
        <v>0</v>
      </c>
      <c r="AL593" s="34" t="s">
        <v>1332</v>
      </c>
      <c r="AM593" s="34">
        <f t="shared" si="272"/>
        <v>0</v>
      </c>
      <c r="AN593" s="34" t="s">
        <v>1367</v>
      </c>
      <c r="AO593" s="34">
        <f t="shared" si="273"/>
        <v>0</v>
      </c>
      <c r="AP593" s="34" t="s">
        <v>1341</v>
      </c>
      <c r="AQ593" s="34">
        <f t="shared" si="274"/>
        <v>0</v>
      </c>
      <c r="AR593" s="34" t="s">
        <v>1346</v>
      </c>
      <c r="AS593" s="34">
        <f t="shared" si="275"/>
        <v>0</v>
      </c>
      <c r="AT593" s="34" t="s">
        <v>226</v>
      </c>
      <c r="AU593" s="34" t="s">
        <v>1320</v>
      </c>
      <c r="AV593" s="34">
        <f t="shared" si="276"/>
        <v>0</v>
      </c>
      <c r="AW593" s="34" t="s">
        <v>1327</v>
      </c>
      <c r="AX593" s="34">
        <f t="shared" si="276"/>
        <v>0</v>
      </c>
      <c r="AY593" s="34" t="s">
        <v>1332</v>
      </c>
      <c r="AZ593" s="34">
        <f t="shared" si="276"/>
        <v>0</v>
      </c>
      <c r="BA593" s="34" t="s">
        <v>1336</v>
      </c>
      <c r="BB593" s="34">
        <f t="shared" si="276"/>
        <v>0</v>
      </c>
      <c r="BC593" s="34" t="s">
        <v>1341</v>
      </c>
      <c r="BD593" s="34">
        <f t="shared" si="277"/>
        <v>0</v>
      </c>
      <c r="BE593" s="34" t="s">
        <v>1346</v>
      </c>
      <c r="BF593" s="34">
        <f t="shared" si="278"/>
        <v>0</v>
      </c>
      <c r="BG593" s="34">
        <v>1</v>
      </c>
      <c r="BH593" s="34" t="s">
        <v>1320</v>
      </c>
      <c r="BI593" s="34">
        <f t="shared" si="279"/>
        <v>0</v>
      </c>
      <c r="BJ593" s="34" t="s">
        <v>1327</v>
      </c>
      <c r="BK593" s="34">
        <f t="shared" si="280"/>
        <v>0</v>
      </c>
      <c r="BL593" s="34" t="s">
        <v>1332</v>
      </c>
      <c r="BM593" s="34">
        <f t="shared" si="281"/>
        <v>0</v>
      </c>
      <c r="BN593" s="34" t="s">
        <v>1336</v>
      </c>
      <c r="BO593" s="34">
        <f t="shared" si="282"/>
        <v>0</v>
      </c>
      <c r="BP593" s="34" t="s">
        <v>1341</v>
      </c>
      <c r="BQ593" s="34">
        <f t="shared" si="283"/>
        <v>0</v>
      </c>
      <c r="BR593" s="34" t="s">
        <v>1346</v>
      </c>
      <c r="BS593" s="34">
        <f t="shared" si="284"/>
        <v>0</v>
      </c>
      <c r="BT593" s="34">
        <v>1</v>
      </c>
      <c r="BU593" s="34" t="s">
        <v>1320</v>
      </c>
      <c r="BV593" s="34">
        <f t="shared" si="292"/>
        <v>0</v>
      </c>
      <c r="BW593" s="34" t="s">
        <v>1327</v>
      </c>
      <c r="BX593" s="34">
        <f t="shared" si="292"/>
        <v>0</v>
      </c>
      <c r="BY593" s="34" t="s">
        <v>1332</v>
      </c>
      <c r="BZ593" s="34">
        <f t="shared" si="292"/>
        <v>0</v>
      </c>
      <c r="CA593" s="34" t="s">
        <v>1336</v>
      </c>
      <c r="CB593" s="34">
        <f t="shared" si="292"/>
        <v>0</v>
      </c>
      <c r="CC593" s="34" t="s">
        <v>1341</v>
      </c>
      <c r="CD593" s="34">
        <f t="shared" si="293"/>
        <v>0</v>
      </c>
      <c r="CE593" s="34" t="s">
        <v>1346</v>
      </c>
      <c r="CF593" s="34">
        <f t="shared" si="294"/>
        <v>0</v>
      </c>
      <c r="CG593" s="34">
        <v>1</v>
      </c>
      <c r="CH593" s="34" t="s">
        <v>1320</v>
      </c>
      <c r="CI593" s="34">
        <f t="shared" si="295"/>
        <v>0</v>
      </c>
      <c r="CJ593" s="34" t="s">
        <v>1327</v>
      </c>
      <c r="CK593" s="34">
        <f t="shared" si="296"/>
        <v>0</v>
      </c>
      <c r="CL593" s="34" t="s">
        <v>1332</v>
      </c>
      <c r="CM593" s="34">
        <f t="shared" si="297"/>
        <v>0</v>
      </c>
      <c r="CN593" s="34" t="s">
        <v>1336</v>
      </c>
      <c r="CO593" s="34">
        <f t="shared" si="298"/>
        <v>0</v>
      </c>
      <c r="CP593" s="34" t="s">
        <v>1341</v>
      </c>
      <c r="CQ593" s="34">
        <f t="shared" si="299"/>
        <v>0</v>
      </c>
      <c r="CR593" s="34" t="s">
        <v>1346</v>
      </c>
      <c r="CS593" s="34">
        <f t="shared" si="300"/>
        <v>0</v>
      </c>
    </row>
    <row r="594" spans="1:97" s="44" customFormat="1" ht="15.75">
      <c r="A594" s="42" t="s">
        <v>1272</v>
      </c>
      <c r="B594" s="40" t="s">
        <v>765</v>
      </c>
      <c r="C594" s="42" t="s">
        <v>44</v>
      </c>
      <c r="D594" s="42" t="s">
        <v>9</v>
      </c>
      <c r="E594" s="35"/>
      <c r="F594" s="42">
        <v>0</v>
      </c>
      <c r="G594" s="34">
        <v>0</v>
      </c>
      <c r="H594" s="34">
        <v>86</v>
      </c>
      <c r="I594" s="34">
        <v>71</v>
      </c>
      <c r="J594" s="34">
        <v>55</v>
      </c>
      <c r="K594" s="73">
        <v>49</v>
      </c>
      <c r="L594" s="34">
        <v>48</v>
      </c>
      <c r="M594" s="34">
        <v>37</v>
      </c>
      <c r="N594" s="34">
        <v>346</v>
      </c>
      <c r="O594" s="34" t="str">
        <f>IF(D594="理科",IF(N594&gt;=分数线!$C$2,"本科",""),IF(D594="文科",IF(N594&gt;=分数线!$C$3,"本科","")))</f>
        <v/>
      </c>
      <c r="P594" s="34">
        <f t="shared" si="301"/>
        <v>0</v>
      </c>
      <c r="Q594" s="34" t="str">
        <f>IF(D594="理科",IF(N594&gt;=分数线!$C$6,"重本",""),IF(D594="文科",IF(N594&gt;=分数线!$C$7,"重本","")))</f>
        <v/>
      </c>
      <c r="R594" s="34">
        <f t="shared" si="265"/>
        <v>0</v>
      </c>
      <c r="S594" s="34">
        <f t="shared" si="266"/>
        <v>0</v>
      </c>
      <c r="T594" s="34">
        <v>6</v>
      </c>
      <c r="U594" s="34" t="s">
        <v>1321</v>
      </c>
      <c r="V594" s="34">
        <f t="shared" si="267"/>
        <v>0</v>
      </c>
      <c r="W594" s="34" t="s">
        <v>1328</v>
      </c>
      <c r="X594" s="34">
        <f t="shared" si="267"/>
        <v>0</v>
      </c>
      <c r="Y594" s="34" t="s">
        <v>1353</v>
      </c>
      <c r="Z594" s="34">
        <f t="shared" si="267"/>
        <v>0</v>
      </c>
      <c r="AA594" s="34" t="s">
        <v>74</v>
      </c>
      <c r="AB594" s="34">
        <f t="shared" si="267"/>
        <v>0</v>
      </c>
      <c r="AC594" s="34" t="s">
        <v>75</v>
      </c>
      <c r="AD594" s="34">
        <f t="shared" si="268"/>
        <v>0</v>
      </c>
      <c r="AE594" s="34" t="s">
        <v>1368</v>
      </c>
      <c r="AF594" s="34">
        <f t="shared" si="269"/>
        <v>0</v>
      </c>
      <c r="AG594" s="34" t="s">
        <v>222</v>
      </c>
      <c r="AH594" s="34" t="s">
        <v>1321</v>
      </c>
      <c r="AI594" s="34">
        <f t="shared" si="270"/>
        <v>0</v>
      </c>
      <c r="AJ594" s="34" t="s">
        <v>1364</v>
      </c>
      <c r="AK594" s="34">
        <f t="shared" si="271"/>
        <v>0</v>
      </c>
      <c r="AL594" s="34" t="s">
        <v>1333</v>
      </c>
      <c r="AM594" s="34">
        <f t="shared" si="272"/>
        <v>0</v>
      </c>
      <c r="AN594" s="34" t="s">
        <v>1336</v>
      </c>
      <c r="AO594" s="34">
        <f t="shared" si="273"/>
        <v>0</v>
      </c>
      <c r="AP594" s="34" t="s">
        <v>1338</v>
      </c>
      <c r="AQ594" s="34">
        <f t="shared" si="274"/>
        <v>0</v>
      </c>
      <c r="AR594" s="34" t="s">
        <v>1347</v>
      </c>
      <c r="AS594" s="34">
        <f t="shared" si="275"/>
        <v>0</v>
      </c>
      <c r="AT594" s="34" t="s">
        <v>222</v>
      </c>
      <c r="AU594" s="34" t="s">
        <v>1321</v>
      </c>
      <c r="AV594" s="34">
        <f t="shared" si="276"/>
        <v>0</v>
      </c>
      <c r="AW594" s="34" t="s">
        <v>1328</v>
      </c>
      <c r="AX594" s="34">
        <f t="shared" si="276"/>
        <v>0</v>
      </c>
      <c r="AY594" s="34" t="s">
        <v>1333</v>
      </c>
      <c r="AZ594" s="34">
        <f t="shared" si="276"/>
        <v>0</v>
      </c>
      <c r="BA594" s="34" t="s">
        <v>74</v>
      </c>
      <c r="BB594" s="34">
        <f t="shared" si="276"/>
        <v>0</v>
      </c>
      <c r="BC594" s="34" t="s">
        <v>1338</v>
      </c>
      <c r="BD594" s="34">
        <f t="shared" si="277"/>
        <v>0</v>
      </c>
      <c r="BE594" s="34" t="s">
        <v>1347</v>
      </c>
      <c r="BF594" s="34">
        <f t="shared" si="278"/>
        <v>0</v>
      </c>
      <c r="BG594" s="34">
        <v>2</v>
      </c>
      <c r="BH594" s="34" t="s">
        <v>1321</v>
      </c>
      <c r="BI594" s="34">
        <f t="shared" si="279"/>
        <v>0</v>
      </c>
      <c r="BJ594" s="34" t="s">
        <v>1328</v>
      </c>
      <c r="BK594" s="34">
        <f t="shared" si="280"/>
        <v>0</v>
      </c>
      <c r="BL594" s="34" t="s">
        <v>1333</v>
      </c>
      <c r="BM594" s="34">
        <f t="shared" si="281"/>
        <v>0</v>
      </c>
      <c r="BN594" s="34" t="s">
        <v>74</v>
      </c>
      <c r="BO594" s="34">
        <f t="shared" si="282"/>
        <v>0</v>
      </c>
      <c r="BP594" s="34" t="s">
        <v>1338</v>
      </c>
      <c r="BQ594" s="34">
        <f t="shared" si="283"/>
        <v>0</v>
      </c>
      <c r="BR594" s="34" t="s">
        <v>1347</v>
      </c>
      <c r="BS594" s="34">
        <f t="shared" si="284"/>
        <v>0</v>
      </c>
      <c r="BT594" s="34">
        <v>2</v>
      </c>
      <c r="BU594" s="34" t="s">
        <v>1321</v>
      </c>
      <c r="BV594" s="34">
        <f t="shared" si="292"/>
        <v>0</v>
      </c>
      <c r="BW594" s="34" t="s">
        <v>1328</v>
      </c>
      <c r="BX594" s="34">
        <f t="shared" si="292"/>
        <v>0</v>
      </c>
      <c r="BY594" s="34" t="s">
        <v>1333</v>
      </c>
      <c r="BZ594" s="34">
        <f t="shared" si="292"/>
        <v>0</v>
      </c>
      <c r="CA594" s="34" t="s">
        <v>21</v>
      </c>
      <c r="CB594" s="34">
        <f t="shared" si="292"/>
        <v>0</v>
      </c>
      <c r="CC594" s="34" t="s">
        <v>1338</v>
      </c>
      <c r="CD594" s="34">
        <f t="shared" si="293"/>
        <v>0</v>
      </c>
      <c r="CE594" s="34" t="s">
        <v>1347</v>
      </c>
      <c r="CF594" s="34">
        <f t="shared" si="294"/>
        <v>0</v>
      </c>
      <c r="CG594" s="34">
        <v>2</v>
      </c>
      <c r="CH594" s="34" t="s">
        <v>1321</v>
      </c>
      <c r="CI594" s="34">
        <f t="shared" si="295"/>
        <v>0</v>
      </c>
      <c r="CJ594" s="34" t="s">
        <v>1328</v>
      </c>
      <c r="CK594" s="34">
        <f t="shared" si="296"/>
        <v>0</v>
      </c>
      <c r="CL594" s="34" t="s">
        <v>1333</v>
      </c>
      <c r="CM594" s="34">
        <f t="shared" si="297"/>
        <v>0</v>
      </c>
      <c r="CN594" s="34" t="s">
        <v>1337</v>
      </c>
      <c r="CO594" s="34">
        <f t="shared" si="298"/>
        <v>0</v>
      </c>
      <c r="CP594" s="34" t="s">
        <v>1338</v>
      </c>
      <c r="CQ594" s="34">
        <f t="shared" si="299"/>
        <v>0</v>
      </c>
      <c r="CR594" s="34" t="s">
        <v>1347</v>
      </c>
      <c r="CS594" s="34">
        <f t="shared" si="300"/>
        <v>0</v>
      </c>
    </row>
    <row r="595" spans="1:97" s="44" customFormat="1" ht="15.75">
      <c r="A595" s="42" t="s">
        <v>1273</v>
      </c>
      <c r="B595" s="40" t="s">
        <v>766</v>
      </c>
      <c r="C595" s="42" t="s">
        <v>44</v>
      </c>
      <c r="D595" s="42" t="s">
        <v>9</v>
      </c>
      <c r="E595" s="35"/>
      <c r="F595" s="42">
        <v>0</v>
      </c>
      <c r="G595" s="34">
        <v>0</v>
      </c>
      <c r="H595" s="34">
        <v>87</v>
      </c>
      <c r="I595" s="34">
        <v>67</v>
      </c>
      <c r="J595" s="34">
        <v>46</v>
      </c>
      <c r="K595" s="73">
        <v>57.5</v>
      </c>
      <c r="L595" s="34">
        <v>51</v>
      </c>
      <c r="M595" s="34">
        <v>37</v>
      </c>
      <c r="N595" s="34">
        <v>346</v>
      </c>
      <c r="O595" s="34" t="str">
        <f>IF(D595="理科",IF(N595&gt;=分数线!$C$2,"本科",""),IF(D595="文科",IF(N595&gt;=分数线!$C$3,"本科","")))</f>
        <v/>
      </c>
      <c r="P595" s="34">
        <f t="shared" si="301"/>
        <v>0</v>
      </c>
      <c r="Q595" s="34" t="str">
        <f>IF(D595="理科",IF(N595&gt;=分数线!$C$6,"重本",""),IF(D595="文科",IF(N595&gt;=分数线!$C$7,"重本","")))</f>
        <v/>
      </c>
      <c r="R595" s="34">
        <f t="shared" si="265"/>
        <v>0</v>
      </c>
      <c r="S595" s="34">
        <f t="shared" si="266"/>
        <v>0</v>
      </c>
      <c r="T595" s="34">
        <v>7</v>
      </c>
      <c r="U595" s="34" t="s">
        <v>1362</v>
      </c>
      <c r="V595" s="34">
        <f t="shared" si="267"/>
        <v>0</v>
      </c>
      <c r="W595" s="34" t="s">
        <v>1363</v>
      </c>
      <c r="X595" s="34">
        <f t="shared" si="267"/>
        <v>0</v>
      </c>
      <c r="Y595" s="34" t="s">
        <v>1332</v>
      </c>
      <c r="Z595" s="34">
        <f t="shared" si="267"/>
        <v>0</v>
      </c>
      <c r="AA595" s="34" t="s">
        <v>74</v>
      </c>
      <c r="AB595" s="34">
        <f t="shared" si="267"/>
        <v>0</v>
      </c>
      <c r="AC595" s="34" t="s">
        <v>1341</v>
      </c>
      <c r="AD595" s="34">
        <f t="shared" si="268"/>
        <v>0</v>
      </c>
      <c r="AE595" s="34" t="s">
        <v>1347</v>
      </c>
      <c r="AF595" s="34">
        <f t="shared" si="269"/>
        <v>0</v>
      </c>
      <c r="AG595" s="34" t="s">
        <v>224</v>
      </c>
      <c r="AH595" s="34" t="s">
        <v>1320</v>
      </c>
      <c r="AI595" s="34">
        <f t="shared" si="270"/>
        <v>0</v>
      </c>
      <c r="AJ595" s="34" t="s">
        <v>1328</v>
      </c>
      <c r="AK595" s="34">
        <f t="shared" si="271"/>
        <v>0</v>
      </c>
      <c r="AL595" s="34" t="s">
        <v>1353</v>
      </c>
      <c r="AM595" s="34">
        <f t="shared" si="272"/>
        <v>0</v>
      </c>
      <c r="AN595" s="34" t="s">
        <v>74</v>
      </c>
      <c r="AO595" s="34">
        <f t="shared" si="273"/>
        <v>0</v>
      </c>
      <c r="AP595" s="34" t="s">
        <v>1338</v>
      </c>
      <c r="AQ595" s="34">
        <f t="shared" si="274"/>
        <v>0</v>
      </c>
      <c r="AR595" s="34" t="s">
        <v>1346</v>
      </c>
      <c r="AS595" s="34">
        <f t="shared" si="275"/>
        <v>0</v>
      </c>
      <c r="AT595" s="34" t="s">
        <v>224</v>
      </c>
      <c r="AU595" s="34" t="s">
        <v>1320</v>
      </c>
      <c r="AV595" s="34">
        <f t="shared" si="276"/>
        <v>0</v>
      </c>
      <c r="AW595" s="34" t="s">
        <v>982</v>
      </c>
      <c r="AX595" s="34">
        <f t="shared" si="276"/>
        <v>0</v>
      </c>
      <c r="AY595" s="34" t="s">
        <v>1361</v>
      </c>
      <c r="AZ595" s="34">
        <f t="shared" si="276"/>
        <v>0</v>
      </c>
      <c r="BA595" s="34" t="s">
        <v>74</v>
      </c>
      <c r="BB595" s="34">
        <f t="shared" si="276"/>
        <v>0</v>
      </c>
      <c r="BC595" s="34" t="s">
        <v>1338</v>
      </c>
      <c r="BD595" s="34">
        <f t="shared" si="277"/>
        <v>0</v>
      </c>
      <c r="BE595" s="34" t="s">
        <v>1346</v>
      </c>
      <c r="BF595" s="34">
        <f t="shared" si="278"/>
        <v>0</v>
      </c>
      <c r="BG595" s="34" t="e">
        <v>#N/A</v>
      </c>
      <c r="BH595" s="34" t="e">
        <v>#N/A</v>
      </c>
      <c r="BI595" s="34">
        <f t="shared" si="279"/>
        <v>0</v>
      </c>
      <c r="BJ595" s="34" t="e">
        <v>#N/A</v>
      </c>
      <c r="BK595" s="34">
        <f t="shared" si="280"/>
        <v>0</v>
      </c>
      <c r="BL595" s="34" t="e">
        <v>#N/A</v>
      </c>
      <c r="BM595" s="34">
        <f t="shared" si="281"/>
        <v>0</v>
      </c>
      <c r="BN595" s="34" t="e">
        <v>#N/A</v>
      </c>
      <c r="BO595" s="34">
        <f t="shared" si="282"/>
        <v>0</v>
      </c>
      <c r="BP595" s="34" t="e">
        <v>#N/A</v>
      </c>
      <c r="BQ595" s="34">
        <f t="shared" si="283"/>
        <v>0</v>
      </c>
      <c r="BR595" s="34" t="e">
        <v>#N/A</v>
      </c>
      <c r="BS595" s="34">
        <f t="shared" si="284"/>
        <v>0</v>
      </c>
      <c r="BT595" s="34">
        <v>5</v>
      </c>
      <c r="BU595" s="34" t="s">
        <v>1320</v>
      </c>
      <c r="BV595" s="34">
        <f t="shared" si="292"/>
        <v>0</v>
      </c>
      <c r="BW595" s="34" t="s">
        <v>1329</v>
      </c>
      <c r="BX595" s="34">
        <f t="shared" si="292"/>
        <v>0</v>
      </c>
      <c r="BY595" s="34" t="s">
        <v>70</v>
      </c>
      <c r="BZ595" s="34">
        <f t="shared" si="292"/>
        <v>0</v>
      </c>
      <c r="CA595" s="34" t="s">
        <v>21</v>
      </c>
      <c r="CB595" s="34">
        <f t="shared" si="292"/>
        <v>0</v>
      </c>
      <c r="CC595" s="34" t="s">
        <v>1338</v>
      </c>
      <c r="CD595" s="34">
        <f t="shared" si="293"/>
        <v>0</v>
      </c>
      <c r="CE595" s="34" t="s">
        <v>1346</v>
      </c>
      <c r="CF595" s="34">
        <f t="shared" si="294"/>
        <v>0</v>
      </c>
      <c r="CG595" s="34">
        <v>5</v>
      </c>
      <c r="CH595" s="34" t="s">
        <v>1320</v>
      </c>
      <c r="CI595" s="34">
        <f t="shared" si="295"/>
        <v>0</v>
      </c>
      <c r="CJ595" s="34" t="s">
        <v>1329</v>
      </c>
      <c r="CK595" s="34">
        <f t="shared" si="296"/>
        <v>0</v>
      </c>
      <c r="CL595" s="34" t="s">
        <v>70</v>
      </c>
      <c r="CM595" s="34">
        <f t="shared" si="297"/>
        <v>0</v>
      </c>
      <c r="CN595" s="34" t="s">
        <v>1337</v>
      </c>
      <c r="CO595" s="34">
        <f t="shared" si="298"/>
        <v>0</v>
      </c>
      <c r="CP595" s="34" t="s">
        <v>1338</v>
      </c>
      <c r="CQ595" s="34">
        <f t="shared" si="299"/>
        <v>0</v>
      </c>
      <c r="CR595" s="34" t="s">
        <v>1346</v>
      </c>
      <c r="CS595" s="34">
        <f t="shared" si="300"/>
        <v>0</v>
      </c>
    </row>
    <row r="596" spans="1:97" s="44" customFormat="1" ht="15.75">
      <c r="A596" s="42" t="s">
        <v>1274</v>
      </c>
      <c r="B596" s="40" t="s">
        <v>767</v>
      </c>
      <c r="C596" s="42" t="s">
        <v>44</v>
      </c>
      <c r="D596" s="42" t="s">
        <v>9</v>
      </c>
      <c r="E596" s="35"/>
      <c r="F596" s="42">
        <v>0</v>
      </c>
      <c r="G596" s="34">
        <v>0</v>
      </c>
      <c r="H596" s="34">
        <v>88</v>
      </c>
      <c r="I596" s="34">
        <v>80</v>
      </c>
      <c r="J596" s="34">
        <v>32</v>
      </c>
      <c r="K596" s="73">
        <v>55.5</v>
      </c>
      <c r="L596" s="34">
        <v>54</v>
      </c>
      <c r="M596" s="34">
        <v>33</v>
      </c>
      <c r="N596" s="34">
        <v>343</v>
      </c>
      <c r="O596" s="34" t="str">
        <f>IF(D596="理科",IF(N596&gt;=分数线!$C$2,"本科",""),IF(D596="文科",IF(N596&gt;=分数线!$C$3,"本科","")))</f>
        <v/>
      </c>
      <c r="P596" s="34">
        <f t="shared" si="301"/>
        <v>0</v>
      </c>
      <c r="Q596" s="34" t="str">
        <f>IF(D596="理科",IF(N596&gt;=分数线!$C$6,"重本",""),IF(D596="文科",IF(N596&gt;=分数线!$C$7,"重本","")))</f>
        <v/>
      </c>
      <c r="R596" s="34">
        <f t="shared" si="265"/>
        <v>0</v>
      </c>
      <c r="S596" s="34">
        <f t="shared" si="266"/>
        <v>0</v>
      </c>
      <c r="T596" s="34">
        <v>3</v>
      </c>
      <c r="U596" s="34" t="s">
        <v>1326</v>
      </c>
      <c r="V596" s="34">
        <f t="shared" si="267"/>
        <v>0</v>
      </c>
      <c r="W596" s="34" t="s">
        <v>1327</v>
      </c>
      <c r="X596" s="34">
        <f t="shared" si="267"/>
        <v>0</v>
      </c>
      <c r="Y596" s="34" t="s">
        <v>69</v>
      </c>
      <c r="Z596" s="34">
        <f t="shared" si="267"/>
        <v>0</v>
      </c>
      <c r="AA596" s="34" t="s">
        <v>1367</v>
      </c>
      <c r="AB596" s="34">
        <f t="shared" si="267"/>
        <v>0</v>
      </c>
      <c r="AC596" s="34" t="s">
        <v>75</v>
      </c>
      <c r="AD596" s="34">
        <f t="shared" si="268"/>
        <v>0</v>
      </c>
      <c r="AE596" s="34" t="s">
        <v>1347</v>
      </c>
      <c r="AF596" s="34">
        <f t="shared" si="269"/>
        <v>0</v>
      </c>
      <c r="AG596" s="34" t="s">
        <v>223</v>
      </c>
      <c r="AH596" s="34" t="s">
        <v>1326</v>
      </c>
      <c r="AI596" s="34">
        <f t="shared" si="270"/>
        <v>0</v>
      </c>
      <c r="AJ596" s="34" t="s">
        <v>1327</v>
      </c>
      <c r="AK596" s="34">
        <f t="shared" si="271"/>
        <v>0</v>
      </c>
      <c r="AL596" s="34" t="s">
        <v>1333</v>
      </c>
      <c r="AM596" s="34">
        <f t="shared" si="272"/>
        <v>0</v>
      </c>
      <c r="AN596" s="34" t="s">
        <v>1367</v>
      </c>
      <c r="AO596" s="34">
        <f t="shared" si="273"/>
        <v>0</v>
      </c>
      <c r="AP596" s="34" t="s">
        <v>1338</v>
      </c>
      <c r="AQ596" s="34">
        <f t="shared" si="274"/>
        <v>0</v>
      </c>
      <c r="AR596" s="34" t="s">
        <v>1347</v>
      </c>
      <c r="AS596" s="34">
        <f t="shared" si="275"/>
        <v>0</v>
      </c>
      <c r="AT596" s="34" t="s">
        <v>223</v>
      </c>
      <c r="AU596" s="34" t="s">
        <v>1323</v>
      </c>
      <c r="AV596" s="34">
        <f t="shared" si="276"/>
        <v>0</v>
      </c>
      <c r="AW596" s="34" t="s">
        <v>1327</v>
      </c>
      <c r="AX596" s="34">
        <f t="shared" si="276"/>
        <v>0</v>
      </c>
      <c r="AY596" s="34" t="s">
        <v>1355</v>
      </c>
      <c r="AZ596" s="34">
        <f t="shared" si="276"/>
        <v>0</v>
      </c>
      <c r="BA596" s="34" t="s">
        <v>1336</v>
      </c>
      <c r="BB596" s="34">
        <f t="shared" si="276"/>
        <v>0</v>
      </c>
      <c r="BC596" s="34" t="s">
        <v>75</v>
      </c>
      <c r="BD596" s="34">
        <f t="shared" si="277"/>
        <v>0</v>
      </c>
      <c r="BE596" s="34" t="s">
        <v>1347</v>
      </c>
      <c r="BF596" s="34">
        <f t="shared" si="278"/>
        <v>0</v>
      </c>
      <c r="BG596" s="34">
        <v>3</v>
      </c>
      <c r="BH596" s="34" t="s">
        <v>1323</v>
      </c>
      <c r="BI596" s="34">
        <f t="shared" si="279"/>
        <v>0</v>
      </c>
      <c r="BJ596" s="34" t="s">
        <v>1327</v>
      </c>
      <c r="BK596" s="34">
        <f t="shared" si="280"/>
        <v>0</v>
      </c>
      <c r="BL596" s="34" t="s">
        <v>1355</v>
      </c>
      <c r="BM596" s="34">
        <f t="shared" si="281"/>
        <v>0</v>
      </c>
      <c r="BN596" s="34" t="s">
        <v>1336</v>
      </c>
      <c r="BO596" s="34">
        <f t="shared" si="282"/>
        <v>0</v>
      </c>
      <c r="BP596" s="34" t="s">
        <v>1338</v>
      </c>
      <c r="BQ596" s="34">
        <f t="shared" si="283"/>
        <v>0</v>
      </c>
      <c r="BR596" s="34" t="s">
        <v>1347</v>
      </c>
      <c r="BS596" s="34">
        <f t="shared" si="284"/>
        <v>0</v>
      </c>
      <c r="BT596" s="34">
        <v>3</v>
      </c>
      <c r="BU596" s="34" t="s">
        <v>1322</v>
      </c>
      <c r="BV596" s="34">
        <f t="shared" si="292"/>
        <v>0</v>
      </c>
      <c r="BW596" s="34" t="s">
        <v>1327</v>
      </c>
      <c r="BX596" s="34">
        <f t="shared" si="292"/>
        <v>0</v>
      </c>
      <c r="BY596" s="34" t="s">
        <v>71</v>
      </c>
      <c r="BZ596" s="34">
        <f t="shared" si="292"/>
        <v>0</v>
      </c>
      <c r="CA596" s="34" t="s">
        <v>1336</v>
      </c>
      <c r="CB596" s="34">
        <f t="shared" si="292"/>
        <v>0</v>
      </c>
      <c r="CC596" s="34" t="s">
        <v>1338</v>
      </c>
      <c r="CD596" s="34">
        <f t="shared" si="293"/>
        <v>0</v>
      </c>
      <c r="CE596" s="34" t="s">
        <v>1347</v>
      </c>
      <c r="CF596" s="34">
        <f t="shared" si="294"/>
        <v>0</v>
      </c>
      <c r="CG596" s="34">
        <v>3</v>
      </c>
      <c r="CH596" s="34" t="s">
        <v>1322</v>
      </c>
      <c r="CI596" s="34">
        <f t="shared" si="295"/>
        <v>0</v>
      </c>
      <c r="CJ596" s="34" t="s">
        <v>1327</v>
      </c>
      <c r="CK596" s="34">
        <f t="shared" si="296"/>
        <v>0</v>
      </c>
      <c r="CL596" s="34" t="s">
        <v>71</v>
      </c>
      <c r="CM596" s="34">
        <f t="shared" si="297"/>
        <v>0</v>
      </c>
      <c r="CN596" s="34" t="s">
        <v>1338</v>
      </c>
      <c r="CO596" s="34">
        <f t="shared" si="298"/>
        <v>0</v>
      </c>
      <c r="CP596" s="34" t="s">
        <v>1336</v>
      </c>
      <c r="CQ596" s="34">
        <f t="shared" si="299"/>
        <v>0</v>
      </c>
      <c r="CR596" s="34" t="s">
        <v>1347</v>
      </c>
      <c r="CS596" s="34">
        <f t="shared" si="300"/>
        <v>0</v>
      </c>
    </row>
    <row r="597" spans="1:97" s="44" customFormat="1" ht="15.75">
      <c r="A597" s="42" t="s">
        <v>1275</v>
      </c>
      <c r="B597" s="40" t="s">
        <v>768</v>
      </c>
      <c r="C597" s="42" t="s">
        <v>44</v>
      </c>
      <c r="D597" s="42" t="s">
        <v>9</v>
      </c>
      <c r="E597" s="35"/>
      <c r="F597" s="42">
        <v>0</v>
      </c>
      <c r="G597" s="34">
        <v>0</v>
      </c>
      <c r="H597" s="34">
        <v>110</v>
      </c>
      <c r="I597" s="34">
        <v>45</v>
      </c>
      <c r="J597" s="34">
        <v>30</v>
      </c>
      <c r="K597" s="73">
        <v>60</v>
      </c>
      <c r="L597" s="34">
        <v>56.5</v>
      </c>
      <c r="M597" s="34">
        <v>41</v>
      </c>
      <c r="N597" s="34">
        <v>343</v>
      </c>
      <c r="O597" s="34" t="str">
        <f>IF(D597="理科",IF(N597&gt;=分数线!$C$2,"本科",""),IF(D597="文科",IF(N597&gt;=分数线!$C$3,"本科","")))</f>
        <v/>
      </c>
      <c r="P597" s="34">
        <f t="shared" si="301"/>
        <v>0</v>
      </c>
      <c r="Q597" s="34" t="str">
        <f>IF(D597="理科",IF(N597&gt;=分数线!$C$6,"重本",""),IF(D597="文科",IF(N597&gt;=分数线!$C$7,"重本","")))</f>
        <v/>
      </c>
      <c r="R597" s="34">
        <f t="shared" si="265"/>
        <v>0</v>
      </c>
      <c r="S597" s="34">
        <f t="shared" si="266"/>
        <v>0</v>
      </c>
      <c r="T597" s="34">
        <v>8</v>
      </c>
      <c r="U597" s="34" t="s">
        <v>1324</v>
      </c>
      <c r="V597" s="34">
        <f t="shared" si="267"/>
        <v>0</v>
      </c>
      <c r="W597" s="34" t="s">
        <v>1330</v>
      </c>
      <c r="X597" s="34">
        <f t="shared" si="267"/>
        <v>0</v>
      </c>
      <c r="Y597" s="34" t="s">
        <v>1365</v>
      </c>
      <c r="Z597" s="34">
        <f t="shared" si="267"/>
        <v>0</v>
      </c>
      <c r="AA597" s="34" t="s">
        <v>1336</v>
      </c>
      <c r="AB597" s="34">
        <f t="shared" si="267"/>
        <v>0</v>
      </c>
      <c r="AC597" s="34" t="s">
        <v>1338</v>
      </c>
      <c r="AD597" s="34">
        <f t="shared" si="268"/>
        <v>0</v>
      </c>
      <c r="AE597" s="34" t="s">
        <v>1368</v>
      </c>
      <c r="AF597" s="34">
        <f t="shared" si="269"/>
        <v>0</v>
      </c>
      <c r="AG597" s="34" t="s">
        <v>223</v>
      </c>
      <c r="AH597" s="34" t="s">
        <v>1326</v>
      </c>
      <c r="AI597" s="34">
        <f t="shared" si="270"/>
        <v>0</v>
      </c>
      <c r="AJ597" s="34" t="s">
        <v>1327</v>
      </c>
      <c r="AK597" s="34">
        <f t="shared" si="271"/>
        <v>0</v>
      </c>
      <c r="AL597" s="34" t="s">
        <v>1333</v>
      </c>
      <c r="AM597" s="34">
        <f t="shared" si="272"/>
        <v>0</v>
      </c>
      <c r="AN597" s="34" t="s">
        <v>1367</v>
      </c>
      <c r="AO597" s="34">
        <f t="shared" si="273"/>
        <v>0</v>
      </c>
      <c r="AP597" s="34" t="s">
        <v>1338</v>
      </c>
      <c r="AQ597" s="34">
        <f t="shared" si="274"/>
        <v>0</v>
      </c>
      <c r="AR597" s="34" t="s">
        <v>1347</v>
      </c>
      <c r="AS597" s="34">
        <f t="shared" si="275"/>
        <v>0</v>
      </c>
      <c r="AT597" s="34" t="s">
        <v>223</v>
      </c>
      <c r="AU597" s="34" t="s">
        <v>1323</v>
      </c>
      <c r="AV597" s="34">
        <f t="shared" si="276"/>
        <v>0</v>
      </c>
      <c r="AW597" s="34" t="s">
        <v>1327</v>
      </c>
      <c r="AX597" s="34">
        <f t="shared" si="276"/>
        <v>0</v>
      </c>
      <c r="AY597" s="34" t="s">
        <v>1355</v>
      </c>
      <c r="AZ597" s="34">
        <f t="shared" si="276"/>
        <v>0</v>
      </c>
      <c r="BA597" s="34" t="s">
        <v>1336</v>
      </c>
      <c r="BB597" s="34">
        <f t="shared" si="276"/>
        <v>0</v>
      </c>
      <c r="BC597" s="34" t="s">
        <v>75</v>
      </c>
      <c r="BD597" s="34">
        <f t="shared" si="277"/>
        <v>0</v>
      </c>
      <c r="BE597" s="34" t="s">
        <v>1347</v>
      </c>
      <c r="BF597" s="34">
        <f t="shared" si="278"/>
        <v>0</v>
      </c>
      <c r="BG597" s="34">
        <v>3</v>
      </c>
      <c r="BH597" s="34" t="s">
        <v>1323</v>
      </c>
      <c r="BI597" s="34">
        <f t="shared" si="279"/>
        <v>0</v>
      </c>
      <c r="BJ597" s="34" t="s">
        <v>1327</v>
      </c>
      <c r="BK597" s="34">
        <f t="shared" si="280"/>
        <v>0</v>
      </c>
      <c r="BL597" s="34" t="s">
        <v>1355</v>
      </c>
      <c r="BM597" s="34">
        <f t="shared" si="281"/>
        <v>0</v>
      </c>
      <c r="BN597" s="34" t="s">
        <v>1336</v>
      </c>
      <c r="BO597" s="34">
        <f t="shared" si="282"/>
        <v>0</v>
      </c>
      <c r="BP597" s="34" t="s">
        <v>1338</v>
      </c>
      <c r="BQ597" s="34">
        <f t="shared" si="283"/>
        <v>0</v>
      </c>
      <c r="BR597" s="34" t="s">
        <v>1347</v>
      </c>
      <c r="BS597" s="34">
        <f t="shared" si="284"/>
        <v>0</v>
      </c>
      <c r="BT597" s="34">
        <v>3</v>
      </c>
      <c r="BU597" s="34" t="s">
        <v>1322</v>
      </c>
      <c r="BV597" s="34">
        <f t="shared" si="292"/>
        <v>0</v>
      </c>
      <c r="BW597" s="34" t="s">
        <v>1327</v>
      </c>
      <c r="BX597" s="34">
        <f t="shared" si="292"/>
        <v>0</v>
      </c>
      <c r="BY597" s="34" t="s">
        <v>71</v>
      </c>
      <c r="BZ597" s="34">
        <f t="shared" si="292"/>
        <v>0</v>
      </c>
      <c r="CA597" s="34" t="s">
        <v>1336</v>
      </c>
      <c r="CB597" s="34">
        <f t="shared" si="292"/>
        <v>0</v>
      </c>
      <c r="CC597" s="34" t="s">
        <v>1338</v>
      </c>
      <c r="CD597" s="34">
        <f t="shared" si="293"/>
        <v>0</v>
      </c>
      <c r="CE597" s="34" t="s">
        <v>1347</v>
      </c>
      <c r="CF597" s="34">
        <f t="shared" si="294"/>
        <v>0</v>
      </c>
      <c r="CG597" s="34">
        <v>3</v>
      </c>
      <c r="CH597" s="34" t="s">
        <v>1322</v>
      </c>
      <c r="CI597" s="34">
        <f t="shared" si="295"/>
        <v>0</v>
      </c>
      <c r="CJ597" s="34" t="s">
        <v>1327</v>
      </c>
      <c r="CK597" s="34">
        <f t="shared" si="296"/>
        <v>0</v>
      </c>
      <c r="CL597" s="34" t="s">
        <v>71</v>
      </c>
      <c r="CM597" s="34">
        <f t="shared" si="297"/>
        <v>0</v>
      </c>
      <c r="CN597" s="34" t="s">
        <v>1338</v>
      </c>
      <c r="CO597" s="34">
        <f t="shared" si="298"/>
        <v>0</v>
      </c>
      <c r="CP597" s="34" t="s">
        <v>1336</v>
      </c>
      <c r="CQ597" s="34">
        <f t="shared" si="299"/>
        <v>0</v>
      </c>
      <c r="CR597" s="34" t="s">
        <v>1347</v>
      </c>
      <c r="CS597" s="34">
        <f t="shared" si="300"/>
        <v>0</v>
      </c>
    </row>
    <row r="598" spans="1:97" s="44" customFormat="1" ht="15.75">
      <c r="A598" s="42" t="s">
        <v>1276</v>
      </c>
      <c r="B598" s="40" t="s">
        <v>769</v>
      </c>
      <c r="C598" s="42" t="s">
        <v>44</v>
      </c>
      <c r="D598" s="42" t="s">
        <v>9</v>
      </c>
      <c r="E598" s="35"/>
      <c r="F598" s="42">
        <v>0.2</v>
      </c>
      <c r="G598" s="34">
        <v>0</v>
      </c>
      <c r="H598" s="34">
        <v>99</v>
      </c>
      <c r="I598" s="34">
        <v>48</v>
      </c>
      <c r="J598" s="34">
        <v>49</v>
      </c>
      <c r="K598" s="73">
        <v>57.5</v>
      </c>
      <c r="L598" s="34">
        <v>50.5</v>
      </c>
      <c r="M598" s="34">
        <v>38</v>
      </c>
      <c r="N598" s="34">
        <v>342</v>
      </c>
      <c r="O598" s="34" t="str">
        <f>IF(D598="理科",IF(N598&gt;=分数线!$C$2,"本科",""),IF(D598="文科",IF(N598&gt;=分数线!$C$3,"本科","")))</f>
        <v/>
      </c>
      <c r="P598" s="34">
        <f t="shared" si="301"/>
        <v>-7.2</v>
      </c>
      <c r="Q598" s="34" t="str">
        <f>IF(D598="理科",IF(N598&gt;=分数线!$C$6,"重本",""),IF(D598="文科",IF(N598&gt;=分数线!$C$7,"重本","")))</f>
        <v/>
      </c>
      <c r="R598" s="34">
        <f t="shared" si="265"/>
        <v>0</v>
      </c>
      <c r="S598" s="34">
        <f t="shared" si="266"/>
        <v>-7.2</v>
      </c>
      <c r="T598" s="34">
        <v>2</v>
      </c>
      <c r="U598" s="34" t="s">
        <v>1321</v>
      </c>
      <c r="V598" s="34">
        <f t="shared" si="267"/>
        <v>-0.12000000000000001</v>
      </c>
      <c r="W598" s="34" t="s">
        <v>1364</v>
      </c>
      <c r="X598" s="34">
        <f t="shared" si="267"/>
        <v>-0.12000000000000001</v>
      </c>
      <c r="Y598" s="34" t="s">
        <v>1333</v>
      </c>
      <c r="Z598" s="34">
        <f t="shared" si="267"/>
        <v>-0.12000000000000001</v>
      </c>
      <c r="AA598" s="34" t="s">
        <v>1336</v>
      </c>
      <c r="AB598" s="34">
        <f t="shared" ref="AB598" si="302">IF($C598="应届",($S598*0.1)/6,IF($C598="往届","","NULL"))</f>
        <v>-0.12000000000000001</v>
      </c>
      <c r="AC598" s="34" t="s">
        <v>1338</v>
      </c>
      <c r="AD598" s="34">
        <f t="shared" si="268"/>
        <v>-0.12000000000000001</v>
      </c>
      <c r="AE598" s="34" t="s">
        <v>1368</v>
      </c>
      <c r="AF598" s="34">
        <f t="shared" si="269"/>
        <v>-0.12000000000000001</v>
      </c>
      <c r="AG598" s="34" t="s">
        <v>222</v>
      </c>
      <c r="AH598" s="34" t="s">
        <v>1321</v>
      </c>
      <c r="AI598" s="34">
        <f t="shared" si="270"/>
        <v>-0.12000000000000001</v>
      </c>
      <c r="AJ598" s="34" t="s">
        <v>1364</v>
      </c>
      <c r="AK598" s="34">
        <f t="shared" si="271"/>
        <v>-0.12000000000000001</v>
      </c>
      <c r="AL598" s="34" t="s">
        <v>1333</v>
      </c>
      <c r="AM598" s="34">
        <f t="shared" si="272"/>
        <v>-0.12000000000000001</v>
      </c>
      <c r="AN598" s="34" t="s">
        <v>1336</v>
      </c>
      <c r="AO598" s="34">
        <f t="shared" si="273"/>
        <v>-0.12000000000000001</v>
      </c>
      <c r="AP598" s="34" t="s">
        <v>1338</v>
      </c>
      <c r="AQ598" s="34">
        <f t="shared" si="274"/>
        <v>-0.12000000000000001</v>
      </c>
      <c r="AR598" s="34" t="s">
        <v>1347</v>
      </c>
      <c r="AS598" s="34">
        <f t="shared" si="275"/>
        <v>-0.12000000000000001</v>
      </c>
      <c r="AT598" s="34" t="e">
        <v>#N/A</v>
      </c>
      <c r="AU598" s="34" t="e">
        <v>#N/A</v>
      </c>
      <c r="AV598" s="34">
        <f t="shared" si="276"/>
        <v>-0.18000000000000002</v>
      </c>
      <c r="AW598" s="34" t="e">
        <v>#N/A</v>
      </c>
      <c r="AX598" s="34">
        <f t="shared" si="276"/>
        <v>-0.18000000000000002</v>
      </c>
      <c r="AY598" s="34" t="e">
        <v>#N/A</v>
      </c>
      <c r="AZ598" s="34">
        <f t="shared" si="276"/>
        <v>-0.18000000000000002</v>
      </c>
      <c r="BA598" s="34" t="e">
        <v>#N/A</v>
      </c>
      <c r="BB598" s="34">
        <f t="shared" ref="BB598" si="303">IF($C598="应届",($S598*0.15)/6,IF($C598="往届","","NULL"))</f>
        <v>-0.18000000000000002</v>
      </c>
      <c r="BC598" s="34" t="e">
        <v>#N/A</v>
      </c>
      <c r="BD598" s="34">
        <f t="shared" si="277"/>
        <v>-0.18000000000000002</v>
      </c>
      <c r="BE598" s="34" t="e">
        <v>#N/A</v>
      </c>
      <c r="BF598" s="34">
        <f t="shared" si="278"/>
        <v>-0.18000000000000002</v>
      </c>
      <c r="BG598" s="34" t="e">
        <v>#N/A</v>
      </c>
      <c r="BH598" s="34" t="e">
        <v>#N/A</v>
      </c>
      <c r="BI598" s="34">
        <f t="shared" si="279"/>
        <v>-0.18000000000000002</v>
      </c>
      <c r="BJ598" s="34" t="e">
        <v>#N/A</v>
      </c>
      <c r="BK598" s="34">
        <f t="shared" si="280"/>
        <v>-0.18000000000000002</v>
      </c>
      <c r="BL598" s="34" t="e">
        <v>#N/A</v>
      </c>
      <c r="BM598" s="34">
        <f t="shared" si="281"/>
        <v>-0.18000000000000002</v>
      </c>
      <c r="BN598" s="34" t="e">
        <v>#N/A</v>
      </c>
      <c r="BO598" s="34">
        <f t="shared" si="282"/>
        <v>-0.18000000000000002</v>
      </c>
      <c r="BP598" s="34" t="e">
        <v>#N/A</v>
      </c>
      <c r="BQ598" s="34">
        <f t="shared" si="283"/>
        <v>-0.18000000000000002</v>
      </c>
      <c r="BR598" s="34" t="e">
        <v>#N/A</v>
      </c>
      <c r="BS598" s="34">
        <f t="shared" si="284"/>
        <v>-0.18000000000000002</v>
      </c>
      <c r="BT598" s="34">
        <v>2</v>
      </c>
      <c r="BU598" s="34" t="s">
        <v>1321</v>
      </c>
      <c r="BV598" s="34">
        <f t="shared" si="292"/>
        <v>-0.3</v>
      </c>
      <c r="BW598" s="34" t="s">
        <v>1328</v>
      </c>
      <c r="BX598" s="34">
        <f t="shared" si="292"/>
        <v>-0.3</v>
      </c>
      <c r="BY598" s="34" t="s">
        <v>1333</v>
      </c>
      <c r="BZ598" s="34">
        <f t="shared" si="292"/>
        <v>-0.3</v>
      </c>
      <c r="CA598" s="34" t="s">
        <v>21</v>
      </c>
      <c r="CB598" s="34">
        <f t="shared" si="292"/>
        <v>-0.3</v>
      </c>
      <c r="CC598" s="34" t="s">
        <v>1338</v>
      </c>
      <c r="CD598" s="34">
        <f t="shared" si="293"/>
        <v>-0.3</v>
      </c>
      <c r="CE598" s="34" t="s">
        <v>1347</v>
      </c>
      <c r="CF598" s="34">
        <f t="shared" si="294"/>
        <v>-0.3</v>
      </c>
      <c r="CG598" s="34">
        <v>2</v>
      </c>
      <c r="CH598" s="34" t="s">
        <v>1321</v>
      </c>
      <c r="CI598" s="34">
        <f t="shared" si="295"/>
        <v>-0.3</v>
      </c>
      <c r="CJ598" s="34" t="s">
        <v>1328</v>
      </c>
      <c r="CK598" s="34">
        <f t="shared" si="296"/>
        <v>-0.3</v>
      </c>
      <c r="CL598" s="34" t="s">
        <v>1333</v>
      </c>
      <c r="CM598" s="34">
        <f t="shared" si="297"/>
        <v>-0.3</v>
      </c>
      <c r="CN598" s="34" t="s">
        <v>1337</v>
      </c>
      <c r="CO598" s="34">
        <f t="shared" si="298"/>
        <v>-0.3</v>
      </c>
      <c r="CP598" s="34" t="s">
        <v>1338</v>
      </c>
      <c r="CQ598" s="34">
        <f t="shared" si="299"/>
        <v>-0.3</v>
      </c>
      <c r="CR598" s="34" t="s">
        <v>1347</v>
      </c>
      <c r="CS598" s="34">
        <f t="shared" si="300"/>
        <v>-0.3</v>
      </c>
    </row>
    <row r="599" spans="1:97" s="44" customFormat="1" ht="15.75">
      <c r="A599" s="42" t="s">
        <v>1245</v>
      </c>
      <c r="B599" s="40" t="s">
        <v>770</v>
      </c>
      <c r="C599" s="42" t="s">
        <v>44</v>
      </c>
      <c r="D599" s="42" t="s">
        <v>9</v>
      </c>
      <c r="E599" s="35"/>
      <c r="F599" s="42">
        <v>0</v>
      </c>
      <c r="G599" s="34">
        <v>0</v>
      </c>
      <c r="H599" s="34">
        <v>92</v>
      </c>
      <c r="I599" s="34">
        <v>51</v>
      </c>
      <c r="J599" s="34">
        <v>51</v>
      </c>
      <c r="K599" s="73">
        <v>62.5</v>
      </c>
      <c r="L599" s="34">
        <v>44.5</v>
      </c>
      <c r="M599" s="34">
        <v>39</v>
      </c>
      <c r="N599" s="34">
        <v>340</v>
      </c>
      <c r="O599" s="34" t="str">
        <f>IF(D599="理科",IF(N599&gt;=分数线!$C$2,"本科",""),IF(D599="文科",IF(N599&gt;=分数线!$C$3,"本科","")))</f>
        <v/>
      </c>
      <c r="P599" s="34">
        <f t="shared" si="301"/>
        <v>0</v>
      </c>
      <c r="Q599" s="34" t="str">
        <f>IF(D599="理科",IF(N599&gt;=分数线!$C$6,"重本",""),IF(D599="文科",IF(N599&gt;=分数线!$C$7,"重本","")))</f>
        <v/>
      </c>
      <c r="R599" s="34">
        <f t="shared" ref="R599:R646" si="304">IF(G599&gt;0,IF(Q599="重本",G599*72,-(G599)*72),IF(Q599="重本",2*72,0))</f>
        <v>0</v>
      </c>
      <c r="S599" s="34">
        <f t="shared" ref="S599:S646" si="305">P599+R599</f>
        <v>0</v>
      </c>
      <c r="T599" s="34" t="e">
        <v>#N/A</v>
      </c>
      <c r="U599" s="34" t="e">
        <v>#N/A</v>
      </c>
      <c r="V599" s="34">
        <f t="shared" ref="V599:AB646" si="306">IF($C599="应届",($S599*0.1)/6,IF($C599="往届","","NULL"))</f>
        <v>0</v>
      </c>
      <c r="W599" s="34" t="e">
        <v>#N/A</v>
      </c>
      <c r="X599" s="34">
        <f t="shared" si="306"/>
        <v>0</v>
      </c>
      <c r="Y599" s="34" t="e">
        <v>#N/A</v>
      </c>
      <c r="Z599" s="34">
        <f t="shared" si="306"/>
        <v>0</v>
      </c>
      <c r="AA599" s="34" t="e">
        <v>#N/A</v>
      </c>
      <c r="AB599" s="34">
        <f t="shared" si="306"/>
        <v>0</v>
      </c>
      <c r="AC599" s="34" t="e">
        <v>#N/A</v>
      </c>
      <c r="AD599" s="34">
        <f t="shared" ref="AD599:AD646" si="307">IF($C599="应届",($S599*0.1)/6,IF($C599="往届","","NULL"))</f>
        <v>0</v>
      </c>
      <c r="AE599" s="34" t="e">
        <v>#N/A</v>
      </c>
      <c r="AF599" s="34">
        <f t="shared" ref="AF599:AF646" si="308">IF($C599="应届",($S599*0.1)/6,IF($C599="往届","","NULL"))</f>
        <v>0</v>
      </c>
      <c r="AG599" s="34" t="e">
        <v>#N/A</v>
      </c>
      <c r="AH599" s="34" t="e">
        <v>#N/A</v>
      </c>
      <c r="AI599" s="34">
        <f t="shared" ref="AI599:AI646" si="309">IF($C599="应届",($S599*0.1)/6,IF($C599="往届","","NULL"))</f>
        <v>0</v>
      </c>
      <c r="AJ599" s="34" t="e">
        <v>#N/A</v>
      </c>
      <c r="AK599" s="34">
        <f t="shared" ref="AK599:AK646" si="310">IF($C599="应届",($S599*0.1)/6,IF($C599="往届","","NULL"))</f>
        <v>0</v>
      </c>
      <c r="AL599" s="34" t="e">
        <v>#N/A</v>
      </c>
      <c r="AM599" s="34">
        <f t="shared" ref="AM599:AM646" si="311">IF($C599="应届",($S599*0.1)/6,IF($C599="往届","","NULL"))</f>
        <v>0</v>
      </c>
      <c r="AN599" s="34" t="e">
        <v>#N/A</v>
      </c>
      <c r="AO599" s="34">
        <f t="shared" ref="AO599:AO646" si="312">IF($C599="应届",($S599*0.1)/6,IF($C599="往届","","NULL"))</f>
        <v>0</v>
      </c>
      <c r="AP599" s="34" t="e">
        <v>#N/A</v>
      </c>
      <c r="AQ599" s="34">
        <f t="shared" ref="AQ599:AQ646" si="313">IF($C599="应届",($S599*0.1)/6,IF($C599="往届","","NULL"))</f>
        <v>0</v>
      </c>
      <c r="AR599" s="34" t="e">
        <v>#N/A</v>
      </c>
      <c r="AS599" s="34">
        <f t="shared" ref="AS599:AS646" si="314">IF($C599="应届",($S599*0.1)/6,IF($C599="往届","","NULL"))</f>
        <v>0</v>
      </c>
      <c r="AT599" s="34" t="s">
        <v>224</v>
      </c>
      <c r="AU599" s="34" t="s">
        <v>1320</v>
      </c>
      <c r="AV599" s="34">
        <f t="shared" ref="AV599:BB646" si="315">IF($C599="应届",($S599*0.15)/6,IF($C599="往届","","NULL"))</f>
        <v>0</v>
      </c>
      <c r="AW599" s="34" t="s">
        <v>982</v>
      </c>
      <c r="AX599" s="34">
        <f t="shared" si="315"/>
        <v>0</v>
      </c>
      <c r="AY599" s="34" t="s">
        <v>1361</v>
      </c>
      <c r="AZ599" s="34">
        <f t="shared" si="315"/>
        <v>0</v>
      </c>
      <c r="BA599" s="34" t="s">
        <v>74</v>
      </c>
      <c r="BB599" s="34">
        <f t="shared" si="315"/>
        <v>0</v>
      </c>
      <c r="BC599" s="34" t="s">
        <v>1338</v>
      </c>
      <c r="BD599" s="34">
        <f t="shared" ref="BD599:BD646" si="316">IF($C599="应届",($S599*0.15)/6,IF($C599="往届","","NULL"))</f>
        <v>0</v>
      </c>
      <c r="BE599" s="34" t="s">
        <v>1346</v>
      </c>
      <c r="BF599" s="34">
        <f t="shared" ref="BF599:BF646" si="317">IF($C599="应届",($S599*0.15)/6,IF($C599="往届","","NULL"))</f>
        <v>0</v>
      </c>
      <c r="BG599" s="34">
        <v>5</v>
      </c>
      <c r="BH599" s="34" t="s">
        <v>1320</v>
      </c>
      <c r="BI599" s="34">
        <f t="shared" ref="BI599:BI646" si="318">IF($C599="应届",($S599*0.15)/6,IF($C599="往届","","NULL"))</f>
        <v>0</v>
      </c>
      <c r="BJ599" s="34" t="s">
        <v>982</v>
      </c>
      <c r="BK599" s="34">
        <f t="shared" ref="BK599:BK646" si="319">IF($C599="应届",($S599*0.15)/6,IF($C599="往届","","NULL"))</f>
        <v>0</v>
      </c>
      <c r="BL599" s="34" t="s">
        <v>1354</v>
      </c>
      <c r="BM599" s="34">
        <f t="shared" ref="BM599:BM646" si="320">IF($C599="应届",($S599*0.15)/6,IF($C599="往届","","NULL"))</f>
        <v>0</v>
      </c>
      <c r="BN599" s="34" t="s">
        <v>74</v>
      </c>
      <c r="BO599" s="34">
        <f t="shared" ref="BO599:BO646" si="321">IF($C599="应届",($S599*0.15)/6,IF($C599="往届","","NULL"))</f>
        <v>0</v>
      </c>
      <c r="BP599" s="34" t="s">
        <v>1338</v>
      </c>
      <c r="BQ599" s="34">
        <f t="shared" ref="BQ599:BQ646" si="322">IF($C599="应届",($S599*0.15)/6,IF($C599="往届","","NULL"))</f>
        <v>0</v>
      </c>
      <c r="BR599" s="34" t="s">
        <v>1346</v>
      </c>
      <c r="BS599" s="34">
        <f t="shared" ref="BS599:BS646" si="323">IF($C599="应届",($S599*0.15)/6,IF($C599="往届","","NULL"))</f>
        <v>0</v>
      </c>
      <c r="BT599" s="34">
        <v>5</v>
      </c>
      <c r="BU599" s="34" t="s">
        <v>1320</v>
      </c>
      <c r="BV599" s="34">
        <f t="shared" si="292"/>
        <v>0</v>
      </c>
      <c r="BW599" s="34" t="s">
        <v>1329</v>
      </c>
      <c r="BX599" s="34">
        <f t="shared" si="292"/>
        <v>0</v>
      </c>
      <c r="BY599" s="34" t="s">
        <v>70</v>
      </c>
      <c r="BZ599" s="34">
        <f t="shared" si="292"/>
        <v>0</v>
      </c>
      <c r="CA599" s="34" t="s">
        <v>21</v>
      </c>
      <c r="CB599" s="34">
        <f t="shared" si="292"/>
        <v>0</v>
      </c>
      <c r="CC599" s="34" t="s">
        <v>1338</v>
      </c>
      <c r="CD599" s="34">
        <f t="shared" si="293"/>
        <v>0</v>
      </c>
      <c r="CE599" s="34" t="s">
        <v>1346</v>
      </c>
      <c r="CF599" s="34">
        <f t="shared" si="294"/>
        <v>0</v>
      </c>
      <c r="CG599" s="34">
        <v>5</v>
      </c>
      <c r="CH599" s="34" t="s">
        <v>1320</v>
      </c>
      <c r="CI599" s="34">
        <f t="shared" si="295"/>
        <v>0</v>
      </c>
      <c r="CJ599" s="34" t="s">
        <v>1329</v>
      </c>
      <c r="CK599" s="34">
        <f t="shared" si="296"/>
        <v>0</v>
      </c>
      <c r="CL599" s="34" t="s">
        <v>70</v>
      </c>
      <c r="CM599" s="34">
        <f t="shared" si="297"/>
        <v>0</v>
      </c>
      <c r="CN599" s="34" t="s">
        <v>1337</v>
      </c>
      <c r="CO599" s="34">
        <f t="shared" si="298"/>
        <v>0</v>
      </c>
      <c r="CP599" s="34" t="s">
        <v>1338</v>
      </c>
      <c r="CQ599" s="34">
        <f t="shared" si="299"/>
        <v>0</v>
      </c>
      <c r="CR599" s="34" t="s">
        <v>1346</v>
      </c>
      <c r="CS599" s="34">
        <f t="shared" si="300"/>
        <v>0</v>
      </c>
    </row>
    <row r="600" spans="1:97" s="44" customFormat="1" ht="15.75">
      <c r="A600" s="42" t="s">
        <v>1277</v>
      </c>
      <c r="B600" s="40" t="s">
        <v>771</v>
      </c>
      <c r="C600" s="42" t="s">
        <v>44</v>
      </c>
      <c r="D600" s="42" t="s">
        <v>9</v>
      </c>
      <c r="E600" s="35"/>
      <c r="F600" s="42">
        <v>0</v>
      </c>
      <c r="G600" s="34">
        <v>0</v>
      </c>
      <c r="H600" s="34">
        <v>87</v>
      </c>
      <c r="I600" s="34">
        <v>72</v>
      </c>
      <c r="J600" s="34">
        <v>50</v>
      </c>
      <c r="K600" s="73">
        <v>45.5</v>
      </c>
      <c r="L600" s="34">
        <v>54.5</v>
      </c>
      <c r="M600" s="34">
        <v>31</v>
      </c>
      <c r="N600" s="34">
        <v>340</v>
      </c>
      <c r="O600" s="34" t="str">
        <f>IF(D600="理科",IF(N600&gt;=分数线!$C$2,"本科",""),IF(D600="文科",IF(N600&gt;=分数线!$C$3,"本科","")))</f>
        <v/>
      </c>
      <c r="P600" s="34">
        <f t="shared" si="301"/>
        <v>0</v>
      </c>
      <c r="Q600" s="34" t="str">
        <f>IF(D600="理科",IF(N600&gt;=分数线!$C$6,"重本",""),IF(D600="文科",IF(N600&gt;=分数线!$C$7,"重本","")))</f>
        <v/>
      </c>
      <c r="R600" s="34">
        <f t="shared" si="304"/>
        <v>0</v>
      </c>
      <c r="S600" s="34">
        <f t="shared" si="305"/>
        <v>0</v>
      </c>
      <c r="T600" s="34">
        <v>8</v>
      </c>
      <c r="U600" s="34" t="s">
        <v>1324</v>
      </c>
      <c r="V600" s="34">
        <f t="shared" si="306"/>
        <v>0</v>
      </c>
      <c r="W600" s="34" t="s">
        <v>1330</v>
      </c>
      <c r="X600" s="34">
        <f t="shared" si="306"/>
        <v>0</v>
      </c>
      <c r="Y600" s="34" t="s">
        <v>1365</v>
      </c>
      <c r="Z600" s="34">
        <f t="shared" si="306"/>
        <v>0</v>
      </c>
      <c r="AA600" s="34" t="s">
        <v>1336</v>
      </c>
      <c r="AB600" s="34">
        <f t="shared" si="306"/>
        <v>0</v>
      </c>
      <c r="AC600" s="34" t="s">
        <v>1338</v>
      </c>
      <c r="AD600" s="34">
        <f t="shared" si="307"/>
        <v>0</v>
      </c>
      <c r="AE600" s="34" t="s">
        <v>1368</v>
      </c>
      <c r="AF600" s="34">
        <f t="shared" si="308"/>
        <v>0</v>
      </c>
      <c r="AG600" s="34" t="s">
        <v>224</v>
      </c>
      <c r="AH600" s="34" t="s">
        <v>1320</v>
      </c>
      <c r="AI600" s="34">
        <f t="shared" si="309"/>
        <v>0</v>
      </c>
      <c r="AJ600" s="34" t="s">
        <v>1328</v>
      </c>
      <c r="AK600" s="34">
        <f t="shared" si="310"/>
        <v>0</v>
      </c>
      <c r="AL600" s="34" t="s">
        <v>1353</v>
      </c>
      <c r="AM600" s="34">
        <f t="shared" si="311"/>
        <v>0</v>
      </c>
      <c r="AN600" s="34" t="s">
        <v>74</v>
      </c>
      <c r="AO600" s="34">
        <f t="shared" si="312"/>
        <v>0</v>
      </c>
      <c r="AP600" s="34" t="s">
        <v>1338</v>
      </c>
      <c r="AQ600" s="34">
        <f t="shared" si="313"/>
        <v>0</v>
      </c>
      <c r="AR600" s="34" t="s">
        <v>1346</v>
      </c>
      <c r="AS600" s="34">
        <f t="shared" si="314"/>
        <v>0</v>
      </c>
      <c r="AT600" s="34" t="s">
        <v>224</v>
      </c>
      <c r="AU600" s="34" t="s">
        <v>1320</v>
      </c>
      <c r="AV600" s="34">
        <f t="shared" si="315"/>
        <v>0</v>
      </c>
      <c r="AW600" s="34" t="s">
        <v>982</v>
      </c>
      <c r="AX600" s="34">
        <f t="shared" si="315"/>
        <v>0</v>
      </c>
      <c r="AY600" s="34" t="s">
        <v>1361</v>
      </c>
      <c r="AZ600" s="34">
        <f t="shared" si="315"/>
        <v>0</v>
      </c>
      <c r="BA600" s="34" t="s">
        <v>74</v>
      </c>
      <c r="BB600" s="34">
        <f t="shared" si="315"/>
        <v>0</v>
      </c>
      <c r="BC600" s="34" t="s">
        <v>1338</v>
      </c>
      <c r="BD600" s="34">
        <f t="shared" si="316"/>
        <v>0</v>
      </c>
      <c r="BE600" s="34" t="s">
        <v>1346</v>
      </c>
      <c r="BF600" s="34">
        <f t="shared" si="317"/>
        <v>0</v>
      </c>
      <c r="BG600" s="34">
        <v>5</v>
      </c>
      <c r="BH600" s="34" t="s">
        <v>1320</v>
      </c>
      <c r="BI600" s="34">
        <f t="shared" si="318"/>
        <v>0</v>
      </c>
      <c r="BJ600" s="34" t="s">
        <v>982</v>
      </c>
      <c r="BK600" s="34">
        <f t="shared" si="319"/>
        <v>0</v>
      </c>
      <c r="BL600" s="34" t="s">
        <v>1354</v>
      </c>
      <c r="BM600" s="34">
        <f t="shared" si="320"/>
        <v>0</v>
      </c>
      <c r="BN600" s="34" t="s">
        <v>74</v>
      </c>
      <c r="BO600" s="34">
        <f t="shared" si="321"/>
        <v>0</v>
      </c>
      <c r="BP600" s="34" t="s">
        <v>1338</v>
      </c>
      <c r="BQ600" s="34">
        <f t="shared" si="322"/>
        <v>0</v>
      </c>
      <c r="BR600" s="34" t="s">
        <v>1346</v>
      </c>
      <c r="BS600" s="34">
        <f t="shared" si="323"/>
        <v>0</v>
      </c>
      <c r="BT600" s="34">
        <v>5</v>
      </c>
      <c r="BU600" s="34" t="s">
        <v>1320</v>
      </c>
      <c r="BV600" s="34">
        <f t="shared" si="292"/>
        <v>0</v>
      </c>
      <c r="BW600" s="34" t="s">
        <v>1329</v>
      </c>
      <c r="BX600" s="34">
        <f t="shared" si="292"/>
        <v>0</v>
      </c>
      <c r="BY600" s="34" t="s">
        <v>70</v>
      </c>
      <c r="BZ600" s="34">
        <f t="shared" si="292"/>
        <v>0</v>
      </c>
      <c r="CA600" s="34" t="s">
        <v>21</v>
      </c>
      <c r="CB600" s="34">
        <f t="shared" si="292"/>
        <v>0</v>
      </c>
      <c r="CC600" s="34" t="s">
        <v>1338</v>
      </c>
      <c r="CD600" s="34">
        <f t="shared" si="293"/>
        <v>0</v>
      </c>
      <c r="CE600" s="34" t="s">
        <v>1346</v>
      </c>
      <c r="CF600" s="34">
        <f t="shared" si="294"/>
        <v>0</v>
      </c>
      <c r="CG600" s="34">
        <v>5</v>
      </c>
      <c r="CH600" s="34" t="s">
        <v>1320</v>
      </c>
      <c r="CI600" s="34">
        <f t="shared" si="295"/>
        <v>0</v>
      </c>
      <c r="CJ600" s="34" t="s">
        <v>1329</v>
      </c>
      <c r="CK600" s="34">
        <f t="shared" si="296"/>
        <v>0</v>
      </c>
      <c r="CL600" s="34" t="s">
        <v>70</v>
      </c>
      <c r="CM600" s="34">
        <f t="shared" si="297"/>
        <v>0</v>
      </c>
      <c r="CN600" s="34" t="s">
        <v>1337</v>
      </c>
      <c r="CO600" s="34">
        <f t="shared" si="298"/>
        <v>0</v>
      </c>
      <c r="CP600" s="34" t="s">
        <v>1338</v>
      </c>
      <c r="CQ600" s="34">
        <f t="shared" si="299"/>
        <v>0</v>
      </c>
      <c r="CR600" s="34" t="s">
        <v>1346</v>
      </c>
      <c r="CS600" s="34">
        <f t="shared" si="300"/>
        <v>0</v>
      </c>
    </row>
    <row r="601" spans="1:97" s="44" customFormat="1" ht="15.75">
      <c r="A601" s="42" t="s">
        <v>1278</v>
      </c>
      <c r="B601" s="40" t="s">
        <v>772</v>
      </c>
      <c r="C601" s="42" t="s">
        <v>44</v>
      </c>
      <c r="D601" s="42" t="s">
        <v>9</v>
      </c>
      <c r="E601" s="35"/>
      <c r="F601" s="42">
        <v>0</v>
      </c>
      <c r="G601" s="34">
        <v>0</v>
      </c>
      <c r="H601" s="34">
        <v>95</v>
      </c>
      <c r="I601" s="34">
        <v>51</v>
      </c>
      <c r="J601" s="34">
        <v>44</v>
      </c>
      <c r="K601" s="73">
        <v>58.5</v>
      </c>
      <c r="L601" s="34">
        <v>45.5</v>
      </c>
      <c r="M601" s="34">
        <v>43</v>
      </c>
      <c r="N601" s="34">
        <v>337</v>
      </c>
      <c r="O601" s="34" t="str">
        <f>IF(D601="理科",IF(N601&gt;=分数线!$C$2,"本科",""),IF(D601="文科",IF(N601&gt;=分数线!$C$3,"本科","")))</f>
        <v/>
      </c>
      <c r="P601" s="34">
        <f t="shared" si="301"/>
        <v>0</v>
      </c>
      <c r="Q601" s="34" t="str">
        <f>IF(D601="理科",IF(N601&gt;=分数线!$C$6,"重本",""),IF(D601="文科",IF(N601&gt;=分数线!$C$7,"重本","")))</f>
        <v/>
      </c>
      <c r="R601" s="34">
        <f t="shared" si="304"/>
        <v>0</v>
      </c>
      <c r="S601" s="34">
        <f t="shared" si="305"/>
        <v>0</v>
      </c>
      <c r="T601" s="34">
        <v>5</v>
      </c>
      <c r="U601" s="34" t="s">
        <v>1320</v>
      </c>
      <c r="V601" s="34">
        <f t="shared" si="306"/>
        <v>0</v>
      </c>
      <c r="W601" s="34" t="s">
        <v>1328</v>
      </c>
      <c r="X601" s="34">
        <f t="shared" si="306"/>
        <v>0</v>
      </c>
      <c r="Y601" s="34" t="s">
        <v>1353</v>
      </c>
      <c r="Z601" s="34">
        <f t="shared" si="306"/>
        <v>0</v>
      </c>
      <c r="AA601" s="34" t="s">
        <v>74</v>
      </c>
      <c r="AB601" s="34">
        <f t="shared" si="306"/>
        <v>0</v>
      </c>
      <c r="AC601" s="34" t="s">
        <v>1338</v>
      </c>
      <c r="AD601" s="34">
        <f t="shared" si="307"/>
        <v>0</v>
      </c>
      <c r="AE601" s="34" t="s">
        <v>1346</v>
      </c>
      <c r="AF601" s="34">
        <f t="shared" si="308"/>
        <v>0</v>
      </c>
      <c r="AG601" s="34" t="s">
        <v>224</v>
      </c>
      <c r="AH601" s="34" t="s">
        <v>1320</v>
      </c>
      <c r="AI601" s="34">
        <f t="shared" si="309"/>
        <v>0</v>
      </c>
      <c r="AJ601" s="34" t="s">
        <v>1328</v>
      </c>
      <c r="AK601" s="34">
        <f t="shared" si="310"/>
        <v>0</v>
      </c>
      <c r="AL601" s="34" t="s">
        <v>1353</v>
      </c>
      <c r="AM601" s="34">
        <f t="shared" si="311"/>
        <v>0</v>
      </c>
      <c r="AN601" s="34" t="s">
        <v>74</v>
      </c>
      <c r="AO601" s="34">
        <f t="shared" si="312"/>
        <v>0</v>
      </c>
      <c r="AP601" s="34" t="s">
        <v>1338</v>
      </c>
      <c r="AQ601" s="34">
        <f t="shared" si="313"/>
        <v>0</v>
      </c>
      <c r="AR601" s="34" t="s">
        <v>1346</v>
      </c>
      <c r="AS601" s="34">
        <f t="shared" si="314"/>
        <v>0</v>
      </c>
      <c r="AT601" s="34" t="s">
        <v>224</v>
      </c>
      <c r="AU601" s="34" t="s">
        <v>1320</v>
      </c>
      <c r="AV601" s="34">
        <f t="shared" si="315"/>
        <v>0</v>
      </c>
      <c r="AW601" s="34" t="s">
        <v>982</v>
      </c>
      <c r="AX601" s="34">
        <f t="shared" si="315"/>
        <v>0</v>
      </c>
      <c r="AY601" s="34" t="s">
        <v>1361</v>
      </c>
      <c r="AZ601" s="34">
        <f t="shared" si="315"/>
        <v>0</v>
      </c>
      <c r="BA601" s="34" t="s">
        <v>74</v>
      </c>
      <c r="BB601" s="34">
        <f t="shared" si="315"/>
        <v>0</v>
      </c>
      <c r="BC601" s="34" t="s">
        <v>1338</v>
      </c>
      <c r="BD601" s="34">
        <f t="shared" si="316"/>
        <v>0</v>
      </c>
      <c r="BE601" s="34" t="s">
        <v>1346</v>
      </c>
      <c r="BF601" s="34">
        <f t="shared" si="317"/>
        <v>0</v>
      </c>
      <c r="BG601" s="34">
        <v>5</v>
      </c>
      <c r="BH601" s="34" t="s">
        <v>1320</v>
      </c>
      <c r="BI601" s="34">
        <f t="shared" si="318"/>
        <v>0</v>
      </c>
      <c r="BJ601" s="34" t="s">
        <v>982</v>
      </c>
      <c r="BK601" s="34">
        <f t="shared" si="319"/>
        <v>0</v>
      </c>
      <c r="BL601" s="34" t="s">
        <v>1354</v>
      </c>
      <c r="BM601" s="34">
        <f t="shared" si="320"/>
        <v>0</v>
      </c>
      <c r="BN601" s="34" t="s">
        <v>74</v>
      </c>
      <c r="BO601" s="34">
        <f t="shared" si="321"/>
        <v>0</v>
      </c>
      <c r="BP601" s="34" t="s">
        <v>1338</v>
      </c>
      <c r="BQ601" s="34">
        <f t="shared" si="322"/>
        <v>0</v>
      </c>
      <c r="BR601" s="34" t="s">
        <v>1346</v>
      </c>
      <c r="BS601" s="34">
        <f t="shared" si="323"/>
        <v>0</v>
      </c>
      <c r="BT601" s="34">
        <v>5</v>
      </c>
      <c r="BU601" s="34" t="s">
        <v>1320</v>
      </c>
      <c r="BV601" s="34">
        <f t="shared" si="292"/>
        <v>0</v>
      </c>
      <c r="BW601" s="34" t="s">
        <v>1329</v>
      </c>
      <c r="BX601" s="34">
        <f t="shared" si="292"/>
        <v>0</v>
      </c>
      <c r="BY601" s="34" t="s">
        <v>70</v>
      </c>
      <c r="BZ601" s="34">
        <f t="shared" si="292"/>
        <v>0</v>
      </c>
      <c r="CA601" s="34" t="s">
        <v>21</v>
      </c>
      <c r="CB601" s="34">
        <f t="shared" si="292"/>
        <v>0</v>
      </c>
      <c r="CC601" s="34" t="s">
        <v>1338</v>
      </c>
      <c r="CD601" s="34">
        <f t="shared" si="293"/>
        <v>0</v>
      </c>
      <c r="CE601" s="34" t="s">
        <v>1346</v>
      </c>
      <c r="CF601" s="34">
        <f t="shared" si="294"/>
        <v>0</v>
      </c>
      <c r="CG601" s="34">
        <v>5</v>
      </c>
      <c r="CH601" s="34" t="s">
        <v>1320</v>
      </c>
      <c r="CI601" s="34">
        <f t="shared" si="295"/>
        <v>0</v>
      </c>
      <c r="CJ601" s="34" t="s">
        <v>1329</v>
      </c>
      <c r="CK601" s="34">
        <f t="shared" si="296"/>
        <v>0</v>
      </c>
      <c r="CL601" s="34" t="s">
        <v>70</v>
      </c>
      <c r="CM601" s="34">
        <f t="shared" si="297"/>
        <v>0</v>
      </c>
      <c r="CN601" s="34" t="s">
        <v>1337</v>
      </c>
      <c r="CO601" s="34">
        <f t="shared" si="298"/>
        <v>0</v>
      </c>
      <c r="CP601" s="34" t="s">
        <v>1338</v>
      </c>
      <c r="CQ601" s="34">
        <f t="shared" si="299"/>
        <v>0</v>
      </c>
      <c r="CR601" s="34" t="s">
        <v>1346</v>
      </c>
      <c r="CS601" s="34">
        <f t="shared" si="300"/>
        <v>0</v>
      </c>
    </row>
    <row r="602" spans="1:97" s="44" customFormat="1" ht="15.75">
      <c r="A602" s="42" t="s">
        <v>1279</v>
      </c>
      <c r="B602" s="40" t="s">
        <v>773</v>
      </c>
      <c r="C602" s="42" t="s">
        <v>44</v>
      </c>
      <c r="D602" s="42" t="s">
        <v>9</v>
      </c>
      <c r="E602" s="35"/>
      <c r="F602" s="42">
        <v>0</v>
      </c>
      <c r="G602" s="34">
        <v>0</v>
      </c>
      <c r="H602" s="34">
        <v>103</v>
      </c>
      <c r="I602" s="34">
        <v>52</v>
      </c>
      <c r="J602" s="34">
        <v>63</v>
      </c>
      <c r="K602" s="73">
        <v>48.5</v>
      </c>
      <c r="L602" s="34">
        <v>33.5</v>
      </c>
      <c r="M602" s="34">
        <v>35</v>
      </c>
      <c r="N602" s="34">
        <v>335</v>
      </c>
      <c r="O602" s="34" t="str">
        <f>IF(D602="理科",IF(N602&gt;=分数线!$C$2,"本科",""),IF(D602="文科",IF(N602&gt;=分数线!$C$3,"本科","")))</f>
        <v/>
      </c>
      <c r="P602" s="34">
        <f t="shared" si="301"/>
        <v>0</v>
      </c>
      <c r="Q602" s="34" t="str">
        <f>IF(D602="理科",IF(N602&gt;=分数线!$C$6,"重本",""),IF(D602="文科",IF(N602&gt;=分数线!$C$7,"重本","")))</f>
        <v/>
      </c>
      <c r="R602" s="34">
        <f t="shared" si="304"/>
        <v>0</v>
      </c>
      <c r="S602" s="34">
        <f t="shared" si="305"/>
        <v>0</v>
      </c>
      <c r="T602" s="34">
        <v>9</v>
      </c>
      <c r="U602" s="34" t="s">
        <v>1325</v>
      </c>
      <c r="V602" s="34">
        <f t="shared" si="306"/>
        <v>0</v>
      </c>
      <c r="W602" s="34" t="s">
        <v>1360</v>
      </c>
      <c r="X602" s="34">
        <f t="shared" si="306"/>
        <v>0</v>
      </c>
      <c r="Y602" s="34" t="s">
        <v>1335</v>
      </c>
      <c r="Z602" s="34">
        <f t="shared" si="306"/>
        <v>0</v>
      </c>
      <c r="AA602" s="34" t="s">
        <v>1367</v>
      </c>
      <c r="AB602" s="34">
        <f t="shared" si="306"/>
        <v>0</v>
      </c>
      <c r="AC602" s="34" t="s">
        <v>1338</v>
      </c>
      <c r="AD602" s="34">
        <f t="shared" si="307"/>
        <v>0</v>
      </c>
      <c r="AE602" s="34" t="s">
        <v>1346</v>
      </c>
      <c r="AF602" s="34">
        <f t="shared" si="308"/>
        <v>0</v>
      </c>
      <c r="AG602" s="34" t="s">
        <v>223</v>
      </c>
      <c r="AH602" s="34" t="s">
        <v>1326</v>
      </c>
      <c r="AI602" s="34">
        <f t="shared" si="309"/>
        <v>0</v>
      </c>
      <c r="AJ602" s="34" t="s">
        <v>1327</v>
      </c>
      <c r="AK602" s="34">
        <f t="shared" si="310"/>
        <v>0</v>
      </c>
      <c r="AL602" s="34" t="s">
        <v>1333</v>
      </c>
      <c r="AM602" s="34">
        <f t="shared" si="311"/>
        <v>0</v>
      </c>
      <c r="AN602" s="34" t="s">
        <v>1367</v>
      </c>
      <c r="AO602" s="34">
        <f t="shared" si="312"/>
        <v>0</v>
      </c>
      <c r="AP602" s="34" t="s">
        <v>1338</v>
      </c>
      <c r="AQ602" s="34">
        <f t="shared" si="313"/>
        <v>0</v>
      </c>
      <c r="AR602" s="34" t="s">
        <v>1347</v>
      </c>
      <c r="AS602" s="34">
        <f t="shared" si="314"/>
        <v>0</v>
      </c>
      <c r="AT602" s="34" t="s">
        <v>223</v>
      </c>
      <c r="AU602" s="34" t="s">
        <v>1323</v>
      </c>
      <c r="AV602" s="34">
        <f t="shared" si="315"/>
        <v>0</v>
      </c>
      <c r="AW602" s="34" t="s">
        <v>1327</v>
      </c>
      <c r="AX602" s="34">
        <f t="shared" si="315"/>
        <v>0</v>
      </c>
      <c r="AY602" s="34" t="s">
        <v>1355</v>
      </c>
      <c r="AZ602" s="34">
        <f t="shared" si="315"/>
        <v>0</v>
      </c>
      <c r="BA602" s="34" t="s">
        <v>1336</v>
      </c>
      <c r="BB602" s="34">
        <f t="shared" si="315"/>
        <v>0</v>
      </c>
      <c r="BC602" s="34" t="s">
        <v>75</v>
      </c>
      <c r="BD602" s="34">
        <f t="shared" si="316"/>
        <v>0</v>
      </c>
      <c r="BE602" s="34" t="s">
        <v>1347</v>
      </c>
      <c r="BF602" s="34">
        <f t="shared" si="317"/>
        <v>0</v>
      </c>
      <c r="BG602" s="34">
        <v>3</v>
      </c>
      <c r="BH602" s="34" t="s">
        <v>1323</v>
      </c>
      <c r="BI602" s="34">
        <f t="shared" si="318"/>
        <v>0</v>
      </c>
      <c r="BJ602" s="34" t="s">
        <v>1327</v>
      </c>
      <c r="BK602" s="34">
        <f t="shared" si="319"/>
        <v>0</v>
      </c>
      <c r="BL602" s="34" t="s">
        <v>1355</v>
      </c>
      <c r="BM602" s="34">
        <f t="shared" si="320"/>
        <v>0</v>
      </c>
      <c r="BN602" s="34" t="s">
        <v>1336</v>
      </c>
      <c r="BO602" s="34">
        <f t="shared" si="321"/>
        <v>0</v>
      </c>
      <c r="BP602" s="34" t="s">
        <v>1338</v>
      </c>
      <c r="BQ602" s="34">
        <f t="shared" si="322"/>
        <v>0</v>
      </c>
      <c r="BR602" s="34" t="s">
        <v>1347</v>
      </c>
      <c r="BS602" s="34">
        <f t="shared" si="323"/>
        <v>0</v>
      </c>
      <c r="BT602" s="34">
        <v>3</v>
      </c>
      <c r="BU602" s="34" t="s">
        <v>1322</v>
      </c>
      <c r="BV602" s="34">
        <f t="shared" si="292"/>
        <v>0</v>
      </c>
      <c r="BW602" s="34" t="s">
        <v>1327</v>
      </c>
      <c r="BX602" s="34">
        <f t="shared" si="292"/>
        <v>0</v>
      </c>
      <c r="BY602" s="34" t="s">
        <v>71</v>
      </c>
      <c r="BZ602" s="34">
        <f t="shared" si="292"/>
        <v>0</v>
      </c>
      <c r="CA602" s="34" t="s">
        <v>1336</v>
      </c>
      <c r="CB602" s="34">
        <f t="shared" si="292"/>
        <v>0</v>
      </c>
      <c r="CC602" s="34" t="s">
        <v>1338</v>
      </c>
      <c r="CD602" s="34">
        <f t="shared" si="293"/>
        <v>0</v>
      </c>
      <c r="CE602" s="34" t="s">
        <v>1347</v>
      </c>
      <c r="CF602" s="34">
        <f t="shared" si="294"/>
        <v>0</v>
      </c>
      <c r="CG602" s="34">
        <v>3</v>
      </c>
      <c r="CH602" s="34" t="s">
        <v>1322</v>
      </c>
      <c r="CI602" s="34">
        <f t="shared" si="295"/>
        <v>0</v>
      </c>
      <c r="CJ602" s="34" t="s">
        <v>1327</v>
      </c>
      <c r="CK602" s="34">
        <f t="shared" si="296"/>
        <v>0</v>
      </c>
      <c r="CL602" s="34" t="s">
        <v>71</v>
      </c>
      <c r="CM602" s="34">
        <f t="shared" si="297"/>
        <v>0</v>
      </c>
      <c r="CN602" s="34" t="s">
        <v>1338</v>
      </c>
      <c r="CO602" s="34">
        <f t="shared" si="298"/>
        <v>0</v>
      </c>
      <c r="CP602" s="34" t="s">
        <v>1336</v>
      </c>
      <c r="CQ602" s="34">
        <f t="shared" si="299"/>
        <v>0</v>
      </c>
      <c r="CR602" s="34" t="s">
        <v>1347</v>
      </c>
      <c r="CS602" s="34">
        <f t="shared" si="300"/>
        <v>0</v>
      </c>
    </row>
    <row r="603" spans="1:97" s="44" customFormat="1" ht="15.75">
      <c r="A603" s="42" t="s">
        <v>1168</v>
      </c>
      <c r="B603" s="40" t="s">
        <v>774</v>
      </c>
      <c r="C603" s="42" t="s">
        <v>44</v>
      </c>
      <c r="D603" s="42" t="s">
        <v>9</v>
      </c>
      <c r="E603" s="35"/>
      <c r="F603" s="42">
        <v>0</v>
      </c>
      <c r="G603" s="34">
        <v>0</v>
      </c>
      <c r="H603" s="34">
        <v>87</v>
      </c>
      <c r="I603" s="34">
        <v>52</v>
      </c>
      <c r="J603" s="34">
        <v>85</v>
      </c>
      <c r="K603" s="73">
        <v>36</v>
      </c>
      <c r="L603" s="34">
        <v>41.5</v>
      </c>
      <c r="M603" s="34">
        <v>53</v>
      </c>
      <c r="N603" s="34">
        <v>335</v>
      </c>
      <c r="O603" s="34" t="str">
        <f>IF(D603="理科",IF(N603&gt;=分数线!$C$2,"本科",""),IF(D603="文科",IF(N603&gt;=分数线!$C$3,"本科","")))</f>
        <v/>
      </c>
      <c r="P603" s="34">
        <f t="shared" si="301"/>
        <v>0</v>
      </c>
      <c r="Q603" s="34" t="str">
        <f>IF(D603="理科",IF(N603&gt;=分数线!$C$6,"重本",""),IF(D603="文科",IF(N603&gt;=分数线!$C$7,"重本","")))</f>
        <v/>
      </c>
      <c r="R603" s="34">
        <f t="shared" si="304"/>
        <v>0</v>
      </c>
      <c r="S603" s="34">
        <f t="shared" si="305"/>
        <v>0</v>
      </c>
      <c r="T603" s="34">
        <v>8</v>
      </c>
      <c r="U603" s="34" t="s">
        <v>1324</v>
      </c>
      <c r="V603" s="34">
        <f t="shared" si="306"/>
        <v>0</v>
      </c>
      <c r="W603" s="34" t="s">
        <v>1330</v>
      </c>
      <c r="X603" s="34">
        <f t="shared" si="306"/>
        <v>0</v>
      </c>
      <c r="Y603" s="34" t="s">
        <v>1365</v>
      </c>
      <c r="Z603" s="34">
        <f t="shared" si="306"/>
        <v>0</v>
      </c>
      <c r="AA603" s="34" t="s">
        <v>1336</v>
      </c>
      <c r="AB603" s="34">
        <f t="shared" si="306"/>
        <v>0</v>
      </c>
      <c r="AC603" s="34" t="s">
        <v>1338</v>
      </c>
      <c r="AD603" s="34">
        <f t="shared" si="307"/>
        <v>0</v>
      </c>
      <c r="AE603" s="34" t="s">
        <v>1368</v>
      </c>
      <c r="AF603" s="34">
        <f t="shared" si="308"/>
        <v>0</v>
      </c>
      <c r="AG603" s="34" t="s">
        <v>223</v>
      </c>
      <c r="AH603" s="34" t="s">
        <v>1326</v>
      </c>
      <c r="AI603" s="34">
        <f t="shared" si="309"/>
        <v>0</v>
      </c>
      <c r="AJ603" s="34" t="s">
        <v>1327</v>
      </c>
      <c r="AK603" s="34">
        <f t="shared" si="310"/>
        <v>0</v>
      </c>
      <c r="AL603" s="34" t="s">
        <v>1333</v>
      </c>
      <c r="AM603" s="34">
        <f t="shared" si="311"/>
        <v>0</v>
      </c>
      <c r="AN603" s="34" t="s">
        <v>1367</v>
      </c>
      <c r="AO603" s="34">
        <f t="shared" si="312"/>
        <v>0</v>
      </c>
      <c r="AP603" s="34" t="s">
        <v>1338</v>
      </c>
      <c r="AQ603" s="34">
        <f t="shared" si="313"/>
        <v>0</v>
      </c>
      <c r="AR603" s="34" t="s">
        <v>1347</v>
      </c>
      <c r="AS603" s="34">
        <f t="shared" si="314"/>
        <v>0</v>
      </c>
      <c r="AT603" s="34" t="s">
        <v>223</v>
      </c>
      <c r="AU603" s="34" t="s">
        <v>1323</v>
      </c>
      <c r="AV603" s="34">
        <f t="shared" si="315"/>
        <v>0</v>
      </c>
      <c r="AW603" s="34" t="s">
        <v>1327</v>
      </c>
      <c r="AX603" s="34">
        <f t="shared" si="315"/>
        <v>0</v>
      </c>
      <c r="AY603" s="34" t="s">
        <v>1355</v>
      </c>
      <c r="AZ603" s="34">
        <f t="shared" si="315"/>
        <v>0</v>
      </c>
      <c r="BA603" s="34" t="s">
        <v>1336</v>
      </c>
      <c r="BB603" s="34">
        <f t="shared" si="315"/>
        <v>0</v>
      </c>
      <c r="BC603" s="34" t="s">
        <v>75</v>
      </c>
      <c r="BD603" s="34">
        <f t="shared" si="316"/>
        <v>0</v>
      </c>
      <c r="BE603" s="34" t="s">
        <v>1347</v>
      </c>
      <c r="BF603" s="34">
        <f t="shared" si="317"/>
        <v>0</v>
      </c>
      <c r="BG603" s="34">
        <v>3</v>
      </c>
      <c r="BH603" s="34" t="s">
        <v>1323</v>
      </c>
      <c r="BI603" s="34">
        <f t="shared" si="318"/>
        <v>0</v>
      </c>
      <c r="BJ603" s="34" t="s">
        <v>1327</v>
      </c>
      <c r="BK603" s="34">
        <f t="shared" si="319"/>
        <v>0</v>
      </c>
      <c r="BL603" s="34" t="s">
        <v>1355</v>
      </c>
      <c r="BM603" s="34">
        <f t="shared" si="320"/>
        <v>0</v>
      </c>
      <c r="BN603" s="34" t="s">
        <v>1336</v>
      </c>
      <c r="BO603" s="34">
        <f t="shared" si="321"/>
        <v>0</v>
      </c>
      <c r="BP603" s="34" t="s">
        <v>1338</v>
      </c>
      <c r="BQ603" s="34">
        <f t="shared" si="322"/>
        <v>0</v>
      </c>
      <c r="BR603" s="34" t="s">
        <v>1347</v>
      </c>
      <c r="BS603" s="34">
        <f t="shared" si="323"/>
        <v>0</v>
      </c>
      <c r="BT603" s="34">
        <v>3</v>
      </c>
      <c r="BU603" s="34" t="s">
        <v>1322</v>
      </c>
      <c r="BV603" s="34">
        <f t="shared" si="292"/>
        <v>0</v>
      </c>
      <c r="BW603" s="34" t="s">
        <v>1327</v>
      </c>
      <c r="BX603" s="34">
        <f t="shared" si="292"/>
        <v>0</v>
      </c>
      <c r="BY603" s="34" t="s">
        <v>71</v>
      </c>
      <c r="BZ603" s="34">
        <f t="shared" si="292"/>
        <v>0</v>
      </c>
      <c r="CA603" s="34" t="s">
        <v>1336</v>
      </c>
      <c r="CB603" s="34">
        <f t="shared" si="292"/>
        <v>0</v>
      </c>
      <c r="CC603" s="34" t="s">
        <v>1338</v>
      </c>
      <c r="CD603" s="34">
        <f t="shared" si="293"/>
        <v>0</v>
      </c>
      <c r="CE603" s="34" t="s">
        <v>1347</v>
      </c>
      <c r="CF603" s="34">
        <f t="shared" si="294"/>
        <v>0</v>
      </c>
      <c r="CG603" s="34">
        <v>3</v>
      </c>
      <c r="CH603" s="34" t="s">
        <v>1322</v>
      </c>
      <c r="CI603" s="34">
        <f t="shared" si="295"/>
        <v>0</v>
      </c>
      <c r="CJ603" s="34" t="s">
        <v>1327</v>
      </c>
      <c r="CK603" s="34">
        <f t="shared" si="296"/>
        <v>0</v>
      </c>
      <c r="CL603" s="34" t="s">
        <v>71</v>
      </c>
      <c r="CM603" s="34">
        <f t="shared" si="297"/>
        <v>0</v>
      </c>
      <c r="CN603" s="34" t="s">
        <v>1338</v>
      </c>
      <c r="CO603" s="34">
        <f t="shared" si="298"/>
        <v>0</v>
      </c>
      <c r="CP603" s="34" t="s">
        <v>1336</v>
      </c>
      <c r="CQ603" s="34">
        <f t="shared" si="299"/>
        <v>0</v>
      </c>
      <c r="CR603" s="34" t="s">
        <v>1347</v>
      </c>
      <c r="CS603" s="34">
        <f t="shared" si="300"/>
        <v>0</v>
      </c>
    </row>
    <row r="604" spans="1:97" s="44" customFormat="1" ht="15.75">
      <c r="A604" s="42" t="s">
        <v>1280</v>
      </c>
      <c r="B604" s="40" t="s">
        <v>775</v>
      </c>
      <c r="C604" s="42" t="s">
        <v>44</v>
      </c>
      <c r="D604" s="42" t="s">
        <v>9</v>
      </c>
      <c r="E604" s="35"/>
      <c r="F604" s="42">
        <v>0</v>
      </c>
      <c r="G604" s="34">
        <v>0</v>
      </c>
      <c r="H604" s="34">
        <v>103</v>
      </c>
      <c r="I604" s="34">
        <v>27</v>
      </c>
      <c r="J604" s="34">
        <v>59</v>
      </c>
      <c r="K604" s="73">
        <v>51</v>
      </c>
      <c r="L604" s="34">
        <v>54</v>
      </c>
      <c r="M604" s="34">
        <v>41</v>
      </c>
      <c r="N604" s="34">
        <v>335</v>
      </c>
      <c r="O604" s="34" t="str">
        <f>IF(D604="理科",IF(N604&gt;=分数线!$C$2,"本科",""),IF(D604="文科",IF(N604&gt;=分数线!$C$3,"本科","")))</f>
        <v/>
      </c>
      <c r="P604" s="34">
        <f>IF(F604&gt;0,IF(O604="本科",(2-F604)*36,-(F604)*36),IF(O604="本科",2*36,0))</f>
        <v>0</v>
      </c>
      <c r="Q604" s="34" t="str">
        <f>IF(D604="理科",IF(N604&gt;=分数线!$C$6,"重本",""),IF(D604="文科",IF(N604&gt;=分数线!$C$7,"重本","")))</f>
        <v/>
      </c>
      <c r="R604" s="34">
        <f t="shared" si="304"/>
        <v>0</v>
      </c>
      <c r="S604" s="34">
        <f t="shared" si="305"/>
        <v>0</v>
      </c>
      <c r="T604" s="34">
        <v>8</v>
      </c>
      <c r="U604" s="34" t="s">
        <v>1324</v>
      </c>
      <c r="V604" s="34">
        <f t="shared" si="306"/>
        <v>0</v>
      </c>
      <c r="W604" s="34" t="s">
        <v>1330</v>
      </c>
      <c r="X604" s="34">
        <f t="shared" si="306"/>
        <v>0</v>
      </c>
      <c r="Y604" s="34" t="s">
        <v>1365</v>
      </c>
      <c r="Z604" s="34">
        <f t="shared" si="306"/>
        <v>0</v>
      </c>
      <c r="AA604" s="34" t="s">
        <v>1336</v>
      </c>
      <c r="AB604" s="34">
        <f t="shared" si="306"/>
        <v>0</v>
      </c>
      <c r="AC604" s="34" t="s">
        <v>1338</v>
      </c>
      <c r="AD604" s="34">
        <f t="shared" si="307"/>
        <v>0</v>
      </c>
      <c r="AE604" s="34" t="s">
        <v>1368</v>
      </c>
      <c r="AF604" s="34">
        <f t="shared" si="308"/>
        <v>0</v>
      </c>
      <c r="AG604" s="34" t="s">
        <v>225</v>
      </c>
      <c r="AH604" s="34" t="s">
        <v>1326</v>
      </c>
      <c r="AI604" s="34">
        <f t="shared" si="309"/>
        <v>0</v>
      </c>
      <c r="AJ604" s="34" t="s">
        <v>1364</v>
      </c>
      <c r="AK604" s="34">
        <f t="shared" si="310"/>
        <v>0</v>
      </c>
      <c r="AL604" s="34" t="s">
        <v>1355</v>
      </c>
      <c r="AM604" s="34">
        <f t="shared" si="311"/>
        <v>0</v>
      </c>
      <c r="AN604" s="34" t="s">
        <v>1336</v>
      </c>
      <c r="AO604" s="34">
        <f t="shared" si="312"/>
        <v>0</v>
      </c>
      <c r="AP604" s="34" t="s">
        <v>1341</v>
      </c>
      <c r="AQ604" s="34">
        <f t="shared" si="313"/>
        <v>0</v>
      </c>
      <c r="AR604" s="34" t="s">
        <v>1347</v>
      </c>
      <c r="AS604" s="34">
        <f t="shared" si="314"/>
        <v>0</v>
      </c>
      <c r="AT604" s="34" t="e">
        <v>#N/A</v>
      </c>
      <c r="AU604" s="34" t="e">
        <v>#N/A</v>
      </c>
      <c r="AV604" s="34">
        <f t="shared" si="315"/>
        <v>0</v>
      </c>
      <c r="AW604" s="34" t="e">
        <v>#N/A</v>
      </c>
      <c r="AX604" s="34">
        <f t="shared" si="315"/>
        <v>0</v>
      </c>
      <c r="AY604" s="34" t="e">
        <v>#N/A</v>
      </c>
      <c r="AZ604" s="34">
        <f t="shared" si="315"/>
        <v>0</v>
      </c>
      <c r="BA604" s="34" t="e">
        <v>#N/A</v>
      </c>
      <c r="BB604" s="34">
        <f t="shared" si="315"/>
        <v>0</v>
      </c>
      <c r="BC604" s="34" t="e">
        <v>#N/A</v>
      </c>
      <c r="BD604" s="34">
        <f t="shared" si="316"/>
        <v>0</v>
      </c>
      <c r="BE604" s="34" t="e">
        <v>#N/A</v>
      </c>
      <c r="BF604" s="34">
        <f t="shared" si="317"/>
        <v>0</v>
      </c>
      <c r="BG604" s="34" t="e">
        <v>#N/A</v>
      </c>
      <c r="BH604" s="34" t="e">
        <v>#N/A</v>
      </c>
      <c r="BI604" s="34">
        <f t="shared" si="318"/>
        <v>0</v>
      </c>
      <c r="BJ604" s="34" t="e">
        <v>#N/A</v>
      </c>
      <c r="BK604" s="34">
        <f t="shared" si="319"/>
        <v>0</v>
      </c>
      <c r="BL604" s="34" t="e">
        <v>#N/A</v>
      </c>
      <c r="BM604" s="34">
        <f t="shared" si="320"/>
        <v>0</v>
      </c>
      <c r="BN604" s="34" t="e">
        <v>#N/A</v>
      </c>
      <c r="BO604" s="34">
        <f t="shared" si="321"/>
        <v>0</v>
      </c>
      <c r="BP604" s="34" t="e">
        <v>#N/A</v>
      </c>
      <c r="BQ604" s="34">
        <f t="shared" si="322"/>
        <v>0</v>
      </c>
      <c r="BR604" s="34" t="e">
        <v>#N/A</v>
      </c>
      <c r="BS604" s="34">
        <f t="shared" si="323"/>
        <v>0</v>
      </c>
      <c r="BT604" s="34">
        <v>4</v>
      </c>
      <c r="BU604" s="34" t="s">
        <v>1322</v>
      </c>
      <c r="BV604" s="34">
        <f t="shared" si="292"/>
        <v>0</v>
      </c>
      <c r="BW604" s="34" t="s">
        <v>1329</v>
      </c>
      <c r="BX604" s="34">
        <f t="shared" si="292"/>
        <v>0</v>
      </c>
      <c r="BY604" s="34" t="s">
        <v>71</v>
      </c>
      <c r="BZ604" s="34">
        <f t="shared" si="292"/>
        <v>0</v>
      </c>
      <c r="CA604" s="34" t="s">
        <v>1336</v>
      </c>
      <c r="CB604" s="34">
        <f t="shared" si="292"/>
        <v>0</v>
      </c>
      <c r="CC604" s="34" t="s">
        <v>1341</v>
      </c>
      <c r="CD604" s="34">
        <f t="shared" si="293"/>
        <v>0</v>
      </c>
      <c r="CE604" s="34" t="s">
        <v>1347</v>
      </c>
      <c r="CF604" s="34">
        <f t="shared" si="294"/>
        <v>0</v>
      </c>
      <c r="CG604" s="34">
        <v>4</v>
      </c>
      <c r="CH604" s="34" t="s">
        <v>1322</v>
      </c>
      <c r="CI604" s="34">
        <f t="shared" si="295"/>
        <v>0</v>
      </c>
      <c r="CJ604" s="34" t="s">
        <v>1329</v>
      </c>
      <c r="CK604" s="34">
        <f t="shared" si="296"/>
        <v>0</v>
      </c>
      <c r="CL604" s="34" t="s">
        <v>71</v>
      </c>
      <c r="CM604" s="34">
        <f t="shared" si="297"/>
        <v>0</v>
      </c>
      <c r="CN604" s="34" t="s">
        <v>1336</v>
      </c>
      <c r="CO604" s="34">
        <f t="shared" si="298"/>
        <v>0</v>
      </c>
      <c r="CP604" s="34" t="s">
        <v>1341</v>
      </c>
      <c r="CQ604" s="34">
        <f t="shared" si="299"/>
        <v>0</v>
      </c>
      <c r="CR604" s="34" t="s">
        <v>1347</v>
      </c>
      <c r="CS604" s="34">
        <f t="shared" si="300"/>
        <v>0</v>
      </c>
    </row>
    <row r="605" spans="1:97" s="44" customFormat="1" ht="15.75">
      <c r="A605" s="42" t="s">
        <v>1281</v>
      </c>
      <c r="B605" s="40" t="s">
        <v>776</v>
      </c>
      <c r="C605" s="42" t="s">
        <v>44</v>
      </c>
      <c r="D605" s="42" t="s">
        <v>9</v>
      </c>
      <c r="E605" s="35"/>
      <c r="F605" s="42">
        <v>0</v>
      </c>
      <c r="G605" s="34">
        <v>0</v>
      </c>
      <c r="H605" s="34">
        <v>94</v>
      </c>
      <c r="I605" s="34">
        <v>51</v>
      </c>
      <c r="J605" s="34">
        <v>50</v>
      </c>
      <c r="K605" s="73">
        <v>51.5</v>
      </c>
      <c r="L605" s="34">
        <v>54.5</v>
      </c>
      <c r="M605" s="34">
        <v>34</v>
      </c>
      <c r="N605" s="34">
        <v>335</v>
      </c>
      <c r="O605" s="34" t="str">
        <f>IF(D605="理科",IF(N605&gt;=分数线!$C$2,"本科",""),IF(D605="文科",IF(N605&gt;=分数线!$C$3,"本科","")))</f>
        <v/>
      </c>
      <c r="P605" s="34">
        <f>IF(F605&gt;0,IF(O605="本科",(2-F605)*36,-(F605)*36),IF(O605="本科",2*36,0))</f>
        <v>0</v>
      </c>
      <c r="Q605" s="34" t="str">
        <f>IF(D605="理科",IF(N605&gt;=分数线!$C$6,"重本",""),IF(D605="文科",IF(N605&gt;=分数线!$C$7,"重本","")))</f>
        <v/>
      </c>
      <c r="R605" s="34">
        <f t="shared" si="304"/>
        <v>0</v>
      </c>
      <c r="S605" s="34">
        <f t="shared" si="305"/>
        <v>0</v>
      </c>
      <c r="T605" s="34">
        <v>5</v>
      </c>
      <c r="U605" s="34" t="s">
        <v>1320</v>
      </c>
      <c r="V605" s="34">
        <f t="shared" si="306"/>
        <v>0</v>
      </c>
      <c r="W605" s="34" t="s">
        <v>1328</v>
      </c>
      <c r="X605" s="34">
        <f t="shared" si="306"/>
        <v>0</v>
      </c>
      <c r="Y605" s="34" t="s">
        <v>1353</v>
      </c>
      <c r="Z605" s="34">
        <f t="shared" si="306"/>
        <v>0</v>
      </c>
      <c r="AA605" s="34" t="s">
        <v>74</v>
      </c>
      <c r="AB605" s="34">
        <f t="shared" si="306"/>
        <v>0</v>
      </c>
      <c r="AC605" s="34" t="s">
        <v>1338</v>
      </c>
      <c r="AD605" s="34">
        <f t="shared" si="307"/>
        <v>0</v>
      </c>
      <c r="AE605" s="34" t="s">
        <v>1346</v>
      </c>
      <c r="AF605" s="34">
        <f t="shared" si="308"/>
        <v>0</v>
      </c>
      <c r="AG605" s="34" t="e">
        <v>#N/A</v>
      </c>
      <c r="AH605" s="34" t="e">
        <v>#N/A</v>
      </c>
      <c r="AI605" s="34">
        <f t="shared" si="309"/>
        <v>0</v>
      </c>
      <c r="AJ605" s="34" t="e">
        <v>#N/A</v>
      </c>
      <c r="AK605" s="34">
        <f t="shared" si="310"/>
        <v>0</v>
      </c>
      <c r="AL605" s="34" t="e">
        <v>#N/A</v>
      </c>
      <c r="AM605" s="34">
        <f t="shared" si="311"/>
        <v>0</v>
      </c>
      <c r="AN605" s="34" t="e">
        <v>#N/A</v>
      </c>
      <c r="AO605" s="34">
        <f t="shared" si="312"/>
        <v>0</v>
      </c>
      <c r="AP605" s="34" t="e">
        <v>#N/A</v>
      </c>
      <c r="AQ605" s="34">
        <f t="shared" si="313"/>
        <v>0</v>
      </c>
      <c r="AR605" s="34" t="e">
        <v>#N/A</v>
      </c>
      <c r="AS605" s="34">
        <f t="shared" si="314"/>
        <v>0</v>
      </c>
      <c r="AT605" s="34" t="s">
        <v>224</v>
      </c>
      <c r="AU605" s="34" t="s">
        <v>1320</v>
      </c>
      <c r="AV605" s="34">
        <f t="shared" si="315"/>
        <v>0</v>
      </c>
      <c r="AW605" s="34" t="s">
        <v>982</v>
      </c>
      <c r="AX605" s="34">
        <f t="shared" si="315"/>
        <v>0</v>
      </c>
      <c r="AY605" s="34" t="s">
        <v>1361</v>
      </c>
      <c r="AZ605" s="34">
        <f t="shared" si="315"/>
        <v>0</v>
      </c>
      <c r="BA605" s="34" t="s">
        <v>74</v>
      </c>
      <c r="BB605" s="34">
        <f t="shared" si="315"/>
        <v>0</v>
      </c>
      <c r="BC605" s="34" t="s">
        <v>1338</v>
      </c>
      <c r="BD605" s="34">
        <f t="shared" si="316"/>
        <v>0</v>
      </c>
      <c r="BE605" s="34" t="s">
        <v>1346</v>
      </c>
      <c r="BF605" s="34">
        <f t="shared" si="317"/>
        <v>0</v>
      </c>
      <c r="BG605" s="34">
        <v>5</v>
      </c>
      <c r="BH605" s="34" t="s">
        <v>1320</v>
      </c>
      <c r="BI605" s="34">
        <f t="shared" si="318"/>
        <v>0</v>
      </c>
      <c r="BJ605" s="34" t="s">
        <v>982</v>
      </c>
      <c r="BK605" s="34">
        <f t="shared" si="319"/>
        <v>0</v>
      </c>
      <c r="BL605" s="34" t="s">
        <v>1354</v>
      </c>
      <c r="BM605" s="34">
        <f t="shared" si="320"/>
        <v>0</v>
      </c>
      <c r="BN605" s="34" t="s">
        <v>74</v>
      </c>
      <c r="BO605" s="34">
        <f t="shared" si="321"/>
        <v>0</v>
      </c>
      <c r="BP605" s="34" t="s">
        <v>1338</v>
      </c>
      <c r="BQ605" s="34">
        <f t="shared" si="322"/>
        <v>0</v>
      </c>
      <c r="BR605" s="34" t="s">
        <v>1346</v>
      </c>
      <c r="BS605" s="34">
        <f t="shared" si="323"/>
        <v>0</v>
      </c>
      <c r="BT605" s="34">
        <v>5</v>
      </c>
      <c r="BU605" s="34" t="s">
        <v>1320</v>
      </c>
      <c r="BV605" s="34">
        <f t="shared" si="292"/>
        <v>0</v>
      </c>
      <c r="BW605" s="34" t="s">
        <v>1329</v>
      </c>
      <c r="BX605" s="34">
        <f t="shared" si="292"/>
        <v>0</v>
      </c>
      <c r="BY605" s="34" t="s">
        <v>70</v>
      </c>
      <c r="BZ605" s="34">
        <f t="shared" si="292"/>
        <v>0</v>
      </c>
      <c r="CA605" s="34" t="s">
        <v>21</v>
      </c>
      <c r="CB605" s="34">
        <f t="shared" si="292"/>
        <v>0</v>
      </c>
      <c r="CC605" s="34" t="s">
        <v>1338</v>
      </c>
      <c r="CD605" s="34">
        <f t="shared" si="293"/>
        <v>0</v>
      </c>
      <c r="CE605" s="34" t="s">
        <v>1346</v>
      </c>
      <c r="CF605" s="34">
        <f t="shared" si="294"/>
        <v>0</v>
      </c>
      <c r="CG605" s="34">
        <v>5</v>
      </c>
      <c r="CH605" s="34" t="s">
        <v>1320</v>
      </c>
      <c r="CI605" s="34">
        <f t="shared" si="295"/>
        <v>0</v>
      </c>
      <c r="CJ605" s="34" t="s">
        <v>1329</v>
      </c>
      <c r="CK605" s="34">
        <f t="shared" si="296"/>
        <v>0</v>
      </c>
      <c r="CL605" s="34" t="s">
        <v>70</v>
      </c>
      <c r="CM605" s="34">
        <f t="shared" si="297"/>
        <v>0</v>
      </c>
      <c r="CN605" s="34" t="s">
        <v>1337</v>
      </c>
      <c r="CO605" s="34">
        <f t="shared" si="298"/>
        <v>0</v>
      </c>
      <c r="CP605" s="34" t="s">
        <v>1338</v>
      </c>
      <c r="CQ605" s="34">
        <f t="shared" si="299"/>
        <v>0</v>
      </c>
      <c r="CR605" s="34" t="s">
        <v>1346</v>
      </c>
      <c r="CS605" s="34">
        <f t="shared" si="300"/>
        <v>0</v>
      </c>
    </row>
    <row r="606" spans="1:97" s="44" customFormat="1" ht="15.75">
      <c r="A606" s="42" t="s">
        <v>1282</v>
      </c>
      <c r="B606" s="40" t="s">
        <v>777</v>
      </c>
      <c r="C606" s="42" t="s">
        <v>44</v>
      </c>
      <c r="D606" s="42" t="s">
        <v>9</v>
      </c>
      <c r="E606" s="35"/>
      <c r="F606" s="42">
        <v>0</v>
      </c>
      <c r="G606" s="34">
        <v>0</v>
      </c>
      <c r="H606" s="34">
        <v>88</v>
      </c>
      <c r="I606" s="34">
        <v>55</v>
      </c>
      <c r="J606" s="34">
        <v>44</v>
      </c>
      <c r="K606" s="73">
        <v>54.5</v>
      </c>
      <c r="L606" s="34">
        <v>46</v>
      </c>
      <c r="M606" s="34">
        <v>47</v>
      </c>
      <c r="N606" s="34">
        <v>335</v>
      </c>
      <c r="O606" s="34" t="str">
        <f>IF(D606="理科",IF(N606&gt;=分数线!$C$2,"本科",""),IF(D606="文科",IF(N606&gt;=分数线!$C$3,"本科","")))</f>
        <v/>
      </c>
      <c r="P606" s="34">
        <f t="shared" si="301"/>
        <v>0</v>
      </c>
      <c r="Q606" s="34" t="str">
        <f>IF(D606="理科",IF(N606&gt;=分数线!$C$6,"重本",""),IF(D606="文科",IF(N606&gt;=分数线!$C$7,"重本","")))</f>
        <v/>
      </c>
      <c r="R606" s="34">
        <f t="shared" si="304"/>
        <v>0</v>
      </c>
      <c r="S606" s="34">
        <f t="shared" si="305"/>
        <v>0</v>
      </c>
      <c r="T606" s="34">
        <v>5</v>
      </c>
      <c r="U606" s="34" t="s">
        <v>1320</v>
      </c>
      <c r="V606" s="34">
        <f t="shared" si="306"/>
        <v>0</v>
      </c>
      <c r="W606" s="34" t="s">
        <v>1328</v>
      </c>
      <c r="X606" s="34">
        <f t="shared" si="306"/>
        <v>0</v>
      </c>
      <c r="Y606" s="34" t="s">
        <v>1353</v>
      </c>
      <c r="Z606" s="34">
        <f t="shared" si="306"/>
        <v>0</v>
      </c>
      <c r="AA606" s="34" t="s">
        <v>74</v>
      </c>
      <c r="AB606" s="34">
        <f t="shared" si="306"/>
        <v>0</v>
      </c>
      <c r="AC606" s="34" t="s">
        <v>1338</v>
      </c>
      <c r="AD606" s="34">
        <f t="shared" si="307"/>
        <v>0</v>
      </c>
      <c r="AE606" s="34" t="s">
        <v>1346</v>
      </c>
      <c r="AF606" s="34">
        <f t="shared" si="308"/>
        <v>0</v>
      </c>
      <c r="AG606" s="34" t="s">
        <v>224</v>
      </c>
      <c r="AH606" s="34" t="s">
        <v>1320</v>
      </c>
      <c r="AI606" s="34">
        <f t="shared" si="309"/>
        <v>0</v>
      </c>
      <c r="AJ606" s="34" t="s">
        <v>1328</v>
      </c>
      <c r="AK606" s="34">
        <f t="shared" si="310"/>
        <v>0</v>
      </c>
      <c r="AL606" s="34" t="s">
        <v>1353</v>
      </c>
      <c r="AM606" s="34">
        <f t="shared" si="311"/>
        <v>0</v>
      </c>
      <c r="AN606" s="34" t="s">
        <v>74</v>
      </c>
      <c r="AO606" s="34">
        <f t="shared" si="312"/>
        <v>0</v>
      </c>
      <c r="AP606" s="34" t="s">
        <v>1338</v>
      </c>
      <c r="AQ606" s="34">
        <f t="shared" si="313"/>
        <v>0</v>
      </c>
      <c r="AR606" s="34" t="s">
        <v>1346</v>
      </c>
      <c r="AS606" s="34">
        <f t="shared" si="314"/>
        <v>0</v>
      </c>
      <c r="AT606" s="34" t="s">
        <v>224</v>
      </c>
      <c r="AU606" s="34" t="s">
        <v>1320</v>
      </c>
      <c r="AV606" s="34">
        <f t="shared" si="315"/>
        <v>0</v>
      </c>
      <c r="AW606" s="34" t="s">
        <v>982</v>
      </c>
      <c r="AX606" s="34">
        <f t="shared" si="315"/>
        <v>0</v>
      </c>
      <c r="AY606" s="34" t="s">
        <v>1361</v>
      </c>
      <c r="AZ606" s="34">
        <f t="shared" si="315"/>
        <v>0</v>
      </c>
      <c r="BA606" s="34" t="s">
        <v>74</v>
      </c>
      <c r="BB606" s="34">
        <f t="shared" si="315"/>
        <v>0</v>
      </c>
      <c r="BC606" s="34" t="s">
        <v>1338</v>
      </c>
      <c r="BD606" s="34">
        <f t="shared" si="316"/>
        <v>0</v>
      </c>
      <c r="BE606" s="34" t="s">
        <v>1346</v>
      </c>
      <c r="BF606" s="34">
        <f t="shared" si="317"/>
        <v>0</v>
      </c>
      <c r="BG606" s="34">
        <v>5</v>
      </c>
      <c r="BH606" s="34" t="s">
        <v>1320</v>
      </c>
      <c r="BI606" s="34">
        <f t="shared" si="318"/>
        <v>0</v>
      </c>
      <c r="BJ606" s="34" t="s">
        <v>982</v>
      </c>
      <c r="BK606" s="34">
        <f t="shared" si="319"/>
        <v>0</v>
      </c>
      <c r="BL606" s="34" t="s">
        <v>1354</v>
      </c>
      <c r="BM606" s="34">
        <f t="shared" si="320"/>
        <v>0</v>
      </c>
      <c r="BN606" s="34" t="s">
        <v>74</v>
      </c>
      <c r="BO606" s="34">
        <f t="shared" si="321"/>
        <v>0</v>
      </c>
      <c r="BP606" s="34" t="s">
        <v>1338</v>
      </c>
      <c r="BQ606" s="34">
        <f t="shared" si="322"/>
        <v>0</v>
      </c>
      <c r="BR606" s="34" t="s">
        <v>1346</v>
      </c>
      <c r="BS606" s="34">
        <f t="shared" si="323"/>
        <v>0</v>
      </c>
      <c r="BT606" s="34">
        <v>5</v>
      </c>
      <c r="BU606" s="34" t="s">
        <v>1320</v>
      </c>
      <c r="BV606" s="34">
        <f t="shared" si="292"/>
        <v>0</v>
      </c>
      <c r="BW606" s="34" t="s">
        <v>1329</v>
      </c>
      <c r="BX606" s="34">
        <f t="shared" si="292"/>
        <v>0</v>
      </c>
      <c r="BY606" s="34" t="s">
        <v>70</v>
      </c>
      <c r="BZ606" s="34">
        <f t="shared" si="292"/>
        <v>0</v>
      </c>
      <c r="CA606" s="34" t="s">
        <v>21</v>
      </c>
      <c r="CB606" s="34">
        <f t="shared" si="292"/>
        <v>0</v>
      </c>
      <c r="CC606" s="34" t="s">
        <v>1338</v>
      </c>
      <c r="CD606" s="34">
        <f t="shared" si="293"/>
        <v>0</v>
      </c>
      <c r="CE606" s="34" t="s">
        <v>1346</v>
      </c>
      <c r="CF606" s="34">
        <f t="shared" si="294"/>
        <v>0</v>
      </c>
      <c r="CG606" s="34">
        <v>5</v>
      </c>
      <c r="CH606" s="34" t="s">
        <v>1320</v>
      </c>
      <c r="CI606" s="34">
        <f t="shared" si="295"/>
        <v>0</v>
      </c>
      <c r="CJ606" s="34" t="s">
        <v>1329</v>
      </c>
      <c r="CK606" s="34">
        <f t="shared" si="296"/>
        <v>0</v>
      </c>
      <c r="CL606" s="34" t="s">
        <v>70</v>
      </c>
      <c r="CM606" s="34">
        <f t="shared" si="297"/>
        <v>0</v>
      </c>
      <c r="CN606" s="34" t="s">
        <v>1337</v>
      </c>
      <c r="CO606" s="34">
        <f t="shared" si="298"/>
        <v>0</v>
      </c>
      <c r="CP606" s="34" t="s">
        <v>1338</v>
      </c>
      <c r="CQ606" s="34">
        <f t="shared" si="299"/>
        <v>0</v>
      </c>
      <c r="CR606" s="34" t="s">
        <v>1346</v>
      </c>
      <c r="CS606" s="34">
        <f t="shared" si="300"/>
        <v>0</v>
      </c>
    </row>
    <row r="607" spans="1:97" s="44" customFormat="1" ht="15.75">
      <c r="A607" s="42" t="s">
        <v>1283</v>
      </c>
      <c r="B607" s="40" t="s">
        <v>778</v>
      </c>
      <c r="C607" s="42" t="s">
        <v>44</v>
      </c>
      <c r="D607" s="42" t="s">
        <v>9</v>
      </c>
      <c r="E607" s="35"/>
      <c r="F607" s="42">
        <v>0</v>
      </c>
      <c r="G607" s="34">
        <v>0</v>
      </c>
      <c r="H607" s="34">
        <v>97</v>
      </c>
      <c r="I607" s="34">
        <v>55</v>
      </c>
      <c r="J607" s="34">
        <v>46</v>
      </c>
      <c r="K607" s="73">
        <v>54.5</v>
      </c>
      <c r="L607" s="34">
        <v>47.5</v>
      </c>
      <c r="M607" s="34">
        <v>34</v>
      </c>
      <c r="N607" s="34">
        <v>334</v>
      </c>
      <c r="O607" s="34" t="str">
        <f>IF(D607="理科",IF(N607&gt;=分数线!$C$2,"本科",""),IF(D607="文科",IF(N607&gt;=分数线!$C$3,"本科","")))</f>
        <v/>
      </c>
      <c r="P607" s="34">
        <f t="shared" si="301"/>
        <v>0</v>
      </c>
      <c r="Q607" s="34" t="str">
        <f>IF(D607="理科",IF(N607&gt;=分数线!$C$6,"重本",""),IF(D607="文科",IF(N607&gt;=分数线!$C$7,"重本","")))</f>
        <v/>
      </c>
      <c r="R607" s="34">
        <f t="shared" si="304"/>
        <v>0</v>
      </c>
      <c r="S607" s="34">
        <f t="shared" si="305"/>
        <v>0</v>
      </c>
      <c r="T607" s="34">
        <v>8</v>
      </c>
      <c r="U607" s="34" t="s">
        <v>1324</v>
      </c>
      <c r="V607" s="34">
        <f t="shared" si="306"/>
        <v>0</v>
      </c>
      <c r="W607" s="34" t="s">
        <v>1330</v>
      </c>
      <c r="X607" s="34">
        <f t="shared" si="306"/>
        <v>0</v>
      </c>
      <c r="Y607" s="34" t="s">
        <v>1365</v>
      </c>
      <c r="Z607" s="34">
        <f t="shared" si="306"/>
        <v>0</v>
      </c>
      <c r="AA607" s="34" t="s">
        <v>1336</v>
      </c>
      <c r="AB607" s="34">
        <f t="shared" si="306"/>
        <v>0</v>
      </c>
      <c r="AC607" s="34" t="s">
        <v>1338</v>
      </c>
      <c r="AD607" s="34">
        <f t="shared" si="307"/>
        <v>0</v>
      </c>
      <c r="AE607" s="34" t="s">
        <v>1368</v>
      </c>
      <c r="AF607" s="34">
        <f t="shared" si="308"/>
        <v>0</v>
      </c>
      <c r="AG607" s="34" t="s">
        <v>223</v>
      </c>
      <c r="AH607" s="34" t="s">
        <v>1326</v>
      </c>
      <c r="AI607" s="34">
        <f t="shared" si="309"/>
        <v>0</v>
      </c>
      <c r="AJ607" s="34" t="s">
        <v>1327</v>
      </c>
      <c r="AK607" s="34">
        <f t="shared" si="310"/>
        <v>0</v>
      </c>
      <c r="AL607" s="34" t="s">
        <v>1333</v>
      </c>
      <c r="AM607" s="34">
        <f t="shared" si="311"/>
        <v>0</v>
      </c>
      <c r="AN607" s="34" t="s">
        <v>1367</v>
      </c>
      <c r="AO607" s="34">
        <f t="shared" si="312"/>
        <v>0</v>
      </c>
      <c r="AP607" s="34" t="s">
        <v>1338</v>
      </c>
      <c r="AQ607" s="34">
        <f t="shared" si="313"/>
        <v>0</v>
      </c>
      <c r="AR607" s="34" t="s">
        <v>1347</v>
      </c>
      <c r="AS607" s="34">
        <f t="shared" si="314"/>
        <v>0</v>
      </c>
      <c r="AT607" s="34" t="s">
        <v>223</v>
      </c>
      <c r="AU607" s="34" t="s">
        <v>1323</v>
      </c>
      <c r="AV607" s="34">
        <f t="shared" si="315"/>
        <v>0</v>
      </c>
      <c r="AW607" s="34" t="s">
        <v>1327</v>
      </c>
      <c r="AX607" s="34">
        <f t="shared" si="315"/>
        <v>0</v>
      </c>
      <c r="AY607" s="34" t="s">
        <v>1355</v>
      </c>
      <c r="AZ607" s="34">
        <f t="shared" si="315"/>
        <v>0</v>
      </c>
      <c r="BA607" s="34" t="s">
        <v>1336</v>
      </c>
      <c r="BB607" s="34">
        <f t="shared" si="315"/>
        <v>0</v>
      </c>
      <c r="BC607" s="34" t="s">
        <v>75</v>
      </c>
      <c r="BD607" s="34">
        <f t="shared" si="316"/>
        <v>0</v>
      </c>
      <c r="BE607" s="34" t="s">
        <v>1347</v>
      </c>
      <c r="BF607" s="34">
        <f t="shared" si="317"/>
        <v>0</v>
      </c>
      <c r="BG607" s="34">
        <v>3</v>
      </c>
      <c r="BH607" s="34" t="s">
        <v>1323</v>
      </c>
      <c r="BI607" s="34">
        <f t="shared" si="318"/>
        <v>0</v>
      </c>
      <c r="BJ607" s="34" t="s">
        <v>1327</v>
      </c>
      <c r="BK607" s="34">
        <f t="shared" si="319"/>
        <v>0</v>
      </c>
      <c r="BL607" s="34" t="s">
        <v>1355</v>
      </c>
      <c r="BM607" s="34">
        <f t="shared" si="320"/>
        <v>0</v>
      </c>
      <c r="BN607" s="34" t="s">
        <v>1336</v>
      </c>
      <c r="BO607" s="34">
        <f t="shared" si="321"/>
        <v>0</v>
      </c>
      <c r="BP607" s="34" t="s">
        <v>1338</v>
      </c>
      <c r="BQ607" s="34">
        <f t="shared" si="322"/>
        <v>0</v>
      </c>
      <c r="BR607" s="34" t="s">
        <v>1347</v>
      </c>
      <c r="BS607" s="34">
        <f t="shared" si="323"/>
        <v>0</v>
      </c>
      <c r="BT607" s="34">
        <v>3</v>
      </c>
      <c r="BU607" s="34" t="s">
        <v>1322</v>
      </c>
      <c r="BV607" s="34">
        <f t="shared" si="292"/>
        <v>0</v>
      </c>
      <c r="BW607" s="34" t="s">
        <v>1327</v>
      </c>
      <c r="BX607" s="34">
        <f t="shared" si="292"/>
        <v>0</v>
      </c>
      <c r="BY607" s="34" t="s">
        <v>71</v>
      </c>
      <c r="BZ607" s="34">
        <f t="shared" si="292"/>
        <v>0</v>
      </c>
      <c r="CA607" s="34" t="s">
        <v>1336</v>
      </c>
      <c r="CB607" s="34">
        <f t="shared" si="292"/>
        <v>0</v>
      </c>
      <c r="CC607" s="34" t="s">
        <v>1338</v>
      </c>
      <c r="CD607" s="34">
        <f t="shared" si="293"/>
        <v>0</v>
      </c>
      <c r="CE607" s="34" t="s">
        <v>1347</v>
      </c>
      <c r="CF607" s="34">
        <f t="shared" si="294"/>
        <v>0</v>
      </c>
      <c r="CG607" s="34">
        <v>3</v>
      </c>
      <c r="CH607" s="34" t="s">
        <v>1322</v>
      </c>
      <c r="CI607" s="34">
        <f t="shared" si="295"/>
        <v>0</v>
      </c>
      <c r="CJ607" s="34" t="s">
        <v>1327</v>
      </c>
      <c r="CK607" s="34">
        <f t="shared" si="296"/>
        <v>0</v>
      </c>
      <c r="CL607" s="34" t="s">
        <v>71</v>
      </c>
      <c r="CM607" s="34">
        <f t="shared" si="297"/>
        <v>0</v>
      </c>
      <c r="CN607" s="34" t="s">
        <v>1338</v>
      </c>
      <c r="CO607" s="34">
        <f t="shared" si="298"/>
        <v>0</v>
      </c>
      <c r="CP607" s="34" t="s">
        <v>1336</v>
      </c>
      <c r="CQ607" s="34">
        <f t="shared" si="299"/>
        <v>0</v>
      </c>
      <c r="CR607" s="34" t="s">
        <v>1347</v>
      </c>
      <c r="CS607" s="34">
        <f t="shared" si="300"/>
        <v>0</v>
      </c>
    </row>
    <row r="608" spans="1:97" s="44" customFormat="1" ht="15.75">
      <c r="A608" s="42" t="s">
        <v>1284</v>
      </c>
      <c r="B608" s="40" t="s">
        <v>779</v>
      </c>
      <c r="C608" s="42" t="s">
        <v>44</v>
      </c>
      <c r="D608" s="42" t="s">
        <v>9</v>
      </c>
      <c r="E608" s="35"/>
      <c r="F608" s="42">
        <v>0</v>
      </c>
      <c r="G608" s="34">
        <v>0</v>
      </c>
      <c r="H608" s="34">
        <v>98</v>
      </c>
      <c r="I608" s="34">
        <v>46</v>
      </c>
      <c r="J608" s="34">
        <v>44</v>
      </c>
      <c r="K608" s="73">
        <v>59</v>
      </c>
      <c r="L608" s="34">
        <v>47.5</v>
      </c>
      <c r="M608" s="34">
        <v>39</v>
      </c>
      <c r="N608" s="34">
        <v>334</v>
      </c>
      <c r="O608" s="34" t="str">
        <f>IF(D608="理科",IF(N608&gt;=分数线!$C$2,"本科",""),IF(D608="文科",IF(N608&gt;=分数线!$C$3,"本科","")))</f>
        <v/>
      </c>
      <c r="P608" s="34">
        <f t="shared" si="301"/>
        <v>0</v>
      </c>
      <c r="Q608" s="34" t="str">
        <f>IF(D608="理科",IF(N608&gt;=分数线!$C$6,"重本",""),IF(D608="文科",IF(N608&gt;=分数线!$C$7,"重本","")))</f>
        <v/>
      </c>
      <c r="R608" s="34">
        <f t="shared" si="304"/>
        <v>0</v>
      </c>
      <c r="S608" s="34">
        <f t="shared" si="305"/>
        <v>0</v>
      </c>
      <c r="T608" s="34">
        <v>5</v>
      </c>
      <c r="U608" s="34" t="s">
        <v>1320</v>
      </c>
      <c r="V608" s="34">
        <f t="shared" si="306"/>
        <v>0</v>
      </c>
      <c r="W608" s="34" t="s">
        <v>1328</v>
      </c>
      <c r="X608" s="34">
        <f t="shared" si="306"/>
        <v>0</v>
      </c>
      <c r="Y608" s="34" t="s">
        <v>1353</v>
      </c>
      <c r="Z608" s="34">
        <f t="shared" si="306"/>
        <v>0</v>
      </c>
      <c r="AA608" s="34" t="s">
        <v>74</v>
      </c>
      <c r="AB608" s="34">
        <f t="shared" si="306"/>
        <v>0</v>
      </c>
      <c r="AC608" s="34" t="s">
        <v>1338</v>
      </c>
      <c r="AD608" s="34">
        <f t="shared" si="307"/>
        <v>0</v>
      </c>
      <c r="AE608" s="34" t="s">
        <v>1346</v>
      </c>
      <c r="AF608" s="34">
        <f t="shared" si="308"/>
        <v>0</v>
      </c>
      <c r="AG608" s="34" t="s">
        <v>224</v>
      </c>
      <c r="AH608" s="34" t="s">
        <v>1320</v>
      </c>
      <c r="AI608" s="34">
        <f t="shared" si="309"/>
        <v>0</v>
      </c>
      <c r="AJ608" s="34" t="s">
        <v>1328</v>
      </c>
      <c r="AK608" s="34">
        <f t="shared" si="310"/>
        <v>0</v>
      </c>
      <c r="AL608" s="34" t="s">
        <v>1353</v>
      </c>
      <c r="AM608" s="34">
        <f t="shared" si="311"/>
        <v>0</v>
      </c>
      <c r="AN608" s="34" t="s">
        <v>74</v>
      </c>
      <c r="AO608" s="34">
        <f t="shared" si="312"/>
        <v>0</v>
      </c>
      <c r="AP608" s="34" t="s">
        <v>1338</v>
      </c>
      <c r="AQ608" s="34">
        <f t="shared" si="313"/>
        <v>0</v>
      </c>
      <c r="AR608" s="34" t="s">
        <v>1346</v>
      </c>
      <c r="AS608" s="34">
        <f t="shared" si="314"/>
        <v>0</v>
      </c>
      <c r="AT608" s="34" t="e">
        <v>#N/A</v>
      </c>
      <c r="AU608" s="34" t="e">
        <v>#N/A</v>
      </c>
      <c r="AV608" s="34">
        <f t="shared" si="315"/>
        <v>0</v>
      </c>
      <c r="AW608" s="34" t="e">
        <v>#N/A</v>
      </c>
      <c r="AX608" s="34">
        <f t="shared" si="315"/>
        <v>0</v>
      </c>
      <c r="AY608" s="34" t="e">
        <v>#N/A</v>
      </c>
      <c r="AZ608" s="34">
        <f t="shared" si="315"/>
        <v>0</v>
      </c>
      <c r="BA608" s="34" t="e">
        <v>#N/A</v>
      </c>
      <c r="BB608" s="34">
        <f t="shared" si="315"/>
        <v>0</v>
      </c>
      <c r="BC608" s="34" t="e">
        <v>#N/A</v>
      </c>
      <c r="BD608" s="34">
        <f t="shared" si="316"/>
        <v>0</v>
      </c>
      <c r="BE608" s="34" t="e">
        <v>#N/A</v>
      </c>
      <c r="BF608" s="34">
        <f t="shared" si="317"/>
        <v>0</v>
      </c>
      <c r="BG608" s="34" t="e">
        <v>#N/A</v>
      </c>
      <c r="BH608" s="34" t="e">
        <v>#N/A</v>
      </c>
      <c r="BI608" s="34">
        <f t="shared" si="318"/>
        <v>0</v>
      </c>
      <c r="BJ608" s="34" t="e">
        <v>#N/A</v>
      </c>
      <c r="BK608" s="34">
        <f t="shared" si="319"/>
        <v>0</v>
      </c>
      <c r="BL608" s="34" t="e">
        <v>#N/A</v>
      </c>
      <c r="BM608" s="34">
        <f t="shared" si="320"/>
        <v>0</v>
      </c>
      <c r="BN608" s="34" t="e">
        <v>#N/A</v>
      </c>
      <c r="BO608" s="34">
        <f t="shared" si="321"/>
        <v>0</v>
      </c>
      <c r="BP608" s="34" t="e">
        <v>#N/A</v>
      </c>
      <c r="BQ608" s="34">
        <f t="shared" si="322"/>
        <v>0</v>
      </c>
      <c r="BR608" s="34" t="e">
        <v>#N/A</v>
      </c>
      <c r="BS608" s="34">
        <f t="shared" si="323"/>
        <v>0</v>
      </c>
      <c r="BT608" s="34">
        <v>5</v>
      </c>
      <c r="BU608" s="34" t="s">
        <v>1320</v>
      </c>
      <c r="BV608" s="34">
        <f t="shared" si="292"/>
        <v>0</v>
      </c>
      <c r="BW608" s="34" t="s">
        <v>1329</v>
      </c>
      <c r="BX608" s="34">
        <f t="shared" si="292"/>
        <v>0</v>
      </c>
      <c r="BY608" s="34" t="s">
        <v>70</v>
      </c>
      <c r="BZ608" s="34">
        <f t="shared" si="292"/>
        <v>0</v>
      </c>
      <c r="CA608" s="34" t="s">
        <v>21</v>
      </c>
      <c r="CB608" s="34">
        <f t="shared" si="292"/>
        <v>0</v>
      </c>
      <c r="CC608" s="34" t="s">
        <v>1338</v>
      </c>
      <c r="CD608" s="34">
        <f t="shared" si="293"/>
        <v>0</v>
      </c>
      <c r="CE608" s="34" t="s">
        <v>1346</v>
      </c>
      <c r="CF608" s="34">
        <f t="shared" si="294"/>
        <v>0</v>
      </c>
      <c r="CG608" s="34">
        <v>5</v>
      </c>
      <c r="CH608" s="34" t="s">
        <v>1320</v>
      </c>
      <c r="CI608" s="34">
        <f t="shared" si="295"/>
        <v>0</v>
      </c>
      <c r="CJ608" s="34" t="s">
        <v>1329</v>
      </c>
      <c r="CK608" s="34">
        <f t="shared" si="296"/>
        <v>0</v>
      </c>
      <c r="CL608" s="34" t="s">
        <v>70</v>
      </c>
      <c r="CM608" s="34">
        <f t="shared" si="297"/>
        <v>0</v>
      </c>
      <c r="CN608" s="34" t="s">
        <v>1337</v>
      </c>
      <c r="CO608" s="34">
        <f t="shared" si="298"/>
        <v>0</v>
      </c>
      <c r="CP608" s="34" t="s">
        <v>1338</v>
      </c>
      <c r="CQ608" s="34">
        <f t="shared" si="299"/>
        <v>0</v>
      </c>
      <c r="CR608" s="34" t="s">
        <v>1346</v>
      </c>
      <c r="CS608" s="34">
        <f t="shared" si="300"/>
        <v>0</v>
      </c>
    </row>
    <row r="609" spans="1:97" s="44" customFormat="1" ht="15.75">
      <c r="A609" s="42" t="s">
        <v>1285</v>
      </c>
      <c r="B609" s="40" t="s">
        <v>780</v>
      </c>
      <c r="C609" s="42" t="s">
        <v>44</v>
      </c>
      <c r="D609" s="42" t="s">
        <v>9</v>
      </c>
      <c r="E609" s="35"/>
      <c r="F609" s="42">
        <v>0</v>
      </c>
      <c r="G609" s="34">
        <v>0</v>
      </c>
      <c r="H609" s="34">
        <v>98</v>
      </c>
      <c r="I609" s="34">
        <v>29</v>
      </c>
      <c r="J609" s="34">
        <v>51</v>
      </c>
      <c r="K609" s="73">
        <v>60.5</v>
      </c>
      <c r="L609" s="34">
        <v>43.5</v>
      </c>
      <c r="M609" s="34">
        <v>51</v>
      </c>
      <c r="N609" s="34">
        <v>333</v>
      </c>
      <c r="O609" s="34" t="str">
        <f>IF(D609="理科",IF(N609&gt;=分数线!$C$2,"本科",""),IF(D609="文科",IF(N609&gt;=分数线!$C$3,"本科","")))</f>
        <v/>
      </c>
      <c r="P609" s="34">
        <f t="shared" si="301"/>
        <v>0</v>
      </c>
      <c r="Q609" s="34" t="str">
        <f>IF(D609="理科",IF(N609&gt;=分数线!$C$6,"重本",""),IF(D609="文科",IF(N609&gt;=分数线!$C$7,"重本","")))</f>
        <v/>
      </c>
      <c r="R609" s="34">
        <f t="shared" si="304"/>
        <v>0</v>
      </c>
      <c r="S609" s="34">
        <f t="shared" si="305"/>
        <v>0</v>
      </c>
      <c r="T609" s="34">
        <v>7</v>
      </c>
      <c r="U609" s="34" t="s">
        <v>1362</v>
      </c>
      <c r="V609" s="34">
        <f t="shared" si="306"/>
        <v>0</v>
      </c>
      <c r="W609" s="34" t="s">
        <v>1363</v>
      </c>
      <c r="X609" s="34">
        <f t="shared" si="306"/>
        <v>0</v>
      </c>
      <c r="Y609" s="34" t="s">
        <v>1332</v>
      </c>
      <c r="Z609" s="34">
        <f t="shared" si="306"/>
        <v>0</v>
      </c>
      <c r="AA609" s="34" t="s">
        <v>74</v>
      </c>
      <c r="AB609" s="34">
        <f t="shared" si="306"/>
        <v>0</v>
      </c>
      <c r="AC609" s="34" t="s">
        <v>1341</v>
      </c>
      <c r="AD609" s="34">
        <f t="shared" si="307"/>
        <v>0</v>
      </c>
      <c r="AE609" s="34" t="s">
        <v>1347</v>
      </c>
      <c r="AF609" s="34">
        <f t="shared" si="308"/>
        <v>0</v>
      </c>
      <c r="AG609" s="34" t="s">
        <v>223</v>
      </c>
      <c r="AH609" s="34" t="s">
        <v>1326</v>
      </c>
      <c r="AI609" s="34">
        <f t="shared" si="309"/>
        <v>0</v>
      </c>
      <c r="AJ609" s="34" t="s">
        <v>1327</v>
      </c>
      <c r="AK609" s="34">
        <f t="shared" si="310"/>
        <v>0</v>
      </c>
      <c r="AL609" s="34" t="s">
        <v>1333</v>
      </c>
      <c r="AM609" s="34">
        <f t="shared" si="311"/>
        <v>0</v>
      </c>
      <c r="AN609" s="34" t="s">
        <v>1367</v>
      </c>
      <c r="AO609" s="34">
        <f t="shared" si="312"/>
        <v>0</v>
      </c>
      <c r="AP609" s="34" t="s">
        <v>1338</v>
      </c>
      <c r="AQ609" s="34">
        <f t="shared" si="313"/>
        <v>0</v>
      </c>
      <c r="AR609" s="34" t="s">
        <v>1347</v>
      </c>
      <c r="AS609" s="34">
        <f t="shared" si="314"/>
        <v>0</v>
      </c>
      <c r="AT609" s="34" t="e">
        <v>#N/A</v>
      </c>
      <c r="AU609" s="34" t="e">
        <v>#N/A</v>
      </c>
      <c r="AV609" s="34">
        <f t="shared" si="315"/>
        <v>0</v>
      </c>
      <c r="AW609" s="34" t="e">
        <v>#N/A</v>
      </c>
      <c r="AX609" s="34">
        <f t="shared" si="315"/>
        <v>0</v>
      </c>
      <c r="AY609" s="34" t="e">
        <v>#N/A</v>
      </c>
      <c r="AZ609" s="34">
        <f t="shared" si="315"/>
        <v>0</v>
      </c>
      <c r="BA609" s="34" t="e">
        <v>#N/A</v>
      </c>
      <c r="BB609" s="34">
        <f t="shared" si="315"/>
        <v>0</v>
      </c>
      <c r="BC609" s="34" t="e">
        <v>#N/A</v>
      </c>
      <c r="BD609" s="34">
        <f t="shared" si="316"/>
        <v>0</v>
      </c>
      <c r="BE609" s="34" t="e">
        <v>#N/A</v>
      </c>
      <c r="BF609" s="34">
        <f t="shared" si="317"/>
        <v>0</v>
      </c>
      <c r="BG609" s="34" t="e">
        <v>#N/A</v>
      </c>
      <c r="BH609" s="34" t="e">
        <v>#N/A</v>
      </c>
      <c r="BI609" s="34">
        <f t="shared" si="318"/>
        <v>0</v>
      </c>
      <c r="BJ609" s="34" t="e">
        <v>#N/A</v>
      </c>
      <c r="BK609" s="34">
        <f t="shared" si="319"/>
        <v>0</v>
      </c>
      <c r="BL609" s="34" t="e">
        <v>#N/A</v>
      </c>
      <c r="BM609" s="34">
        <f t="shared" si="320"/>
        <v>0</v>
      </c>
      <c r="BN609" s="34" t="e">
        <v>#N/A</v>
      </c>
      <c r="BO609" s="34">
        <f t="shared" si="321"/>
        <v>0</v>
      </c>
      <c r="BP609" s="34" t="e">
        <v>#N/A</v>
      </c>
      <c r="BQ609" s="34">
        <f t="shared" si="322"/>
        <v>0</v>
      </c>
      <c r="BR609" s="34" t="e">
        <v>#N/A</v>
      </c>
      <c r="BS609" s="34">
        <f t="shared" si="323"/>
        <v>0</v>
      </c>
      <c r="BT609" s="34">
        <v>3</v>
      </c>
      <c r="BU609" s="34" t="s">
        <v>1322</v>
      </c>
      <c r="BV609" s="34">
        <f t="shared" si="292"/>
        <v>0</v>
      </c>
      <c r="BW609" s="34" t="s">
        <v>1327</v>
      </c>
      <c r="BX609" s="34">
        <f t="shared" si="292"/>
        <v>0</v>
      </c>
      <c r="BY609" s="34" t="s">
        <v>71</v>
      </c>
      <c r="BZ609" s="34">
        <f t="shared" si="292"/>
        <v>0</v>
      </c>
      <c r="CA609" s="34" t="s">
        <v>1336</v>
      </c>
      <c r="CB609" s="34">
        <f t="shared" si="292"/>
        <v>0</v>
      </c>
      <c r="CC609" s="34" t="s">
        <v>1338</v>
      </c>
      <c r="CD609" s="34">
        <f t="shared" si="293"/>
        <v>0</v>
      </c>
      <c r="CE609" s="34" t="s">
        <v>1347</v>
      </c>
      <c r="CF609" s="34">
        <f t="shared" si="294"/>
        <v>0</v>
      </c>
      <c r="CG609" s="34">
        <v>3</v>
      </c>
      <c r="CH609" s="34" t="s">
        <v>1322</v>
      </c>
      <c r="CI609" s="34">
        <f t="shared" si="295"/>
        <v>0</v>
      </c>
      <c r="CJ609" s="34" t="s">
        <v>1327</v>
      </c>
      <c r="CK609" s="34">
        <f t="shared" si="296"/>
        <v>0</v>
      </c>
      <c r="CL609" s="34" t="s">
        <v>71</v>
      </c>
      <c r="CM609" s="34">
        <f t="shared" si="297"/>
        <v>0</v>
      </c>
      <c r="CN609" s="34" t="s">
        <v>1338</v>
      </c>
      <c r="CO609" s="34">
        <f t="shared" si="298"/>
        <v>0</v>
      </c>
      <c r="CP609" s="34" t="s">
        <v>1336</v>
      </c>
      <c r="CQ609" s="34">
        <f t="shared" si="299"/>
        <v>0</v>
      </c>
      <c r="CR609" s="34" t="s">
        <v>1347</v>
      </c>
      <c r="CS609" s="34">
        <f t="shared" si="300"/>
        <v>0</v>
      </c>
    </row>
    <row r="610" spans="1:97" s="44" customFormat="1" ht="15.75">
      <c r="A610" s="42" t="s">
        <v>1286</v>
      </c>
      <c r="B610" s="40" t="s">
        <v>781</v>
      </c>
      <c r="C610" s="42" t="s">
        <v>44</v>
      </c>
      <c r="D610" s="42" t="s">
        <v>9</v>
      </c>
      <c r="E610" s="35"/>
      <c r="F610" s="42">
        <v>0.2</v>
      </c>
      <c r="G610" s="34">
        <v>0</v>
      </c>
      <c r="H610" s="34">
        <v>85</v>
      </c>
      <c r="I610" s="34">
        <v>59</v>
      </c>
      <c r="J610" s="34">
        <v>74</v>
      </c>
      <c r="K610" s="73">
        <v>47</v>
      </c>
      <c r="L610" s="34">
        <v>46.5</v>
      </c>
      <c r="M610" s="34">
        <v>21</v>
      </c>
      <c r="N610" s="34">
        <v>333</v>
      </c>
      <c r="O610" s="34" t="str">
        <f>IF(D610="理科",IF(N610&gt;=分数线!$C$2,"本科",""),IF(D610="文科",IF(N610&gt;=分数线!$C$3,"本科","")))</f>
        <v/>
      </c>
      <c r="P610" s="34">
        <f t="shared" si="301"/>
        <v>-7.2</v>
      </c>
      <c r="Q610" s="34" t="str">
        <f>IF(D610="理科",IF(N610&gt;=分数线!$C$6,"重本",""),IF(D610="文科",IF(N610&gt;=分数线!$C$7,"重本","")))</f>
        <v/>
      </c>
      <c r="R610" s="34">
        <f t="shared" si="304"/>
        <v>0</v>
      </c>
      <c r="S610" s="34">
        <f t="shared" si="305"/>
        <v>-7.2</v>
      </c>
      <c r="T610" s="34">
        <v>5</v>
      </c>
      <c r="U610" s="34" t="s">
        <v>1320</v>
      </c>
      <c r="V610" s="34">
        <f t="shared" si="306"/>
        <v>-0.12000000000000001</v>
      </c>
      <c r="W610" s="34" t="s">
        <v>1328</v>
      </c>
      <c r="X610" s="34">
        <f t="shared" si="306"/>
        <v>-0.12000000000000001</v>
      </c>
      <c r="Y610" s="34" t="s">
        <v>1353</v>
      </c>
      <c r="Z610" s="34">
        <f t="shared" si="306"/>
        <v>-0.12000000000000001</v>
      </c>
      <c r="AA610" s="34" t="s">
        <v>74</v>
      </c>
      <c r="AB610" s="34">
        <f t="shared" si="306"/>
        <v>-0.12000000000000001</v>
      </c>
      <c r="AC610" s="34" t="s">
        <v>1338</v>
      </c>
      <c r="AD610" s="34">
        <f t="shared" si="307"/>
        <v>-0.12000000000000001</v>
      </c>
      <c r="AE610" s="34" t="s">
        <v>1346</v>
      </c>
      <c r="AF610" s="34">
        <f t="shared" si="308"/>
        <v>-0.12000000000000001</v>
      </c>
      <c r="AG610" s="34" t="s">
        <v>224</v>
      </c>
      <c r="AH610" s="34" t="s">
        <v>1320</v>
      </c>
      <c r="AI610" s="34">
        <f t="shared" si="309"/>
        <v>-0.12000000000000001</v>
      </c>
      <c r="AJ610" s="34" t="s">
        <v>1328</v>
      </c>
      <c r="AK610" s="34">
        <f t="shared" si="310"/>
        <v>-0.12000000000000001</v>
      </c>
      <c r="AL610" s="34" t="s">
        <v>1353</v>
      </c>
      <c r="AM610" s="34">
        <f t="shared" si="311"/>
        <v>-0.12000000000000001</v>
      </c>
      <c r="AN610" s="34" t="s">
        <v>74</v>
      </c>
      <c r="AO610" s="34">
        <f t="shared" si="312"/>
        <v>-0.12000000000000001</v>
      </c>
      <c r="AP610" s="34" t="s">
        <v>1338</v>
      </c>
      <c r="AQ610" s="34">
        <f t="shared" si="313"/>
        <v>-0.12000000000000001</v>
      </c>
      <c r="AR610" s="34" t="s">
        <v>1346</v>
      </c>
      <c r="AS610" s="34">
        <f t="shared" si="314"/>
        <v>-0.12000000000000001</v>
      </c>
      <c r="AT610" s="34" t="s">
        <v>224</v>
      </c>
      <c r="AU610" s="34" t="s">
        <v>1320</v>
      </c>
      <c r="AV610" s="34">
        <f t="shared" si="315"/>
        <v>-0.18000000000000002</v>
      </c>
      <c r="AW610" s="34" t="s">
        <v>982</v>
      </c>
      <c r="AX610" s="34">
        <f t="shared" si="315"/>
        <v>-0.18000000000000002</v>
      </c>
      <c r="AY610" s="34" t="s">
        <v>1361</v>
      </c>
      <c r="AZ610" s="34">
        <f t="shared" si="315"/>
        <v>-0.18000000000000002</v>
      </c>
      <c r="BA610" s="34" t="s">
        <v>74</v>
      </c>
      <c r="BB610" s="34">
        <f t="shared" si="315"/>
        <v>-0.18000000000000002</v>
      </c>
      <c r="BC610" s="34" t="s">
        <v>1338</v>
      </c>
      <c r="BD610" s="34">
        <f t="shared" si="316"/>
        <v>-0.18000000000000002</v>
      </c>
      <c r="BE610" s="34" t="s">
        <v>1346</v>
      </c>
      <c r="BF610" s="34">
        <f t="shared" si="317"/>
        <v>-0.18000000000000002</v>
      </c>
      <c r="BG610" s="34">
        <v>5</v>
      </c>
      <c r="BH610" s="34" t="s">
        <v>1320</v>
      </c>
      <c r="BI610" s="34">
        <f t="shared" si="318"/>
        <v>-0.18000000000000002</v>
      </c>
      <c r="BJ610" s="34" t="s">
        <v>982</v>
      </c>
      <c r="BK610" s="34">
        <f t="shared" si="319"/>
        <v>-0.18000000000000002</v>
      </c>
      <c r="BL610" s="34" t="s">
        <v>1354</v>
      </c>
      <c r="BM610" s="34">
        <f t="shared" si="320"/>
        <v>-0.18000000000000002</v>
      </c>
      <c r="BN610" s="34" t="s">
        <v>74</v>
      </c>
      <c r="BO610" s="34">
        <f t="shared" si="321"/>
        <v>-0.18000000000000002</v>
      </c>
      <c r="BP610" s="34" t="s">
        <v>1338</v>
      </c>
      <c r="BQ610" s="34">
        <f t="shared" si="322"/>
        <v>-0.18000000000000002</v>
      </c>
      <c r="BR610" s="34" t="s">
        <v>1346</v>
      </c>
      <c r="BS610" s="34">
        <f t="shared" si="323"/>
        <v>-0.18000000000000002</v>
      </c>
      <c r="BT610" s="34">
        <v>5</v>
      </c>
      <c r="BU610" s="34" t="s">
        <v>1320</v>
      </c>
      <c r="BV610" s="34">
        <f t="shared" si="292"/>
        <v>-0.3</v>
      </c>
      <c r="BW610" s="34" t="s">
        <v>1329</v>
      </c>
      <c r="BX610" s="34">
        <f t="shared" si="292"/>
        <v>-0.3</v>
      </c>
      <c r="BY610" s="34" t="s">
        <v>70</v>
      </c>
      <c r="BZ610" s="34">
        <f t="shared" si="292"/>
        <v>-0.3</v>
      </c>
      <c r="CA610" s="34" t="s">
        <v>21</v>
      </c>
      <c r="CB610" s="34">
        <f t="shared" si="292"/>
        <v>-0.3</v>
      </c>
      <c r="CC610" s="34" t="s">
        <v>1338</v>
      </c>
      <c r="CD610" s="34">
        <f t="shared" si="293"/>
        <v>-0.3</v>
      </c>
      <c r="CE610" s="34" t="s">
        <v>1346</v>
      </c>
      <c r="CF610" s="34">
        <f t="shared" si="294"/>
        <v>-0.3</v>
      </c>
      <c r="CG610" s="34">
        <v>5</v>
      </c>
      <c r="CH610" s="34" t="s">
        <v>1320</v>
      </c>
      <c r="CI610" s="34">
        <f t="shared" si="295"/>
        <v>-0.3</v>
      </c>
      <c r="CJ610" s="34" t="s">
        <v>1329</v>
      </c>
      <c r="CK610" s="34">
        <f t="shared" si="296"/>
        <v>-0.3</v>
      </c>
      <c r="CL610" s="34" t="s">
        <v>70</v>
      </c>
      <c r="CM610" s="34">
        <f t="shared" si="297"/>
        <v>-0.3</v>
      </c>
      <c r="CN610" s="34" t="s">
        <v>1337</v>
      </c>
      <c r="CO610" s="34">
        <f t="shared" si="298"/>
        <v>-0.3</v>
      </c>
      <c r="CP610" s="34" t="s">
        <v>1338</v>
      </c>
      <c r="CQ610" s="34">
        <f t="shared" si="299"/>
        <v>-0.3</v>
      </c>
      <c r="CR610" s="34" t="s">
        <v>1346</v>
      </c>
      <c r="CS610" s="34">
        <f t="shared" si="300"/>
        <v>-0.3</v>
      </c>
    </row>
    <row r="611" spans="1:97" s="44" customFormat="1" ht="15.75">
      <c r="A611" s="42" t="s">
        <v>1287</v>
      </c>
      <c r="B611" s="40" t="s">
        <v>782</v>
      </c>
      <c r="C611" s="42" t="s">
        <v>44</v>
      </c>
      <c r="D611" s="42" t="s">
        <v>9</v>
      </c>
      <c r="E611" s="35"/>
      <c r="F611" s="42">
        <v>0</v>
      </c>
      <c r="G611" s="34">
        <v>0</v>
      </c>
      <c r="H611" s="34">
        <v>99</v>
      </c>
      <c r="I611" s="34">
        <v>48</v>
      </c>
      <c r="J611" s="34">
        <v>42</v>
      </c>
      <c r="K611" s="73">
        <v>55.5</v>
      </c>
      <c r="L611" s="34">
        <v>52</v>
      </c>
      <c r="M611" s="34">
        <v>34</v>
      </c>
      <c r="N611" s="34">
        <v>331</v>
      </c>
      <c r="O611" s="34" t="str">
        <f>IF(D611="理科",IF(N611&gt;=分数线!$C$2,"本科",""),IF(D611="文科",IF(N611&gt;=分数线!$C$3,"本科","")))</f>
        <v/>
      </c>
      <c r="P611" s="34">
        <f t="shared" si="301"/>
        <v>0</v>
      </c>
      <c r="Q611" s="34" t="str">
        <f>IF(D611="理科",IF(N611&gt;=分数线!$C$6,"重本",""),IF(D611="文科",IF(N611&gt;=分数线!$C$7,"重本","")))</f>
        <v/>
      </c>
      <c r="R611" s="34">
        <f t="shared" si="304"/>
        <v>0</v>
      </c>
      <c r="S611" s="34">
        <f>P611+R611</f>
        <v>0</v>
      </c>
      <c r="T611" s="34" t="e">
        <v>#N/A</v>
      </c>
      <c r="U611" s="34" t="e">
        <v>#N/A</v>
      </c>
      <c r="V611" s="34">
        <f t="shared" si="306"/>
        <v>0</v>
      </c>
      <c r="W611" s="34" t="e">
        <v>#N/A</v>
      </c>
      <c r="X611" s="34">
        <f t="shared" si="306"/>
        <v>0</v>
      </c>
      <c r="Y611" s="34" t="e">
        <v>#N/A</v>
      </c>
      <c r="Z611" s="34">
        <f t="shared" si="306"/>
        <v>0</v>
      </c>
      <c r="AA611" s="34" t="e">
        <v>#N/A</v>
      </c>
      <c r="AB611" s="34">
        <f t="shared" si="306"/>
        <v>0</v>
      </c>
      <c r="AC611" s="34" t="e">
        <v>#N/A</v>
      </c>
      <c r="AD611" s="34">
        <f t="shared" si="307"/>
        <v>0</v>
      </c>
      <c r="AE611" s="34" t="e">
        <v>#N/A</v>
      </c>
      <c r="AF611" s="34">
        <f t="shared" si="308"/>
        <v>0</v>
      </c>
      <c r="AG611" s="34" t="e">
        <v>#N/A</v>
      </c>
      <c r="AH611" s="34" t="e">
        <v>#N/A</v>
      </c>
      <c r="AI611" s="34">
        <f t="shared" si="309"/>
        <v>0</v>
      </c>
      <c r="AJ611" s="34" t="e">
        <v>#N/A</v>
      </c>
      <c r="AK611" s="34">
        <f t="shared" si="310"/>
        <v>0</v>
      </c>
      <c r="AL611" s="34" t="e">
        <v>#N/A</v>
      </c>
      <c r="AM611" s="34">
        <f t="shared" si="311"/>
        <v>0</v>
      </c>
      <c r="AN611" s="34" t="e">
        <v>#N/A</v>
      </c>
      <c r="AO611" s="34">
        <f t="shared" si="312"/>
        <v>0</v>
      </c>
      <c r="AP611" s="34" t="e">
        <v>#N/A</v>
      </c>
      <c r="AQ611" s="34">
        <f t="shared" si="313"/>
        <v>0</v>
      </c>
      <c r="AR611" s="34" t="e">
        <v>#N/A</v>
      </c>
      <c r="AS611" s="34">
        <f t="shared" si="314"/>
        <v>0</v>
      </c>
      <c r="AT611" s="34" t="s">
        <v>224</v>
      </c>
      <c r="AU611" s="34" t="s">
        <v>1320</v>
      </c>
      <c r="AV611" s="34">
        <f t="shared" si="315"/>
        <v>0</v>
      </c>
      <c r="AW611" s="34" t="s">
        <v>982</v>
      </c>
      <c r="AX611" s="34">
        <f t="shared" si="315"/>
        <v>0</v>
      </c>
      <c r="AY611" s="34" t="s">
        <v>1361</v>
      </c>
      <c r="AZ611" s="34">
        <f t="shared" si="315"/>
        <v>0</v>
      </c>
      <c r="BA611" s="34" t="s">
        <v>74</v>
      </c>
      <c r="BB611" s="34">
        <f t="shared" si="315"/>
        <v>0</v>
      </c>
      <c r="BC611" s="34" t="s">
        <v>1338</v>
      </c>
      <c r="BD611" s="34">
        <f t="shared" si="316"/>
        <v>0</v>
      </c>
      <c r="BE611" s="34" t="s">
        <v>1346</v>
      </c>
      <c r="BF611" s="34">
        <f t="shared" si="317"/>
        <v>0</v>
      </c>
      <c r="BG611" s="34">
        <v>5</v>
      </c>
      <c r="BH611" s="34" t="s">
        <v>1320</v>
      </c>
      <c r="BI611" s="34">
        <f t="shared" si="318"/>
        <v>0</v>
      </c>
      <c r="BJ611" s="34" t="s">
        <v>982</v>
      </c>
      <c r="BK611" s="34">
        <f t="shared" si="319"/>
        <v>0</v>
      </c>
      <c r="BL611" s="34" t="s">
        <v>1354</v>
      </c>
      <c r="BM611" s="34">
        <f t="shared" si="320"/>
        <v>0</v>
      </c>
      <c r="BN611" s="34" t="s">
        <v>74</v>
      </c>
      <c r="BO611" s="34">
        <f t="shared" si="321"/>
        <v>0</v>
      </c>
      <c r="BP611" s="34" t="s">
        <v>1338</v>
      </c>
      <c r="BQ611" s="34">
        <f t="shared" si="322"/>
        <v>0</v>
      </c>
      <c r="BR611" s="34" t="s">
        <v>1346</v>
      </c>
      <c r="BS611" s="34">
        <f t="shared" si="323"/>
        <v>0</v>
      </c>
      <c r="BT611" s="34">
        <v>5</v>
      </c>
      <c r="BU611" s="34" t="s">
        <v>1320</v>
      </c>
      <c r="BV611" s="34">
        <f t="shared" si="292"/>
        <v>0</v>
      </c>
      <c r="BW611" s="34" t="s">
        <v>1329</v>
      </c>
      <c r="BX611" s="34">
        <f t="shared" si="292"/>
        <v>0</v>
      </c>
      <c r="BY611" s="34" t="s">
        <v>70</v>
      </c>
      <c r="BZ611" s="34">
        <f t="shared" si="292"/>
        <v>0</v>
      </c>
      <c r="CA611" s="34" t="s">
        <v>21</v>
      </c>
      <c r="CB611" s="34">
        <f t="shared" si="292"/>
        <v>0</v>
      </c>
      <c r="CC611" s="34" t="s">
        <v>1338</v>
      </c>
      <c r="CD611" s="34">
        <f t="shared" si="293"/>
        <v>0</v>
      </c>
      <c r="CE611" s="34" t="s">
        <v>1346</v>
      </c>
      <c r="CF611" s="34">
        <f t="shared" si="294"/>
        <v>0</v>
      </c>
      <c r="CG611" s="34">
        <v>5</v>
      </c>
      <c r="CH611" s="34" t="s">
        <v>1320</v>
      </c>
      <c r="CI611" s="34">
        <f t="shared" si="295"/>
        <v>0</v>
      </c>
      <c r="CJ611" s="34" t="s">
        <v>1329</v>
      </c>
      <c r="CK611" s="34">
        <f t="shared" si="296"/>
        <v>0</v>
      </c>
      <c r="CL611" s="34" t="s">
        <v>70</v>
      </c>
      <c r="CM611" s="34">
        <f t="shared" si="297"/>
        <v>0</v>
      </c>
      <c r="CN611" s="34" t="s">
        <v>1337</v>
      </c>
      <c r="CO611" s="34">
        <f t="shared" si="298"/>
        <v>0</v>
      </c>
      <c r="CP611" s="34" t="s">
        <v>1338</v>
      </c>
      <c r="CQ611" s="34">
        <f t="shared" si="299"/>
        <v>0</v>
      </c>
      <c r="CR611" s="34" t="s">
        <v>1346</v>
      </c>
      <c r="CS611" s="34">
        <f t="shared" si="300"/>
        <v>0</v>
      </c>
    </row>
    <row r="612" spans="1:97" s="44" customFormat="1" ht="15.75">
      <c r="A612" s="42" t="s">
        <v>1288</v>
      </c>
      <c r="B612" s="40" t="s">
        <v>783</v>
      </c>
      <c r="C612" s="42" t="s">
        <v>44</v>
      </c>
      <c r="D612" s="42" t="s">
        <v>9</v>
      </c>
      <c r="E612" s="35"/>
      <c r="F612" s="42">
        <v>0</v>
      </c>
      <c r="G612" s="34">
        <v>0</v>
      </c>
      <c r="H612" s="34">
        <v>85</v>
      </c>
      <c r="I612" s="34">
        <v>52</v>
      </c>
      <c r="J612" s="34">
        <v>39</v>
      </c>
      <c r="K612" s="73">
        <v>57.5</v>
      </c>
      <c r="L612" s="34">
        <v>52.5</v>
      </c>
      <c r="M612" s="34">
        <v>44</v>
      </c>
      <c r="N612" s="34">
        <v>330</v>
      </c>
      <c r="O612" s="34" t="str">
        <f>IF(D612="理科",IF(N612&gt;=分数线!$C$2,"本科",""),IF(D612="文科",IF(N612&gt;=分数线!$C$3,"本科","")))</f>
        <v/>
      </c>
      <c r="P612" s="34">
        <f t="shared" si="301"/>
        <v>0</v>
      </c>
      <c r="Q612" s="34" t="str">
        <f>IF(D612="理科",IF(N612&gt;=分数线!$C$6,"重本",""),IF(D612="文科",IF(N612&gt;=分数线!$C$7,"重本","")))</f>
        <v/>
      </c>
      <c r="R612" s="34">
        <f t="shared" si="304"/>
        <v>0</v>
      </c>
      <c r="S612" s="34">
        <f t="shared" si="305"/>
        <v>0</v>
      </c>
      <c r="T612" s="34">
        <v>6</v>
      </c>
      <c r="U612" s="34" t="s">
        <v>1321</v>
      </c>
      <c r="V612" s="34">
        <f t="shared" si="306"/>
        <v>0</v>
      </c>
      <c r="W612" s="34" t="s">
        <v>1328</v>
      </c>
      <c r="X612" s="34">
        <f t="shared" si="306"/>
        <v>0</v>
      </c>
      <c r="Y612" s="34" t="s">
        <v>1353</v>
      </c>
      <c r="Z612" s="34">
        <f t="shared" si="306"/>
        <v>0</v>
      </c>
      <c r="AA612" s="34" t="s">
        <v>74</v>
      </c>
      <c r="AB612" s="34">
        <f t="shared" si="306"/>
        <v>0</v>
      </c>
      <c r="AC612" s="34" t="s">
        <v>75</v>
      </c>
      <c r="AD612" s="34">
        <f t="shared" si="307"/>
        <v>0</v>
      </c>
      <c r="AE612" s="34" t="s">
        <v>1368</v>
      </c>
      <c r="AF612" s="34">
        <f t="shared" si="308"/>
        <v>0</v>
      </c>
      <c r="AG612" s="34" t="e">
        <v>#N/A</v>
      </c>
      <c r="AH612" s="34" t="e">
        <v>#N/A</v>
      </c>
      <c r="AI612" s="34">
        <f t="shared" si="309"/>
        <v>0</v>
      </c>
      <c r="AJ612" s="34" t="e">
        <v>#N/A</v>
      </c>
      <c r="AK612" s="34">
        <f t="shared" si="310"/>
        <v>0</v>
      </c>
      <c r="AL612" s="34" t="e">
        <v>#N/A</v>
      </c>
      <c r="AM612" s="34">
        <f t="shared" si="311"/>
        <v>0</v>
      </c>
      <c r="AN612" s="34" t="e">
        <v>#N/A</v>
      </c>
      <c r="AO612" s="34">
        <f t="shared" si="312"/>
        <v>0</v>
      </c>
      <c r="AP612" s="34" t="e">
        <v>#N/A</v>
      </c>
      <c r="AQ612" s="34">
        <f t="shared" si="313"/>
        <v>0</v>
      </c>
      <c r="AR612" s="34" t="e">
        <v>#N/A</v>
      </c>
      <c r="AS612" s="34">
        <f t="shared" si="314"/>
        <v>0</v>
      </c>
      <c r="AT612" s="34" t="s">
        <v>225</v>
      </c>
      <c r="AU612" s="34" t="s">
        <v>1326</v>
      </c>
      <c r="AV612" s="34">
        <f t="shared" si="315"/>
        <v>0</v>
      </c>
      <c r="AW612" s="34" t="s">
        <v>1352</v>
      </c>
      <c r="AX612" s="34">
        <f t="shared" si="315"/>
        <v>0</v>
      </c>
      <c r="AY612" s="34" t="s">
        <v>1355</v>
      </c>
      <c r="AZ612" s="34">
        <f t="shared" si="315"/>
        <v>0</v>
      </c>
      <c r="BA612" s="34" t="s">
        <v>1336</v>
      </c>
      <c r="BB612" s="34">
        <f t="shared" si="315"/>
        <v>0</v>
      </c>
      <c r="BC612" s="34" t="s">
        <v>1341</v>
      </c>
      <c r="BD612" s="34">
        <f t="shared" si="316"/>
        <v>0</v>
      </c>
      <c r="BE612" s="34" t="s">
        <v>1347</v>
      </c>
      <c r="BF612" s="34">
        <f t="shared" si="317"/>
        <v>0</v>
      </c>
      <c r="BG612" s="34">
        <v>4</v>
      </c>
      <c r="BH612" s="34" t="s">
        <v>1350</v>
      </c>
      <c r="BI612" s="34">
        <f t="shared" si="318"/>
        <v>0</v>
      </c>
      <c r="BJ612" s="34" t="s">
        <v>1352</v>
      </c>
      <c r="BK612" s="34">
        <f t="shared" si="319"/>
        <v>0</v>
      </c>
      <c r="BL612" s="34" t="s">
        <v>1355</v>
      </c>
      <c r="BM612" s="34">
        <f t="shared" si="320"/>
        <v>0</v>
      </c>
      <c r="BN612" s="34" t="s">
        <v>1336</v>
      </c>
      <c r="BO612" s="34">
        <f t="shared" si="321"/>
        <v>0</v>
      </c>
      <c r="BP612" s="34" t="s">
        <v>1341</v>
      </c>
      <c r="BQ612" s="34">
        <f t="shared" si="322"/>
        <v>0</v>
      </c>
      <c r="BR612" s="34" t="s">
        <v>1347</v>
      </c>
      <c r="BS612" s="34">
        <f t="shared" si="323"/>
        <v>0</v>
      </c>
      <c r="BT612" s="34">
        <v>4</v>
      </c>
      <c r="BU612" s="34" t="s">
        <v>1322</v>
      </c>
      <c r="BV612" s="34">
        <f t="shared" si="292"/>
        <v>0</v>
      </c>
      <c r="BW612" s="34" t="s">
        <v>1329</v>
      </c>
      <c r="BX612" s="34">
        <f t="shared" si="292"/>
        <v>0</v>
      </c>
      <c r="BY612" s="34" t="s">
        <v>71</v>
      </c>
      <c r="BZ612" s="34">
        <f t="shared" si="292"/>
        <v>0</v>
      </c>
      <c r="CA612" s="34" t="s">
        <v>1336</v>
      </c>
      <c r="CB612" s="34">
        <f t="shared" si="292"/>
        <v>0</v>
      </c>
      <c r="CC612" s="34" t="s">
        <v>1341</v>
      </c>
      <c r="CD612" s="34">
        <f t="shared" si="293"/>
        <v>0</v>
      </c>
      <c r="CE612" s="34" t="s">
        <v>1347</v>
      </c>
      <c r="CF612" s="34">
        <f t="shared" si="294"/>
        <v>0</v>
      </c>
      <c r="CG612" s="34">
        <v>4</v>
      </c>
      <c r="CH612" s="34" t="s">
        <v>1322</v>
      </c>
      <c r="CI612" s="34">
        <f t="shared" si="295"/>
        <v>0</v>
      </c>
      <c r="CJ612" s="34" t="s">
        <v>1329</v>
      </c>
      <c r="CK612" s="34">
        <f t="shared" si="296"/>
        <v>0</v>
      </c>
      <c r="CL612" s="34" t="s">
        <v>71</v>
      </c>
      <c r="CM612" s="34">
        <f t="shared" si="297"/>
        <v>0</v>
      </c>
      <c r="CN612" s="34" t="s">
        <v>1336</v>
      </c>
      <c r="CO612" s="34">
        <f t="shared" si="298"/>
        <v>0</v>
      </c>
      <c r="CP612" s="34" t="s">
        <v>1341</v>
      </c>
      <c r="CQ612" s="34">
        <f t="shared" si="299"/>
        <v>0</v>
      </c>
      <c r="CR612" s="34" t="s">
        <v>1347</v>
      </c>
      <c r="CS612" s="34">
        <f t="shared" si="300"/>
        <v>0</v>
      </c>
    </row>
    <row r="613" spans="1:97" s="44" customFormat="1" ht="15.75">
      <c r="A613" s="42" t="s">
        <v>1289</v>
      </c>
      <c r="B613" s="40" t="s">
        <v>784</v>
      </c>
      <c r="C613" s="42" t="s">
        <v>44</v>
      </c>
      <c r="D613" s="42" t="s">
        <v>9</v>
      </c>
      <c r="E613" s="35"/>
      <c r="F613" s="42">
        <v>0</v>
      </c>
      <c r="G613" s="34">
        <v>0</v>
      </c>
      <c r="H613" s="34">
        <v>81</v>
      </c>
      <c r="I613" s="34">
        <v>52</v>
      </c>
      <c r="J613" s="34">
        <v>41</v>
      </c>
      <c r="K613" s="73">
        <v>57.5</v>
      </c>
      <c r="L613" s="34">
        <v>52</v>
      </c>
      <c r="M613" s="34">
        <v>46</v>
      </c>
      <c r="N613" s="34">
        <v>330</v>
      </c>
      <c r="O613" s="34" t="str">
        <f>IF(D613="理科",IF(N613&gt;=分数线!$C$2,"本科",""),IF(D613="文科",IF(N613&gt;=分数线!$C$3,"本科","")))</f>
        <v/>
      </c>
      <c r="P613" s="34">
        <f t="shared" si="301"/>
        <v>0</v>
      </c>
      <c r="Q613" s="34" t="str">
        <f>IF(D613="理科",IF(N613&gt;=分数线!$C$6,"重本",""),IF(D613="文科",IF(N613&gt;=分数线!$C$7,"重本","")))</f>
        <v/>
      </c>
      <c r="R613" s="34">
        <f t="shared" si="304"/>
        <v>0</v>
      </c>
      <c r="S613" s="34">
        <f t="shared" si="305"/>
        <v>0</v>
      </c>
      <c r="T613" s="34">
        <v>8</v>
      </c>
      <c r="U613" s="34" t="s">
        <v>1324</v>
      </c>
      <c r="V613" s="34">
        <f t="shared" si="306"/>
        <v>0</v>
      </c>
      <c r="W613" s="34" t="s">
        <v>1330</v>
      </c>
      <c r="X613" s="34">
        <f t="shared" si="306"/>
        <v>0</v>
      </c>
      <c r="Y613" s="34" t="s">
        <v>1365</v>
      </c>
      <c r="Z613" s="34">
        <f t="shared" si="306"/>
        <v>0</v>
      </c>
      <c r="AA613" s="34" t="s">
        <v>1336</v>
      </c>
      <c r="AB613" s="34">
        <f t="shared" si="306"/>
        <v>0</v>
      </c>
      <c r="AC613" s="34" t="s">
        <v>1338</v>
      </c>
      <c r="AD613" s="34">
        <f t="shared" si="307"/>
        <v>0</v>
      </c>
      <c r="AE613" s="34" t="s">
        <v>1368</v>
      </c>
      <c r="AF613" s="34">
        <f t="shared" si="308"/>
        <v>0</v>
      </c>
      <c r="AG613" s="34" t="s">
        <v>224</v>
      </c>
      <c r="AH613" s="34" t="s">
        <v>1320</v>
      </c>
      <c r="AI613" s="34">
        <f t="shared" si="309"/>
        <v>0</v>
      </c>
      <c r="AJ613" s="34" t="s">
        <v>1328</v>
      </c>
      <c r="AK613" s="34">
        <f t="shared" si="310"/>
        <v>0</v>
      </c>
      <c r="AL613" s="34" t="s">
        <v>1353</v>
      </c>
      <c r="AM613" s="34">
        <f t="shared" si="311"/>
        <v>0</v>
      </c>
      <c r="AN613" s="34" t="s">
        <v>74</v>
      </c>
      <c r="AO613" s="34">
        <f t="shared" si="312"/>
        <v>0</v>
      </c>
      <c r="AP613" s="34" t="s">
        <v>1338</v>
      </c>
      <c r="AQ613" s="34">
        <f t="shared" si="313"/>
        <v>0</v>
      </c>
      <c r="AR613" s="34" t="s">
        <v>1346</v>
      </c>
      <c r="AS613" s="34">
        <f t="shared" si="314"/>
        <v>0</v>
      </c>
      <c r="AT613" s="34" t="s">
        <v>224</v>
      </c>
      <c r="AU613" s="34" t="s">
        <v>1320</v>
      </c>
      <c r="AV613" s="34">
        <f t="shared" si="315"/>
        <v>0</v>
      </c>
      <c r="AW613" s="34" t="s">
        <v>982</v>
      </c>
      <c r="AX613" s="34">
        <f t="shared" si="315"/>
        <v>0</v>
      </c>
      <c r="AY613" s="34" t="s">
        <v>1361</v>
      </c>
      <c r="AZ613" s="34">
        <f t="shared" si="315"/>
        <v>0</v>
      </c>
      <c r="BA613" s="34" t="s">
        <v>74</v>
      </c>
      <c r="BB613" s="34">
        <f t="shared" si="315"/>
        <v>0</v>
      </c>
      <c r="BC613" s="34" t="s">
        <v>1338</v>
      </c>
      <c r="BD613" s="34">
        <f t="shared" si="316"/>
        <v>0</v>
      </c>
      <c r="BE613" s="34" t="s">
        <v>1346</v>
      </c>
      <c r="BF613" s="34">
        <f t="shared" si="317"/>
        <v>0</v>
      </c>
      <c r="BG613" s="34">
        <v>5</v>
      </c>
      <c r="BH613" s="34" t="s">
        <v>1320</v>
      </c>
      <c r="BI613" s="34">
        <f t="shared" si="318"/>
        <v>0</v>
      </c>
      <c r="BJ613" s="34" t="s">
        <v>982</v>
      </c>
      <c r="BK613" s="34">
        <f t="shared" si="319"/>
        <v>0</v>
      </c>
      <c r="BL613" s="34" t="s">
        <v>1354</v>
      </c>
      <c r="BM613" s="34">
        <f t="shared" si="320"/>
        <v>0</v>
      </c>
      <c r="BN613" s="34" t="s">
        <v>74</v>
      </c>
      <c r="BO613" s="34">
        <f t="shared" si="321"/>
        <v>0</v>
      </c>
      <c r="BP613" s="34" t="s">
        <v>1338</v>
      </c>
      <c r="BQ613" s="34">
        <f t="shared" si="322"/>
        <v>0</v>
      </c>
      <c r="BR613" s="34" t="s">
        <v>1346</v>
      </c>
      <c r="BS613" s="34">
        <f t="shared" si="323"/>
        <v>0</v>
      </c>
      <c r="BT613" s="34">
        <v>5</v>
      </c>
      <c r="BU613" s="34" t="s">
        <v>1320</v>
      </c>
      <c r="BV613" s="34">
        <f t="shared" si="292"/>
        <v>0</v>
      </c>
      <c r="BW613" s="34" t="s">
        <v>1329</v>
      </c>
      <c r="BX613" s="34">
        <f t="shared" si="292"/>
        <v>0</v>
      </c>
      <c r="BY613" s="34" t="s">
        <v>70</v>
      </c>
      <c r="BZ613" s="34">
        <f t="shared" si="292"/>
        <v>0</v>
      </c>
      <c r="CA613" s="34" t="s">
        <v>21</v>
      </c>
      <c r="CB613" s="34">
        <f t="shared" si="292"/>
        <v>0</v>
      </c>
      <c r="CC613" s="34" t="s">
        <v>1338</v>
      </c>
      <c r="CD613" s="34">
        <f t="shared" si="293"/>
        <v>0</v>
      </c>
      <c r="CE613" s="34" t="s">
        <v>1346</v>
      </c>
      <c r="CF613" s="34">
        <f t="shared" si="294"/>
        <v>0</v>
      </c>
      <c r="CG613" s="34">
        <v>5</v>
      </c>
      <c r="CH613" s="34" t="s">
        <v>1320</v>
      </c>
      <c r="CI613" s="34">
        <f t="shared" si="295"/>
        <v>0</v>
      </c>
      <c r="CJ613" s="34" t="s">
        <v>1329</v>
      </c>
      <c r="CK613" s="34">
        <f t="shared" si="296"/>
        <v>0</v>
      </c>
      <c r="CL613" s="34" t="s">
        <v>70</v>
      </c>
      <c r="CM613" s="34">
        <f t="shared" si="297"/>
        <v>0</v>
      </c>
      <c r="CN613" s="34" t="s">
        <v>1337</v>
      </c>
      <c r="CO613" s="34">
        <f t="shared" si="298"/>
        <v>0</v>
      </c>
      <c r="CP613" s="34" t="s">
        <v>1338</v>
      </c>
      <c r="CQ613" s="34">
        <f t="shared" si="299"/>
        <v>0</v>
      </c>
      <c r="CR613" s="34" t="s">
        <v>1346</v>
      </c>
      <c r="CS613" s="34">
        <f t="shared" si="300"/>
        <v>0</v>
      </c>
    </row>
    <row r="614" spans="1:97" s="44" customFormat="1" ht="15.75">
      <c r="A614" s="42" t="s">
        <v>1290</v>
      </c>
      <c r="B614" s="40" t="s">
        <v>785</v>
      </c>
      <c r="C614" s="42" t="s">
        <v>44</v>
      </c>
      <c r="D614" s="42" t="s">
        <v>9</v>
      </c>
      <c r="E614" s="35"/>
      <c r="F614" s="42">
        <v>0</v>
      </c>
      <c r="G614" s="34">
        <v>0</v>
      </c>
      <c r="H614" s="34">
        <v>92</v>
      </c>
      <c r="I614" s="34">
        <v>47</v>
      </c>
      <c r="J614" s="34">
        <v>47</v>
      </c>
      <c r="K614" s="73">
        <v>60.5</v>
      </c>
      <c r="L614" s="34">
        <v>47.5</v>
      </c>
      <c r="M614" s="34">
        <v>35</v>
      </c>
      <c r="N614" s="34">
        <v>329</v>
      </c>
      <c r="O614" s="34" t="str">
        <f>IF(D614="理科",IF(N614&gt;=分数线!$C$2,"本科",""),IF(D614="文科",IF(N614&gt;=分数线!$C$3,"本科","")))</f>
        <v/>
      </c>
      <c r="P614" s="34">
        <f t="shared" si="301"/>
        <v>0</v>
      </c>
      <c r="Q614" s="34" t="str">
        <f>IF(D614="理科",IF(N614&gt;=分数线!$C$6,"重本",""),IF(D614="文科",IF(N614&gt;=分数线!$C$7,"重本","")))</f>
        <v/>
      </c>
      <c r="R614" s="34">
        <f t="shared" si="304"/>
        <v>0</v>
      </c>
      <c r="S614" s="34">
        <f t="shared" si="305"/>
        <v>0</v>
      </c>
      <c r="T614" s="34">
        <v>4</v>
      </c>
      <c r="U614" s="34" t="s">
        <v>1326</v>
      </c>
      <c r="V614" s="34">
        <f t="shared" si="306"/>
        <v>0</v>
      </c>
      <c r="W614" s="34" t="s">
        <v>1364</v>
      </c>
      <c r="X614" s="34">
        <f t="shared" si="306"/>
        <v>0</v>
      </c>
      <c r="Y614" s="34" t="s">
        <v>1355</v>
      </c>
      <c r="Z614" s="34">
        <f t="shared" si="306"/>
        <v>0</v>
      </c>
      <c r="AA614" s="34" t="s">
        <v>1336</v>
      </c>
      <c r="AB614" s="34">
        <f t="shared" si="306"/>
        <v>0</v>
      </c>
      <c r="AC614" s="34" t="s">
        <v>1341</v>
      </c>
      <c r="AD614" s="34">
        <f t="shared" si="307"/>
        <v>0</v>
      </c>
      <c r="AE614" s="34" t="s">
        <v>1347</v>
      </c>
      <c r="AF614" s="34">
        <f t="shared" si="308"/>
        <v>0</v>
      </c>
      <c r="AG614" s="34" t="s">
        <v>225</v>
      </c>
      <c r="AH614" s="34" t="s">
        <v>1326</v>
      </c>
      <c r="AI614" s="34">
        <f t="shared" si="309"/>
        <v>0</v>
      </c>
      <c r="AJ614" s="34" t="s">
        <v>1364</v>
      </c>
      <c r="AK614" s="34">
        <f t="shared" si="310"/>
        <v>0</v>
      </c>
      <c r="AL614" s="34" t="s">
        <v>1355</v>
      </c>
      <c r="AM614" s="34">
        <f t="shared" si="311"/>
        <v>0</v>
      </c>
      <c r="AN614" s="34" t="s">
        <v>1336</v>
      </c>
      <c r="AO614" s="34">
        <f t="shared" si="312"/>
        <v>0</v>
      </c>
      <c r="AP614" s="34" t="s">
        <v>1341</v>
      </c>
      <c r="AQ614" s="34">
        <f t="shared" si="313"/>
        <v>0</v>
      </c>
      <c r="AR614" s="34" t="s">
        <v>1347</v>
      </c>
      <c r="AS614" s="34">
        <f t="shared" si="314"/>
        <v>0</v>
      </c>
      <c r="AT614" s="34" t="s">
        <v>225</v>
      </c>
      <c r="AU614" s="34" t="s">
        <v>1326</v>
      </c>
      <c r="AV614" s="34">
        <f t="shared" si="315"/>
        <v>0</v>
      </c>
      <c r="AW614" s="34" t="s">
        <v>1352</v>
      </c>
      <c r="AX614" s="34">
        <f t="shared" si="315"/>
        <v>0</v>
      </c>
      <c r="AY614" s="34" t="s">
        <v>1355</v>
      </c>
      <c r="AZ614" s="34">
        <f t="shared" si="315"/>
        <v>0</v>
      </c>
      <c r="BA614" s="34" t="s">
        <v>1336</v>
      </c>
      <c r="BB614" s="34">
        <f t="shared" si="315"/>
        <v>0</v>
      </c>
      <c r="BC614" s="34" t="s">
        <v>1341</v>
      </c>
      <c r="BD614" s="34">
        <f t="shared" si="316"/>
        <v>0</v>
      </c>
      <c r="BE614" s="34" t="s">
        <v>1347</v>
      </c>
      <c r="BF614" s="34">
        <f t="shared" si="317"/>
        <v>0</v>
      </c>
      <c r="BG614" s="34">
        <v>4</v>
      </c>
      <c r="BH614" s="34" t="s">
        <v>1350</v>
      </c>
      <c r="BI614" s="34">
        <f t="shared" si="318"/>
        <v>0</v>
      </c>
      <c r="BJ614" s="34" t="s">
        <v>1352</v>
      </c>
      <c r="BK614" s="34">
        <f t="shared" si="319"/>
        <v>0</v>
      </c>
      <c r="BL614" s="34" t="s">
        <v>1355</v>
      </c>
      <c r="BM614" s="34">
        <f t="shared" si="320"/>
        <v>0</v>
      </c>
      <c r="BN614" s="34" t="s">
        <v>1336</v>
      </c>
      <c r="BO614" s="34">
        <f t="shared" si="321"/>
        <v>0</v>
      </c>
      <c r="BP614" s="34" t="s">
        <v>1341</v>
      </c>
      <c r="BQ614" s="34">
        <f t="shared" si="322"/>
        <v>0</v>
      </c>
      <c r="BR614" s="34" t="s">
        <v>1347</v>
      </c>
      <c r="BS614" s="34">
        <f t="shared" si="323"/>
        <v>0</v>
      </c>
      <c r="BT614" s="34">
        <v>4</v>
      </c>
      <c r="BU614" s="34" t="s">
        <v>1322</v>
      </c>
      <c r="BV614" s="34">
        <f t="shared" si="292"/>
        <v>0</v>
      </c>
      <c r="BW614" s="34" t="s">
        <v>1329</v>
      </c>
      <c r="BX614" s="34">
        <f t="shared" si="292"/>
        <v>0</v>
      </c>
      <c r="BY614" s="34" t="s">
        <v>71</v>
      </c>
      <c r="BZ614" s="34">
        <f t="shared" si="292"/>
        <v>0</v>
      </c>
      <c r="CA614" s="34" t="s">
        <v>1336</v>
      </c>
      <c r="CB614" s="34">
        <f t="shared" si="292"/>
        <v>0</v>
      </c>
      <c r="CC614" s="34" t="s">
        <v>1341</v>
      </c>
      <c r="CD614" s="34">
        <f t="shared" si="293"/>
        <v>0</v>
      </c>
      <c r="CE614" s="34" t="s">
        <v>1347</v>
      </c>
      <c r="CF614" s="34">
        <f t="shared" si="294"/>
        <v>0</v>
      </c>
      <c r="CG614" s="34">
        <v>4</v>
      </c>
      <c r="CH614" s="34" t="s">
        <v>1322</v>
      </c>
      <c r="CI614" s="34">
        <f t="shared" si="295"/>
        <v>0</v>
      </c>
      <c r="CJ614" s="34" t="s">
        <v>1329</v>
      </c>
      <c r="CK614" s="34">
        <f t="shared" si="296"/>
        <v>0</v>
      </c>
      <c r="CL614" s="34" t="s">
        <v>71</v>
      </c>
      <c r="CM614" s="34">
        <f t="shared" si="297"/>
        <v>0</v>
      </c>
      <c r="CN614" s="34" t="s">
        <v>1336</v>
      </c>
      <c r="CO614" s="34">
        <f t="shared" si="298"/>
        <v>0</v>
      </c>
      <c r="CP614" s="34" t="s">
        <v>1341</v>
      </c>
      <c r="CQ614" s="34">
        <f t="shared" si="299"/>
        <v>0</v>
      </c>
      <c r="CR614" s="34" t="s">
        <v>1347</v>
      </c>
      <c r="CS614" s="34">
        <f t="shared" si="300"/>
        <v>0</v>
      </c>
    </row>
    <row r="615" spans="1:97" s="44" customFormat="1" ht="15.75">
      <c r="A615" s="42" t="s">
        <v>146</v>
      </c>
      <c r="B615" s="40" t="s">
        <v>786</v>
      </c>
      <c r="C615" s="42" t="s">
        <v>44</v>
      </c>
      <c r="D615" s="42" t="s">
        <v>9</v>
      </c>
      <c r="E615" s="35"/>
      <c r="F615" s="42">
        <v>0</v>
      </c>
      <c r="G615" s="34">
        <v>0</v>
      </c>
      <c r="H615" s="34">
        <v>93</v>
      </c>
      <c r="I615" s="34">
        <v>52</v>
      </c>
      <c r="J615" s="34">
        <v>63</v>
      </c>
      <c r="K615" s="73">
        <v>52</v>
      </c>
      <c r="L615" s="34">
        <v>47</v>
      </c>
      <c r="M615" s="34">
        <v>20</v>
      </c>
      <c r="N615" s="34">
        <v>327</v>
      </c>
      <c r="O615" s="34" t="str">
        <f>IF(D615="理科",IF(N615&gt;=分数线!$C$2,"本科",""),IF(D615="文科",IF(N615&gt;=分数线!$C$3,"本科","")))</f>
        <v/>
      </c>
      <c r="P615" s="34">
        <f t="shared" si="301"/>
        <v>0</v>
      </c>
      <c r="Q615" s="34" t="str">
        <f>IF(D615="理科",IF(N615&gt;=分数线!$C$6,"重本",""),IF(D615="文科",IF(N615&gt;=分数线!$C$7,"重本","")))</f>
        <v/>
      </c>
      <c r="R615" s="34">
        <f t="shared" si="304"/>
        <v>0</v>
      </c>
      <c r="S615" s="34">
        <f t="shared" si="305"/>
        <v>0</v>
      </c>
      <c r="T615" s="34">
        <v>4</v>
      </c>
      <c r="U615" s="34" t="s">
        <v>1326</v>
      </c>
      <c r="V615" s="34">
        <f t="shared" si="306"/>
        <v>0</v>
      </c>
      <c r="W615" s="34" t="s">
        <v>1364</v>
      </c>
      <c r="X615" s="34">
        <f t="shared" si="306"/>
        <v>0</v>
      </c>
      <c r="Y615" s="34" t="s">
        <v>1355</v>
      </c>
      <c r="Z615" s="34">
        <f t="shared" si="306"/>
        <v>0</v>
      </c>
      <c r="AA615" s="34" t="s">
        <v>1336</v>
      </c>
      <c r="AB615" s="34">
        <f t="shared" si="306"/>
        <v>0</v>
      </c>
      <c r="AC615" s="34" t="s">
        <v>1341</v>
      </c>
      <c r="AD615" s="34">
        <f t="shared" si="307"/>
        <v>0</v>
      </c>
      <c r="AE615" s="34" t="s">
        <v>1347</v>
      </c>
      <c r="AF615" s="34">
        <f t="shared" si="308"/>
        <v>0</v>
      </c>
      <c r="AG615" s="34" t="e">
        <v>#N/A</v>
      </c>
      <c r="AH615" s="34" t="e">
        <v>#N/A</v>
      </c>
      <c r="AI615" s="34">
        <f t="shared" si="309"/>
        <v>0</v>
      </c>
      <c r="AJ615" s="34" t="e">
        <v>#N/A</v>
      </c>
      <c r="AK615" s="34">
        <f t="shared" si="310"/>
        <v>0</v>
      </c>
      <c r="AL615" s="34" t="e">
        <v>#N/A</v>
      </c>
      <c r="AM615" s="34">
        <f t="shared" si="311"/>
        <v>0</v>
      </c>
      <c r="AN615" s="34" t="e">
        <v>#N/A</v>
      </c>
      <c r="AO615" s="34">
        <f t="shared" si="312"/>
        <v>0</v>
      </c>
      <c r="AP615" s="34" t="e">
        <v>#N/A</v>
      </c>
      <c r="AQ615" s="34">
        <f t="shared" si="313"/>
        <v>0</v>
      </c>
      <c r="AR615" s="34" t="e">
        <v>#N/A</v>
      </c>
      <c r="AS615" s="34">
        <f t="shared" si="314"/>
        <v>0</v>
      </c>
      <c r="AT615" s="34" t="s">
        <v>225</v>
      </c>
      <c r="AU615" s="34" t="s">
        <v>1326</v>
      </c>
      <c r="AV615" s="34">
        <f t="shared" si="315"/>
        <v>0</v>
      </c>
      <c r="AW615" s="34" t="s">
        <v>1352</v>
      </c>
      <c r="AX615" s="34">
        <f t="shared" si="315"/>
        <v>0</v>
      </c>
      <c r="AY615" s="34" t="s">
        <v>1355</v>
      </c>
      <c r="AZ615" s="34">
        <f t="shared" si="315"/>
        <v>0</v>
      </c>
      <c r="BA615" s="34" t="s">
        <v>1336</v>
      </c>
      <c r="BB615" s="34">
        <f t="shared" si="315"/>
        <v>0</v>
      </c>
      <c r="BC615" s="34" t="s">
        <v>1341</v>
      </c>
      <c r="BD615" s="34">
        <f t="shared" si="316"/>
        <v>0</v>
      </c>
      <c r="BE615" s="34" t="s">
        <v>1347</v>
      </c>
      <c r="BF615" s="34">
        <f t="shared" si="317"/>
        <v>0</v>
      </c>
      <c r="BG615" s="34">
        <v>4</v>
      </c>
      <c r="BH615" s="34" t="s">
        <v>1350</v>
      </c>
      <c r="BI615" s="34">
        <f t="shared" si="318"/>
        <v>0</v>
      </c>
      <c r="BJ615" s="34" t="s">
        <v>1352</v>
      </c>
      <c r="BK615" s="34">
        <f t="shared" si="319"/>
        <v>0</v>
      </c>
      <c r="BL615" s="34" t="s">
        <v>1355</v>
      </c>
      <c r="BM615" s="34">
        <f t="shared" si="320"/>
        <v>0</v>
      </c>
      <c r="BN615" s="34" t="s">
        <v>1336</v>
      </c>
      <c r="BO615" s="34">
        <f t="shared" si="321"/>
        <v>0</v>
      </c>
      <c r="BP615" s="34" t="s">
        <v>1341</v>
      </c>
      <c r="BQ615" s="34">
        <f t="shared" si="322"/>
        <v>0</v>
      </c>
      <c r="BR615" s="34" t="s">
        <v>1347</v>
      </c>
      <c r="BS615" s="34">
        <f t="shared" si="323"/>
        <v>0</v>
      </c>
      <c r="BT615" s="34">
        <v>4</v>
      </c>
      <c r="BU615" s="34" t="s">
        <v>1322</v>
      </c>
      <c r="BV615" s="34">
        <f t="shared" si="292"/>
        <v>0</v>
      </c>
      <c r="BW615" s="34" t="s">
        <v>1329</v>
      </c>
      <c r="BX615" s="34">
        <f t="shared" si="292"/>
        <v>0</v>
      </c>
      <c r="BY615" s="34" t="s">
        <v>71</v>
      </c>
      <c r="BZ615" s="34">
        <f t="shared" si="292"/>
        <v>0</v>
      </c>
      <c r="CA615" s="34" t="s">
        <v>1336</v>
      </c>
      <c r="CB615" s="34">
        <f t="shared" si="292"/>
        <v>0</v>
      </c>
      <c r="CC615" s="34" t="s">
        <v>1341</v>
      </c>
      <c r="CD615" s="34">
        <f t="shared" si="293"/>
        <v>0</v>
      </c>
      <c r="CE615" s="34" t="s">
        <v>1347</v>
      </c>
      <c r="CF615" s="34">
        <f t="shared" si="294"/>
        <v>0</v>
      </c>
      <c r="CG615" s="34">
        <v>4</v>
      </c>
      <c r="CH615" s="34" t="s">
        <v>1322</v>
      </c>
      <c r="CI615" s="34">
        <f t="shared" si="295"/>
        <v>0</v>
      </c>
      <c r="CJ615" s="34" t="s">
        <v>1329</v>
      </c>
      <c r="CK615" s="34">
        <f t="shared" si="296"/>
        <v>0</v>
      </c>
      <c r="CL615" s="34" t="s">
        <v>71</v>
      </c>
      <c r="CM615" s="34">
        <f t="shared" si="297"/>
        <v>0</v>
      </c>
      <c r="CN615" s="34" t="s">
        <v>1336</v>
      </c>
      <c r="CO615" s="34">
        <f t="shared" si="298"/>
        <v>0</v>
      </c>
      <c r="CP615" s="34" t="s">
        <v>1341</v>
      </c>
      <c r="CQ615" s="34">
        <f t="shared" si="299"/>
        <v>0</v>
      </c>
      <c r="CR615" s="34" t="s">
        <v>1347</v>
      </c>
      <c r="CS615" s="34">
        <f t="shared" si="300"/>
        <v>0</v>
      </c>
    </row>
    <row r="616" spans="1:97" s="44" customFormat="1" ht="15.75">
      <c r="A616" s="42" t="s">
        <v>1291</v>
      </c>
      <c r="B616" s="40" t="s">
        <v>787</v>
      </c>
      <c r="C616" s="42" t="s">
        <v>44</v>
      </c>
      <c r="D616" s="42" t="s">
        <v>9</v>
      </c>
      <c r="E616" s="35"/>
      <c r="F616" s="42">
        <v>0</v>
      </c>
      <c r="G616" s="34">
        <v>0</v>
      </c>
      <c r="H616" s="34">
        <v>87</v>
      </c>
      <c r="I616" s="34">
        <v>42</v>
      </c>
      <c r="J616" s="34">
        <v>42</v>
      </c>
      <c r="K616" s="73">
        <v>63</v>
      </c>
      <c r="L616" s="34">
        <v>56</v>
      </c>
      <c r="M616" s="34">
        <v>37</v>
      </c>
      <c r="N616" s="34">
        <v>327</v>
      </c>
      <c r="O616" s="34" t="str">
        <f>IF(D616="理科",IF(N616&gt;=分数线!$C$2,"本科",""),IF(D616="文科",IF(N616&gt;=分数线!$C$3,"本科","")))</f>
        <v/>
      </c>
      <c r="P616" s="34">
        <f t="shared" si="301"/>
        <v>0</v>
      </c>
      <c r="Q616" s="34" t="str">
        <f>IF(D616="理科",IF(N616&gt;=分数线!$C$6,"重本",""),IF(D616="文科",IF(N616&gt;=分数线!$C$7,"重本","")))</f>
        <v/>
      </c>
      <c r="R616" s="34">
        <f t="shared" si="304"/>
        <v>0</v>
      </c>
      <c r="S616" s="34">
        <f t="shared" si="305"/>
        <v>0</v>
      </c>
      <c r="T616" s="34">
        <v>8</v>
      </c>
      <c r="U616" s="34" t="s">
        <v>1324</v>
      </c>
      <c r="V616" s="34">
        <f t="shared" si="306"/>
        <v>0</v>
      </c>
      <c r="W616" s="34" t="s">
        <v>1330</v>
      </c>
      <c r="X616" s="34">
        <f t="shared" si="306"/>
        <v>0</v>
      </c>
      <c r="Y616" s="34" t="s">
        <v>1365</v>
      </c>
      <c r="Z616" s="34">
        <f t="shared" si="306"/>
        <v>0</v>
      </c>
      <c r="AA616" s="34" t="s">
        <v>1336</v>
      </c>
      <c r="AB616" s="34">
        <f t="shared" si="306"/>
        <v>0</v>
      </c>
      <c r="AC616" s="34" t="s">
        <v>1338</v>
      </c>
      <c r="AD616" s="34">
        <f t="shared" si="307"/>
        <v>0</v>
      </c>
      <c r="AE616" s="34" t="s">
        <v>1368</v>
      </c>
      <c r="AF616" s="34">
        <f t="shared" si="308"/>
        <v>0</v>
      </c>
      <c r="AG616" s="34" t="s">
        <v>225</v>
      </c>
      <c r="AH616" s="34" t="s">
        <v>1326</v>
      </c>
      <c r="AI616" s="34">
        <f t="shared" si="309"/>
        <v>0</v>
      </c>
      <c r="AJ616" s="34" t="s">
        <v>1364</v>
      </c>
      <c r="AK616" s="34">
        <f t="shared" si="310"/>
        <v>0</v>
      </c>
      <c r="AL616" s="34" t="s">
        <v>1355</v>
      </c>
      <c r="AM616" s="34">
        <f t="shared" si="311"/>
        <v>0</v>
      </c>
      <c r="AN616" s="34" t="s">
        <v>1336</v>
      </c>
      <c r="AO616" s="34">
        <f t="shared" si="312"/>
        <v>0</v>
      </c>
      <c r="AP616" s="34" t="s">
        <v>1341</v>
      </c>
      <c r="AQ616" s="34">
        <f t="shared" si="313"/>
        <v>0</v>
      </c>
      <c r="AR616" s="34" t="s">
        <v>1347</v>
      </c>
      <c r="AS616" s="34">
        <f t="shared" si="314"/>
        <v>0</v>
      </c>
      <c r="AT616" s="34" t="e">
        <v>#N/A</v>
      </c>
      <c r="AU616" s="34" t="e">
        <v>#N/A</v>
      </c>
      <c r="AV616" s="34">
        <f t="shared" si="315"/>
        <v>0</v>
      </c>
      <c r="AW616" s="34" t="e">
        <v>#N/A</v>
      </c>
      <c r="AX616" s="34">
        <f t="shared" si="315"/>
        <v>0</v>
      </c>
      <c r="AY616" s="34" t="e">
        <v>#N/A</v>
      </c>
      <c r="AZ616" s="34">
        <f t="shared" si="315"/>
        <v>0</v>
      </c>
      <c r="BA616" s="34" t="e">
        <v>#N/A</v>
      </c>
      <c r="BB616" s="34">
        <f t="shared" si="315"/>
        <v>0</v>
      </c>
      <c r="BC616" s="34" t="e">
        <v>#N/A</v>
      </c>
      <c r="BD616" s="34">
        <f t="shared" si="316"/>
        <v>0</v>
      </c>
      <c r="BE616" s="34" t="e">
        <v>#N/A</v>
      </c>
      <c r="BF616" s="34">
        <f t="shared" si="317"/>
        <v>0</v>
      </c>
      <c r="BG616" s="34" t="e">
        <v>#N/A</v>
      </c>
      <c r="BH616" s="34" t="e">
        <v>#N/A</v>
      </c>
      <c r="BI616" s="34">
        <f t="shared" si="318"/>
        <v>0</v>
      </c>
      <c r="BJ616" s="34" t="e">
        <v>#N/A</v>
      </c>
      <c r="BK616" s="34">
        <f t="shared" si="319"/>
        <v>0</v>
      </c>
      <c r="BL616" s="34" t="e">
        <v>#N/A</v>
      </c>
      <c r="BM616" s="34">
        <f t="shared" si="320"/>
        <v>0</v>
      </c>
      <c r="BN616" s="34" t="e">
        <v>#N/A</v>
      </c>
      <c r="BO616" s="34">
        <f t="shared" si="321"/>
        <v>0</v>
      </c>
      <c r="BP616" s="34" t="e">
        <v>#N/A</v>
      </c>
      <c r="BQ616" s="34">
        <f t="shared" si="322"/>
        <v>0</v>
      </c>
      <c r="BR616" s="34" t="e">
        <v>#N/A</v>
      </c>
      <c r="BS616" s="34">
        <f t="shared" si="323"/>
        <v>0</v>
      </c>
      <c r="BT616" s="34">
        <v>4</v>
      </c>
      <c r="BU616" s="34" t="s">
        <v>1322</v>
      </c>
      <c r="BV616" s="34">
        <f t="shared" si="292"/>
        <v>0</v>
      </c>
      <c r="BW616" s="34" t="s">
        <v>1329</v>
      </c>
      <c r="BX616" s="34">
        <f t="shared" si="292"/>
        <v>0</v>
      </c>
      <c r="BY616" s="34" t="s">
        <v>71</v>
      </c>
      <c r="BZ616" s="34">
        <f t="shared" si="292"/>
        <v>0</v>
      </c>
      <c r="CA616" s="34" t="s">
        <v>1336</v>
      </c>
      <c r="CB616" s="34">
        <f t="shared" si="292"/>
        <v>0</v>
      </c>
      <c r="CC616" s="34" t="s">
        <v>1341</v>
      </c>
      <c r="CD616" s="34">
        <f t="shared" si="293"/>
        <v>0</v>
      </c>
      <c r="CE616" s="34" t="s">
        <v>1347</v>
      </c>
      <c r="CF616" s="34">
        <f t="shared" si="294"/>
        <v>0</v>
      </c>
      <c r="CG616" s="34">
        <v>4</v>
      </c>
      <c r="CH616" s="34" t="s">
        <v>1322</v>
      </c>
      <c r="CI616" s="34">
        <f t="shared" si="295"/>
        <v>0</v>
      </c>
      <c r="CJ616" s="34" t="s">
        <v>1329</v>
      </c>
      <c r="CK616" s="34">
        <f t="shared" si="296"/>
        <v>0</v>
      </c>
      <c r="CL616" s="34" t="s">
        <v>71</v>
      </c>
      <c r="CM616" s="34">
        <f t="shared" si="297"/>
        <v>0</v>
      </c>
      <c r="CN616" s="34" t="s">
        <v>1336</v>
      </c>
      <c r="CO616" s="34">
        <f t="shared" si="298"/>
        <v>0</v>
      </c>
      <c r="CP616" s="34" t="s">
        <v>1341</v>
      </c>
      <c r="CQ616" s="34">
        <f t="shared" si="299"/>
        <v>0</v>
      </c>
      <c r="CR616" s="34" t="s">
        <v>1347</v>
      </c>
      <c r="CS616" s="34">
        <f t="shared" si="300"/>
        <v>0</v>
      </c>
    </row>
    <row r="617" spans="1:97" s="44" customFormat="1" ht="15.75">
      <c r="A617" s="42" t="s">
        <v>1292</v>
      </c>
      <c r="B617" s="40" t="s">
        <v>788</v>
      </c>
      <c r="C617" s="42" t="s">
        <v>44</v>
      </c>
      <c r="D617" s="42" t="s">
        <v>9</v>
      </c>
      <c r="E617" s="35"/>
      <c r="F617" s="42">
        <v>0</v>
      </c>
      <c r="G617" s="34">
        <v>0</v>
      </c>
      <c r="H617" s="34">
        <v>78</v>
      </c>
      <c r="I617" s="34">
        <v>49</v>
      </c>
      <c r="J617" s="34">
        <v>39</v>
      </c>
      <c r="K617" s="73">
        <v>59</v>
      </c>
      <c r="L617" s="34">
        <v>68.5</v>
      </c>
      <c r="M617" s="34">
        <v>33</v>
      </c>
      <c r="N617" s="34">
        <v>327</v>
      </c>
      <c r="O617" s="34" t="str">
        <f>IF(D617="理科",IF(N617&gt;=分数线!$C$2,"本科",""),IF(D617="文科",IF(N617&gt;=分数线!$C$3,"本科","")))</f>
        <v/>
      </c>
      <c r="P617" s="34">
        <f t="shared" si="301"/>
        <v>0</v>
      </c>
      <c r="Q617" s="34" t="str">
        <f>IF(D617="理科",IF(N617&gt;=分数线!$C$6,"重本",""),IF(D617="文科",IF(N617&gt;=分数线!$C$7,"重本","")))</f>
        <v/>
      </c>
      <c r="R617" s="34">
        <f t="shared" si="304"/>
        <v>0</v>
      </c>
      <c r="S617" s="34">
        <f t="shared" si="305"/>
        <v>0</v>
      </c>
      <c r="T617" s="34">
        <v>4</v>
      </c>
      <c r="U617" s="34" t="s">
        <v>1326</v>
      </c>
      <c r="V617" s="34">
        <f t="shared" si="306"/>
        <v>0</v>
      </c>
      <c r="W617" s="34" t="s">
        <v>1364</v>
      </c>
      <c r="X617" s="34">
        <f t="shared" si="306"/>
        <v>0</v>
      </c>
      <c r="Y617" s="34" t="s">
        <v>1355</v>
      </c>
      <c r="Z617" s="34">
        <f t="shared" si="306"/>
        <v>0</v>
      </c>
      <c r="AA617" s="34" t="s">
        <v>1336</v>
      </c>
      <c r="AB617" s="34">
        <f t="shared" si="306"/>
        <v>0</v>
      </c>
      <c r="AC617" s="34" t="s">
        <v>1341</v>
      </c>
      <c r="AD617" s="34">
        <f t="shared" si="307"/>
        <v>0</v>
      </c>
      <c r="AE617" s="34" t="s">
        <v>1347</v>
      </c>
      <c r="AF617" s="34">
        <f t="shared" si="308"/>
        <v>0</v>
      </c>
      <c r="AG617" s="34" t="s">
        <v>225</v>
      </c>
      <c r="AH617" s="34" t="s">
        <v>1326</v>
      </c>
      <c r="AI617" s="34">
        <f t="shared" si="309"/>
        <v>0</v>
      </c>
      <c r="AJ617" s="34" t="s">
        <v>1364</v>
      </c>
      <c r="AK617" s="34">
        <f t="shared" si="310"/>
        <v>0</v>
      </c>
      <c r="AL617" s="34" t="s">
        <v>1355</v>
      </c>
      <c r="AM617" s="34">
        <f t="shared" si="311"/>
        <v>0</v>
      </c>
      <c r="AN617" s="34" t="s">
        <v>1336</v>
      </c>
      <c r="AO617" s="34">
        <f t="shared" si="312"/>
        <v>0</v>
      </c>
      <c r="AP617" s="34" t="s">
        <v>1341</v>
      </c>
      <c r="AQ617" s="34">
        <f t="shared" si="313"/>
        <v>0</v>
      </c>
      <c r="AR617" s="34" t="s">
        <v>1347</v>
      </c>
      <c r="AS617" s="34">
        <f t="shared" si="314"/>
        <v>0</v>
      </c>
      <c r="AT617" s="34" t="s">
        <v>225</v>
      </c>
      <c r="AU617" s="34" t="s">
        <v>1326</v>
      </c>
      <c r="AV617" s="34">
        <f t="shared" si="315"/>
        <v>0</v>
      </c>
      <c r="AW617" s="34" t="s">
        <v>1352</v>
      </c>
      <c r="AX617" s="34">
        <f t="shared" si="315"/>
        <v>0</v>
      </c>
      <c r="AY617" s="34" t="s">
        <v>1355</v>
      </c>
      <c r="AZ617" s="34">
        <f t="shared" si="315"/>
        <v>0</v>
      </c>
      <c r="BA617" s="34" t="s">
        <v>1336</v>
      </c>
      <c r="BB617" s="34">
        <f t="shared" si="315"/>
        <v>0</v>
      </c>
      <c r="BC617" s="34" t="s">
        <v>1341</v>
      </c>
      <c r="BD617" s="34">
        <f t="shared" si="316"/>
        <v>0</v>
      </c>
      <c r="BE617" s="34" t="s">
        <v>1347</v>
      </c>
      <c r="BF617" s="34">
        <f t="shared" si="317"/>
        <v>0</v>
      </c>
      <c r="BG617" s="34">
        <v>4</v>
      </c>
      <c r="BH617" s="34" t="s">
        <v>1350</v>
      </c>
      <c r="BI617" s="34">
        <f t="shared" si="318"/>
        <v>0</v>
      </c>
      <c r="BJ617" s="34" t="s">
        <v>1352</v>
      </c>
      <c r="BK617" s="34">
        <f t="shared" si="319"/>
        <v>0</v>
      </c>
      <c r="BL617" s="34" t="s">
        <v>1355</v>
      </c>
      <c r="BM617" s="34">
        <f t="shared" si="320"/>
        <v>0</v>
      </c>
      <c r="BN617" s="34" t="s">
        <v>1336</v>
      </c>
      <c r="BO617" s="34">
        <f t="shared" si="321"/>
        <v>0</v>
      </c>
      <c r="BP617" s="34" t="s">
        <v>1341</v>
      </c>
      <c r="BQ617" s="34">
        <f t="shared" si="322"/>
        <v>0</v>
      </c>
      <c r="BR617" s="34" t="s">
        <v>1347</v>
      </c>
      <c r="BS617" s="34">
        <f t="shared" si="323"/>
        <v>0</v>
      </c>
      <c r="BT617" s="34">
        <v>4</v>
      </c>
      <c r="BU617" s="34" t="s">
        <v>1322</v>
      </c>
      <c r="BV617" s="34">
        <f t="shared" si="292"/>
        <v>0</v>
      </c>
      <c r="BW617" s="34" t="s">
        <v>1329</v>
      </c>
      <c r="BX617" s="34">
        <f t="shared" si="292"/>
        <v>0</v>
      </c>
      <c r="BY617" s="34" t="s">
        <v>71</v>
      </c>
      <c r="BZ617" s="34">
        <f t="shared" si="292"/>
        <v>0</v>
      </c>
      <c r="CA617" s="34" t="s">
        <v>1336</v>
      </c>
      <c r="CB617" s="34">
        <f t="shared" si="292"/>
        <v>0</v>
      </c>
      <c r="CC617" s="34" t="s">
        <v>1341</v>
      </c>
      <c r="CD617" s="34">
        <f t="shared" si="293"/>
        <v>0</v>
      </c>
      <c r="CE617" s="34" t="s">
        <v>1347</v>
      </c>
      <c r="CF617" s="34">
        <f t="shared" si="294"/>
        <v>0</v>
      </c>
      <c r="CG617" s="34">
        <v>4</v>
      </c>
      <c r="CH617" s="34" t="s">
        <v>1322</v>
      </c>
      <c r="CI617" s="34">
        <f t="shared" si="295"/>
        <v>0</v>
      </c>
      <c r="CJ617" s="34" t="s">
        <v>1329</v>
      </c>
      <c r="CK617" s="34">
        <f t="shared" si="296"/>
        <v>0</v>
      </c>
      <c r="CL617" s="34" t="s">
        <v>71</v>
      </c>
      <c r="CM617" s="34">
        <f t="shared" si="297"/>
        <v>0</v>
      </c>
      <c r="CN617" s="34" t="s">
        <v>1336</v>
      </c>
      <c r="CO617" s="34">
        <f t="shared" si="298"/>
        <v>0</v>
      </c>
      <c r="CP617" s="34" t="s">
        <v>1341</v>
      </c>
      <c r="CQ617" s="34">
        <f t="shared" si="299"/>
        <v>0</v>
      </c>
      <c r="CR617" s="34" t="s">
        <v>1347</v>
      </c>
      <c r="CS617" s="34">
        <f t="shared" si="300"/>
        <v>0</v>
      </c>
    </row>
    <row r="618" spans="1:97" s="44" customFormat="1" ht="15.75">
      <c r="A618" s="42" t="s">
        <v>1293</v>
      </c>
      <c r="B618" s="40" t="s">
        <v>789</v>
      </c>
      <c r="C618" s="42" t="s">
        <v>44</v>
      </c>
      <c r="D618" s="42" t="s">
        <v>9</v>
      </c>
      <c r="E618" s="35"/>
      <c r="F618" s="42">
        <v>0.2</v>
      </c>
      <c r="G618" s="34">
        <v>0</v>
      </c>
      <c r="H618" s="34">
        <v>80</v>
      </c>
      <c r="I618" s="34">
        <v>55</v>
      </c>
      <c r="J618" s="34">
        <v>47</v>
      </c>
      <c r="K618" s="73">
        <v>63</v>
      </c>
      <c r="L618" s="34">
        <v>51.5</v>
      </c>
      <c r="M618" s="34">
        <v>30</v>
      </c>
      <c r="N618" s="34">
        <v>327</v>
      </c>
      <c r="O618" s="34" t="str">
        <f>IF(D618="理科",IF(N618&gt;=分数线!$C$2,"本科",""),IF(D618="文科",IF(N618&gt;=分数线!$C$3,"本科","")))</f>
        <v/>
      </c>
      <c r="P618" s="34">
        <f t="shared" si="301"/>
        <v>-7.2</v>
      </c>
      <c r="Q618" s="34" t="str">
        <f>IF(D618="理科",IF(N618&gt;=分数线!$C$6,"重本",""),IF(D618="文科",IF(N618&gt;=分数线!$C$7,"重本","")))</f>
        <v/>
      </c>
      <c r="R618" s="34">
        <f t="shared" si="304"/>
        <v>0</v>
      </c>
      <c r="S618" s="34">
        <f t="shared" si="305"/>
        <v>-7.2</v>
      </c>
      <c r="T618" s="34">
        <v>5</v>
      </c>
      <c r="U618" s="34" t="s">
        <v>1320</v>
      </c>
      <c r="V618" s="34">
        <f t="shared" si="306"/>
        <v>-0.12000000000000001</v>
      </c>
      <c r="W618" s="34" t="s">
        <v>1328</v>
      </c>
      <c r="X618" s="34">
        <f t="shared" si="306"/>
        <v>-0.12000000000000001</v>
      </c>
      <c r="Y618" s="34" t="s">
        <v>1353</v>
      </c>
      <c r="Z618" s="34">
        <f t="shared" si="306"/>
        <v>-0.12000000000000001</v>
      </c>
      <c r="AA618" s="34" t="s">
        <v>74</v>
      </c>
      <c r="AB618" s="34">
        <f t="shared" si="306"/>
        <v>-0.12000000000000001</v>
      </c>
      <c r="AC618" s="34" t="s">
        <v>1338</v>
      </c>
      <c r="AD618" s="34">
        <f t="shared" si="307"/>
        <v>-0.12000000000000001</v>
      </c>
      <c r="AE618" s="34" t="s">
        <v>1346</v>
      </c>
      <c r="AF618" s="34">
        <f t="shared" si="308"/>
        <v>-0.12000000000000001</v>
      </c>
      <c r="AG618" s="34" t="s">
        <v>219</v>
      </c>
      <c r="AH618" s="34" t="s">
        <v>1324</v>
      </c>
      <c r="AI618" s="34">
        <f t="shared" si="309"/>
        <v>-0.12000000000000001</v>
      </c>
      <c r="AJ618" s="34" t="s">
        <v>1330</v>
      </c>
      <c r="AK618" s="34">
        <f t="shared" si="310"/>
        <v>-0.12000000000000001</v>
      </c>
      <c r="AL618" s="34" t="s">
        <v>1365</v>
      </c>
      <c r="AM618" s="34">
        <f t="shared" si="311"/>
        <v>-0.12000000000000001</v>
      </c>
      <c r="AN618" s="34" t="s">
        <v>1366</v>
      </c>
      <c r="AO618" s="34">
        <f t="shared" si="312"/>
        <v>-0.12000000000000001</v>
      </c>
      <c r="AP618" s="34" t="s">
        <v>1344</v>
      </c>
      <c r="AQ618" s="34">
        <f t="shared" si="313"/>
        <v>-0.12000000000000001</v>
      </c>
      <c r="AR618" s="34" t="s">
        <v>1349</v>
      </c>
      <c r="AS618" s="34">
        <f t="shared" si="314"/>
        <v>-0.12000000000000001</v>
      </c>
      <c r="AT618" s="34" t="s">
        <v>224</v>
      </c>
      <c r="AU618" s="34" t="s">
        <v>1320</v>
      </c>
      <c r="AV618" s="34">
        <f t="shared" si="315"/>
        <v>-0.18000000000000002</v>
      </c>
      <c r="AW618" s="34" t="s">
        <v>982</v>
      </c>
      <c r="AX618" s="34">
        <f t="shared" si="315"/>
        <v>-0.18000000000000002</v>
      </c>
      <c r="AY618" s="34" t="s">
        <v>1361</v>
      </c>
      <c r="AZ618" s="34">
        <f t="shared" si="315"/>
        <v>-0.18000000000000002</v>
      </c>
      <c r="BA618" s="34" t="s">
        <v>74</v>
      </c>
      <c r="BB618" s="34">
        <f t="shared" si="315"/>
        <v>-0.18000000000000002</v>
      </c>
      <c r="BC618" s="34" t="s">
        <v>1338</v>
      </c>
      <c r="BD618" s="34">
        <f t="shared" si="316"/>
        <v>-0.18000000000000002</v>
      </c>
      <c r="BE618" s="34" t="s">
        <v>1346</v>
      </c>
      <c r="BF618" s="34">
        <f t="shared" si="317"/>
        <v>-0.18000000000000002</v>
      </c>
      <c r="BG618" s="34">
        <v>5</v>
      </c>
      <c r="BH618" s="34" t="s">
        <v>1320</v>
      </c>
      <c r="BI618" s="34">
        <f t="shared" si="318"/>
        <v>-0.18000000000000002</v>
      </c>
      <c r="BJ618" s="34" t="s">
        <v>982</v>
      </c>
      <c r="BK618" s="34">
        <f t="shared" si="319"/>
        <v>-0.18000000000000002</v>
      </c>
      <c r="BL618" s="34" t="s">
        <v>1354</v>
      </c>
      <c r="BM618" s="34">
        <f t="shared" si="320"/>
        <v>-0.18000000000000002</v>
      </c>
      <c r="BN618" s="34" t="s">
        <v>74</v>
      </c>
      <c r="BO618" s="34">
        <f t="shared" si="321"/>
        <v>-0.18000000000000002</v>
      </c>
      <c r="BP618" s="34" t="s">
        <v>1338</v>
      </c>
      <c r="BQ618" s="34">
        <f t="shared" si="322"/>
        <v>-0.18000000000000002</v>
      </c>
      <c r="BR618" s="34" t="s">
        <v>1346</v>
      </c>
      <c r="BS618" s="34">
        <f t="shared" si="323"/>
        <v>-0.18000000000000002</v>
      </c>
      <c r="BT618" s="34">
        <v>5</v>
      </c>
      <c r="BU618" s="34" t="s">
        <v>1320</v>
      </c>
      <c r="BV618" s="34">
        <f t="shared" si="292"/>
        <v>-0.3</v>
      </c>
      <c r="BW618" s="34" t="s">
        <v>1329</v>
      </c>
      <c r="BX618" s="34">
        <f t="shared" si="292"/>
        <v>-0.3</v>
      </c>
      <c r="BY618" s="34" t="s">
        <v>70</v>
      </c>
      <c r="BZ618" s="34">
        <f t="shared" si="292"/>
        <v>-0.3</v>
      </c>
      <c r="CA618" s="34" t="s">
        <v>21</v>
      </c>
      <c r="CB618" s="34">
        <f t="shared" si="292"/>
        <v>-0.3</v>
      </c>
      <c r="CC618" s="34" t="s">
        <v>1338</v>
      </c>
      <c r="CD618" s="34">
        <f t="shared" si="293"/>
        <v>-0.3</v>
      </c>
      <c r="CE618" s="34" t="s">
        <v>1346</v>
      </c>
      <c r="CF618" s="34">
        <f t="shared" si="294"/>
        <v>-0.3</v>
      </c>
      <c r="CG618" s="34">
        <v>5</v>
      </c>
      <c r="CH618" s="34" t="s">
        <v>1320</v>
      </c>
      <c r="CI618" s="34">
        <f t="shared" si="295"/>
        <v>-0.3</v>
      </c>
      <c r="CJ618" s="34" t="s">
        <v>1329</v>
      </c>
      <c r="CK618" s="34">
        <f t="shared" si="296"/>
        <v>-0.3</v>
      </c>
      <c r="CL618" s="34" t="s">
        <v>70</v>
      </c>
      <c r="CM618" s="34">
        <f t="shared" si="297"/>
        <v>-0.3</v>
      </c>
      <c r="CN618" s="34" t="s">
        <v>1337</v>
      </c>
      <c r="CO618" s="34">
        <f t="shared" si="298"/>
        <v>-0.3</v>
      </c>
      <c r="CP618" s="34" t="s">
        <v>1338</v>
      </c>
      <c r="CQ618" s="34">
        <f t="shared" si="299"/>
        <v>-0.3</v>
      </c>
      <c r="CR618" s="34" t="s">
        <v>1346</v>
      </c>
      <c r="CS618" s="34">
        <f t="shared" si="300"/>
        <v>-0.3</v>
      </c>
    </row>
    <row r="619" spans="1:97" s="44" customFormat="1" ht="15.75">
      <c r="A619" s="42" t="s">
        <v>1294</v>
      </c>
      <c r="B619" s="40" t="s">
        <v>790</v>
      </c>
      <c r="C619" s="42" t="s">
        <v>44</v>
      </c>
      <c r="D619" s="42" t="s">
        <v>9</v>
      </c>
      <c r="E619" s="35"/>
      <c r="F619" s="42">
        <v>0</v>
      </c>
      <c r="G619" s="34">
        <v>0</v>
      </c>
      <c r="H619" s="34">
        <v>102</v>
      </c>
      <c r="I619" s="34">
        <v>55</v>
      </c>
      <c r="J619" s="34">
        <v>37</v>
      </c>
      <c r="K619" s="73">
        <v>57.5</v>
      </c>
      <c r="L619" s="34">
        <v>38.5</v>
      </c>
      <c r="M619" s="34">
        <v>36</v>
      </c>
      <c r="N619" s="34">
        <v>326</v>
      </c>
      <c r="O619" s="34" t="str">
        <f>IF(D619="理科",IF(N619&gt;=分数线!$C$2,"本科",""),IF(D619="文科",IF(N619&gt;=分数线!$C$3,"本科","")))</f>
        <v/>
      </c>
      <c r="P619" s="34">
        <f t="shared" si="301"/>
        <v>0</v>
      </c>
      <c r="Q619" s="34" t="str">
        <f>IF(D619="理科",IF(N619&gt;=分数线!$C$6,"重本",""),IF(D619="文科",IF(N619&gt;=分数线!$C$7,"重本","")))</f>
        <v/>
      </c>
      <c r="R619" s="34">
        <f t="shared" si="304"/>
        <v>0</v>
      </c>
      <c r="S619" s="34">
        <f t="shared" si="305"/>
        <v>0</v>
      </c>
      <c r="T619" s="34">
        <v>3</v>
      </c>
      <c r="U619" s="34" t="s">
        <v>1326</v>
      </c>
      <c r="V619" s="34">
        <f t="shared" si="306"/>
        <v>0</v>
      </c>
      <c r="W619" s="34" t="s">
        <v>1327</v>
      </c>
      <c r="X619" s="34">
        <f t="shared" si="306"/>
        <v>0</v>
      </c>
      <c r="Y619" s="34" t="s">
        <v>69</v>
      </c>
      <c r="Z619" s="34">
        <f t="shared" si="306"/>
        <v>0</v>
      </c>
      <c r="AA619" s="34" t="s">
        <v>1367</v>
      </c>
      <c r="AB619" s="34">
        <f t="shared" si="306"/>
        <v>0</v>
      </c>
      <c r="AC619" s="34" t="s">
        <v>75</v>
      </c>
      <c r="AD619" s="34">
        <f t="shared" si="307"/>
        <v>0</v>
      </c>
      <c r="AE619" s="34" t="s">
        <v>1347</v>
      </c>
      <c r="AF619" s="34">
        <f t="shared" si="308"/>
        <v>0</v>
      </c>
      <c r="AG619" s="34" t="s">
        <v>223</v>
      </c>
      <c r="AH619" s="34" t="s">
        <v>1326</v>
      </c>
      <c r="AI619" s="34">
        <f t="shared" si="309"/>
        <v>0</v>
      </c>
      <c r="AJ619" s="34" t="s">
        <v>1327</v>
      </c>
      <c r="AK619" s="34">
        <f t="shared" si="310"/>
        <v>0</v>
      </c>
      <c r="AL619" s="34" t="s">
        <v>1333</v>
      </c>
      <c r="AM619" s="34">
        <f t="shared" si="311"/>
        <v>0</v>
      </c>
      <c r="AN619" s="34" t="s">
        <v>1367</v>
      </c>
      <c r="AO619" s="34">
        <f t="shared" si="312"/>
        <v>0</v>
      </c>
      <c r="AP619" s="34" t="s">
        <v>1338</v>
      </c>
      <c r="AQ619" s="34">
        <f t="shared" si="313"/>
        <v>0</v>
      </c>
      <c r="AR619" s="34" t="s">
        <v>1347</v>
      </c>
      <c r="AS619" s="34">
        <f t="shared" si="314"/>
        <v>0</v>
      </c>
      <c r="AT619" s="34" t="s">
        <v>223</v>
      </c>
      <c r="AU619" s="34" t="s">
        <v>1323</v>
      </c>
      <c r="AV619" s="34">
        <f t="shared" si="315"/>
        <v>0</v>
      </c>
      <c r="AW619" s="34" t="s">
        <v>1327</v>
      </c>
      <c r="AX619" s="34">
        <f t="shared" si="315"/>
        <v>0</v>
      </c>
      <c r="AY619" s="34" t="s">
        <v>1355</v>
      </c>
      <c r="AZ619" s="34">
        <f t="shared" si="315"/>
        <v>0</v>
      </c>
      <c r="BA619" s="34" t="s">
        <v>1336</v>
      </c>
      <c r="BB619" s="34">
        <f t="shared" si="315"/>
        <v>0</v>
      </c>
      <c r="BC619" s="34" t="s">
        <v>75</v>
      </c>
      <c r="BD619" s="34">
        <f t="shared" si="316"/>
        <v>0</v>
      </c>
      <c r="BE619" s="34" t="s">
        <v>1347</v>
      </c>
      <c r="BF619" s="34">
        <f t="shared" si="317"/>
        <v>0</v>
      </c>
      <c r="BG619" s="34">
        <v>3</v>
      </c>
      <c r="BH619" s="34" t="s">
        <v>1323</v>
      </c>
      <c r="BI619" s="34">
        <f t="shared" si="318"/>
        <v>0</v>
      </c>
      <c r="BJ619" s="34" t="s">
        <v>1327</v>
      </c>
      <c r="BK619" s="34">
        <f t="shared" si="319"/>
        <v>0</v>
      </c>
      <c r="BL619" s="34" t="s">
        <v>1355</v>
      </c>
      <c r="BM619" s="34">
        <f t="shared" si="320"/>
        <v>0</v>
      </c>
      <c r="BN619" s="34" t="s">
        <v>1336</v>
      </c>
      <c r="BO619" s="34">
        <f t="shared" si="321"/>
        <v>0</v>
      </c>
      <c r="BP619" s="34" t="s">
        <v>1338</v>
      </c>
      <c r="BQ619" s="34">
        <f t="shared" si="322"/>
        <v>0</v>
      </c>
      <c r="BR619" s="34" t="s">
        <v>1347</v>
      </c>
      <c r="BS619" s="34">
        <f t="shared" si="323"/>
        <v>0</v>
      </c>
      <c r="BT619" s="34">
        <v>3</v>
      </c>
      <c r="BU619" s="34" t="s">
        <v>1322</v>
      </c>
      <c r="BV619" s="34">
        <f t="shared" si="292"/>
        <v>0</v>
      </c>
      <c r="BW619" s="34" t="s">
        <v>1327</v>
      </c>
      <c r="BX619" s="34">
        <f t="shared" si="292"/>
        <v>0</v>
      </c>
      <c r="BY619" s="34" t="s">
        <v>71</v>
      </c>
      <c r="BZ619" s="34">
        <f t="shared" si="292"/>
        <v>0</v>
      </c>
      <c r="CA619" s="34" t="s">
        <v>1336</v>
      </c>
      <c r="CB619" s="34">
        <f t="shared" si="292"/>
        <v>0</v>
      </c>
      <c r="CC619" s="34" t="s">
        <v>1338</v>
      </c>
      <c r="CD619" s="34">
        <f t="shared" si="293"/>
        <v>0</v>
      </c>
      <c r="CE619" s="34" t="s">
        <v>1347</v>
      </c>
      <c r="CF619" s="34">
        <f t="shared" si="294"/>
        <v>0</v>
      </c>
      <c r="CG619" s="34">
        <v>3</v>
      </c>
      <c r="CH619" s="34" t="s">
        <v>1322</v>
      </c>
      <c r="CI619" s="34">
        <f t="shared" si="295"/>
        <v>0</v>
      </c>
      <c r="CJ619" s="34" t="s">
        <v>1327</v>
      </c>
      <c r="CK619" s="34">
        <f t="shared" si="296"/>
        <v>0</v>
      </c>
      <c r="CL619" s="34" t="s">
        <v>71</v>
      </c>
      <c r="CM619" s="34">
        <f t="shared" si="297"/>
        <v>0</v>
      </c>
      <c r="CN619" s="34" t="s">
        <v>1338</v>
      </c>
      <c r="CO619" s="34">
        <f t="shared" si="298"/>
        <v>0</v>
      </c>
      <c r="CP619" s="34" t="s">
        <v>1336</v>
      </c>
      <c r="CQ619" s="34">
        <f t="shared" si="299"/>
        <v>0</v>
      </c>
      <c r="CR619" s="34" t="s">
        <v>1347</v>
      </c>
      <c r="CS619" s="34">
        <f t="shared" si="300"/>
        <v>0</v>
      </c>
    </row>
    <row r="620" spans="1:97" s="44" customFormat="1" ht="15.75">
      <c r="A620" s="42" t="s">
        <v>1295</v>
      </c>
      <c r="B620" s="40" t="s">
        <v>791</v>
      </c>
      <c r="C620" s="42" t="s">
        <v>44</v>
      </c>
      <c r="D620" s="42" t="s">
        <v>9</v>
      </c>
      <c r="E620" s="35"/>
      <c r="F620" s="42">
        <v>0</v>
      </c>
      <c r="G620" s="34">
        <v>0</v>
      </c>
      <c r="H620" s="34">
        <v>88</v>
      </c>
      <c r="I620" s="34">
        <v>33</v>
      </c>
      <c r="J620" s="34">
        <v>45</v>
      </c>
      <c r="K620" s="73">
        <v>52</v>
      </c>
      <c r="L620" s="34">
        <v>60.5</v>
      </c>
      <c r="M620" s="34">
        <v>45</v>
      </c>
      <c r="N620" s="34">
        <v>324</v>
      </c>
      <c r="O620" s="34" t="str">
        <f>IF(D620="理科",IF(N620&gt;=分数线!$C$2,"本科",""),IF(D620="文科",IF(N620&gt;=分数线!$C$3,"本科","")))</f>
        <v/>
      </c>
      <c r="P620" s="34">
        <f t="shared" si="301"/>
        <v>0</v>
      </c>
      <c r="Q620" s="34" t="str">
        <f>IF(D620="理科",IF(N620&gt;=分数线!$C$6,"重本",""),IF(D620="文科",IF(N620&gt;=分数线!$C$7,"重本","")))</f>
        <v/>
      </c>
      <c r="R620" s="34">
        <f t="shared" si="304"/>
        <v>0</v>
      </c>
      <c r="S620" s="34">
        <f t="shared" si="305"/>
        <v>0</v>
      </c>
      <c r="T620" s="34">
        <v>9</v>
      </c>
      <c r="U620" s="34" t="s">
        <v>1325</v>
      </c>
      <c r="V620" s="34">
        <f t="shared" si="306"/>
        <v>0</v>
      </c>
      <c r="W620" s="34" t="s">
        <v>1360</v>
      </c>
      <c r="X620" s="34">
        <f t="shared" si="306"/>
        <v>0</v>
      </c>
      <c r="Y620" s="34" t="s">
        <v>1335</v>
      </c>
      <c r="Z620" s="34">
        <f t="shared" si="306"/>
        <v>0</v>
      </c>
      <c r="AA620" s="34" t="s">
        <v>1367</v>
      </c>
      <c r="AB620" s="34">
        <f t="shared" si="306"/>
        <v>0</v>
      </c>
      <c r="AC620" s="34" t="s">
        <v>1338</v>
      </c>
      <c r="AD620" s="34">
        <f t="shared" si="307"/>
        <v>0</v>
      </c>
      <c r="AE620" s="34" t="s">
        <v>1346</v>
      </c>
      <c r="AF620" s="34">
        <f t="shared" si="308"/>
        <v>0</v>
      </c>
      <c r="AG620" s="34" t="s">
        <v>225</v>
      </c>
      <c r="AH620" s="34" t="s">
        <v>1326</v>
      </c>
      <c r="AI620" s="34">
        <f t="shared" si="309"/>
        <v>0</v>
      </c>
      <c r="AJ620" s="34" t="s">
        <v>1364</v>
      </c>
      <c r="AK620" s="34">
        <f t="shared" si="310"/>
        <v>0</v>
      </c>
      <c r="AL620" s="34" t="s">
        <v>1355</v>
      </c>
      <c r="AM620" s="34">
        <f t="shared" si="311"/>
        <v>0</v>
      </c>
      <c r="AN620" s="34" t="s">
        <v>1336</v>
      </c>
      <c r="AO620" s="34">
        <f t="shared" si="312"/>
        <v>0</v>
      </c>
      <c r="AP620" s="34" t="s">
        <v>1341</v>
      </c>
      <c r="AQ620" s="34">
        <f t="shared" si="313"/>
        <v>0</v>
      </c>
      <c r="AR620" s="34" t="s">
        <v>1347</v>
      </c>
      <c r="AS620" s="34">
        <f t="shared" si="314"/>
        <v>0</v>
      </c>
      <c r="AT620" s="34" t="e">
        <v>#N/A</v>
      </c>
      <c r="AU620" s="34" t="e">
        <v>#N/A</v>
      </c>
      <c r="AV620" s="34">
        <f t="shared" si="315"/>
        <v>0</v>
      </c>
      <c r="AW620" s="34" t="e">
        <v>#N/A</v>
      </c>
      <c r="AX620" s="34">
        <f t="shared" si="315"/>
        <v>0</v>
      </c>
      <c r="AY620" s="34" t="e">
        <v>#N/A</v>
      </c>
      <c r="AZ620" s="34">
        <f t="shared" si="315"/>
        <v>0</v>
      </c>
      <c r="BA620" s="34" t="e">
        <v>#N/A</v>
      </c>
      <c r="BB620" s="34">
        <f t="shared" si="315"/>
        <v>0</v>
      </c>
      <c r="BC620" s="34" t="e">
        <v>#N/A</v>
      </c>
      <c r="BD620" s="34">
        <f t="shared" si="316"/>
        <v>0</v>
      </c>
      <c r="BE620" s="34" t="e">
        <v>#N/A</v>
      </c>
      <c r="BF620" s="34">
        <f t="shared" si="317"/>
        <v>0</v>
      </c>
      <c r="BG620" s="34" t="e">
        <v>#N/A</v>
      </c>
      <c r="BH620" s="34" t="e">
        <v>#N/A</v>
      </c>
      <c r="BI620" s="34">
        <f t="shared" si="318"/>
        <v>0</v>
      </c>
      <c r="BJ620" s="34" t="e">
        <v>#N/A</v>
      </c>
      <c r="BK620" s="34">
        <f t="shared" si="319"/>
        <v>0</v>
      </c>
      <c r="BL620" s="34" t="e">
        <v>#N/A</v>
      </c>
      <c r="BM620" s="34">
        <f t="shared" si="320"/>
        <v>0</v>
      </c>
      <c r="BN620" s="34" t="e">
        <v>#N/A</v>
      </c>
      <c r="BO620" s="34">
        <f t="shared" si="321"/>
        <v>0</v>
      </c>
      <c r="BP620" s="34" t="e">
        <v>#N/A</v>
      </c>
      <c r="BQ620" s="34">
        <f t="shared" si="322"/>
        <v>0</v>
      </c>
      <c r="BR620" s="34" t="e">
        <v>#N/A</v>
      </c>
      <c r="BS620" s="34">
        <f t="shared" si="323"/>
        <v>0</v>
      </c>
      <c r="BT620" s="34">
        <v>4</v>
      </c>
      <c r="BU620" s="34" t="s">
        <v>1322</v>
      </c>
      <c r="BV620" s="34">
        <f t="shared" si="292"/>
        <v>0</v>
      </c>
      <c r="BW620" s="34" t="s">
        <v>1329</v>
      </c>
      <c r="BX620" s="34">
        <f t="shared" si="292"/>
        <v>0</v>
      </c>
      <c r="BY620" s="34" t="s">
        <v>71</v>
      </c>
      <c r="BZ620" s="34">
        <f t="shared" si="292"/>
        <v>0</v>
      </c>
      <c r="CA620" s="34" t="s">
        <v>1336</v>
      </c>
      <c r="CB620" s="34">
        <f t="shared" si="292"/>
        <v>0</v>
      </c>
      <c r="CC620" s="34" t="s">
        <v>1341</v>
      </c>
      <c r="CD620" s="34">
        <f t="shared" si="293"/>
        <v>0</v>
      </c>
      <c r="CE620" s="34" t="s">
        <v>1347</v>
      </c>
      <c r="CF620" s="34">
        <f t="shared" si="294"/>
        <v>0</v>
      </c>
      <c r="CG620" s="34">
        <v>4</v>
      </c>
      <c r="CH620" s="34" t="s">
        <v>1322</v>
      </c>
      <c r="CI620" s="34">
        <f t="shared" si="295"/>
        <v>0</v>
      </c>
      <c r="CJ620" s="34" t="s">
        <v>1329</v>
      </c>
      <c r="CK620" s="34">
        <f t="shared" si="296"/>
        <v>0</v>
      </c>
      <c r="CL620" s="34" t="s">
        <v>71</v>
      </c>
      <c r="CM620" s="34">
        <f t="shared" si="297"/>
        <v>0</v>
      </c>
      <c r="CN620" s="34" t="s">
        <v>1336</v>
      </c>
      <c r="CO620" s="34">
        <f t="shared" si="298"/>
        <v>0</v>
      </c>
      <c r="CP620" s="34" t="s">
        <v>1341</v>
      </c>
      <c r="CQ620" s="34">
        <f t="shared" si="299"/>
        <v>0</v>
      </c>
      <c r="CR620" s="34" t="s">
        <v>1347</v>
      </c>
      <c r="CS620" s="34">
        <f t="shared" si="300"/>
        <v>0</v>
      </c>
    </row>
    <row r="621" spans="1:97" s="44" customFormat="1" ht="15.75">
      <c r="A621" s="42" t="s">
        <v>1296</v>
      </c>
      <c r="B621" s="40" t="s">
        <v>792</v>
      </c>
      <c r="C621" s="42" t="s">
        <v>44</v>
      </c>
      <c r="D621" s="42" t="s">
        <v>9</v>
      </c>
      <c r="E621" s="35"/>
      <c r="F621" s="42">
        <v>0</v>
      </c>
      <c r="G621" s="34">
        <v>0</v>
      </c>
      <c r="H621" s="34">
        <v>98</v>
      </c>
      <c r="I621" s="34">
        <v>33</v>
      </c>
      <c r="J621" s="34">
        <v>29</v>
      </c>
      <c r="K621" s="73">
        <v>57</v>
      </c>
      <c r="L621" s="34">
        <v>55</v>
      </c>
      <c r="M621" s="34">
        <v>52</v>
      </c>
      <c r="N621" s="34">
        <v>324</v>
      </c>
      <c r="O621" s="34" t="str">
        <f>IF(D621="理科",IF(N621&gt;=分数线!$C$2,"本科",""),IF(D621="文科",IF(N621&gt;=分数线!$C$3,"本科","")))</f>
        <v/>
      </c>
      <c r="P621" s="34">
        <f t="shared" si="301"/>
        <v>0</v>
      </c>
      <c r="Q621" s="34" t="str">
        <f>IF(D621="理科",IF(N621&gt;=分数线!$C$6,"重本",""),IF(D621="文科",IF(N621&gt;=分数线!$C$7,"重本","")))</f>
        <v/>
      </c>
      <c r="R621" s="34">
        <f t="shared" si="304"/>
        <v>0</v>
      </c>
      <c r="S621" s="34">
        <f t="shared" si="305"/>
        <v>0</v>
      </c>
      <c r="T621" s="34">
        <v>8</v>
      </c>
      <c r="U621" s="34" t="s">
        <v>1324</v>
      </c>
      <c r="V621" s="34">
        <f t="shared" si="306"/>
        <v>0</v>
      </c>
      <c r="W621" s="34" t="s">
        <v>1330</v>
      </c>
      <c r="X621" s="34">
        <f t="shared" si="306"/>
        <v>0</v>
      </c>
      <c r="Y621" s="34" t="s">
        <v>1365</v>
      </c>
      <c r="Z621" s="34">
        <f t="shared" si="306"/>
        <v>0</v>
      </c>
      <c r="AA621" s="34" t="s">
        <v>1336</v>
      </c>
      <c r="AB621" s="34">
        <f t="shared" si="306"/>
        <v>0</v>
      </c>
      <c r="AC621" s="34" t="s">
        <v>1338</v>
      </c>
      <c r="AD621" s="34">
        <f t="shared" si="307"/>
        <v>0</v>
      </c>
      <c r="AE621" s="34" t="s">
        <v>1368</v>
      </c>
      <c r="AF621" s="34">
        <f t="shared" si="308"/>
        <v>0</v>
      </c>
      <c r="AG621" s="34" t="s">
        <v>224</v>
      </c>
      <c r="AH621" s="34" t="s">
        <v>1320</v>
      </c>
      <c r="AI621" s="34">
        <f t="shared" si="309"/>
        <v>0</v>
      </c>
      <c r="AJ621" s="34" t="s">
        <v>1328</v>
      </c>
      <c r="AK621" s="34">
        <f t="shared" si="310"/>
        <v>0</v>
      </c>
      <c r="AL621" s="34" t="s">
        <v>1353</v>
      </c>
      <c r="AM621" s="34">
        <f t="shared" si="311"/>
        <v>0</v>
      </c>
      <c r="AN621" s="34" t="s">
        <v>74</v>
      </c>
      <c r="AO621" s="34">
        <f t="shared" si="312"/>
        <v>0</v>
      </c>
      <c r="AP621" s="34" t="s">
        <v>1338</v>
      </c>
      <c r="AQ621" s="34">
        <f t="shared" si="313"/>
        <v>0</v>
      </c>
      <c r="AR621" s="34" t="s">
        <v>1346</v>
      </c>
      <c r="AS621" s="34">
        <f t="shared" si="314"/>
        <v>0</v>
      </c>
      <c r="AT621" s="34" t="s">
        <v>224</v>
      </c>
      <c r="AU621" s="34" t="s">
        <v>1320</v>
      </c>
      <c r="AV621" s="34">
        <f t="shared" si="315"/>
        <v>0</v>
      </c>
      <c r="AW621" s="34" t="s">
        <v>982</v>
      </c>
      <c r="AX621" s="34">
        <f t="shared" si="315"/>
        <v>0</v>
      </c>
      <c r="AY621" s="34" t="s">
        <v>1361</v>
      </c>
      <c r="AZ621" s="34">
        <f t="shared" si="315"/>
        <v>0</v>
      </c>
      <c r="BA621" s="34" t="s">
        <v>74</v>
      </c>
      <c r="BB621" s="34">
        <f t="shared" si="315"/>
        <v>0</v>
      </c>
      <c r="BC621" s="34" t="s">
        <v>1338</v>
      </c>
      <c r="BD621" s="34">
        <f t="shared" si="316"/>
        <v>0</v>
      </c>
      <c r="BE621" s="34" t="s">
        <v>1346</v>
      </c>
      <c r="BF621" s="34">
        <f t="shared" si="317"/>
        <v>0</v>
      </c>
      <c r="BG621" s="34">
        <v>5</v>
      </c>
      <c r="BH621" s="34" t="s">
        <v>1320</v>
      </c>
      <c r="BI621" s="34">
        <f t="shared" si="318"/>
        <v>0</v>
      </c>
      <c r="BJ621" s="34" t="s">
        <v>982</v>
      </c>
      <c r="BK621" s="34">
        <f t="shared" si="319"/>
        <v>0</v>
      </c>
      <c r="BL621" s="34" t="s">
        <v>1354</v>
      </c>
      <c r="BM621" s="34">
        <f t="shared" si="320"/>
        <v>0</v>
      </c>
      <c r="BN621" s="34" t="s">
        <v>74</v>
      </c>
      <c r="BO621" s="34">
        <f t="shared" si="321"/>
        <v>0</v>
      </c>
      <c r="BP621" s="34" t="s">
        <v>1338</v>
      </c>
      <c r="BQ621" s="34">
        <f t="shared" si="322"/>
        <v>0</v>
      </c>
      <c r="BR621" s="34" t="s">
        <v>1346</v>
      </c>
      <c r="BS621" s="34">
        <f t="shared" si="323"/>
        <v>0</v>
      </c>
      <c r="BT621" s="34">
        <v>5</v>
      </c>
      <c r="BU621" s="34" t="s">
        <v>1320</v>
      </c>
      <c r="BV621" s="34">
        <f t="shared" si="292"/>
        <v>0</v>
      </c>
      <c r="BW621" s="34" t="s">
        <v>1329</v>
      </c>
      <c r="BX621" s="34">
        <f t="shared" si="292"/>
        <v>0</v>
      </c>
      <c r="BY621" s="34" t="s">
        <v>70</v>
      </c>
      <c r="BZ621" s="34">
        <f t="shared" si="292"/>
        <v>0</v>
      </c>
      <c r="CA621" s="34" t="s">
        <v>21</v>
      </c>
      <c r="CB621" s="34">
        <f t="shared" ref="CB621" si="324">IF($C621="应届",($S621*0.25)/6,IF($C621="往届",($S621*0.5)/6,"NULL"))</f>
        <v>0</v>
      </c>
      <c r="CC621" s="34" t="s">
        <v>1338</v>
      </c>
      <c r="CD621" s="34">
        <f t="shared" si="293"/>
        <v>0</v>
      </c>
      <c r="CE621" s="34" t="s">
        <v>1346</v>
      </c>
      <c r="CF621" s="34">
        <f t="shared" si="294"/>
        <v>0</v>
      </c>
      <c r="CG621" s="34">
        <v>5</v>
      </c>
      <c r="CH621" s="34" t="s">
        <v>1320</v>
      </c>
      <c r="CI621" s="34">
        <f t="shared" si="295"/>
        <v>0</v>
      </c>
      <c r="CJ621" s="34" t="s">
        <v>1329</v>
      </c>
      <c r="CK621" s="34">
        <f t="shared" si="296"/>
        <v>0</v>
      </c>
      <c r="CL621" s="34" t="s">
        <v>70</v>
      </c>
      <c r="CM621" s="34">
        <f t="shared" si="297"/>
        <v>0</v>
      </c>
      <c r="CN621" s="34" t="s">
        <v>1337</v>
      </c>
      <c r="CO621" s="34">
        <f t="shared" si="298"/>
        <v>0</v>
      </c>
      <c r="CP621" s="34" t="s">
        <v>1338</v>
      </c>
      <c r="CQ621" s="34">
        <f t="shared" si="299"/>
        <v>0</v>
      </c>
      <c r="CR621" s="34" t="s">
        <v>1346</v>
      </c>
      <c r="CS621" s="34">
        <f t="shared" si="300"/>
        <v>0</v>
      </c>
    </row>
    <row r="622" spans="1:97" s="44" customFormat="1" ht="15.75">
      <c r="A622" s="42" t="s">
        <v>1297</v>
      </c>
      <c r="B622" s="40" t="s">
        <v>793</v>
      </c>
      <c r="C622" s="42" t="s">
        <v>44</v>
      </c>
      <c r="D622" s="42" t="s">
        <v>9</v>
      </c>
      <c r="E622" s="35"/>
      <c r="F622" s="42">
        <v>0</v>
      </c>
      <c r="G622" s="34">
        <v>0</v>
      </c>
      <c r="H622" s="34">
        <v>93</v>
      </c>
      <c r="I622" s="34">
        <v>52</v>
      </c>
      <c r="J622" s="34">
        <v>63</v>
      </c>
      <c r="K622" s="73">
        <v>43.5</v>
      </c>
      <c r="L622" s="34">
        <v>42.5</v>
      </c>
      <c r="M622" s="34">
        <v>28</v>
      </c>
      <c r="N622" s="34">
        <v>322</v>
      </c>
      <c r="O622" s="34" t="str">
        <f>IF(D622="理科",IF(N622&gt;=分数线!$C$2,"本科",""),IF(D622="文科",IF(N622&gt;=分数线!$C$3,"本科","")))</f>
        <v/>
      </c>
      <c r="P622" s="34">
        <f t="shared" si="301"/>
        <v>0</v>
      </c>
      <c r="Q622" s="34" t="str">
        <f>IF(D622="理科",IF(N622&gt;=分数线!$C$6,"重本",""),IF(D622="文科",IF(N622&gt;=分数线!$C$7,"重本","")))</f>
        <v/>
      </c>
      <c r="R622" s="34">
        <f t="shared" si="304"/>
        <v>0</v>
      </c>
      <c r="S622" s="34">
        <f t="shared" si="305"/>
        <v>0</v>
      </c>
      <c r="T622" s="34">
        <v>8</v>
      </c>
      <c r="U622" s="34" t="s">
        <v>1324</v>
      </c>
      <c r="V622" s="34">
        <f t="shared" si="306"/>
        <v>0</v>
      </c>
      <c r="W622" s="34" t="s">
        <v>1330</v>
      </c>
      <c r="X622" s="34">
        <f t="shared" si="306"/>
        <v>0</v>
      </c>
      <c r="Y622" s="34" t="s">
        <v>1365</v>
      </c>
      <c r="Z622" s="34">
        <f t="shared" si="306"/>
        <v>0</v>
      </c>
      <c r="AA622" s="34" t="s">
        <v>1336</v>
      </c>
      <c r="AB622" s="34">
        <f t="shared" si="306"/>
        <v>0</v>
      </c>
      <c r="AC622" s="34" t="s">
        <v>1338</v>
      </c>
      <c r="AD622" s="34">
        <f t="shared" si="307"/>
        <v>0</v>
      </c>
      <c r="AE622" s="34" t="s">
        <v>1368</v>
      </c>
      <c r="AF622" s="34">
        <f t="shared" si="308"/>
        <v>0</v>
      </c>
      <c r="AG622" s="34" t="s">
        <v>223</v>
      </c>
      <c r="AH622" s="34" t="s">
        <v>1326</v>
      </c>
      <c r="AI622" s="34">
        <f t="shared" si="309"/>
        <v>0</v>
      </c>
      <c r="AJ622" s="34" t="s">
        <v>1327</v>
      </c>
      <c r="AK622" s="34">
        <f t="shared" si="310"/>
        <v>0</v>
      </c>
      <c r="AL622" s="34" t="s">
        <v>1333</v>
      </c>
      <c r="AM622" s="34">
        <f t="shared" si="311"/>
        <v>0</v>
      </c>
      <c r="AN622" s="34" t="s">
        <v>1367</v>
      </c>
      <c r="AO622" s="34">
        <f t="shared" si="312"/>
        <v>0</v>
      </c>
      <c r="AP622" s="34" t="s">
        <v>1338</v>
      </c>
      <c r="AQ622" s="34">
        <f t="shared" si="313"/>
        <v>0</v>
      </c>
      <c r="AR622" s="34" t="s">
        <v>1347</v>
      </c>
      <c r="AS622" s="34">
        <f t="shared" si="314"/>
        <v>0</v>
      </c>
      <c r="AT622" s="34" t="s">
        <v>223</v>
      </c>
      <c r="AU622" s="34" t="s">
        <v>1323</v>
      </c>
      <c r="AV622" s="34">
        <f t="shared" si="315"/>
        <v>0</v>
      </c>
      <c r="AW622" s="34" t="s">
        <v>1327</v>
      </c>
      <c r="AX622" s="34">
        <f t="shared" si="315"/>
        <v>0</v>
      </c>
      <c r="AY622" s="34" t="s">
        <v>1355</v>
      </c>
      <c r="AZ622" s="34">
        <f t="shared" si="315"/>
        <v>0</v>
      </c>
      <c r="BA622" s="34" t="s">
        <v>1336</v>
      </c>
      <c r="BB622" s="34">
        <f t="shared" si="315"/>
        <v>0</v>
      </c>
      <c r="BC622" s="34" t="s">
        <v>75</v>
      </c>
      <c r="BD622" s="34">
        <f t="shared" si="316"/>
        <v>0</v>
      </c>
      <c r="BE622" s="34" t="s">
        <v>1347</v>
      </c>
      <c r="BF622" s="34">
        <f t="shared" si="317"/>
        <v>0</v>
      </c>
      <c r="BG622" s="34">
        <v>3</v>
      </c>
      <c r="BH622" s="34" t="s">
        <v>1323</v>
      </c>
      <c r="BI622" s="34">
        <f t="shared" si="318"/>
        <v>0</v>
      </c>
      <c r="BJ622" s="34" t="s">
        <v>1327</v>
      </c>
      <c r="BK622" s="34">
        <f t="shared" si="319"/>
        <v>0</v>
      </c>
      <c r="BL622" s="34" t="s">
        <v>1355</v>
      </c>
      <c r="BM622" s="34">
        <f t="shared" si="320"/>
        <v>0</v>
      </c>
      <c r="BN622" s="34" t="s">
        <v>1336</v>
      </c>
      <c r="BO622" s="34">
        <f t="shared" si="321"/>
        <v>0</v>
      </c>
      <c r="BP622" s="34" t="s">
        <v>1338</v>
      </c>
      <c r="BQ622" s="34">
        <f t="shared" si="322"/>
        <v>0</v>
      </c>
      <c r="BR622" s="34" t="s">
        <v>1347</v>
      </c>
      <c r="BS622" s="34">
        <f t="shared" si="323"/>
        <v>0</v>
      </c>
      <c r="BT622" s="34">
        <v>3</v>
      </c>
      <c r="BU622" s="34" t="s">
        <v>1322</v>
      </c>
      <c r="BV622" s="34">
        <f t="shared" ref="BV622:CD646" si="325">IF($C622="应届",($S622*0.25)/6,IF($C622="往届",($S622*0.5)/6,"NULL"))</f>
        <v>0</v>
      </c>
      <c r="BW622" s="34" t="s">
        <v>1327</v>
      </c>
      <c r="BX622" s="34">
        <f t="shared" si="325"/>
        <v>0</v>
      </c>
      <c r="BY622" s="34" t="s">
        <v>71</v>
      </c>
      <c r="BZ622" s="34">
        <f t="shared" si="325"/>
        <v>0</v>
      </c>
      <c r="CA622" s="34" t="s">
        <v>1336</v>
      </c>
      <c r="CB622" s="34">
        <f t="shared" si="325"/>
        <v>0</v>
      </c>
      <c r="CC622" s="34" t="s">
        <v>1338</v>
      </c>
      <c r="CD622" s="34">
        <f t="shared" si="325"/>
        <v>0</v>
      </c>
      <c r="CE622" s="34" t="s">
        <v>1347</v>
      </c>
      <c r="CF622" s="34">
        <f t="shared" ref="CF622:CF646" si="326">IF($C622="应届",($S622*0.25)/6,IF($C622="往届",($S622*0.5)/6,"NULL"))</f>
        <v>0</v>
      </c>
      <c r="CG622" s="34">
        <v>3</v>
      </c>
      <c r="CH622" s="34" t="s">
        <v>1322</v>
      </c>
      <c r="CI622" s="34">
        <f t="shared" ref="CI622:CI646" si="327">IF($C622="应届",($S622*0.25)/6,IF($C622="往届",($S622*0.5)/6,"NULL"))</f>
        <v>0</v>
      </c>
      <c r="CJ622" s="34" t="s">
        <v>1327</v>
      </c>
      <c r="CK622" s="34">
        <f t="shared" ref="CK622:CK646" si="328">IF($C622="应届",($S622*0.25)/6,IF($C622="往届",($S622*0.5)/6,"NULL"))</f>
        <v>0</v>
      </c>
      <c r="CL622" s="34" t="s">
        <v>71</v>
      </c>
      <c r="CM622" s="34">
        <f t="shared" ref="CM622:CM646" si="329">IF($C622="应届",($S622*0.25)/6,IF($C622="往届",($S622*0.5)/6,"NULL"))</f>
        <v>0</v>
      </c>
      <c r="CN622" s="34" t="s">
        <v>1338</v>
      </c>
      <c r="CO622" s="34">
        <f t="shared" ref="CO622:CO646" si="330">IF($C622="应届",($S622*0.25)/6,IF($C622="往届",($S622*0.5)/6,"NULL"))</f>
        <v>0</v>
      </c>
      <c r="CP622" s="34" t="s">
        <v>1336</v>
      </c>
      <c r="CQ622" s="34">
        <f t="shared" ref="CQ622:CQ646" si="331">IF($C622="应届",($S622*0.25)/6,IF($C622="往届",($S622*0.5)/6,"NULL"))</f>
        <v>0</v>
      </c>
      <c r="CR622" s="34" t="s">
        <v>1347</v>
      </c>
      <c r="CS622" s="34">
        <f t="shared" ref="CS622:CS645" si="332">IF($C622="应届",($S622*0.25)/6,IF($C622="往届",($S622*0.5)/6,"NULL"))</f>
        <v>0</v>
      </c>
    </row>
    <row r="623" spans="1:97" s="44" customFormat="1" ht="15.75">
      <c r="A623" s="42" t="s">
        <v>1298</v>
      </c>
      <c r="B623" s="40" t="s">
        <v>794</v>
      </c>
      <c r="C623" s="42" t="s">
        <v>44</v>
      </c>
      <c r="D623" s="42" t="s">
        <v>9</v>
      </c>
      <c r="E623" s="35"/>
      <c r="F623" s="42">
        <v>0</v>
      </c>
      <c r="G623" s="34">
        <v>0</v>
      </c>
      <c r="H623" s="34">
        <v>83</v>
      </c>
      <c r="I623" s="34">
        <v>65</v>
      </c>
      <c r="J623" s="34">
        <v>35</v>
      </c>
      <c r="K623" s="73">
        <v>44</v>
      </c>
      <c r="L623" s="34">
        <v>48.5</v>
      </c>
      <c r="M623" s="34">
        <v>43</v>
      </c>
      <c r="N623" s="34">
        <v>319</v>
      </c>
      <c r="O623" s="34" t="str">
        <f>IF(D623="理科",IF(N623&gt;=分数线!$C$2,"本科",""),IF(D623="文科",IF(N623&gt;=分数线!$C$3,"本科","")))</f>
        <v/>
      </c>
      <c r="P623" s="34">
        <f t="shared" si="301"/>
        <v>0</v>
      </c>
      <c r="Q623" s="34" t="str">
        <f>IF(D623="理科",IF(N623&gt;=分数线!$C$6,"重本",""),IF(D623="文科",IF(N623&gt;=分数线!$C$7,"重本","")))</f>
        <v/>
      </c>
      <c r="R623" s="34">
        <f t="shared" si="304"/>
        <v>0</v>
      </c>
      <c r="S623" s="34">
        <f t="shared" si="305"/>
        <v>0</v>
      </c>
      <c r="T623" s="34">
        <v>6</v>
      </c>
      <c r="U623" s="34" t="s">
        <v>1321</v>
      </c>
      <c r="V623" s="34">
        <f t="shared" si="306"/>
        <v>0</v>
      </c>
      <c r="W623" s="34" t="s">
        <v>1328</v>
      </c>
      <c r="X623" s="34">
        <f t="shared" si="306"/>
        <v>0</v>
      </c>
      <c r="Y623" s="34" t="s">
        <v>1353</v>
      </c>
      <c r="Z623" s="34">
        <f t="shared" si="306"/>
        <v>0</v>
      </c>
      <c r="AA623" s="34" t="s">
        <v>74</v>
      </c>
      <c r="AB623" s="34">
        <f t="shared" si="306"/>
        <v>0</v>
      </c>
      <c r="AC623" s="34" t="s">
        <v>75</v>
      </c>
      <c r="AD623" s="34">
        <f t="shared" si="307"/>
        <v>0</v>
      </c>
      <c r="AE623" s="34" t="s">
        <v>1368</v>
      </c>
      <c r="AF623" s="34">
        <f t="shared" si="308"/>
        <v>0</v>
      </c>
      <c r="AG623" s="34" t="e">
        <v>#N/A</v>
      </c>
      <c r="AH623" s="34" t="e">
        <v>#N/A</v>
      </c>
      <c r="AI623" s="34">
        <f t="shared" si="309"/>
        <v>0</v>
      </c>
      <c r="AJ623" s="34" t="e">
        <v>#N/A</v>
      </c>
      <c r="AK623" s="34">
        <f t="shared" si="310"/>
        <v>0</v>
      </c>
      <c r="AL623" s="34" t="e">
        <v>#N/A</v>
      </c>
      <c r="AM623" s="34">
        <f t="shared" si="311"/>
        <v>0</v>
      </c>
      <c r="AN623" s="34" t="e">
        <v>#N/A</v>
      </c>
      <c r="AO623" s="34">
        <f t="shared" si="312"/>
        <v>0</v>
      </c>
      <c r="AP623" s="34" t="e">
        <v>#N/A</v>
      </c>
      <c r="AQ623" s="34">
        <f t="shared" si="313"/>
        <v>0</v>
      </c>
      <c r="AR623" s="34" t="e">
        <v>#N/A</v>
      </c>
      <c r="AS623" s="34">
        <f t="shared" si="314"/>
        <v>0</v>
      </c>
      <c r="AT623" s="34" t="s">
        <v>223</v>
      </c>
      <c r="AU623" s="34" t="s">
        <v>1323</v>
      </c>
      <c r="AV623" s="34">
        <f t="shared" si="315"/>
        <v>0</v>
      </c>
      <c r="AW623" s="34" t="s">
        <v>1327</v>
      </c>
      <c r="AX623" s="34">
        <f t="shared" si="315"/>
        <v>0</v>
      </c>
      <c r="AY623" s="34" t="s">
        <v>1355</v>
      </c>
      <c r="AZ623" s="34">
        <f t="shared" si="315"/>
        <v>0</v>
      </c>
      <c r="BA623" s="34" t="s">
        <v>1336</v>
      </c>
      <c r="BB623" s="34">
        <f t="shared" si="315"/>
        <v>0</v>
      </c>
      <c r="BC623" s="34" t="s">
        <v>75</v>
      </c>
      <c r="BD623" s="34">
        <f t="shared" si="316"/>
        <v>0</v>
      </c>
      <c r="BE623" s="34" t="s">
        <v>1347</v>
      </c>
      <c r="BF623" s="34">
        <f t="shared" si="317"/>
        <v>0</v>
      </c>
      <c r="BG623" s="34">
        <v>3</v>
      </c>
      <c r="BH623" s="34" t="s">
        <v>1323</v>
      </c>
      <c r="BI623" s="34">
        <f t="shared" si="318"/>
        <v>0</v>
      </c>
      <c r="BJ623" s="34" t="s">
        <v>1327</v>
      </c>
      <c r="BK623" s="34">
        <f t="shared" si="319"/>
        <v>0</v>
      </c>
      <c r="BL623" s="34" t="s">
        <v>1355</v>
      </c>
      <c r="BM623" s="34">
        <f t="shared" si="320"/>
        <v>0</v>
      </c>
      <c r="BN623" s="34" t="s">
        <v>1336</v>
      </c>
      <c r="BO623" s="34">
        <f t="shared" si="321"/>
        <v>0</v>
      </c>
      <c r="BP623" s="34" t="s">
        <v>1338</v>
      </c>
      <c r="BQ623" s="34">
        <f t="shared" si="322"/>
        <v>0</v>
      </c>
      <c r="BR623" s="34" t="s">
        <v>1347</v>
      </c>
      <c r="BS623" s="34">
        <f t="shared" si="323"/>
        <v>0</v>
      </c>
      <c r="BT623" s="34">
        <v>3</v>
      </c>
      <c r="BU623" s="34" t="s">
        <v>1322</v>
      </c>
      <c r="BV623" s="34">
        <f t="shared" si="325"/>
        <v>0</v>
      </c>
      <c r="BW623" s="34" t="s">
        <v>1327</v>
      </c>
      <c r="BX623" s="34">
        <f t="shared" si="325"/>
        <v>0</v>
      </c>
      <c r="BY623" s="34" t="s">
        <v>71</v>
      </c>
      <c r="BZ623" s="34">
        <f t="shared" si="325"/>
        <v>0</v>
      </c>
      <c r="CA623" s="34" t="s">
        <v>1336</v>
      </c>
      <c r="CB623" s="34">
        <f t="shared" si="325"/>
        <v>0</v>
      </c>
      <c r="CC623" s="34" t="s">
        <v>1338</v>
      </c>
      <c r="CD623" s="34">
        <f t="shared" si="325"/>
        <v>0</v>
      </c>
      <c r="CE623" s="34" t="s">
        <v>1347</v>
      </c>
      <c r="CF623" s="34">
        <f t="shared" si="326"/>
        <v>0</v>
      </c>
      <c r="CG623" s="34">
        <v>3</v>
      </c>
      <c r="CH623" s="34" t="s">
        <v>1322</v>
      </c>
      <c r="CI623" s="34">
        <f t="shared" si="327"/>
        <v>0</v>
      </c>
      <c r="CJ623" s="34" t="s">
        <v>1327</v>
      </c>
      <c r="CK623" s="34">
        <f t="shared" si="328"/>
        <v>0</v>
      </c>
      <c r="CL623" s="34" t="s">
        <v>71</v>
      </c>
      <c r="CM623" s="34">
        <f t="shared" si="329"/>
        <v>0</v>
      </c>
      <c r="CN623" s="34" t="s">
        <v>1338</v>
      </c>
      <c r="CO623" s="34">
        <f t="shared" si="330"/>
        <v>0</v>
      </c>
      <c r="CP623" s="34" t="s">
        <v>1336</v>
      </c>
      <c r="CQ623" s="34">
        <f t="shared" si="331"/>
        <v>0</v>
      </c>
      <c r="CR623" s="34" t="s">
        <v>1347</v>
      </c>
      <c r="CS623" s="34">
        <f t="shared" si="332"/>
        <v>0</v>
      </c>
    </row>
    <row r="624" spans="1:97" s="44" customFormat="1" ht="15.75">
      <c r="A624" s="42" t="s">
        <v>1299</v>
      </c>
      <c r="B624" s="40" t="s">
        <v>795</v>
      </c>
      <c r="C624" s="42" t="s">
        <v>44</v>
      </c>
      <c r="D624" s="42" t="s">
        <v>9</v>
      </c>
      <c r="E624" s="35"/>
      <c r="F624" s="42">
        <v>0</v>
      </c>
      <c r="G624" s="34">
        <v>0</v>
      </c>
      <c r="H624" s="34">
        <v>100</v>
      </c>
      <c r="I624" s="34">
        <v>41</v>
      </c>
      <c r="J624" s="34">
        <v>42</v>
      </c>
      <c r="K624" s="73">
        <v>45</v>
      </c>
      <c r="L624" s="34">
        <v>44.5</v>
      </c>
      <c r="M624" s="34">
        <v>45</v>
      </c>
      <c r="N624" s="34">
        <v>318</v>
      </c>
      <c r="O624" s="34" t="str">
        <f>IF(D624="理科",IF(N624&gt;=分数线!$C$2,"本科",""),IF(D624="文科",IF(N624&gt;=分数线!$C$3,"本科","")))</f>
        <v/>
      </c>
      <c r="P624" s="34">
        <f t="shared" si="301"/>
        <v>0</v>
      </c>
      <c r="Q624" s="34" t="str">
        <f>IF(D624="理科",IF(N624&gt;=分数线!$C$6,"重本",""),IF(D624="文科",IF(N624&gt;=分数线!$C$7,"重本","")))</f>
        <v/>
      </c>
      <c r="R624" s="34">
        <f t="shared" si="304"/>
        <v>0</v>
      </c>
      <c r="S624" s="34">
        <f t="shared" si="305"/>
        <v>0</v>
      </c>
      <c r="T624" s="34">
        <v>4</v>
      </c>
      <c r="U624" s="34" t="s">
        <v>1326</v>
      </c>
      <c r="V624" s="34">
        <f t="shared" si="306"/>
        <v>0</v>
      </c>
      <c r="W624" s="34" t="s">
        <v>1364</v>
      </c>
      <c r="X624" s="34">
        <f t="shared" si="306"/>
        <v>0</v>
      </c>
      <c r="Y624" s="34" t="s">
        <v>1355</v>
      </c>
      <c r="Z624" s="34">
        <f t="shared" si="306"/>
        <v>0</v>
      </c>
      <c r="AA624" s="34" t="s">
        <v>1336</v>
      </c>
      <c r="AB624" s="34">
        <f t="shared" si="306"/>
        <v>0</v>
      </c>
      <c r="AC624" s="34" t="s">
        <v>1341</v>
      </c>
      <c r="AD624" s="34">
        <f t="shared" si="307"/>
        <v>0</v>
      </c>
      <c r="AE624" s="34" t="s">
        <v>1347</v>
      </c>
      <c r="AF624" s="34">
        <f t="shared" si="308"/>
        <v>0</v>
      </c>
      <c r="AG624" s="34" t="s">
        <v>225</v>
      </c>
      <c r="AH624" s="34" t="s">
        <v>1326</v>
      </c>
      <c r="AI624" s="34">
        <f t="shared" si="309"/>
        <v>0</v>
      </c>
      <c r="AJ624" s="34" t="s">
        <v>1364</v>
      </c>
      <c r="AK624" s="34">
        <f t="shared" si="310"/>
        <v>0</v>
      </c>
      <c r="AL624" s="34" t="s">
        <v>1355</v>
      </c>
      <c r="AM624" s="34">
        <f t="shared" si="311"/>
        <v>0</v>
      </c>
      <c r="AN624" s="34" t="s">
        <v>1336</v>
      </c>
      <c r="AO624" s="34">
        <f t="shared" si="312"/>
        <v>0</v>
      </c>
      <c r="AP624" s="34" t="s">
        <v>1341</v>
      </c>
      <c r="AQ624" s="34">
        <f t="shared" si="313"/>
        <v>0</v>
      </c>
      <c r="AR624" s="34" t="s">
        <v>1347</v>
      </c>
      <c r="AS624" s="34">
        <f t="shared" si="314"/>
        <v>0</v>
      </c>
      <c r="AT624" s="34" t="e">
        <v>#N/A</v>
      </c>
      <c r="AU624" s="34" t="e">
        <v>#N/A</v>
      </c>
      <c r="AV624" s="34">
        <f t="shared" si="315"/>
        <v>0</v>
      </c>
      <c r="AW624" s="34" t="e">
        <v>#N/A</v>
      </c>
      <c r="AX624" s="34">
        <f t="shared" si="315"/>
        <v>0</v>
      </c>
      <c r="AY624" s="34" t="e">
        <v>#N/A</v>
      </c>
      <c r="AZ624" s="34">
        <f t="shared" si="315"/>
        <v>0</v>
      </c>
      <c r="BA624" s="34" t="e">
        <v>#N/A</v>
      </c>
      <c r="BB624" s="34">
        <f t="shared" si="315"/>
        <v>0</v>
      </c>
      <c r="BC624" s="34" t="e">
        <v>#N/A</v>
      </c>
      <c r="BD624" s="34">
        <f t="shared" si="316"/>
        <v>0</v>
      </c>
      <c r="BE624" s="34" t="e">
        <v>#N/A</v>
      </c>
      <c r="BF624" s="34">
        <f t="shared" si="317"/>
        <v>0</v>
      </c>
      <c r="BG624" s="34" t="e">
        <v>#N/A</v>
      </c>
      <c r="BH624" s="34" t="e">
        <v>#N/A</v>
      </c>
      <c r="BI624" s="34">
        <f t="shared" si="318"/>
        <v>0</v>
      </c>
      <c r="BJ624" s="34" t="e">
        <v>#N/A</v>
      </c>
      <c r="BK624" s="34">
        <f t="shared" si="319"/>
        <v>0</v>
      </c>
      <c r="BL624" s="34" t="e">
        <v>#N/A</v>
      </c>
      <c r="BM624" s="34">
        <f t="shared" si="320"/>
        <v>0</v>
      </c>
      <c r="BN624" s="34" t="e">
        <v>#N/A</v>
      </c>
      <c r="BO624" s="34">
        <f t="shared" si="321"/>
        <v>0</v>
      </c>
      <c r="BP624" s="34" t="e">
        <v>#N/A</v>
      </c>
      <c r="BQ624" s="34">
        <f t="shared" si="322"/>
        <v>0</v>
      </c>
      <c r="BR624" s="34" t="e">
        <v>#N/A</v>
      </c>
      <c r="BS624" s="34">
        <f t="shared" si="323"/>
        <v>0</v>
      </c>
      <c r="BT624" s="34">
        <v>4</v>
      </c>
      <c r="BU624" s="34" t="s">
        <v>1322</v>
      </c>
      <c r="BV624" s="34">
        <f t="shared" si="325"/>
        <v>0</v>
      </c>
      <c r="BW624" s="34" t="s">
        <v>1329</v>
      </c>
      <c r="BX624" s="34">
        <f t="shared" si="325"/>
        <v>0</v>
      </c>
      <c r="BY624" s="34" t="s">
        <v>71</v>
      </c>
      <c r="BZ624" s="34">
        <f t="shared" si="325"/>
        <v>0</v>
      </c>
      <c r="CA624" s="34" t="s">
        <v>1336</v>
      </c>
      <c r="CB624" s="34">
        <f t="shared" si="325"/>
        <v>0</v>
      </c>
      <c r="CC624" s="34" t="s">
        <v>1341</v>
      </c>
      <c r="CD624" s="34">
        <f t="shared" si="325"/>
        <v>0</v>
      </c>
      <c r="CE624" s="34" t="s">
        <v>1347</v>
      </c>
      <c r="CF624" s="34">
        <f t="shared" si="326"/>
        <v>0</v>
      </c>
      <c r="CG624" s="34">
        <v>4</v>
      </c>
      <c r="CH624" s="34" t="s">
        <v>1322</v>
      </c>
      <c r="CI624" s="34">
        <f t="shared" si="327"/>
        <v>0</v>
      </c>
      <c r="CJ624" s="34" t="s">
        <v>1329</v>
      </c>
      <c r="CK624" s="34">
        <f t="shared" si="328"/>
        <v>0</v>
      </c>
      <c r="CL624" s="34" t="s">
        <v>71</v>
      </c>
      <c r="CM624" s="34">
        <f t="shared" si="329"/>
        <v>0</v>
      </c>
      <c r="CN624" s="34" t="s">
        <v>1336</v>
      </c>
      <c r="CO624" s="34">
        <f t="shared" si="330"/>
        <v>0</v>
      </c>
      <c r="CP624" s="34" t="s">
        <v>1341</v>
      </c>
      <c r="CQ624" s="34">
        <f t="shared" si="331"/>
        <v>0</v>
      </c>
      <c r="CR624" s="34" t="s">
        <v>1347</v>
      </c>
      <c r="CS624" s="34">
        <f t="shared" si="332"/>
        <v>0</v>
      </c>
    </row>
    <row r="625" spans="1:97" s="44" customFormat="1" ht="15.75">
      <c r="A625" s="42" t="s">
        <v>1300</v>
      </c>
      <c r="B625" s="40" t="s">
        <v>796</v>
      </c>
      <c r="C625" s="42" t="s">
        <v>44</v>
      </c>
      <c r="D625" s="42" t="s">
        <v>9</v>
      </c>
      <c r="E625" s="35"/>
      <c r="F625" s="42">
        <v>0</v>
      </c>
      <c r="G625" s="34">
        <v>0</v>
      </c>
      <c r="H625" s="34">
        <v>94</v>
      </c>
      <c r="I625" s="34">
        <v>44</v>
      </c>
      <c r="J625" s="34">
        <v>60</v>
      </c>
      <c r="K625" s="73">
        <v>46.5</v>
      </c>
      <c r="L625" s="34">
        <v>47</v>
      </c>
      <c r="M625" s="34">
        <v>25</v>
      </c>
      <c r="N625" s="34">
        <v>317</v>
      </c>
      <c r="O625" s="34" t="str">
        <f>IF(D625="理科",IF(N625&gt;=分数线!$C$2,"本科",""),IF(D625="文科",IF(N625&gt;=分数线!$C$3,"本科","")))</f>
        <v/>
      </c>
      <c r="P625" s="34">
        <f t="shared" si="301"/>
        <v>0</v>
      </c>
      <c r="Q625" s="34" t="str">
        <f>IF(D625="理科",IF(N625&gt;=分数线!$C$6,"重本",""),IF(D625="文科",IF(N625&gt;=分数线!$C$7,"重本","")))</f>
        <v/>
      </c>
      <c r="R625" s="34">
        <f t="shared" si="304"/>
        <v>0</v>
      </c>
      <c r="S625" s="34">
        <f t="shared" si="305"/>
        <v>0</v>
      </c>
      <c r="T625" s="34">
        <v>6</v>
      </c>
      <c r="U625" s="34" t="s">
        <v>1321</v>
      </c>
      <c r="V625" s="34">
        <f t="shared" si="306"/>
        <v>0</v>
      </c>
      <c r="W625" s="34" t="s">
        <v>1328</v>
      </c>
      <c r="X625" s="34">
        <f t="shared" si="306"/>
        <v>0</v>
      </c>
      <c r="Y625" s="34" t="s">
        <v>1353</v>
      </c>
      <c r="Z625" s="34">
        <f t="shared" si="306"/>
        <v>0</v>
      </c>
      <c r="AA625" s="34" t="s">
        <v>74</v>
      </c>
      <c r="AB625" s="34">
        <f t="shared" si="306"/>
        <v>0</v>
      </c>
      <c r="AC625" s="34" t="s">
        <v>75</v>
      </c>
      <c r="AD625" s="34">
        <f t="shared" si="307"/>
        <v>0</v>
      </c>
      <c r="AE625" s="34" t="s">
        <v>1368</v>
      </c>
      <c r="AF625" s="34">
        <f t="shared" si="308"/>
        <v>0</v>
      </c>
      <c r="AG625" s="34" t="s">
        <v>223</v>
      </c>
      <c r="AH625" s="34" t="s">
        <v>1326</v>
      </c>
      <c r="AI625" s="34">
        <f t="shared" si="309"/>
        <v>0</v>
      </c>
      <c r="AJ625" s="34" t="s">
        <v>1327</v>
      </c>
      <c r="AK625" s="34">
        <f t="shared" si="310"/>
        <v>0</v>
      </c>
      <c r="AL625" s="34" t="s">
        <v>1333</v>
      </c>
      <c r="AM625" s="34">
        <f t="shared" si="311"/>
        <v>0</v>
      </c>
      <c r="AN625" s="34" t="s">
        <v>1367</v>
      </c>
      <c r="AO625" s="34">
        <f t="shared" si="312"/>
        <v>0</v>
      </c>
      <c r="AP625" s="34" t="s">
        <v>1338</v>
      </c>
      <c r="AQ625" s="34">
        <f t="shared" si="313"/>
        <v>0</v>
      </c>
      <c r="AR625" s="34" t="s">
        <v>1347</v>
      </c>
      <c r="AS625" s="34">
        <f t="shared" si="314"/>
        <v>0</v>
      </c>
      <c r="AT625" s="34" t="s">
        <v>223</v>
      </c>
      <c r="AU625" s="34" t="s">
        <v>1323</v>
      </c>
      <c r="AV625" s="34">
        <f t="shared" si="315"/>
        <v>0</v>
      </c>
      <c r="AW625" s="34" t="s">
        <v>1327</v>
      </c>
      <c r="AX625" s="34">
        <f t="shared" si="315"/>
        <v>0</v>
      </c>
      <c r="AY625" s="34" t="s">
        <v>1355</v>
      </c>
      <c r="AZ625" s="34">
        <f t="shared" si="315"/>
        <v>0</v>
      </c>
      <c r="BA625" s="34" t="s">
        <v>1336</v>
      </c>
      <c r="BB625" s="34">
        <f t="shared" si="315"/>
        <v>0</v>
      </c>
      <c r="BC625" s="34" t="s">
        <v>75</v>
      </c>
      <c r="BD625" s="34">
        <f t="shared" si="316"/>
        <v>0</v>
      </c>
      <c r="BE625" s="34" t="s">
        <v>1347</v>
      </c>
      <c r="BF625" s="34">
        <f t="shared" si="317"/>
        <v>0</v>
      </c>
      <c r="BG625" s="34">
        <v>3</v>
      </c>
      <c r="BH625" s="34" t="s">
        <v>1323</v>
      </c>
      <c r="BI625" s="34">
        <f t="shared" si="318"/>
        <v>0</v>
      </c>
      <c r="BJ625" s="34" t="s">
        <v>1327</v>
      </c>
      <c r="BK625" s="34">
        <f t="shared" si="319"/>
        <v>0</v>
      </c>
      <c r="BL625" s="34" t="s">
        <v>1355</v>
      </c>
      <c r="BM625" s="34">
        <f t="shared" si="320"/>
        <v>0</v>
      </c>
      <c r="BN625" s="34" t="s">
        <v>1336</v>
      </c>
      <c r="BO625" s="34">
        <f t="shared" si="321"/>
        <v>0</v>
      </c>
      <c r="BP625" s="34" t="s">
        <v>1338</v>
      </c>
      <c r="BQ625" s="34">
        <f t="shared" si="322"/>
        <v>0</v>
      </c>
      <c r="BR625" s="34" t="s">
        <v>1347</v>
      </c>
      <c r="BS625" s="34">
        <f t="shared" si="323"/>
        <v>0</v>
      </c>
      <c r="BT625" s="34">
        <v>3</v>
      </c>
      <c r="BU625" s="34" t="s">
        <v>1322</v>
      </c>
      <c r="BV625" s="34">
        <f t="shared" si="325"/>
        <v>0</v>
      </c>
      <c r="BW625" s="34" t="s">
        <v>1327</v>
      </c>
      <c r="BX625" s="34">
        <f t="shared" si="325"/>
        <v>0</v>
      </c>
      <c r="BY625" s="34" t="s">
        <v>71</v>
      </c>
      <c r="BZ625" s="34">
        <f t="shared" si="325"/>
        <v>0</v>
      </c>
      <c r="CA625" s="34" t="s">
        <v>1336</v>
      </c>
      <c r="CB625" s="34">
        <f t="shared" si="325"/>
        <v>0</v>
      </c>
      <c r="CC625" s="34" t="s">
        <v>1338</v>
      </c>
      <c r="CD625" s="34">
        <f t="shared" si="325"/>
        <v>0</v>
      </c>
      <c r="CE625" s="34" t="s">
        <v>1347</v>
      </c>
      <c r="CF625" s="34">
        <f t="shared" si="326"/>
        <v>0</v>
      </c>
      <c r="CG625" s="34">
        <v>3</v>
      </c>
      <c r="CH625" s="34" t="s">
        <v>1322</v>
      </c>
      <c r="CI625" s="34">
        <f t="shared" si="327"/>
        <v>0</v>
      </c>
      <c r="CJ625" s="34" t="s">
        <v>1327</v>
      </c>
      <c r="CK625" s="34">
        <f t="shared" si="328"/>
        <v>0</v>
      </c>
      <c r="CL625" s="34" t="s">
        <v>71</v>
      </c>
      <c r="CM625" s="34">
        <f t="shared" si="329"/>
        <v>0</v>
      </c>
      <c r="CN625" s="34" t="s">
        <v>1338</v>
      </c>
      <c r="CO625" s="34">
        <f t="shared" si="330"/>
        <v>0</v>
      </c>
      <c r="CP625" s="34" t="s">
        <v>1336</v>
      </c>
      <c r="CQ625" s="34">
        <f t="shared" si="331"/>
        <v>0</v>
      </c>
      <c r="CR625" s="34" t="s">
        <v>1347</v>
      </c>
      <c r="CS625" s="34">
        <f t="shared" si="332"/>
        <v>0</v>
      </c>
    </row>
    <row r="626" spans="1:97" s="44" customFormat="1" ht="15.75">
      <c r="A626" s="42" t="s">
        <v>1301</v>
      </c>
      <c r="B626" s="40" t="s">
        <v>797</v>
      </c>
      <c r="C626" s="42" t="s">
        <v>44</v>
      </c>
      <c r="D626" s="42" t="s">
        <v>9</v>
      </c>
      <c r="E626" s="35"/>
      <c r="F626" s="42">
        <v>0</v>
      </c>
      <c r="G626" s="34">
        <v>0</v>
      </c>
      <c r="H626" s="34">
        <v>95</v>
      </c>
      <c r="I626" s="34">
        <v>25</v>
      </c>
      <c r="J626" s="34">
        <v>33</v>
      </c>
      <c r="K626" s="73">
        <v>53.5</v>
      </c>
      <c r="L626" s="34">
        <v>55.5</v>
      </c>
      <c r="M626" s="34">
        <v>55</v>
      </c>
      <c r="N626" s="34">
        <v>317</v>
      </c>
      <c r="O626" s="34" t="str">
        <f>IF(D626="理科",IF(N626&gt;=分数线!$C$2,"本科",""),IF(D626="文科",IF(N626&gt;=分数线!$C$3,"本科","")))</f>
        <v/>
      </c>
      <c r="P626" s="34">
        <f t="shared" si="301"/>
        <v>0</v>
      </c>
      <c r="Q626" s="34" t="str">
        <f>IF(D626="理科",IF(N626&gt;=分数线!$C$6,"重本",""),IF(D626="文科",IF(N626&gt;=分数线!$C$7,"重本","")))</f>
        <v/>
      </c>
      <c r="R626" s="34">
        <f t="shared" si="304"/>
        <v>0</v>
      </c>
      <c r="S626" s="34">
        <f t="shared" si="305"/>
        <v>0</v>
      </c>
      <c r="T626" s="34">
        <v>8</v>
      </c>
      <c r="U626" s="34" t="s">
        <v>1324</v>
      </c>
      <c r="V626" s="34">
        <f t="shared" si="306"/>
        <v>0</v>
      </c>
      <c r="W626" s="34" t="s">
        <v>1330</v>
      </c>
      <c r="X626" s="34">
        <f t="shared" si="306"/>
        <v>0</v>
      </c>
      <c r="Y626" s="34" t="s">
        <v>1365</v>
      </c>
      <c r="Z626" s="34">
        <f t="shared" si="306"/>
        <v>0</v>
      </c>
      <c r="AA626" s="34" t="s">
        <v>1336</v>
      </c>
      <c r="AB626" s="34">
        <f t="shared" si="306"/>
        <v>0</v>
      </c>
      <c r="AC626" s="34" t="s">
        <v>1338</v>
      </c>
      <c r="AD626" s="34">
        <f t="shared" si="307"/>
        <v>0</v>
      </c>
      <c r="AE626" s="34" t="s">
        <v>1368</v>
      </c>
      <c r="AF626" s="34">
        <f t="shared" si="308"/>
        <v>0</v>
      </c>
      <c r="AG626" s="34" t="s">
        <v>225</v>
      </c>
      <c r="AH626" s="34" t="s">
        <v>1326</v>
      </c>
      <c r="AI626" s="34">
        <f t="shared" si="309"/>
        <v>0</v>
      </c>
      <c r="AJ626" s="34" t="s">
        <v>1364</v>
      </c>
      <c r="AK626" s="34">
        <f t="shared" si="310"/>
        <v>0</v>
      </c>
      <c r="AL626" s="34" t="s">
        <v>1355</v>
      </c>
      <c r="AM626" s="34">
        <f t="shared" si="311"/>
        <v>0</v>
      </c>
      <c r="AN626" s="34" t="s">
        <v>1336</v>
      </c>
      <c r="AO626" s="34">
        <f t="shared" si="312"/>
        <v>0</v>
      </c>
      <c r="AP626" s="34" t="s">
        <v>1341</v>
      </c>
      <c r="AQ626" s="34">
        <f t="shared" si="313"/>
        <v>0</v>
      </c>
      <c r="AR626" s="34" t="s">
        <v>1347</v>
      </c>
      <c r="AS626" s="34">
        <f t="shared" si="314"/>
        <v>0</v>
      </c>
      <c r="AT626" s="34" t="e">
        <v>#N/A</v>
      </c>
      <c r="AU626" s="34" t="e">
        <v>#N/A</v>
      </c>
      <c r="AV626" s="34">
        <f t="shared" si="315"/>
        <v>0</v>
      </c>
      <c r="AW626" s="34" t="e">
        <v>#N/A</v>
      </c>
      <c r="AX626" s="34">
        <f t="shared" si="315"/>
        <v>0</v>
      </c>
      <c r="AY626" s="34" t="e">
        <v>#N/A</v>
      </c>
      <c r="AZ626" s="34">
        <f t="shared" si="315"/>
        <v>0</v>
      </c>
      <c r="BA626" s="34" t="e">
        <v>#N/A</v>
      </c>
      <c r="BB626" s="34">
        <f t="shared" si="315"/>
        <v>0</v>
      </c>
      <c r="BC626" s="34" t="e">
        <v>#N/A</v>
      </c>
      <c r="BD626" s="34">
        <f t="shared" si="316"/>
        <v>0</v>
      </c>
      <c r="BE626" s="34" t="e">
        <v>#N/A</v>
      </c>
      <c r="BF626" s="34">
        <f t="shared" si="317"/>
        <v>0</v>
      </c>
      <c r="BG626" s="34" t="e">
        <v>#N/A</v>
      </c>
      <c r="BH626" s="34" t="e">
        <v>#N/A</v>
      </c>
      <c r="BI626" s="34">
        <f t="shared" si="318"/>
        <v>0</v>
      </c>
      <c r="BJ626" s="34" t="e">
        <v>#N/A</v>
      </c>
      <c r="BK626" s="34">
        <f t="shared" si="319"/>
        <v>0</v>
      </c>
      <c r="BL626" s="34" t="e">
        <v>#N/A</v>
      </c>
      <c r="BM626" s="34">
        <f t="shared" si="320"/>
        <v>0</v>
      </c>
      <c r="BN626" s="34" t="e">
        <v>#N/A</v>
      </c>
      <c r="BO626" s="34">
        <f t="shared" si="321"/>
        <v>0</v>
      </c>
      <c r="BP626" s="34" t="e">
        <v>#N/A</v>
      </c>
      <c r="BQ626" s="34">
        <f t="shared" si="322"/>
        <v>0</v>
      </c>
      <c r="BR626" s="34" t="e">
        <v>#N/A</v>
      </c>
      <c r="BS626" s="34">
        <f t="shared" si="323"/>
        <v>0</v>
      </c>
      <c r="BT626" s="34" t="e">
        <v>#N/A</v>
      </c>
      <c r="BU626" s="34" t="e">
        <v>#N/A</v>
      </c>
      <c r="BV626" s="34">
        <f t="shared" si="325"/>
        <v>0</v>
      </c>
      <c r="BW626" s="34" t="e">
        <v>#N/A</v>
      </c>
      <c r="BX626" s="34">
        <f t="shared" si="325"/>
        <v>0</v>
      </c>
      <c r="BY626" s="34" t="s">
        <v>71</v>
      </c>
      <c r="BZ626" s="34">
        <f t="shared" si="325"/>
        <v>0</v>
      </c>
      <c r="CA626" s="34" t="e">
        <v>#N/A</v>
      </c>
      <c r="CB626" s="34">
        <f t="shared" si="325"/>
        <v>0</v>
      </c>
      <c r="CC626" s="34" t="e">
        <v>#N/A</v>
      </c>
      <c r="CD626" s="34">
        <f t="shared" si="325"/>
        <v>0</v>
      </c>
      <c r="CE626" s="34" t="e">
        <v>#N/A</v>
      </c>
      <c r="CF626" s="34">
        <f t="shared" si="326"/>
        <v>0</v>
      </c>
      <c r="CG626" s="34">
        <v>4</v>
      </c>
      <c r="CH626" s="34" t="s">
        <v>1322</v>
      </c>
      <c r="CI626" s="34">
        <f t="shared" si="327"/>
        <v>0</v>
      </c>
      <c r="CJ626" s="34" t="s">
        <v>1329</v>
      </c>
      <c r="CK626" s="34">
        <f t="shared" si="328"/>
        <v>0</v>
      </c>
      <c r="CL626" s="34" t="s">
        <v>71</v>
      </c>
      <c r="CM626" s="34">
        <f t="shared" si="329"/>
        <v>0</v>
      </c>
      <c r="CN626" s="34" t="s">
        <v>1336</v>
      </c>
      <c r="CO626" s="34">
        <f t="shared" si="330"/>
        <v>0</v>
      </c>
      <c r="CP626" s="34" t="s">
        <v>1341</v>
      </c>
      <c r="CQ626" s="34">
        <f t="shared" si="331"/>
        <v>0</v>
      </c>
      <c r="CR626" s="34" t="s">
        <v>1347</v>
      </c>
      <c r="CS626" s="34">
        <f t="shared" si="332"/>
        <v>0</v>
      </c>
    </row>
    <row r="627" spans="1:97" s="44" customFormat="1" ht="15.75">
      <c r="A627" s="42" t="s">
        <v>1302</v>
      </c>
      <c r="B627" s="40" t="s">
        <v>798</v>
      </c>
      <c r="C627" s="42" t="s">
        <v>44</v>
      </c>
      <c r="D627" s="42" t="s">
        <v>9</v>
      </c>
      <c r="E627" s="35"/>
      <c r="F627" s="42">
        <v>0</v>
      </c>
      <c r="G627" s="34">
        <v>0</v>
      </c>
      <c r="H627" s="34">
        <v>87</v>
      </c>
      <c r="I627" s="34">
        <v>45</v>
      </c>
      <c r="J627" s="34">
        <v>64</v>
      </c>
      <c r="K627" s="73">
        <v>35.5</v>
      </c>
      <c r="L627" s="34">
        <v>52</v>
      </c>
      <c r="M627" s="34">
        <v>33</v>
      </c>
      <c r="N627" s="34">
        <v>317</v>
      </c>
      <c r="O627" s="34" t="str">
        <f>IF(D627="理科",IF(N627&gt;=分数线!$C$2,"本科",""),IF(D627="文科",IF(N627&gt;=分数线!$C$3,"本科","")))</f>
        <v/>
      </c>
      <c r="P627" s="34">
        <f t="shared" si="301"/>
        <v>0</v>
      </c>
      <c r="Q627" s="34" t="str">
        <f>IF(D627="理科",IF(N627&gt;=分数线!$C$6,"重本",""),IF(D627="文科",IF(N627&gt;=分数线!$C$7,"重本","")))</f>
        <v/>
      </c>
      <c r="R627" s="34">
        <f t="shared" si="304"/>
        <v>0</v>
      </c>
      <c r="S627" s="34">
        <f t="shared" si="305"/>
        <v>0</v>
      </c>
      <c r="T627" s="34">
        <v>9</v>
      </c>
      <c r="U627" s="34" t="s">
        <v>1325</v>
      </c>
      <c r="V627" s="34">
        <f t="shared" si="306"/>
        <v>0</v>
      </c>
      <c r="W627" s="34" t="s">
        <v>1360</v>
      </c>
      <c r="X627" s="34">
        <f t="shared" si="306"/>
        <v>0</v>
      </c>
      <c r="Y627" s="34" t="s">
        <v>1335</v>
      </c>
      <c r="Z627" s="34">
        <f t="shared" si="306"/>
        <v>0</v>
      </c>
      <c r="AA627" s="34" t="s">
        <v>1367</v>
      </c>
      <c r="AB627" s="34">
        <f t="shared" si="306"/>
        <v>0</v>
      </c>
      <c r="AC627" s="34" t="s">
        <v>1338</v>
      </c>
      <c r="AD627" s="34">
        <f t="shared" si="307"/>
        <v>0</v>
      </c>
      <c r="AE627" s="34" t="s">
        <v>1346</v>
      </c>
      <c r="AF627" s="34">
        <f t="shared" si="308"/>
        <v>0</v>
      </c>
      <c r="AG627" s="34" t="s">
        <v>224</v>
      </c>
      <c r="AH627" s="34" t="s">
        <v>1320</v>
      </c>
      <c r="AI627" s="34">
        <f t="shared" si="309"/>
        <v>0</v>
      </c>
      <c r="AJ627" s="34" t="s">
        <v>1328</v>
      </c>
      <c r="AK627" s="34">
        <f t="shared" si="310"/>
        <v>0</v>
      </c>
      <c r="AL627" s="34" t="s">
        <v>1353</v>
      </c>
      <c r="AM627" s="34">
        <f t="shared" si="311"/>
        <v>0</v>
      </c>
      <c r="AN627" s="34" t="s">
        <v>74</v>
      </c>
      <c r="AO627" s="34">
        <f t="shared" si="312"/>
        <v>0</v>
      </c>
      <c r="AP627" s="34" t="s">
        <v>1338</v>
      </c>
      <c r="AQ627" s="34">
        <f t="shared" si="313"/>
        <v>0</v>
      </c>
      <c r="AR627" s="34" t="s">
        <v>1346</v>
      </c>
      <c r="AS627" s="34">
        <f t="shared" si="314"/>
        <v>0</v>
      </c>
      <c r="AT627" s="34" t="s">
        <v>224</v>
      </c>
      <c r="AU627" s="34" t="s">
        <v>1320</v>
      </c>
      <c r="AV627" s="34">
        <f t="shared" si="315"/>
        <v>0</v>
      </c>
      <c r="AW627" s="34" t="s">
        <v>982</v>
      </c>
      <c r="AX627" s="34">
        <f t="shared" si="315"/>
        <v>0</v>
      </c>
      <c r="AY627" s="34" t="s">
        <v>1361</v>
      </c>
      <c r="AZ627" s="34">
        <f t="shared" si="315"/>
        <v>0</v>
      </c>
      <c r="BA627" s="34" t="s">
        <v>74</v>
      </c>
      <c r="BB627" s="34">
        <f t="shared" si="315"/>
        <v>0</v>
      </c>
      <c r="BC627" s="34" t="s">
        <v>1338</v>
      </c>
      <c r="BD627" s="34">
        <f t="shared" si="316"/>
        <v>0</v>
      </c>
      <c r="BE627" s="34" t="s">
        <v>1346</v>
      </c>
      <c r="BF627" s="34">
        <f t="shared" si="317"/>
        <v>0</v>
      </c>
      <c r="BG627" s="34">
        <v>5</v>
      </c>
      <c r="BH627" s="34" t="s">
        <v>1320</v>
      </c>
      <c r="BI627" s="34">
        <f t="shared" si="318"/>
        <v>0</v>
      </c>
      <c r="BJ627" s="34" t="s">
        <v>982</v>
      </c>
      <c r="BK627" s="34">
        <f t="shared" si="319"/>
        <v>0</v>
      </c>
      <c r="BL627" s="34" t="s">
        <v>1354</v>
      </c>
      <c r="BM627" s="34">
        <f t="shared" si="320"/>
        <v>0</v>
      </c>
      <c r="BN627" s="34" t="s">
        <v>74</v>
      </c>
      <c r="BO627" s="34">
        <f t="shared" si="321"/>
        <v>0</v>
      </c>
      <c r="BP627" s="34" t="s">
        <v>1338</v>
      </c>
      <c r="BQ627" s="34">
        <f t="shared" si="322"/>
        <v>0</v>
      </c>
      <c r="BR627" s="34" t="s">
        <v>1346</v>
      </c>
      <c r="BS627" s="34">
        <f t="shared" si="323"/>
        <v>0</v>
      </c>
      <c r="BT627" s="34">
        <v>5</v>
      </c>
      <c r="BU627" s="34" t="s">
        <v>1320</v>
      </c>
      <c r="BV627" s="34">
        <f t="shared" si="325"/>
        <v>0</v>
      </c>
      <c r="BW627" s="34" t="s">
        <v>1329</v>
      </c>
      <c r="BX627" s="34">
        <f t="shared" si="325"/>
        <v>0</v>
      </c>
      <c r="BY627" s="34" t="s">
        <v>70</v>
      </c>
      <c r="BZ627" s="34">
        <f t="shared" si="325"/>
        <v>0</v>
      </c>
      <c r="CA627" s="34" t="s">
        <v>21</v>
      </c>
      <c r="CB627" s="34">
        <f t="shared" si="325"/>
        <v>0</v>
      </c>
      <c r="CC627" s="34" t="s">
        <v>1338</v>
      </c>
      <c r="CD627" s="34">
        <f t="shared" si="325"/>
        <v>0</v>
      </c>
      <c r="CE627" s="34" t="s">
        <v>1346</v>
      </c>
      <c r="CF627" s="34">
        <f t="shared" si="326"/>
        <v>0</v>
      </c>
      <c r="CG627" s="34">
        <v>5</v>
      </c>
      <c r="CH627" s="34" t="s">
        <v>1320</v>
      </c>
      <c r="CI627" s="34">
        <f t="shared" si="327"/>
        <v>0</v>
      </c>
      <c r="CJ627" s="34" t="s">
        <v>1329</v>
      </c>
      <c r="CK627" s="34">
        <f t="shared" si="328"/>
        <v>0</v>
      </c>
      <c r="CL627" s="34" t="s">
        <v>70</v>
      </c>
      <c r="CM627" s="34">
        <f t="shared" si="329"/>
        <v>0</v>
      </c>
      <c r="CN627" s="34" t="s">
        <v>1337</v>
      </c>
      <c r="CO627" s="34">
        <f t="shared" si="330"/>
        <v>0</v>
      </c>
      <c r="CP627" s="34" t="s">
        <v>1338</v>
      </c>
      <c r="CQ627" s="34">
        <f t="shared" si="331"/>
        <v>0</v>
      </c>
      <c r="CR627" s="34" t="s">
        <v>1346</v>
      </c>
      <c r="CS627" s="34">
        <f t="shared" si="332"/>
        <v>0</v>
      </c>
    </row>
    <row r="628" spans="1:97" s="44" customFormat="1" ht="15.75">
      <c r="A628" s="42" t="s">
        <v>1303</v>
      </c>
      <c r="B628" s="40" t="s">
        <v>799</v>
      </c>
      <c r="C628" s="42" t="s">
        <v>44</v>
      </c>
      <c r="D628" s="42" t="s">
        <v>9</v>
      </c>
      <c r="E628" s="35"/>
      <c r="F628" s="42">
        <v>0</v>
      </c>
      <c r="G628" s="34">
        <v>0</v>
      </c>
      <c r="H628" s="34">
        <v>99</v>
      </c>
      <c r="I628" s="34">
        <v>35</v>
      </c>
      <c r="J628" s="34">
        <v>58</v>
      </c>
      <c r="K628" s="73">
        <v>50</v>
      </c>
      <c r="L628" s="34">
        <v>37</v>
      </c>
      <c r="M628" s="34">
        <v>36</v>
      </c>
      <c r="N628" s="34">
        <v>315</v>
      </c>
      <c r="O628" s="34" t="str">
        <f>IF(D628="理科",IF(N628&gt;=分数线!$C$2,"本科",""),IF(D628="文科",IF(N628&gt;=分数线!$C$3,"本科","")))</f>
        <v/>
      </c>
      <c r="P628" s="34">
        <f t="shared" si="301"/>
        <v>0</v>
      </c>
      <c r="Q628" s="34" t="str">
        <f>IF(D628="理科",IF(N628&gt;=分数线!$C$6,"重本",""),IF(D628="文科",IF(N628&gt;=分数线!$C$7,"重本","")))</f>
        <v/>
      </c>
      <c r="R628" s="34">
        <f t="shared" si="304"/>
        <v>0</v>
      </c>
      <c r="S628" s="34">
        <f t="shared" si="305"/>
        <v>0</v>
      </c>
      <c r="T628" s="34">
        <v>7</v>
      </c>
      <c r="U628" s="34" t="s">
        <v>1362</v>
      </c>
      <c r="V628" s="34">
        <f t="shared" si="306"/>
        <v>0</v>
      </c>
      <c r="W628" s="34" t="s">
        <v>1363</v>
      </c>
      <c r="X628" s="34">
        <f t="shared" si="306"/>
        <v>0</v>
      </c>
      <c r="Y628" s="34" t="s">
        <v>1332</v>
      </c>
      <c r="Z628" s="34">
        <f t="shared" si="306"/>
        <v>0</v>
      </c>
      <c r="AA628" s="34" t="s">
        <v>74</v>
      </c>
      <c r="AB628" s="34">
        <f t="shared" si="306"/>
        <v>0</v>
      </c>
      <c r="AC628" s="34" t="s">
        <v>1341</v>
      </c>
      <c r="AD628" s="34">
        <f t="shared" si="307"/>
        <v>0</v>
      </c>
      <c r="AE628" s="34" t="s">
        <v>1347</v>
      </c>
      <c r="AF628" s="34">
        <f t="shared" si="308"/>
        <v>0</v>
      </c>
      <c r="AG628" s="34" t="s">
        <v>223</v>
      </c>
      <c r="AH628" s="34" t="s">
        <v>1326</v>
      </c>
      <c r="AI628" s="34">
        <f t="shared" si="309"/>
        <v>0</v>
      </c>
      <c r="AJ628" s="34" t="s">
        <v>1327</v>
      </c>
      <c r="AK628" s="34">
        <f t="shared" si="310"/>
        <v>0</v>
      </c>
      <c r="AL628" s="34" t="s">
        <v>1333</v>
      </c>
      <c r="AM628" s="34">
        <f t="shared" si="311"/>
        <v>0</v>
      </c>
      <c r="AN628" s="34" t="s">
        <v>1367</v>
      </c>
      <c r="AO628" s="34">
        <f t="shared" si="312"/>
        <v>0</v>
      </c>
      <c r="AP628" s="34" t="s">
        <v>1338</v>
      </c>
      <c r="AQ628" s="34">
        <f t="shared" si="313"/>
        <v>0</v>
      </c>
      <c r="AR628" s="34" t="s">
        <v>1347</v>
      </c>
      <c r="AS628" s="34">
        <f t="shared" si="314"/>
        <v>0</v>
      </c>
      <c r="AT628" s="34" t="e">
        <v>#N/A</v>
      </c>
      <c r="AU628" s="34" t="e">
        <v>#N/A</v>
      </c>
      <c r="AV628" s="34">
        <f t="shared" si="315"/>
        <v>0</v>
      </c>
      <c r="AW628" s="34" t="e">
        <v>#N/A</v>
      </c>
      <c r="AX628" s="34">
        <f t="shared" si="315"/>
        <v>0</v>
      </c>
      <c r="AY628" s="34" t="e">
        <v>#N/A</v>
      </c>
      <c r="AZ628" s="34">
        <f t="shared" si="315"/>
        <v>0</v>
      </c>
      <c r="BA628" s="34" t="e">
        <v>#N/A</v>
      </c>
      <c r="BB628" s="34">
        <f t="shared" si="315"/>
        <v>0</v>
      </c>
      <c r="BC628" s="34" t="e">
        <v>#N/A</v>
      </c>
      <c r="BD628" s="34">
        <f t="shared" si="316"/>
        <v>0</v>
      </c>
      <c r="BE628" s="34" t="e">
        <v>#N/A</v>
      </c>
      <c r="BF628" s="34">
        <f t="shared" si="317"/>
        <v>0</v>
      </c>
      <c r="BG628" s="34" t="e">
        <v>#N/A</v>
      </c>
      <c r="BH628" s="34" t="e">
        <v>#N/A</v>
      </c>
      <c r="BI628" s="34">
        <f t="shared" si="318"/>
        <v>0</v>
      </c>
      <c r="BJ628" s="34" t="e">
        <v>#N/A</v>
      </c>
      <c r="BK628" s="34">
        <f t="shared" si="319"/>
        <v>0</v>
      </c>
      <c r="BL628" s="34" t="e">
        <v>#N/A</v>
      </c>
      <c r="BM628" s="34">
        <f t="shared" si="320"/>
        <v>0</v>
      </c>
      <c r="BN628" s="34" t="e">
        <v>#N/A</v>
      </c>
      <c r="BO628" s="34">
        <f t="shared" si="321"/>
        <v>0</v>
      </c>
      <c r="BP628" s="34" t="e">
        <v>#N/A</v>
      </c>
      <c r="BQ628" s="34">
        <f t="shared" si="322"/>
        <v>0</v>
      </c>
      <c r="BR628" s="34" t="e">
        <v>#N/A</v>
      </c>
      <c r="BS628" s="34">
        <f t="shared" si="323"/>
        <v>0</v>
      </c>
      <c r="BT628" s="34">
        <v>3</v>
      </c>
      <c r="BU628" s="34" t="s">
        <v>1322</v>
      </c>
      <c r="BV628" s="34">
        <f t="shared" si="325"/>
        <v>0</v>
      </c>
      <c r="BW628" s="34" t="s">
        <v>1327</v>
      </c>
      <c r="BX628" s="34">
        <f t="shared" si="325"/>
        <v>0</v>
      </c>
      <c r="BY628" s="34" t="s">
        <v>71</v>
      </c>
      <c r="BZ628" s="34">
        <f t="shared" si="325"/>
        <v>0</v>
      </c>
      <c r="CA628" s="34" t="s">
        <v>1336</v>
      </c>
      <c r="CB628" s="34">
        <f t="shared" si="325"/>
        <v>0</v>
      </c>
      <c r="CC628" s="34" t="s">
        <v>1338</v>
      </c>
      <c r="CD628" s="34">
        <f t="shared" si="325"/>
        <v>0</v>
      </c>
      <c r="CE628" s="34" t="s">
        <v>1347</v>
      </c>
      <c r="CF628" s="34">
        <f t="shared" si="326"/>
        <v>0</v>
      </c>
      <c r="CG628" s="34">
        <v>3</v>
      </c>
      <c r="CH628" s="34" t="s">
        <v>1322</v>
      </c>
      <c r="CI628" s="34">
        <f t="shared" si="327"/>
        <v>0</v>
      </c>
      <c r="CJ628" s="34" t="s">
        <v>1327</v>
      </c>
      <c r="CK628" s="34">
        <f t="shared" si="328"/>
        <v>0</v>
      </c>
      <c r="CL628" s="34" t="s">
        <v>71</v>
      </c>
      <c r="CM628" s="34">
        <f t="shared" si="329"/>
        <v>0</v>
      </c>
      <c r="CN628" s="34" t="s">
        <v>1338</v>
      </c>
      <c r="CO628" s="34">
        <f t="shared" si="330"/>
        <v>0</v>
      </c>
      <c r="CP628" s="34" t="s">
        <v>1336</v>
      </c>
      <c r="CQ628" s="34">
        <f t="shared" si="331"/>
        <v>0</v>
      </c>
      <c r="CR628" s="34" t="s">
        <v>1347</v>
      </c>
      <c r="CS628" s="34">
        <f t="shared" si="332"/>
        <v>0</v>
      </c>
    </row>
    <row r="629" spans="1:97" s="44" customFormat="1" ht="15.75">
      <c r="A629" s="42" t="s">
        <v>1304</v>
      </c>
      <c r="B629" s="40" t="s">
        <v>800</v>
      </c>
      <c r="C629" s="42" t="s">
        <v>44</v>
      </c>
      <c r="D629" s="42" t="s">
        <v>9</v>
      </c>
      <c r="E629" s="35"/>
      <c r="F629" s="42">
        <v>0</v>
      </c>
      <c r="G629" s="34">
        <v>0</v>
      </c>
      <c r="H629" s="34">
        <v>97</v>
      </c>
      <c r="I629" s="34">
        <v>33</v>
      </c>
      <c r="J629" s="34">
        <v>43</v>
      </c>
      <c r="K629" s="73">
        <v>58.5</v>
      </c>
      <c r="L629" s="34">
        <v>45</v>
      </c>
      <c r="M629" s="34">
        <v>38</v>
      </c>
      <c r="N629" s="34">
        <v>315</v>
      </c>
      <c r="O629" s="34" t="str">
        <f>IF(D629="理科",IF(N629&gt;=分数线!$C$2,"本科",""),IF(D629="文科",IF(N629&gt;=分数线!$C$3,"本科","")))</f>
        <v/>
      </c>
      <c r="P629" s="34">
        <f t="shared" si="301"/>
        <v>0</v>
      </c>
      <c r="Q629" s="34" t="str">
        <f>IF(D629="理科",IF(N629&gt;=分数线!$C$6,"重本",""),IF(D629="文科",IF(N629&gt;=分数线!$C$7,"重本","")))</f>
        <v/>
      </c>
      <c r="R629" s="34">
        <f t="shared" si="304"/>
        <v>0</v>
      </c>
      <c r="S629" s="34">
        <f t="shared" si="305"/>
        <v>0</v>
      </c>
      <c r="T629" s="34" t="e">
        <v>#N/A</v>
      </c>
      <c r="U629" s="34" t="e">
        <v>#N/A</v>
      </c>
      <c r="V629" s="34">
        <f t="shared" si="306"/>
        <v>0</v>
      </c>
      <c r="W629" s="34" t="e">
        <v>#N/A</v>
      </c>
      <c r="X629" s="34">
        <f t="shared" si="306"/>
        <v>0</v>
      </c>
      <c r="Y629" s="34" t="e">
        <v>#N/A</v>
      </c>
      <c r="Z629" s="34">
        <f t="shared" si="306"/>
        <v>0</v>
      </c>
      <c r="AA629" s="34" t="e">
        <v>#N/A</v>
      </c>
      <c r="AB629" s="34">
        <f t="shared" si="306"/>
        <v>0</v>
      </c>
      <c r="AC629" s="34" t="e">
        <v>#N/A</v>
      </c>
      <c r="AD629" s="34">
        <f t="shared" si="307"/>
        <v>0</v>
      </c>
      <c r="AE629" s="34" t="e">
        <v>#N/A</v>
      </c>
      <c r="AF629" s="34">
        <f t="shared" si="308"/>
        <v>0</v>
      </c>
      <c r="AG629" s="34" t="e">
        <v>#N/A</v>
      </c>
      <c r="AH629" s="34" t="e">
        <v>#N/A</v>
      </c>
      <c r="AI629" s="34">
        <f t="shared" si="309"/>
        <v>0</v>
      </c>
      <c r="AJ629" s="34" t="e">
        <v>#N/A</v>
      </c>
      <c r="AK629" s="34">
        <f t="shared" si="310"/>
        <v>0</v>
      </c>
      <c r="AL629" s="34" t="e">
        <v>#N/A</v>
      </c>
      <c r="AM629" s="34">
        <f t="shared" si="311"/>
        <v>0</v>
      </c>
      <c r="AN629" s="34" t="e">
        <v>#N/A</v>
      </c>
      <c r="AO629" s="34">
        <f t="shared" si="312"/>
        <v>0</v>
      </c>
      <c r="AP629" s="34" t="e">
        <v>#N/A</v>
      </c>
      <c r="AQ629" s="34">
        <f t="shared" si="313"/>
        <v>0</v>
      </c>
      <c r="AR629" s="34" t="e">
        <v>#N/A</v>
      </c>
      <c r="AS629" s="34">
        <f t="shared" si="314"/>
        <v>0</v>
      </c>
      <c r="AT629" s="34" t="s">
        <v>224</v>
      </c>
      <c r="AU629" s="34" t="s">
        <v>1320</v>
      </c>
      <c r="AV629" s="34">
        <f t="shared" si="315"/>
        <v>0</v>
      </c>
      <c r="AW629" s="34" t="s">
        <v>982</v>
      </c>
      <c r="AX629" s="34">
        <f t="shared" si="315"/>
        <v>0</v>
      </c>
      <c r="AY629" s="34" t="s">
        <v>1361</v>
      </c>
      <c r="AZ629" s="34">
        <f t="shared" si="315"/>
        <v>0</v>
      </c>
      <c r="BA629" s="34" t="s">
        <v>74</v>
      </c>
      <c r="BB629" s="34">
        <f t="shared" si="315"/>
        <v>0</v>
      </c>
      <c r="BC629" s="34" t="s">
        <v>1338</v>
      </c>
      <c r="BD629" s="34">
        <f t="shared" si="316"/>
        <v>0</v>
      </c>
      <c r="BE629" s="34" t="s">
        <v>1346</v>
      </c>
      <c r="BF629" s="34">
        <f t="shared" si="317"/>
        <v>0</v>
      </c>
      <c r="BG629" s="34">
        <v>5</v>
      </c>
      <c r="BH629" s="34" t="s">
        <v>1320</v>
      </c>
      <c r="BI629" s="34">
        <f t="shared" si="318"/>
        <v>0</v>
      </c>
      <c r="BJ629" s="34" t="s">
        <v>982</v>
      </c>
      <c r="BK629" s="34">
        <f t="shared" si="319"/>
        <v>0</v>
      </c>
      <c r="BL629" s="34" t="s">
        <v>1354</v>
      </c>
      <c r="BM629" s="34">
        <f t="shared" si="320"/>
        <v>0</v>
      </c>
      <c r="BN629" s="34" t="s">
        <v>74</v>
      </c>
      <c r="BO629" s="34">
        <f t="shared" si="321"/>
        <v>0</v>
      </c>
      <c r="BP629" s="34" t="s">
        <v>1338</v>
      </c>
      <c r="BQ629" s="34">
        <f t="shared" si="322"/>
        <v>0</v>
      </c>
      <c r="BR629" s="34" t="s">
        <v>1346</v>
      </c>
      <c r="BS629" s="34">
        <f t="shared" si="323"/>
        <v>0</v>
      </c>
      <c r="BT629" s="34">
        <v>5</v>
      </c>
      <c r="BU629" s="34" t="s">
        <v>1320</v>
      </c>
      <c r="BV629" s="34">
        <f t="shared" si="325"/>
        <v>0</v>
      </c>
      <c r="BW629" s="34" t="s">
        <v>1329</v>
      </c>
      <c r="BX629" s="34">
        <f t="shared" si="325"/>
        <v>0</v>
      </c>
      <c r="BY629" s="34" t="s">
        <v>70</v>
      </c>
      <c r="BZ629" s="34">
        <f t="shared" si="325"/>
        <v>0</v>
      </c>
      <c r="CA629" s="34" t="s">
        <v>21</v>
      </c>
      <c r="CB629" s="34">
        <f t="shared" si="325"/>
        <v>0</v>
      </c>
      <c r="CC629" s="34" t="s">
        <v>1338</v>
      </c>
      <c r="CD629" s="34">
        <f t="shared" si="325"/>
        <v>0</v>
      </c>
      <c r="CE629" s="34" t="s">
        <v>1346</v>
      </c>
      <c r="CF629" s="34">
        <f t="shared" si="326"/>
        <v>0</v>
      </c>
      <c r="CG629" s="34">
        <v>5</v>
      </c>
      <c r="CH629" s="34" t="s">
        <v>1320</v>
      </c>
      <c r="CI629" s="34">
        <f t="shared" si="327"/>
        <v>0</v>
      </c>
      <c r="CJ629" s="34" t="s">
        <v>1329</v>
      </c>
      <c r="CK629" s="34">
        <f t="shared" si="328"/>
        <v>0</v>
      </c>
      <c r="CL629" s="34" t="s">
        <v>70</v>
      </c>
      <c r="CM629" s="34">
        <f t="shared" si="329"/>
        <v>0</v>
      </c>
      <c r="CN629" s="34" t="s">
        <v>1337</v>
      </c>
      <c r="CO629" s="34">
        <f t="shared" si="330"/>
        <v>0</v>
      </c>
      <c r="CP629" s="34" t="s">
        <v>1338</v>
      </c>
      <c r="CQ629" s="34">
        <f t="shared" si="331"/>
        <v>0</v>
      </c>
      <c r="CR629" s="34" t="s">
        <v>1346</v>
      </c>
      <c r="CS629" s="34">
        <f t="shared" si="332"/>
        <v>0</v>
      </c>
    </row>
    <row r="630" spans="1:97" s="44" customFormat="1" ht="15.75">
      <c r="A630" s="42" t="s">
        <v>1305</v>
      </c>
      <c r="B630" s="40" t="s">
        <v>801</v>
      </c>
      <c r="C630" s="42" t="s">
        <v>44</v>
      </c>
      <c r="D630" s="42" t="s">
        <v>9</v>
      </c>
      <c r="E630" s="35"/>
      <c r="F630" s="42">
        <v>0</v>
      </c>
      <c r="G630" s="34">
        <v>0</v>
      </c>
      <c r="H630" s="34">
        <v>89</v>
      </c>
      <c r="I630" s="34">
        <v>54</v>
      </c>
      <c r="J630" s="34">
        <v>50</v>
      </c>
      <c r="K630" s="73">
        <v>38.5</v>
      </c>
      <c r="L630" s="34">
        <v>47.5</v>
      </c>
      <c r="M630" s="34">
        <v>33</v>
      </c>
      <c r="N630" s="34">
        <v>312</v>
      </c>
      <c r="O630" s="34" t="str">
        <f>IF(D630="理科",IF(N630&gt;=分数线!$C$2,"本科",""),IF(D630="文科",IF(N630&gt;=分数线!$C$3,"本科","")))</f>
        <v/>
      </c>
      <c r="P630" s="34">
        <f t="shared" si="301"/>
        <v>0</v>
      </c>
      <c r="Q630" s="34" t="str">
        <f>IF(D630="理科",IF(N630&gt;=分数线!$C$6,"重本",""),IF(D630="文科",IF(N630&gt;=分数线!$C$7,"重本","")))</f>
        <v/>
      </c>
      <c r="R630" s="34">
        <f t="shared" si="304"/>
        <v>0</v>
      </c>
      <c r="S630" s="34">
        <f t="shared" si="305"/>
        <v>0</v>
      </c>
      <c r="T630" s="34">
        <v>2</v>
      </c>
      <c r="U630" s="34" t="s">
        <v>1321</v>
      </c>
      <c r="V630" s="34">
        <f t="shared" si="306"/>
        <v>0</v>
      </c>
      <c r="W630" s="34" t="s">
        <v>1364</v>
      </c>
      <c r="X630" s="34">
        <f t="shared" si="306"/>
        <v>0</v>
      </c>
      <c r="Y630" s="34" t="s">
        <v>1333</v>
      </c>
      <c r="Z630" s="34">
        <f t="shared" si="306"/>
        <v>0</v>
      </c>
      <c r="AA630" s="34" t="s">
        <v>1336</v>
      </c>
      <c r="AB630" s="34">
        <f t="shared" si="306"/>
        <v>0</v>
      </c>
      <c r="AC630" s="34" t="s">
        <v>1338</v>
      </c>
      <c r="AD630" s="34">
        <f t="shared" si="307"/>
        <v>0</v>
      </c>
      <c r="AE630" s="34" t="s">
        <v>1368</v>
      </c>
      <c r="AF630" s="34">
        <f t="shared" si="308"/>
        <v>0</v>
      </c>
      <c r="AG630" s="34" t="s">
        <v>222</v>
      </c>
      <c r="AH630" s="34" t="s">
        <v>1321</v>
      </c>
      <c r="AI630" s="34">
        <f t="shared" si="309"/>
        <v>0</v>
      </c>
      <c r="AJ630" s="34" t="s">
        <v>1364</v>
      </c>
      <c r="AK630" s="34">
        <f t="shared" si="310"/>
        <v>0</v>
      </c>
      <c r="AL630" s="34" t="s">
        <v>1333</v>
      </c>
      <c r="AM630" s="34">
        <f t="shared" si="311"/>
        <v>0</v>
      </c>
      <c r="AN630" s="34" t="s">
        <v>1336</v>
      </c>
      <c r="AO630" s="34">
        <f t="shared" si="312"/>
        <v>0</v>
      </c>
      <c r="AP630" s="34" t="s">
        <v>1338</v>
      </c>
      <c r="AQ630" s="34">
        <f t="shared" si="313"/>
        <v>0</v>
      </c>
      <c r="AR630" s="34" t="s">
        <v>1347</v>
      </c>
      <c r="AS630" s="34">
        <f t="shared" si="314"/>
        <v>0</v>
      </c>
      <c r="AT630" s="34" t="e">
        <v>#N/A</v>
      </c>
      <c r="AU630" s="34" t="e">
        <v>#N/A</v>
      </c>
      <c r="AV630" s="34">
        <f t="shared" si="315"/>
        <v>0</v>
      </c>
      <c r="AW630" s="34" t="e">
        <v>#N/A</v>
      </c>
      <c r="AX630" s="34">
        <f t="shared" si="315"/>
        <v>0</v>
      </c>
      <c r="AY630" s="34" t="e">
        <v>#N/A</v>
      </c>
      <c r="AZ630" s="34">
        <f t="shared" si="315"/>
        <v>0</v>
      </c>
      <c r="BA630" s="34" t="e">
        <v>#N/A</v>
      </c>
      <c r="BB630" s="34">
        <f t="shared" si="315"/>
        <v>0</v>
      </c>
      <c r="BC630" s="34" t="e">
        <v>#N/A</v>
      </c>
      <c r="BD630" s="34">
        <f t="shared" si="316"/>
        <v>0</v>
      </c>
      <c r="BE630" s="34" t="e">
        <v>#N/A</v>
      </c>
      <c r="BF630" s="34">
        <f t="shared" si="317"/>
        <v>0</v>
      </c>
      <c r="BG630" s="34" t="e">
        <v>#N/A</v>
      </c>
      <c r="BH630" s="34" t="e">
        <v>#N/A</v>
      </c>
      <c r="BI630" s="34">
        <f t="shared" si="318"/>
        <v>0</v>
      </c>
      <c r="BJ630" s="34" t="e">
        <v>#N/A</v>
      </c>
      <c r="BK630" s="34">
        <f t="shared" si="319"/>
        <v>0</v>
      </c>
      <c r="BL630" s="34" t="e">
        <v>#N/A</v>
      </c>
      <c r="BM630" s="34">
        <f t="shared" si="320"/>
        <v>0</v>
      </c>
      <c r="BN630" s="34" t="e">
        <v>#N/A</v>
      </c>
      <c r="BO630" s="34">
        <f t="shared" si="321"/>
        <v>0</v>
      </c>
      <c r="BP630" s="34" t="e">
        <v>#N/A</v>
      </c>
      <c r="BQ630" s="34">
        <f t="shared" si="322"/>
        <v>0</v>
      </c>
      <c r="BR630" s="34" t="e">
        <v>#N/A</v>
      </c>
      <c r="BS630" s="34">
        <f t="shared" si="323"/>
        <v>0</v>
      </c>
      <c r="BT630" s="34" t="e">
        <v>#N/A</v>
      </c>
      <c r="BU630" s="34" t="e">
        <v>#N/A</v>
      </c>
      <c r="BV630" s="34">
        <f t="shared" si="325"/>
        <v>0</v>
      </c>
      <c r="BW630" s="34" t="e">
        <v>#N/A</v>
      </c>
      <c r="BX630" s="34">
        <f t="shared" si="325"/>
        <v>0</v>
      </c>
      <c r="BY630" s="34" t="s">
        <v>1333</v>
      </c>
      <c r="BZ630" s="34">
        <f t="shared" si="325"/>
        <v>0</v>
      </c>
      <c r="CA630" s="34" t="e">
        <v>#N/A</v>
      </c>
      <c r="CB630" s="34">
        <f t="shared" si="325"/>
        <v>0</v>
      </c>
      <c r="CC630" s="34" t="e">
        <v>#N/A</v>
      </c>
      <c r="CD630" s="34">
        <f t="shared" si="325"/>
        <v>0</v>
      </c>
      <c r="CE630" s="34" t="e">
        <v>#N/A</v>
      </c>
      <c r="CF630" s="34">
        <f t="shared" si="326"/>
        <v>0</v>
      </c>
      <c r="CG630" s="34">
        <v>2</v>
      </c>
      <c r="CH630" s="34" t="s">
        <v>1321</v>
      </c>
      <c r="CI630" s="34">
        <f t="shared" si="327"/>
        <v>0</v>
      </c>
      <c r="CJ630" s="34" t="s">
        <v>1328</v>
      </c>
      <c r="CK630" s="34">
        <f t="shared" si="328"/>
        <v>0</v>
      </c>
      <c r="CL630" s="34" t="s">
        <v>1333</v>
      </c>
      <c r="CM630" s="34">
        <f t="shared" si="329"/>
        <v>0</v>
      </c>
      <c r="CN630" s="34" t="s">
        <v>1337</v>
      </c>
      <c r="CO630" s="34">
        <f t="shared" si="330"/>
        <v>0</v>
      </c>
      <c r="CP630" s="34" t="s">
        <v>1338</v>
      </c>
      <c r="CQ630" s="34">
        <f t="shared" si="331"/>
        <v>0</v>
      </c>
      <c r="CR630" s="34" t="s">
        <v>1347</v>
      </c>
      <c r="CS630" s="34">
        <f t="shared" si="332"/>
        <v>0</v>
      </c>
    </row>
    <row r="631" spans="1:97" s="44" customFormat="1" ht="15.75">
      <c r="A631" s="42" t="s">
        <v>1306</v>
      </c>
      <c r="B631" s="40" t="s">
        <v>802</v>
      </c>
      <c r="C631" s="42" t="s">
        <v>44</v>
      </c>
      <c r="D631" s="42" t="s">
        <v>9</v>
      </c>
      <c r="E631" s="35"/>
      <c r="F631" s="42">
        <v>0</v>
      </c>
      <c r="G631" s="34">
        <v>0</v>
      </c>
      <c r="H631" s="34">
        <v>75</v>
      </c>
      <c r="I631" s="34">
        <v>57</v>
      </c>
      <c r="J631" s="34">
        <v>33</v>
      </c>
      <c r="K631" s="73">
        <v>50.5</v>
      </c>
      <c r="L631" s="34">
        <v>50.5</v>
      </c>
      <c r="M631" s="34">
        <v>45</v>
      </c>
      <c r="N631" s="34">
        <v>311</v>
      </c>
      <c r="O631" s="34" t="str">
        <f>IF(D631="理科",IF(N631&gt;=分数线!$C$2,"本科",""),IF(D631="文科",IF(N631&gt;=分数线!$C$3,"本科","")))</f>
        <v/>
      </c>
      <c r="P631" s="34">
        <f t="shared" si="301"/>
        <v>0</v>
      </c>
      <c r="Q631" s="34" t="str">
        <f>IF(D631="理科",IF(N631&gt;=分数线!$C$6,"重本",""),IF(D631="文科",IF(N631&gt;=分数线!$C$7,"重本","")))</f>
        <v/>
      </c>
      <c r="R631" s="34">
        <f t="shared" si="304"/>
        <v>0</v>
      </c>
      <c r="S631" s="34">
        <f t="shared" si="305"/>
        <v>0</v>
      </c>
      <c r="T631" s="34">
        <v>8</v>
      </c>
      <c r="U631" s="34" t="s">
        <v>1324</v>
      </c>
      <c r="V631" s="34">
        <f t="shared" si="306"/>
        <v>0</v>
      </c>
      <c r="W631" s="34" t="s">
        <v>1330</v>
      </c>
      <c r="X631" s="34">
        <f t="shared" si="306"/>
        <v>0</v>
      </c>
      <c r="Y631" s="34" t="s">
        <v>1365</v>
      </c>
      <c r="Z631" s="34">
        <f t="shared" si="306"/>
        <v>0</v>
      </c>
      <c r="AA631" s="34" t="s">
        <v>1336</v>
      </c>
      <c r="AB631" s="34">
        <f t="shared" si="306"/>
        <v>0</v>
      </c>
      <c r="AC631" s="34" t="s">
        <v>1338</v>
      </c>
      <c r="AD631" s="34">
        <f t="shared" si="307"/>
        <v>0</v>
      </c>
      <c r="AE631" s="34" t="s">
        <v>1368</v>
      </c>
      <c r="AF631" s="34">
        <f t="shared" si="308"/>
        <v>0</v>
      </c>
      <c r="AG631" s="34" t="s">
        <v>223</v>
      </c>
      <c r="AH631" s="34" t="s">
        <v>1326</v>
      </c>
      <c r="AI631" s="34">
        <f t="shared" si="309"/>
        <v>0</v>
      </c>
      <c r="AJ631" s="34" t="s">
        <v>1327</v>
      </c>
      <c r="AK631" s="34">
        <f t="shared" si="310"/>
        <v>0</v>
      </c>
      <c r="AL631" s="34" t="s">
        <v>1333</v>
      </c>
      <c r="AM631" s="34">
        <f t="shared" si="311"/>
        <v>0</v>
      </c>
      <c r="AN631" s="34" t="s">
        <v>1367</v>
      </c>
      <c r="AO631" s="34">
        <f t="shared" si="312"/>
        <v>0</v>
      </c>
      <c r="AP631" s="34" t="s">
        <v>1338</v>
      </c>
      <c r="AQ631" s="34">
        <f t="shared" si="313"/>
        <v>0</v>
      </c>
      <c r="AR631" s="34" t="s">
        <v>1347</v>
      </c>
      <c r="AS631" s="34">
        <f t="shared" si="314"/>
        <v>0</v>
      </c>
      <c r="AT631" s="34" t="e">
        <v>#N/A</v>
      </c>
      <c r="AU631" s="34" t="e">
        <v>#N/A</v>
      </c>
      <c r="AV631" s="34">
        <f t="shared" si="315"/>
        <v>0</v>
      </c>
      <c r="AW631" s="34" t="e">
        <v>#N/A</v>
      </c>
      <c r="AX631" s="34">
        <f t="shared" si="315"/>
        <v>0</v>
      </c>
      <c r="AY631" s="34" t="e">
        <v>#N/A</v>
      </c>
      <c r="AZ631" s="34">
        <f t="shared" si="315"/>
        <v>0</v>
      </c>
      <c r="BA631" s="34" t="e">
        <v>#N/A</v>
      </c>
      <c r="BB631" s="34">
        <f t="shared" si="315"/>
        <v>0</v>
      </c>
      <c r="BC631" s="34" t="e">
        <v>#N/A</v>
      </c>
      <c r="BD631" s="34">
        <f t="shared" si="316"/>
        <v>0</v>
      </c>
      <c r="BE631" s="34" t="e">
        <v>#N/A</v>
      </c>
      <c r="BF631" s="34">
        <f t="shared" si="317"/>
        <v>0</v>
      </c>
      <c r="BG631" s="34" t="e">
        <v>#N/A</v>
      </c>
      <c r="BH631" s="34" t="e">
        <v>#N/A</v>
      </c>
      <c r="BI631" s="34">
        <f t="shared" si="318"/>
        <v>0</v>
      </c>
      <c r="BJ631" s="34" t="e">
        <v>#N/A</v>
      </c>
      <c r="BK631" s="34">
        <f t="shared" si="319"/>
        <v>0</v>
      </c>
      <c r="BL631" s="34" t="e">
        <v>#N/A</v>
      </c>
      <c r="BM631" s="34">
        <f t="shared" si="320"/>
        <v>0</v>
      </c>
      <c r="BN631" s="34" t="e">
        <v>#N/A</v>
      </c>
      <c r="BO631" s="34">
        <f t="shared" si="321"/>
        <v>0</v>
      </c>
      <c r="BP631" s="34" t="e">
        <v>#N/A</v>
      </c>
      <c r="BQ631" s="34">
        <f t="shared" si="322"/>
        <v>0</v>
      </c>
      <c r="BR631" s="34" t="e">
        <v>#N/A</v>
      </c>
      <c r="BS631" s="34">
        <f t="shared" si="323"/>
        <v>0</v>
      </c>
      <c r="BT631" s="34">
        <v>3</v>
      </c>
      <c r="BU631" s="34" t="s">
        <v>1322</v>
      </c>
      <c r="BV631" s="34">
        <f t="shared" si="325"/>
        <v>0</v>
      </c>
      <c r="BW631" s="34" t="s">
        <v>1327</v>
      </c>
      <c r="BX631" s="34">
        <f t="shared" si="325"/>
        <v>0</v>
      </c>
      <c r="BY631" s="34" t="s">
        <v>71</v>
      </c>
      <c r="BZ631" s="34">
        <f t="shared" si="325"/>
        <v>0</v>
      </c>
      <c r="CA631" s="34" t="s">
        <v>1336</v>
      </c>
      <c r="CB631" s="34">
        <f t="shared" si="325"/>
        <v>0</v>
      </c>
      <c r="CC631" s="34" t="s">
        <v>1338</v>
      </c>
      <c r="CD631" s="34">
        <f t="shared" si="325"/>
        <v>0</v>
      </c>
      <c r="CE631" s="34" t="s">
        <v>1347</v>
      </c>
      <c r="CF631" s="34">
        <f t="shared" si="326"/>
        <v>0</v>
      </c>
      <c r="CG631" s="34">
        <v>3</v>
      </c>
      <c r="CH631" s="34" t="s">
        <v>1322</v>
      </c>
      <c r="CI631" s="34">
        <f t="shared" si="327"/>
        <v>0</v>
      </c>
      <c r="CJ631" s="34" t="s">
        <v>1327</v>
      </c>
      <c r="CK631" s="34">
        <f t="shared" si="328"/>
        <v>0</v>
      </c>
      <c r="CL631" s="34" t="s">
        <v>71</v>
      </c>
      <c r="CM631" s="34">
        <f t="shared" si="329"/>
        <v>0</v>
      </c>
      <c r="CN631" s="34" t="s">
        <v>1338</v>
      </c>
      <c r="CO631" s="34">
        <f t="shared" si="330"/>
        <v>0</v>
      </c>
      <c r="CP631" s="34" t="s">
        <v>1336</v>
      </c>
      <c r="CQ631" s="34">
        <f t="shared" si="331"/>
        <v>0</v>
      </c>
      <c r="CR631" s="34" t="s">
        <v>1347</v>
      </c>
      <c r="CS631" s="34">
        <f t="shared" si="332"/>
        <v>0</v>
      </c>
    </row>
    <row r="632" spans="1:97" s="44" customFormat="1" ht="15.75">
      <c r="A632" s="42" t="s">
        <v>1307</v>
      </c>
      <c r="B632" s="40" t="s">
        <v>803</v>
      </c>
      <c r="C632" s="42" t="s">
        <v>44</v>
      </c>
      <c r="D632" s="42" t="s">
        <v>9</v>
      </c>
      <c r="E632" s="35"/>
      <c r="F632" s="42">
        <v>0</v>
      </c>
      <c r="G632" s="34">
        <v>0</v>
      </c>
      <c r="H632" s="34">
        <v>92</v>
      </c>
      <c r="I632" s="34">
        <v>43</v>
      </c>
      <c r="J632" s="34">
        <v>46</v>
      </c>
      <c r="K632" s="73">
        <v>53.5</v>
      </c>
      <c r="L632" s="34">
        <v>39</v>
      </c>
      <c r="M632" s="34">
        <v>36</v>
      </c>
      <c r="N632" s="34">
        <v>310</v>
      </c>
      <c r="O632" s="34" t="str">
        <f>IF(D632="理科",IF(N632&gt;=分数线!$C$2,"本科",""),IF(D632="文科",IF(N632&gt;=分数线!$C$3,"本科","")))</f>
        <v/>
      </c>
      <c r="P632" s="34">
        <f t="shared" si="301"/>
        <v>0</v>
      </c>
      <c r="Q632" s="34" t="str">
        <f>IF(D632="理科",IF(N632&gt;=分数线!$C$6,"重本",""),IF(D632="文科",IF(N632&gt;=分数线!$C$7,"重本","")))</f>
        <v/>
      </c>
      <c r="R632" s="34">
        <f t="shared" si="304"/>
        <v>0</v>
      </c>
      <c r="S632" s="34">
        <f t="shared" si="305"/>
        <v>0</v>
      </c>
      <c r="T632" s="34">
        <v>6</v>
      </c>
      <c r="U632" s="34" t="s">
        <v>1321</v>
      </c>
      <c r="V632" s="34">
        <f t="shared" si="306"/>
        <v>0</v>
      </c>
      <c r="W632" s="34" t="s">
        <v>1328</v>
      </c>
      <c r="X632" s="34">
        <f t="shared" si="306"/>
        <v>0</v>
      </c>
      <c r="Y632" s="34" t="s">
        <v>1353</v>
      </c>
      <c r="Z632" s="34">
        <f t="shared" si="306"/>
        <v>0</v>
      </c>
      <c r="AA632" s="34" t="s">
        <v>74</v>
      </c>
      <c r="AB632" s="34">
        <f t="shared" si="306"/>
        <v>0</v>
      </c>
      <c r="AC632" s="34" t="s">
        <v>75</v>
      </c>
      <c r="AD632" s="34">
        <f t="shared" si="307"/>
        <v>0</v>
      </c>
      <c r="AE632" s="34" t="s">
        <v>1368</v>
      </c>
      <c r="AF632" s="34">
        <f t="shared" si="308"/>
        <v>0</v>
      </c>
      <c r="AG632" s="34" t="s">
        <v>224</v>
      </c>
      <c r="AH632" s="34" t="s">
        <v>1320</v>
      </c>
      <c r="AI632" s="34">
        <f t="shared" si="309"/>
        <v>0</v>
      </c>
      <c r="AJ632" s="34" t="s">
        <v>1328</v>
      </c>
      <c r="AK632" s="34">
        <f t="shared" si="310"/>
        <v>0</v>
      </c>
      <c r="AL632" s="34" t="s">
        <v>1353</v>
      </c>
      <c r="AM632" s="34">
        <f t="shared" si="311"/>
        <v>0</v>
      </c>
      <c r="AN632" s="34" t="s">
        <v>74</v>
      </c>
      <c r="AO632" s="34">
        <f t="shared" si="312"/>
        <v>0</v>
      </c>
      <c r="AP632" s="34" t="s">
        <v>1338</v>
      </c>
      <c r="AQ632" s="34">
        <f t="shared" si="313"/>
        <v>0</v>
      </c>
      <c r="AR632" s="34" t="s">
        <v>1346</v>
      </c>
      <c r="AS632" s="34">
        <f t="shared" si="314"/>
        <v>0</v>
      </c>
      <c r="AT632" s="34" t="s">
        <v>224</v>
      </c>
      <c r="AU632" s="34" t="s">
        <v>1320</v>
      </c>
      <c r="AV632" s="34">
        <f t="shared" si="315"/>
        <v>0</v>
      </c>
      <c r="AW632" s="34" t="s">
        <v>982</v>
      </c>
      <c r="AX632" s="34">
        <f t="shared" si="315"/>
        <v>0</v>
      </c>
      <c r="AY632" s="34" t="s">
        <v>1361</v>
      </c>
      <c r="AZ632" s="34">
        <f t="shared" si="315"/>
        <v>0</v>
      </c>
      <c r="BA632" s="34" t="s">
        <v>74</v>
      </c>
      <c r="BB632" s="34">
        <f t="shared" si="315"/>
        <v>0</v>
      </c>
      <c r="BC632" s="34" t="s">
        <v>1338</v>
      </c>
      <c r="BD632" s="34">
        <f t="shared" si="316"/>
        <v>0</v>
      </c>
      <c r="BE632" s="34" t="s">
        <v>1346</v>
      </c>
      <c r="BF632" s="34">
        <f t="shared" si="317"/>
        <v>0</v>
      </c>
      <c r="BG632" s="34">
        <v>5</v>
      </c>
      <c r="BH632" s="34" t="s">
        <v>1320</v>
      </c>
      <c r="BI632" s="34">
        <f t="shared" si="318"/>
        <v>0</v>
      </c>
      <c r="BJ632" s="34" t="s">
        <v>982</v>
      </c>
      <c r="BK632" s="34">
        <f t="shared" si="319"/>
        <v>0</v>
      </c>
      <c r="BL632" s="34" t="s">
        <v>1354</v>
      </c>
      <c r="BM632" s="34">
        <f t="shared" si="320"/>
        <v>0</v>
      </c>
      <c r="BN632" s="34" t="s">
        <v>74</v>
      </c>
      <c r="BO632" s="34">
        <f t="shared" si="321"/>
        <v>0</v>
      </c>
      <c r="BP632" s="34" t="s">
        <v>1338</v>
      </c>
      <c r="BQ632" s="34">
        <f t="shared" si="322"/>
        <v>0</v>
      </c>
      <c r="BR632" s="34" t="s">
        <v>1346</v>
      </c>
      <c r="BS632" s="34">
        <f t="shared" si="323"/>
        <v>0</v>
      </c>
      <c r="BT632" s="34">
        <v>5</v>
      </c>
      <c r="BU632" s="34" t="s">
        <v>1320</v>
      </c>
      <c r="BV632" s="34">
        <f t="shared" si="325"/>
        <v>0</v>
      </c>
      <c r="BW632" s="34" t="s">
        <v>1329</v>
      </c>
      <c r="BX632" s="34">
        <f t="shared" si="325"/>
        <v>0</v>
      </c>
      <c r="BY632" s="34" t="s">
        <v>70</v>
      </c>
      <c r="BZ632" s="34">
        <f t="shared" si="325"/>
        <v>0</v>
      </c>
      <c r="CA632" s="34" t="s">
        <v>21</v>
      </c>
      <c r="CB632" s="34">
        <f t="shared" si="325"/>
        <v>0</v>
      </c>
      <c r="CC632" s="34" t="s">
        <v>1338</v>
      </c>
      <c r="CD632" s="34">
        <f t="shared" si="325"/>
        <v>0</v>
      </c>
      <c r="CE632" s="34" t="s">
        <v>1346</v>
      </c>
      <c r="CF632" s="34">
        <f t="shared" si="326"/>
        <v>0</v>
      </c>
      <c r="CG632" s="34">
        <v>5</v>
      </c>
      <c r="CH632" s="34" t="s">
        <v>1320</v>
      </c>
      <c r="CI632" s="34">
        <f t="shared" si="327"/>
        <v>0</v>
      </c>
      <c r="CJ632" s="34" t="s">
        <v>1329</v>
      </c>
      <c r="CK632" s="34">
        <f t="shared" si="328"/>
        <v>0</v>
      </c>
      <c r="CL632" s="34" t="s">
        <v>70</v>
      </c>
      <c r="CM632" s="34">
        <f t="shared" si="329"/>
        <v>0</v>
      </c>
      <c r="CN632" s="34" t="s">
        <v>1337</v>
      </c>
      <c r="CO632" s="34">
        <f t="shared" si="330"/>
        <v>0</v>
      </c>
      <c r="CP632" s="34" t="s">
        <v>1338</v>
      </c>
      <c r="CQ632" s="34">
        <f t="shared" si="331"/>
        <v>0</v>
      </c>
      <c r="CR632" s="34" t="s">
        <v>1346</v>
      </c>
      <c r="CS632" s="34">
        <f t="shared" si="332"/>
        <v>0</v>
      </c>
    </row>
    <row r="633" spans="1:97" s="44" customFormat="1" ht="15.75">
      <c r="A633" s="42" t="s">
        <v>1308</v>
      </c>
      <c r="B633" s="40" t="s">
        <v>804</v>
      </c>
      <c r="C633" s="42" t="s">
        <v>44</v>
      </c>
      <c r="D633" s="42" t="s">
        <v>9</v>
      </c>
      <c r="E633" s="35"/>
      <c r="F633" s="42">
        <v>0</v>
      </c>
      <c r="G633" s="34">
        <v>0</v>
      </c>
      <c r="H633" s="34">
        <v>85</v>
      </c>
      <c r="I633" s="34">
        <v>75</v>
      </c>
      <c r="J633" s="34">
        <v>27</v>
      </c>
      <c r="K633" s="73">
        <v>38.5</v>
      </c>
      <c r="L633" s="34">
        <v>42.5</v>
      </c>
      <c r="M633" s="34">
        <v>38</v>
      </c>
      <c r="N633" s="34">
        <v>306</v>
      </c>
      <c r="O633" s="34" t="str">
        <f>IF(D633="理科",IF(N633&gt;=分数线!$C$2,"本科",""),IF(D633="文科",IF(N633&gt;=分数线!$C$3,"本科","")))</f>
        <v/>
      </c>
      <c r="P633" s="34">
        <f t="shared" si="301"/>
        <v>0</v>
      </c>
      <c r="Q633" s="34" t="str">
        <f>IF(D633="理科",IF(N633&gt;=分数线!$C$6,"重本",""),IF(D633="文科",IF(N633&gt;=分数线!$C$7,"重本","")))</f>
        <v/>
      </c>
      <c r="R633" s="34">
        <f t="shared" si="304"/>
        <v>0</v>
      </c>
      <c r="S633" s="34">
        <f t="shared" si="305"/>
        <v>0</v>
      </c>
      <c r="T633" s="34">
        <v>5</v>
      </c>
      <c r="U633" s="34" t="s">
        <v>1320</v>
      </c>
      <c r="V633" s="34">
        <f t="shared" si="306"/>
        <v>0</v>
      </c>
      <c r="W633" s="34" t="s">
        <v>1328</v>
      </c>
      <c r="X633" s="34">
        <f t="shared" si="306"/>
        <v>0</v>
      </c>
      <c r="Y633" s="34" t="s">
        <v>1353</v>
      </c>
      <c r="Z633" s="34">
        <f t="shared" si="306"/>
        <v>0</v>
      </c>
      <c r="AA633" s="34" t="s">
        <v>74</v>
      </c>
      <c r="AB633" s="34">
        <f t="shared" si="306"/>
        <v>0</v>
      </c>
      <c r="AC633" s="34" t="s">
        <v>1338</v>
      </c>
      <c r="AD633" s="34">
        <f t="shared" si="307"/>
        <v>0</v>
      </c>
      <c r="AE633" s="34" t="s">
        <v>1346</v>
      </c>
      <c r="AF633" s="34">
        <f t="shared" si="308"/>
        <v>0</v>
      </c>
      <c r="AG633" s="34" t="e">
        <v>#N/A</v>
      </c>
      <c r="AH633" s="34" t="e">
        <v>#N/A</v>
      </c>
      <c r="AI633" s="34">
        <f t="shared" si="309"/>
        <v>0</v>
      </c>
      <c r="AJ633" s="34" t="e">
        <v>#N/A</v>
      </c>
      <c r="AK633" s="34">
        <f t="shared" si="310"/>
        <v>0</v>
      </c>
      <c r="AL633" s="34" t="e">
        <v>#N/A</v>
      </c>
      <c r="AM633" s="34">
        <f t="shared" si="311"/>
        <v>0</v>
      </c>
      <c r="AN633" s="34" t="e">
        <v>#N/A</v>
      </c>
      <c r="AO633" s="34">
        <f t="shared" si="312"/>
        <v>0</v>
      </c>
      <c r="AP633" s="34" t="e">
        <v>#N/A</v>
      </c>
      <c r="AQ633" s="34">
        <f t="shared" si="313"/>
        <v>0</v>
      </c>
      <c r="AR633" s="34" t="e">
        <v>#N/A</v>
      </c>
      <c r="AS633" s="34">
        <f t="shared" si="314"/>
        <v>0</v>
      </c>
      <c r="AT633" s="34" t="s">
        <v>224</v>
      </c>
      <c r="AU633" s="34" t="s">
        <v>1320</v>
      </c>
      <c r="AV633" s="34">
        <f t="shared" si="315"/>
        <v>0</v>
      </c>
      <c r="AW633" s="34" t="s">
        <v>982</v>
      </c>
      <c r="AX633" s="34">
        <f t="shared" si="315"/>
        <v>0</v>
      </c>
      <c r="AY633" s="34" t="s">
        <v>1361</v>
      </c>
      <c r="AZ633" s="34">
        <f t="shared" si="315"/>
        <v>0</v>
      </c>
      <c r="BA633" s="34" t="s">
        <v>74</v>
      </c>
      <c r="BB633" s="34">
        <f t="shared" si="315"/>
        <v>0</v>
      </c>
      <c r="BC633" s="34" t="s">
        <v>1338</v>
      </c>
      <c r="BD633" s="34">
        <f t="shared" si="316"/>
        <v>0</v>
      </c>
      <c r="BE633" s="34" t="s">
        <v>1346</v>
      </c>
      <c r="BF633" s="34">
        <f t="shared" si="317"/>
        <v>0</v>
      </c>
      <c r="BG633" s="34">
        <v>5</v>
      </c>
      <c r="BH633" s="34" t="s">
        <v>1320</v>
      </c>
      <c r="BI633" s="34">
        <f t="shared" si="318"/>
        <v>0</v>
      </c>
      <c r="BJ633" s="34" t="s">
        <v>982</v>
      </c>
      <c r="BK633" s="34">
        <f t="shared" si="319"/>
        <v>0</v>
      </c>
      <c r="BL633" s="34" t="s">
        <v>1354</v>
      </c>
      <c r="BM633" s="34">
        <f t="shared" si="320"/>
        <v>0</v>
      </c>
      <c r="BN633" s="34" t="s">
        <v>74</v>
      </c>
      <c r="BO633" s="34">
        <f t="shared" si="321"/>
        <v>0</v>
      </c>
      <c r="BP633" s="34" t="s">
        <v>1338</v>
      </c>
      <c r="BQ633" s="34">
        <f t="shared" si="322"/>
        <v>0</v>
      </c>
      <c r="BR633" s="34" t="s">
        <v>1346</v>
      </c>
      <c r="BS633" s="34">
        <f t="shared" si="323"/>
        <v>0</v>
      </c>
      <c r="BT633" s="34">
        <v>5</v>
      </c>
      <c r="BU633" s="34" t="s">
        <v>1320</v>
      </c>
      <c r="BV633" s="34">
        <f t="shared" si="325"/>
        <v>0</v>
      </c>
      <c r="BW633" s="34" t="s">
        <v>1329</v>
      </c>
      <c r="BX633" s="34">
        <f t="shared" si="325"/>
        <v>0</v>
      </c>
      <c r="BY633" s="34" t="s">
        <v>70</v>
      </c>
      <c r="BZ633" s="34">
        <f t="shared" si="325"/>
        <v>0</v>
      </c>
      <c r="CA633" s="34" t="s">
        <v>21</v>
      </c>
      <c r="CB633" s="34">
        <f t="shared" si="325"/>
        <v>0</v>
      </c>
      <c r="CC633" s="34" t="s">
        <v>1338</v>
      </c>
      <c r="CD633" s="34">
        <f t="shared" si="325"/>
        <v>0</v>
      </c>
      <c r="CE633" s="34" t="s">
        <v>1346</v>
      </c>
      <c r="CF633" s="34">
        <f t="shared" si="326"/>
        <v>0</v>
      </c>
      <c r="CG633" s="34">
        <v>5</v>
      </c>
      <c r="CH633" s="34" t="s">
        <v>1320</v>
      </c>
      <c r="CI633" s="34">
        <f t="shared" si="327"/>
        <v>0</v>
      </c>
      <c r="CJ633" s="34" t="s">
        <v>1329</v>
      </c>
      <c r="CK633" s="34">
        <f t="shared" si="328"/>
        <v>0</v>
      </c>
      <c r="CL633" s="34" t="s">
        <v>70</v>
      </c>
      <c r="CM633" s="34">
        <f t="shared" si="329"/>
        <v>0</v>
      </c>
      <c r="CN633" s="34" t="s">
        <v>1337</v>
      </c>
      <c r="CO633" s="34">
        <f t="shared" si="330"/>
        <v>0</v>
      </c>
      <c r="CP633" s="34" t="s">
        <v>1338</v>
      </c>
      <c r="CQ633" s="34">
        <f t="shared" si="331"/>
        <v>0</v>
      </c>
      <c r="CR633" s="34" t="s">
        <v>1346</v>
      </c>
      <c r="CS633" s="34">
        <f t="shared" si="332"/>
        <v>0</v>
      </c>
    </row>
    <row r="634" spans="1:97" s="44" customFormat="1" ht="15.75">
      <c r="A634" s="42" t="s">
        <v>1309</v>
      </c>
      <c r="B634" s="40" t="s">
        <v>805</v>
      </c>
      <c r="C634" s="42" t="s">
        <v>44</v>
      </c>
      <c r="D634" s="42" t="s">
        <v>9</v>
      </c>
      <c r="E634" s="35"/>
      <c r="F634" s="42">
        <v>0</v>
      </c>
      <c r="G634" s="34">
        <v>0</v>
      </c>
      <c r="H634" s="34">
        <v>93</v>
      </c>
      <c r="I634" s="34">
        <v>21</v>
      </c>
      <c r="J634" s="34">
        <v>34</v>
      </c>
      <c r="K634" s="73">
        <v>41.5</v>
      </c>
      <c r="L634" s="34">
        <v>68</v>
      </c>
      <c r="M634" s="34">
        <v>47</v>
      </c>
      <c r="N634" s="34">
        <v>305</v>
      </c>
      <c r="O634" s="34" t="str">
        <f>IF(D634="理科",IF(N634&gt;=分数线!$C$2,"本科",""),IF(D634="文科",IF(N634&gt;=分数线!$C$3,"本科","")))</f>
        <v/>
      </c>
      <c r="P634" s="34">
        <f t="shared" si="301"/>
        <v>0</v>
      </c>
      <c r="Q634" s="34" t="str">
        <f>IF(D634="理科",IF(N634&gt;=分数线!$C$6,"重本",""),IF(D634="文科",IF(N634&gt;=分数线!$C$7,"重本","")))</f>
        <v/>
      </c>
      <c r="R634" s="34">
        <f t="shared" si="304"/>
        <v>0</v>
      </c>
      <c r="S634" s="34">
        <f t="shared" si="305"/>
        <v>0</v>
      </c>
      <c r="T634" s="34">
        <v>3</v>
      </c>
      <c r="U634" s="34" t="s">
        <v>1326</v>
      </c>
      <c r="V634" s="34">
        <f t="shared" si="306"/>
        <v>0</v>
      </c>
      <c r="W634" s="34" t="s">
        <v>1327</v>
      </c>
      <c r="X634" s="34">
        <f t="shared" si="306"/>
        <v>0</v>
      </c>
      <c r="Y634" s="34" t="s">
        <v>69</v>
      </c>
      <c r="Z634" s="34">
        <f t="shared" si="306"/>
        <v>0</v>
      </c>
      <c r="AA634" s="34" t="s">
        <v>1367</v>
      </c>
      <c r="AB634" s="34">
        <f t="shared" si="306"/>
        <v>0</v>
      </c>
      <c r="AC634" s="34" t="s">
        <v>75</v>
      </c>
      <c r="AD634" s="34">
        <f t="shared" si="307"/>
        <v>0</v>
      </c>
      <c r="AE634" s="34" t="s">
        <v>1347</v>
      </c>
      <c r="AF634" s="34">
        <f t="shared" si="308"/>
        <v>0</v>
      </c>
      <c r="AG634" s="34" t="s">
        <v>223</v>
      </c>
      <c r="AH634" s="34" t="s">
        <v>1326</v>
      </c>
      <c r="AI634" s="34">
        <f t="shared" si="309"/>
        <v>0</v>
      </c>
      <c r="AJ634" s="34" t="s">
        <v>1327</v>
      </c>
      <c r="AK634" s="34">
        <f t="shared" si="310"/>
        <v>0</v>
      </c>
      <c r="AL634" s="34" t="s">
        <v>1333</v>
      </c>
      <c r="AM634" s="34">
        <f t="shared" si="311"/>
        <v>0</v>
      </c>
      <c r="AN634" s="34" t="s">
        <v>1367</v>
      </c>
      <c r="AO634" s="34">
        <f t="shared" si="312"/>
        <v>0</v>
      </c>
      <c r="AP634" s="34" t="s">
        <v>1338</v>
      </c>
      <c r="AQ634" s="34">
        <f t="shared" si="313"/>
        <v>0</v>
      </c>
      <c r="AR634" s="34" t="s">
        <v>1347</v>
      </c>
      <c r="AS634" s="34">
        <f t="shared" si="314"/>
        <v>0</v>
      </c>
      <c r="AT634" s="34" t="s">
        <v>223</v>
      </c>
      <c r="AU634" s="34" t="s">
        <v>1323</v>
      </c>
      <c r="AV634" s="34">
        <f t="shared" si="315"/>
        <v>0</v>
      </c>
      <c r="AW634" s="34" t="s">
        <v>1327</v>
      </c>
      <c r="AX634" s="34">
        <f t="shared" si="315"/>
        <v>0</v>
      </c>
      <c r="AY634" s="34" t="s">
        <v>1355</v>
      </c>
      <c r="AZ634" s="34">
        <f t="shared" si="315"/>
        <v>0</v>
      </c>
      <c r="BA634" s="34" t="s">
        <v>1336</v>
      </c>
      <c r="BB634" s="34">
        <f t="shared" si="315"/>
        <v>0</v>
      </c>
      <c r="BC634" s="34" t="s">
        <v>75</v>
      </c>
      <c r="BD634" s="34">
        <f t="shared" si="316"/>
        <v>0</v>
      </c>
      <c r="BE634" s="34" t="s">
        <v>1347</v>
      </c>
      <c r="BF634" s="34">
        <f t="shared" si="317"/>
        <v>0</v>
      </c>
      <c r="BG634" s="34">
        <v>3</v>
      </c>
      <c r="BH634" s="34" t="s">
        <v>1323</v>
      </c>
      <c r="BI634" s="34">
        <f t="shared" si="318"/>
        <v>0</v>
      </c>
      <c r="BJ634" s="34" t="s">
        <v>1327</v>
      </c>
      <c r="BK634" s="34">
        <f t="shared" si="319"/>
        <v>0</v>
      </c>
      <c r="BL634" s="34" t="s">
        <v>1355</v>
      </c>
      <c r="BM634" s="34">
        <f t="shared" si="320"/>
        <v>0</v>
      </c>
      <c r="BN634" s="34" t="s">
        <v>1336</v>
      </c>
      <c r="BO634" s="34">
        <f t="shared" si="321"/>
        <v>0</v>
      </c>
      <c r="BP634" s="34" t="s">
        <v>1338</v>
      </c>
      <c r="BQ634" s="34">
        <f t="shared" si="322"/>
        <v>0</v>
      </c>
      <c r="BR634" s="34" t="s">
        <v>1347</v>
      </c>
      <c r="BS634" s="34">
        <f t="shared" si="323"/>
        <v>0</v>
      </c>
      <c r="BT634" s="34">
        <v>3</v>
      </c>
      <c r="BU634" s="34" t="s">
        <v>1322</v>
      </c>
      <c r="BV634" s="34">
        <f t="shared" si="325"/>
        <v>0</v>
      </c>
      <c r="BW634" s="34" t="s">
        <v>1327</v>
      </c>
      <c r="BX634" s="34">
        <f t="shared" si="325"/>
        <v>0</v>
      </c>
      <c r="BY634" s="34" t="s">
        <v>71</v>
      </c>
      <c r="BZ634" s="34">
        <f t="shared" si="325"/>
        <v>0</v>
      </c>
      <c r="CA634" s="34" t="s">
        <v>1336</v>
      </c>
      <c r="CB634" s="34">
        <f t="shared" si="325"/>
        <v>0</v>
      </c>
      <c r="CC634" s="34" t="s">
        <v>1338</v>
      </c>
      <c r="CD634" s="34">
        <f t="shared" si="325"/>
        <v>0</v>
      </c>
      <c r="CE634" s="34" t="s">
        <v>1347</v>
      </c>
      <c r="CF634" s="34">
        <f t="shared" si="326"/>
        <v>0</v>
      </c>
      <c r="CG634" s="34">
        <v>3</v>
      </c>
      <c r="CH634" s="34" t="s">
        <v>1322</v>
      </c>
      <c r="CI634" s="34">
        <f t="shared" si="327"/>
        <v>0</v>
      </c>
      <c r="CJ634" s="34" t="s">
        <v>1327</v>
      </c>
      <c r="CK634" s="34">
        <f t="shared" si="328"/>
        <v>0</v>
      </c>
      <c r="CL634" s="34" t="s">
        <v>71</v>
      </c>
      <c r="CM634" s="34">
        <f t="shared" si="329"/>
        <v>0</v>
      </c>
      <c r="CN634" s="34" t="s">
        <v>1338</v>
      </c>
      <c r="CO634" s="34">
        <f t="shared" si="330"/>
        <v>0</v>
      </c>
      <c r="CP634" s="34" t="s">
        <v>1336</v>
      </c>
      <c r="CQ634" s="34">
        <f t="shared" si="331"/>
        <v>0</v>
      </c>
      <c r="CR634" s="34" t="s">
        <v>1347</v>
      </c>
      <c r="CS634" s="34">
        <f t="shared" si="332"/>
        <v>0</v>
      </c>
    </row>
    <row r="635" spans="1:97" s="44" customFormat="1" ht="15.75">
      <c r="A635" s="42" t="s">
        <v>1310</v>
      </c>
      <c r="B635" s="40" t="s">
        <v>806</v>
      </c>
      <c r="C635" s="42" t="s">
        <v>44</v>
      </c>
      <c r="D635" s="42" t="s">
        <v>9</v>
      </c>
      <c r="E635" s="35"/>
      <c r="F635" s="42">
        <v>0</v>
      </c>
      <c r="G635" s="34">
        <v>0</v>
      </c>
      <c r="H635" s="34">
        <v>89</v>
      </c>
      <c r="I635" s="34">
        <v>25</v>
      </c>
      <c r="J635" s="34">
        <v>44</v>
      </c>
      <c r="K635" s="73">
        <v>43</v>
      </c>
      <c r="L635" s="34">
        <v>52</v>
      </c>
      <c r="M635" s="34">
        <v>45</v>
      </c>
      <c r="N635" s="34">
        <v>298</v>
      </c>
      <c r="O635" s="34" t="str">
        <f>IF(D635="理科",IF(N635&gt;=分数线!$C$2,"本科",""),IF(D635="文科",IF(N635&gt;=分数线!$C$3,"本科","")))</f>
        <v/>
      </c>
      <c r="P635" s="34">
        <f t="shared" si="301"/>
        <v>0</v>
      </c>
      <c r="Q635" s="34" t="str">
        <f>IF(D635="理科",IF(N635&gt;=分数线!$C$6,"重本",""),IF(D635="文科",IF(N635&gt;=分数线!$C$7,"重本","")))</f>
        <v/>
      </c>
      <c r="R635" s="34">
        <f t="shared" si="304"/>
        <v>0</v>
      </c>
      <c r="S635" s="34">
        <f t="shared" si="305"/>
        <v>0</v>
      </c>
      <c r="T635" s="34">
        <v>5</v>
      </c>
      <c r="U635" s="34" t="s">
        <v>1320</v>
      </c>
      <c r="V635" s="34">
        <f t="shared" si="306"/>
        <v>0</v>
      </c>
      <c r="W635" s="34" t="s">
        <v>1328</v>
      </c>
      <c r="X635" s="34">
        <f t="shared" si="306"/>
        <v>0</v>
      </c>
      <c r="Y635" s="34" t="s">
        <v>1353</v>
      </c>
      <c r="Z635" s="34">
        <f t="shared" si="306"/>
        <v>0</v>
      </c>
      <c r="AA635" s="34" t="s">
        <v>74</v>
      </c>
      <c r="AB635" s="34">
        <f t="shared" si="306"/>
        <v>0</v>
      </c>
      <c r="AC635" s="34" t="s">
        <v>1338</v>
      </c>
      <c r="AD635" s="34">
        <f t="shared" si="307"/>
        <v>0</v>
      </c>
      <c r="AE635" s="34" t="s">
        <v>1346</v>
      </c>
      <c r="AF635" s="34">
        <f t="shared" si="308"/>
        <v>0</v>
      </c>
      <c r="AG635" s="34" t="s">
        <v>224</v>
      </c>
      <c r="AH635" s="34" t="s">
        <v>1320</v>
      </c>
      <c r="AI635" s="34">
        <f t="shared" si="309"/>
        <v>0</v>
      </c>
      <c r="AJ635" s="34" t="s">
        <v>1328</v>
      </c>
      <c r="AK635" s="34">
        <f t="shared" si="310"/>
        <v>0</v>
      </c>
      <c r="AL635" s="34" t="s">
        <v>1353</v>
      </c>
      <c r="AM635" s="34">
        <f t="shared" si="311"/>
        <v>0</v>
      </c>
      <c r="AN635" s="34" t="s">
        <v>74</v>
      </c>
      <c r="AO635" s="34">
        <f t="shared" si="312"/>
        <v>0</v>
      </c>
      <c r="AP635" s="34" t="s">
        <v>1338</v>
      </c>
      <c r="AQ635" s="34">
        <f t="shared" si="313"/>
        <v>0</v>
      </c>
      <c r="AR635" s="34" t="s">
        <v>1346</v>
      </c>
      <c r="AS635" s="34">
        <f t="shared" si="314"/>
        <v>0</v>
      </c>
      <c r="AT635" s="34" t="s">
        <v>224</v>
      </c>
      <c r="AU635" s="34" t="s">
        <v>1320</v>
      </c>
      <c r="AV635" s="34">
        <f t="shared" si="315"/>
        <v>0</v>
      </c>
      <c r="AW635" s="34" t="s">
        <v>982</v>
      </c>
      <c r="AX635" s="34">
        <f t="shared" si="315"/>
        <v>0</v>
      </c>
      <c r="AY635" s="34" t="s">
        <v>1361</v>
      </c>
      <c r="AZ635" s="34">
        <f t="shared" si="315"/>
        <v>0</v>
      </c>
      <c r="BA635" s="34" t="s">
        <v>74</v>
      </c>
      <c r="BB635" s="34">
        <f t="shared" si="315"/>
        <v>0</v>
      </c>
      <c r="BC635" s="34" t="s">
        <v>1338</v>
      </c>
      <c r="BD635" s="34">
        <f t="shared" si="316"/>
        <v>0</v>
      </c>
      <c r="BE635" s="34" t="s">
        <v>1346</v>
      </c>
      <c r="BF635" s="34">
        <f t="shared" si="317"/>
        <v>0</v>
      </c>
      <c r="BG635" s="34">
        <v>5</v>
      </c>
      <c r="BH635" s="34" t="s">
        <v>1320</v>
      </c>
      <c r="BI635" s="34">
        <f t="shared" si="318"/>
        <v>0</v>
      </c>
      <c r="BJ635" s="34" t="s">
        <v>982</v>
      </c>
      <c r="BK635" s="34">
        <f t="shared" si="319"/>
        <v>0</v>
      </c>
      <c r="BL635" s="34" t="s">
        <v>1354</v>
      </c>
      <c r="BM635" s="34">
        <f t="shared" si="320"/>
        <v>0</v>
      </c>
      <c r="BN635" s="34" t="s">
        <v>74</v>
      </c>
      <c r="BO635" s="34">
        <f t="shared" si="321"/>
        <v>0</v>
      </c>
      <c r="BP635" s="34" t="s">
        <v>1338</v>
      </c>
      <c r="BQ635" s="34">
        <f t="shared" si="322"/>
        <v>0</v>
      </c>
      <c r="BR635" s="34" t="s">
        <v>1346</v>
      </c>
      <c r="BS635" s="34">
        <f t="shared" si="323"/>
        <v>0</v>
      </c>
      <c r="BT635" s="34">
        <v>5</v>
      </c>
      <c r="BU635" s="34" t="s">
        <v>1320</v>
      </c>
      <c r="BV635" s="34">
        <f t="shared" si="325"/>
        <v>0</v>
      </c>
      <c r="BW635" s="34" t="s">
        <v>1329</v>
      </c>
      <c r="BX635" s="34">
        <f t="shared" si="325"/>
        <v>0</v>
      </c>
      <c r="BY635" s="34" t="s">
        <v>70</v>
      </c>
      <c r="BZ635" s="34">
        <f t="shared" si="325"/>
        <v>0</v>
      </c>
      <c r="CA635" s="34" t="s">
        <v>21</v>
      </c>
      <c r="CB635" s="34">
        <f t="shared" si="325"/>
        <v>0</v>
      </c>
      <c r="CC635" s="34" t="s">
        <v>1338</v>
      </c>
      <c r="CD635" s="34">
        <f t="shared" si="325"/>
        <v>0</v>
      </c>
      <c r="CE635" s="34" t="s">
        <v>1346</v>
      </c>
      <c r="CF635" s="34">
        <f t="shared" si="326"/>
        <v>0</v>
      </c>
      <c r="CG635" s="34">
        <v>5</v>
      </c>
      <c r="CH635" s="34" t="s">
        <v>1320</v>
      </c>
      <c r="CI635" s="34">
        <f t="shared" si="327"/>
        <v>0</v>
      </c>
      <c r="CJ635" s="34" t="s">
        <v>1329</v>
      </c>
      <c r="CK635" s="34">
        <f t="shared" si="328"/>
        <v>0</v>
      </c>
      <c r="CL635" s="34" t="s">
        <v>70</v>
      </c>
      <c r="CM635" s="34">
        <f t="shared" si="329"/>
        <v>0</v>
      </c>
      <c r="CN635" s="34" t="s">
        <v>1337</v>
      </c>
      <c r="CO635" s="34">
        <f t="shared" si="330"/>
        <v>0</v>
      </c>
      <c r="CP635" s="34" t="s">
        <v>1338</v>
      </c>
      <c r="CQ635" s="34">
        <f t="shared" si="331"/>
        <v>0</v>
      </c>
      <c r="CR635" s="34" t="s">
        <v>1346</v>
      </c>
      <c r="CS635" s="34">
        <f t="shared" si="332"/>
        <v>0</v>
      </c>
    </row>
    <row r="636" spans="1:97" s="44" customFormat="1" ht="15.75">
      <c r="A636" s="42" t="s">
        <v>1311</v>
      </c>
      <c r="B636" s="40" t="s">
        <v>807</v>
      </c>
      <c r="C636" s="42" t="s">
        <v>44</v>
      </c>
      <c r="D636" s="42" t="s">
        <v>9</v>
      </c>
      <c r="E636" s="35"/>
      <c r="F636" s="42">
        <v>0.2</v>
      </c>
      <c r="G636" s="34">
        <v>0</v>
      </c>
      <c r="H636" s="34">
        <v>78</v>
      </c>
      <c r="I636" s="34">
        <v>30</v>
      </c>
      <c r="J636" s="34">
        <v>63</v>
      </c>
      <c r="K636" s="73">
        <v>40.5</v>
      </c>
      <c r="L636" s="34">
        <v>52.5</v>
      </c>
      <c r="M636" s="34">
        <v>33</v>
      </c>
      <c r="N636" s="34">
        <v>297</v>
      </c>
      <c r="O636" s="34" t="str">
        <f>IF(D636="理科",IF(N636&gt;=分数线!$C$2,"本科",""),IF(D636="文科",IF(N636&gt;=分数线!$C$3,"本科","")))</f>
        <v/>
      </c>
      <c r="P636" s="34">
        <f t="shared" si="301"/>
        <v>-7.2</v>
      </c>
      <c r="Q636" s="34" t="str">
        <f>IF(D636="理科",IF(N636&gt;=分数线!$C$6,"重本",""),IF(D636="文科",IF(N636&gt;=分数线!$C$7,"重本","")))</f>
        <v/>
      </c>
      <c r="R636" s="34">
        <f t="shared" si="304"/>
        <v>0</v>
      </c>
      <c r="S636" s="34">
        <f t="shared" si="305"/>
        <v>-7.2</v>
      </c>
      <c r="T636" s="34">
        <v>2</v>
      </c>
      <c r="U636" s="34" t="s">
        <v>1321</v>
      </c>
      <c r="V636" s="34">
        <f t="shared" si="306"/>
        <v>-0.12000000000000001</v>
      </c>
      <c r="W636" s="34" t="s">
        <v>1364</v>
      </c>
      <c r="X636" s="34">
        <f t="shared" si="306"/>
        <v>-0.12000000000000001</v>
      </c>
      <c r="Y636" s="34" t="s">
        <v>1333</v>
      </c>
      <c r="Z636" s="34">
        <f t="shared" si="306"/>
        <v>-0.12000000000000001</v>
      </c>
      <c r="AA636" s="34" t="s">
        <v>1336</v>
      </c>
      <c r="AB636" s="34">
        <f t="shared" si="306"/>
        <v>-0.12000000000000001</v>
      </c>
      <c r="AC636" s="34" t="s">
        <v>1338</v>
      </c>
      <c r="AD636" s="34">
        <f t="shared" si="307"/>
        <v>-0.12000000000000001</v>
      </c>
      <c r="AE636" s="34" t="s">
        <v>1368</v>
      </c>
      <c r="AF636" s="34">
        <f t="shared" si="308"/>
        <v>-0.12000000000000001</v>
      </c>
      <c r="AG636" s="34" t="s">
        <v>222</v>
      </c>
      <c r="AH636" s="34" t="s">
        <v>1321</v>
      </c>
      <c r="AI636" s="34">
        <f t="shared" si="309"/>
        <v>-0.12000000000000001</v>
      </c>
      <c r="AJ636" s="34" t="s">
        <v>1364</v>
      </c>
      <c r="AK636" s="34">
        <f t="shared" si="310"/>
        <v>-0.12000000000000001</v>
      </c>
      <c r="AL636" s="34" t="s">
        <v>1333</v>
      </c>
      <c r="AM636" s="34">
        <f t="shared" si="311"/>
        <v>-0.12000000000000001</v>
      </c>
      <c r="AN636" s="34" t="s">
        <v>1336</v>
      </c>
      <c r="AO636" s="34">
        <f t="shared" si="312"/>
        <v>-0.12000000000000001</v>
      </c>
      <c r="AP636" s="34" t="s">
        <v>1338</v>
      </c>
      <c r="AQ636" s="34">
        <f t="shared" si="313"/>
        <v>-0.12000000000000001</v>
      </c>
      <c r="AR636" s="34" t="s">
        <v>1347</v>
      </c>
      <c r="AS636" s="34">
        <f t="shared" si="314"/>
        <v>-0.12000000000000001</v>
      </c>
      <c r="AT636" s="34" t="s">
        <v>222</v>
      </c>
      <c r="AU636" s="34" t="s">
        <v>1321</v>
      </c>
      <c r="AV636" s="34">
        <f t="shared" si="315"/>
        <v>-0.18000000000000002</v>
      </c>
      <c r="AW636" s="34" t="s">
        <v>1328</v>
      </c>
      <c r="AX636" s="34">
        <f t="shared" si="315"/>
        <v>-0.18000000000000002</v>
      </c>
      <c r="AY636" s="34" t="s">
        <v>1333</v>
      </c>
      <c r="AZ636" s="34">
        <f t="shared" si="315"/>
        <v>-0.18000000000000002</v>
      </c>
      <c r="BA636" s="34" t="s">
        <v>74</v>
      </c>
      <c r="BB636" s="34">
        <f t="shared" si="315"/>
        <v>-0.18000000000000002</v>
      </c>
      <c r="BC636" s="34" t="s">
        <v>1338</v>
      </c>
      <c r="BD636" s="34">
        <f t="shared" si="316"/>
        <v>-0.18000000000000002</v>
      </c>
      <c r="BE636" s="34" t="s">
        <v>1347</v>
      </c>
      <c r="BF636" s="34">
        <f t="shared" si="317"/>
        <v>-0.18000000000000002</v>
      </c>
      <c r="BG636" s="34" t="e">
        <v>#N/A</v>
      </c>
      <c r="BH636" s="34" t="e">
        <v>#N/A</v>
      </c>
      <c r="BI636" s="34">
        <f t="shared" si="318"/>
        <v>-0.18000000000000002</v>
      </c>
      <c r="BJ636" s="34" t="e">
        <v>#N/A</v>
      </c>
      <c r="BK636" s="34">
        <f t="shared" si="319"/>
        <v>-0.18000000000000002</v>
      </c>
      <c r="BL636" s="34" t="e">
        <v>#N/A</v>
      </c>
      <c r="BM636" s="34">
        <f t="shared" si="320"/>
        <v>-0.18000000000000002</v>
      </c>
      <c r="BN636" s="34" t="e">
        <v>#N/A</v>
      </c>
      <c r="BO636" s="34">
        <f t="shared" si="321"/>
        <v>-0.18000000000000002</v>
      </c>
      <c r="BP636" s="34" t="e">
        <v>#N/A</v>
      </c>
      <c r="BQ636" s="34">
        <f t="shared" si="322"/>
        <v>-0.18000000000000002</v>
      </c>
      <c r="BR636" s="34" t="e">
        <v>#N/A</v>
      </c>
      <c r="BS636" s="34">
        <f t="shared" si="323"/>
        <v>-0.18000000000000002</v>
      </c>
      <c r="BT636" s="34" t="e">
        <v>#N/A</v>
      </c>
      <c r="BU636" s="34" t="e">
        <v>#N/A</v>
      </c>
      <c r="BV636" s="34">
        <f t="shared" si="325"/>
        <v>-0.3</v>
      </c>
      <c r="BW636" s="34" t="e">
        <v>#N/A</v>
      </c>
      <c r="BX636" s="34">
        <f t="shared" si="325"/>
        <v>-0.3</v>
      </c>
      <c r="BY636" s="34" t="s">
        <v>1333</v>
      </c>
      <c r="BZ636" s="34">
        <f t="shared" si="325"/>
        <v>-0.3</v>
      </c>
      <c r="CA636" s="34" t="e">
        <v>#N/A</v>
      </c>
      <c r="CB636" s="34">
        <f t="shared" si="325"/>
        <v>-0.3</v>
      </c>
      <c r="CC636" s="34" t="e">
        <v>#N/A</v>
      </c>
      <c r="CD636" s="34">
        <f t="shared" si="325"/>
        <v>-0.3</v>
      </c>
      <c r="CE636" s="34" t="e">
        <v>#N/A</v>
      </c>
      <c r="CF636" s="34">
        <f t="shared" si="326"/>
        <v>-0.3</v>
      </c>
      <c r="CG636" s="34">
        <v>2</v>
      </c>
      <c r="CH636" s="34" t="s">
        <v>1321</v>
      </c>
      <c r="CI636" s="34">
        <f t="shared" si="327"/>
        <v>-0.3</v>
      </c>
      <c r="CJ636" s="34" t="s">
        <v>1328</v>
      </c>
      <c r="CK636" s="34">
        <f t="shared" si="328"/>
        <v>-0.3</v>
      </c>
      <c r="CL636" s="34" t="s">
        <v>1333</v>
      </c>
      <c r="CM636" s="34">
        <f t="shared" si="329"/>
        <v>-0.3</v>
      </c>
      <c r="CN636" s="34" t="s">
        <v>1337</v>
      </c>
      <c r="CO636" s="34">
        <f t="shared" si="330"/>
        <v>-0.3</v>
      </c>
      <c r="CP636" s="34" t="s">
        <v>1338</v>
      </c>
      <c r="CQ636" s="34">
        <f t="shared" si="331"/>
        <v>-0.3</v>
      </c>
      <c r="CR636" s="34" t="s">
        <v>1347</v>
      </c>
      <c r="CS636" s="34">
        <f t="shared" si="332"/>
        <v>-0.3</v>
      </c>
    </row>
    <row r="637" spans="1:97" s="44" customFormat="1" ht="15.75">
      <c r="A637" s="42" t="s">
        <v>1312</v>
      </c>
      <c r="B637" s="40" t="s">
        <v>808</v>
      </c>
      <c r="C637" s="42" t="s">
        <v>44</v>
      </c>
      <c r="D637" s="42" t="s">
        <v>9</v>
      </c>
      <c r="E637" s="35"/>
      <c r="F637" s="42">
        <v>0</v>
      </c>
      <c r="G637" s="34">
        <v>0</v>
      </c>
      <c r="H637" s="34">
        <v>86</v>
      </c>
      <c r="I637" s="34">
        <v>46</v>
      </c>
      <c r="J637" s="34">
        <v>29</v>
      </c>
      <c r="K637" s="73">
        <v>44.5</v>
      </c>
      <c r="L637" s="34">
        <v>48</v>
      </c>
      <c r="M637" s="34">
        <v>35</v>
      </c>
      <c r="N637" s="34">
        <v>289</v>
      </c>
      <c r="O637" s="34" t="str">
        <f>IF(D637="理科",IF(N637&gt;=分数线!$C$2,"本科",""),IF(D637="文科",IF(N637&gt;=分数线!$C$3,"本科","")))</f>
        <v/>
      </c>
      <c r="P637" s="34">
        <f t="shared" si="301"/>
        <v>0</v>
      </c>
      <c r="Q637" s="34" t="str">
        <f>IF(D637="理科",IF(N637&gt;=分数线!$C$6,"重本",""),IF(D637="文科",IF(N637&gt;=分数线!$C$7,"重本","")))</f>
        <v/>
      </c>
      <c r="R637" s="34">
        <f t="shared" si="304"/>
        <v>0</v>
      </c>
      <c r="S637" s="34">
        <f t="shared" si="305"/>
        <v>0</v>
      </c>
      <c r="T637" s="34">
        <v>3</v>
      </c>
      <c r="U637" s="34" t="s">
        <v>1326</v>
      </c>
      <c r="V637" s="34">
        <f t="shared" si="306"/>
        <v>0</v>
      </c>
      <c r="W637" s="34" t="s">
        <v>1327</v>
      </c>
      <c r="X637" s="34">
        <f t="shared" si="306"/>
        <v>0</v>
      </c>
      <c r="Y637" s="34" t="s">
        <v>69</v>
      </c>
      <c r="Z637" s="34">
        <f t="shared" si="306"/>
        <v>0</v>
      </c>
      <c r="AA637" s="34" t="s">
        <v>1367</v>
      </c>
      <c r="AB637" s="34">
        <f t="shared" si="306"/>
        <v>0</v>
      </c>
      <c r="AC637" s="34" t="s">
        <v>75</v>
      </c>
      <c r="AD637" s="34">
        <f t="shared" si="307"/>
        <v>0</v>
      </c>
      <c r="AE637" s="34" t="s">
        <v>1347</v>
      </c>
      <c r="AF637" s="34">
        <f t="shared" si="308"/>
        <v>0</v>
      </c>
      <c r="AG637" s="34" t="s">
        <v>223</v>
      </c>
      <c r="AH637" s="34" t="s">
        <v>1326</v>
      </c>
      <c r="AI637" s="34">
        <f t="shared" si="309"/>
        <v>0</v>
      </c>
      <c r="AJ637" s="34" t="s">
        <v>1327</v>
      </c>
      <c r="AK637" s="34">
        <f t="shared" si="310"/>
        <v>0</v>
      </c>
      <c r="AL637" s="34" t="s">
        <v>1333</v>
      </c>
      <c r="AM637" s="34">
        <f t="shared" si="311"/>
        <v>0</v>
      </c>
      <c r="AN637" s="34" t="s">
        <v>1367</v>
      </c>
      <c r="AO637" s="34">
        <f t="shared" si="312"/>
        <v>0</v>
      </c>
      <c r="AP637" s="34" t="s">
        <v>1338</v>
      </c>
      <c r="AQ637" s="34">
        <f t="shared" si="313"/>
        <v>0</v>
      </c>
      <c r="AR637" s="34" t="s">
        <v>1347</v>
      </c>
      <c r="AS637" s="34">
        <f t="shared" si="314"/>
        <v>0</v>
      </c>
      <c r="AT637" s="34" t="s">
        <v>223</v>
      </c>
      <c r="AU637" s="34" t="s">
        <v>1323</v>
      </c>
      <c r="AV637" s="34">
        <f t="shared" si="315"/>
        <v>0</v>
      </c>
      <c r="AW637" s="34" t="s">
        <v>1327</v>
      </c>
      <c r="AX637" s="34">
        <f t="shared" si="315"/>
        <v>0</v>
      </c>
      <c r="AY637" s="34" t="s">
        <v>1355</v>
      </c>
      <c r="AZ637" s="34">
        <f t="shared" si="315"/>
        <v>0</v>
      </c>
      <c r="BA637" s="34" t="s">
        <v>1336</v>
      </c>
      <c r="BB637" s="34">
        <f t="shared" si="315"/>
        <v>0</v>
      </c>
      <c r="BC637" s="34" t="s">
        <v>75</v>
      </c>
      <c r="BD637" s="34">
        <f t="shared" si="316"/>
        <v>0</v>
      </c>
      <c r="BE637" s="34" t="s">
        <v>1347</v>
      </c>
      <c r="BF637" s="34">
        <f t="shared" si="317"/>
        <v>0</v>
      </c>
      <c r="BG637" s="34">
        <v>3</v>
      </c>
      <c r="BH637" s="34" t="s">
        <v>1323</v>
      </c>
      <c r="BI637" s="34">
        <f t="shared" si="318"/>
        <v>0</v>
      </c>
      <c r="BJ637" s="34" t="s">
        <v>1327</v>
      </c>
      <c r="BK637" s="34">
        <f t="shared" si="319"/>
        <v>0</v>
      </c>
      <c r="BL637" s="34" t="s">
        <v>1355</v>
      </c>
      <c r="BM637" s="34">
        <f t="shared" si="320"/>
        <v>0</v>
      </c>
      <c r="BN637" s="34" t="s">
        <v>1336</v>
      </c>
      <c r="BO637" s="34">
        <f t="shared" si="321"/>
        <v>0</v>
      </c>
      <c r="BP637" s="34" t="s">
        <v>1338</v>
      </c>
      <c r="BQ637" s="34">
        <f t="shared" si="322"/>
        <v>0</v>
      </c>
      <c r="BR637" s="34" t="s">
        <v>1347</v>
      </c>
      <c r="BS637" s="34">
        <f t="shared" si="323"/>
        <v>0</v>
      </c>
      <c r="BT637" s="34">
        <v>3</v>
      </c>
      <c r="BU637" s="34" t="s">
        <v>1322</v>
      </c>
      <c r="BV637" s="34">
        <f t="shared" si="325"/>
        <v>0</v>
      </c>
      <c r="BW637" s="34" t="s">
        <v>1327</v>
      </c>
      <c r="BX637" s="34">
        <f t="shared" si="325"/>
        <v>0</v>
      </c>
      <c r="BY637" s="34" t="s">
        <v>71</v>
      </c>
      <c r="BZ637" s="34">
        <f t="shared" si="325"/>
        <v>0</v>
      </c>
      <c r="CA637" s="34" t="s">
        <v>1336</v>
      </c>
      <c r="CB637" s="34">
        <f t="shared" si="325"/>
        <v>0</v>
      </c>
      <c r="CC637" s="34" t="s">
        <v>1338</v>
      </c>
      <c r="CD637" s="34">
        <f t="shared" si="325"/>
        <v>0</v>
      </c>
      <c r="CE637" s="34" t="s">
        <v>1347</v>
      </c>
      <c r="CF637" s="34">
        <f t="shared" si="326"/>
        <v>0</v>
      </c>
      <c r="CG637" s="34">
        <v>3</v>
      </c>
      <c r="CH637" s="34" t="s">
        <v>1322</v>
      </c>
      <c r="CI637" s="34">
        <f t="shared" si="327"/>
        <v>0</v>
      </c>
      <c r="CJ637" s="34" t="s">
        <v>1327</v>
      </c>
      <c r="CK637" s="34">
        <f t="shared" si="328"/>
        <v>0</v>
      </c>
      <c r="CL637" s="34" t="s">
        <v>71</v>
      </c>
      <c r="CM637" s="34">
        <f t="shared" si="329"/>
        <v>0</v>
      </c>
      <c r="CN637" s="34" t="s">
        <v>1338</v>
      </c>
      <c r="CO637" s="34">
        <f t="shared" si="330"/>
        <v>0</v>
      </c>
      <c r="CP637" s="34" t="s">
        <v>1336</v>
      </c>
      <c r="CQ637" s="34">
        <f t="shared" si="331"/>
        <v>0</v>
      </c>
      <c r="CR637" s="34" t="s">
        <v>1347</v>
      </c>
      <c r="CS637" s="34">
        <f t="shared" si="332"/>
        <v>0</v>
      </c>
    </row>
    <row r="638" spans="1:97" s="44" customFormat="1" ht="15.75">
      <c r="A638" s="42" t="s">
        <v>1313</v>
      </c>
      <c r="B638" s="40" t="s">
        <v>809</v>
      </c>
      <c r="C638" s="42" t="s">
        <v>44</v>
      </c>
      <c r="D638" s="42" t="s">
        <v>9</v>
      </c>
      <c r="E638" s="35"/>
      <c r="F638" s="42">
        <v>0</v>
      </c>
      <c r="G638" s="34">
        <v>0</v>
      </c>
      <c r="H638" s="34">
        <v>81</v>
      </c>
      <c r="I638" s="34">
        <v>42</v>
      </c>
      <c r="J638" s="34">
        <v>38</v>
      </c>
      <c r="K638" s="73">
        <v>39</v>
      </c>
      <c r="L638" s="34">
        <v>45</v>
      </c>
      <c r="M638" s="34">
        <v>43</v>
      </c>
      <c r="N638" s="34">
        <v>288</v>
      </c>
      <c r="O638" s="34" t="str">
        <f>IF(D638="理科",IF(N638&gt;=分数线!$C$2,"本科",""),IF(D638="文科",IF(N638&gt;=分数线!$C$3,"本科","")))</f>
        <v/>
      </c>
      <c r="P638" s="34">
        <f t="shared" si="301"/>
        <v>0</v>
      </c>
      <c r="Q638" s="34" t="str">
        <f>IF(D638="理科",IF(N638&gt;=分数线!$C$6,"重本",""),IF(D638="文科",IF(N638&gt;=分数线!$C$7,"重本","")))</f>
        <v/>
      </c>
      <c r="R638" s="34">
        <f t="shared" si="304"/>
        <v>0</v>
      </c>
      <c r="S638" s="34">
        <f t="shared" si="305"/>
        <v>0</v>
      </c>
      <c r="T638" s="34">
        <v>5</v>
      </c>
      <c r="U638" s="34" t="s">
        <v>1320</v>
      </c>
      <c r="V638" s="34">
        <f t="shared" si="306"/>
        <v>0</v>
      </c>
      <c r="W638" s="34" t="s">
        <v>1328</v>
      </c>
      <c r="X638" s="34">
        <f t="shared" si="306"/>
        <v>0</v>
      </c>
      <c r="Y638" s="34" t="s">
        <v>1353</v>
      </c>
      <c r="Z638" s="34">
        <f t="shared" si="306"/>
        <v>0</v>
      </c>
      <c r="AA638" s="34" t="s">
        <v>74</v>
      </c>
      <c r="AB638" s="34">
        <f t="shared" si="306"/>
        <v>0</v>
      </c>
      <c r="AC638" s="34" t="s">
        <v>1338</v>
      </c>
      <c r="AD638" s="34">
        <f t="shared" si="307"/>
        <v>0</v>
      </c>
      <c r="AE638" s="34" t="s">
        <v>1346</v>
      </c>
      <c r="AF638" s="34">
        <f t="shared" si="308"/>
        <v>0</v>
      </c>
      <c r="AG638" s="34" t="s">
        <v>224</v>
      </c>
      <c r="AH638" s="34" t="s">
        <v>1320</v>
      </c>
      <c r="AI638" s="34">
        <f t="shared" si="309"/>
        <v>0</v>
      </c>
      <c r="AJ638" s="34" t="s">
        <v>1328</v>
      </c>
      <c r="AK638" s="34">
        <f t="shared" si="310"/>
        <v>0</v>
      </c>
      <c r="AL638" s="34" t="s">
        <v>1353</v>
      </c>
      <c r="AM638" s="34">
        <f t="shared" si="311"/>
        <v>0</v>
      </c>
      <c r="AN638" s="34" t="s">
        <v>74</v>
      </c>
      <c r="AO638" s="34">
        <f t="shared" si="312"/>
        <v>0</v>
      </c>
      <c r="AP638" s="34" t="s">
        <v>1338</v>
      </c>
      <c r="AQ638" s="34">
        <f t="shared" si="313"/>
        <v>0</v>
      </c>
      <c r="AR638" s="34" t="s">
        <v>1346</v>
      </c>
      <c r="AS638" s="34">
        <f t="shared" si="314"/>
        <v>0</v>
      </c>
      <c r="AT638" s="34" t="e">
        <v>#N/A</v>
      </c>
      <c r="AU638" s="34" t="e">
        <v>#N/A</v>
      </c>
      <c r="AV638" s="34">
        <f t="shared" si="315"/>
        <v>0</v>
      </c>
      <c r="AW638" s="34" t="e">
        <v>#N/A</v>
      </c>
      <c r="AX638" s="34">
        <f t="shared" si="315"/>
        <v>0</v>
      </c>
      <c r="AY638" s="34" t="e">
        <v>#N/A</v>
      </c>
      <c r="AZ638" s="34">
        <f t="shared" si="315"/>
        <v>0</v>
      </c>
      <c r="BA638" s="34" t="e">
        <v>#N/A</v>
      </c>
      <c r="BB638" s="34">
        <f t="shared" si="315"/>
        <v>0</v>
      </c>
      <c r="BC638" s="34" t="e">
        <v>#N/A</v>
      </c>
      <c r="BD638" s="34">
        <f t="shared" si="316"/>
        <v>0</v>
      </c>
      <c r="BE638" s="34" t="e">
        <v>#N/A</v>
      </c>
      <c r="BF638" s="34">
        <f t="shared" si="317"/>
        <v>0</v>
      </c>
      <c r="BG638" s="34" t="e">
        <v>#N/A</v>
      </c>
      <c r="BH638" s="34" t="e">
        <v>#N/A</v>
      </c>
      <c r="BI638" s="34">
        <f t="shared" si="318"/>
        <v>0</v>
      </c>
      <c r="BJ638" s="34" t="e">
        <v>#N/A</v>
      </c>
      <c r="BK638" s="34">
        <f t="shared" si="319"/>
        <v>0</v>
      </c>
      <c r="BL638" s="34" t="e">
        <v>#N/A</v>
      </c>
      <c r="BM638" s="34">
        <f t="shared" si="320"/>
        <v>0</v>
      </c>
      <c r="BN638" s="34" t="e">
        <v>#N/A</v>
      </c>
      <c r="BO638" s="34">
        <f t="shared" si="321"/>
        <v>0</v>
      </c>
      <c r="BP638" s="34" t="e">
        <v>#N/A</v>
      </c>
      <c r="BQ638" s="34">
        <f t="shared" si="322"/>
        <v>0</v>
      </c>
      <c r="BR638" s="34" t="e">
        <v>#N/A</v>
      </c>
      <c r="BS638" s="34">
        <f t="shared" si="323"/>
        <v>0</v>
      </c>
      <c r="BT638" s="34">
        <v>5</v>
      </c>
      <c r="BU638" s="34" t="s">
        <v>1320</v>
      </c>
      <c r="BV638" s="34">
        <f t="shared" si="325"/>
        <v>0</v>
      </c>
      <c r="BW638" s="34" t="s">
        <v>1329</v>
      </c>
      <c r="BX638" s="34">
        <f t="shared" si="325"/>
        <v>0</v>
      </c>
      <c r="BY638" s="34" t="s">
        <v>70</v>
      </c>
      <c r="BZ638" s="34">
        <f t="shared" si="325"/>
        <v>0</v>
      </c>
      <c r="CA638" s="34" t="s">
        <v>21</v>
      </c>
      <c r="CB638" s="34">
        <f t="shared" si="325"/>
        <v>0</v>
      </c>
      <c r="CC638" s="34" t="s">
        <v>1338</v>
      </c>
      <c r="CD638" s="34">
        <f t="shared" si="325"/>
        <v>0</v>
      </c>
      <c r="CE638" s="34" t="s">
        <v>1346</v>
      </c>
      <c r="CF638" s="34">
        <f t="shared" si="326"/>
        <v>0</v>
      </c>
      <c r="CG638" s="34">
        <v>5</v>
      </c>
      <c r="CH638" s="34" t="s">
        <v>1320</v>
      </c>
      <c r="CI638" s="34">
        <f t="shared" si="327"/>
        <v>0</v>
      </c>
      <c r="CJ638" s="34" t="s">
        <v>1329</v>
      </c>
      <c r="CK638" s="34">
        <f t="shared" si="328"/>
        <v>0</v>
      </c>
      <c r="CL638" s="34" t="s">
        <v>70</v>
      </c>
      <c r="CM638" s="34">
        <f t="shared" si="329"/>
        <v>0</v>
      </c>
      <c r="CN638" s="34" t="s">
        <v>1337</v>
      </c>
      <c r="CO638" s="34">
        <f t="shared" si="330"/>
        <v>0</v>
      </c>
      <c r="CP638" s="34" t="s">
        <v>1338</v>
      </c>
      <c r="CQ638" s="34">
        <f t="shared" si="331"/>
        <v>0</v>
      </c>
      <c r="CR638" s="34" t="s">
        <v>1346</v>
      </c>
      <c r="CS638" s="34">
        <f t="shared" si="332"/>
        <v>0</v>
      </c>
    </row>
    <row r="639" spans="1:97" s="44" customFormat="1" ht="15.75">
      <c r="A639" s="42" t="s">
        <v>1314</v>
      </c>
      <c r="B639" s="40" t="s">
        <v>810</v>
      </c>
      <c r="C639" s="42" t="s">
        <v>44</v>
      </c>
      <c r="D639" s="42" t="s">
        <v>9</v>
      </c>
      <c r="E639" s="35"/>
      <c r="F639" s="42">
        <v>0</v>
      </c>
      <c r="G639" s="34">
        <v>0</v>
      </c>
      <c r="H639" s="34">
        <v>86</v>
      </c>
      <c r="I639" s="34">
        <v>34</v>
      </c>
      <c r="J639" s="34">
        <v>32</v>
      </c>
      <c r="K639" s="73">
        <v>45</v>
      </c>
      <c r="L639" s="34">
        <v>47</v>
      </c>
      <c r="M639" s="34">
        <v>34</v>
      </c>
      <c r="N639" s="34">
        <v>278</v>
      </c>
      <c r="O639" s="34" t="str">
        <f>IF(D639="理科",IF(N639&gt;=分数线!$C$2,"本科",""),IF(D639="文科",IF(N639&gt;=分数线!$C$3,"本科","")))</f>
        <v/>
      </c>
      <c r="P639" s="34">
        <f t="shared" si="301"/>
        <v>0</v>
      </c>
      <c r="Q639" s="34" t="str">
        <f>IF(D639="理科",IF(N639&gt;=分数线!$C$6,"重本",""),IF(D639="文科",IF(N639&gt;=分数线!$C$7,"重本","")))</f>
        <v/>
      </c>
      <c r="R639" s="34">
        <f t="shared" si="304"/>
        <v>0</v>
      </c>
      <c r="S639" s="34">
        <f t="shared" si="305"/>
        <v>0</v>
      </c>
      <c r="T639" s="34">
        <v>3</v>
      </c>
      <c r="U639" s="34" t="s">
        <v>1326</v>
      </c>
      <c r="V639" s="34">
        <f t="shared" si="306"/>
        <v>0</v>
      </c>
      <c r="W639" s="34" t="s">
        <v>1327</v>
      </c>
      <c r="X639" s="34">
        <f t="shared" si="306"/>
        <v>0</v>
      </c>
      <c r="Y639" s="34" t="s">
        <v>69</v>
      </c>
      <c r="Z639" s="34">
        <f t="shared" si="306"/>
        <v>0</v>
      </c>
      <c r="AA639" s="34" t="s">
        <v>1367</v>
      </c>
      <c r="AB639" s="34">
        <f t="shared" si="306"/>
        <v>0</v>
      </c>
      <c r="AC639" s="34" t="s">
        <v>75</v>
      </c>
      <c r="AD639" s="34">
        <f t="shared" si="307"/>
        <v>0</v>
      </c>
      <c r="AE639" s="34" t="s">
        <v>1347</v>
      </c>
      <c r="AF639" s="34">
        <f t="shared" si="308"/>
        <v>0</v>
      </c>
      <c r="AG639" s="34" t="s">
        <v>223</v>
      </c>
      <c r="AH639" s="34" t="s">
        <v>1326</v>
      </c>
      <c r="AI639" s="34">
        <f t="shared" si="309"/>
        <v>0</v>
      </c>
      <c r="AJ639" s="34" t="s">
        <v>1327</v>
      </c>
      <c r="AK639" s="34">
        <f t="shared" si="310"/>
        <v>0</v>
      </c>
      <c r="AL639" s="34" t="s">
        <v>1333</v>
      </c>
      <c r="AM639" s="34">
        <f t="shared" si="311"/>
        <v>0</v>
      </c>
      <c r="AN639" s="34" t="s">
        <v>1367</v>
      </c>
      <c r="AO639" s="34">
        <f t="shared" si="312"/>
        <v>0</v>
      </c>
      <c r="AP639" s="34" t="s">
        <v>1338</v>
      </c>
      <c r="AQ639" s="34">
        <f t="shared" si="313"/>
        <v>0</v>
      </c>
      <c r="AR639" s="34" t="s">
        <v>1347</v>
      </c>
      <c r="AS639" s="34">
        <f t="shared" si="314"/>
        <v>0</v>
      </c>
      <c r="AT639" s="34" t="s">
        <v>223</v>
      </c>
      <c r="AU639" s="34" t="s">
        <v>1323</v>
      </c>
      <c r="AV639" s="34">
        <f t="shared" si="315"/>
        <v>0</v>
      </c>
      <c r="AW639" s="34" t="s">
        <v>1327</v>
      </c>
      <c r="AX639" s="34">
        <f t="shared" si="315"/>
        <v>0</v>
      </c>
      <c r="AY639" s="34" t="s">
        <v>1355</v>
      </c>
      <c r="AZ639" s="34">
        <f t="shared" si="315"/>
        <v>0</v>
      </c>
      <c r="BA639" s="34" t="s">
        <v>1336</v>
      </c>
      <c r="BB639" s="34">
        <f t="shared" si="315"/>
        <v>0</v>
      </c>
      <c r="BC639" s="34" t="s">
        <v>75</v>
      </c>
      <c r="BD639" s="34">
        <f t="shared" si="316"/>
        <v>0</v>
      </c>
      <c r="BE639" s="34" t="s">
        <v>1347</v>
      </c>
      <c r="BF639" s="34">
        <f t="shared" si="317"/>
        <v>0</v>
      </c>
      <c r="BG639" s="34">
        <v>3</v>
      </c>
      <c r="BH639" s="34" t="s">
        <v>1323</v>
      </c>
      <c r="BI639" s="34">
        <f t="shared" si="318"/>
        <v>0</v>
      </c>
      <c r="BJ639" s="34" t="s">
        <v>1327</v>
      </c>
      <c r="BK639" s="34">
        <f t="shared" si="319"/>
        <v>0</v>
      </c>
      <c r="BL639" s="34" t="s">
        <v>1355</v>
      </c>
      <c r="BM639" s="34">
        <f t="shared" si="320"/>
        <v>0</v>
      </c>
      <c r="BN639" s="34" t="s">
        <v>1336</v>
      </c>
      <c r="BO639" s="34">
        <f t="shared" si="321"/>
        <v>0</v>
      </c>
      <c r="BP639" s="34" t="s">
        <v>1338</v>
      </c>
      <c r="BQ639" s="34">
        <f t="shared" si="322"/>
        <v>0</v>
      </c>
      <c r="BR639" s="34" t="s">
        <v>1347</v>
      </c>
      <c r="BS639" s="34">
        <f t="shared" si="323"/>
        <v>0</v>
      </c>
      <c r="BT639" s="34">
        <v>3</v>
      </c>
      <c r="BU639" s="34" t="s">
        <v>1322</v>
      </c>
      <c r="BV639" s="34">
        <f t="shared" si="325"/>
        <v>0</v>
      </c>
      <c r="BW639" s="34" t="s">
        <v>1327</v>
      </c>
      <c r="BX639" s="34">
        <f t="shared" si="325"/>
        <v>0</v>
      </c>
      <c r="BY639" s="34" t="s">
        <v>71</v>
      </c>
      <c r="BZ639" s="34">
        <f t="shared" si="325"/>
        <v>0</v>
      </c>
      <c r="CA639" s="34" t="s">
        <v>1336</v>
      </c>
      <c r="CB639" s="34">
        <f t="shared" si="325"/>
        <v>0</v>
      </c>
      <c r="CC639" s="34" t="s">
        <v>1338</v>
      </c>
      <c r="CD639" s="34">
        <f t="shared" si="325"/>
        <v>0</v>
      </c>
      <c r="CE639" s="34" t="s">
        <v>1347</v>
      </c>
      <c r="CF639" s="34">
        <f t="shared" si="326"/>
        <v>0</v>
      </c>
      <c r="CG639" s="34">
        <v>3</v>
      </c>
      <c r="CH639" s="34" t="s">
        <v>1322</v>
      </c>
      <c r="CI639" s="34">
        <f t="shared" si="327"/>
        <v>0</v>
      </c>
      <c r="CJ639" s="34" t="s">
        <v>1327</v>
      </c>
      <c r="CK639" s="34">
        <f t="shared" si="328"/>
        <v>0</v>
      </c>
      <c r="CL639" s="34" t="s">
        <v>71</v>
      </c>
      <c r="CM639" s="34">
        <f t="shared" si="329"/>
        <v>0</v>
      </c>
      <c r="CN639" s="34" t="s">
        <v>1338</v>
      </c>
      <c r="CO639" s="34">
        <f t="shared" si="330"/>
        <v>0</v>
      </c>
      <c r="CP639" s="34" t="s">
        <v>1336</v>
      </c>
      <c r="CQ639" s="34">
        <f t="shared" si="331"/>
        <v>0</v>
      </c>
      <c r="CR639" s="34" t="s">
        <v>1347</v>
      </c>
      <c r="CS639" s="34">
        <f t="shared" si="332"/>
        <v>0</v>
      </c>
    </row>
    <row r="640" spans="1:97" s="44" customFormat="1" ht="15.75">
      <c r="A640" s="42" t="s">
        <v>191</v>
      </c>
      <c r="B640" s="40" t="s">
        <v>811</v>
      </c>
      <c r="C640" s="42" t="s">
        <v>44</v>
      </c>
      <c r="D640" s="42" t="s">
        <v>9</v>
      </c>
      <c r="E640" s="35"/>
      <c r="F640" s="42">
        <v>0</v>
      </c>
      <c r="G640" s="34">
        <v>0</v>
      </c>
      <c r="H640" s="34">
        <v>92</v>
      </c>
      <c r="I640" s="34">
        <v>26</v>
      </c>
      <c r="J640" s="34">
        <v>27</v>
      </c>
      <c r="K640" s="73">
        <v>47</v>
      </c>
      <c r="L640" s="34">
        <v>38</v>
      </c>
      <c r="M640" s="34">
        <v>40</v>
      </c>
      <c r="N640" s="34">
        <v>270</v>
      </c>
      <c r="O640" s="34" t="str">
        <f>IF(D640="理科",IF(N640&gt;=分数线!$C$2,"本科",""),IF(D640="文科",IF(N640&gt;=分数线!$C$3,"本科","")))</f>
        <v/>
      </c>
      <c r="P640" s="34">
        <f t="shared" si="301"/>
        <v>0</v>
      </c>
      <c r="Q640" s="34" t="str">
        <f>IF(D640="理科",IF(N640&gt;=分数线!$C$6,"重本",""),IF(D640="文科",IF(N640&gt;=分数线!$C$7,"重本","")))</f>
        <v/>
      </c>
      <c r="R640" s="34">
        <f t="shared" si="304"/>
        <v>0</v>
      </c>
      <c r="S640" s="34">
        <f t="shared" si="305"/>
        <v>0</v>
      </c>
      <c r="T640" s="34" t="e">
        <v>#N/A</v>
      </c>
      <c r="U640" s="34" t="e">
        <v>#N/A</v>
      </c>
      <c r="V640" s="34">
        <f t="shared" si="306"/>
        <v>0</v>
      </c>
      <c r="W640" s="34" t="e">
        <v>#N/A</v>
      </c>
      <c r="X640" s="34">
        <f t="shared" si="306"/>
        <v>0</v>
      </c>
      <c r="Y640" s="34" t="e">
        <v>#N/A</v>
      </c>
      <c r="Z640" s="34">
        <f t="shared" si="306"/>
        <v>0</v>
      </c>
      <c r="AA640" s="34" t="e">
        <v>#N/A</v>
      </c>
      <c r="AB640" s="34">
        <f t="shared" si="306"/>
        <v>0</v>
      </c>
      <c r="AC640" s="34" t="e">
        <v>#N/A</v>
      </c>
      <c r="AD640" s="34">
        <f t="shared" si="307"/>
        <v>0</v>
      </c>
      <c r="AE640" s="34" t="e">
        <v>#N/A</v>
      </c>
      <c r="AF640" s="34">
        <f t="shared" si="308"/>
        <v>0</v>
      </c>
      <c r="AG640" s="34" t="e">
        <v>#N/A</v>
      </c>
      <c r="AH640" s="34" t="e">
        <v>#N/A</v>
      </c>
      <c r="AI640" s="34">
        <f t="shared" si="309"/>
        <v>0</v>
      </c>
      <c r="AJ640" s="34" t="e">
        <v>#N/A</v>
      </c>
      <c r="AK640" s="34">
        <f t="shared" si="310"/>
        <v>0</v>
      </c>
      <c r="AL640" s="34" t="e">
        <v>#N/A</v>
      </c>
      <c r="AM640" s="34">
        <f t="shared" si="311"/>
        <v>0</v>
      </c>
      <c r="AN640" s="34" t="e">
        <v>#N/A</v>
      </c>
      <c r="AO640" s="34">
        <f t="shared" si="312"/>
        <v>0</v>
      </c>
      <c r="AP640" s="34" t="e">
        <v>#N/A</v>
      </c>
      <c r="AQ640" s="34">
        <f t="shared" si="313"/>
        <v>0</v>
      </c>
      <c r="AR640" s="34" t="e">
        <v>#N/A</v>
      </c>
      <c r="AS640" s="34">
        <f t="shared" si="314"/>
        <v>0</v>
      </c>
      <c r="AT640" s="34" t="s">
        <v>225</v>
      </c>
      <c r="AU640" s="34" t="s">
        <v>1326</v>
      </c>
      <c r="AV640" s="34">
        <f t="shared" si="315"/>
        <v>0</v>
      </c>
      <c r="AW640" s="34" t="s">
        <v>1352</v>
      </c>
      <c r="AX640" s="34">
        <f t="shared" si="315"/>
        <v>0</v>
      </c>
      <c r="AY640" s="34" t="s">
        <v>1355</v>
      </c>
      <c r="AZ640" s="34">
        <f t="shared" si="315"/>
        <v>0</v>
      </c>
      <c r="BA640" s="34" t="s">
        <v>1336</v>
      </c>
      <c r="BB640" s="34">
        <f t="shared" si="315"/>
        <v>0</v>
      </c>
      <c r="BC640" s="34" t="s">
        <v>1341</v>
      </c>
      <c r="BD640" s="34">
        <f t="shared" si="316"/>
        <v>0</v>
      </c>
      <c r="BE640" s="34" t="s">
        <v>1347</v>
      </c>
      <c r="BF640" s="34">
        <f t="shared" si="317"/>
        <v>0</v>
      </c>
      <c r="BG640" s="34">
        <v>4</v>
      </c>
      <c r="BH640" s="34" t="s">
        <v>1350</v>
      </c>
      <c r="BI640" s="34">
        <f t="shared" si="318"/>
        <v>0</v>
      </c>
      <c r="BJ640" s="34" t="s">
        <v>1352</v>
      </c>
      <c r="BK640" s="34">
        <f t="shared" si="319"/>
        <v>0</v>
      </c>
      <c r="BL640" s="34" t="s">
        <v>1355</v>
      </c>
      <c r="BM640" s="34">
        <f t="shared" si="320"/>
        <v>0</v>
      </c>
      <c r="BN640" s="34" t="s">
        <v>1336</v>
      </c>
      <c r="BO640" s="34">
        <f t="shared" si="321"/>
        <v>0</v>
      </c>
      <c r="BP640" s="34" t="s">
        <v>1341</v>
      </c>
      <c r="BQ640" s="34">
        <f t="shared" si="322"/>
        <v>0</v>
      </c>
      <c r="BR640" s="34" t="s">
        <v>1347</v>
      </c>
      <c r="BS640" s="34">
        <f t="shared" si="323"/>
        <v>0</v>
      </c>
      <c r="BT640" s="34">
        <v>4</v>
      </c>
      <c r="BU640" s="34" t="s">
        <v>1322</v>
      </c>
      <c r="BV640" s="34">
        <f t="shared" si="325"/>
        <v>0</v>
      </c>
      <c r="BW640" s="34" t="s">
        <v>1329</v>
      </c>
      <c r="BX640" s="34">
        <f t="shared" si="325"/>
        <v>0</v>
      </c>
      <c r="BY640" s="34" t="s">
        <v>71</v>
      </c>
      <c r="BZ640" s="34">
        <f t="shared" si="325"/>
        <v>0</v>
      </c>
      <c r="CA640" s="34" t="s">
        <v>1336</v>
      </c>
      <c r="CB640" s="34">
        <f t="shared" si="325"/>
        <v>0</v>
      </c>
      <c r="CC640" s="34" t="s">
        <v>1341</v>
      </c>
      <c r="CD640" s="34">
        <f t="shared" si="325"/>
        <v>0</v>
      </c>
      <c r="CE640" s="34" t="s">
        <v>1347</v>
      </c>
      <c r="CF640" s="34">
        <f t="shared" si="326"/>
        <v>0</v>
      </c>
      <c r="CG640" s="34">
        <v>4</v>
      </c>
      <c r="CH640" s="34" t="s">
        <v>1322</v>
      </c>
      <c r="CI640" s="34">
        <f t="shared" si="327"/>
        <v>0</v>
      </c>
      <c r="CJ640" s="34" t="s">
        <v>1329</v>
      </c>
      <c r="CK640" s="34">
        <f t="shared" si="328"/>
        <v>0</v>
      </c>
      <c r="CL640" s="34" t="s">
        <v>71</v>
      </c>
      <c r="CM640" s="34">
        <f t="shared" si="329"/>
        <v>0</v>
      </c>
      <c r="CN640" s="34" t="s">
        <v>1336</v>
      </c>
      <c r="CO640" s="34">
        <f t="shared" si="330"/>
        <v>0</v>
      </c>
      <c r="CP640" s="34" t="s">
        <v>1341</v>
      </c>
      <c r="CQ640" s="34">
        <f t="shared" si="331"/>
        <v>0</v>
      </c>
      <c r="CR640" s="34" t="s">
        <v>1347</v>
      </c>
      <c r="CS640" s="34">
        <f t="shared" si="332"/>
        <v>0</v>
      </c>
    </row>
    <row r="641" spans="1:97" s="44" customFormat="1" ht="15.75">
      <c r="A641" s="42" t="s">
        <v>1315</v>
      </c>
      <c r="B641" s="40" t="s">
        <v>812</v>
      </c>
      <c r="C641" s="42" t="s">
        <v>44</v>
      </c>
      <c r="D641" s="42" t="s">
        <v>9</v>
      </c>
      <c r="E641" s="35"/>
      <c r="F641" s="42">
        <v>0</v>
      </c>
      <c r="G641" s="34">
        <v>0</v>
      </c>
      <c r="H641" s="34">
        <v>75</v>
      </c>
      <c r="I641" s="34">
        <v>42</v>
      </c>
      <c r="J641" s="34">
        <v>38</v>
      </c>
      <c r="K641" s="73">
        <v>39</v>
      </c>
      <c r="L641" s="34">
        <v>43.5</v>
      </c>
      <c r="M641" s="34">
        <v>26</v>
      </c>
      <c r="N641" s="34">
        <v>264</v>
      </c>
      <c r="O641" s="34" t="str">
        <f>IF(D641="理科",IF(N641&gt;=分数线!$C$2,"本科",""),IF(D641="文科",IF(N641&gt;=分数线!$C$3,"本科","")))</f>
        <v/>
      </c>
      <c r="P641" s="34">
        <f t="shared" si="301"/>
        <v>0</v>
      </c>
      <c r="Q641" s="34" t="str">
        <f>IF(D641="理科",IF(N641&gt;=分数线!$C$6,"重本",""),IF(D641="文科",IF(N641&gt;=分数线!$C$7,"重本","")))</f>
        <v/>
      </c>
      <c r="R641" s="34">
        <f t="shared" si="304"/>
        <v>0</v>
      </c>
      <c r="S641" s="34">
        <f t="shared" si="305"/>
        <v>0</v>
      </c>
      <c r="T641" s="34">
        <v>8</v>
      </c>
      <c r="U641" s="34" t="s">
        <v>1324</v>
      </c>
      <c r="V641" s="34">
        <f t="shared" si="306"/>
        <v>0</v>
      </c>
      <c r="W641" s="34" t="s">
        <v>1330</v>
      </c>
      <c r="X641" s="34">
        <f t="shared" si="306"/>
        <v>0</v>
      </c>
      <c r="Y641" s="34" t="s">
        <v>1365</v>
      </c>
      <c r="Z641" s="34">
        <f t="shared" si="306"/>
        <v>0</v>
      </c>
      <c r="AA641" s="34" t="s">
        <v>1336</v>
      </c>
      <c r="AB641" s="34">
        <f t="shared" si="306"/>
        <v>0</v>
      </c>
      <c r="AC641" s="34" t="s">
        <v>1338</v>
      </c>
      <c r="AD641" s="34">
        <f t="shared" si="307"/>
        <v>0</v>
      </c>
      <c r="AE641" s="34" t="s">
        <v>1368</v>
      </c>
      <c r="AF641" s="34">
        <f t="shared" si="308"/>
        <v>0</v>
      </c>
      <c r="AG641" s="34" t="s">
        <v>224</v>
      </c>
      <c r="AH641" s="34" t="s">
        <v>1320</v>
      </c>
      <c r="AI641" s="34">
        <f t="shared" si="309"/>
        <v>0</v>
      </c>
      <c r="AJ641" s="34" t="s">
        <v>1328</v>
      </c>
      <c r="AK641" s="34">
        <f t="shared" si="310"/>
        <v>0</v>
      </c>
      <c r="AL641" s="34" t="s">
        <v>1353</v>
      </c>
      <c r="AM641" s="34">
        <f t="shared" si="311"/>
        <v>0</v>
      </c>
      <c r="AN641" s="34" t="s">
        <v>74</v>
      </c>
      <c r="AO641" s="34">
        <f t="shared" si="312"/>
        <v>0</v>
      </c>
      <c r="AP641" s="34" t="s">
        <v>1338</v>
      </c>
      <c r="AQ641" s="34">
        <f t="shared" si="313"/>
        <v>0</v>
      </c>
      <c r="AR641" s="34" t="s">
        <v>1346</v>
      </c>
      <c r="AS641" s="34">
        <f t="shared" si="314"/>
        <v>0</v>
      </c>
      <c r="AT641" s="34" t="s">
        <v>224</v>
      </c>
      <c r="AU641" s="34" t="s">
        <v>1320</v>
      </c>
      <c r="AV641" s="34">
        <f t="shared" si="315"/>
        <v>0</v>
      </c>
      <c r="AW641" s="34" t="s">
        <v>982</v>
      </c>
      <c r="AX641" s="34">
        <f t="shared" si="315"/>
        <v>0</v>
      </c>
      <c r="AY641" s="34" t="s">
        <v>1361</v>
      </c>
      <c r="AZ641" s="34">
        <f t="shared" si="315"/>
        <v>0</v>
      </c>
      <c r="BA641" s="34" t="s">
        <v>74</v>
      </c>
      <c r="BB641" s="34">
        <f t="shared" si="315"/>
        <v>0</v>
      </c>
      <c r="BC641" s="34" t="s">
        <v>1338</v>
      </c>
      <c r="BD641" s="34">
        <f t="shared" si="316"/>
        <v>0</v>
      </c>
      <c r="BE641" s="34" t="s">
        <v>1346</v>
      </c>
      <c r="BF641" s="34">
        <f t="shared" si="317"/>
        <v>0</v>
      </c>
      <c r="BG641" s="34">
        <v>5</v>
      </c>
      <c r="BH641" s="34" t="s">
        <v>1320</v>
      </c>
      <c r="BI641" s="34">
        <f t="shared" si="318"/>
        <v>0</v>
      </c>
      <c r="BJ641" s="34" t="s">
        <v>982</v>
      </c>
      <c r="BK641" s="34">
        <f t="shared" si="319"/>
        <v>0</v>
      </c>
      <c r="BL641" s="34" t="s">
        <v>1354</v>
      </c>
      <c r="BM641" s="34">
        <f t="shared" si="320"/>
        <v>0</v>
      </c>
      <c r="BN641" s="34" t="s">
        <v>74</v>
      </c>
      <c r="BO641" s="34">
        <f t="shared" si="321"/>
        <v>0</v>
      </c>
      <c r="BP641" s="34" t="s">
        <v>1338</v>
      </c>
      <c r="BQ641" s="34">
        <f t="shared" si="322"/>
        <v>0</v>
      </c>
      <c r="BR641" s="34" t="s">
        <v>1346</v>
      </c>
      <c r="BS641" s="34">
        <f t="shared" si="323"/>
        <v>0</v>
      </c>
      <c r="BT641" s="34">
        <v>5</v>
      </c>
      <c r="BU641" s="34" t="s">
        <v>1320</v>
      </c>
      <c r="BV641" s="34">
        <f t="shared" si="325"/>
        <v>0</v>
      </c>
      <c r="BW641" s="34" t="s">
        <v>1329</v>
      </c>
      <c r="BX641" s="34">
        <f t="shared" si="325"/>
        <v>0</v>
      </c>
      <c r="BY641" s="34" t="s">
        <v>70</v>
      </c>
      <c r="BZ641" s="34">
        <f t="shared" si="325"/>
        <v>0</v>
      </c>
      <c r="CA641" s="34" t="s">
        <v>21</v>
      </c>
      <c r="CB641" s="34">
        <f t="shared" si="325"/>
        <v>0</v>
      </c>
      <c r="CC641" s="34" t="s">
        <v>1338</v>
      </c>
      <c r="CD641" s="34">
        <f t="shared" si="325"/>
        <v>0</v>
      </c>
      <c r="CE641" s="34" t="s">
        <v>1346</v>
      </c>
      <c r="CF641" s="34">
        <f t="shared" si="326"/>
        <v>0</v>
      </c>
      <c r="CG641" s="34">
        <v>5</v>
      </c>
      <c r="CH641" s="34" t="s">
        <v>1320</v>
      </c>
      <c r="CI641" s="34">
        <f t="shared" si="327"/>
        <v>0</v>
      </c>
      <c r="CJ641" s="34" t="s">
        <v>1329</v>
      </c>
      <c r="CK641" s="34">
        <f t="shared" si="328"/>
        <v>0</v>
      </c>
      <c r="CL641" s="34" t="s">
        <v>70</v>
      </c>
      <c r="CM641" s="34">
        <f t="shared" si="329"/>
        <v>0</v>
      </c>
      <c r="CN641" s="34" t="s">
        <v>1337</v>
      </c>
      <c r="CO641" s="34">
        <f t="shared" si="330"/>
        <v>0</v>
      </c>
      <c r="CP641" s="34" t="s">
        <v>1338</v>
      </c>
      <c r="CQ641" s="34">
        <f t="shared" si="331"/>
        <v>0</v>
      </c>
      <c r="CR641" s="34" t="s">
        <v>1346</v>
      </c>
      <c r="CS641" s="34">
        <f t="shared" si="332"/>
        <v>0</v>
      </c>
    </row>
    <row r="642" spans="1:97" s="44" customFormat="1" ht="15.75">
      <c r="A642" s="42" t="s">
        <v>1316</v>
      </c>
      <c r="B642" s="40" t="s">
        <v>813</v>
      </c>
      <c r="C642" s="42" t="s">
        <v>44</v>
      </c>
      <c r="D642" s="42" t="s">
        <v>9</v>
      </c>
      <c r="E642" s="35"/>
      <c r="F642" s="42">
        <v>0</v>
      </c>
      <c r="G642" s="34">
        <v>0</v>
      </c>
      <c r="H642" s="34">
        <v>88</v>
      </c>
      <c r="I642" s="34">
        <v>27</v>
      </c>
      <c r="J642" s="34">
        <v>36</v>
      </c>
      <c r="K642" s="73">
        <v>28</v>
      </c>
      <c r="L642" s="34">
        <v>43</v>
      </c>
      <c r="M642" s="34">
        <v>40</v>
      </c>
      <c r="N642" s="34">
        <v>262</v>
      </c>
      <c r="O642" s="34" t="str">
        <f>IF(D642="理科",IF(N642&gt;=分数线!$C$2,"本科",""),IF(D642="文科",IF(N642&gt;=分数线!$C$3,"本科","")))</f>
        <v/>
      </c>
      <c r="P642" s="34">
        <f t="shared" si="301"/>
        <v>0</v>
      </c>
      <c r="Q642" s="34" t="str">
        <f>IF(D642="理科",IF(N642&gt;=分数线!$C$6,"重本",""),IF(D642="文科",IF(N642&gt;=分数线!$C$7,"重本","")))</f>
        <v/>
      </c>
      <c r="R642" s="34">
        <f t="shared" si="304"/>
        <v>0</v>
      </c>
      <c r="S642" s="34">
        <f t="shared" si="305"/>
        <v>0</v>
      </c>
      <c r="T642" s="34">
        <v>7</v>
      </c>
      <c r="U642" s="34" t="s">
        <v>1362</v>
      </c>
      <c r="V642" s="34">
        <f t="shared" si="306"/>
        <v>0</v>
      </c>
      <c r="W642" s="34" t="s">
        <v>1363</v>
      </c>
      <c r="X642" s="34">
        <f t="shared" si="306"/>
        <v>0</v>
      </c>
      <c r="Y642" s="34" t="s">
        <v>1332</v>
      </c>
      <c r="Z642" s="34">
        <f t="shared" si="306"/>
        <v>0</v>
      </c>
      <c r="AA642" s="34" t="s">
        <v>74</v>
      </c>
      <c r="AB642" s="34">
        <f t="shared" si="306"/>
        <v>0</v>
      </c>
      <c r="AC642" s="34" t="s">
        <v>1341</v>
      </c>
      <c r="AD642" s="34">
        <f t="shared" si="307"/>
        <v>0</v>
      </c>
      <c r="AE642" s="34" t="s">
        <v>1347</v>
      </c>
      <c r="AF642" s="34">
        <f t="shared" si="308"/>
        <v>0</v>
      </c>
      <c r="AG642" s="34" t="s">
        <v>222</v>
      </c>
      <c r="AH642" s="34" t="s">
        <v>1321</v>
      </c>
      <c r="AI642" s="34">
        <f t="shared" si="309"/>
        <v>0</v>
      </c>
      <c r="AJ642" s="34" t="s">
        <v>1364</v>
      </c>
      <c r="AK642" s="34">
        <f t="shared" si="310"/>
        <v>0</v>
      </c>
      <c r="AL642" s="34" t="s">
        <v>1333</v>
      </c>
      <c r="AM642" s="34">
        <f t="shared" si="311"/>
        <v>0</v>
      </c>
      <c r="AN642" s="34" t="s">
        <v>1336</v>
      </c>
      <c r="AO642" s="34">
        <f t="shared" si="312"/>
        <v>0</v>
      </c>
      <c r="AP642" s="34" t="s">
        <v>1338</v>
      </c>
      <c r="AQ642" s="34">
        <f t="shared" si="313"/>
        <v>0</v>
      </c>
      <c r="AR642" s="34" t="s">
        <v>1347</v>
      </c>
      <c r="AS642" s="34">
        <f t="shared" si="314"/>
        <v>0</v>
      </c>
      <c r="AT642" s="34" t="s">
        <v>222</v>
      </c>
      <c r="AU642" s="34" t="s">
        <v>1321</v>
      </c>
      <c r="AV642" s="34">
        <f t="shared" si="315"/>
        <v>0</v>
      </c>
      <c r="AW642" s="34" t="s">
        <v>1328</v>
      </c>
      <c r="AX642" s="34">
        <f t="shared" si="315"/>
        <v>0</v>
      </c>
      <c r="AY642" s="34" t="s">
        <v>1333</v>
      </c>
      <c r="AZ642" s="34">
        <f t="shared" si="315"/>
        <v>0</v>
      </c>
      <c r="BA642" s="34" t="s">
        <v>74</v>
      </c>
      <c r="BB642" s="34">
        <f t="shared" si="315"/>
        <v>0</v>
      </c>
      <c r="BC642" s="34" t="s">
        <v>1338</v>
      </c>
      <c r="BD642" s="34">
        <f t="shared" si="316"/>
        <v>0</v>
      </c>
      <c r="BE642" s="34" t="s">
        <v>1347</v>
      </c>
      <c r="BF642" s="34">
        <f t="shared" si="317"/>
        <v>0</v>
      </c>
      <c r="BG642" s="34">
        <v>2</v>
      </c>
      <c r="BH642" s="34" t="s">
        <v>1321</v>
      </c>
      <c r="BI642" s="34">
        <f t="shared" si="318"/>
        <v>0</v>
      </c>
      <c r="BJ642" s="34" t="s">
        <v>1328</v>
      </c>
      <c r="BK642" s="34">
        <f t="shared" si="319"/>
        <v>0</v>
      </c>
      <c r="BL642" s="34" t="s">
        <v>1333</v>
      </c>
      <c r="BM642" s="34">
        <f t="shared" si="320"/>
        <v>0</v>
      </c>
      <c r="BN642" s="34" t="s">
        <v>74</v>
      </c>
      <c r="BO642" s="34">
        <f t="shared" si="321"/>
        <v>0</v>
      </c>
      <c r="BP642" s="34" t="s">
        <v>1338</v>
      </c>
      <c r="BQ642" s="34">
        <f t="shared" si="322"/>
        <v>0</v>
      </c>
      <c r="BR642" s="34" t="s">
        <v>1347</v>
      </c>
      <c r="BS642" s="34">
        <f t="shared" si="323"/>
        <v>0</v>
      </c>
      <c r="BT642" s="34">
        <v>2</v>
      </c>
      <c r="BU642" s="34" t="s">
        <v>1321</v>
      </c>
      <c r="BV642" s="34">
        <f t="shared" si="325"/>
        <v>0</v>
      </c>
      <c r="BW642" s="34" t="s">
        <v>1328</v>
      </c>
      <c r="BX642" s="34">
        <f t="shared" si="325"/>
        <v>0</v>
      </c>
      <c r="BY642" s="34" t="s">
        <v>1333</v>
      </c>
      <c r="BZ642" s="34">
        <f t="shared" si="325"/>
        <v>0</v>
      </c>
      <c r="CA642" s="34" t="s">
        <v>21</v>
      </c>
      <c r="CB642" s="34">
        <f t="shared" si="325"/>
        <v>0</v>
      </c>
      <c r="CC642" s="34" t="s">
        <v>1338</v>
      </c>
      <c r="CD642" s="34">
        <f t="shared" si="325"/>
        <v>0</v>
      </c>
      <c r="CE642" s="34" t="s">
        <v>1347</v>
      </c>
      <c r="CF642" s="34">
        <f t="shared" si="326"/>
        <v>0</v>
      </c>
      <c r="CG642" s="34">
        <v>2</v>
      </c>
      <c r="CH642" s="34" t="s">
        <v>1321</v>
      </c>
      <c r="CI642" s="34">
        <f t="shared" si="327"/>
        <v>0</v>
      </c>
      <c r="CJ642" s="34" t="s">
        <v>1328</v>
      </c>
      <c r="CK642" s="34">
        <f t="shared" si="328"/>
        <v>0</v>
      </c>
      <c r="CL642" s="34" t="s">
        <v>1333</v>
      </c>
      <c r="CM642" s="34">
        <f t="shared" si="329"/>
        <v>0</v>
      </c>
      <c r="CN642" s="34" t="s">
        <v>1337</v>
      </c>
      <c r="CO642" s="34">
        <f t="shared" si="330"/>
        <v>0</v>
      </c>
      <c r="CP642" s="34" t="s">
        <v>1338</v>
      </c>
      <c r="CQ642" s="34">
        <f t="shared" si="331"/>
        <v>0</v>
      </c>
      <c r="CR642" s="34" t="s">
        <v>1347</v>
      </c>
      <c r="CS642" s="34">
        <f t="shared" si="332"/>
        <v>0</v>
      </c>
    </row>
    <row r="643" spans="1:97" s="44" customFormat="1" ht="15.75">
      <c r="A643" s="42" t="s">
        <v>1317</v>
      </c>
      <c r="B643" s="40" t="s">
        <v>814</v>
      </c>
      <c r="C643" s="42" t="s">
        <v>44</v>
      </c>
      <c r="D643" s="42" t="s">
        <v>9</v>
      </c>
      <c r="E643" s="35"/>
      <c r="F643" s="42">
        <v>0</v>
      </c>
      <c r="G643" s="34">
        <v>0</v>
      </c>
      <c r="H643" s="34">
        <v>80</v>
      </c>
      <c r="I643" s="34">
        <v>28</v>
      </c>
      <c r="J643" s="34">
        <v>35</v>
      </c>
      <c r="K643" s="73">
        <v>43.5</v>
      </c>
      <c r="L643" s="34">
        <v>29</v>
      </c>
      <c r="M643" s="34">
        <v>41</v>
      </c>
      <c r="N643" s="34">
        <v>257</v>
      </c>
      <c r="O643" s="34" t="str">
        <f>IF(D643="理科",IF(N643&gt;=分数线!$C$2,"本科",""),IF(D643="文科",IF(N643&gt;=分数线!$C$3,"本科","")))</f>
        <v/>
      </c>
      <c r="P643" s="34">
        <f t="shared" ref="P643:P646" si="333">IF(F643&gt;0,IF(O643="本科",(2-F643)*36,-(F643)*36),IF(O643="本科",2*36,0))</f>
        <v>0</v>
      </c>
      <c r="Q643" s="34" t="str">
        <f>IF(D643="理科",IF(N643&gt;=分数线!$C$6,"重本",""),IF(D643="文科",IF(N643&gt;=分数线!$C$7,"重本","")))</f>
        <v/>
      </c>
      <c r="R643" s="34">
        <f t="shared" si="304"/>
        <v>0</v>
      </c>
      <c r="S643" s="34">
        <f t="shared" si="305"/>
        <v>0</v>
      </c>
      <c r="T643" s="34" t="e">
        <v>#N/A</v>
      </c>
      <c r="U643" s="34" t="e">
        <v>#N/A</v>
      </c>
      <c r="V643" s="34">
        <f t="shared" si="306"/>
        <v>0</v>
      </c>
      <c r="W643" s="34" t="e">
        <v>#N/A</v>
      </c>
      <c r="X643" s="34">
        <f t="shared" si="306"/>
        <v>0</v>
      </c>
      <c r="Y643" s="34" t="e">
        <v>#N/A</v>
      </c>
      <c r="Z643" s="34">
        <f t="shared" si="306"/>
        <v>0</v>
      </c>
      <c r="AA643" s="34" t="e">
        <v>#N/A</v>
      </c>
      <c r="AB643" s="34">
        <f t="shared" si="306"/>
        <v>0</v>
      </c>
      <c r="AC643" s="34" t="e">
        <v>#N/A</v>
      </c>
      <c r="AD643" s="34">
        <f t="shared" si="307"/>
        <v>0</v>
      </c>
      <c r="AE643" s="34" t="e">
        <v>#N/A</v>
      </c>
      <c r="AF643" s="34">
        <f t="shared" si="308"/>
        <v>0</v>
      </c>
      <c r="AG643" s="34" t="e">
        <v>#N/A</v>
      </c>
      <c r="AH643" s="34" t="e">
        <v>#N/A</v>
      </c>
      <c r="AI643" s="34">
        <f t="shared" si="309"/>
        <v>0</v>
      </c>
      <c r="AJ643" s="34" t="e">
        <v>#N/A</v>
      </c>
      <c r="AK643" s="34">
        <f t="shared" si="310"/>
        <v>0</v>
      </c>
      <c r="AL643" s="34" t="e">
        <v>#N/A</v>
      </c>
      <c r="AM643" s="34">
        <f t="shared" si="311"/>
        <v>0</v>
      </c>
      <c r="AN643" s="34" t="e">
        <v>#N/A</v>
      </c>
      <c r="AO643" s="34">
        <f t="shared" si="312"/>
        <v>0</v>
      </c>
      <c r="AP643" s="34" t="e">
        <v>#N/A</v>
      </c>
      <c r="AQ643" s="34">
        <f t="shared" si="313"/>
        <v>0</v>
      </c>
      <c r="AR643" s="34" t="e">
        <v>#N/A</v>
      </c>
      <c r="AS643" s="34">
        <f t="shared" si="314"/>
        <v>0</v>
      </c>
      <c r="AT643" s="34" t="s">
        <v>223</v>
      </c>
      <c r="AU643" s="34" t="s">
        <v>1323</v>
      </c>
      <c r="AV643" s="34">
        <f t="shared" si="315"/>
        <v>0</v>
      </c>
      <c r="AW643" s="34" t="s">
        <v>1327</v>
      </c>
      <c r="AX643" s="34">
        <f t="shared" si="315"/>
        <v>0</v>
      </c>
      <c r="AY643" s="34" t="s">
        <v>1355</v>
      </c>
      <c r="AZ643" s="34">
        <f t="shared" si="315"/>
        <v>0</v>
      </c>
      <c r="BA643" s="34" t="s">
        <v>1336</v>
      </c>
      <c r="BB643" s="34">
        <f t="shared" si="315"/>
        <v>0</v>
      </c>
      <c r="BC643" s="34" t="s">
        <v>75</v>
      </c>
      <c r="BD643" s="34">
        <f t="shared" si="316"/>
        <v>0</v>
      </c>
      <c r="BE643" s="34" t="s">
        <v>1347</v>
      </c>
      <c r="BF643" s="34">
        <f t="shared" si="317"/>
        <v>0</v>
      </c>
      <c r="BG643" s="34">
        <v>3</v>
      </c>
      <c r="BH643" s="34" t="s">
        <v>1323</v>
      </c>
      <c r="BI643" s="34">
        <f t="shared" si="318"/>
        <v>0</v>
      </c>
      <c r="BJ643" s="34" t="s">
        <v>1327</v>
      </c>
      <c r="BK643" s="34">
        <f t="shared" si="319"/>
        <v>0</v>
      </c>
      <c r="BL643" s="34" t="s">
        <v>1355</v>
      </c>
      <c r="BM643" s="34">
        <f t="shared" si="320"/>
        <v>0</v>
      </c>
      <c r="BN643" s="34" t="s">
        <v>1336</v>
      </c>
      <c r="BO643" s="34">
        <f t="shared" si="321"/>
        <v>0</v>
      </c>
      <c r="BP643" s="34" t="s">
        <v>1338</v>
      </c>
      <c r="BQ643" s="34">
        <f t="shared" si="322"/>
        <v>0</v>
      </c>
      <c r="BR643" s="34" t="s">
        <v>1347</v>
      </c>
      <c r="BS643" s="34">
        <f t="shared" si="323"/>
        <v>0</v>
      </c>
      <c r="BT643" s="34" t="e">
        <v>#N/A</v>
      </c>
      <c r="BU643" s="34" t="e">
        <v>#N/A</v>
      </c>
      <c r="BV643" s="34">
        <f t="shared" si="325"/>
        <v>0</v>
      </c>
      <c r="BW643" s="34" t="e">
        <v>#N/A</v>
      </c>
      <c r="BX643" s="34">
        <f t="shared" si="325"/>
        <v>0</v>
      </c>
      <c r="BY643" s="34" t="s">
        <v>71</v>
      </c>
      <c r="BZ643" s="34">
        <f t="shared" si="325"/>
        <v>0</v>
      </c>
      <c r="CA643" s="34" t="e">
        <v>#N/A</v>
      </c>
      <c r="CB643" s="34">
        <f t="shared" si="325"/>
        <v>0</v>
      </c>
      <c r="CC643" s="34" t="e">
        <v>#N/A</v>
      </c>
      <c r="CD643" s="34">
        <f t="shared" si="325"/>
        <v>0</v>
      </c>
      <c r="CE643" s="34" t="e">
        <v>#N/A</v>
      </c>
      <c r="CF643" s="34">
        <f t="shared" si="326"/>
        <v>0</v>
      </c>
      <c r="CG643" s="34">
        <v>3</v>
      </c>
      <c r="CH643" s="34" t="s">
        <v>1322</v>
      </c>
      <c r="CI643" s="34">
        <f t="shared" si="327"/>
        <v>0</v>
      </c>
      <c r="CJ643" s="34" t="s">
        <v>1327</v>
      </c>
      <c r="CK643" s="34">
        <f t="shared" si="328"/>
        <v>0</v>
      </c>
      <c r="CL643" s="34" t="s">
        <v>71</v>
      </c>
      <c r="CM643" s="34">
        <f t="shared" si="329"/>
        <v>0</v>
      </c>
      <c r="CN643" s="34" t="s">
        <v>1338</v>
      </c>
      <c r="CO643" s="34">
        <f t="shared" si="330"/>
        <v>0</v>
      </c>
      <c r="CP643" s="34" t="s">
        <v>1336</v>
      </c>
      <c r="CQ643" s="34">
        <f t="shared" si="331"/>
        <v>0</v>
      </c>
      <c r="CR643" s="34" t="s">
        <v>1347</v>
      </c>
      <c r="CS643" s="34">
        <f t="shared" si="332"/>
        <v>0</v>
      </c>
    </row>
    <row r="644" spans="1:97" s="44" customFormat="1" ht="15.75">
      <c r="A644" s="42" t="s">
        <v>211</v>
      </c>
      <c r="B644" s="40" t="s">
        <v>140</v>
      </c>
      <c r="C644" s="42" t="s">
        <v>44</v>
      </c>
      <c r="D644" s="42" t="s">
        <v>9</v>
      </c>
      <c r="E644" s="35"/>
      <c r="F644" s="42">
        <v>0</v>
      </c>
      <c r="G644" s="34">
        <v>0</v>
      </c>
      <c r="H644" s="34">
        <v>83</v>
      </c>
      <c r="I644" s="34">
        <v>35</v>
      </c>
      <c r="J644" s="34">
        <v>36</v>
      </c>
      <c r="K644" s="73">
        <v>31</v>
      </c>
      <c r="L644" s="34">
        <v>24</v>
      </c>
      <c r="M644" s="34">
        <v>34</v>
      </c>
      <c r="N644" s="34">
        <v>243</v>
      </c>
      <c r="O644" s="34" t="str">
        <f>IF(D644="理科",IF(N644&gt;=分数线!$C$2,"本科",""),IF(D644="文科",IF(N644&gt;=分数线!$C$3,"本科","")))</f>
        <v/>
      </c>
      <c r="P644" s="34">
        <f t="shared" si="333"/>
        <v>0</v>
      </c>
      <c r="Q644" s="34" t="str">
        <f>IF(D644="理科",IF(N644&gt;=分数线!$C$6,"重本",""),IF(D644="文科",IF(N644&gt;=分数线!$C$7,"重本","")))</f>
        <v/>
      </c>
      <c r="R644" s="34">
        <f t="shared" si="304"/>
        <v>0</v>
      </c>
      <c r="S644" s="34">
        <f t="shared" si="305"/>
        <v>0</v>
      </c>
      <c r="T644" s="34">
        <v>3</v>
      </c>
      <c r="U644" s="34" t="s">
        <v>1326</v>
      </c>
      <c r="V644" s="34">
        <f t="shared" si="306"/>
        <v>0</v>
      </c>
      <c r="W644" s="34" t="s">
        <v>1327</v>
      </c>
      <c r="X644" s="34">
        <f t="shared" si="306"/>
        <v>0</v>
      </c>
      <c r="Y644" s="34" t="s">
        <v>69</v>
      </c>
      <c r="Z644" s="34">
        <f t="shared" si="306"/>
        <v>0</v>
      </c>
      <c r="AA644" s="34" t="s">
        <v>1367</v>
      </c>
      <c r="AB644" s="34">
        <f t="shared" si="306"/>
        <v>0</v>
      </c>
      <c r="AC644" s="34" t="s">
        <v>75</v>
      </c>
      <c r="AD644" s="34">
        <f t="shared" si="307"/>
        <v>0</v>
      </c>
      <c r="AE644" s="34" t="s">
        <v>1347</v>
      </c>
      <c r="AF644" s="34">
        <f t="shared" si="308"/>
        <v>0</v>
      </c>
      <c r="AG644" s="34" t="s">
        <v>223</v>
      </c>
      <c r="AH644" s="34" t="s">
        <v>1326</v>
      </c>
      <c r="AI644" s="34">
        <f t="shared" si="309"/>
        <v>0</v>
      </c>
      <c r="AJ644" s="34" t="s">
        <v>1327</v>
      </c>
      <c r="AK644" s="34">
        <f t="shared" si="310"/>
        <v>0</v>
      </c>
      <c r="AL644" s="34" t="s">
        <v>1333</v>
      </c>
      <c r="AM644" s="34">
        <f t="shared" si="311"/>
        <v>0</v>
      </c>
      <c r="AN644" s="34" t="s">
        <v>1367</v>
      </c>
      <c r="AO644" s="34">
        <f t="shared" si="312"/>
        <v>0</v>
      </c>
      <c r="AP644" s="34" t="s">
        <v>1338</v>
      </c>
      <c r="AQ644" s="34">
        <f t="shared" si="313"/>
        <v>0</v>
      </c>
      <c r="AR644" s="34" t="s">
        <v>1347</v>
      </c>
      <c r="AS644" s="34">
        <f t="shared" si="314"/>
        <v>0</v>
      </c>
      <c r="AT644" s="34" t="e">
        <v>#N/A</v>
      </c>
      <c r="AU644" s="34" t="e">
        <v>#N/A</v>
      </c>
      <c r="AV644" s="34">
        <f t="shared" si="315"/>
        <v>0</v>
      </c>
      <c r="AW644" s="34" t="e">
        <v>#N/A</v>
      </c>
      <c r="AX644" s="34">
        <f t="shared" si="315"/>
        <v>0</v>
      </c>
      <c r="AY644" s="34" t="e">
        <v>#N/A</v>
      </c>
      <c r="AZ644" s="34">
        <f t="shared" si="315"/>
        <v>0</v>
      </c>
      <c r="BA644" s="34" t="e">
        <v>#N/A</v>
      </c>
      <c r="BB644" s="34">
        <f t="shared" si="315"/>
        <v>0</v>
      </c>
      <c r="BC644" s="34" t="e">
        <v>#N/A</v>
      </c>
      <c r="BD644" s="34">
        <f t="shared" si="316"/>
        <v>0</v>
      </c>
      <c r="BE644" s="34" t="e">
        <v>#N/A</v>
      </c>
      <c r="BF644" s="34">
        <f t="shared" si="317"/>
        <v>0</v>
      </c>
      <c r="BG644" s="34" t="e">
        <v>#N/A</v>
      </c>
      <c r="BH644" s="34" t="e">
        <v>#N/A</v>
      </c>
      <c r="BI644" s="34">
        <f t="shared" si="318"/>
        <v>0</v>
      </c>
      <c r="BJ644" s="34" t="e">
        <v>#N/A</v>
      </c>
      <c r="BK644" s="34">
        <f t="shared" si="319"/>
        <v>0</v>
      </c>
      <c r="BL644" s="34" t="e">
        <v>#N/A</v>
      </c>
      <c r="BM644" s="34">
        <f t="shared" si="320"/>
        <v>0</v>
      </c>
      <c r="BN644" s="34" t="e">
        <v>#N/A</v>
      </c>
      <c r="BO644" s="34">
        <f t="shared" si="321"/>
        <v>0</v>
      </c>
      <c r="BP644" s="34" t="e">
        <v>#N/A</v>
      </c>
      <c r="BQ644" s="34">
        <f t="shared" si="322"/>
        <v>0</v>
      </c>
      <c r="BR644" s="34" t="e">
        <v>#N/A</v>
      </c>
      <c r="BS644" s="34">
        <f t="shared" si="323"/>
        <v>0</v>
      </c>
      <c r="BT644" s="34" t="e">
        <v>#N/A</v>
      </c>
      <c r="BU644" s="34" t="e">
        <v>#N/A</v>
      </c>
      <c r="BV644" s="34">
        <f t="shared" si="325"/>
        <v>0</v>
      </c>
      <c r="BW644" s="34" t="e">
        <v>#N/A</v>
      </c>
      <c r="BX644" s="34">
        <f t="shared" si="325"/>
        <v>0</v>
      </c>
      <c r="BY644" s="34" t="s">
        <v>71</v>
      </c>
      <c r="BZ644" s="34">
        <f t="shared" si="325"/>
        <v>0</v>
      </c>
      <c r="CA644" s="34" t="e">
        <v>#N/A</v>
      </c>
      <c r="CB644" s="34">
        <f t="shared" si="325"/>
        <v>0</v>
      </c>
      <c r="CC644" s="34" t="e">
        <v>#N/A</v>
      </c>
      <c r="CD644" s="34">
        <f t="shared" si="325"/>
        <v>0</v>
      </c>
      <c r="CE644" s="34" t="e">
        <v>#N/A</v>
      </c>
      <c r="CF644" s="34">
        <f t="shared" si="326"/>
        <v>0</v>
      </c>
      <c r="CG644" s="34">
        <v>3</v>
      </c>
      <c r="CH644" s="34" t="s">
        <v>1322</v>
      </c>
      <c r="CI644" s="34">
        <f t="shared" si="327"/>
        <v>0</v>
      </c>
      <c r="CJ644" s="34" t="s">
        <v>1327</v>
      </c>
      <c r="CK644" s="34">
        <f t="shared" si="328"/>
        <v>0</v>
      </c>
      <c r="CL644" s="34" t="s">
        <v>71</v>
      </c>
      <c r="CM644" s="34">
        <f t="shared" si="329"/>
        <v>0</v>
      </c>
      <c r="CN644" s="34" t="s">
        <v>1338</v>
      </c>
      <c r="CO644" s="34">
        <f t="shared" si="330"/>
        <v>0</v>
      </c>
      <c r="CP644" s="34" t="s">
        <v>1336</v>
      </c>
      <c r="CQ644" s="34">
        <f t="shared" si="331"/>
        <v>0</v>
      </c>
      <c r="CR644" s="34" t="s">
        <v>1347</v>
      </c>
      <c r="CS644" s="34">
        <f t="shared" si="332"/>
        <v>0</v>
      </c>
    </row>
    <row r="645" spans="1:97" s="44" customFormat="1" ht="15.75">
      <c r="A645" s="42" t="s">
        <v>964</v>
      </c>
      <c r="B645" s="40" t="s">
        <v>815</v>
      </c>
      <c r="C645" s="42" t="s">
        <v>44</v>
      </c>
      <c r="D645" s="42" t="s">
        <v>9</v>
      </c>
      <c r="E645" s="35"/>
      <c r="F645" s="42">
        <v>0</v>
      </c>
      <c r="G645" s="34">
        <v>0</v>
      </c>
      <c r="H645" s="34">
        <v>75</v>
      </c>
      <c r="I645" s="34">
        <v>24</v>
      </c>
      <c r="J645" s="34">
        <v>31</v>
      </c>
      <c r="K645" s="73">
        <v>26</v>
      </c>
      <c r="L645" s="34">
        <v>32.5</v>
      </c>
      <c r="M645" s="34">
        <v>25</v>
      </c>
      <c r="N645" s="34">
        <v>214</v>
      </c>
      <c r="O645" s="34" t="str">
        <f>IF(D645="理科",IF(N645&gt;=分数线!$C$2,"本科",""),IF(D645="文科",IF(N645&gt;=分数线!$C$3,"本科","")))</f>
        <v/>
      </c>
      <c r="P645" s="34">
        <f t="shared" si="333"/>
        <v>0</v>
      </c>
      <c r="Q645" s="34" t="str">
        <f>IF(D645="理科",IF(N645&gt;=分数线!$C$6,"重本",""),IF(D645="文科",IF(N645&gt;=分数线!$C$7,"重本","")))</f>
        <v/>
      </c>
      <c r="R645" s="34">
        <f t="shared" si="304"/>
        <v>0</v>
      </c>
      <c r="S645" s="34">
        <f t="shared" si="305"/>
        <v>0</v>
      </c>
      <c r="T645" s="34" t="e">
        <v>#N/A</v>
      </c>
      <c r="U645" s="34" t="e">
        <v>#N/A</v>
      </c>
      <c r="V645" s="34">
        <f t="shared" si="306"/>
        <v>0</v>
      </c>
      <c r="W645" s="34" t="e">
        <v>#N/A</v>
      </c>
      <c r="X645" s="34">
        <f t="shared" si="306"/>
        <v>0</v>
      </c>
      <c r="Y645" s="34" t="e">
        <v>#N/A</v>
      </c>
      <c r="Z645" s="34">
        <f t="shared" si="306"/>
        <v>0</v>
      </c>
      <c r="AA645" s="34" t="e">
        <v>#N/A</v>
      </c>
      <c r="AB645" s="34">
        <f t="shared" si="306"/>
        <v>0</v>
      </c>
      <c r="AC645" s="34" t="e">
        <v>#N/A</v>
      </c>
      <c r="AD645" s="34">
        <f t="shared" si="307"/>
        <v>0</v>
      </c>
      <c r="AE645" s="34" t="e">
        <v>#N/A</v>
      </c>
      <c r="AF645" s="34">
        <f t="shared" si="308"/>
        <v>0</v>
      </c>
      <c r="AG645" s="34" t="e">
        <v>#N/A</v>
      </c>
      <c r="AH645" s="34" t="e">
        <v>#N/A</v>
      </c>
      <c r="AI645" s="34">
        <f t="shared" si="309"/>
        <v>0</v>
      </c>
      <c r="AJ645" s="34" t="e">
        <v>#N/A</v>
      </c>
      <c r="AK645" s="34">
        <f t="shared" si="310"/>
        <v>0</v>
      </c>
      <c r="AL645" s="34" t="e">
        <v>#N/A</v>
      </c>
      <c r="AM645" s="34">
        <f t="shared" si="311"/>
        <v>0</v>
      </c>
      <c r="AN645" s="34" t="e">
        <v>#N/A</v>
      </c>
      <c r="AO645" s="34">
        <f t="shared" si="312"/>
        <v>0</v>
      </c>
      <c r="AP645" s="34" t="e">
        <v>#N/A</v>
      </c>
      <c r="AQ645" s="34">
        <f t="shared" si="313"/>
        <v>0</v>
      </c>
      <c r="AR645" s="34" t="e">
        <v>#N/A</v>
      </c>
      <c r="AS645" s="34">
        <f t="shared" si="314"/>
        <v>0</v>
      </c>
      <c r="AT645" s="34" t="e">
        <v>#N/A</v>
      </c>
      <c r="AU645" s="34" t="e">
        <v>#N/A</v>
      </c>
      <c r="AV645" s="34">
        <f t="shared" si="315"/>
        <v>0</v>
      </c>
      <c r="AW645" s="34" t="e">
        <v>#N/A</v>
      </c>
      <c r="AX645" s="34">
        <f t="shared" si="315"/>
        <v>0</v>
      </c>
      <c r="AY645" s="34" t="e">
        <v>#N/A</v>
      </c>
      <c r="AZ645" s="34">
        <f t="shared" si="315"/>
        <v>0</v>
      </c>
      <c r="BA645" s="34" t="e">
        <v>#N/A</v>
      </c>
      <c r="BB645" s="34">
        <f t="shared" si="315"/>
        <v>0</v>
      </c>
      <c r="BC645" s="34" t="e">
        <v>#N/A</v>
      </c>
      <c r="BD645" s="34">
        <f t="shared" si="316"/>
        <v>0</v>
      </c>
      <c r="BE645" s="34" t="e">
        <v>#N/A</v>
      </c>
      <c r="BF645" s="34">
        <f t="shared" si="317"/>
        <v>0</v>
      </c>
      <c r="BG645" s="34" t="e">
        <v>#N/A</v>
      </c>
      <c r="BH645" s="34" t="e">
        <v>#N/A</v>
      </c>
      <c r="BI645" s="34">
        <f t="shared" si="318"/>
        <v>0</v>
      </c>
      <c r="BJ645" s="34" t="e">
        <v>#N/A</v>
      </c>
      <c r="BK645" s="34">
        <f t="shared" si="319"/>
        <v>0</v>
      </c>
      <c r="BL645" s="34" t="e">
        <v>#N/A</v>
      </c>
      <c r="BM645" s="34">
        <f t="shared" si="320"/>
        <v>0</v>
      </c>
      <c r="BN645" s="34" t="e">
        <v>#N/A</v>
      </c>
      <c r="BO645" s="34">
        <f t="shared" si="321"/>
        <v>0</v>
      </c>
      <c r="BP645" s="34" t="e">
        <v>#N/A</v>
      </c>
      <c r="BQ645" s="34">
        <f t="shared" si="322"/>
        <v>0</v>
      </c>
      <c r="BR645" s="34" t="e">
        <v>#N/A</v>
      </c>
      <c r="BS645" s="34">
        <f t="shared" si="323"/>
        <v>0</v>
      </c>
      <c r="BT645" s="34" t="e">
        <v>#N/A</v>
      </c>
      <c r="BU645" s="34" t="e">
        <v>#N/A</v>
      </c>
      <c r="BV645" s="34">
        <f t="shared" si="325"/>
        <v>0</v>
      </c>
      <c r="BW645" s="34" t="e">
        <v>#N/A</v>
      </c>
      <c r="BX645" s="34">
        <f t="shared" si="325"/>
        <v>0</v>
      </c>
      <c r="BY645" s="34" t="s">
        <v>71</v>
      </c>
      <c r="BZ645" s="34">
        <f t="shared" si="325"/>
        <v>0</v>
      </c>
      <c r="CA645" s="34" t="e">
        <v>#N/A</v>
      </c>
      <c r="CB645" s="34">
        <f t="shared" si="325"/>
        <v>0</v>
      </c>
      <c r="CC645" s="34" t="e">
        <v>#N/A</v>
      </c>
      <c r="CD645" s="34">
        <f t="shared" si="325"/>
        <v>0</v>
      </c>
      <c r="CE645" s="34" t="e">
        <v>#N/A</v>
      </c>
      <c r="CF645" s="34">
        <f t="shared" si="326"/>
        <v>0</v>
      </c>
      <c r="CG645" s="34">
        <v>4</v>
      </c>
      <c r="CH645" s="34" t="s">
        <v>1322</v>
      </c>
      <c r="CI645" s="34">
        <f t="shared" si="327"/>
        <v>0</v>
      </c>
      <c r="CJ645" s="34" t="s">
        <v>1329</v>
      </c>
      <c r="CK645" s="34">
        <f t="shared" si="328"/>
        <v>0</v>
      </c>
      <c r="CL645" s="34" t="s">
        <v>71</v>
      </c>
      <c r="CM645" s="34">
        <f t="shared" si="329"/>
        <v>0</v>
      </c>
      <c r="CN645" s="34" t="s">
        <v>1336</v>
      </c>
      <c r="CO645" s="34">
        <f t="shared" si="330"/>
        <v>0</v>
      </c>
      <c r="CP645" s="34" t="s">
        <v>1341</v>
      </c>
      <c r="CQ645" s="34">
        <f t="shared" si="331"/>
        <v>0</v>
      </c>
      <c r="CR645" s="34" t="s">
        <v>1347</v>
      </c>
      <c r="CS645" s="34">
        <f t="shared" si="332"/>
        <v>0</v>
      </c>
    </row>
    <row r="646" spans="1:97" s="44" customFormat="1" ht="15.75">
      <c r="A646" s="42" t="s">
        <v>152</v>
      </c>
      <c r="B646" s="40" t="s">
        <v>816</v>
      </c>
      <c r="C646" s="42" t="s">
        <v>44</v>
      </c>
      <c r="D646" s="42" t="s">
        <v>9</v>
      </c>
      <c r="E646" s="35"/>
      <c r="F646" s="42">
        <v>0</v>
      </c>
      <c r="G646" s="34">
        <v>0</v>
      </c>
      <c r="H646" s="34">
        <v>97</v>
      </c>
      <c r="I646" s="34">
        <v>55</v>
      </c>
      <c r="J646" s="34">
        <v>61</v>
      </c>
      <c r="K646" s="73">
        <v>71</v>
      </c>
      <c r="L646" s="34">
        <v>62</v>
      </c>
      <c r="M646" s="34">
        <v>42</v>
      </c>
      <c r="N646" s="34">
        <v>16</v>
      </c>
      <c r="O646" s="34" t="str">
        <f>IF(D646="理科",IF(N646&gt;=分数线!$C$2,"本科",""),IF(D646="文科",IF(N646&gt;=分数线!$C$3,"本科","")))</f>
        <v/>
      </c>
      <c r="P646" s="34">
        <f t="shared" si="333"/>
        <v>0</v>
      </c>
      <c r="Q646" s="34" t="str">
        <f>IF(D646="理科",IF(N646&gt;=分数线!$C$6,"重本",""),IF(D646="文科",IF(N646&gt;=分数线!$C$7,"重本","")))</f>
        <v/>
      </c>
      <c r="R646" s="34">
        <f t="shared" si="304"/>
        <v>0</v>
      </c>
      <c r="S646" s="34">
        <f t="shared" si="305"/>
        <v>0</v>
      </c>
      <c r="T646" s="34">
        <v>3</v>
      </c>
      <c r="U646" s="34" t="s">
        <v>1326</v>
      </c>
      <c r="V646" s="34">
        <f t="shared" si="306"/>
        <v>0</v>
      </c>
      <c r="W646" s="34" t="s">
        <v>1370</v>
      </c>
      <c r="X646" s="34">
        <f t="shared" si="306"/>
        <v>0</v>
      </c>
      <c r="Y646" s="34" t="s">
        <v>69</v>
      </c>
      <c r="Z646" s="34">
        <f t="shared" si="306"/>
        <v>0</v>
      </c>
      <c r="AA646" s="34" t="s">
        <v>1367</v>
      </c>
      <c r="AB646" s="34">
        <f t="shared" si="306"/>
        <v>0</v>
      </c>
      <c r="AC646" s="34" t="s">
        <v>75</v>
      </c>
      <c r="AD646" s="34">
        <f t="shared" si="307"/>
        <v>0</v>
      </c>
      <c r="AE646" s="34" t="s">
        <v>1347</v>
      </c>
      <c r="AF646" s="34">
        <f t="shared" si="308"/>
        <v>0</v>
      </c>
      <c r="AG646" s="34" t="s">
        <v>223</v>
      </c>
      <c r="AH646" s="34" t="s">
        <v>1326</v>
      </c>
      <c r="AI646" s="34">
        <f t="shared" si="309"/>
        <v>0</v>
      </c>
      <c r="AJ646" s="34" t="s">
        <v>1327</v>
      </c>
      <c r="AK646" s="34">
        <f t="shared" si="310"/>
        <v>0</v>
      </c>
      <c r="AL646" s="34" t="s">
        <v>1333</v>
      </c>
      <c r="AM646" s="34">
        <f t="shared" si="311"/>
        <v>0</v>
      </c>
      <c r="AN646" s="34" t="s">
        <v>1367</v>
      </c>
      <c r="AO646" s="34">
        <f t="shared" si="312"/>
        <v>0</v>
      </c>
      <c r="AP646" s="34" t="s">
        <v>1338</v>
      </c>
      <c r="AQ646" s="34">
        <f t="shared" si="313"/>
        <v>0</v>
      </c>
      <c r="AR646" s="34" t="s">
        <v>1347</v>
      </c>
      <c r="AS646" s="34">
        <f t="shared" si="314"/>
        <v>0</v>
      </c>
      <c r="AT646" s="34" t="s">
        <v>223</v>
      </c>
      <c r="AU646" s="34" t="s">
        <v>1323</v>
      </c>
      <c r="AV646" s="34">
        <f t="shared" si="315"/>
        <v>0</v>
      </c>
      <c r="AW646" s="34" t="s">
        <v>1327</v>
      </c>
      <c r="AX646" s="34">
        <f t="shared" si="315"/>
        <v>0</v>
      </c>
      <c r="AY646" s="34" t="s">
        <v>1355</v>
      </c>
      <c r="AZ646" s="34">
        <f t="shared" si="315"/>
        <v>0</v>
      </c>
      <c r="BA646" s="34" t="s">
        <v>1336</v>
      </c>
      <c r="BB646" s="34">
        <f t="shared" si="315"/>
        <v>0</v>
      </c>
      <c r="BC646" s="34" t="s">
        <v>75</v>
      </c>
      <c r="BD646" s="34">
        <f t="shared" si="316"/>
        <v>0</v>
      </c>
      <c r="BE646" s="34" t="s">
        <v>1347</v>
      </c>
      <c r="BF646" s="34">
        <f t="shared" si="317"/>
        <v>0</v>
      </c>
      <c r="BG646" s="34">
        <v>3</v>
      </c>
      <c r="BH646" s="34" t="s">
        <v>1323</v>
      </c>
      <c r="BI646" s="34">
        <f t="shared" si="318"/>
        <v>0</v>
      </c>
      <c r="BJ646" s="34" t="s">
        <v>1327</v>
      </c>
      <c r="BK646" s="34">
        <f t="shared" si="319"/>
        <v>0</v>
      </c>
      <c r="BL646" s="34" t="s">
        <v>1355</v>
      </c>
      <c r="BM646" s="34">
        <f t="shared" si="320"/>
        <v>0</v>
      </c>
      <c r="BN646" s="34" t="s">
        <v>1336</v>
      </c>
      <c r="BO646" s="34">
        <f t="shared" si="321"/>
        <v>0</v>
      </c>
      <c r="BP646" s="34" t="s">
        <v>1338</v>
      </c>
      <c r="BQ646" s="34">
        <f t="shared" si="322"/>
        <v>0</v>
      </c>
      <c r="BR646" s="34" t="s">
        <v>1347</v>
      </c>
      <c r="BS646" s="34">
        <f t="shared" si="323"/>
        <v>0</v>
      </c>
      <c r="BT646" s="34">
        <v>3</v>
      </c>
      <c r="BU646" s="34" t="s">
        <v>1322</v>
      </c>
      <c r="BV646" s="34">
        <f t="shared" si="325"/>
        <v>0</v>
      </c>
      <c r="BW646" s="34" t="s">
        <v>1327</v>
      </c>
      <c r="BX646" s="34">
        <f t="shared" si="325"/>
        <v>0</v>
      </c>
      <c r="BY646" s="34" t="s">
        <v>71</v>
      </c>
      <c r="BZ646" s="34">
        <f t="shared" si="325"/>
        <v>0</v>
      </c>
      <c r="CA646" s="34" t="s">
        <v>1336</v>
      </c>
      <c r="CB646" s="34">
        <f t="shared" si="325"/>
        <v>0</v>
      </c>
      <c r="CC646" s="34" t="s">
        <v>1338</v>
      </c>
      <c r="CD646" s="34">
        <f t="shared" si="325"/>
        <v>0</v>
      </c>
      <c r="CE646" s="34" t="s">
        <v>1347</v>
      </c>
      <c r="CF646" s="34">
        <f t="shared" si="326"/>
        <v>0</v>
      </c>
      <c r="CG646" s="34">
        <v>3</v>
      </c>
      <c r="CH646" s="34" t="s">
        <v>1322</v>
      </c>
      <c r="CI646" s="34">
        <f t="shared" si="327"/>
        <v>0</v>
      </c>
      <c r="CJ646" s="34" t="s">
        <v>1327</v>
      </c>
      <c r="CK646" s="34">
        <f t="shared" si="328"/>
        <v>0</v>
      </c>
      <c r="CL646" s="34" t="s">
        <v>71</v>
      </c>
      <c r="CM646" s="34">
        <f t="shared" si="329"/>
        <v>0</v>
      </c>
      <c r="CN646" s="34" t="s">
        <v>1338</v>
      </c>
      <c r="CO646" s="34">
        <f t="shared" si="330"/>
        <v>0</v>
      </c>
      <c r="CP646" s="34" t="s">
        <v>1336</v>
      </c>
      <c r="CQ646" s="34">
        <f t="shared" si="331"/>
        <v>0</v>
      </c>
      <c r="CR646" s="34" t="s">
        <v>1371</v>
      </c>
      <c r="CS646" s="34">
        <f>IF($C646="应届",($S646*0.25)/6,IF($C646="往届",($S646*0.5)/6,"NULL"))</f>
        <v>0</v>
      </c>
    </row>
    <row r="647" spans="1:97" s="44" customFormat="1" ht="15.75">
      <c r="A647" s="42"/>
      <c r="B647" s="40"/>
      <c r="C647" s="42"/>
      <c r="D647" s="42"/>
      <c r="E647" s="35"/>
      <c r="F647" s="42"/>
      <c r="G647" s="34"/>
      <c r="H647" s="34"/>
      <c r="I647" s="34"/>
      <c r="J647" s="34"/>
      <c r="K647" s="37"/>
      <c r="L647" s="34"/>
      <c r="M647" s="34"/>
      <c r="N647" s="34"/>
      <c r="O647" s="34"/>
      <c r="P647" s="34"/>
      <c r="Q647" s="34"/>
      <c r="R647" s="34"/>
      <c r="S647" s="34"/>
      <c r="T647" s="34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34"/>
      <c r="AH647" s="56"/>
      <c r="AI647" s="56"/>
      <c r="AJ647" s="56"/>
      <c r="AK647" s="56"/>
      <c r="AL647" s="56"/>
      <c r="AM647" s="56"/>
      <c r="AN647" s="56"/>
      <c r="AO647" s="56"/>
      <c r="AP647" s="56"/>
      <c r="AQ647" s="56"/>
      <c r="AR647" s="56"/>
      <c r="AS647" s="56"/>
      <c r="AT647" s="34"/>
      <c r="AU647" s="56"/>
      <c r="AV647" s="56"/>
      <c r="AW647" s="56"/>
      <c r="AX647" s="56"/>
      <c r="AY647" s="56"/>
      <c r="AZ647" s="56"/>
      <c r="BA647" s="56"/>
      <c r="BB647" s="56"/>
      <c r="BC647" s="56"/>
      <c r="BD647" s="56"/>
      <c r="BE647" s="56"/>
      <c r="BF647" s="56"/>
      <c r="BG647" s="34"/>
      <c r="BH647" s="56"/>
      <c r="BI647" s="56"/>
      <c r="BJ647" s="56"/>
      <c r="BK647" s="56"/>
      <c r="BL647" s="56"/>
      <c r="BM647" s="56"/>
      <c r="BN647" s="56"/>
      <c r="BO647" s="56"/>
      <c r="BP647" s="56"/>
      <c r="BQ647" s="56"/>
      <c r="BR647" s="56"/>
      <c r="BS647" s="56"/>
      <c r="BT647" s="34"/>
      <c r="BU647" s="56"/>
      <c r="BV647" s="56"/>
      <c r="BW647" s="56"/>
      <c r="BX647" s="56"/>
      <c r="BY647" s="56"/>
      <c r="BZ647" s="56"/>
      <c r="CA647" s="56"/>
      <c r="CB647" s="56"/>
      <c r="CC647" s="56"/>
      <c r="CD647" s="56"/>
      <c r="CE647" s="56"/>
      <c r="CF647" s="56"/>
      <c r="CG647" s="34"/>
      <c r="CH647" s="56"/>
      <c r="CI647" s="56"/>
      <c r="CJ647" s="56"/>
      <c r="CK647" s="56"/>
      <c r="CL647" s="56"/>
      <c r="CM647" s="56"/>
      <c r="CN647" s="56"/>
      <c r="CO647" s="56"/>
      <c r="CP647" s="56"/>
      <c r="CQ647" s="56"/>
      <c r="CR647" s="56"/>
      <c r="CS647" s="56"/>
    </row>
    <row r="648" spans="1:97" s="44" customFormat="1" ht="15.75">
      <c r="A648" s="42"/>
      <c r="B648" s="40"/>
      <c r="C648" s="42"/>
      <c r="D648" s="42"/>
      <c r="E648" s="35"/>
      <c r="F648" s="42"/>
      <c r="G648" s="34"/>
      <c r="H648" s="34"/>
      <c r="I648" s="34"/>
      <c r="J648" s="34"/>
      <c r="K648" s="37"/>
      <c r="L648" s="34"/>
      <c r="M648" s="34"/>
      <c r="N648" s="34"/>
      <c r="O648" s="34"/>
      <c r="P648" s="34"/>
      <c r="Q648" s="34"/>
      <c r="R648" s="34"/>
      <c r="S648" s="34"/>
      <c r="T648" s="34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34"/>
      <c r="AH648" s="56"/>
      <c r="AI648" s="56"/>
      <c r="AJ648" s="56"/>
      <c r="AK648" s="56"/>
      <c r="AL648" s="56"/>
      <c r="AM648" s="56"/>
      <c r="AN648" s="56"/>
      <c r="AO648" s="56"/>
      <c r="AP648" s="56"/>
      <c r="AQ648" s="56"/>
      <c r="AR648" s="56"/>
      <c r="AS648" s="56"/>
      <c r="AT648" s="34"/>
      <c r="AU648" s="56"/>
      <c r="AV648" s="56"/>
      <c r="AW648" s="56"/>
      <c r="AX648" s="56"/>
      <c r="AY648" s="56"/>
      <c r="AZ648" s="56"/>
      <c r="BA648" s="56"/>
      <c r="BB648" s="56"/>
      <c r="BC648" s="56"/>
      <c r="BD648" s="56"/>
      <c r="BE648" s="56"/>
      <c r="BF648" s="56"/>
      <c r="BG648" s="34"/>
      <c r="BH648" s="56"/>
      <c r="BI648" s="56"/>
      <c r="BJ648" s="56"/>
      <c r="BK648" s="56"/>
      <c r="BL648" s="56"/>
      <c r="BM648" s="56"/>
      <c r="BN648" s="56"/>
      <c r="BO648" s="56"/>
      <c r="BP648" s="56"/>
      <c r="BQ648" s="56"/>
      <c r="BR648" s="56"/>
      <c r="BS648" s="56"/>
      <c r="BT648" s="34"/>
      <c r="BU648" s="56"/>
      <c r="BV648" s="56"/>
      <c r="BW648" s="56"/>
      <c r="BX648" s="56"/>
      <c r="BY648" s="56"/>
      <c r="BZ648" s="56"/>
      <c r="CA648" s="56"/>
      <c r="CB648" s="56"/>
      <c r="CC648" s="56"/>
      <c r="CD648" s="56"/>
      <c r="CE648" s="56"/>
      <c r="CF648" s="56"/>
      <c r="CG648" s="34"/>
      <c r="CH648" s="56"/>
      <c r="CI648" s="56"/>
      <c r="CJ648" s="56"/>
      <c r="CK648" s="56"/>
      <c r="CL648" s="56"/>
      <c r="CM648" s="56"/>
      <c r="CN648" s="56"/>
      <c r="CO648" s="56"/>
      <c r="CP648" s="56"/>
      <c r="CQ648" s="56"/>
      <c r="CR648" s="56"/>
      <c r="CS648" s="56"/>
    </row>
    <row r="649" spans="1:97" s="44" customFormat="1" ht="15">
      <c r="A649" s="42"/>
      <c r="B649" s="48"/>
      <c r="C649" s="42"/>
      <c r="D649" s="42"/>
      <c r="E649" s="35"/>
      <c r="F649" s="42"/>
      <c r="G649" s="34"/>
      <c r="H649" s="34"/>
      <c r="I649" s="34"/>
      <c r="J649" s="34"/>
      <c r="K649" s="37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4"/>
      <c r="BM649" s="34"/>
      <c r="BN649" s="34"/>
      <c r="BO649" s="34"/>
      <c r="BP649" s="34"/>
      <c r="BQ649" s="34"/>
      <c r="BR649" s="34"/>
      <c r="BS649" s="34"/>
      <c r="BT649" s="34"/>
      <c r="BU649" s="34"/>
      <c r="BV649" s="34"/>
      <c r="BW649" s="34"/>
      <c r="BX649" s="34"/>
      <c r="BY649" s="34"/>
      <c r="BZ649" s="34"/>
      <c r="CA649" s="34"/>
      <c r="CB649" s="34"/>
      <c r="CC649" s="34"/>
      <c r="CD649" s="34"/>
      <c r="CE649" s="34"/>
      <c r="CF649" s="34"/>
      <c r="CG649" s="34"/>
      <c r="CH649" s="34"/>
      <c r="CI649" s="34"/>
      <c r="CJ649" s="34"/>
      <c r="CK649" s="34"/>
      <c r="CL649" s="34"/>
      <c r="CM649" s="34"/>
      <c r="CN649" s="34"/>
      <c r="CO649" s="34"/>
      <c r="CP649" s="34"/>
      <c r="CQ649" s="34"/>
      <c r="CR649" s="34"/>
      <c r="CS649" s="34"/>
    </row>
    <row r="650" spans="1:97" s="44" customFormat="1" ht="15">
      <c r="A650" s="42"/>
      <c r="B650" s="48"/>
      <c r="C650" s="42"/>
      <c r="D650" s="42"/>
      <c r="E650" s="35"/>
      <c r="F650" s="42"/>
      <c r="G650" s="34"/>
      <c r="H650" s="34"/>
      <c r="I650" s="34"/>
      <c r="J650" s="34"/>
      <c r="K650" s="37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4"/>
      <c r="BM650" s="34"/>
      <c r="BN650" s="34"/>
      <c r="BO650" s="34"/>
      <c r="BP650" s="34"/>
      <c r="BQ650" s="34"/>
      <c r="BR650" s="34"/>
      <c r="BS650" s="34"/>
      <c r="BT650" s="34"/>
      <c r="BU650" s="34"/>
      <c r="BV650" s="34"/>
      <c r="BW650" s="34"/>
      <c r="BX650" s="34"/>
      <c r="BY650" s="34"/>
      <c r="BZ650" s="34"/>
      <c r="CA650" s="34"/>
      <c r="CB650" s="34"/>
      <c r="CC650" s="34"/>
      <c r="CD650" s="34"/>
      <c r="CE650" s="34"/>
      <c r="CF650" s="34"/>
      <c r="CG650" s="34"/>
      <c r="CH650" s="34"/>
      <c r="CI650" s="34"/>
      <c r="CJ650" s="34"/>
      <c r="CK650" s="34"/>
      <c r="CL650" s="34"/>
      <c r="CM650" s="34"/>
      <c r="CN650" s="34"/>
      <c r="CO650" s="34"/>
      <c r="CP650" s="34"/>
      <c r="CQ650" s="34"/>
      <c r="CR650" s="34"/>
      <c r="CS650" s="34"/>
    </row>
    <row r="651" spans="1:97" s="44" customFormat="1" ht="15">
      <c r="A651" s="42"/>
      <c r="B651" s="48"/>
      <c r="C651" s="42"/>
      <c r="D651" s="42"/>
      <c r="E651" s="35"/>
      <c r="F651" s="42"/>
      <c r="G651" s="34"/>
      <c r="H651" s="34"/>
      <c r="I651" s="34"/>
      <c r="J651" s="34"/>
      <c r="K651" s="37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4"/>
      <c r="BM651" s="34"/>
      <c r="BN651" s="34"/>
      <c r="BO651" s="34"/>
      <c r="BP651" s="34"/>
      <c r="BQ651" s="34"/>
      <c r="BR651" s="34"/>
      <c r="BS651" s="34"/>
      <c r="BT651" s="34"/>
      <c r="BU651" s="34"/>
      <c r="BV651" s="34"/>
      <c r="BW651" s="34"/>
      <c r="BX651" s="34"/>
      <c r="BY651" s="34"/>
      <c r="BZ651" s="34"/>
      <c r="CA651" s="34"/>
      <c r="CB651" s="34"/>
      <c r="CC651" s="34"/>
      <c r="CD651" s="34"/>
      <c r="CE651" s="34"/>
      <c r="CF651" s="34"/>
      <c r="CG651" s="34"/>
      <c r="CH651" s="34"/>
      <c r="CI651" s="34"/>
      <c r="CJ651" s="34"/>
      <c r="CK651" s="34"/>
      <c r="CL651" s="34"/>
      <c r="CM651" s="34"/>
      <c r="CN651" s="34"/>
      <c r="CO651" s="34"/>
      <c r="CP651" s="34"/>
      <c r="CQ651" s="34"/>
      <c r="CR651" s="34"/>
      <c r="CS651" s="34"/>
    </row>
    <row r="652" spans="1:97" s="44" customFormat="1" ht="15">
      <c r="A652" s="42"/>
      <c r="B652" s="48"/>
      <c r="C652" s="42"/>
      <c r="D652" s="42"/>
      <c r="E652" s="35"/>
      <c r="F652" s="42"/>
      <c r="G652" s="34"/>
      <c r="H652" s="34"/>
      <c r="I652" s="34"/>
      <c r="J652" s="34"/>
      <c r="K652" s="37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4"/>
      <c r="BM652" s="34"/>
      <c r="BN652" s="34"/>
      <c r="BO652" s="34"/>
      <c r="BP652" s="34"/>
      <c r="BQ652" s="34"/>
      <c r="BR652" s="34"/>
      <c r="BS652" s="34"/>
      <c r="BT652" s="34"/>
      <c r="BU652" s="34"/>
      <c r="BV652" s="34"/>
      <c r="BW652" s="34"/>
      <c r="BX652" s="34"/>
      <c r="BY652" s="34"/>
      <c r="BZ652" s="34"/>
      <c r="CA652" s="34"/>
      <c r="CB652" s="34"/>
      <c r="CC652" s="34"/>
      <c r="CD652" s="34"/>
      <c r="CE652" s="34"/>
      <c r="CF652" s="34"/>
      <c r="CG652" s="34"/>
      <c r="CH652" s="34"/>
      <c r="CI652" s="34"/>
      <c r="CJ652" s="34"/>
      <c r="CK652" s="34"/>
      <c r="CL652" s="34"/>
      <c r="CM652" s="34"/>
      <c r="CN652" s="34"/>
      <c r="CO652" s="34"/>
      <c r="CP652" s="34"/>
      <c r="CQ652" s="34"/>
      <c r="CR652" s="34"/>
      <c r="CS652" s="34"/>
    </row>
    <row r="653" spans="1:97" s="44" customFormat="1" ht="20.25" customHeight="1">
      <c r="A653" s="45"/>
      <c r="B653" s="53"/>
      <c r="C653" s="45"/>
      <c r="D653" s="45"/>
      <c r="E653" s="54"/>
      <c r="F653" s="3">
        <f>SUM(F5:F652)</f>
        <v>191.69999999999928</v>
      </c>
      <c r="G653" s="3">
        <f>SUM(G5:G652)</f>
        <v>21</v>
      </c>
      <c r="H653" s="31"/>
      <c r="I653" s="31"/>
      <c r="J653" s="31"/>
      <c r="K653" s="31"/>
      <c r="L653" s="31"/>
      <c r="M653" s="31"/>
      <c r="N653" s="31"/>
      <c r="O653" s="3">
        <f>COUNTIFS(O5:O652,"本科")</f>
        <v>151</v>
      </c>
      <c r="P653" s="31"/>
      <c r="Q653" s="3">
        <f>COUNTIFS(Q5:Q652,"重本")</f>
        <v>21</v>
      </c>
      <c r="R653" s="3">
        <f>SUM(R5:R652)</f>
        <v>1512</v>
      </c>
      <c r="S653" s="3">
        <f>SUM(S5:S652)</f>
        <v>6094.8000000000193</v>
      </c>
      <c r="T653" s="55"/>
      <c r="U653" s="1"/>
      <c r="V653" s="1"/>
      <c r="W653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/>
      <c r="AP653" s="55"/>
      <c r="AQ653" s="55"/>
      <c r="AR653" s="55"/>
      <c r="AS653" s="55"/>
      <c r="AT653" s="55"/>
      <c r="AU653" s="55"/>
      <c r="AV653" s="55"/>
      <c r="AW653" s="55"/>
      <c r="AX653" s="55"/>
      <c r="AY653" s="55"/>
      <c r="AZ653" s="55"/>
      <c r="BA653" s="55"/>
      <c r="BB653" s="55"/>
      <c r="BC653" s="55"/>
      <c r="BD653" s="55"/>
      <c r="BE653" s="55"/>
      <c r="BF653" s="55"/>
      <c r="BG653" s="55"/>
      <c r="BH653" s="55"/>
      <c r="BI653" s="55"/>
      <c r="BJ653" s="55"/>
      <c r="BK653" s="55"/>
      <c r="BL653" s="55"/>
      <c r="BM653" s="55"/>
      <c r="BN653" s="55"/>
      <c r="BO653" s="55"/>
      <c r="BP653" s="55"/>
      <c r="BQ653" s="55"/>
      <c r="BR653" s="55"/>
      <c r="BS653" s="55"/>
      <c r="BT653" s="55"/>
      <c r="BU653" s="55"/>
      <c r="BV653" s="55"/>
      <c r="BW653" s="55"/>
      <c r="BX653" s="55"/>
      <c r="BY653" s="55"/>
      <c r="BZ653" s="55"/>
      <c r="CA653" s="55"/>
      <c r="CB653" s="55"/>
      <c r="CC653" s="55"/>
      <c r="CD653" s="55"/>
      <c r="CE653" s="55"/>
      <c r="CF653" s="55"/>
      <c r="CG653" s="55"/>
      <c r="CH653" s="55"/>
      <c r="CI653" s="55"/>
      <c r="CJ653" s="55"/>
      <c r="CK653" s="55"/>
      <c r="CL653" s="55"/>
      <c r="CM653" s="55"/>
      <c r="CN653" s="55"/>
      <c r="CO653" s="55"/>
      <c r="CP653" s="55"/>
      <c r="CQ653" s="55"/>
      <c r="CR653" s="55"/>
      <c r="CS653" s="55"/>
    </row>
    <row r="654" spans="1:97" ht="14.25">
      <c r="A654" s="3"/>
      <c r="B654" s="3"/>
      <c r="C654" s="3"/>
      <c r="D654" s="3"/>
      <c r="E654" s="31"/>
      <c r="T654" s="31"/>
      <c r="U654" s="46" t="s">
        <v>64</v>
      </c>
      <c r="V654" s="1" t="s">
        <v>231</v>
      </c>
      <c r="W654" s="46" t="s">
        <v>64</v>
      </c>
      <c r="X654" s="1" t="s">
        <v>231</v>
      </c>
      <c r="Y654" s="46" t="s">
        <v>64</v>
      </c>
      <c r="Z654" s="1" t="s">
        <v>231</v>
      </c>
      <c r="AA654" s="46" t="s">
        <v>64</v>
      </c>
      <c r="AB654" s="1" t="s">
        <v>231</v>
      </c>
      <c r="AC654" s="46" t="s">
        <v>64</v>
      </c>
      <c r="AD654" s="1" t="s">
        <v>231</v>
      </c>
      <c r="AE654" s="46" t="s">
        <v>64</v>
      </c>
      <c r="AF654" s="1" t="s">
        <v>231</v>
      </c>
      <c r="AH654" s="46" t="s">
        <v>64</v>
      </c>
      <c r="AI654" s="1" t="s">
        <v>231</v>
      </c>
      <c r="AJ654" s="46" t="s">
        <v>64</v>
      </c>
      <c r="AK654" s="1" t="s">
        <v>231</v>
      </c>
      <c r="AL654" s="46" t="s">
        <v>64</v>
      </c>
      <c r="AM654" s="1" t="s">
        <v>231</v>
      </c>
      <c r="AN654" s="46" t="s">
        <v>64</v>
      </c>
      <c r="AO654" s="1" t="s">
        <v>231</v>
      </c>
      <c r="AP654" s="46" t="s">
        <v>64</v>
      </c>
      <c r="AQ654" s="1" t="s">
        <v>231</v>
      </c>
      <c r="AR654" s="46" t="s">
        <v>64</v>
      </c>
      <c r="AS654" s="1" t="s">
        <v>231</v>
      </c>
      <c r="AU654" s="46" t="s">
        <v>64</v>
      </c>
      <c r="AV654" s="1" t="s">
        <v>231</v>
      </c>
      <c r="AW654" s="46" t="s">
        <v>64</v>
      </c>
      <c r="AX654" s="1" t="s">
        <v>231</v>
      </c>
      <c r="AY654" s="46" t="s">
        <v>64</v>
      </c>
      <c r="AZ654" s="1" t="s">
        <v>231</v>
      </c>
      <c r="BA654" s="46" t="s">
        <v>64</v>
      </c>
      <c r="BB654" s="1" t="s">
        <v>231</v>
      </c>
      <c r="BC654" s="46" t="s">
        <v>64</v>
      </c>
      <c r="BD654" s="1" t="s">
        <v>231</v>
      </c>
      <c r="BE654" s="46" t="s">
        <v>64</v>
      </c>
      <c r="BF654" s="1" t="s">
        <v>231</v>
      </c>
      <c r="BH654" s="46" t="s">
        <v>64</v>
      </c>
      <c r="BI654" s="1" t="s">
        <v>231</v>
      </c>
      <c r="BJ654" s="46" t="s">
        <v>64</v>
      </c>
      <c r="BK654" s="1" t="s">
        <v>231</v>
      </c>
      <c r="BL654" s="46" t="s">
        <v>64</v>
      </c>
      <c r="BM654" s="1" t="s">
        <v>231</v>
      </c>
      <c r="BN654" s="46" t="s">
        <v>64</v>
      </c>
      <c r="BO654" s="1" t="s">
        <v>231</v>
      </c>
      <c r="BP654" s="46" t="s">
        <v>64</v>
      </c>
      <c r="BQ654" s="1" t="s">
        <v>231</v>
      </c>
      <c r="BR654" s="46" t="s">
        <v>64</v>
      </c>
      <c r="BS654" s="1" t="s">
        <v>231</v>
      </c>
      <c r="BU654" s="46" t="s">
        <v>64</v>
      </c>
      <c r="BV654" s="1" t="s">
        <v>231</v>
      </c>
      <c r="BW654" s="46" t="s">
        <v>64</v>
      </c>
      <c r="BX654" s="1" t="s">
        <v>231</v>
      </c>
      <c r="BY654" s="60" t="s">
        <v>64</v>
      </c>
      <c r="BZ654" t="s">
        <v>231</v>
      </c>
      <c r="CA654" s="46" t="s">
        <v>64</v>
      </c>
      <c r="CB654" s="1" t="s">
        <v>231</v>
      </c>
      <c r="CC654" s="46" t="s">
        <v>64</v>
      </c>
      <c r="CD654" s="1" t="s">
        <v>231</v>
      </c>
      <c r="CE654" s="46" t="s">
        <v>64</v>
      </c>
      <c r="CF654" s="1" t="s">
        <v>231</v>
      </c>
      <c r="CH654" s="46" t="s">
        <v>64</v>
      </c>
      <c r="CI654" s="1" t="s">
        <v>231</v>
      </c>
      <c r="CJ654" s="46" t="s">
        <v>64</v>
      </c>
      <c r="CK654" s="1" t="s">
        <v>231</v>
      </c>
      <c r="CL654" s="46" t="s">
        <v>64</v>
      </c>
      <c r="CM654" s="1" t="s">
        <v>231</v>
      </c>
      <c r="CN654" s="46" t="s">
        <v>64</v>
      </c>
      <c r="CO654" s="1" t="s">
        <v>231</v>
      </c>
      <c r="CP654" s="46" t="s">
        <v>64</v>
      </c>
      <c r="CQ654" s="1" t="s">
        <v>231</v>
      </c>
      <c r="CR654" s="46" t="s">
        <v>64</v>
      </c>
      <c r="CS654" s="1" t="s">
        <v>231</v>
      </c>
    </row>
    <row r="655" spans="1:97" ht="14.25">
      <c r="C655" s="3"/>
      <c r="D655" s="3"/>
      <c r="E655" s="31"/>
      <c r="F655" s="31"/>
      <c r="G655" s="3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1" t="s">
        <v>232</v>
      </c>
      <c r="V655" s="1">
        <v>6</v>
      </c>
      <c r="W655" s="1" t="s">
        <v>232</v>
      </c>
      <c r="X655" s="1">
        <v>6</v>
      </c>
      <c r="Y655" s="1" t="s">
        <v>232</v>
      </c>
      <c r="Z655" s="1">
        <v>6</v>
      </c>
      <c r="AA655" s="1" t="s">
        <v>232</v>
      </c>
      <c r="AB655" s="1">
        <v>-0.78</v>
      </c>
      <c r="AC655" s="1" t="s">
        <v>232</v>
      </c>
      <c r="AD655" s="1">
        <v>-0.78</v>
      </c>
      <c r="AE655" s="1" t="s">
        <v>232</v>
      </c>
      <c r="AF655" s="1">
        <v>-0.78</v>
      </c>
      <c r="AH655" s="1" t="s">
        <v>232</v>
      </c>
      <c r="AI655" s="1">
        <v>-1.02</v>
      </c>
      <c r="AJ655" s="1" t="s">
        <v>232</v>
      </c>
      <c r="AK655" s="1">
        <v>-1.02</v>
      </c>
      <c r="AL655" s="1" t="s">
        <v>232</v>
      </c>
      <c r="AM655" s="1">
        <v>-1.02</v>
      </c>
      <c r="AN655" s="1" t="s">
        <v>232</v>
      </c>
      <c r="AO655" s="1">
        <v>-1.02</v>
      </c>
      <c r="AP655" s="1" t="s">
        <v>232</v>
      </c>
      <c r="AQ655" s="1">
        <v>-1.02</v>
      </c>
      <c r="AR655" s="1" t="s">
        <v>232</v>
      </c>
      <c r="AS655" s="1">
        <v>-1.02</v>
      </c>
      <c r="AU655" s="1" t="s">
        <v>232</v>
      </c>
      <c r="AV655" s="1">
        <v>-0.98999999999999988</v>
      </c>
      <c r="AW655" s="1" t="s">
        <v>232</v>
      </c>
      <c r="AX655" s="1">
        <v>-0.98999999999999988</v>
      </c>
      <c r="AY655" s="1" t="s">
        <v>232</v>
      </c>
      <c r="AZ655" s="1">
        <v>-0.98999999999999988</v>
      </c>
      <c r="BA655" s="1" t="s">
        <v>232</v>
      </c>
      <c r="BB655" s="1">
        <v>-0.98999999999999988</v>
      </c>
      <c r="BC655" s="1" t="s">
        <v>232</v>
      </c>
      <c r="BD655" s="1">
        <v>-0.98999999999999988</v>
      </c>
      <c r="BE655" s="1" t="s">
        <v>232</v>
      </c>
      <c r="BF655" s="1">
        <v>-0.98999999999999988</v>
      </c>
      <c r="BH655" s="1" t="s">
        <v>232</v>
      </c>
      <c r="BI655" s="1">
        <v>-3.6000000000000005</v>
      </c>
      <c r="BJ655" s="1" t="s">
        <v>232</v>
      </c>
      <c r="BK655" s="1">
        <v>-3.6000000000000005</v>
      </c>
      <c r="BL655" s="1" t="s">
        <v>232</v>
      </c>
      <c r="BM655" s="1">
        <v>-3.6000000000000005</v>
      </c>
      <c r="BN655" s="1" t="s">
        <v>232</v>
      </c>
      <c r="BO655" s="1">
        <v>-3.6000000000000005</v>
      </c>
      <c r="BP655" s="1" t="s">
        <v>232</v>
      </c>
      <c r="BQ655" s="1">
        <v>-3.6000000000000005</v>
      </c>
      <c r="BR655" s="1" t="s">
        <v>232</v>
      </c>
      <c r="BS655" s="1">
        <v>-3.6000000000000005</v>
      </c>
      <c r="BU655" s="1" t="s">
        <v>232</v>
      </c>
      <c r="BV655" s="1">
        <v>-4.3499999999999988</v>
      </c>
      <c r="BW655" s="1" t="s">
        <v>232</v>
      </c>
      <c r="BX655" s="1">
        <v>-4.3499999999999988</v>
      </c>
      <c r="BY655" s="61" t="s">
        <v>65</v>
      </c>
      <c r="BZ655"/>
      <c r="CA655" s="1" t="s">
        <v>232</v>
      </c>
      <c r="CB655" s="1">
        <v>-4.3499999999999988</v>
      </c>
      <c r="CC655" s="1" t="s">
        <v>232</v>
      </c>
      <c r="CD655" s="1">
        <v>-4.3499999999999988</v>
      </c>
      <c r="CE655" s="1" t="s">
        <v>232</v>
      </c>
      <c r="CF655" s="1">
        <v>-4.3499999999999988</v>
      </c>
      <c r="CH655" s="1" t="s">
        <v>1320</v>
      </c>
      <c r="CI655" s="1">
        <v>62.100000000000058</v>
      </c>
      <c r="CJ655" s="1" t="s">
        <v>19</v>
      </c>
      <c r="CK655" s="1">
        <v>79.200000000000031</v>
      </c>
      <c r="CL655" s="1" t="s">
        <v>71</v>
      </c>
      <c r="CM655" s="1">
        <v>13.499999999999996</v>
      </c>
      <c r="CN655" s="1" t="s">
        <v>20</v>
      </c>
      <c r="CO655" s="1">
        <v>118.34999999999997</v>
      </c>
      <c r="CP655" s="1" t="s">
        <v>1341</v>
      </c>
      <c r="CQ655" s="1">
        <v>50.700000000000038</v>
      </c>
      <c r="CR655" s="1" t="s">
        <v>1346</v>
      </c>
      <c r="CS655" s="1">
        <v>62.100000000000058</v>
      </c>
    </row>
    <row r="656" spans="1:97" ht="14.25">
      <c r="C656" s="3"/>
      <c r="D656" s="3"/>
      <c r="E656" s="31"/>
      <c r="F656" s="31"/>
      <c r="G656" s="3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1" t="s">
        <v>1369</v>
      </c>
      <c r="V656" s="1">
        <v>0</v>
      </c>
      <c r="W656" s="1" t="s">
        <v>1369</v>
      </c>
      <c r="X656" s="1">
        <v>0</v>
      </c>
      <c r="Y656" s="1" t="s">
        <v>1369</v>
      </c>
      <c r="Z656" s="1">
        <v>0</v>
      </c>
      <c r="AA656" s="1" t="s">
        <v>1369</v>
      </c>
      <c r="AB656" s="1">
        <v>0</v>
      </c>
      <c r="AC656" s="1" t="s">
        <v>73</v>
      </c>
      <c r="AD656" s="1">
        <v>21.659999999999993</v>
      </c>
      <c r="AE656" s="1" t="s">
        <v>18</v>
      </c>
      <c r="AF656" s="1">
        <v>31.020000000000039</v>
      </c>
      <c r="AH656" s="1" t="s">
        <v>1369</v>
      </c>
      <c r="AI656" s="1">
        <v>0</v>
      </c>
      <c r="AJ656" s="1" t="s">
        <v>1369</v>
      </c>
      <c r="AK656" s="1">
        <v>0</v>
      </c>
      <c r="AL656" s="1" t="s">
        <v>1369</v>
      </c>
      <c r="AM656" s="1">
        <v>0</v>
      </c>
      <c r="AN656" s="1" t="s">
        <v>1369</v>
      </c>
      <c r="AO656" s="1">
        <v>0</v>
      </c>
      <c r="AP656" s="1" t="s">
        <v>73</v>
      </c>
      <c r="AQ656" s="1">
        <v>21.659999999999993</v>
      </c>
      <c r="AR656" s="1" t="s">
        <v>18</v>
      </c>
      <c r="AS656" s="1">
        <v>31.020000000000039</v>
      </c>
      <c r="AU656" s="1" t="s">
        <v>1369</v>
      </c>
      <c r="AV656" s="1">
        <v>0</v>
      </c>
      <c r="AW656" s="1" t="s">
        <v>1369</v>
      </c>
      <c r="AX656" s="1">
        <v>0</v>
      </c>
      <c r="AY656" s="1" t="s">
        <v>1369</v>
      </c>
      <c r="AZ656" s="1">
        <v>0</v>
      </c>
      <c r="BA656" s="1" t="s">
        <v>74</v>
      </c>
      <c r="BB656" s="1">
        <v>11.070000000000004</v>
      </c>
      <c r="BC656" s="1" t="s">
        <v>75</v>
      </c>
      <c r="BD656" s="1">
        <v>1.44</v>
      </c>
      <c r="BE656" s="1" t="s">
        <v>1369</v>
      </c>
      <c r="BF656" s="1">
        <v>0</v>
      </c>
      <c r="BH656" s="1" t="s">
        <v>1369</v>
      </c>
      <c r="BI656" s="1">
        <v>0</v>
      </c>
      <c r="BJ656" s="1" t="s">
        <v>1369</v>
      </c>
      <c r="BK656" s="1">
        <v>0</v>
      </c>
      <c r="BL656" s="1" t="s">
        <v>1369</v>
      </c>
      <c r="BM656" s="1">
        <v>0</v>
      </c>
      <c r="BN656" s="1" t="s">
        <v>74</v>
      </c>
      <c r="BO656" s="1">
        <v>12.240000000000004</v>
      </c>
      <c r="BP656" s="1" t="s">
        <v>1369</v>
      </c>
      <c r="BQ656" s="1">
        <v>0</v>
      </c>
      <c r="BR656" s="1" t="s">
        <v>65</v>
      </c>
      <c r="BU656" s="1" t="s">
        <v>1320</v>
      </c>
      <c r="BV656" s="1">
        <v>63.45000000000006</v>
      </c>
      <c r="BW656" s="1" t="s">
        <v>19</v>
      </c>
      <c r="BX656" s="1">
        <v>80.700000000000031</v>
      </c>
      <c r="BY656" s="61" t="s">
        <v>1332</v>
      </c>
      <c r="BZ656">
        <v>71.700000000000074</v>
      </c>
      <c r="CA656" s="1" t="s">
        <v>21</v>
      </c>
      <c r="CB656" s="1">
        <v>25.8</v>
      </c>
      <c r="CC656" s="1" t="s">
        <v>1341</v>
      </c>
      <c r="CD656" s="1">
        <v>52.05000000000004</v>
      </c>
      <c r="CE656" s="1" t="s">
        <v>1346</v>
      </c>
      <c r="CF656" s="1">
        <v>63.45000000000006</v>
      </c>
      <c r="CH656" s="1" t="s">
        <v>1321</v>
      </c>
      <c r="CI656" s="1">
        <v>2.2499999999999956</v>
      </c>
      <c r="CJ656" s="1" t="s">
        <v>1327</v>
      </c>
      <c r="CK656" s="1">
        <v>54.000000000000043</v>
      </c>
      <c r="CL656" s="1" t="s">
        <v>70</v>
      </c>
      <c r="CM656" s="1">
        <v>11.699999999999992</v>
      </c>
      <c r="CN656" s="1" t="s">
        <v>1336</v>
      </c>
      <c r="CO656" s="1">
        <v>50.700000000000038</v>
      </c>
      <c r="CP656" s="1" t="s">
        <v>1338</v>
      </c>
      <c r="CQ656" s="1">
        <v>23.549999999999997</v>
      </c>
      <c r="CR656" s="1" t="s">
        <v>1347</v>
      </c>
      <c r="CS656" s="1">
        <v>20.549999999999994</v>
      </c>
    </row>
    <row r="657" spans="1:97" ht="14.25">
      <c r="C657" s="3"/>
      <c r="D657" s="3"/>
      <c r="E657" s="31"/>
      <c r="F657" s="31"/>
      <c r="G657" s="3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1" t="s">
        <v>1362</v>
      </c>
      <c r="V657" s="1">
        <v>23.940000000000005</v>
      </c>
      <c r="W657" s="1" t="s">
        <v>1331</v>
      </c>
      <c r="X657" s="1">
        <v>21.960000000000008</v>
      </c>
      <c r="Y657" s="1" t="s">
        <v>1335</v>
      </c>
      <c r="Z657" s="1">
        <v>30.96</v>
      </c>
      <c r="AA657" s="1" t="s">
        <v>1340</v>
      </c>
      <c r="AB657" s="1">
        <v>26.940000000000008</v>
      </c>
      <c r="AC657" s="1" t="s">
        <v>1369</v>
      </c>
      <c r="AD657" s="1">
        <v>0</v>
      </c>
      <c r="AE657" s="1" t="s">
        <v>1369</v>
      </c>
      <c r="AF657" s="1">
        <v>0</v>
      </c>
      <c r="AH657" s="1" t="s">
        <v>1362</v>
      </c>
      <c r="AI657" s="1">
        <v>27.660000000000014</v>
      </c>
      <c r="AJ657" s="1" t="s">
        <v>1331</v>
      </c>
      <c r="AK657" s="1">
        <v>22.140000000000004</v>
      </c>
      <c r="AL657" s="1" t="s">
        <v>1335</v>
      </c>
      <c r="AM657" s="1">
        <v>28.620000000000012</v>
      </c>
      <c r="AN657" s="1" t="s">
        <v>1340</v>
      </c>
      <c r="AO657" s="1">
        <v>26.820000000000007</v>
      </c>
      <c r="AP657" s="1" t="s">
        <v>1369</v>
      </c>
      <c r="AQ657" s="1">
        <v>0</v>
      </c>
      <c r="AR657" s="1" t="s">
        <v>1369</v>
      </c>
      <c r="AS657" s="1">
        <v>0</v>
      </c>
      <c r="AU657" s="1" t="s">
        <v>1326</v>
      </c>
      <c r="AV657" s="1">
        <v>30.87</v>
      </c>
      <c r="AW657" s="1" t="s">
        <v>1331</v>
      </c>
      <c r="AX657" s="1">
        <v>31.41</v>
      </c>
      <c r="AY657" s="1" t="s">
        <v>1335</v>
      </c>
      <c r="AZ657" s="1">
        <v>69.119999999999948</v>
      </c>
      <c r="BA657" s="1" t="s">
        <v>1369</v>
      </c>
      <c r="BB657" s="1">
        <v>0</v>
      </c>
      <c r="BC657" s="1" t="s">
        <v>1369</v>
      </c>
      <c r="BD657" s="1">
        <v>0</v>
      </c>
      <c r="BE657" s="1" t="s">
        <v>1348</v>
      </c>
      <c r="BF657" s="1">
        <v>29.520000000000003</v>
      </c>
      <c r="BH657" s="1" t="s">
        <v>1326</v>
      </c>
      <c r="BI657" s="1">
        <v>31.41</v>
      </c>
      <c r="BJ657" s="1" t="s">
        <v>1331</v>
      </c>
      <c r="BK657" s="1">
        <v>30.6</v>
      </c>
      <c r="BL657" s="1" t="s">
        <v>1335</v>
      </c>
      <c r="BM657" s="1">
        <v>69.119999999999948</v>
      </c>
      <c r="BN657" s="1" t="s">
        <v>1369</v>
      </c>
      <c r="BO657" s="1">
        <v>0</v>
      </c>
      <c r="BP657" s="1" t="s">
        <v>73</v>
      </c>
      <c r="BQ657" s="1">
        <v>30.6</v>
      </c>
      <c r="BR657" s="1" t="s">
        <v>1369</v>
      </c>
      <c r="BS657" s="1">
        <v>0</v>
      </c>
      <c r="BU657" s="1" t="s">
        <v>1321</v>
      </c>
      <c r="BV657" s="1">
        <v>4.499999999999992</v>
      </c>
      <c r="BW657" s="1" t="s">
        <v>1327</v>
      </c>
      <c r="BX657" s="1">
        <v>55.350000000000044</v>
      </c>
      <c r="BY657" s="61" t="s">
        <v>1333</v>
      </c>
      <c r="BZ657">
        <v>60.15000000000007</v>
      </c>
      <c r="CA657" s="1" t="s">
        <v>20</v>
      </c>
      <c r="CB657" s="1">
        <v>117.44999999999992</v>
      </c>
      <c r="CC657" s="1" t="s">
        <v>1338</v>
      </c>
      <c r="CD657" s="1">
        <v>34.200000000000031</v>
      </c>
      <c r="CE657" s="1" t="s">
        <v>1347</v>
      </c>
      <c r="CF657" s="1">
        <v>22.799999999999997</v>
      </c>
      <c r="CH657" s="1" t="s">
        <v>1322</v>
      </c>
      <c r="CI657" s="1">
        <v>13.499999999999996</v>
      </c>
      <c r="CJ657" s="1" t="s">
        <v>1328</v>
      </c>
      <c r="CK657" s="1">
        <v>2.2499999999999956</v>
      </c>
      <c r="CL657" s="1" t="s">
        <v>1332</v>
      </c>
      <c r="CM657" s="1">
        <v>71.700000000000074</v>
      </c>
      <c r="CN657" s="1" t="s">
        <v>1337</v>
      </c>
      <c r="CO657" s="1">
        <v>23.549999999999997</v>
      </c>
      <c r="CP657" s="1" t="s">
        <v>1336</v>
      </c>
      <c r="CQ657" s="1">
        <v>8.3999999999999986</v>
      </c>
      <c r="CR657" s="1" t="s">
        <v>1342</v>
      </c>
      <c r="CS657" s="1">
        <v>22.499999999999996</v>
      </c>
    </row>
    <row r="658" spans="1:97" ht="14.25">
      <c r="C658" s="3"/>
      <c r="D658" s="3"/>
      <c r="E658" s="31"/>
      <c r="F658" s="31"/>
      <c r="G658" s="3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1" t="s">
        <v>1325</v>
      </c>
      <c r="V658" s="1">
        <v>26.880000000000003</v>
      </c>
      <c r="W658" s="1" t="s">
        <v>1330</v>
      </c>
      <c r="X658" s="1">
        <v>28.079999999999995</v>
      </c>
      <c r="Y658" s="1" t="s">
        <v>1365</v>
      </c>
      <c r="Z658" s="1">
        <v>27.420000000000005</v>
      </c>
      <c r="AA658" s="1" t="s">
        <v>1356</v>
      </c>
      <c r="AB658" s="1">
        <v>46.560000000000045</v>
      </c>
      <c r="AC658" s="1" t="s">
        <v>1344</v>
      </c>
      <c r="AD658" s="1">
        <v>25.979999999999997</v>
      </c>
      <c r="AE658" s="1" t="s">
        <v>1348</v>
      </c>
      <c r="AF658" s="1">
        <v>20.939999999999984</v>
      </c>
      <c r="AH658" s="1" t="s">
        <v>1325</v>
      </c>
      <c r="AI658" s="1">
        <v>25.02</v>
      </c>
      <c r="AJ658" s="1" t="s">
        <v>1330</v>
      </c>
      <c r="AK658" s="1">
        <v>25.859999999999996</v>
      </c>
      <c r="AL658" s="1" t="s">
        <v>1365</v>
      </c>
      <c r="AM658" s="1">
        <v>27.48</v>
      </c>
      <c r="AN658" s="1" t="s">
        <v>1356</v>
      </c>
      <c r="AO658" s="1">
        <v>46.560000000000045</v>
      </c>
      <c r="AP658" s="1" t="s">
        <v>1344</v>
      </c>
      <c r="AQ658" s="1">
        <v>25.859999999999996</v>
      </c>
      <c r="AR658" s="1" t="s">
        <v>1348</v>
      </c>
      <c r="AS658" s="1">
        <v>20.819999999999983</v>
      </c>
      <c r="AU658" s="1" t="s">
        <v>1325</v>
      </c>
      <c r="AV658" s="1">
        <v>36.899999999999991</v>
      </c>
      <c r="AW658" s="1" t="s">
        <v>1330</v>
      </c>
      <c r="AX658" s="1">
        <v>38.429999999999978</v>
      </c>
      <c r="AY658" s="1" t="s">
        <v>1333</v>
      </c>
      <c r="AZ658" s="1">
        <v>40.229999999999961</v>
      </c>
      <c r="BA658" s="1" t="s">
        <v>1340</v>
      </c>
      <c r="BB658" s="1">
        <v>39.869999999999983</v>
      </c>
      <c r="BC658" s="1" t="s">
        <v>73</v>
      </c>
      <c r="BD658" s="1">
        <v>30.6</v>
      </c>
      <c r="BE658" s="1" t="s">
        <v>1342</v>
      </c>
      <c r="BF658" s="1">
        <v>46.169999999999973</v>
      </c>
      <c r="BH658" s="1" t="s">
        <v>1325</v>
      </c>
      <c r="BI658" s="1">
        <v>36.899999999999991</v>
      </c>
      <c r="BJ658" s="1" t="s">
        <v>1330</v>
      </c>
      <c r="BK658" s="1">
        <v>38.609999999999978</v>
      </c>
      <c r="BL658" s="1" t="s">
        <v>1333</v>
      </c>
      <c r="BM658" s="1">
        <v>42.299999999999962</v>
      </c>
      <c r="BN658" s="1" t="s">
        <v>1340</v>
      </c>
      <c r="BO658" s="1">
        <v>39.869999999999983</v>
      </c>
      <c r="BP658" s="1" t="s">
        <v>1344</v>
      </c>
      <c r="BQ658" s="1">
        <v>38.609999999999978</v>
      </c>
      <c r="BR658" s="1" t="s">
        <v>1348</v>
      </c>
      <c r="BS658" s="1">
        <v>29.700000000000003</v>
      </c>
      <c r="BU658" s="1" t="s">
        <v>1322</v>
      </c>
      <c r="BV658" s="1">
        <v>13.499999999999996</v>
      </c>
      <c r="BW658" s="1" t="s">
        <v>1328</v>
      </c>
      <c r="BX658" s="1">
        <v>4.499999999999992</v>
      </c>
      <c r="BY658" s="61" t="s">
        <v>71</v>
      </c>
      <c r="BZ658">
        <v>13.499999999999996</v>
      </c>
      <c r="CA658" s="1" t="s">
        <v>1336</v>
      </c>
      <c r="CB658" s="1">
        <v>60.450000000000067</v>
      </c>
      <c r="CC658" s="1" t="s">
        <v>1345</v>
      </c>
      <c r="CD658" s="1">
        <v>49.800000000000026</v>
      </c>
      <c r="CE658" s="1" t="s">
        <v>1342</v>
      </c>
      <c r="CF658" s="1">
        <v>22.799999999999997</v>
      </c>
      <c r="CH658" s="1" t="s">
        <v>1323</v>
      </c>
      <c r="CI658" s="1">
        <v>26.099999999999994</v>
      </c>
      <c r="CJ658" s="1" t="s">
        <v>1329</v>
      </c>
      <c r="CK658" s="1">
        <v>21.599999999999994</v>
      </c>
      <c r="CL658" s="1" t="s">
        <v>1333</v>
      </c>
      <c r="CM658" s="1">
        <v>60.15000000000007</v>
      </c>
      <c r="CN658" s="1" t="s">
        <v>1338</v>
      </c>
      <c r="CO658" s="1">
        <v>8.3999999999999986</v>
      </c>
      <c r="CP658" s="1" t="s">
        <v>1342</v>
      </c>
      <c r="CQ658" s="1">
        <v>-4.7999999999999989</v>
      </c>
      <c r="CR658" s="1" t="s">
        <v>1348</v>
      </c>
      <c r="CS658" s="1">
        <v>49.950000000000024</v>
      </c>
    </row>
    <row r="659" spans="1:97" ht="14.25">
      <c r="C659" s="3"/>
      <c r="D659" s="3"/>
      <c r="E659" s="31"/>
      <c r="F659" s="31"/>
      <c r="G659" s="3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1" t="s">
        <v>1324</v>
      </c>
      <c r="V659" s="1">
        <v>18.719999999999988</v>
      </c>
      <c r="W659" s="1" t="s">
        <v>1351</v>
      </c>
      <c r="X659" s="1">
        <v>15.719999999999999</v>
      </c>
      <c r="Y659" s="1" t="s">
        <v>1355</v>
      </c>
      <c r="Z659" s="1">
        <v>9.7199999999999989</v>
      </c>
      <c r="AA659" s="1" t="s">
        <v>1366</v>
      </c>
      <c r="AB659" s="1">
        <v>-1.0269562977782698E-15</v>
      </c>
      <c r="AC659" s="1" t="s">
        <v>1345</v>
      </c>
      <c r="AD659" s="1">
        <v>20.339999999999986</v>
      </c>
      <c r="AE659" s="1" t="s">
        <v>1349</v>
      </c>
      <c r="AF659" s="1">
        <v>21.539999999999978</v>
      </c>
      <c r="AH659" s="1" t="s">
        <v>1324</v>
      </c>
      <c r="AI659" s="1">
        <v>21.419999999999977</v>
      </c>
      <c r="AJ659" s="1" t="s">
        <v>1351</v>
      </c>
      <c r="AK659" s="1">
        <v>21.059999999999995</v>
      </c>
      <c r="AL659" s="1" t="s">
        <v>1355</v>
      </c>
      <c r="AM659" s="1">
        <v>12.239999999999998</v>
      </c>
      <c r="AN659" s="1" t="s">
        <v>1366</v>
      </c>
      <c r="AO659" s="1">
        <v>-0.12000000000000104</v>
      </c>
      <c r="AP659" s="1" t="s">
        <v>1345</v>
      </c>
      <c r="AQ659" s="1">
        <v>20.219999999999985</v>
      </c>
      <c r="AR659" s="1" t="s">
        <v>1349</v>
      </c>
      <c r="AS659" s="1">
        <v>21.419999999999977</v>
      </c>
      <c r="AU659" s="1" t="s">
        <v>1324</v>
      </c>
      <c r="AV659" s="1">
        <v>32.579999999999984</v>
      </c>
      <c r="AW659" s="1" t="s">
        <v>1351</v>
      </c>
      <c r="AX659" s="1">
        <v>40.319999999999986</v>
      </c>
      <c r="AY659" s="1" t="s">
        <v>1334</v>
      </c>
      <c r="AZ659" s="1">
        <v>-8.9999999999997915E-2</v>
      </c>
      <c r="BA659" s="1" t="s">
        <v>1356</v>
      </c>
      <c r="BB659" s="1">
        <v>36.899999999999991</v>
      </c>
      <c r="BC659" s="1" t="s">
        <v>1344</v>
      </c>
      <c r="BD659" s="1">
        <v>38.429999999999978</v>
      </c>
      <c r="BE659" s="1" t="s">
        <v>1349</v>
      </c>
      <c r="BF659" s="1">
        <v>32.579999999999984</v>
      </c>
      <c r="BH659" s="1" t="s">
        <v>1324</v>
      </c>
      <c r="BI659" s="1">
        <v>33.659999999999982</v>
      </c>
      <c r="BJ659" s="1" t="s">
        <v>1351</v>
      </c>
      <c r="BK659" s="1">
        <v>41.219999999999985</v>
      </c>
      <c r="BL659" s="1" t="s">
        <v>1334</v>
      </c>
      <c r="BM659" s="1">
        <v>9.0000000000002106E-2</v>
      </c>
      <c r="BN659" s="1" t="s">
        <v>1356</v>
      </c>
      <c r="BO659" s="1">
        <v>70.469999999999942</v>
      </c>
      <c r="BP659" s="1" t="s">
        <v>1345</v>
      </c>
      <c r="BQ659" s="1">
        <v>31.859999999999992</v>
      </c>
      <c r="BR659" s="1" t="s">
        <v>1349</v>
      </c>
      <c r="BS659" s="1">
        <v>70.469999999999942</v>
      </c>
      <c r="BU659" s="1" t="s">
        <v>1323</v>
      </c>
      <c r="BV659" s="1">
        <v>26.099999999999994</v>
      </c>
      <c r="BW659" s="1" t="s">
        <v>1329</v>
      </c>
      <c r="BX659" s="1">
        <v>21.599999999999994</v>
      </c>
      <c r="BY659" s="61" t="s">
        <v>70</v>
      </c>
      <c r="BZ659">
        <v>11.699999999999992</v>
      </c>
      <c r="CA659" s="1" t="s">
        <v>1339</v>
      </c>
      <c r="CB659" s="1">
        <v>-5.849999999999997</v>
      </c>
      <c r="CC659" s="1" t="s">
        <v>1343</v>
      </c>
      <c r="CD659" s="1">
        <v>25.049999999999997</v>
      </c>
      <c r="CE659" s="1" t="s">
        <v>1348</v>
      </c>
      <c r="CF659" s="1">
        <v>51.300000000000018</v>
      </c>
      <c r="CH659" s="1" t="s">
        <v>1324</v>
      </c>
      <c r="CI659" s="1">
        <v>54.30000000000004</v>
      </c>
      <c r="CJ659" s="1" t="s">
        <v>1330</v>
      </c>
      <c r="CK659" s="1">
        <v>66.45000000000006</v>
      </c>
      <c r="CL659" s="1" t="s">
        <v>1334</v>
      </c>
      <c r="CM659" s="1">
        <v>-1.2000000000000037</v>
      </c>
      <c r="CN659" s="1" t="s">
        <v>1339</v>
      </c>
      <c r="CO659" s="1">
        <v>-7.1999999999999975</v>
      </c>
      <c r="CP659" s="1" t="s">
        <v>1343</v>
      </c>
      <c r="CQ659" s="1">
        <v>23.7</v>
      </c>
      <c r="CR659" s="1" t="s">
        <v>1349</v>
      </c>
      <c r="CS659" s="1">
        <v>118.34999999999997</v>
      </c>
    </row>
    <row r="660" spans="1:97" ht="14.25">
      <c r="C660" s="3"/>
      <c r="D660" s="3"/>
      <c r="E660" s="31"/>
      <c r="F660" s="31"/>
      <c r="G660" s="3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1" t="s">
        <v>1321</v>
      </c>
      <c r="V660" s="1">
        <v>4.0200000000000005</v>
      </c>
      <c r="W660" s="1" t="s">
        <v>1364</v>
      </c>
      <c r="X660" s="1">
        <v>2.8799999999999994</v>
      </c>
      <c r="Y660" s="1" t="s">
        <v>1333</v>
      </c>
      <c r="Z660" s="1">
        <v>2.3399999999999985</v>
      </c>
      <c r="AA660" s="1" t="s">
        <v>1367</v>
      </c>
      <c r="AB660" s="1">
        <v>9.1800000000000122</v>
      </c>
      <c r="AC660" s="1" t="s">
        <v>72</v>
      </c>
      <c r="AD660" s="1">
        <v>5.5200000000000005</v>
      </c>
      <c r="AE660" s="1" t="s">
        <v>1346</v>
      </c>
      <c r="AF660" s="1">
        <v>10.020000000000012</v>
      </c>
      <c r="AH660" s="1" t="s">
        <v>1321</v>
      </c>
      <c r="AI660" s="1">
        <v>4.6200000000000037</v>
      </c>
      <c r="AJ660" s="1" t="s">
        <v>1363</v>
      </c>
      <c r="AK660" s="1">
        <v>5.5200000000000005</v>
      </c>
      <c r="AL660" s="1" t="s">
        <v>1332</v>
      </c>
      <c r="AM660" s="1">
        <v>18.959999999999994</v>
      </c>
      <c r="AN660" s="1" t="s">
        <v>1367</v>
      </c>
      <c r="AO660" s="1">
        <v>14.4</v>
      </c>
      <c r="AP660" s="1" t="s">
        <v>72</v>
      </c>
      <c r="AQ660" s="1">
        <v>5.5200000000000005</v>
      </c>
      <c r="AR660" s="1" t="s">
        <v>1346</v>
      </c>
      <c r="AS660" s="1">
        <v>15.359999999999992</v>
      </c>
      <c r="AU660" s="1" t="s">
        <v>1323</v>
      </c>
      <c r="AV660" s="1">
        <v>9.9000000000000021</v>
      </c>
      <c r="AW660" s="1" t="s">
        <v>1328</v>
      </c>
      <c r="AX660" s="1">
        <v>7.2900000000000036</v>
      </c>
      <c r="AY660" s="1" t="s">
        <v>1332</v>
      </c>
      <c r="AZ660" s="1">
        <v>29.88000000000001</v>
      </c>
      <c r="BA660" s="1" t="s">
        <v>1357</v>
      </c>
      <c r="BB660" s="1">
        <v>32.579999999999984</v>
      </c>
      <c r="BC660" s="1" t="s">
        <v>1345</v>
      </c>
      <c r="BD660" s="1">
        <v>30.779999999999994</v>
      </c>
      <c r="BE660" s="1" t="s">
        <v>1346</v>
      </c>
      <c r="BF660" s="1">
        <v>24.120000000000019</v>
      </c>
      <c r="BH660" s="1" t="s">
        <v>1323</v>
      </c>
      <c r="BI660" s="1">
        <v>9.9000000000000021</v>
      </c>
      <c r="BJ660" s="1" t="s">
        <v>1328</v>
      </c>
      <c r="BK660" s="1">
        <v>8.6400000000000041</v>
      </c>
      <c r="BL660" s="1" t="s">
        <v>1332</v>
      </c>
      <c r="BM660" s="1">
        <v>29.88000000000001</v>
      </c>
      <c r="BN660" s="1" t="s">
        <v>1357</v>
      </c>
      <c r="BO660" s="1">
        <v>9.0000000000002106E-2</v>
      </c>
      <c r="BP660" s="1" t="s">
        <v>1358</v>
      </c>
      <c r="BQ660" s="1">
        <v>8.4600000000000026</v>
      </c>
      <c r="BR660" s="1" t="s">
        <v>1342</v>
      </c>
      <c r="BS660" s="1">
        <v>9.360000000000003</v>
      </c>
      <c r="BU660" s="1" t="s">
        <v>1324</v>
      </c>
      <c r="BV660" s="1">
        <v>56.100000000000037</v>
      </c>
      <c r="BW660" s="1" t="s">
        <v>1330</v>
      </c>
      <c r="BX660" s="1">
        <v>64.350000000000065</v>
      </c>
      <c r="BY660" s="61" t="s">
        <v>1334</v>
      </c>
      <c r="BZ660">
        <v>-1.2000000000000037</v>
      </c>
      <c r="CA660" s="1" t="s">
        <v>1340</v>
      </c>
      <c r="CB660" s="1">
        <v>79.950000000000031</v>
      </c>
      <c r="CC660" s="1" t="s">
        <v>1344</v>
      </c>
      <c r="CD660" s="1">
        <v>64.350000000000065</v>
      </c>
      <c r="CE660" s="1" t="s">
        <v>1349</v>
      </c>
      <c r="CF660" s="1">
        <v>117.44999999999992</v>
      </c>
      <c r="CH660" s="1" t="s">
        <v>1325</v>
      </c>
      <c r="CI660" s="1">
        <v>62.850000000000065</v>
      </c>
      <c r="CJ660" s="1" t="s">
        <v>1331</v>
      </c>
      <c r="CK660" s="1">
        <v>49.950000000000024</v>
      </c>
      <c r="CL660" s="1" t="s">
        <v>1335</v>
      </c>
      <c r="CM660" s="1">
        <v>117.59999999999997</v>
      </c>
      <c r="CN660" s="1" t="s">
        <v>1340</v>
      </c>
      <c r="CO660" s="1">
        <v>79.650000000000034</v>
      </c>
      <c r="CP660" s="1" t="s">
        <v>1344</v>
      </c>
      <c r="CQ660" s="1">
        <v>66.45000000000006</v>
      </c>
      <c r="CR660" s="1" t="s">
        <v>22</v>
      </c>
      <c r="CS660" s="1">
        <v>273.45000000000005</v>
      </c>
    </row>
    <row r="661" spans="1:97" ht="14.25">
      <c r="C661" s="3"/>
      <c r="D661" s="3"/>
      <c r="E661" s="31"/>
      <c r="F661" s="31"/>
      <c r="G661" s="3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1" t="s">
        <v>1320</v>
      </c>
      <c r="V661" s="1">
        <v>11.640000000000009</v>
      </c>
      <c r="W661" s="1" t="s">
        <v>1363</v>
      </c>
      <c r="X661" s="1">
        <v>1.9799999999999995</v>
      </c>
      <c r="Y661" s="1" t="s">
        <v>1332</v>
      </c>
      <c r="Z661" s="1">
        <v>11.940000000000007</v>
      </c>
      <c r="AA661" s="1" t="s">
        <v>1336</v>
      </c>
      <c r="AB661" s="1">
        <v>6.5400000000000063</v>
      </c>
      <c r="AC661" s="1" t="s">
        <v>1341</v>
      </c>
      <c r="AD661" s="1">
        <v>10.680000000000009</v>
      </c>
      <c r="AE661" s="1" t="s">
        <v>1368</v>
      </c>
      <c r="AF661" s="1">
        <v>7.74000000000001</v>
      </c>
      <c r="AH661" s="1" t="s">
        <v>1320</v>
      </c>
      <c r="AI661" s="1">
        <v>15.359999999999992</v>
      </c>
      <c r="AJ661" s="1" t="s">
        <v>1328</v>
      </c>
      <c r="AK661" s="1">
        <v>1.0799999999999994</v>
      </c>
      <c r="AL661" s="1" t="s">
        <v>1353</v>
      </c>
      <c r="AM661" s="1">
        <v>1.0799999999999994</v>
      </c>
      <c r="AN661" s="1" t="s">
        <v>1336</v>
      </c>
      <c r="AO661" s="1">
        <v>5.2200000000000051</v>
      </c>
      <c r="AP661" s="1" t="s">
        <v>1341</v>
      </c>
      <c r="AQ661" s="1">
        <v>13.200000000000008</v>
      </c>
      <c r="AR661" s="1" t="s">
        <v>1347</v>
      </c>
      <c r="AS661" s="1">
        <v>6.1800000000000059</v>
      </c>
      <c r="AU661" s="1" t="s">
        <v>1321</v>
      </c>
      <c r="AV661" s="1">
        <v>7.2900000000000036</v>
      </c>
      <c r="AW661" s="1" t="s">
        <v>1360</v>
      </c>
      <c r="AX661" s="1">
        <v>-0.81000000000000072</v>
      </c>
      <c r="AY661" s="1" t="s">
        <v>1361</v>
      </c>
      <c r="AZ661" s="1">
        <v>1.6199999999999999</v>
      </c>
      <c r="BA661" s="1" t="s">
        <v>1339</v>
      </c>
      <c r="BB661" s="1">
        <v>-1.08</v>
      </c>
      <c r="BC661" s="1" t="s">
        <v>1358</v>
      </c>
      <c r="BD661" s="1">
        <v>8.4600000000000026</v>
      </c>
      <c r="BE661" s="1" t="s">
        <v>1347</v>
      </c>
      <c r="BF661" s="1">
        <v>9.2700000000000049</v>
      </c>
      <c r="BH661" s="1" t="s">
        <v>1321</v>
      </c>
      <c r="BI661" s="1">
        <v>8.6400000000000041</v>
      </c>
      <c r="BJ661" s="1" t="s">
        <v>1327</v>
      </c>
      <c r="BK661" s="1">
        <v>22.860000000000017</v>
      </c>
      <c r="BL661" s="1" t="s">
        <v>1353</v>
      </c>
      <c r="BM661" s="1">
        <v>-0.90000000000000013</v>
      </c>
      <c r="BN661" s="1" t="s">
        <v>1339</v>
      </c>
      <c r="BO661" s="1">
        <v>-0.90000000000000013</v>
      </c>
      <c r="BP661" s="1" t="s">
        <v>1341</v>
      </c>
      <c r="BQ661" s="1">
        <v>21.060000000000016</v>
      </c>
      <c r="BR661" s="1" t="s">
        <v>1346</v>
      </c>
      <c r="BS661" s="1">
        <v>24.120000000000019</v>
      </c>
      <c r="BU661" s="1" t="s">
        <v>1325</v>
      </c>
      <c r="BV661" s="1">
        <v>61.800000000000061</v>
      </c>
      <c r="BW661" s="1" t="s">
        <v>1331</v>
      </c>
      <c r="BX661" s="1">
        <v>51.300000000000018</v>
      </c>
      <c r="BY661" s="61" t="s">
        <v>1335</v>
      </c>
      <c r="BZ661">
        <v>117.59999999999997</v>
      </c>
      <c r="CA661" s="1" t="s">
        <v>22</v>
      </c>
      <c r="CB661" s="1">
        <v>273.45000000000005</v>
      </c>
      <c r="CC661" s="1" t="s">
        <v>73</v>
      </c>
      <c r="CD661" s="1">
        <v>52.350000000000009</v>
      </c>
      <c r="CE661" s="1" t="s">
        <v>22</v>
      </c>
      <c r="CF661" s="1">
        <v>273.45</v>
      </c>
      <c r="CH661" s="1" t="s">
        <v>1326</v>
      </c>
      <c r="CI661" s="1">
        <v>52.350000000000009</v>
      </c>
      <c r="CJ661" s="1" t="s">
        <v>22</v>
      </c>
      <c r="CK661" s="1">
        <v>273.45000000000016</v>
      </c>
      <c r="CL661" s="1" t="s">
        <v>22</v>
      </c>
      <c r="CM661" s="1">
        <v>273.45000000000005</v>
      </c>
      <c r="CN661" s="1" t="s">
        <v>22</v>
      </c>
      <c r="CO661" s="1">
        <v>273.45000000000005</v>
      </c>
      <c r="CP661" s="1" t="s">
        <v>1345</v>
      </c>
      <c r="CQ661" s="1">
        <v>53.099999999999994</v>
      </c>
      <c r="CR661"/>
      <c r="CS661"/>
    </row>
    <row r="662" spans="1:97" ht="14.25">
      <c r="C662" s="3"/>
      <c r="D662" s="3"/>
      <c r="E662" s="31"/>
      <c r="F662" s="31"/>
      <c r="G662" s="3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1" t="s">
        <v>1326</v>
      </c>
      <c r="V662" s="1">
        <v>2.5799999999999992</v>
      </c>
      <c r="W662" s="1" t="s">
        <v>1328</v>
      </c>
      <c r="X662" s="1">
        <v>3.3599999999999994</v>
      </c>
      <c r="Y662" s="1" t="s">
        <v>1353</v>
      </c>
      <c r="Z662" s="1">
        <v>3.3599999999999994</v>
      </c>
      <c r="AA662" s="1" t="s">
        <v>74</v>
      </c>
      <c r="AB662" s="1">
        <v>5.339999999999999</v>
      </c>
      <c r="AC662" s="1" t="s">
        <v>1338</v>
      </c>
      <c r="AD662" s="1">
        <v>9.6600000000000108</v>
      </c>
      <c r="AE662" s="1" t="s">
        <v>1347</v>
      </c>
      <c r="AF662" s="1">
        <v>3.2999999999999985</v>
      </c>
      <c r="AH662" s="1" t="s">
        <v>1326</v>
      </c>
      <c r="AI662" s="1">
        <v>0.71999999999999986</v>
      </c>
      <c r="AJ662" s="1" t="s">
        <v>1360</v>
      </c>
      <c r="AK662" s="1">
        <v>-0.48000000000000004</v>
      </c>
      <c r="AL662" s="1" t="s">
        <v>1333</v>
      </c>
      <c r="AM662" s="1">
        <v>6.4200000000000044</v>
      </c>
      <c r="AN662" s="1" t="s">
        <v>74</v>
      </c>
      <c r="AO662" s="1">
        <v>1.92</v>
      </c>
      <c r="AP662" s="1" t="s">
        <v>1338</v>
      </c>
      <c r="AQ662" s="1">
        <v>8.3400000000000141</v>
      </c>
      <c r="AR662" s="1" t="s">
        <v>22</v>
      </c>
      <c r="AS662" s="1">
        <v>93.78</v>
      </c>
      <c r="AU662" s="1" t="s">
        <v>1320</v>
      </c>
      <c r="AV662" s="1">
        <v>24.120000000000019</v>
      </c>
      <c r="AW662" s="1" t="s">
        <v>1327</v>
      </c>
      <c r="AX662" s="1">
        <v>22.860000000000017</v>
      </c>
      <c r="AY662" s="1" t="s">
        <v>1355</v>
      </c>
      <c r="AZ662" s="1">
        <v>0.9</v>
      </c>
      <c r="BA662" s="1" t="s">
        <v>1336</v>
      </c>
      <c r="BB662" s="1">
        <v>22.320000000000018</v>
      </c>
      <c r="BC662" s="1" t="s">
        <v>1341</v>
      </c>
      <c r="BD662" s="1">
        <v>20.880000000000017</v>
      </c>
      <c r="BE662" s="1" t="s">
        <v>22</v>
      </c>
      <c r="BF662" s="1">
        <v>140.66999999999999</v>
      </c>
      <c r="BH662" s="1" t="s">
        <v>1320</v>
      </c>
      <c r="BI662" s="1">
        <v>24.120000000000019</v>
      </c>
      <c r="BJ662" s="1" t="s">
        <v>982</v>
      </c>
      <c r="BK662" s="1">
        <v>2.6999999999999993</v>
      </c>
      <c r="BL662" s="1" t="s">
        <v>1354</v>
      </c>
      <c r="BM662" s="1">
        <v>2.6999999999999993</v>
      </c>
      <c r="BN662" s="1" t="s">
        <v>1336</v>
      </c>
      <c r="BO662" s="1">
        <v>22.500000000000018</v>
      </c>
      <c r="BP662" s="1" t="s">
        <v>1338</v>
      </c>
      <c r="BQ662" s="1">
        <v>13.680000000000007</v>
      </c>
      <c r="BR662" s="1" t="s">
        <v>1347</v>
      </c>
      <c r="BS662" s="1">
        <v>10.620000000000005</v>
      </c>
      <c r="BU662" s="1" t="s">
        <v>1326</v>
      </c>
      <c r="BV662" s="1">
        <v>52.350000000000009</v>
      </c>
      <c r="BW662" s="1" t="s">
        <v>22</v>
      </c>
      <c r="BX662" s="1">
        <v>273.45000000000016</v>
      </c>
      <c r="BY662" s="61" t="s">
        <v>22</v>
      </c>
      <c r="BZ662">
        <v>273.45000000000005</v>
      </c>
      <c r="CA662"/>
      <c r="CB662"/>
      <c r="CC662" s="1" t="s">
        <v>22</v>
      </c>
      <c r="CD662" s="1">
        <v>273.45000000000022</v>
      </c>
      <c r="CE662"/>
      <c r="CF662"/>
      <c r="CH662" s="1" t="s">
        <v>22</v>
      </c>
      <c r="CI662" s="1">
        <v>273.45000000000016</v>
      </c>
      <c r="CJ662"/>
      <c r="CM662"/>
      <c r="CN662"/>
      <c r="CP662" s="1" t="s">
        <v>73</v>
      </c>
      <c r="CQ662" s="1">
        <v>52.350000000000009</v>
      </c>
      <c r="CR662"/>
      <c r="CS662"/>
    </row>
    <row r="663" spans="1:97" ht="14.25">
      <c r="C663" s="3"/>
      <c r="D663" s="3"/>
      <c r="E663" s="31"/>
      <c r="F663" s="31"/>
      <c r="G663" s="3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1" t="s">
        <v>22</v>
      </c>
      <c r="V663" s="1">
        <v>93.78</v>
      </c>
      <c r="W663" s="1" t="s">
        <v>1327</v>
      </c>
      <c r="X663" s="1">
        <v>12.000000000000009</v>
      </c>
      <c r="Y663" s="1" t="s">
        <v>69</v>
      </c>
      <c r="Z663" s="1">
        <v>2.0399999999999996</v>
      </c>
      <c r="AA663" s="1" t="s">
        <v>22</v>
      </c>
      <c r="AB663" s="1">
        <v>93.780000000000072</v>
      </c>
      <c r="AC663" s="1" t="s">
        <v>75</v>
      </c>
      <c r="AD663" s="1">
        <v>0.71999999999999986</v>
      </c>
      <c r="AE663" s="1" t="s">
        <v>22</v>
      </c>
      <c r="AF663" s="1">
        <v>93.780000000000015</v>
      </c>
      <c r="AH663" s="1" t="s">
        <v>22</v>
      </c>
      <c r="AI663" s="1">
        <v>93.779999999999973</v>
      </c>
      <c r="AJ663" s="1" t="s">
        <v>1327</v>
      </c>
      <c r="AK663" s="1">
        <v>14.4</v>
      </c>
      <c r="AL663" s="1" t="s">
        <v>22</v>
      </c>
      <c r="AM663" s="1">
        <v>93.78</v>
      </c>
      <c r="AN663" s="1" t="s">
        <v>22</v>
      </c>
      <c r="AO663" s="1">
        <v>93.780000000000058</v>
      </c>
      <c r="AP663" s="1" t="s">
        <v>22</v>
      </c>
      <c r="AQ663" s="1">
        <v>93.779999999999987</v>
      </c>
      <c r="AR663"/>
      <c r="AU663" s="1" t="s">
        <v>22</v>
      </c>
      <c r="AV663" s="1">
        <v>140.67000000000002</v>
      </c>
      <c r="AW663" s="1" t="s">
        <v>982</v>
      </c>
      <c r="AX663" s="1">
        <v>2.6999999999999993</v>
      </c>
      <c r="AY663" s="1" t="s">
        <v>22</v>
      </c>
      <c r="AZ663" s="1">
        <v>140.66999999999993</v>
      </c>
      <c r="BA663" s="1" t="s">
        <v>22</v>
      </c>
      <c r="BB663" s="1">
        <v>140.66999999999999</v>
      </c>
      <c r="BC663" s="1" t="s">
        <v>1338</v>
      </c>
      <c r="BD663" s="1">
        <v>11.070000000000004</v>
      </c>
      <c r="BH663" s="1" t="s">
        <v>1350</v>
      </c>
      <c r="BI663" s="1">
        <v>-0.36000000000000004</v>
      </c>
      <c r="BJ663" s="1" t="s">
        <v>1352</v>
      </c>
      <c r="BK663" s="1">
        <v>-0.36000000000000004</v>
      </c>
      <c r="BL663" s="1" t="s">
        <v>1355</v>
      </c>
      <c r="BM663" s="1">
        <v>1.08</v>
      </c>
      <c r="BN663" s="1" t="s">
        <v>22</v>
      </c>
      <c r="BO663" s="1">
        <v>140.66999999999996</v>
      </c>
      <c r="BP663" s="1" t="s">
        <v>22</v>
      </c>
      <c r="BQ663" s="1">
        <v>140.67000000000002</v>
      </c>
      <c r="BR663" s="1" t="s">
        <v>22</v>
      </c>
      <c r="BS663" s="1">
        <v>140.66999999999996</v>
      </c>
      <c r="BU663" s="1" t="s">
        <v>22</v>
      </c>
      <c r="BV663" s="1">
        <v>273.45000000000016</v>
      </c>
      <c r="BW663"/>
      <c r="BX663"/>
      <c r="BY663"/>
      <c r="BZ663"/>
      <c r="CA663" s="3"/>
      <c r="CB663" s="3"/>
      <c r="CC663"/>
      <c r="CD663"/>
      <c r="CE663"/>
      <c r="CF663"/>
      <c r="CH663"/>
      <c r="CI663"/>
      <c r="CJ663"/>
      <c r="CM663" s="3"/>
      <c r="CN663" s="3"/>
      <c r="CP663" s="1" t="s">
        <v>22</v>
      </c>
      <c r="CQ663" s="1">
        <v>273.4500000000001</v>
      </c>
      <c r="CR663"/>
      <c r="CS663"/>
    </row>
    <row r="664" spans="1:97" ht="14.25">
      <c r="C664" s="3"/>
      <c r="D664" s="3"/>
      <c r="E664" s="31"/>
      <c r="F664" s="31"/>
      <c r="G664" s="3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W664" s="1" t="s">
        <v>1360</v>
      </c>
      <c r="X664" s="1">
        <v>1.8</v>
      </c>
      <c r="Y664" s="1" t="s">
        <v>22</v>
      </c>
      <c r="Z664" s="1">
        <v>93.78000000000003</v>
      </c>
      <c r="AA664"/>
      <c r="AB664"/>
      <c r="AC664" s="1" t="s">
        <v>22</v>
      </c>
      <c r="AD664" s="1">
        <v>93.779999999999987</v>
      </c>
      <c r="AE664"/>
      <c r="AF664"/>
      <c r="AG664" s="31"/>
      <c r="AJ664" s="1" t="s">
        <v>1364</v>
      </c>
      <c r="AK664" s="1">
        <v>5.2200000000000051</v>
      </c>
      <c r="AM664"/>
      <c r="AN664" s="3"/>
      <c r="AO664"/>
      <c r="AP664"/>
      <c r="AQ664"/>
      <c r="AR664"/>
      <c r="AS664" s="3"/>
      <c r="AT664" s="3"/>
      <c r="AW664" s="1" t="s">
        <v>1352</v>
      </c>
      <c r="AX664" s="1">
        <v>-0.54</v>
      </c>
      <c r="AY664"/>
      <c r="AZ664"/>
      <c r="BC664" s="1" t="s">
        <v>22</v>
      </c>
      <c r="BD664" s="1">
        <v>140.66999999999999</v>
      </c>
      <c r="BH664" s="1" t="s">
        <v>22</v>
      </c>
      <c r="BI664" s="1">
        <v>140.66999999999999</v>
      </c>
      <c r="BJ664" s="1" t="s">
        <v>22</v>
      </c>
      <c r="BK664" s="1">
        <v>140.66999999999996</v>
      </c>
      <c r="BL664" s="1" t="s">
        <v>22</v>
      </c>
      <c r="BM664" s="1">
        <v>140.6699999999999</v>
      </c>
      <c r="BN664" s="3"/>
      <c r="BO664"/>
      <c r="BP664"/>
      <c r="BQ664" s="3"/>
      <c r="BR664" s="3"/>
      <c r="BS664"/>
      <c r="BU664"/>
      <c r="BW664"/>
      <c r="BX664"/>
      <c r="BY664" s="3"/>
      <c r="BZ664" s="3"/>
      <c r="CA664" s="3"/>
      <c r="CB664" s="3"/>
      <c r="CC664" s="3"/>
      <c r="CD664" s="3"/>
      <c r="CE664" s="3"/>
      <c r="CF664" s="3"/>
      <c r="CG664" s="1"/>
      <c r="CI664"/>
      <c r="CJ664" s="3"/>
      <c r="CK664" s="3"/>
      <c r="CL664" s="3"/>
      <c r="CM664" s="3"/>
      <c r="CN664" s="3"/>
      <c r="CR664"/>
      <c r="CS664"/>
    </row>
    <row r="665" spans="1:97" ht="14.25">
      <c r="C665" s="3"/>
      <c r="D665" s="3"/>
      <c r="E665" s="31"/>
      <c r="F665" s="31"/>
      <c r="G665" s="3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W665" s="1" t="s">
        <v>22</v>
      </c>
      <c r="X665" s="1">
        <v>93.780000000000015</v>
      </c>
      <c r="Y665"/>
      <c r="Z665"/>
      <c r="AA665"/>
      <c r="AB665" s="3"/>
      <c r="AC665"/>
      <c r="AD665"/>
      <c r="AE665"/>
      <c r="AF665"/>
      <c r="AG665" s="31"/>
      <c r="AJ665" s="1" t="s">
        <v>22</v>
      </c>
      <c r="AK665" s="1">
        <v>93.779999999999987</v>
      </c>
      <c r="AN665"/>
      <c r="AO665" s="3"/>
      <c r="AP665" s="3"/>
      <c r="AQ665" s="3"/>
      <c r="AR665"/>
      <c r="AS665"/>
      <c r="AT665" s="31"/>
      <c r="AW665" s="1" t="s">
        <v>22</v>
      </c>
      <c r="AX665" s="1">
        <v>140.66999999999999</v>
      </c>
      <c r="BA665"/>
      <c r="BB665"/>
      <c r="BC665" s="3"/>
      <c r="BD665" s="3"/>
      <c r="BE665" s="3"/>
      <c r="BF665" s="3"/>
      <c r="BG665" s="3"/>
      <c r="BH665" s="3"/>
      <c r="BK665"/>
      <c r="BL665" s="3"/>
      <c r="BM665" s="3"/>
      <c r="BN665" s="3"/>
      <c r="BO665" s="3"/>
      <c r="BP665" s="3"/>
      <c r="BQ665" s="3"/>
      <c r="BR665" s="3"/>
      <c r="BS665"/>
      <c r="BU665"/>
      <c r="BW665"/>
      <c r="BX665" s="3"/>
      <c r="BY665" s="3"/>
      <c r="BZ665" s="3"/>
      <c r="CA665" s="3"/>
      <c r="CB665" s="3"/>
      <c r="CC665" s="3"/>
      <c r="CD665" s="3"/>
      <c r="CE665" s="3"/>
      <c r="CF665" s="3"/>
      <c r="CG665" s="1"/>
      <c r="CI665"/>
      <c r="CJ665" s="3"/>
      <c r="CK665" s="3"/>
      <c r="CL665" s="3"/>
      <c r="CM665" s="3"/>
      <c r="CN665" s="3"/>
      <c r="CR665"/>
      <c r="CS665"/>
    </row>
    <row r="666" spans="1:97">
      <c r="W666"/>
      <c r="X666"/>
      <c r="BS666"/>
      <c r="BU666"/>
      <c r="CG666" s="1"/>
      <c r="CR666"/>
      <c r="CS666"/>
    </row>
    <row r="667" spans="1:97">
      <c r="W667"/>
      <c r="BS667"/>
      <c r="BU667"/>
      <c r="CA667"/>
      <c r="CR667"/>
      <c r="CS667"/>
    </row>
    <row r="668" spans="1:97">
      <c r="W668"/>
      <c r="BW668"/>
      <c r="BX668"/>
      <c r="CA668"/>
      <c r="CR668"/>
      <c r="CS668"/>
    </row>
    <row r="669" spans="1:97" ht="20.100000000000001" customHeight="1">
      <c r="A669" s="62" t="s">
        <v>229</v>
      </c>
      <c r="B669" s="62" t="s">
        <v>230</v>
      </c>
      <c r="W669"/>
      <c r="BW669"/>
      <c r="BX669"/>
      <c r="CA669"/>
      <c r="CR669"/>
      <c r="CS669"/>
    </row>
    <row r="670" spans="1:97" ht="20.100000000000001" customHeight="1">
      <c r="A670" s="62" t="s">
        <v>1322</v>
      </c>
      <c r="B670" s="62">
        <f>SUMIFS($V$655:$CS$665,$U$655:$CR$665,A670)</f>
        <v>26.999999999999993</v>
      </c>
      <c r="W670"/>
      <c r="BW670"/>
      <c r="BX670"/>
      <c r="CA670"/>
      <c r="CR670"/>
      <c r="CS670"/>
    </row>
    <row r="671" spans="1:97" ht="20.100000000000001" customHeight="1">
      <c r="A671" s="62" t="s">
        <v>1345</v>
      </c>
      <c r="B671" s="62">
        <f>SUMIFS($V$655:$CS$665,$U$655:$CR$665,A671)</f>
        <v>206.1</v>
      </c>
      <c r="W671"/>
      <c r="BW671"/>
      <c r="BX671"/>
      <c r="CA671"/>
      <c r="CR671"/>
      <c r="CS671"/>
    </row>
    <row r="672" spans="1:97" ht="20.100000000000001" customHeight="1">
      <c r="A672" s="62" t="s">
        <v>1335</v>
      </c>
      <c r="B672" s="62">
        <f t="shared" ref="B672:B729" si="334">SUMIFS($V$655:$CS$665,$U$655:$CR$665,A672)</f>
        <v>433.01999999999981</v>
      </c>
      <c r="BW672"/>
      <c r="BX672"/>
      <c r="CA672"/>
    </row>
    <row r="673" spans="1:79" ht="20.100000000000001" customHeight="1">
      <c r="A673" s="62" t="s">
        <v>1353</v>
      </c>
      <c r="B673" s="62">
        <f t="shared" si="334"/>
        <v>3.5399999999999987</v>
      </c>
      <c r="BW673"/>
      <c r="BX673"/>
      <c r="CA673"/>
    </row>
    <row r="674" spans="1:79" ht="20.100000000000001" customHeight="1">
      <c r="A674" s="62" t="s">
        <v>1347</v>
      </c>
      <c r="B674" s="62">
        <f t="shared" si="334"/>
        <v>72.72</v>
      </c>
      <c r="BW674"/>
      <c r="BX674"/>
      <c r="CA674"/>
    </row>
    <row r="675" spans="1:79" ht="20.100000000000001" customHeight="1">
      <c r="A675" s="62" t="s">
        <v>1339</v>
      </c>
      <c r="B675" s="62">
        <f t="shared" si="334"/>
        <v>-15.029999999999994</v>
      </c>
      <c r="BW675"/>
      <c r="BX675"/>
      <c r="CA675"/>
    </row>
    <row r="676" spans="1:79" ht="20.100000000000001" customHeight="1">
      <c r="A676" s="62" t="s">
        <v>75</v>
      </c>
      <c r="B676" s="62">
        <f t="shared" si="334"/>
        <v>2.1599999999999997</v>
      </c>
      <c r="CA676"/>
    </row>
    <row r="677" spans="1:79" ht="20.100000000000001" customHeight="1">
      <c r="A677" s="62" t="s">
        <v>18</v>
      </c>
      <c r="B677" s="62">
        <f t="shared" si="334"/>
        <v>62.040000000000077</v>
      </c>
      <c r="BY677"/>
      <c r="BZ677"/>
      <c r="CA677"/>
    </row>
    <row r="678" spans="1:79" ht="20.100000000000001" customHeight="1">
      <c r="A678" s="62" t="s">
        <v>1323</v>
      </c>
      <c r="B678" s="62">
        <f t="shared" si="334"/>
        <v>72</v>
      </c>
      <c r="BY678"/>
      <c r="BZ678"/>
      <c r="CA678"/>
    </row>
    <row r="679" spans="1:79" ht="20.100000000000001" customHeight="1">
      <c r="A679" s="62" t="s">
        <v>1362</v>
      </c>
      <c r="B679" s="62">
        <f t="shared" si="334"/>
        <v>51.600000000000023</v>
      </c>
      <c r="BY679"/>
      <c r="BZ679"/>
      <c r="CA679"/>
    </row>
    <row r="680" spans="1:79" ht="20.100000000000001" customHeight="1">
      <c r="A680" s="62" t="s">
        <v>1332</v>
      </c>
      <c r="B680" s="62">
        <f t="shared" si="334"/>
        <v>234.06000000000012</v>
      </c>
      <c r="BY680"/>
      <c r="BZ680"/>
      <c r="CA680"/>
    </row>
    <row r="681" spans="1:79" ht="20.100000000000001" customHeight="1">
      <c r="A681" s="62" t="s">
        <v>1330</v>
      </c>
      <c r="B681" s="62">
        <f t="shared" si="334"/>
        <v>261.78000000000009</v>
      </c>
      <c r="BY681"/>
      <c r="BZ681"/>
      <c r="CA681"/>
    </row>
    <row r="682" spans="1:79" ht="20.100000000000001" customHeight="1">
      <c r="A682" s="62" t="s">
        <v>1341</v>
      </c>
      <c r="B682" s="62">
        <f t="shared" si="334"/>
        <v>168.57000000000014</v>
      </c>
      <c r="BY682"/>
      <c r="BZ682"/>
      <c r="CA682"/>
    </row>
    <row r="683" spans="1:79" ht="20.100000000000001" customHeight="1">
      <c r="A683" s="62" t="s">
        <v>1331</v>
      </c>
      <c r="B683" s="62">
        <f t="shared" si="334"/>
        <v>207.36000000000004</v>
      </c>
      <c r="BY683"/>
      <c r="BZ683"/>
      <c r="CA683"/>
    </row>
    <row r="684" spans="1:79" ht="20.100000000000001" customHeight="1">
      <c r="A684" s="62" t="s">
        <v>1350</v>
      </c>
      <c r="B684" s="62">
        <f t="shared" si="334"/>
        <v>-0.36000000000000004</v>
      </c>
      <c r="BY684"/>
      <c r="BZ684"/>
      <c r="CA684"/>
    </row>
    <row r="685" spans="1:79" ht="20.100000000000001" customHeight="1">
      <c r="A685" s="62" t="s">
        <v>1346</v>
      </c>
      <c r="B685" s="62">
        <f t="shared" si="334"/>
        <v>199.17000000000013</v>
      </c>
    </row>
    <row r="686" spans="1:79" ht="20.100000000000001" customHeight="1">
      <c r="A686" s="62" t="s">
        <v>1340</v>
      </c>
      <c r="B686" s="62">
        <f t="shared" si="334"/>
        <v>293.10000000000002</v>
      </c>
    </row>
    <row r="687" spans="1:79" ht="20.100000000000001" customHeight="1">
      <c r="A687" s="62" t="s">
        <v>70</v>
      </c>
      <c r="B687" s="62">
        <f t="shared" si="334"/>
        <v>23.399999999999984</v>
      </c>
    </row>
    <row r="688" spans="1:79" ht="20.100000000000001" customHeight="1">
      <c r="A688" s="62" t="s">
        <v>1364</v>
      </c>
      <c r="B688" s="62">
        <f t="shared" si="334"/>
        <v>8.100000000000005</v>
      </c>
    </row>
    <row r="689" spans="1:2" ht="20.100000000000001" customHeight="1">
      <c r="A689" s="62" t="s">
        <v>72</v>
      </c>
      <c r="B689" s="62">
        <f t="shared" si="334"/>
        <v>11.040000000000001</v>
      </c>
    </row>
    <row r="690" spans="1:2" ht="20.100000000000001" customHeight="1">
      <c r="A690" s="62" t="s">
        <v>1328</v>
      </c>
      <c r="B690" s="62">
        <f t="shared" si="334"/>
        <v>27.119999999999994</v>
      </c>
    </row>
    <row r="691" spans="1:2" ht="20.100000000000001" customHeight="1">
      <c r="A691" s="62" t="s">
        <v>1334</v>
      </c>
      <c r="B691" s="62">
        <f t="shared" si="334"/>
        <v>-2.400000000000003</v>
      </c>
    </row>
    <row r="692" spans="1:2" ht="20.100000000000001" customHeight="1">
      <c r="A692" s="62" t="s">
        <v>1343</v>
      </c>
      <c r="B692" s="62">
        <f t="shared" si="334"/>
        <v>48.75</v>
      </c>
    </row>
    <row r="693" spans="1:2" ht="20.100000000000001" customHeight="1">
      <c r="A693" s="62" t="s">
        <v>1358</v>
      </c>
      <c r="B693" s="62">
        <f t="shared" si="334"/>
        <v>16.920000000000005</v>
      </c>
    </row>
    <row r="694" spans="1:2" ht="20.100000000000001" customHeight="1">
      <c r="A694" s="62" t="s">
        <v>1348</v>
      </c>
      <c r="B694" s="62">
        <f t="shared" si="334"/>
        <v>202.23000000000002</v>
      </c>
    </row>
    <row r="695" spans="1:2" ht="20.100000000000001" customHeight="1">
      <c r="A695" s="62" t="s">
        <v>1336</v>
      </c>
      <c r="B695" s="62">
        <f t="shared" si="334"/>
        <v>176.13000000000017</v>
      </c>
    </row>
    <row r="696" spans="1:2" ht="20.100000000000001" customHeight="1">
      <c r="A696" s="62" t="s">
        <v>982</v>
      </c>
      <c r="B696" s="62">
        <f t="shared" si="334"/>
        <v>5.3999999999999986</v>
      </c>
    </row>
    <row r="697" spans="1:2" ht="20.100000000000001" customHeight="1">
      <c r="A697" s="62" t="s">
        <v>1368</v>
      </c>
      <c r="B697" s="62">
        <f t="shared" si="334"/>
        <v>7.74000000000001</v>
      </c>
    </row>
    <row r="698" spans="1:2" ht="20.100000000000001" customHeight="1">
      <c r="A698" s="62" t="s">
        <v>74</v>
      </c>
      <c r="B698" s="62">
        <f t="shared" si="334"/>
        <v>30.570000000000007</v>
      </c>
    </row>
    <row r="699" spans="1:2" ht="20.100000000000001" customHeight="1">
      <c r="A699" s="62" t="s">
        <v>1352</v>
      </c>
      <c r="B699" s="62">
        <f t="shared" si="334"/>
        <v>-0.90000000000000013</v>
      </c>
    </row>
    <row r="700" spans="1:2" ht="20.100000000000001" customHeight="1">
      <c r="A700" s="62" t="s">
        <v>1365</v>
      </c>
      <c r="B700" s="62">
        <f t="shared" si="334"/>
        <v>54.900000000000006</v>
      </c>
    </row>
    <row r="701" spans="1:2" ht="20.100000000000001" customHeight="1">
      <c r="A701" s="62" t="s">
        <v>19</v>
      </c>
      <c r="B701" s="62">
        <f t="shared" si="334"/>
        <v>159.90000000000006</v>
      </c>
    </row>
    <row r="702" spans="1:2" ht="20.100000000000001" customHeight="1">
      <c r="A702" s="62" t="s">
        <v>1321</v>
      </c>
      <c r="B702" s="62">
        <f t="shared" si="334"/>
        <v>31.32</v>
      </c>
    </row>
    <row r="703" spans="1:2" ht="20.100000000000001" customHeight="1">
      <c r="A703" s="62" t="s">
        <v>69</v>
      </c>
      <c r="B703" s="62">
        <f t="shared" si="334"/>
        <v>2.0399999999999996</v>
      </c>
    </row>
    <row r="704" spans="1:2" ht="20.100000000000001" customHeight="1">
      <c r="A704" s="62" t="s">
        <v>1349</v>
      </c>
      <c r="B704" s="62">
        <f t="shared" si="334"/>
        <v>381.80999999999977</v>
      </c>
    </row>
    <row r="705" spans="1:2" ht="20.100000000000001" customHeight="1">
      <c r="A705" s="62" t="s">
        <v>71</v>
      </c>
      <c r="B705" s="62">
        <f t="shared" si="334"/>
        <v>26.999999999999993</v>
      </c>
    </row>
    <row r="706" spans="1:2" ht="20.100000000000001" customHeight="1">
      <c r="A706" s="62" t="s">
        <v>1329</v>
      </c>
      <c r="B706" s="62">
        <f t="shared" si="334"/>
        <v>43.199999999999989</v>
      </c>
    </row>
    <row r="707" spans="1:2" ht="20.100000000000001" customHeight="1">
      <c r="A707" s="62" t="s">
        <v>20</v>
      </c>
      <c r="B707" s="62">
        <f t="shared" si="334"/>
        <v>235.7999999999999</v>
      </c>
    </row>
    <row r="708" spans="1:2" ht="20.100000000000001" customHeight="1">
      <c r="A708" s="62" t="s">
        <v>1357</v>
      </c>
      <c r="B708" s="62">
        <f t="shared" si="334"/>
        <v>32.669999999999987</v>
      </c>
    </row>
    <row r="709" spans="1:2" ht="20.100000000000001" customHeight="1">
      <c r="A709" s="62" t="s">
        <v>1366</v>
      </c>
      <c r="B709" s="62">
        <f t="shared" si="334"/>
        <v>-0.12000000000000206</v>
      </c>
    </row>
    <row r="710" spans="1:2" ht="20.100000000000001" customHeight="1">
      <c r="A710" s="62" t="s">
        <v>21</v>
      </c>
      <c r="B710" s="62">
        <f t="shared" si="334"/>
        <v>25.8</v>
      </c>
    </row>
    <row r="711" spans="1:2" ht="20.100000000000001" customHeight="1">
      <c r="A711" s="62" t="s">
        <v>1337</v>
      </c>
      <c r="B711" s="62">
        <f t="shared" si="334"/>
        <v>23.549999999999997</v>
      </c>
    </row>
    <row r="712" spans="1:2" ht="20.100000000000001" customHeight="1">
      <c r="A712" s="62" t="s">
        <v>1355</v>
      </c>
      <c r="B712" s="62">
        <f t="shared" si="334"/>
        <v>23.939999999999998</v>
      </c>
    </row>
    <row r="713" spans="1:2" ht="20.100000000000001" customHeight="1">
      <c r="A713" s="62" t="s">
        <v>1324</v>
      </c>
      <c r="B713" s="62">
        <f t="shared" si="334"/>
        <v>216.77999999999997</v>
      </c>
    </row>
    <row r="714" spans="1:2" ht="20.100000000000001" customHeight="1">
      <c r="A714" s="62" t="s">
        <v>1361</v>
      </c>
      <c r="B714" s="62">
        <f t="shared" si="334"/>
        <v>1.6199999999999999</v>
      </c>
    </row>
    <row r="715" spans="1:2" ht="20.100000000000001" customHeight="1">
      <c r="A715" s="62" t="s">
        <v>1351</v>
      </c>
      <c r="B715" s="62">
        <f t="shared" si="334"/>
        <v>118.31999999999996</v>
      </c>
    </row>
    <row r="716" spans="1:2" ht="20.100000000000001" customHeight="1">
      <c r="A716" s="62" t="s">
        <v>1367</v>
      </c>
      <c r="B716" s="62">
        <f t="shared" si="334"/>
        <v>23.580000000000013</v>
      </c>
    </row>
    <row r="717" spans="1:2" ht="20.100000000000001" customHeight="1">
      <c r="A717" s="62" t="s">
        <v>1342</v>
      </c>
      <c r="B717" s="62">
        <f t="shared" si="334"/>
        <v>96.029999999999973</v>
      </c>
    </row>
    <row r="718" spans="1:2" ht="20.100000000000001" customHeight="1">
      <c r="A718" s="62" t="s">
        <v>1354</v>
      </c>
      <c r="B718" s="62">
        <f t="shared" si="334"/>
        <v>2.6999999999999993</v>
      </c>
    </row>
    <row r="719" spans="1:2" ht="20.100000000000001" customHeight="1">
      <c r="A719" s="62" t="s">
        <v>1363</v>
      </c>
      <c r="B719" s="62">
        <f t="shared" si="334"/>
        <v>7.5</v>
      </c>
    </row>
    <row r="720" spans="1:2" ht="20.100000000000001" customHeight="1">
      <c r="A720" s="62" t="s">
        <v>1320</v>
      </c>
      <c r="B720" s="62">
        <f t="shared" si="334"/>
        <v>200.79000000000013</v>
      </c>
    </row>
    <row r="721" spans="1:2" ht="20.100000000000001" customHeight="1">
      <c r="A721" s="62" t="s">
        <v>1344</v>
      </c>
      <c r="B721" s="62">
        <f t="shared" si="334"/>
        <v>259.68000000000006</v>
      </c>
    </row>
    <row r="722" spans="1:2" ht="20.100000000000001" customHeight="1">
      <c r="A722" s="62" t="s">
        <v>1327</v>
      </c>
      <c r="B722" s="62">
        <f t="shared" si="334"/>
        <v>181.47000000000011</v>
      </c>
    </row>
    <row r="723" spans="1:2" ht="20.100000000000001" customHeight="1">
      <c r="A723" s="62" t="s">
        <v>1325</v>
      </c>
      <c r="B723" s="62">
        <f t="shared" si="334"/>
        <v>250.35000000000014</v>
      </c>
    </row>
    <row r="724" spans="1:2" ht="20.100000000000001" customHeight="1">
      <c r="A724" s="62" t="s">
        <v>1333</v>
      </c>
      <c r="B724" s="62">
        <f t="shared" si="334"/>
        <v>211.59000000000006</v>
      </c>
    </row>
    <row r="725" spans="1:2" ht="20.100000000000001" customHeight="1">
      <c r="A725" s="62" t="s">
        <v>1338</v>
      </c>
      <c r="B725" s="62">
        <f t="shared" si="334"/>
        <v>108.90000000000008</v>
      </c>
    </row>
    <row r="726" spans="1:2" ht="20.100000000000001" customHeight="1">
      <c r="A726" s="62" t="s">
        <v>73</v>
      </c>
      <c r="B726" s="62">
        <f t="shared" si="334"/>
        <v>209.22000000000003</v>
      </c>
    </row>
    <row r="727" spans="1:2" ht="20.100000000000001" customHeight="1">
      <c r="A727" s="62" t="s">
        <v>1356</v>
      </c>
      <c r="B727" s="62">
        <f t="shared" si="334"/>
        <v>200.49000000000004</v>
      </c>
    </row>
    <row r="728" spans="1:2" ht="20.100000000000001" customHeight="1">
      <c r="A728" s="62" t="s">
        <v>1360</v>
      </c>
      <c r="B728" s="62">
        <f t="shared" si="334"/>
        <v>0.50999999999999934</v>
      </c>
    </row>
    <row r="729" spans="1:2" ht="20.100000000000001" customHeight="1">
      <c r="A729" s="62" t="s">
        <v>1326</v>
      </c>
      <c r="B729" s="62">
        <f t="shared" si="334"/>
        <v>170.28000000000003</v>
      </c>
    </row>
    <row r="730" spans="1:2">
      <c r="B730" s="1">
        <f>SUM(B670:B729)</f>
        <v>6134.5500000000011</v>
      </c>
    </row>
  </sheetData>
  <sheetProtection formatCells="0" formatColumns="0" formatRows="0" insertColumns="0" insertRows="0" insertHyperlinks="0" deleteColumns="0" deleteRows="0" sort="0" autoFilter="0" pivotTables="0"/>
  <mergeCells count="45">
    <mergeCell ref="BG1:BS1"/>
    <mergeCell ref="AT1:BF1"/>
    <mergeCell ref="AG1:AS1"/>
    <mergeCell ref="O1:S1"/>
    <mergeCell ref="T1:AF1"/>
    <mergeCell ref="BT1:CF1"/>
    <mergeCell ref="CG1:CS1"/>
    <mergeCell ref="O2:S2"/>
    <mergeCell ref="U2:V2"/>
    <mergeCell ref="W2:X2"/>
    <mergeCell ref="Y2:Z2"/>
    <mergeCell ref="AA2:AB2"/>
    <mergeCell ref="AC2:AD2"/>
    <mergeCell ref="AE2:AF2"/>
    <mergeCell ref="AH2:AI2"/>
    <mergeCell ref="AJ2:AK2"/>
    <mergeCell ref="AL2:AM2"/>
    <mergeCell ref="AN2:AO2"/>
    <mergeCell ref="AP2:AQ2"/>
    <mergeCell ref="AR2:AS2"/>
    <mergeCell ref="AU2:AV2"/>
    <mergeCell ref="BL2:BM2"/>
    <mergeCell ref="BN2:BO2"/>
    <mergeCell ref="BP2:BQ2"/>
    <mergeCell ref="AW2:AX2"/>
    <mergeCell ref="AY2:AZ2"/>
    <mergeCell ref="BA2:BB2"/>
    <mergeCell ref="BC2:BD2"/>
    <mergeCell ref="BE2:BF2"/>
    <mergeCell ref="CN2:CO2"/>
    <mergeCell ref="CP2:CQ2"/>
    <mergeCell ref="CR2:CS2"/>
    <mergeCell ref="H1:N2"/>
    <mergeCell ref="CC2:CD2"/>
    <mergeCell ref="CE2:CF2"/>
    <mergeCell ref="CH2:CI2"/>
    <mergeCell ref="CJ2:CK2"/>
    <mergeCell ref="CL2:CM2"/>
    <mergeCell ref="BR2:BS2"/>
    <mergeCell ref="BU2:BV2"/>
    <mergeCell ref="BW2:BX2"/>
    <mergeCell ref="BY2:BZ2"/>
    <mergeCell ref="CA2:CB2"/>
    <mergeCell ref="BH2:BI2"/>
    <mergeCell ref="BJ2:BK2"/>
  </mergeCells>
  <phoneticPr fontId="12" type="noConversion"/>
  <pageMargins left="0.7" right="0.7" top="0.75" bottom="0.75" header="0.3" footer="0.3"/>
  <pageSetup paperSize="9" orientation="portrait" r:id="rId3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U725"/>
  <sheetViews>
    <sheetView zoomScaleNormal="100" workbookViewId="0">
      <pane xSplit="21" ySplit="3" topLeftCell="V640" activePane="bottomRight" state="frozen"/>
      <selection pane="topRight" activeCell="V1" sqref="V1"/>
      <selection pane="bottomLeft" activeCell="A4" sqref="A4"/>
      <selection pane="bottomRight" activeCell="AA670" sqref="AA670"/>
    </sheetView>
  </sheetViews>
  <sheetFormatPr defaultColWidth="9" defaultRowHeight="13.5"/>
  <cols>
    <col min="1" max="1" width="11.625" style="1" customWidth="1"/>
    <col min="2" max="2" width="21.75" style="1" bestFit="1" customWidth="1"/>
    <col min="3" max="3" width="6.5" style="1" customWidth="1"/>
    <col min="4" max="4" width="4.25" style="1" customWidth="1"/>
    <col min="5" max="5" width="9.25" style="1" customWidth="1"/>
    <col min="6" max="6" width="5.375" hidden="1" customWidth="1"/>
    <col min="7" max="10" width="5.25" hidden="1" customWidth="1"/>
    <col min="11" max="13" width="5.25" style="1" hidden="1" customWidth="1"/>
    <col min="14" max="14" width="6.875" hidden="1" customWidth="1"/>
    <col min="15" max="15" width="8.125" hidden="1" customWidth="1"/>
    <col min="16" max="16" width="5.25" hidden="1" customWidth="1"/>
    <col min="17" max="17" width="7.25" hidden="1" customWidth="1"/>
    <col min="18" max="20" width="5.25" hidden="1" customWidth="1"/>
    <col min="21" max="21" width="5.75" hidden="1" customWidth="1"/>
    <col min="22" max="22" width="5.75" customWidth="1"/>
    <col min="23" max="23" width="9.75" style="1" bestFit="1" customWidth="1"/>
    <col min="24" max="24" width="13.125" style="1" bestFit="1" customWidth="1"/>
    <col min="25" max="25" width="9.75" style="1" bestFit="1" customWidth="1"/>
    <col min="26" max="26" width="13.125" style="1" bestFit="1" customWidth="1"/>
    <col min="27" max="27" width="9.75" style="1" bestFit="1" customWidth="1"/>
    <col min="28" max="28" width="13.125" style="1" bestFit="1" customWidth="1"/>
    <col min="29" max="29" width="9.75" style="1" bestFit="1" customWidth="1"/>
    <col min="30" max="30" width="13.125" style="1" bestFit="1" customWidth="1"/>
    <col min="31" max="31" width="9.75" style="1" bestFit="1" customWidth="1"/>
    <col min="32" max="32" width="13.125" style="1" bestFit="1" customWidth="1"/>
    <col min="33" max="33" width="9.75" style="1" bestFit="1" customWidth="1"/>
    <col min="34" max="34" width="13.125" style="1" bestFit="1" customWidth="1"/>
    <col min="35" max="35" width="5.75" customWidth="1"/>
    <col min="36" max="36" width="9.75" style="1" bestFit="1" customWidth="1"/>
    <col min="37" max="37" width="13.125" style="1" bestFit="1" customWidth="1"/>
    <col min="38" max="38" width="9.75" style="1" bestFit="1" customWidth="1"/>
    <col min="39" max="39" width="13.125" style="1" bestFit="1" customWidth="1"/>
    <col min="40" max="40" width="9.75" style="1" bestFit="1" customWidth="1"/>
    <col min="41" max="41" width="13.125" style="1" bestFit="1" customWidth="1"/>
    <col min="42" max="42" width="9.75" style="1" bestFit="1" customWidth="1"/>
    <col min="43" max="43" width="13.125" style="1" bestFit="1" customWidth="1"/>
    <col min="44" max="44" width="9.75" style="1" bestFit="1" customWidth="1"/>
    <col min="45" max="45" width="13.125" style="1" bestFit="1" customWidth="1"/>
    <col min="46" max="46" width="9.75" style="1" bestFit="1" customWidth="1"/>
    <col min="47" max="47" width="13.125" style="1" bestFit="1" customWidth="1"/>
    <col min="48" max="48" width="5.75" customWidth="1"/>
    <col min="49" max="49" width="9.75" style="1" bestFit="1" customWidth="1"/>
    <col min="50" max="50" width="13.125" style="1" bestFit="1" customWidth="1"/>
    <col min="51" max="51" width="9.75" style="1" bestFit="1" customWidth="1"/>
    <col min="52" max="52" width="13.125" style="1" bestFit="1" customWidth="1"/>
    <col min="53" max="53" width="9.75" style="1" bestFit="1" customWidth="1"/>
    <col min="54" max="54" width="13.125" style="1" bestFit="1" customWidth="1"/>
    <col min="55" max="55" width="9.75" style="1" bestFit="1" customWidth="1"/>
    <col min="56" max="56" width="13.125" style="1" bestFit="1" customWidth="1"/>
    <col min="57" max="57" width="9.75" style="1" bestFit="1" customWidth="1"/>
    <col min="58" max="58" width="13.125" style="1" bestFit="1" customWidth="1"/>
    <col min="59" max="59" width="9.75" style="1" bestFit="1" customWidth="1"/>
    <col min="60" max="60" width="13.125" style="1" bestFit="1" customWidth="1"/>
    <col min="61" max="61" width="5.75" customWidth="1"/>
    <col min="62" max="62" width="9.75" style="1" bestFit="1" customWidth="1"/>
    <col min="63" max="63" width="13.125" style="1" bestFit="1" customWidth="1"/>
    <col min="64" max="64" width="9.75" style="1" bestFit="1" customWidth="1"/>
    <col min="65" max="65" width="13.125" style="1" bestFit="1" customWidth="1"/>
    <col min="66" max="66" width="9.75" style="1" bestFit="1" customWidth="1"/>
    <col min="67" max="67" width="13.125" style="1" bestFit="1" customWidth="1"/>
    <col min="68" max="68" width="9.75" style="1" bestFit="1" customWidth="1"/>
    <col min="69" max="69" width="13.125" style="1" bestFit="1" customWidth="1"/>
    <col min="70" max="70" width="9.75" style="1" bestFit="1" customWidth="1"/>
    <col min="71" max="71" width="13.125" style="1" bestFit="1" customWidth="1"/>
    <col min="72" max="72" width="9.75" style="1" bestFit="1" customWidth="1"/>
    <col min="73" max="73" width="13.125" style="1" bestFit="1" customWidth="1"/>
    <col min="74" max="74" width="5.75" customWidth="1"/>
    <col min="75" max="75" width="9.75" style="1" bestFit="1" customWidth="1"/>
    <col min="76" max="76" width="13.125" style="1" bestFit="1" customWidth="1"/>
    <col min="77" max="77" width="9.75" style="1" bestFit="1" customWidth="1"/>
    <col min="78" max="78" width="13.125" style="1" bestFit="1" customWidth="1"/>
    <col min="79" max="79" width="9.75" style="1" bestFit="1" customWidth="1"/>
    <col min="80" max="80" width="13.125" style="1" bestFit="1" customWidth="1"/>
    <col min="81" max="81" width="9.75" style="1" bestFit="1" customWidth="1"/>
    <col min="82" max="82" width="13.125" style="1" bestFit="1" customWidth="1"/>
    <col min="83" max="83" width="9.75" style="1" bestFit="1" customWidth="1"/>
    <col min="84" max="84" width="13.125" style="1" bestFit="1" customWidth="1"/>
    <col min="85" max="85" width="9.75" style="1" bestFit="1" customWidth="1"/>
    <col min="86" max="86" width="13.125" style="1" bestFit="1" customWidth="1"/>
    <col min="87" max="87" width="5.25" customWidth="1"/>
    <col min="88" max="88" width="9.75" style="1" bestFit="1" customWidth="1"/>
    <col min="89" max="89" width="13.125" style="1" bestFit="1" customWidth="1"/>
    <col min="90" max="90" width="9.75" style="1" bestFit="1" customWidth="1"/>
    <col min="91" max="91" width="13.125" style="1" bestFit="1" customWidth="1"/>
    <col min="92" max="92" width="9.75" style="1" bestFit="1" customWidth="1"/>
    <col min="93" max="93" width="13.125" style="1" bestFit="1" customWidth="1"/>
    <col min="94" max="94" width="14.125" style="1" bestFit="1" customWidth="1"/>
    <col min="95" max="95" width="13.125" style="1" bestFit="1" customWidth="1"/>
    <col min="96" max="96" width="9.75" style="1" bestFit="1" customWidth="1"/>
    <col min="97" max="97" width="13.125" style="1" bestFit="1" customWidth="1"/>
    <col min="98" max="98" width="9.75" style="1" bestFit="1" customWidth="1"/>
    <col min="99" max="99" width="13.125" style="1" bestFit="1" customWidth="1"/>
  </cols>
  <sheetData>
    <row r="1" spans="1:99" ht="14.25">
      <c r="A1" s="100"/>
      <c r="B1" s="100"/>
      <c r="C1" s="100"/>
      <c r="D1" s="100"/>
      <c r="E1" s="100"/>
      <c r="F1" s="100"/>
      <c r="G1" s="101"/>
      <c r="H1" s="81" t="s">
        <v>23</v>
      </c>
      <c r="I1" s="82"/>
      <c r="J1" s="82"/>
      <c r="K1" s="82"/>
      <c r="L1" s="82"/>
      <c r="M1" s="82"/>
      <c r="N1" s="83"/>
      <c r="O1" s="110" t="s">
        <v>66</v>
      </c>
      <c r="P1" s="111"/>
      <c r="Q1" s="111"/>
      <c r="R1" s="111"/>
      <c r="S1" s="111"/>
      <c r="T1" s="111"/>
      <c r="U1" s="112"/>
      <c r="V1" s="98" t="s">
        <v>212</v>
      </c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9"/>
      <c r="AI1" s="87" t="s">
        <v>213</v>
      </c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 t="s">
        <v>214</v>
      </c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 t="s">
        <v>215</v>
      </c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 t="s">
        <v>1318</v>
      </c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9"/>
      <c r="CI1" s="90" t="s">
        <v>1319</v>
      </c>
      <c r="CJ1" s="90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91"/>
    </row>
    <row r="2" spans="1:99" ht="15" thickBot="1">
      <c r="A2" s="102"/>
      <c r="B2" s="102"/>
      <c r="C2" s="102"/>
      <c r="D2" s="102"/>
      <c r="E2" s="102"/>
      <c r="F2" s="102"/>
      <c r="G2" s="103"/>
      <c r="H2" s="104"/>
      <c r="I2" s="105"/>
      <c r="J2" s="105"/>
      <c r="K2" s="105"/>
      <c r="L2" s="105"/>
      <c r="M2" s="105"/>
      <c r="N2" s="106"/>
      <c r="O2" s="107" t="s">
        <v>67</v>
      </c>
      <c r="P2" s="108"/>
      <c r="Q2" s="108"/>
      <c r="R2" s="108"/>
      <c r="S2" s="108"/>
      <c r="T2" s="108"/>
      <c r="U2" s="109"/>
      <c r="V2" s="19"/>
      <c r="W2" s="80" t="s">
        <v>1</v>
      </c>
      <c r="X2" s="80"/>
      <c r="Y2" s="80" t="s">
        <v>2</v>
      </c>
      <c r="Z2" s="80"/>
      <c r="AA2" s="80" t="s">
        <v>3</v>
      </c>
      <c r="AB2" s="80"/>
      <c r="AC2" s="80" t="s">
        <v>4</v>
      </c>
      <c r="AD2" s="80"/>
      <c r="AE2" s="80" t="s">
        <v>5</v>
      </c>
      <c r="AF2" s="80"/>
      <c r="AG2" s="80" t="s">
        <v>6</v>
      </c>
      <c r="AH2" s="99"/>
      <c r="AI2" s="19"/>
      <c r="AJ2" s="80" t="s">
        <v>1</v>
      </c>
      <c r="AK2" s="80"/>
      <c r="AL2" s="80" t="s">
        <v>2</v>
      </c>
      <c r="AM2" s="80"/>
      <c r="AN2" s="80" t="s">
        <v>3</v>
      </c>
      <c r="AO2" s="80"/>
      <c r="AP2" s="80" t="s">
        <v>4</v>
      </c>
      <c r="AQ2" s="80"/>
      <c r="AR2" s="80" t="s">
        <v>5</v>
      </c>
      <c r="AS2" s="80"/>
      <c r="AT2" s="80" t="s">
        <v>6</v>
      </c>
      <c r="AU2" s="99"/>
      <c r="AV2" s="19"/>
      <c r="AW2" s="80" t="s">
        <v>1</v>
      </c>
      <c r="AX2" s="80"/>
      <c r="AY2" s="80" t="s">
        <v>2</v>
      </c>
      <c r="AZ2" s="80"/>
      <c r="BA2" s="80" t="s">
        <v>3</v>
      </c>
      <c r="BB2" s="80"/>
      <c r="BC2" s="80" t="s">
        <v>27</v>
      </c>
      <c r="BD2" s="80"/>
      <c r="BE2" s="80" t="s">
        <v>28</v>
      </c>
      <c r="BF2" s="80"/>
      <c r="BG2" s="80" t="s">
        <v>29</v>
      </c>
      <c r="BH2" s="99"/>
      <c r="BI2" s="19"/>
      <c r="BJ2" s="80" t="s">
        <v>1</v>
      </c>
      <c r="BK2" s="80"/>
      <c r="BL2" s="80" t="s">
        <v>2</v>
      </c>
      <c r="BM2" s="80"/>
      <c r="BN2" s="80" t="s">
        <v>3</v>
      </c>
      <c r="BO2" s="80"/>
      <c r="BP2" s="80" t="s">
        <v>4</v>
      </c>
      <c r="BQ2" s="80"/>
      <c r="BR2" s="80" t="s">
        <v>5</v>
      </c>
      <c r="BS2" s="80"/>
      <c r="BT2" s="80" t="s">
        <v>6</v>
      </c>
      <c r="BU2" s="99"/>
      <c r="BV2" s="19"/>
      <c r="BW2" s="80" t="s">
        <v>1</v>
      </c>
      <c r="BX2" s="80"/>
      <c r="BY2" s="80" t="s">
        <v>2</v>
      </c>
      <c r="BZ2" s="80"/>
      <c r="CA2" s="80" t="s">
        <v>3</v>
      </c>
      <c r="CB2" s="80"/>
      <c r="CC2" s="80" t="s">
        <v>4</v>
      </c>
      <c r="CD2" s="80"/>
      <c r="CE2" s="80" t="s">
        <v>5</v>
      </c>
      <c r="CF2" s="80"/>
      <c r="CG2" s="80" t="s">
        <v>6</v>
      </c>
      <c r="CH2" s="99"/>
      <c r="CI2" s="30"/>
      <c r="CJ2" s="80" t="s">
        <v>1</v>
      </c>
      <c r="CK2" s="80"/>
      <c r="CL2" s="80" t="s">
        <v>2</v>
      </c>
      <c r="CM2" s="80"/>
      <c r="CN2" s="80" t="s">
        <v>3</v>
      </c>
      <c r="CO2" s="80"/>
      <c r="CP2" s="80" t="s">
        <v>4</v>
      </c>
      <c r="CQ2" s="80"/>
      <c r="CR2" s="80" t="s">
        <v>5</v>
      </c>
      <c r="CS2" s="80"/>
      <c r="CT2" s="80" t="s">
        <v>6</v>
      </c>
      <c r="CU2" s="99"/>
    </row>
    <row r="3" spans="1:99" s="1" customFormat="1" ht="29.25" thickBot="1">
      <c r="A3" s="4" t="s">
        <v>15</v>
      </c>
      <c r="B3" s="4" t="s">
        <v>30</v>
      </c>
      <c r="C3" s="4" t="s">
        <v>31</v>
      </c>
      <c r="D3" s="4" t="s">
        <v>32</v>
      </c>
      <c r="E3" s="4" t="s">
        <v>33</v>
      </c>
      <c r="F3" s="5" t="s">
        <v>34</v>
      </c>
      <c r="G3" s="6" t="s">
        <v>35</v>
      </c>
      <c r="H3" s="7" t="s">
        <v>1</v>
      </c>
      <c r="I3" s="5" t="s">
        <v>2</v>
      </c>
      <c r="J3" s="5" t="s">
        <v>3</v>
      </c>
      <c r="K3" s="12" t="s">
        <v>4</v>
      </c>
      <c r="L3" s="12" t="s">
        <v>5</v>
      </c>
      <c r="M3" s="12" t="s">
        <v>6</v>
      </c>
      <c r="N3" s="13" t="s">
        <v>0</v>
      </c>
      <c r="O3" s="14" t="s">
        <v>36</v>
      </c>
      <c r="P3" s="15" t="s">
        <v>1</v>
      </c>
      <c r="Q3" s="15" t="s">
        <v>2</v>
      </c>
      <c r="R3" s="15" t="s">
        <v>3</v>
      </c>
      <c r="S3" s="21" t="s">
        <v>4</v>
      </c>
      <c r="T3" s="21" t="s">
        <v>5</v>
      </c>
      <c r="U3" s="22" t="s">
        <v>6</v>
      </c>
      <c r="V3" s="23" t="s">
        <v>26</v>
      </c>
      <c r="W3" s="24" t="s">
        <v>41</v>
      </c>
      <c r="X3" s="25" t="s">
        <v>16</v>
      </c>
      <c r="Y3" s="24" t="s">
        <v>41</v>
      </c>
      <c r="Z3" s="25" t="s">
        <v>16</v>
      </c>
      <c r="AA3" s="24" t="s">
        <v>41</v>
      </c>
      <c r="AB3" s="25" t="s">
        <v>16</v>
      </c>
      <c r="AC3" s="24" t="s">
        <v>41</v>
      </c>
      <c r="AD3" s="25" t="s">
        <v>16</v>
      </c>
      <c r="AE3" s="24" t="s">
        <v>41</v>
      </c>
      <c r="AF3" s="25" t="s">
        <v>16</v>
      </c>
      <c r="AG3" s="24" t="s">
        <v>41</v>
      </c>
      <c r="AH3" s="29" t="s">
        <v>16</v>
      </c>
      <c r="AI3" s="23" t="s">
        <v>26</v>
      </c>
      <c r="AJ3" s="24" t="s">
        <v>41</v>
      </c>
      <c r="AK3" s="25" t="s">
        <v>16</v>
      </c>
      <c r="AL3" s="24" t="s">
        <v>41</v>
      </c>
      <c r="AM3" s="25" t="s">
        <v>16</v>
      </c>
      <c r="AN3" s="24" t="s">
        <v>41</v>
      </c>
      <c r="AO3" s="25" t="s">
        <v>16</v>
      </c>
      <c r="AP3" s="24" t="s">
        <v>41</v>
      </c>
      <c r="AQ3" s="25" t="s">
        <v>16</v>
      </c>
      <c r="AR3" s="24" t="s">
        <v>41</v>
      </c>
      <c r="AS3" s="25" t="s">
        <v>16</v>
      </c>
      <c r="AT3" s="24" t="s">
        <v>41</v>
      </c>
      <c r="AU3" s="29" t="s">
        <v>16</v>
      </c>
      <c r="AV3" s="23" t="s">
        <v>26</v>
      </c>
      <c r="AW3" s="24" t="s">
        <v>41</v>
      </c>
      <c r="AX3" s="25" t="s">
        <v>16</v>
      </c>
      <c r="AY3" s="24" t="s">
        <v>41</v>
      </c>
      <c r="AZ3" s="25" t="s">
        <v>16</v>
      </c>
      <c r="BA3" s="24" t="s">
        <v>41</v>
      </c>
      <c r="BB3" s="25" t="s">
        <v>16</v>
      </c>
      <c r="BC3" s="24" t="s">
        <v>41</v>
      </c>
      <c r="BD3" s="25" t="s">
        <v>16</v>
      </c>
      <c r="BE3" s="24" t="s">
        <v>41</v>
      </c>
      <c r="BF3" s="25" t="s">
        <v>16</v>
      </c>
      <c r="BG3" s="24" t="s">
        <v>41</v>
      </c>
      <c r="BH3" s="29" t="s">
        <v>16</v>
      </c>
      <c r="BI3" s="23" t="s">
        <v>26</v>
      </c>
      <c r="BJ3" s="24" t="s">
        <v>41</v>
      </c>
      <c r="BK3" s="25" t="s">
        <v>16</v>
      </c>
      <c r="BL3" s="24" t="s">
        <v>41</v>
      </c>
      <c r="BM3" s="25" t="s">
        <v>16</v>
      </c>
      <c r="BN3" s="24" t="s">
        <v>41</v>
      </c>
      <c r="BO3" s="25" t="s">
        <v>16</v>
      </c>
      <c r="BP3" s="24" t="s">
        <v>41</v>
      </c>
      <c r="BQ3" s="25" t="s">
        <v>16</v>
      </c>
      <c r="BR3" s="24" t="s">
        <v>41</v>
      </c>
      <c r="BS3" s="25" t="s">
        <v>16</v>
      </c>
      <c r="BT3" s="24" t="s">
        <v>41</v>
      </c>
      <c r="BU3" s="29" t="s">
        <v>16</v>
      </c>
      <c r="BV3" s="23" t="s">
        <v>26</v>
      </c>
      <c r="BW3" s="24" t="s">
        <v>41</v>
      </c>
      <c r="BX3" s="25" t="s">
        <v>16</v>
      </c>
      <c r="BY3" s="24" t="s">
        <v>41</v>
      </c>
      <c r="BZ3" s="25" t="s">
        <v>16</v>
      </c>
      <c r="CA3" s="24" t="s">
        <v>41</v>
      </c>
      <c r="CB3" s="25" t="s">
        <v>16</v>
      </c>
      <c r="CC3" s="24" t="s">
        <v>41</v>
      </c>
      <c r="CD3" s="25" t="s">
        <v>16</v>
      </c>
      <c r="CE3" s="24" t="s">
        <v>41</v>
      </c>
      <c r="CF3" s="25" t="s">
        <v>16</v>
      </c>
      <c r="CG3" s="24" t="s">
        <v>41</v>
      </c>
      <c r="CH3" s="29" t="s">
        <v>16</v>
      </c>
      <c r="CI3" s="23" t="s">
        <v>26</v>
      </c>
      <c r="CJ3" s="24" t="s">
        <v>41</v>
      </c>
      <c r="CK3" s="25" t="s">
        <v>16</v>
      </c>
      <c r="CL3" s="24" t="s">
        <v>41</v>
      </c>
      <c r="CM3" s="25" t="s">
        <v>16</v>
      </c>
      <c r="CN3" s="24" t="s">
        <v>41</v>
      </c>
      <c r="CO3" s="25" t="s">
        <v>16</v>
      </c>
      <c r="CP3" s="24" t="s">
        <v>41</v>
      </c>
      <c r="CQ3" s="25" t="s">
        <v>16</v>
      </c>
      <c r="CR3" s="24" t="s">
        <v>41</v>
      </c>
      <c r="CS3" s="25" t="s">
        <v>16</v>
      </c>
      <c r="CT3" s="24" t="s">
        <v>41</v>
      </c>
      <c r="CU3" s="29" t="s">
        <v>16</v>
      </c>
    </row>
    <row r="4" spans="1:99" s="2" customFormat="1" ht="15.75">
      <c r="A4" s="42" t="s">
        <v>172</v>
      </c>
      <c r="B4" s="40" t="s">
        <v>101</v>
      </c>
      <c r="C4" s="59" t="s">
        <v>42</v>
      </c>
      <c r="D4" s="9" t="s">
        <v>9</v>
      </c>
      <c r="E4" s="8" t="str">
        <f t="shared" ref="E4:E88" si="0">IF((VLOOKUP(B4,basicdata,4,FALSE))=0,"",VLOOKUP(B4,basicdata,4,FALSE))</f>
        <v/>
      </c>
      <c r="F4" s="9">
        <f>IF((VLOOKUP(B4,basicdata,5,FALSE))=0,"",VLOOKUP(B4,basicdata,5,FALSE))</f>
        <v>1</v>
      </c>
      <c r="G4" s="10" t="str">
        <f t="shared" ref="G4:G88" si="1">IF((VLOOKUP(B4,basicdata,6,FALSE))=0,"",VLOOKUP(B4,basicdata,6,FALSE))</f>
        <v/>
      </c>
      <c r="H4" s="10">
        <f>VLOOKUP(B4,basicdata,7,FALSE)</f>
        <v>115</v>
      </c>
      <c r="I4" s="10">
        <f t="shared" ref="I4:I88" si="2">VLOOKUP(B4,basicdata,8,FALSE)</f>
        <v>85</v>
      </c>
      <c r="J4" s="10">
        <f>VLOOKUP(B4,basicdata,9,FALSE)</f>
        <v>72</v>
      </c>
      <c r="K4" s="16">
        <f>VLOOKUP(B4,basicdata,10,FALSE)</f>
        <v>67</v>
      </c>
      <c r="L4" s="10">
        <f>VLOOKUP(B4,basicdata,11,FALSE)</f>
        <v>73.5</v>
      </c>
      <c r="M4" s="10">
        <f>VLOOKUP(B4,basicdata,12,FALSE)</f>
        <v>50</v>
      </c>
      <c r="N4" s="10">
        <f>VLOOKUP(B4,basicdata,13,FALSE)</f>
        <v>463</v>
      </c>
      <c r="O4" s="17" t="str">
        <f>IF((VLOOKUP(B4,basicdata,14,FALSE))=0,"",VLOOKUP(B4,basicdata,14,FALSE))</f>
        <v>本科</v>
      </c>
      <c r="P4" s="18">
        <f>IF($D4="理科",IF(AND($N4&gt;=分数线!$C$2,$H4&gt;=分数线!$D$2),36,IF($H4&gt;=分数线!$D$2,18,0)),IF($D4="文科",IF(AND($N4&gt;=分数线!$C$3,$H4&gt;=分数线!$D$3),36,IF($H4&gt;=分数线!$D$3,18,0))))</f>
        <v>36</v>
      </c>
      <c r="Q4" s="18">
        <f>IF($D4="理科",IF(AND($N4&gt;=分数线!$C$2,I4&gt;=分数线!$E$2),36,IF(I4&gt;=分数线!$E$2,18,0)),IF($D4="文科",IF(AND($N4&gt;=分数线!$C$3,I4&gt;=分数线!$E$3),36,IF(I4&gt;=分数线!$E$3,18,0))))</f>
        <v>0</v>
      </c>
      <c r="R4" s="18">
        <f>IF($D4="理科",IF(AND($N4&gt;=分数线!$C$2,J4&gt;=分数线!$F$2),36,IF(J4&gt;=分数线!$F$2,18,0)),IF($D4="文科",IF(AND($N4&gt;=分数线!$C$3,J4&gt;=分数线!$F$3),36,IF(J4&gt;=分数线!$F$3,18,0))))</f>
        <v>0</v>
      </c>
      <c r="S4" s="18">
        <f>IF($D4="理科",IF(AND($N4&gt;=分数线!$C$2,K4&gt;=分数线!$G$2),36,IF(K4&gt;=分数线!$G$2,18,0)),IF($D4="文科",IF(AND($N4&gt;=分数线!$C$3,K4&gt;=分数线!$G$3),36,IF(K4&gt;=分数线!$G$3,18,0))))</f>
        <v>0</v>
      </c>
      <c r="T4" s="18">
        <f>IF($D4="理科",IF(AND($N4&gt;=分数线!$C$2,L4&gt;=分数线!$H$2),36,IF(L4&gt;=分数线!$H$2,18,0)),IF($D4="文科",IF(AND($N4&gt;=分数线!$C$3,L4&gt;=分数线!$H$3),36,IF(L4&gt;=分数线!$H$3,18,0))))</f>
        <v>36</v>
      </c>
      <c r="U4" s="18">
        <f>IF($D4="理科",IF(AND($N4&gt;=分数线!$C$2,M4&gt;=分数线!$I$2),36,IF(M4&gt;=分数线!$I$2,18,0)),IF($D4="文科",IF(AND($N4&gt;=分数线!$C$3,M4&gt;=分数线!$I$3),36,IF(M4&gt;=分数线!$I$3,18,0))))</f>
        <v>0</v>
      </c>
      <c r="V4" s="18" t="str">
        <f>VLOOKUP($B4,basicdata,19,FALSE)</f>
        <v>NULL</v>
      </c>
      <c r="W4" s="18" t="str">
        <f>VLOOKUP($B4,basicdata,20,FALSE)</f>
        <v>NULL</v>
      </c>
      <c r="X4" s="26" t="str">
        <f>IF($C4="应届",$P4*0.1,IF($C4="往届","","NULL"))</f>
        <v/>
      </c>
      <c r="Y4" s="18" t="str">
        <f>VLOOKUP($B4,basicdata,22,FALSE)</f>
        <v>NULL</v>
      </c>
      <c r="Z4" s="26" t="str">
        <f>IF($C4="应届",$Q4*0.1,IF($C4="往届","","NULL"))</f>
        <v/>
      </c>
      <c r="AA4" s="18" t="str">
        <f>VLOOKUP($B4,basicdata,24,FALSE)</f>
        <v>NULL</v>
      </c>
      <c r="AB4" s="27"/>
      <c r="AC4" s="18" t="str">
        <f>VLOOKUP($B4,basicdata,26,FALSE)</f>
        <v>NULL</v>
      </c>
      <c r="AD4" s="27"/>
      <c r="AE4" s="18" t="str">
        <f>VLOOKUP($B4,basicdata,28,FALSE)</f>
        <v>NULL</v>
      </c>
      <c r="AF4" s="27"/>
      <c r="AG4" s="18" t="str">
        <f>VLOOKUP($B4,basicdata,30,FALSE)</f>
        <v>NULL</v>
      </c>
      <c r="AH4" s="27"/>
      <c r="AI4" s="18" t="str">
        <f>VLOOKUP($B4,basicdata,32,FALSE)</f>
        <v>NULL</v>
      </c>
      <c r="AJ4" s="18" t="str">
        <f>VLOOKUP($B4,basicdata,33,FALSE)</f>
        <v>NULL</v>
      </c>
      <c r="AK4" s="26" t="str">
        <f>IF($C4="应届",$P4*0.1,IF($C4="往届","","NULL"))</f>
        <v/>
      </c>
      <c r="AL4" s="18" t="str">
        <f>VLOOKUP($B4,basicdata,35,FALSE)</f>
        <v>NULL</v>
      </c>
      <c r="AM4" s="26" t="str">
        <f>IF($C4="应届",$Q4*0.1,IF($C4="往届","","NULL"))</f>
        <v/>
      </c>
      <c r="AN4" s="18" t="str">
        <f>VLOOKUP($B4,basicdata,37,FALSE)</f>
        <v>NULL</v>
      </c>
      <c r="AO4" s="27"/>
      <c r="AP4" s="18" t="str">
        <f>VLOOKUP($B4,basicdata,39,FALSE)</f>
        <v>NULL</v>
      </c>
      <c r="AQ4" s="27"/>
      <c r="AR4" s="18" t="str">
        <f>VLOOKUP($B4,basicdata,41,FALSE)</f>
        <v>NULL</v>
      </c>
      <c r="AS4" s="27"/>
      <c r="AT4" s="18" t="str">
        <f t="shared" ref="AT4:AT88" si="3">VLOOKUP($B4,basicdata,43,FALSE)</f>
        <v>NULL</v>
      </c>
      <c r="AU4" s="27"/>
      <c r="AV4" s="18" t="str">
        <f t="shared" ref="AV4:AV88" si="4">VLOOKUP($B4,basicdata,45,FALSE)</f>
        <v>NULL</v>
      </c>
      <c r="AW4" s="18" t="str">
        <f t="shared" ref="AW4:AW88" si="5">VLOOKUP($B4,basicdata,46,FALSE)</f>
        <v>NULL</v>
      </c>
      <c r="AX4" s="26" t="str">
        <f>IF($C4="应届",$P4*0.15,IF($C4="往届","","NULL"))</f>
        <v/>
      </c>
      <c r="AY4" s="18" t="str">
        <f t="shared" ref="AY4:AY88" si="6">VLOOKUP($B4,basicdata,48,FALSE)</f>
        <v>NULL</v>
      </c>
      <c r="AZ4" s="26" t="str">
        <f>IF($C4="应届",$Q4*0.15,IF($C4="往届","","NULL"))</f>
        <v/>
      </c>
      <c r="BA4" s="18" t="str">
        <f t="shared" ref="BA4:BA88" si="7">VLOOKUP($B4,basicdata,50,FALSE)</f>
        <v>NULL</v>
      </c>
      <c r="BB4" s="27"/>
      <c r="BC4" s="18" t="str">
        <f t="shared" ref="BC4:BC88" si="8">VLOOKUP($B4,basicdata,52,FALSE)</f>
        <v>NULL</v>
      </c>
      <c r="BD4" s="27"/>
      <c r="BE4" s="18" t="str">
        <f t="shared" ref="BE4:BE88" si="9">VLOOKUP($B4,basicdata,54,FALSE)</f>
        <v>NULL</v>
      </c>
      <c r="BF4" s="27"/>
      <c r="BG4" s="18" t="str">
        <f t="shared" ref="BG4:BG88" si="10">VLOOKUP($B4,basicdata,56,FALSE)</f>
        <v>NULL</v>
      </c>
      <c r="BH4" s="27"/>
      <c r="BI4" s="18" t="str">
        <f t="shared" ref="BI4:BI88" si="11">VLOOKUP($B4,basicdata,58,FALSE)</f>
        <v>NULL</v>
      </c>
      <c r="BJ4" s="18" t="str">
        <f t="shared" ref="BJ4:BJ88" si="12">VLOOKUP($B4,basicdata,59,FALSE)</f>
        <v>NULL</v>
      </c>
      <c r="BK4" s="26" t="str">
        <f>IF($C4="应届",$P4*0.15,IF($C4="往届","","NULL"))</f>
        <v/>
      </c>
      <c r="BL4" s="18" t="str">
        <f t="shared" ref="BL4:BL88" si="13">VLOOKUP($B4,basicdata,61,FALSE)</f>
        <v>NULL</v>
      </c>
      <c r="BM4" s="26" t="str">
        <f>IF($C4="应届",$Q4*0.15,IF($C4="往届","","NULL"))</f>
        <v/>
      </c>
      <c r="BN4" s="18" t="str">
        <f t="shared" ref="BN4:BN88" si="14">VLOOKUP($B4,basicdata,63,FALSE)</f>
        <v>NULL</v>
      </c>
      <c r="BO4" s="27"/>
      <c r="BP4" s="18" t="str">
        <f t="shared" ref="BP4:BP88" si="15">VLOOKUP($B4,basicdata,65,FALSE)</f>
        <v>NULL</v>
      </c>
      <c r="BQ4" s="27"/>
      <c r="BR4" s="18" t="str">
        <f t="shared" ref="BR4:BR88" si="16">VLOOKUP($B4,basicdata,67,FALSE)</f>
        <v>NULL</v>
      </c>
      <c r="BS4" s="27"/>
      <c r="BT4" s="18" t="str">
        <f t="shared" ref="BT4:BT88" si="17">VLOOKUP($B4,basicdata,69,FALSE)</f>
        <v>NULL</v>
      </c>
      <c r="BU4" s="27"/>
      <c r="BV4" s="18">
        <f t="shared" ref="BV4:BV88" si="18">VLOOKUP($B4,basicdata,71,FALSE)</f>
        <v>1</v>
      </c>
      <c r="BW4" s="18" t="str">
        <f t="shared" ref="BW4:BW88" si="19">VLOOKUP($B4,basicdata,72,FALSE)</f>
        <v>叶屏</v>
      </c>
      <c r="BX4" s="26">
        <f>IF($C4="应届",$P4*0.25,IF($C4="往届",$P4*0.5,"NULL"))</f>
        <v>18</v>
      </c>
      <c r="BY4" s="18" t="str">
        <f t="shared" ref="BY4:BY88" si="20">VLOOKUP($B4,basicdata,74,FALSE)</f>
        <v>余玉红</v>
      </c>
      <c r="BZ4" s="26">
        <f>IF($C4="应届",$Q4*0.25,IF($C4="往届",$Q4*0.5,"NULL"))</f>
        <v>0</v>
      </c>
      <c r="CA4" s="18" t="str">
        <f t="shared" ref="CA4:CA88" si="21">VLOOKUP($B4,basicdata,76,FALSE)</f>
        <v>胡昌燕</v>
      </c>
      <c r="CB4" s="26">
        <f>IF($C4="应届",$R4*0.25,IF($C4="往届",$R4*0.5,"NULL"))</f>
        <v>0</v>
      </c>
      <c r="CC4" s="18" t="str">
        <f t="shared" ref="CC4:CC88" si="22">VLOOKUP($B4,basicdata,78,FALSE)</f>
        <v>卢银楷</v>
      </c>
      <c r="CD4" s="26">
        <f>IF($C4="应届",$S4*0.25,IF($C4="往届",$S4*0.5,"NULL"))</f>
        <v>0</v>
      </c>
      <c r="CE4" s="18" t="str">
        <f t="shared" ref="CE4:CE88" si="23">VLOOKUP($B4,basicdata,80,FALSE)</f>
        <v>胡慧芳</v>
      </c>
      <c r="CF4" s="26">
        <f>IF($C4="应届",$T4*0.25,IF($C4="往届",$T4*0.5,"NULL"))</f>
        <v>18</v>
      </c>
      <c r="CG4" s="18" t="str">
        <f t="shared" ref="CG4:CG88" si="24">VLOOKUP($B4,basicdata,82,FALSE)</f>
        <v>金贵</v>
      </c>
      <c r="CH4" s="26">
        <f>IF($C4="应届",$U4*0.25,IF($C4="往届",$U4*0.5,"NULL"))</f>
        <v>0</v>
      </c>
      <c r="CI4" s="18">
        <f t="shared" ref="CI4:CI88" si="25">VLOOKUP($B4,basicdata,84,FALSE)</f>
        <v>1</v>
      </c>
      <c r="CJ4" s="18" t="str">
        <f t="shared" ref="CJ4:CJ88" si="26">VLOOKUP($B4,basicdata,85,FALSE)</f>
        <v>叶屏</v>
      </c>
      <c r="CK4" s="26">
        <f>IF($C4="应届",$P4*0.25,IF($C4="往届",$P4*0.5,"NULL"))</f>
        <v>18</v>
      </c>
      <c r="CL4" s="18" t="str">
        <f t="shared" ref="CL4:CL88" si="27">VLOOKUP($B4,basicdata,87,FALSE)</f>
        <v>余玉红</v>
      </c>
      <c r="CM4" s="26">
        <f>IF($C4="应届",$Q4*0.25,IF($C4="往届",$Q4*0.5,"NULL"))</f>
        <v>0</v>
      </c>
      <c r="CN4" s="18" t="str">
        <f t="shared" ref="CN4:CN88" si="28">VLOOKUP($B4,basicdata,89,FALSE)</f>
        <v>胡昌燕</v>
      </c>
      <c r="CO4" s="26">
        <f>IF($C4="应届",$R4*0.25,IF($C4="往届",$R4*0.5,"NULL"))</f>
        <v>0</v>
      </c>
      <c r="CP4" s="18" t="str">
        <f t="shared" ref="CP4:CP88" si="29">VLOOKUP($B4,basicdata,91,FALSE)</f>
        <v>卢银楷</v>
      </c>
      <c r="CQ4" s="26">
        <f>IF($C4="应届",$S4*0.25,IF($C4="往届",$S4*0.5,"NULL"))</f>
        <v>0</v>
      </c>
      <c r="CR4" s="18" t="str">
        <f t="shared" ref="CR4:CR88" si="30">VLOOKUP($B4,basicdata,93,FALSE)</f>
        <v>胡慧芳</v>
      </c>
      <c r="CS4" s="26">
        <f>IF($C4="应届",$T4*0.25,IF($C4="往届",$T4*0.5,"NULL"))</f>
        <v>18</v>
      </c>
      <c r="CT4" s="18" t="str">
        <f t="shared" ref="CT4:CT88" si="31">VLOOKUP($B4,basicdata,95,FALSE)</f>
        <v>金贵</v>
      </c>
      <c r="CU4" s="26">
        <f>IF($C4="应届",$U4*0.25,IF($C4="往届",$U4*0.5,"NULL"))</f>
        <v>0</v>
      </c>
    </row>
    <row r="5" spans="1:99" s="2" customFormat="1" ht="15.75">
      <c r="A5" s="42" t="s">
        <v>174</v>
      </c>
      <c r="B5" s="40" t="s">
        <v>103</v>
      </c>
      <c r="C5" s="59" t="s">
        <v>42</v>
      </c>
      <c r="D5" s="9" t="s">
        <v>9</v>
      </c>
      <c r="E5" s="8" t="str">
        <f t="shared" si="0"/>
        <v/>
      </c>
      <c r="F5" s="9">
        <f t="shared" ref="F5:F88" si="32">IF((VLOOKUP(B5,basicdata,5,FALSE))=0,"",VLOOKUP(B5,basicdata,5,FALSE))</f>
        <v>1</v>
      </c>
      <c r="G5" s="10" t="str">
        <f t="shared" si="1"/>
        <v/>
      </c>
      <c r="H5" s="10">
        <f t="shared" ref="H5:H88" si="33">VLOOKUP(B5,basicdata,7,FALSE)</f>
        <v>99</v>
      </c>
      <c r="I5" s="10">
        <f t="shared" si="2"/>
        <v>107</v>
      </c>
      <c r="J5" s="10">
        <f t="shared" ref="J5:J88" si="34">VLOOKUP(B5,basicdata,9,FALSE)</f>
        <v>67</v>
      </c>
      <c r="K5" s="16">
        <f t="shared" ref="K5:K88" si="35">VLOOKUP(B5,basicdata,10,FALSE)</f>
        <v>64</v>
      </c>
      <c r="L5" s="10">
        <f t="shared" ref="L5:L88" si="36">VLOOKUP(B5,basicdata,11,FALSE)</f>
        <v>57.5</v>
      </c>
      <c r="M5" s="10">
        <f t="shared" ref="M5:M88" si="37">VLOOKUP(B5,basicdata,12,FALSE)</f>
        <v>64</v>
      </c>
      <c r="N5" s="10">
        <f t="shared" ref="N5:N88" si="38">VLOOKUP(B5,basicdata,13,FALSE)</f>
        <v>459</v>
      </c>
      <c r="O5" s="17" t="str">
        <f t="shared" ref="O5:O88" si="39">IF((VLOOKUP(B5,basicdata,14,FALSE))=0,"",VLOOKUP(B5,basicdata,14,FALSE))</f>
        <v>本科</v>
      </c>
      <c r="P5" s="18">
        <f>IF($D5="理科",IF(AND($N5&gt;=分数线!$C$2,$H5&gt;=分数线!$D$2),36,IF($H5&gt;=分数线!$D$2,18,0)),IF($D5="文科",IF(AND($N5&gt;=分数线!$C$3,$H5&gt;=分数线!$D$3),36,IF($H5&gt;=分数线!$D$3,18,0))))</f>
        <v>0</v>
      </c>
      <c r="Q5" s="18">
        <f>IF($D5="理科",IF(AND($N5&gt;=分数线!$C$2,I5&gt;=分数线!$E$2),36,IF(I5&gt;=分数线!$E$2,18,0)),IF($D5="文科",IF(AND($N5&gt;=分数线!$C$3,I5&gt;=分数线!$E$3),36,IF(I5&gt;=分数线!$E$3,18,0))))</f>
        <v>36</v>
      </c>
      <c r="R5" s="18">
        <f>IF($D5="理科",IF(AND($N5&gt;=分数线!$C$2,J5&gt;=分数线!$F$2),36,IF(J5&gt;=分数线!$F$2,18,0)),IF($D5="文科",IF(AND($N5&gt;=分数线!$C$3,J5&gt;=分数线!$F$3),36,IF(J5&gt;=分数线!$F$3,18,0))))</f>
        <v>0</v>
      </c>
      <c r="S5" s="18">
        <f>IF($D5="理科",IF(AND($N5&gt;=分数线!$C$2,K5&gt;=分数线!$G$2),36,IF(K5&gt;=分数线!$G$2,18,0)),IF($D5="文科",IF(AND($N5&gt;=分数线!$C$3,K5&gt;=分数线!$G$3),36,IF(K5&gt;=分数线!$G$3,18,0))))</f>
        <v>0</v>
      </c>
      <c r="T5" s="18">
        <f>IF($D5="理科",IF(AND($N5&gt;=分数线!$C$2,L5&gt;=分数线!$H$2),36,IF(L5&gt;=分数线!$H$2,18,0)),IF($D5="文科",IF(AND($N5&gt;=分数线!$C$3,L5&gt;=分数线!$H$3),36,IF(L5&gt;=分数线!$H$3,18,0))))</f>
        <v>0</v>
      </c>
      <c r="U5" s="18">
        <f>IF($D5="理科",IF(AND($N5&gt;=分数线!$C$2,M5&gt;=分数线!$I$2),36,IF(M5&gt;=分数线!$I$2,18,0)),IF($D5="文科",IF(AND($N5&gt;=分数线!$C$3,M5&gt;=分数线!$I$3),36,IF(M5&gt;=分数线!$I$3,18,0))))</f>
        <v>36</v>
      </c>
      <c r="V5" s="18" t="str">
        <f t="shared" ref="V5:V88" si="40">VLOOKUP($B5,basicdata,19,FALSE)</f>
        <v>NULL</v>
      </c>
      <c r="W5" s="18" t="str">
        <f t="shared" ref="W5:W88" si="41">VLOOKUP($B5,basicdata,20,FALSE)</f>
        <v>NULL</v>
      </c>
      <c r="X5" s="26" t="str">
        <f t="shared" ref="X5:X89" si="42">IF(C5="应届",P5*0.1,IF(C5="往届","","NULL"))</f>
        <v/>
      </c>
      <c r="Y5" s="18" t="str">
        <f t="shared" ref="Y5:Y88" si="43">VLOOKUP($B5,basicdata,22,FALSE)</f>
        <v>NULL</v>
      </c>
      <c r="Z5" s="26" t="str">
        <f t="shared" ref="Z5:Z89" si="44">IF($C5="应届",$Q5*0.1,IF($C5="往届","","NULL"))</f>
        <v/>
      </c>
      <c r="AA5" s="18" t="str">
        <f t="shared" ref="AA5:AA88" si="45">VLOOKUP($B5,basicdata,24,FALSE)</f>
        <v>NULL</v>
      </c>
      <c r="AB5" s="26"/>
      <c r="AC5" s="18" t="str">
        <f t="shared" ref="AC5:AC88" si="46">VLOOKUP($B5,basicdata,26,FALSE)</f>
        <v>NULL</v>
      </c>
      <c r="AD5" s="26"/>
      <c r="AE5" s="18" t="str">
        <f t="shared" ref="AE5:AE88" si="47">VLOOKUP($B5,basicdata,28,FALSE)</f>
        <v>NULL</v>
      </c>
      <c r="AF5" s="26"/>
      <c r="AG5" s="18" t="str">
        <f t="shared" ref="AG5:AG88" si="48">VLOOKUP($B5,basicdata,30,FALSE)</f>
        <v>NULL</v>
      </c>
      <c r="AH5" s="26"/>
      <c r="AI5" s="18" t="str">
        <f t="shared" ref="AI5:AI88" si="49">VLOOKUP($B5,basicdata,32,FALSE)</f>
        <v>NULL</v>
      </c>
      <c r="AJ5" s="18" t="str">
        <f t="shared" ref="AJ5:AJ88" si="50">VLOOKUP($B5,basicdata,33,FALSE)</f>
        <v>NULL</v>
      </c>
      <c r="AK5" s="26" t="str">
        <f t="shared" ref="AK5:AK89" si="51">IF($C5="应届",$P5*0.1,IF($C5="往届","","NULL"))</f>
        <v/>
      </c>
      <c r="AL5" s="18" t="str">
        <f t="shared" ref="AL5:AL88" si="52">VLOOKUP($B5,basicdata,35,FALSE)</f>
        <v>NULL</v>
      </c>
      <c r="AM5" s="26" t="str">
        <f t="shared" ref="AM5:AM89" si="53">IF($C5="应届",$Q5*0.1,IF($C5="往届","","NULL"))</f>
        <v/>
      </c>
      <c r="AN5" s="18" t="str">
        <f t="shared" ref="AN5:AN88" si="54">VLOOKUP($B5,basicdata,37,FALSE)</f>
        <v>NULL</v>
      </c>
      <c r="AO5" s="26"/>
      <c r="AP5" s="18" t="str">
        <f t="shared" ref="AP5:AP88" si="55">VLOOKUP($B5,basicdata,39,FALSE)</f>
        <v>NULL</v>
      </c>
      <c r="AQ5" s="26"/>
      <c r="AR5" s="18" t="str">
        <f t="shared" ref="AR5:AR88" si="56">VLOOKUP($B5,basicdata,41,FALSE)</f>
        <v>NULL</v>
      </c>
      <c r="AS5" s="26"/>
      <c r="AT5" s="18" t="str">
        <f t="shared" si="3"/>
        <v>NULL</v>
      </c>
      <c r="AU5" s="26"/>
      <c r="AV5" s="18" t="str">
        <f t="shared" si="4"/>
        <v>NULL</v>
      </c>
      <c r="AW5" s="18" t="str">
        <f t="shared" si="5"/>
        <v>NULL</v>
      </c>
      <c r="AX5" s="26" t="str">
        <f t="shared" ref="AX5:AX89" si="57">IF($C5="应届",$P5*0.15,IF($C5="往届","","NULL"))</f>
        <v/>
      </c>
      <c r="AY5" s="18" t="str">
        <f t="shared" si="6"/>
        <v>NULL</v>
      </c>
      <c r="AZ5" s="26" t="str">
        <f t="shared" ref="AZ5:AZ89" si="58">IF($C5="应届",$Q5*0.15,IF($C5="往届","","NULL"))</f>
        <v/>
      </c>
      <c r="BA5" s="18" t="str">
        <f t="shared" si="7"/>
        <v>NULL</v>
      </c>
      <c r="BB5" s="26"/>
      <c r="BC5" s="18" t="str">
        <f t="shared" si="8"/>
        <v>NULL</v>
      </c>
      <c r="BD5" s="26"/>
      <c r="BE5" s="18" t="str">
        <f t="shared" si="9"/>
        <v>NULL</v>
      </c>
      <c r="BF5" s="26"/>
      <c r="BG5" s="18" t="str">
        <f t="shared" si="10"/>
        <v>NULL</v>
      </c>
      <c r="BH5" s="26"/>
      <c r="BI5" s="18" t="str">
        <f t="shared" si="11"/>
        <v>NULL</v>
      </c>
      <c r="BJ5" s="18" t="str">
        <f t="shared" si="12"/>
        <v>NULL</v>
      </c>
      <c r="BK5" s="26" t="str">
        <f t="shared" ref="BK5:BK89" si="59">IF($C5="应届",$P5*0.15,IF($C5="往届","","NULL"))</f>
        <v/>
      </c>
      <c r="BL5" s="18" t="str">
        <f t="shared" si="13"/>
        <v>NULL</v>
      </c>
      <c r="BM5" s="26" t="str">
        <f t="shared" ref="BM5:BM89" si="60">IF($C5="应届",$Q5*0.15,IF($C5="往届","","NULL"))</f>
        <v/>
      </c>
      <c r="BN5" s="18" t="str">
        <f t="shared" si="14"/>
        <v>NULL</v>
      </c>
      <c r="BO5" s="26"/>
      <c r="BP5" s="18" t="str">
        <f t="shared" si="15"/>
        <v>NULL</v>
      </c>
      <c r="BQ5" s="26"/>
      <c r="BR5" s="18" t="str">
        <f t="shared" si="16"/>
        <v>NULL</v>
      </c>
      <c r="BS5" s="26"/>
      <c r="BT5" s="18" t="str">
        <f t="shared" si="17"/>
        <v>NULL</v>
      </c>
      <c r="BU5" s="26"/>
      <c r="BV5" s="18">
        <f t="shared" si="18"/>
        <v>1</v>
      </c>
      <c r="BW5" s="18" t="str">
        <f t="shared" si="19"/>
        <v>叶屏</v>
      </c>
      <c r="BX5" s="26">
        <f t="shared" ref="BX5:BX89" si="61">IF($C5="应届",$P5*0.25,IF($C5="往届",$P5*0.5,"NULL"))</f>
        <v>0</v>
      </c>
      <c r="BY5" s="18" t="str">
        <f t="shared" si="20"/>
        <v>余玉红</v>
      </c>
      <c r="BZ5" s="26">
        <f t="shared" ref="BZ5:BZ89" si="62">IF($C5="应届",$Q5*0.25,IF($C5="往届",$Q5*0.5,"NULL"))</f>
        <v>18</v>
      </c>
      <c r="CA5" s="18" t="str">
        <f t="shared" si="21"/>
        <v>胡昌燕</v>
      </c>
      <c r="CB5" s="26">
        <f t="shared" ref="CB5:CB89" si="63">IF($C5="应届",$R5*0.25,IF($C5="往届",$R5*0.5,"NULL"))</f>
        <v>0</v>
      </c>
      <c r="CC5" s="18" t="str">
        <f t="shared" si="22"/>
        <v>卢银楷</v>
      </c>
      <c r="CD5" s="26">
        <f t="shared" ref="CD5:CD89" si="64">IF($C5="应届",$S5*0.25,IF($C5="往届",$S5*0.5,"NULL"))</f>
        <v>0</v>
      </c>
      <c r="CE5" s="18" t="str">
        <f t="shared" si="23"/>
        <v>胡慧芳</v>
      </c>
      <c r="CF5" s="26">
        <f t="shared" ref="CF5:CF89" si="65">IF($C5="应届",$T5*0.25,IF($C5="往届",$T5*0.5,"NULL"))</f>
        <v>0</v>
      </c>
      <c r="CG5" s="18" t="str">
        <f t="shared" si="24"/>
        <v>金贵</v>
      </c>
      <c r="CH5" s="26">
        <f t="shared" ref="CH5:CH89" si="66">IF($C5="应届",$U5*0.25,IF($C5="往届",$U5*0.5,"NULL"))</f>
        <v>18</v>
      </c>
      <c r="CI5" s="18">
        <f t="shared" si="25"/>
        <v>1</v>
      </c>
      <c r="CJ5" s="18" t="str">
        <f t="shared" si="26"/>
        <v>叶屏</v>
      </c>
      <c r="CK5" s="26">
        <f t="shared" ref="CK5:CK89" si="67">IF($C5="应届",$P5*0.25,IF($C5="往届",$P5*0.5,"NULL"))</f>
        <v>0</v>
      </c>
      <c r="CL5" s="18" t="str">
        <f t="shared" si="27"/>
        <v>余玉红</v>
      </c>
      <c r="CM5" s="26">
        <f t="shared" ref="CM5:CM89" si="68">IF($C5="应届",$Q5*0.25,IF($C5="往届",$Q5*0.5,"NULL"))</f>
        <v>18</v>
      </c>
      <c r="CN5" s="18" t="str">
        <f t="shared" si="28"/>
        <v>胡昌燕</v>
      </c>
      <c r="CO5" s="26">
        <f t="shared" ref="CO5:CO89" si="69">IF($C5="应届",$R5*0.25,IF($C5="往届",$R5*0.5,"NULL"))</f>
        <v>0</v>
      </c>
      <c r="CP5" s="18" t="str">
        <f t="shared" si="29"/>
        <v>卢银楷</v>
      </c>
      <c r="CQ5" s="26">
        <f t="shared" ref="CQ5:CQ89" si="70">IF($C5="应届",$S5*0.25,IF($C5="往届",$S5*0.5,"NULL"))</f>
        <v>0</v>
      </c>
      <c r="CR5" s="18" t="str">
        <f t="shared" si="30"/>
        <v>胡慧芳</v>
      </c>
      <c r="CS5" s="26">
        <f t="shared" ref="CS5:CS89" si="71">IF($C5="应届",$T5*0.25,IF($C5="往届",$T5*0.5,"NULL"))</f>
        <v>0</v>
      </c>
      <c r="CT5" s="18" t="str">
        <f t="shared" si="31"/>
        <v>金贵</v>
      </c>
      <c r="CU5" s="26">
        <f t="shared" ref="CU5:CU89" si="72">IF($C5="应届",$U5*0.25,IF($C5="往届",$U5*0.5,"NULL"))</f>
        <v>18</v>
      </c>
    </row>
    <row r="6" spans="1:99" s="2" customFormat="1" ht="15.75">
      <c r="A6" s="42" t="s">
        <v>43</v>
      </c>
      <c r="B6" s="40" t="s">
        <v>76</v>
      </c>
      <c r="C6" s="59" t="s">
        <v>42</v>
      </c>
      <c r="D6" s="9" t="s">
        <v>9</v>
      </c>
      <c r="E6" s="8" t="str">
        <f t="shared" si="0"/>
        <v/>
      </c>
      <c r="F6" s="9">
        <f t="shared" si="32"/>
        <v>1</v>
      </c>
      <c r="G6" s="10" t="str">
        <f t="shared" si="1"/>
        <v/>
      </c>
      <c r="H6" s="10">
        <f t="shared" si="33"/>
        <v>105</v>
      </c>
      <c r="I6" s="10">
        <f t="shared" si="2"/>
        <v>87</v>
      </c>
      <c r="J6" s="10">
        <f t="shared" si="34"/>
        <v>114</v>
      </c>
      <c r="K6" s="16">
        <f t="shared" si="35"/>
        <v>67</v>
      </c>
      <c r="L6" s="10">
        <f t="shared" si="36"/>
        <v>65</v>
      </c>
      <c r="M6" s="10">
        <f t="shared" si="37"/>
        <v>49</v>
      </c>
      <c r="N6" s="10">
        <f t="shared" si="38"/>
        <v>487</v>
      </c>
      <c r="O6" s="17" t="str">
        <f t="shared" si="39"/>
        <v>本科</v>
      </c>
      <c r="P6" s="18">
        <f>IF($D6="理科",IF(AND($N6&gt;=分数线!$C$2,$H6&gt;=分数线!$D$2),36,IF($H6&gt;=分数线!$D$2,18,0)),IF($D6="文科",IF(AND($N6&gt;=分数线!$C$3,$H6&gt;=分数线!$D$3),36,IF($H6&gt;=分数线!$D$3,18,0))))</f>
        <v>0</v>
      </c>
      <c r="Q6" s="18">
        <f>IF($D6="理科",IF(AND($N6&gt;=分数线!$C$2,I6&gt;=分数线!$E$2),36,IF(I6&gt;=分数线!$E$2,18,0)),IF($D6="文科",IF(AND($N6&gt;=分数线!$C$3,I6&gt;=分数线!$E$3),36,IF(I6&gt;=分数线!$E$3,18,0))))</f>
        <v>36</v>
      </c>
      <c r="R6" s="18">
        <f>IF($D6="理科",IF(AND($N6&gt;=分数线!$C$2,J6&gt;=分数线!$F$2),36,IF(J6&gt;=分数线!$F$2,18,0)),IF($D6="文科",IF(AND($N6&gt;=分数线!$C$3,J6&gt;=分数线!$F$3),36,IF(J6&gt;=分数线!$F$3,18,0))))</f>
        <v>36</v>
      </c>
      <c r="S6" s="18">
        <f>IF($D6="理科",IF(AND($N6&gt;=分数线!$C$2,K6&gt;=分数线!$G$2),36,IF(K6&gt;=分数线!$G$2,18,0)),IF($D6="文科",IF(AND($N6&gt;=分数线!$C$3,K6&gt;=分数线!$G$3),36,IF(K6&gt;=分数线!$G$3,18,0))))</f>
        <v>0</v>
      </c>
      <c r="T6" s="18">
        <f>IF($D6="理科",IF(AND($N6&gt;=分数线!$C$2,L6&gt;=分数线!$H$2),36,IF(L6&gt;=分数线!$H$2,18,0)),IF($D6="文科",IF(AND($N6&gt;=分数线!$C$3,L6&gt;=分数线!$H$3),36,IF(L6&gt;=分数线!$H$3,18,0))))</f>
        <v>36</v>
      </c>
      <c r="U6" s="18">
        <f>IF($D6="理科",IF(AND($N6&gt;=分数线!$C$2,M6&gt;=分数线!$I$2),36,IF(M6&gt;=分数线!$I$2,18,0)),IF($D6="文科",IF(AND($N6&gt;=分数线!$C$3,M6&gt;=分数线!$I$3),36,IF(M6&gt;=分数线!$I$3,18,0))))</f>
        <v>0</v>
      </c>
      <c r="V6" s="18" t="str">
        <f t="shared" si="40"/>
        <v>NULL</v>
      </c>
      <c r="W6" s="18" t="str">
        <f t="shared" si="41"/>
        <v>NULL</v>
      </c>
      <c r="X6" s="26" t="str">
        <f t="shared" si="42"/>
        <v/>
      </c>
      <c r="Y6" s="18" t="str">
        <f t="shared" si="43"/>
        <v>NULL</v>
      </c>
      <c r="Z6" s="26" t="str">
        <f t="shared" si="44"/>
        <v/>
      </c>
      <c r="AA6" s="18" t="str">
        <f t="shared" si="45"/>
        <v>NULL</v>
      </c>
      <c r="AB6" s="26"/>
      <c r="AC6" s="18" t="str">
        <f t="shared" si="46"/>
        <v>NULL</v>
      </c>
      <c r="AD6" s="26"/>
      <c r="AE6" s="18" t="str">
        <f t="shared" si="47"/>
        <v>NULL</v>
      </c>
      <c r="AF6" s="26"/>
      <c r="AG6" s="18" t="str">
        <f t="shared" si="48"/>
        <v>NULL</v>
      </c>
      <c r="AH6" s="26"/>
      <c r="AI6" s="18" t="str">
        <f t="shared" si="49"/>
        <v>NULL</v>
      </c>
      <c r="AJ6" s="18" t="str">
        <f t="shared" si="50"/>
        <v>NULL</v>
      </c>
      <c r="AK6" s="26" t="str">
        <f t="shared" si="51"/>
        <v/>
      </c>
      <c r="AL6" s="18" t="str">
        <f t="shared" si="52"/>
        <v>NULL</v>
      </c>
      <c r="AM6" s="26" t="str">
        <f t="shared" si="53"/>
        <v/>
      </c>
      <c r="AN6" s="18" t="str">
        <f t="shared" si="54"/>
        <v>NULL</v>
      </c>
      <c r="AO6" s="26"/>
      <c r="AP6" s="18" t="str">
        <f t="shared" si="55"/>
        <v>NULL</v>
      </c>
      <c r="AQ6" s="26"/>
      <c r="AR6" s="18" t="str">
        <f t="shared" si="56"/>
        <v>NULL</v>
      </c>
      <c r="AS6" s="26"/>
      <c r="AT6" s="18" t="str">
        <f t="shared" si="3"/>
        <v>NULL</v>
      </c>
      <c r="AU6" s="26"/>
      <c r="AV6" s="18" t="str">
        <f t="shared" si="4"/>
        <v>NULL</v>
      </c>
      <c r="AW6" s="18" t="str">
        <f t="shared" si="5"/>
        <v>NULL</v>
      </c>
      <c r="AX6" s="26" t="str">
        <f t="shared" si="57"/>
        <v/>
      </c>
      <c r="AY6" s="18" t="str">
        <f t="shared" si="6"/>
        <v>NULL</v>
      </c>
      <c r="AZ6" s="26" t="str">
        <f t="shared" si="58"/>
        <v/>
      </c>
      <c r="BA6" s="18" t="str">
        <f t="shared" si="7"/>
        <v>NULL</v>
      </c>
      <c r="BB6" s="26"/>
      <c r="BC6" s="18" t="str">
        <f t="shared" si="8"/>
        <v>NULL</v>
      </c>
      <c r="BD6" s="26"/>
      <c r="BE6" s="18" t="str">
        <f t="shared" si="9"/>
        <v>NULL</v>
      </c>
      <c r="BF6" s="26"/>
      <c r="BG6" s="18" t="str">
        <f t="shared" si="10"/>
        <v>NULL</v>
      </c>
      <c r="BH6" s="26"/>
      <c r="BI6" s="18" t="str">
        <f t="shared" si="11"/>
        <v>NULL</v>
      </c>
      <c r="BJ6" s="18" t="str">
        <f t="shared" si="12"/>
        <v>NULL</v>
      </c>
      <c r="BK6" s="26" t="str">
        <f t="shared" si="59"/>
        <v/>
      </c>
      <c r="BL6" s="18" t="str">
        <f t="shared" si="13"/>
        <v>NULL</v>
      </c>
      <c r="BM6" s="26" t="str">
        <f t="shared" si="60"/>
        <v/>
      </c>
      <c r="BN6" s="18" t="str">
        <f t="shared" si="14"/>
        <v>NULL</v>
      </c>
      <c r="BO6" s="26"/>
      <c r="BP6" s="18" t="str">
        <f t="shared" si="15"/>
        <v>NULL</v>
      </c>
      <c r="BQ6" s="26"/>
      <c r="BR6" s="18" t="str">
        <f t="shared" si="16"/>
        <v>NULL</v>
      </c>
      <c r="BS6" s="26"/>
      <c r="BT6" s="18" t="str">
        <f t="shared" si="17"/>
        <v>NULL</v>
      </c>
      <c r="BU6" s="26"/>
      <c r="BV6" s="18">
        <f t="shared" si="18"/>
        <v>1</v>
      </c>
      <c r="BW6" s="18" t="str">
        <f t="shared" si="19"/>
        <v>叶屏</v>
      </c>
      <c r="BX6" s="26">
        <f t="shared" si="61"/>
        <v>0</v>
      </c>
      <c r="BY6" s="18" t="str">
        <f t="shared" si="20"/>
        <v>余玉红</v>
      </c>
      <c r="BZ6" s="26">
        <f t="shared" si="62"/>
        <v>18</v>
      </c>
      <c r="CA6" s="18" t="str">
        <f t="shared" si="21"/>
        <v>胡昌燕</v>
      </c>
      <c r="CB6" s="26">
        <f t="shared" si="63"/>
        <v>18</v>
      </c>
      <c r="CC6" s="18" t="str">
        <f t="shared" si="22"/>
        <v>卢银楷</v>
      </c>
      <c r="CD6" s="26">
        <f t="shared" si="64"/>
        <v>0</v>
      </c>
      <c r="CE6" s="18" t="str">
        <f t="shared" si="23"/>
        <v>胡慧芳</v>
      </c>
      <c r="CF6" s="26">
        <f t="shared" si="65"/>
        <v>18</v>
      </c>
      <c r="CG6" s="18" t="str">
        <f t="shared" si="24"/>
        <v>金贵</v>
      </c>
      <c r="CH6" s="26">
        <f t="shared" si="66"/>
        <v>0</v>
      </c>
      <c r="CI6" s="18">
        <f t="shared" si="25"/>
        <v>1</v>
      </c>
      <c r="CJ6" s="18" t="str">
        <f t="shared" si="26"/>
        <v>叶屏</v>
      </c>
      <c r="CK6" s="26">
        <f t="shared" si="67"/>
        <v>0</v>
      </c>
      <c r="CL6" s="18" t="str">
        <f t="shared" si="27"/>
        <v>余玉红</v>
      </c>
      <c r="CM6" s="26">
        <f t="shared" si="68"/>
        <v>18</v>
      </c>
      <c r="CN6" s="18" t="str">
        <f t="shared" si="28"/>
        <v>胡昌燕</v>
      </c>
      <c r="CO6" s="26">
        <f t="shared" si="69"/>
        <v>18</v>
      </c>
      <c r="CP6" s="18" t="str">
        <f t="shared" si="29"/>
        <v>卢银楷</v>
      </c>
      <c r="CQ6" s="26">
        <f t="shared" si="70"/>
        <v>0</v>
      </c>
      <c r="CR6" s="18" t="str">
        <f t="shared" si="30"/>
        <v>胡慧芳</v>
      </c>
      <c r="CS6" s="26">
        <f t="shared" si="71"/>
        <v>18</v>
      </c>
      <c r="CT6" s="18" t="str">
        <f t="shared" si="31"/>
        <v>金贵</v>
      </c>
      <c r="CU6" s="26">
        <f t="shared" si="72"/>
        <v>0</v>
      </c>
    </row>
    <row r="7" spans="1:99" s="2" customFormat="1" ht="15.75">
      <c r="A7" s="42" t="s">
        <v>167</v>
      </c>
      <c r="B7" s="40" t="s">
        <v>94</v>
      </c>
      <c r="C7" s="59" t="s">
        <v>42</v>
      </c>
      <c r="D7" s="9" t="s">
        <v>9</v>
      </c>
      <c r="E7" s="8" t="str">
        <f t="shared" si="0"/>
        <v/>
      </c>
      <c r="F7" s="9">
        <f t="shared" si="32"/>
        <v>1</v>
      </c>
      <c r="G7" s="10" t="str">
        <f t="shared" si="1"/>
        <v/>
      </c>
      <c r="H7" s="10">
        <f t="shared" si="33"/>
        <v>105</v>
      </c>
      <c r="I7" s="10">
        <f t="shared" si="2"/>
        <v>98</v>
      </c>
      <c r="J7" s="10">
        <f t="shared" si="34"/>
        <v>96</v>
      </c>
      <c r="K7" s="16">
        <f t="shared" si="35"/>
        <v>66</v>
      </c>
      <c r="L7" s="10">
        <f t="shared" si="36"/>
        <v>65.5</v>
      </c>
      <c r="M7" s="10">
        <f t="shared" si="37"/>
        <v>42</v>
      </c>
      <c r="N7" s="10">
        <f t="shared" si="38"/>
        <v>473</v>
      </c>
      <c r="O7" s="17" t="str">
        <f t="shared" si="39"/>
        <v>本科</v>
      </c>
      <c r="P7" s="18">
        <f>IF($D7="理科",IF(AND($N7&gt;=分数线!$C$2,$H7&gt;=分数线!$D$2),36,IF($H7&gt;=分数线!$D$2,18,0)),IF($D7="文科",IF(AND($N7&gt;=分数线!$C$3,$H7&gt;=分数线!$D$3),36,IF($H7&gt;=分数线!$D$3,18,0))))</f>
        <v>0</v>
      </c>
      <c r="Q7" s="18">
        <f>IF($D7="理科",IF(AND($N7&gt;=分数线!$C$2,I7&gt;=分数线!$E$2),36,IF(I7&gt;=分数线!$E$2,18,0)),IF($D7="文科",IF(AND($N7&gt;=分数线!$C$3,I7&gt;=分数线!$E$3),36,IF(I7&gt;=分数线!$E$3,18,0))))</f>
        <v>36</v>
      </c>
      <c r="R7" s="18">
        <f>IF($D7="理科",IF(AND($N7&gt;=分数线!$C$2,J7&gt;=分数线!$F$2),36,IF(J7&gt;=分数线!$F$2,18,0)),IF($D7="文科",IF(AND($N7&gt;=分数线!$C$3,J7&gt;=分数线!$F$3),36,IF(J7&gt;=分数线!$F$3,18,0))))</f>
        <v>36</v>
      </c>
      <c r="S7" s="18">
        <f>IF($D7="理科",IF(AND($N7&gt;=分数线!$C$2,K7&gt;=分数线!$G$2),36,IF(K7&gt;=分数线!$G$2,18,0)),IF($D7="文科",IF(AND($N7&gt;=分数线!$C$3,K7&gt;=分数线!$G$3),36,IF(K7&gt;=分数线!$G$3,18,0))))</f>
        <v>0</v>
      </c>
      <c r="T7" s="18">
        <f>IF($D7="理科",IF(AND($N7&gt;=分数线!$C$2,L7&gt;=分数线!$H$2),36,IF(L7&gt;=分数线!$H$2,18,0)),IF($D7="文科",IF(AND($N7&gt;=分数线!$C$3,L7&gt;=分数线!$H$3),36,IF(L7&gt;=分数线!$H$3,18,0))))</f>
        <v>36</v>
      </c>
      <c r="U7" s="18">
        <f>IF($D7="理科",IF(AND($N7&gt;=分数线!$C$2,M7&gt;=分数线!$I$2),36,IF(M7&gt;=分数线!$I$2,18,0)),IF($D7="文科",IF(AND($N7&gt;=分数线!$C$3,M7&gt;=分数线!$I$3),36,IF(M7&gt;=分数线!$I$3,18,0))))</f>
        <v>0</v>
      </c>
      <c r="V7" s="18" t="str">
        <f t="shared" si="40"/>
        <v>NULL</v>
      </c>
      <c r="W7" s="18" t="str">
        <f t="shared" si="41"/>
        <v>NULL</v>
      </c>
      <c r="X7" s="26" t="str">
        <f t="shared" si="42"/>
        <v/>
      </c>
      <c r="Y7" s="18" t="str">
        <f t="shared" si="43"/>
        <v>NULL</v>
      </c>
      <c r="Z7" s="26" t="str">
        <f t="shared" si="44"/>
        <v/>
      </c>
      <c r="AA7" s="18" t="str">
        <f t="shared" si="45"/>
        <v>NULL</v>
      </c>
      <c r="AB7" s="26"/>
      <c r="AC7" s="18" t="str">
        <f t="shared" si="46"/>
        <v>NULL</v>
      </c>
      <c r="AD7" s="26"/>
      <c r="AE7" s="18" t="str">
        <f t="shared" si="47"/>
        <v>NULL</v>
      </c>
      <c r="AF7" s="26"/>
      <c r="AG7" s="18" t="str">
        <f t="shared" si="48"/>
        <v>NULL</v>
      </c>
      <c r="AH7" s="26"/>
      <c r="AI7" s="18" t="str">
        <f t="shared" si="49"/>
        <v>NULL</v>
      </c>
      <c r="AJ7" s="18" t="str">
        <f t="shared" si="50"/>
        <v>NULL</v>
      </c>
      <c r="AK7" s="26" t="str">
        <f t="shared" si="51"/>
        <v/>
      </c>
      <c r="AL7" s="18" t="str">
        <f t="shared" si="52"/>
        <v>NULL</v>
      </c>
      <c r="AM7" s="26" t="str">
        <f t="shared" si="53"/>
        <v/>
      </c>
      <c r="AN7" s="18" t="str">
        <f t="shared" si="54"/>
        <v>NULL</v>
      </c>
      <c r="AO7" s="26"/>
      <c r="AP7" s="18" t="str">
        <f t="shared" si="55"/>
        <v>NULL</v>
      </c>
      <c r="AQ7" s="26"/>
      <c r="AR7" s="18" t="str">
        <f t="shared" si="56"/>
        <v>NULL</v>
      </c>
      <c r="AS7" s="26"/>
      <c r="AT7" s="18" t="str">
        <f t="shared" si="3"/>
        <v>NULL</v>
      </c>
      <c r="AU7" s="26"/>
      <c r="AV7" s="18" t="str">
        <f t="shared" si="4"/>
        <v>NULL</v>
      </c>
      <c r="AW7" s="18" t="str">
        <f t="shared" si="5"/>
        <v>NULL</v>
      </c>
      <c r="AX7" s="26" t="str">
        <f t="shared" si="57"/>
        <v/>
      </c>
      <c r="AY7" s="18" t="str">
        <f t="shared" si="6"/>
        <v>NULL</v>
      </c>
      <c r="AZ7" s="26" t="str">
        <f t="shared" si="58"/>
        <v/>
      </c>
      <c r="BA7" s="18" t="str">
        <f t="shared" si="7"/>
        <v>NULL</v>
      </c>
      <c r="BB7" s="26"/>
      <c r="BC7" s="18" t="str">
        <f t="shared" si="8"/>
        <v>NULL</v>
      </c>
      <c r="BD7" s="26"/>
      <c r="BE7" s="18" t="str">
        <f t="shared" si="9"/>
        <v>NULL</v>
      </c>
      <c r="BF7" s="26"/>
      <c r="BG7" s="18" t="str">
        <f t="shared" si="10"/>
        <v>NULL</v>
      </c>
      <c r="BH7" s="26"/>
      <c r="BI7" s="18" t="str">
        <f t="shared" si="11"/>
        <v>NULL</v>
      </c>
      <c r="BJ7" s="18" t="str">
        <f t="shared" si="12"/>
        <v>NULL</v>
      </c>
      <c r="BK7" s="26" t="str">
        <f t="shared" si="59"/>
        <v/>
      </c>
      <c r="BL7" s="18" t="str">
        <f t="shared" si="13"/>
        <v>NULL</v>
      </c>
      <c r="BM7" s="26" t="str">
        <f t="shared" si="60"/>
        <v/>
      </c>
      <c r="BN7" s="18" t="str">
        <f t="shared" si="14"/>
        <v>NULL</v>
      </c>
      <c r="BO7" s="26"/>
      <c r="BP7" s="18" t="str">
        <f t="shared" si="15"/>
        <v>NULL</v>
      </c>
      <c r="BQ7" s="26"/>
      <c r="BR7" s="18" t="str">
        <f t="shared" si="16"/>
        <v>NULL</v>
      </c>
      <c r="BS7" s="26"/>
      <c r="BT7" s="18" t="str">
        <f t="shared" si="17"/>
        <v>NULL</v>
      </c>
      <c r="BU7" s="26"/>
      <c r="BV7" s="18">
        <f t="shared" si="18"/>
        <v>1</v>
      </c>
      <c r="BW7" s="18" t="str">
        <f t="shared" si="19"/>
        <v>叶屏</v>
      </c>
      <c r="BX7" s="26">
        <f t="shared" si="61"/>
        <v>0</v>
      </c>
      <c r="BY7" s="18" t="str">
        <f t="shared" si="20"/>
        <v>余玉红</v>
      </c>
      <c r="BZ7" s="26">
        <f t="shared" si="62"/>
        <v>18</v>
      </c>
      <c r="CA7" s="18" t="str">
        <f t="shared" si="21"/>
        <v>胡昌燕</v>
      </c>
      <c r="CB7" s="26">
        <f t="shared" si="63"/>
        <v>18</v>
      </c>
      <c r="CC7" s="18" t="str">
        <f t="shared" si="22"/>
        <v>卢银楷</v>
      </c>
      <c r="CD7" s="26">
        <f t="shared" si="64"/>
        <v>0</v>
      </c>
      <c r="CE7" s="18" t="str">
        <f t="shared" si="23"/>
        <v>胡慧芳</v>
      </c>
      <c r="CF7" s="26">
        <f t="shared" si="65"/>
        <v>18</v>
      </c>
      <c r="CG7" s="18" t="str">
        <f t="shared" si="24"/>
        <v>金贵</v>
      </c>
      <c r="CH7" s="26">
        <f t="shared" si="66"/>
        <v>0</v>
      </c>
      <c r="CI7" s="18">
        <f t="shared" si="25"/>
        <v>1</v>
      </c>
      <c r="CJ7" s="18" t="str">
        <f t="shared" si="26"/>
        <v>叶屏</v>
      </c>
      <c r="CK7" s="26">
        <f t="shared" si="67"/>
        <v>0</v>
      </c>
      <c r="CL7" s="18" t="str">
        <f t="shared" si="27"/>
        <v>余玉红</v>
      </c>
      <c r="CM7" s="26">
        <f t="shared" si="68"/>
        <v>18</v>
      </c>
      <c r="CN7" s="18" t="str">
        <f t="shared" si="28"/>
        <v>胡昌燕</v>
      </c>
      <c r="CO7" s="26">
        <f t="shared" si="69"/>
        <v>18</v>
      </c>
      <c r="CP7" s="18" t="str">
        <f t="shared" si="29"/>
        <v>卢银楷</v>
      </c>
      <c r="CQ7" s="26">
        <f t="shared" si="70"/>
        <v>0</v>
      </c>
      <c r="CR7" s="18" t="str">
        <f t="shared" si="30"/>
        <v>胡慧芳</v>
      </c>
      <c r="CS7" s="26">
        <f t="shared" si="71"/>
        <v>18</v>
      </c>
      <c r="CT7" s="18" t="str">
        <f t="shared" si="31"/>
        <v>金贵</v>
      </c>
      <c r="CU7" s="26">
        <f t="shared" si="72"/>
        <v>0</v>
      </c>
    </row>
    <row r="8" spans="1:99" s="2" customFormat="1" ht="15.75">
      <c r="A8" s="42" t="s">
        <v>159</v>
      </c>
      <c r="B8" s="40" t="s">
        <v>88</v>
      </c>
      <c r="C8" s="59" t="s">
        <v>42</v>
      </c>
      <c r="D8" s="9" t="s">
        <v>9</v>
      </c>
      <c r="E8" s="8" t="str">
        <f t="shared" si="0"/>
        <v/>
      </c>
      <c r="F8" s="9">
        <f t="shared" si="32"/>
        <v>1</v>
      </c>
      <c r="G8" s="10" t="str">
        <f t="shared" si="1"/>
        <v/>
      </c>
      <c r="H8" s="10">
        <f t="shared" si="33"/>
        <v>94</v>
      </c>
      <c r="I8" s="10">
        <f t="shared" si="2"/>
        <v>98</v>
      </c>
      <c r="J8" s="10">
        <f t="shared" si="34"/>
        <v>94</v>
      </c>
      <c r="K8" s="16">
        <f t="shared" si="35"/>
        <v>60.5</v>
      </c>
      <c r="L8" s="10">
        <f t="shared" si="36"/>
        <v>57</v>
      </c>
      <c r="M8" s="10">
        <f t="shared" si="37"/>
        <v>41</v>
      </c>
      <c r="N8" s="10">
        <f t="shared" si="38"/>
        <v>445</v>
      </c>
      <c r="O8" s="17" t="str">
        <f t="shared" si="39"/>
        <v/>
      </c>
      <c r="P8" s="18">
        <f>IF($D8="理科",IF(AND($N8&gt;=分数线!$C$2,$H8&gt;=分数线!$D$2),36,IF($H8&gt;=分数线!$D$2,18,0)),IF($D8="文科",IF(AND($N8&gt;=分数线!$C$3,$H8&gt;=分数线!$D$3),36,IF($H8&gt;=分数线!$D$3,18,0))))</f>
        <v>0</v>
      </c>
      <c r="Q8" s="18">
        <f>IF($D8="理科",IF(AND($N8&gt;=分数线!$C$2,I8&gt;=分数线!$E$2),36,IF(I8&gt;=分数线!$E$2,18,0)),IF($D8="文科",IF(AND($N8&gt;=分数线!$C$3,I8&gt;=分数线!$E$3),36,IF(I8&gt;=分数线!$E$3,18,0))))</f>
        <v>18</v>
      </c>
      <c r="R8" s="18">
        <f>IF($D8="理科",IF(AND($N8&gt;=分数线!$C$2,J8&gt;=分数线!$F$2),36,IF(J8&gt;=分数线!$F$2,18,0)),IF($D8="文科",IF(AND($N8&gt;=分数线!$C$3,J8&gt;=分数线!$F$3),36,IF(J8&gt;=分数线!$F$3,18,0))))</f>
        <v>0</v>
      </c>
      <c r="S8" s="18">
        <f>IF($D8="理科",IF(AND($N8&gt;=分数线!$C$2,K8&gt;=分数线!$G$2),36,IF(K8&gt;=分数线!$G$2,18,0)),IF($D8="文科",IF(AND($N8&gt;=分数线!$C$3,K8&gt;=分数线!$G$3),36,IF(K8&gt;=分数线!$G$3,18,0))))</f>
        <v>0</v>
      </c>
      <c r="T8" s="18">
        <f>IF($D8="理科",IF(AND($N8&gt;=分数线!$C$2,L8&gt;=分数线!$H$2),36,IF(L8&gt;=分数线!$H$2,18,0)),IF($D8="文科",IF(AND($N8&gt;=分数线!$C$3,L8&gt;=分数线!$H$3),36,IF(L8&gt;=分数线!$H$3,18,0))))</f>
        <v>0</v>
      </c>
      <c r="U8" s="18">
        <f>IF($D8="理科",IF(AND($N8&gt;=分数线!$C$2,M8&gt;=分数线!$I$2),36,IF(M8&gt;=分数线!$I$2,18,0)),IF($D8="文科",IF(AND($N8&gt;=分数线!$C$3,M8&gt;=分数线!$I$3),36,IF(M8&gt;=分数线!$I$3,18,0))))</f>
        <v>0</v>
      </c>
      <c r="V8" s="18" t="str">
        <f t="shared" si="40"/>
        <v>NULL</v>
      </c>
      <c r="W8" s="18" t="str">
        <f t="shared" si="41"/>
        <v>NULL</v>
      </c>
      <c r="X8" s="26" t="str">
        <f t="shared" si="42"/>
        <v/>
      </c>
      <c r="Y8" s="18" t="str">
        <f t="shared" si="43"/>
        <v>NULL</v>
      </c>
      <c r="Z8" s="26" t="str">
        <f t="shared" si="44"/>
        <v/>
      </c>
      <c r="AA8" s="18" t="str">
        <f t="shared" si="45"/>
        <v>NULL</v>
      </c>
      <c r="AB8" s="26"/>
      <c r="AC8" s="18" t="str">
        <f t="shared" si="46"/>
        <v>NULL</v>
      </c>
      <c r="AD8" s="26"/>
      <c r="AE8" s="18" t="str">
        <f t="shared" si="47"/>
        <v>NULL</v>
      </c>
      <c r="AF8" s="26"/>
      <c r="AG8" s="18" t="str">
        <f t="shared" si="48"/>
        <v>NULL</v>
      </c>
      <c r="AH8" s="26"/>
      <c r="AI8" s="18" t="str">
        <f t="shared" si="49"/>
        <v>NULL</v>
      </c>
      <c r="AJ8" s="18" t="str">
        <f t="shared" si="50"/>
        <v>NULL</v>
      </c>
      <c r="AK8" s="26" t="str">
        <f t="shared" si="51"/>
        <v/>
      </c>
      <c r="AL8" s="18" t="str">
        <f t="shared" si="52"/>
        <v>NULL</v>
      </c>
      <c r="AM8" s="26" t="str">
        <f t="shared" si="53"/>
        <v/>
      </c>
      <c r="AN8" s="18" t="str">
        <f t="shared" si="54"/>
        <v>NULL</v>
      </c>
      <c r="AO8" s="26"/>
      <c r="AP8" s="18" t="str">
        <f t="shared" si="55"/>
        <v>NULL</v>
      </c>
      <c r="AQ8" s="26"/>
      <c r="AR8" s="18" t="str">
        <f t="shared" si="56"/>
        <v>NULL</v>
      </c>
      <c r="AS8" s="26"/>
      <c r="AT8" s="18" t="str">
        <f t="shared" si="3"/>
        <v>NULL</v>
      </c>
      <c r="AU8" s="26"/>
      <c r="AV8" s="18" t="str">
        <f t="shared" si="4"/>
        <v>NULL</v>
      </c>
      <c r="AW8" s="18" t="str">
        <f t="shared" si="5"/>
        <v>NULL</v>
      </c>
      <c r="AX8" s="26" t="str">
        <f t="shared" si="57"/>
        <v/>
      </c>
      <c r="AY8" s="18" t="str">
        <f t="shared" si="6"/>
        <v>NULL</v>
      </c>
      <c r="AZ8" s="26" t="str">
        <f t="shared" si="58"/>
        <v/>
      </c>
      <c r="BA8" s="18" t="str">
        <f t="shared" si="7"/>
        <v>NULL</v>
      </c>
      <c r="BB8" s="26"/>
      <c r="BC8" s="18" t="str">
        <f t="shared" si="8"/>
        <v>NULL</v>
      </c>
      <c r="BD8" s="26"/>
      <c r="BE8" s="18" t="str">
        <f t="shared" si="9"/>
        <v>NULL</v>
      </c>
      <c r="BF8" s="26"/>
      <c r="BG8" s="18" t="str">
        <f t="shared" si="10"/>
        <v>NULL</v>
      </c>
      <c r="BH8" s="26"/>
      <c r="BI8" s="18" t="str">
        <f t="shared" si="11"/>
        <v>NULL</v>
      </c>
      <c r="BJ8" s="18" t="str">
        <f t="shared" si="12"/>
        <v>NULL</v>
      </c>
      <c r="BK8" s="26" t="str">
        <f t="shared" si="59"/>
        <v/>
      </c>
      <c r="BL8" s="18" t="str">
        <f t="shared" si="13"/>
        <v>NULL</v>
      </c>
      <c r="BM8" s="26" t="str">
        <f t="shared" si="60"/>
        <v/>
      </c>
      <c r="BN8" s="18" t="str">
        <f t="shared" si="14"/>
        <v>NULL</v>
      </c>
      <c r="BO8" s="27">
        <f t="shared" ref="BO8" si="73">$P8*0.15</f>
        <v>0</v>
      </c>
      <c r="BP8" s="18" t="str">
        <f t="shared" si="15"/>
        <v>NULL</v>
      </c>
      <c r="BQ8" s="27">
        <f t="shared" ref="BQ8:BU8" si="74">$P8*0.15</f>
        <v>0</v>
      </c>
      <c r="BR8" s="18" t="str">
        <f t="shared" si="16"/>
        <v>NULL</v>
      </c>
      <c r="BS8" s="27">
        <f t="shared" si="74"/>
        <v>0</v>
      </c>
      <c r="BT8" s="18" t="str">
        <f t="shared" si="17"/>
        <v>NULL</v>
      </c>
      <c r="BU8" s="27">
        <f t="shared" si="74"/>
        <v>0</v>
      </c>
      <c r="BV8" s="18">
        <f t="shared" si="18"/>
        <v>1</v>
      </c>
      <c r="BW8" s="18" t="str">
        <f t="shared" si="19"/>
        <v>叶屏</v>
      </c>
      <c r="BX8" s="26">
        <f t="shared" si="61"/>
        <v>0</v>
      </c>
      <c r="BY8" s="18" t="str">
        <f t="shared" si="20"/>
        <v>余玉红</v>
      </c>
      <c r="BZ8" s="26">
        <f t="shared" si="62"/>
        <v>9</v>
      </c>
      <c r="CA8" s="18" t="str">
        <f t="shared" si="21"/>
        <v>胡昌燕</v>
      </c>
      <c r="CB8" s="26">
        <f t="shared" si="63"/>
        <v>0</v>
      </c>
      <c r="CC8" s="18" t="str">
        <f t="shared" si="22"/>
        <v>卢银楷</v>
      </c>
      <c r="CD8" s="26">
        <f t="shared" si="64"/>
        <v>0</v>
      </c>
      <c r="CE8" s="18" t="str">
        <f t="shared" si="23"/>
        <v>胡慧芳</v>
      </c>
      <c r="CF8" s="26">
        <f t="shared" si="65"/>
        <v>0</v>
      </c>
      <c r="CG8" s="18" t="str">
        <f t="shared" si="24"/>
        <v>金贵</v>
      </c>
      <c r="CH8" s="26">
        <f t="shared" si="66"/>
        <v>0</v>
      </c>
      <c r="CI8" s="18">
        <f t="shared" si="25"/>
        <v>1</v>
      </c>
      <c r="CJ8" s="18" t="str">
        <f t="shared" si="26"/>
        <v>叶屏</v>
      </c>
      <c r="CK8" s="26">
        <f t="shared" si="67"/>
        <v>0</v>
      </c>
      <c r="CL8" s="18" t="str">
        <f t="shared" si="27"/>
        <v>余玉红</v>
      </c>
      <c r="CM8" s="26">
        <f t="shared" si="68"/>
        <v>9</v>
      </c>
      <c r="CN8" s="18" t="str">
        <f t="shared" si="28"/>
        <v>胡昌燕</v>
      </c>
      <c r="CO8" s="26">
        <f t="shared" si="69"/>
        <v>0</v>
      </c>
      <c r="CP8" s="18" t="str">
        <f t="shared" si="29"/>
        <v>卢银楷</v>
      </c>
      <c r="CQ8" s="26">
        <f t="shared" si="70"/>
        <v>0</v>
      </c>
      <c r="CR8" s="18" t="str">
        <f t="shared" si="30"/>
        <v>胡慧芳</v>
      </c>
      <c r="CS8" s="26">
        <f t="shared" si="71"/>
        <v>0</v>
      </c>
      <c r="CT8" s="18" t="str">
        <f t="shared" si="31"/>
        <v>金贵</v>
      </c>
      <c r="CU8" s="26">
        <f t="shared" si="72"/>
        <v>0</v>
      </c>
    </row>
    <row r="9" spans="1:99" s="2" customFormat="1" ht="15.75">
      <c r="A9" s="42" t="s">
        <v>145</v>
      </c>
      <c r="B9" s="40" t="s">
        <v>78</v>
      </c>
      <c r="C9" s="59" t="s">
        <v>42</v>
      </c>
      <c r="D9" s="9" t="s">
        <v>9</v>
      </c>
      <c r="E9" s="8" t="str">
        <f t="shared" si="0"/>
        <v/>
      </c>
      <c r="F9" s="9">
        <f t="shared" si="32"/>
        <v>1</v>
      </c>
      <c r="G9" s="10" t="str">
        <f t="shared" si="1"/>
        <v/>
      </c>
      <c r="H9" s="10">
        <f t="shared" si="33"/>
        <v>97</v>
      </c>
      <c r="I9" s="10">
        <f t="shared" si="2"/>
        <v>102</v>
      </c>
      <c r="J9" s="10">
        <f t="shared" si="34"/>
        <v>84</v>
      </c>
      <c r="K9" s="16">
        <f t="shared" si="35"/>
        <v>68</v>
      </c>
      <c r="L9" s="10">
        <f t="shared" si="36"/>
        <v>54.5</v>
      </c>
      <c r="M9" s="10">
        <f t="shared" si="37"/>
        <v>58</v>
      </c>
      <c r="N9" s="10">
        <f t="shared" si="38"/>
        <v>464</v>
      </c>
      <c r="O9" s="17" t="str">
        <f t="shared" si="39"/>
        <v>本科</v>
      </c>
      <c r="P9" s="18">
        <f>IF($D9="理科",IF(AND($N9&gt;=分数线!$C$2,$H9&gt;=分数线!$D$2),36,IF($H9&gt;=分数线!$D$2,18,0)),IF($D9="文科",IF(AND($N9&gt;=分数线!$C$3,$H9&gt;=分数线!$D$3),36,IF($H9&gt;=分数线!$D$3,18,0))))</f>
        <v>0</v>
      </c>
      <c r="Q9" s="18">
        <f>IF($D9="理科",IF(AND($N9&gt;=分数线!$C$2,I9&gt;=分数线!$E$2),36,IF(I9&gt;=分数线!$E$2,18,0)),IF($D9="文科",IF(AND($N9&gt;=分数线!$C$3,I9&gt;=分数线!$E$3),36,IF(I9&gt;=分数线!$E$3,18,0))))</f>
        <v>36</v>
      </c>
      <c r="R9" s="18">
        <f>IF($D9="理科",IF(AND($N9&gt;=分数线!$C$2,J9&gt;=分数线!$F$2),36,IF(J9&gt;=分数线!$F$2,18,0)),IF($D9="文科",IF(AND($N9&gt;=分数线!$C$3,J9&gt;=分数线!$F$3),36,IF(J9&gt;=分数线!$F$3,18,0))))</f>
        <v>0</v>
      </c>
      <c r="S9" s="18">
        <f>IF($D9="理科",IF(AND($N9&gt;=分数线!$C$2,K9&gt;=分数线!$G$2),36,IF(K9&gt;=分数线!$G$2,18,0)),IF($D9="文科",IF(AND($N9&gt;=分数线!$C$3,K9&gt;=分数线!$G$3),36,IF(K9&gt;=分数线!$G$3,18,0))))</f>
        <v>36</v>
      </c>
      <c r="T9" s="18">
        <f>IF($D9="理科",IF(AND($N9&gt;=分数线!$C$2,L9&gt;=分数线!$H$2),36,IF(L9&gt;=分数线!$H$2,18,0)),IF($D9="文科",IF(AND($N9&gt;=分数线!$C$3,L9&gt;=分数线!$H$3),36,IF(L9&gt;=分数线!$H$3,18,0))))</f>
        <v>0</v>
      </c>
      <c r="U9" s="18">
        <f>IF($D9="理科",IF(AND($N9&gt;=分数线!$C$2,M9&gt;=分数线!$I$2),36,IF(M9&gt;=分数线!$I$2,18,0)),IF($D9="文科",IF(AND($N9&gt;=分数线!$C$3,M9&gt;=分数线!$I$3),36,IF(M9&gt;=分数线!$I$3,18,0))))</f>
        <v>36</v>
      </c>
      <c r="V9" s="18" t="str">
        <f t="shared" si="40"/>
        <v>NULL</v>
      </c>
      <c r="W9" s="18" t="str">
        <f t="shared" si="41"/>
        <v>NULL</v>
      </c>
      <c r="X9" s="26" t="str">
        <f t="shared" si="42"/>
        <v/>
      </c>
      <c r="Y9" s="18" t="str">
        <f t="shared" si="43"/>
        <v>NULL</v>
      </c>
      <c r="Z9" s="26" t="str">
        <f t="shared" si="44"/>
        <v/>
      </c>
      <c r="AA9" s="18" t="str">
        <f t="shared" si="45"/>
        <v>NULL</v>
      </c>
      <c r="AB9" s="26"/>
      <c r="AC9" s="18" t="str">
        <f t="shared" si="46"/>
        <v>NULL</v>
      </c>
      <c r="AD9" s="26"/>
      <c r="AE9" s="18" t="str">
        <f t="shared" si="47"/>
        <v>NULL</v>
      </c>
      <c r="AF9" s="26"/>
      <c r="AG9" s="18" t="str">
        <f t="shared" si="48"/>
        <v>NULL</v>
      </c>
      <c r="AH9" s="26"/>
      <c r="AI9" s="18" t="str">
        <f t="shared" si="49"/>
        <v>NULL</v>
      </c>
      <c r="AJ9" s="18" t="str">
        <f t="shared" si="50"/>
        <v>NULL</v>
      </c>
      <c r="AK9" s="26" t="str">
        <f t="shared" si="51"/>
        <v/>
      </c>
      <c r="AL9" s="18" t="str">
        <f t="shared" si="52"/>
        <v>NULL</v>
      </c>
      <c r="AM9" s="26" t="str">
        <f t="shared" si="53"/>
        <v/>
      </c>
      <c r="AN9" s="18" t="str">
        <f t="shared" si="54"/>
        <v>NULL</v>
      </c>
      <c r="AO9" s="26"/>
      <c r="AP9" s="18" t="str">
        <f t="shared" si="55"/>
        <v>NULL</v>
      </c>
      <c r="AQ9" s="26"/>
      <c r="AR9" s="18" t="str">
        <f t="shared" si="56"/>
        <v>NULL</v>
      </c>
      <c r="AS9" s="26"/>
      <c r="AT9" s="18" t="str">
        <f t="shared" si="3"/>
        <v>NULL</v>
      </c>
      <c r="AU9" s="26"/>
      <c r="AV9" s="18" t="str">
        <f t="shared" si="4"/>
        <v>NULL</v>
      </c>
      <c r="AW9" s="18" t="str">
        <f t="shared" si="5"/>
        <v>NULL</v>
      </c>
      <c r="AX9" s="26" t="str">
        <f t="shared" si="57"/>
        <v/>
      </c>
      <c r="AY9" s="18" t="str">
        <f t="shared" si="6"/>
        <v>NULL</v>
      </c>
      <c r="AZ9" s="26" t="str">
        <f t="shared" si="58"/>
        <v/>
      </c>
      <c r="BA9" s="18" t="str">
        <f t="shared" si="7"/>
        <v>NULL</v>
      </c>
      <c r="BB9" s="26"/>
      <c r="BC9" s="18" t="str">
        <f t="shared" si="8"/>
        <v>NULL</v>
      </c>
      <c r="BD9" s="26"/>
      <c r="BE9" s="18" t="str">
        <f t="shared" si="9"/>
        <v>NULL</v>
      </c>
      <c r="BF9" s="26"/>
      <c r="BG9" s="18" t="str">
        <f t="shared" si="10"/>
        <v>NULL</v>
      </c>
      <c r="BH9" s="26"/>
      <c r="BI9" s="18" t="str">
        <f t="shared" si="11"/>
        <v>NULL</v>
      </c>
      <c r="BJ9" s="18" t="str">
        <f t="shared" si="12"/>
        <v>NULL</v>
      </c>
      <c r="BK9" s="26" t="str">
        <f t="shared" si="59"/>
        <v/>
      </c>
      <c r="BL9" s="18" t="str">
        <f t="shared" si="13"/>
        <v>NULL</v>
      </c>
      <c r="BM9" s="26" t="str">
        <f t="shared" si="60"/>
        <v/>
      </c>
      <c r="BN9" s="18" t="str">
        <f t="shared" si="14"/>
        <v>NULL</v>
      </c>
      <c r="BO9" s="26"/>
      <c r="BP9" s="18" t="str">
        <f t="shared" si="15"/>
        <v>NULL</v>
      </c>
      <c r="BQ9" s="26"/>
      <c r="BR9" s="18" t="str">
        <f t="shared" si="16"/>
        <v>NULL</v>
      </c>
      <c r="BS9" s="26"/>
      <c r="BT9" s="18" t="str">
        <f t="shared" si="17"/>
        <v>NULL</v>
      </c>
      <c r="BU9" s="26"/>
      <c r="BV9" s="18">
        <f t="shared" si="18"/>
        <v>1</v>
      </c>
      <c r="BW9" s="18" t="str">
        <f t="shared" si="19"/>
        <v>叶屏</v>
      </c>
      <c r="BX9" s="26">
        <f t="shared" si="61"/>
        <v>0</v>
      </c>
      <c r="BY9" s="18" t="str">
        <f t="shared" si="20"/>
        <v>余玉红</v>
      </c>
      <c r="BZ9" s="26">
        <f t="shared" si="62"/>
        <v>18</v>
      </c>
      <c r="CA9" s="18" t="str">
        <f t="shared" si="21"/>
        <v>胡昌燕</v>
      </c>
      <c r="CB9" s="26">
        <f t="shared" si="63"/>
        <v>0</v>
      </c>
      <c r="CC9" s="18" t="str">
        <f t="shared" si="22"/>
        <v>卢银楷</v>
      </c>
      <c r="CD9" s="26">
        <f t="shared" si="64"/>
        <v>18</v>
      </c>
      <c r="CE9" s="18" t="str">
        <f t="shared" si="23"/>
        <v>胡慧芳</v>
      </c>
      <c r="CF9" s="26">
        <f t="shared" si="65"/>
        <v>0</v>
      </c>
      <c r="CG9" s="18" t="str">
        <f t="shared" si="24"/>
        <v>金贵</v>
      </c>
      <c r="CH9" s="26">
        <f t="shared" si="66"/>
        <v>18</v>
      </c>
      <c r="CI9" s="18">
        <f t="shared" si="25"/>
        <v>1</v>
      </c>
      <c r="CJ9" s="18" t="str">
        <f t="shared" si="26"/>
        <v>叶屏</v>
      </c>
      <c r="CK9" s="26">
        <f t="shared" si="67"/>
        <v>0</v>
      </c>
      <c r="CL9" s="18" t="str">
        <f t="shared" si="27"/>
        <v>余玉红</v>
      </c>
      <c r="CM9" s="26">
        <f t="shared" si="68"/>
        <v>18</v>
      </c>
      <c r="CN9" s="18" t="str">
        <f t="shared" si="28"/>
        <v>胡昌燕</v>
      </c>
      <c r="CO9" s="26">
        <f t="shared" si="69"/>
        <v>0</v>
      </c>
      <c r="CP9" s="18" t="str">
        <f t="shared" si="29"/>
        <v>卢银楷</v>
      </c>
      <c r="CQ9" s="26">
        <f t="shared" si="70"/>
        <v>18</v>
      </c>
      <c r="CR9" s="18" t="str">
        <f t="shared" si="30"/>
        <v>胡慧芳</v>
      </c>
      <c r="CS9" s="26">
        <f t="shared" si="71"/>
        <v>0</v>
      </c>
      <c r="CT9" s="18" t="str">
        <f t="shared" si="31"/>
        <v>金贵</v>
      </c>
      <c r="CU9" s="26">
        <f t="shared" si="72"/>
        <v>18</v>
      </c>
    </row>
    <row r="10" spans="1:99" s="2" customFormat="1" ht="15.75">
      <c r="A10" s="42" t="s">
        <v>168</v>
      </c>
      <c r="B10" s="40" t="s">
        <v>97</v>
      </c>
      <c r="C10" s="59" t="s">
        <v>42</v>
      </c>
      <c r="D10" s="9" t="s">
        <v>9</v>
      </c>
      <c r="E10" s="8" t="str">
        <f t="shared" si="0"/>
        <v/>
      </c>
      <c r="F10" s="9" t="str">
        <f t="shared" si="32"/>
        <v/>
      </c>
      <c r="G10" s="10" t="str">
        <f t="shared" si="1"/>
        <v/>
      </c>
      <c r="H10" s="10">
        <f t="shared" si="33"/>
        <v>111</v>
      </c>
      <c r="I10" s="10">
        <f t="shared" si="2"/>
        <v>69</v>
      </c>
      <c r="J10" s="10">
        <f t="shared" si="34"/>
        <v>105</v>
      </c>
      <c r="K10" s="16">
        <f t="shared" si="35"/>
        <v>63</v>
      </c>
      <c r="L10" s="10">
        <f t="shared" si="36"/>
        <v>57</v>
      </c>
      <c r="M10" s="10">
        <f t="shared" si="37"/>
        <v>33</v>
      </c>
      <c r="N10" s="10">
        <f t="shared" si="38"/>
        <v>438</v>
      </c>
      <c r="O10" s="17" t="str">
        <f t="shared" si="39"/>
        <v/>
      </c>
      <c r="P10" s="18">
        <f>IF($D10="理科",IF(AND($N10&gt;=分数线!$C$2,$H10&gt;=分数线!$D$2),36,IF($H10&gt;=分数线!$D$2,18,0)),IF($D10="文科",IF(AND($N10&gt;=分数线!$C$3,$H10&gt;=分数线!$D$3),36,IF($H10&gt;=分数线!$D$3,18,0))))</f>
        <v>18</v>
      </c>
      <c r="Q10" s="18">
        <f>IF($D10="理科",IF(AND($N10&gt;=分数线!$C$2,I10&gt;=分数线!$E$2),36,IF(I10&gt;=分数线!$E$2,18,0)),IF($D10="文科",IF(AND($N10&gt;=分数线!$C$3,I10&gt;=分数线!$E$3),36,IF(I10&gt;=分数线!$E$3,18,0))))</f>
        <v>0</v>
      </c>
      <c r="R10" s="18">
        <f>IF($D10="理科",IF(AND($N10&gt;=分数线!$C$2,J10&gt;=分数线!$F$2),36,IF(J10&gt;=分数线!$F$2,18,0)),IF($D10="文科",IF(AND($N10&gt;=分数线!$C$3,J10&gt;=分数线!$F$3),36,IF(J10&gt;=分数线!$F$3,18,0))))</f>
        <v>18</v>
      </c>
      <c r="S10" s="18">
        <f>IF($D10="理科",IF(AND($N10&gt;=分数线!$C$2,K10&gt;=分数线!$G$2),36,IF(K10&gt;=分数线!$G$2,18,0)),IF($D10="文科",IF(AND($N10&gt;=分数线!$C$3,K10&gt;=分数线!$G$3),36,IF(K10&gt;=分数线!$G$3,18,0))))</f>
        <v>0</v>
      </c>
      <c r="T10" s="18">
        <f>IF($D10="理科",IF(AND($N10&gt;=分数线!$C$2,L10&gt;=分数线!$H$2),36,IF(L10&gt;=分数线!$H$2,18,0)),IF($D10="文科",IF(AND($N10&gt;=分数线!$C$3,L10&gt;=分数线!$H$3),36,IF(L10&gt;=分数线!$H$3,18,0))))</f>
        <v>0</v>
      </c>
      <c r="U10" s="18">
        <f>IF($D10="理科",IF(AND($N10&gt;=分数线!$C$2,M10&gt;=分数线!$I$2),36,IF(M10&gt;=分数线!$I$2,18,0)),IF($D10="文科",IF(AND($N10&gt;=分数线!$C$3,M10&gt;=分数线!$I$3),36,IF(M10&gt;=分数线!$I$3,18,0))))</f>
        <v>0</v>
      </c>
      <c r="V10" s="18" t="str">
        <f>VLOOKUP($B10,basicdata,19,FALSE)</f>
        <v>NULL</v>
      </c>
      <c r="W10" s="18" t="str">
        <f t="shared" si="41"/>
        <v>NULL</v>
      </c>
      <c r="X10" s="26" t="str">
        <f t="shared" si="42"/>
        <v/>
      </c>
      <c r="Y10" s="18" t="str">
        <f t="shared" si="43"/>
        <v>NULL</v>
      </c>
      <c r="Z10" s="26" t="str">
        <f t="shared" si="44"/>
        <v/>
      </c>
      <c r="AA10" s="18" t="str">
        <f t="shared" si="45"/>
        <v>NULL</v>
      </c>
      <c r="AB10" s="26"/>
      <c r="AC10" s="18" t="str">
        <f t="shared" si="46"/>
        <v>NULL</v>
      </c>
      <c r="AD10" s="26"/>
      <c r="AE10" s="18" t="str">
        <f t="shared" si="47"/>
        <v>NULL</v>
      </c>
      <c r="AF10" s="26"/>
      <c r="AG10" s="18" t="str">
        <f t="shared" si="48"/>
        <v>NULL</v>
      </c>
      <c r="AH10" s="26"/>
      <c r="AI10" s="18" t="str">
        <f t="shared" si="49"/>
        <v>NULL</v>
      </c>
      <c r="AJ10" s="18" t="str">
        <f t="shared" si="50"/>
        <v>NULL</v>
      </c>
      <c r="AK10" s="26" t="str">
        <f t="shared" si="51"/>
        <v/>
      </c>
      <c r="AL10" s="18" t="str">
        <f t="shared" si="52"/>
        <v>NULL</v>
      </c>
      <c r="AM10" s="26" t="str">
        <f t="shared" si="53"/>
        <v/>
      </c>
      <c r="AN10" s="18" t="str">
        <f t="shared" si="54"/>
        <v>NULL</v>
      </c>
      <c r="AO10" s="26"/>
      <c r="AP10" s="18" t="str">
        <f t="shared" si="55"/>
        <v>NULL</v>
      </c>
      <c r="AQ10" s="26"/>
      <c r="AR10" s="18" t="str">
        <f t="shared" si="56"/>
        <v>NULL</v>
      </c>
      <c r="AS10" s="26"/>
      <c r="AT10" s="18" t="str">
        <f t="shared" si="3"/>
        <v>NULL</v>
      </c>
      <c r="AU10" s="26"/>
      <c r="AV10" s="18" t="str">
        <f t="shared" si="4"/>
        <v>NULL</v>
      </c>
      <c r="AW10" s="18" t="str">
        <f t="shared" si="5"/>
        <v>NULL</v>
      </c>
      <c r="AX10" s="26" t="str">
        <f t="shared" si="57"/>
        <v/>
      </c>
      <c r="AY10" s="18" t="str">
        <f t="shared" si="6"/>
        <v>NULL</v>
      </c>
      <c r="AZ10" s="26" t="str">
        <f t="shared" si="58"/>
        <v/>
      </c>
      <c r="BA10" s="18" t="str">
        <f t="shared" si="7"/>
        <v>NULL</v>
      </c>
      <c r="BB10" s="26"/>
      <c r="BC10" s="18" t="str">
        <f t="shared" si="8"/>
        <v>NULL</v>
      </c>
      <c r="BD10" s="26"/>
      <c r="BE10" s="18" t="str">
        <f t="shared" si="9"/>
        <v>NULL</v>
      </c>
      <c r="BF10" s="26"/>
      <c r="BG10" s="18" t="str">
        <f t="shared" si="10"/>
        <v>NULL</v>
      </c>
      <c r="BH10" s="26"/>
      <c r="BI10" s="18" t="str">
        <f t="shared" si="11"/>
        <v>NULL</v>
      </c>
      <c r="BJ10" s="18" t="str">
        <f t="shared" si="12"/>
        <v>NULL</v>
      </c>
      <c r="BK10" s="26" t="str">
        <f t="shared" si="59"/>
        <v/>
      </c>
      <c r="BL10" s="18" t="str">
        <f t="shared" si="13"/>
        <v>NULL</v>
      </c>
      <c r="BM10" s="26" t="str">
        <f t="shared" si="60"/>
        <v/>
      </c>
      <c r="BN10" s="18" t="str">
        <f t="shared" si="14"/>
        <v>NULL</v>
      </c>
      <c r="BO10" s="26"/>
      <c r="BP10" s="18" t="str">
        <f t="shared" si="15"/>
        <v>NULL</v>
      </c>
      <c r="BQ10" s="26"/>
      <c r="BR10" s="18" t="str">
        <f t="shared" si="16"/>
        <v>NULL</v>
      </c>
      <c r="BS10" s="26"/>
      <c r="BT10" s="18" t="str">
        <f t="shared" si="17"/>
        <v>NULL</v>
      </c>
      <c r="BU10" s="26"/>
      <c r="BV10" s="18">
        <f t="shared" si="18"/>
        <v>1</v>
      </c>
      <c r="BW10" s="18" t="str">
        <f t="shared" si="19"/>
        <v>叶屏</v>
      </c>
      <c r="BX10" s="26">
        <f t="shared" si="61"/>
        <v>9</v>
      </c>
      <c r="BY10" s="18" t="str">
        <f t="shared" si="20"/>
        <v>余玉红</v>
      </c>
      <c r="BZ10" s="26">
        <f t="shared" si="62"/>
        <v>0</v>
      </c>
      <c r="CA10" s="18" t="str">
        <f t="shared" si="21"/>
        <v>胡昌燕</v>
      </c>
      <c r="CB10" s="26">
        <f t="shared" si="63"/>
        <v>9</v>
      </c>
      <c r="CC10" s="18" t="str">
        <f t="shared" si="22"/>
        <v>卢银楷</v>
      </c>
      <c r="CD10" s="26">
        <f t="shared" si="64"/>
        <v>0</v>
      </c>
      <c r="CE10" s="18" t="str">
        <f t="shared" si="23"/>
        <v>胡慧芳</v>
      </c>
      <c r="CF10" s="26">
        <f t="shared" si="65"/>
        <v>0</v>
      </c>
      <c r="CG10" s="18" t="str">
        <f t="shared" si="24"/>
        <v>金贵</v>
      </c>
      <c r="CH10" s="26">
        <f t="shared" si="66"/>
        <v>0</v>
      </c>
      <c r="CI10" s="18">
        <f t="shared" si="25"/>
        <v>1</v>
      </c>
      <c r="CJ10" s="18" t="str">
        <f t="shared" si="26"/>
        <v>叶屏</v>
      </c>
      <c r="CK10" s="26">
        <f t="shared" si="67"/>
        <v>9</v>
      </c>
      <c r="CL10" s="18" t="str">
        <f t="shared" si="27"/>
        <v>余玉红</v>
      </c>
      <c r="CM10" s="26">
        <f t="shared" si="68"/>
        <v>0</v>
      </c>
      <c r="CN10" s="18" t="str">
        <f t="shared" si="28"/>
        <v>胡昌燕</v>
      </c>
      <c r="CO10" s="26">
        <f t="shared" si="69"/>
        <v>9</v>
      </c>
      <c r="CP10" s="18" t="str">
        <f t="shared" si="29"/>
        <v>卢银楷</v>
      </c>
      <c r="CQ10" s="26">
        <f t="shared" si="70"/>
        <v>0</v>
      </c>
      <c r="CR10" s="18" t="str">
        <f t="shared" si="30"/>
        <v>胡慧芳</v>
      </c>
      <c r="CS10" s="26">
        <f t="shared" si="71"/>
        <v>0</v>
      </c>
      <c r="CT10" s="18" t="str">
        <f t="shared" si="31"/>
        <v>金贵</v>
      </c>
      <c r="CU10" s="26">
        <f t="shared" si="72"/>
        <v>0</v>
      </c>
    </row>
    <row r="11" spans="1:99" s="2" customFormat="1" ht="15.75">
      <c r="A11" s="42" t="s">
        <v>166</v>
      </c>
      <c r="B11" s="40" t="s">
        <v>93</v>
      </c>
      <c r="C11" s="59" t="s">
        <v>42</v>
      </c>
      <c r="D11" s="9" t="s">
        <v>9</v>
      </c>
      <c r="E11" s="8" t="str">
        <f t="shared" si="0"/>
        <v/>
      </c>
      <c r="F11" s="9">
        <f t="shared" si="32"/>
        <v>1</v>
      </c>
      <c r="G11" s="10" t="str">
        <f t="shared" si="1"/>
        <v/>
      </c>
      <c r="H11" s="10">
        <f t="shared" si="33"/>
        <v>100</v>
      </c>
      <c r="I11" s="10">
        <f t="shared" si="2"/>
        <v>101</v>
      </c>
      <c r="J11" s="10">
        <f t="shared" si="34"/>
        <v>88</v>
      </c>
      <c r="K11" s="16">
        <f t="shared" si="35"/>
        <v>64.5</v>
      </c>
      <c r="L11" s="10">
        <f t="shared" si="36"/>
        <v>71</v>
      </c>
      <c r="M11" s="10">
        <f t="shared" si="37"/>
        <v>62</v>
      </c>
      <c r="N11" s="10">
        <f t="shared" si="38"/>
        <v>487</v>
      </c>
      <c r="O11" s="17" t="str">
        <f t="shared" si="39"/>
        <v>本科</v>
      </c>
      <c r="P11" s="18">
        <f>IF($D11="理科",IF(AND($N11&gt;=分数线!$C$2,$H11&gt;=分数线!$D$2),36,IF($H11&gt;=分数线!$D$2,18,0)),IF($D11="文科",IF(AND($N11&gt;=分数线!$C$3,$H11&gt;=分数线!$D$3),36,IF($H11&gt;=分数线!$D$3,18,0))))</f>
        <v>0</v>
      </c>
      <c r="Q11" s="18">
        <f>IF($D11="理科",IF(AND($N11&gt;=分数线!$C$2,I11&gt;=分数线!$E$2),36,IF(I11&gt;=分数线!$E$2,18,0)),IF($D11="文科",IF(AND($N11&gt;=分数线!$C$3,I11&gt;=分数线!$E$3),36,IF(I11&gt;=分数线!$E$3,18,0))))</f>
        <v>36</v>
      </c>
      <c r="R11" s="18">
        <f>IF($D11="理科",IF(AND($N11&gt;=分数线!$C$2,J11&gt;=分数线!$F$2),36,IF(J11&gt;=分数线!$F$2,18,0)),IF($D11="文科",IF(AND($N11&gt;=分数线!$C$3,J11&gt;=分数线!$F$3),36,IF(J11&gt;=分数线!$F$3,18,0))))</f>
        <v>0</v>
      </c>
      <c r="S11" s="18">
        <f>IF($D11="理科",IF(AND($N11&gt;=分数线!$C$2,K11&gt;=分数线!$G$2),36,IF(K11&gt;=分数线!$G$2,18,0)),IF($D11="文科",IF(AND($N11&gt;=分数线!$C$3,K11&gt;=分数线!$G$3),36,IF(K11&gt;=分数线!$G$3,18,0))))</f>
        <v>0</v>
      </c>
      <c r="T11" s="18">
        <f>IF($D11="理科",IF(AND($N11&gt;=分数线!$C$2,L11&gt;=分数线!$H$2),36,IF(L11&gt;=分数线!$H$2,18,0)),IF($D11="文科",IF(AND($N11&gt;=分数线!$C$3,L11&gt;=分数线!$H$3),36,IF(L11&gt;=分数线!$H$3,18,0))))</f>
        <v>36</v>
      </c>
      <c r="U11" s="18">
        <f>IF($D11="理科",IF(AND($N11&gt;=分数线!$C$2,M11&gt;=分数线!$I$2),36,IF(M11&gt;=分数线!$I$2,18,0)),IF($D11="文科",IF(AND($N11&gt;=分数线!$C$3,M11&gt;=分数线!$I$3),36,IF(M11&gt;=分数线!$I$3,18,0))))</f>
        <v>36</v>
      </c>
      <c r="V11" s="18" t="str">
        <f t="shared" si="40"/>
        <v>NULL</v>
      </c>
      <c r="W11" s="18" t="str">
        <f t="shared" si="41"/>
        <v>NULL</v>
      </c>
      <c r="X11" s="26" t="str">
        <f t="shared" si="42"/>
        <v/>
      </c>
      <c r="Y11" s="18" t="str">
        <f t="shared" si="43"/>
        <v>NULL</v>
      </c>
      <c r="Z11" s="26" t="str">
        <f t="shared" si="44"/>
        <v/>
      </c>
      <c r="AA11" s="18" t="str">
        <f t="shared" si="45"/>
        <v>NULL</v>
      </c>
      <c r="AB11" s="26"/>
      <c r="AC11" s="18" t="str">
        <f t="shared" si="46"/>
        <v>NULL</v>
      </c>
      <c r="AD11" s="26"/>
      <c r="AE11" s="18" t="str">
        <f t="shared" si="47"/>
        <v>NULL</v>
      </c>
      <c r="AF11" s="26"/>
      <c r="AG11" s="18" t="str">
        <f t="shared" si="48"/>
        <v>NULL</v>
      </c>
      <c r="AH11" s="26"/>
      <c r="AI11" s="18" t="str">
        <f t="shared" si="49"/>
        <v>NULL</v>
      </c>
      <c r="AJ11" s="18" t="str">
        <f t="shared" si="50"/>
        <v>NULL</v>
      </c>
      <c r="AK11" s="26" t="str">
        <f t="shared" si="51"/>
        <v/>
      </c>
      <c r="AL11" s="18" t="str">
        <f t="shared" si="52"/>
        <v>NULL</v>
      </c>
      <c r="AM11" s="26" t="str">
        <f t="shared" si="53"/>
        <v/>
      </c>
      <c r="AN11" s="18" t="str">
        <f t="shared" si="54"/>
        <v>NULL</v>
      </c>
      <c r="AO11" s="26"/>
      <c r="AP11" s="18" t="str">
        <f t="shared" si="55"/>
        <v>NULL</v>
      </c>
      <c r="AQ11" s="26"/>
      <c r="AR11" s="18" t="str">
        <f t="shared" si="56"/>
        <v>NULL</v>
      </c>
      <c r="AS11" s="26"/>
      <c r="AT11" s="18" t="str">
        <f t="shared" si="3"/>
        <v>NULL</v>
      </c>
      <c r="AU11" s="26"/>
      <c r="AV11" s="18" t="str">
        <f t="shared" si="4"/>
        <v>NULL</v>
      </c>
      <c r="AW11" s="18" t="str">
        <f t="shared" si="5"/>
        <v>NULL</v>
      </c>
      <c r="AX11" s="26" t="str">
        <f t="shared" si="57"/>
        <v/>
      </c>
      <c r="AY11" s="18" t="str">
        <f t="shared" si="6"/>
        <v>NULL</v>
      </c>
      <c r="AZ11" s="26" t="str">
        <f t="shared" si="58"/>
        <v/>
      </c>
      <c r="BA11" s="18" t="str">
        <f t="shared" si="7"/>
        <v>NULL</v>
      </c>
      <c r="BB11" s="26"/>
      <c r="BC11" s="18" t="str">
        <f t="shared" si="8"/>
        <v>NULL</v>
      </c>
      <c r="BD11" s="26"/>
      <c r="BE11" s="18" t="str">
        <f t="shared" si="9"/>
        <v>NULL</v>
      </c>
      <c r="BF11" s="26"/>
      <c r="BG11" s="18" t="str">
        <f t="shared" si="10"/>
        <v>NULL</v>
      </c>
      <c r="BH11" s="26"/>
      <c r="BI11" s="18" t="str">
        <f t="shared" si="11"/>
        <v>NULL</v>
      </c>
      <c r="BJ11" s="18" t="str">
        <f t="shared" si="12"/>
        <v>NULL</v>
      </c>
      <c r="BK11" s="26" t="str">
        <f t="shared" si="59"/>
        <v/>
      </c>
      <c r="BL11" s="18" t="str">
        <f t="shared" si="13"/>
        <v>NULL</v>
      </c>
      <c r="BM11" s="26" t="str">
        <f t="shared" si="60"/>
        <v/>
      </c>
      <c r="BN11" s="18" t="str">
        <f t="shared" si="14"/>
        <v>NULL</v>
      </c>
      <c r="BO11" s="26"/>
      <c r="BP11" s="18" t="str">
        <f t="shared" si="15"/>
        <v>NULL</v>
      </c>
      <c r="BQ11" s="26"/>
      <c r="BR11" s="18" t="str">
        <f t="shared" si="16"/>
        <v>NULL</v>
      </c>
      <c r="BS11" s="26"/>
      <c r="BT11" s="18" t="str">
        <f t="shared" si="17"/>
        <v>NULL</v>
      </c>
      <c r="BU11" s="26"/>
      <c r="BV11" s="18">
        <f t="shared" si="18"/>
        <v>2</v>
      </c>
      <c r="BW11" s="18" t="str">
        <f t="shared" si="19"/>
        <v>阙丽萍</v>
      </c>
      <c r="BX11" s="26">
        <f t="shared" si="61"/>
        <v>0</v>
      </c>
      <c r="BY11" s="18" t="str">
        <f t="shared" si="20"/>
        <v>李希</v>
      </c>
      <c r="BZ11" s="26">
        <f t="shared" si="62"/>
        <v>18</v>
      </c>
      <c r="CA11" s="18" t="str">
        <f t="shared" si="21"/>
        <v>赵顺诚</v>
      </c>
      <c r="CB11" s="26">
        <f t="shared" si="63"/>
        <v>0</v>
      </c>
      <c r="CC11" s="18" t="str">
        <f t="shared" si="22"/>
        <v>吴文艺</v>
      </c>
      <c r="CD11" s="26">
        <f t="shared" si="64"/>
        <v>0</v>
      </c>
      <c r="CE11" s="18" t="str">
        <f t="shared" si="23"/>
        <v>赵香才</v>
      </c>
      <c r="CF11" s="26">
        <f t="shared" si="65"/>
        <v>18</v>
      </c>
      <c r="CG11" s="18" t="str">
        <f t="shared" si="24"/>
        <v>杜基次尔</v>
      </c>
      <c r="CH11" s="26">
        <f t="shared" si="66"/>
        <v>18</v>
      </c>
      <c r="CI11" s="18">
        <f t="shared" si="25"/>
        <v>2</v>
      </c>
      <c r="CJ11" s="18" t="str">
        <f t="shared" si="26"/>
        <v>阙丽萍</v>
      </c>
      <c r="CK11" s="26">
        <f t="shared" si="67"/>
        <v>0</v>
      </c>
      <c r="CL11" s="18" t="str">
        <f t="shared" si="27"/>
        <v>李希</v>
      </c>
      <c r="CM11" s="26">
        <f t="shared" si="68"/>
        <v>18</v>
      </c>
      <c r="CN11" s="18" t="str">
        <f t="shared" si="28"/>
        <v>赵顺诚</v>
      </c>
      <c r="CO11" s="26">
        <f t="shared" si="69"/>
        <v>0</v>
      </c>
      <c r="CP11" s="18" t="str">
        <f t="shared" si="29"/>
        <v>吴文艺/康宇峰</v>
      </c>
      <c r="CQ11" s="26">
        <f t="shared" si="70"/>
        <v>0</v>
      </c>
      <c r="CR11" s="18" t="str">
        <f t="shared" si="30"/>
        <v>赵香才</v>
      </c>
      <c r="CS11" s="26">
        <f t="shared" si="71"/>
        <v>18</v>
      </c>
      <c r="CT11" s="18" t="str">
        <f t="shared" si="31"/>
        <v>杜基次尔</v>
      </c>
      <c r="CU11" s="26">
        <f t="shared" si="72"/>
        <v>18</v>
      </c>
    </row>
    <row r="12" spans="1:99" s="2" customFormat="1" ht="15.75">
      <c r="A12" s="42" t="s">
        <v>48</v>
      </c>
      <c r="B12" s="40" t="s">
        <v>95</v>
      </c>
      <c r="C12" s="59" t="s">
        <v>42</v>
      </c>
      <c r="D12" s="9" t="s">
        <v>9</v>
      </c>
      <c r="E12" s="8" t="str">
        <f t="shared" si="0"/>
        <v/>
      </c>
      <c r="F12" s="9">
        <f t="shared" si="32"/>
        <v>1</v>
      </c>
      <c r="G12" s="10" t="str">
        <f t="shared" si="1"/>
        <v/>
      </c>
      <c r="H12" s="10">
        <f t="shared" si="33"/>
        <v>100</v>
      </c>
      <c r="I12" s="10">
        <f t="shared" si="2"/>
        <v>106</v>
      </c>
      <c r="J12" s="10">
        <f t="shared" si="34"/>
        <v>94</v>
      </c>
      <c r="K12" s="16">
        <f t="shared" si="35"/>
        <v>61.5</v>
      </c>
      <c r="L12" s="10">
        <f t="shared" si="36"/>
        <v>64.5</v>
      </c>
      <c r="M12" s="10">
        <f t="shared" si="37"/>
        <v>50</v>
      </c>
      <c r="N12" s="10">
        <f t="shared" si="38"/>
        <v>476</v>
      </c>
      <c r="O12" s="17" t="str">
        <f t="shared" si="39"/>
        <v>本科</v>
      </c>
      <c r="P12" s="18">
        <f>IF($D12="理科",IF(AND($N12&gt;=分数线!$C$2,$H12&gt;=分数线!$D$2),36,IF($H12&gt;=分数线!$D$2,18,0)),IF($D12="文科",IF(AND($N12&gt;=分数线!$C$3,$H12&gt;=分数线!$D$3),36,IF($H12&gt;=分数线!$D$3,18,0))))</f>
        <v>0</v>
      </c>
      <c r="Q12" s="18">
        <f>IF($D12="理科",IF(AND($N12&gt;=分数线!$C$2,I12&gt;=分数线!$E$2),36,IF(I12&gt;=分数线!$E$2,18,0)),IF($D12="文科",IF(AND($N12&gt;=分数线!$C$3,I12&gt;=分数线!$E$3),36,IF(I12&gt;=分数线!$E$3,18,0))))</f>
        <v>36</v>
      </c>
      <c r="R12" s="18">
        <f>IF($D12="理科",IF(AND($N12&gt;=分数线!$C$2,J12&gt;=分数线!$F$2),36,IF(J12&gt;=分数线!$F$2,18,0)),IF($D12="文科",IF(AND($N12&gt;=分数线!$C$3,J12&gt;=分数线!$F$3),36,IF(J12&gt;=分数线!$F$3,18,0))))</f>
        <v>0</v>
      </c>
      <c r="S12" s="18">
        <f>IF($D12="理科",IF(AND($N12&gt;=分数线!$C$2,K12&gt;=分数线!$G$2),36,IF(K12&gt;=分数线!$G$2,18,0)),IF($D12="文科",IF(AND($N12&gt;=分数线!$C$3,K12&gt;=分数线!$G$3),36,IF(K12&gt;=分数线!$G$3,18,0))))</f>
        <v>0</v>
      </c>
      <c r="T12" s="18">
        <f>IF($D12="理科",IF(AND($N12&gt;=分数线!$C$2,L12&gt;=分数线!$H$2),36,IF(L12&gt;=分数线!$H$2,18,0)),IF($D12="文科",IF(AND($N12&gt;=分数线!$C$3,L12&gt;=分数线!$H$3),36,IF(L12&gt;=分数线!$H$3,18,0))))</f>
        <v>0</v>
      </c>
      <c r="U12" s="18">
        <f>IF($D12="理科",IF(AND($N12&gt;=分数线!$C$2,M12&gt;=分数线!$I$2),36,IF(M12&gt;=分数线!$I$2,18,0)),IF($D12="文科",IF(AND($N12&gt;=分数线!$C$3,M12&gt;=分数线!$I$3),36,IF(M12&gt;=分数线!$I$3,18,0))))</f>
        <v>0</v>
      </c>
      <c r="V12" s="18" t="str">
        <f t="shared" si="40"/>
        <v>NULL</v>
      </c>
      <c r="W12" s="18" t="str">
        <f t="shared" si="41"/>
        <v>NULL</v>
      </c>
      <c r="X12" s="26" t="str">
        <f t="shared" si="42"/>
        <v/>
      </c>
      <c r="Y12" s="18" t="str">
        <f t="shared" si="43"/>
        <v>NULL</v>
      </c>
      <c r="Z12" s="26" t="str">
        <f t="shared" si="44"/>
        <v/>
      </c>
      <c r="AA12" s="18" t="str">
        <f t="shared" si="45"/>
        <v>NULL</v>
      </c>
      <c r="AB12" s="26"/>
      <c r="AC12" s="18" t="str">
        <f t="shared" si="46"/>
        <v>NULL</v>
      </c>
      <c r="AD12" s="26"/>
      <c r="AE12" s="18" t="str">
        <f t="shared" si="47"/>
        <v>NULL</v>
      </c>
      <c r="AF12" s="26"/>
      <c r="AG12" s="18" t="str">
        <f t="shared" si="48"/>
        <v>NULL</v>
      </c>
      <c r="AH12" s="26"/>
      <c r="AI12" s="18" t="str">
        <f t="shared" si="49"/>
        <v>NULL</v>
      </c>
      <c r="AJ12" s="18" t="str">
        <f t="shared" si="50"/>
        <v>NULL</v>
      </c>
      <c r="AK12" s="26" t="str">
        <f t="shared" si="51"/>
        <v/>
      </c>
      <c r="AL12" s="18" t="str">
        <f t="shared" si="52"/>
        <v>NULL</v>
      </c>
      <c r="AM12" s="26" t="str">
        <f t="shared" si="53"/>
        <v/>
      </c>
      <c r="AN12" s="18" t="str">
        <f t="shared" si="54"/>
        <v>NULL</v>
      </c>
      <c r="AO12" s="26"/>
      <c r="AP12" s="18" t="str">
        <f t="shared" si="55"/>
        <v>NULL</v>
      </c>
      <c r="AQ12" s="26"/>
      <c r="AR12" s="18" t="str">
        <f t="shared" si="56"/>
        <v>NULL</v>
      </c>
      <c r="AS12" s="26"/>
      <c r="AT12" s="18" t="str">
        <f t="shared" si="3"/>
        <v>NULL</v>
      </c>
      <c r="AU12" s="26"/>
      <c r="AV12" s="18" t="str">
        <f t="shared" si="4"/>
        <v>NULL</v>
      </c>
      <c r="AW12" s="18" t="str">
        <f t="shared" si="5"/>
        <v>NULL</v>
      </c>
      <c r="AX12" s="26" t="str">
        <f t="shared" si="57"/>
        <v/>
      </c>
      <c r="AY12" s="18" t="str">
        <f t="shared" si="6"/>
        <v>NULL</v>
      </c>
      <c r="AZ12" s="26" t="str">
        <f t="shared" si="58"/>
        <v/>
      </c>
      <c r="BA12" s="18" t="str">
        <f t="shared" si="7"/>
        <v>NULL</v>
      </c>
      <c r="BB12" s="26"/>
      <c r="BC12" s="18" t="str">
        <f t="shared" si="8"/>
        <v>NULL</v>
      </c>
      <c r="BD12" s="26"/>
      <c r="BE12" s="18" t="str">
        <f t="shared" si="9"/>
        <v>NULL</v>
      </c>
      <c r="BF12" s="26"/>
      <c r="BG12" s="18" t="str">
        <f t="shared" si="10"/>
        <v>NULL</v>
      </c>
      <c r="BH12" s="26"/>
      <c r="BI12" s="18" t="str">
        <f t="shared" si="11"/>
        <v>NULL</v>
      </c>
      <c r="BJ12" s="18" t="str">
        <f t="shared" si="12"/>
        <v>NULL</v>
      </c>
      <c r="BK12" s="26" t="str">
        <f t="shared" si="59"/>
        <v/>
      </c>
      <c r="BL12" s="18" t="str">
        <f t="shared" si="13"/>
        <v>NULL</v>
      </c>
      <c r="BM12" s="26" t="str">
        <f t="shared" si="60"/>
        <v/>
      </c>
      <c r="BN12" s="18" t="str">
        <f t="shared" si="14"/>
        <v>NULL</v>
      </c>
      <c r="BO12" s="26"/>
      <c r="BP12" s="18" t="str">
        <f t="shared" si="15"/>
        <v>NULL</v>
      </c>
      <c r="BQ12" s="26"/>
      <c r="BR12" s="18" t="str">
        <f t="shared" si="16"/>
        <v>NULL</v>
      </c>
      <c r="BS12" s="26"/>
      <c r="BT12" s="18" t="str">
        <f t="shared" si="17"/>
        <v>NULL</v>
      </c>
      <c r="BU12" s="26"/>
      <c r="BV12" s="18">
        <f t="shared" si="18"/>
        <v>2</v>
      </c>
      <c r="BW12" s="18" t="str">
        <f t="shared" si="19"/>
        <v>阙丽萍</v>
      </c>
      <c r="BX12" s="26">
        <f t="shared" si="61"/>
        <v>0</v>
      </c>
      <c r="BY12" s="18" t="str">
        <f t="shared" si="20"/>
        <v>李希</v>
      </c>
      <c r="BZ12" s="26">
        <f t="shared" si="62"/>
        <v>18</v>
      </c>
      <c r="CA12" s="18" t="str">
        <f t="shared" si="21"/>
        <v>赵顺诚</v>
      </c>
      <c r="CB12" s="26">
        <f t="shared" si="63"/>
        <v>0</v>
      </c>
      <c r="CC12" s="18" t="str">
        <f t="shared" si="22"/>
        <v>吴文艺</v>
      </c>
      <c r="CD12" s="26">
        <f t="shared" si="64"/>
        <v>0</v>
      </c>
      <c r="CE12" s="18" t="str">
        <f t="shared" si="23"/>
        <v>赵香才</v>
      </c>
      <c r="CF12" s="26">
        <f t="shared" si="65"/>
        <v>0</v>
      </c>
      <c r="CG12" s="18" t="str">
        <f t="shared" si="24"/>
        <v>杜基次尔</v>
      </c>
      <c r="CH12" s="26">
        <f t="shared" si="66"/>
        <v>0</v>
      </c>
      <c r="CI12" s="18">
        <f t="shared" si="25"/>
        <v>2</v>
      </c>
      <c r="CJ12" s="18" t="str">
        <f t="shared" si="26"/>
        <v>阙丽萍</v>
      </c>
      <c r="CK12" s="26">
        <f t="shared" si="67"/>
        <v>0</v>
      </c>
      <c r="CL12" s="18" t="str">
        <f t="shared" si="27"/>
        <v>李希</v>
      </c>
      <c r="CM12" s="26">
        <f t="shared" si="68"/>
        <v>18</v>
      </c>
      <c r="CN12" s="18" t="str">
        <f t="shared" si="28"/>
        <v>赵顺诚</v>
      </c>
      <c r="CO12" s="26">
        <f t="shared" si="69"/>
        <v>0</v>
      </c>
      <c r="CP12" s="18" t="str">
        <f t="shared" si="29"/>
        <v>吴文艺/康宇峰</v>
      </c>
      <c r="CQ12" s="26">
        <f t="shared" si="70"/>
        <v>0</v>
      </c>
      <c r="CR12" s="18" t="str">
        <f t="shared" si="30"/>
        <v>赵香才</v>
      </c>
      <c r="CS12" s="26">
        <f t="shared" si="71"/>
        <v>0</v>
      </c>
      <c r="CT12" s="18" t="str">
        <f t="shared" si="31"/>
        <v>杜基次尔</v>
      </c>
      <c r="CU12" s="26">
        <f t="shared" si="72"/>
        <v>0</v>
      </c>
    </row>
    <row r="13" spans="1:99" s="2" customFormat="1" ht="15.75">
      <c r="A13" s="42" t="s">
        <v>147</v>
      </c>
      <c r="B13" s="40" t="s">
        <v>79</v>
      </c>
      <c r="C13" s="59" t="s">
        <v>42</v>
      </c>
      <c r="D13" s="9" t="s">
        <v>9</v>
      </c>
      <c r="E13" s="8" t="str">
        <f t="shared" si="0"/>
        <v/>
      </c>
      <c r="F13" s="9" t="str">
        <f t="shared" si="32"/>
        <v/>
      </c>
      <c r="G13" s="10" t="str">
        <f t="shared" si="1"/>
        <v/>
      </c>
      <c r="H13" s="10">
        <f t="shared" si="33"/>
        <v>110</v>
      </c>
      <c r="I13" s="10">
        <f t="shared" si="2"/>
        <v>84</v>
      </c>
      <c r="J13" s="10">
        <f t="shared" si="34"/>
        <v>119</v>
      </c>
      <c r="K13" s="16">
        <f t="shared" si="35"/>
        <v>70.5</v>
      </c>
      <c r="L13" s="10">
        <f t="shared" si="36"/>
        <v>36.5</v>
      </c>
      <c r="M13" s="10">
        <f t="shared" si="37"/>
        <v>33</v>
      </c>
      <c r="N13" s="10">
        <f t="shared" si="38"/>
        <v>453</v>
      </c>
      <c r="O13" s="17" t="str">
        <f t="shared" si="39"/>
        <v/>
      </c>
      <c r="P13" s="18">
        <f>IF($D13="理科",IF(AND($N13&gt;=分数线!$C$2,$H13&gt;=分数线!$D$2),36,IF($H13&gt;=分数线!$D$2,18,0)),IF($D13="文科",IF(AND($N13&gt;=分数线!$C$3,$H13&gt;=分数线!$D$3),36,IF($H13&gt;=分数线!$D$3,18,0))))</f>
        <v>18</v>
      </c>
      <c r="Q13" s="18">
        <f>IF($D13="理科",IF(AND($N13&gt;=分数线!$C$2,I13&gt;=分数线!$E$2),36,IF(I13&gt;=分数线!$E$2,18,0)),IF($D13="文科",IF(AND($N13&gt;=分数线!$C$3,I13&gt;=分数线!$E$3),36,IF(I13&gt;=分数线!$E$3,18,0))))</f>
        <v>0</v>
      </c>
      <c r="R13" s="18">
        <f>IF($D13="理科",IF(AND($N13&gt;=分数线!$C$2,J13&gt;=分数线!$F$2),36,IF(J13&gt;=分数线!$F$2,18,0)),IF($D13="文科",IF(AND($N13&gt;=分数线!$C$3,J13&gt;=分数线!$F$3),36,IF(J13&gt;=分数线!$F$3,18,0))))</f>
        <v>18</v>
      </c>
      <c r="S13" s="18">
        <f>IF($D13="理科",IF(AND($N13&gt;=分数线!$C$2,K13&gt;=分数线!$G$2),36,IF(K13&gt;=分数线!$G$2,18,0)),IF($D13="文科",IF(AND($N13&gt;=分数线!$C$3,K13&gt;=分数线!$G$3),36,IF(K13&gt;=分数线!$G$3,18,0))))</f>
        <v>18</v>
      </c>
      <c r="T13" s="18">
        <f>IF($D13="理科",IF(AND($N13&gt;=分数线!$C$2,L13&gt;=分数线!$H$2),36,IF(L13&gt;=分数线!$H$2,18,0)),IF($D13="文科",IF(AND($N13&gt;=分数线!$C$3,L13&gt;=分数线!$H$3),36,IF(L13&gt;=分数线!$H$3,18,0))))</f>
        <v>0</v>
      </c>
      <c r="U13" s="18">
        <f>IF($D13="理科",IF(AND($N13&gt;=分数线!$C$2,M13&gt;=分数线!$I$2),36,IF(M13&gt;=分数线!$I$2,18,0)),IF($D13="文科",IF(AND($N13&gt;=分数线!$C$3,M13&gt;=分数线!$I$3),36,IF(M13&gt;=分数线!$I$3,18,0))))</f>
        <v>0</v>
      </c>
      <c r="V13" s="18" t="str">
        <f t="shared" si="40"/>
        <v>NULL</v>
      </c>
      <c r="W13" s="18" t="str">
        <f t="shared" si="41"/>
        <v>NULL</v>
      </c>
      <c r="X13" s="26" t="str">
        <f t="shared" si="42"/>
        <v/>
      </c>
      <c r="Y13" s="18" t="str">
        <f t="shared" si="43"/>
        <v>NULL</v>
      </c>
      <c r="Z13" s="26" t="str">
        <f t="shared" si="44"/>
        <v/>
      </c>
      <c r="AA13" s="18" t="str">
        <f t="shared" si="45"/>
        <v>NULL</v>
      </c>
      <c r="AB13" s="26"/>
      <c r="AC13" s="18" t="str">
        <f t="shared" si="46"/>
        <v>NULL</v>
      </c>
      <c r="AD13" s="26"/>
      <c r="AE13" s="18" t="str">
        <f t="shared" si="47"/>
        <v>NULL</v>
      </c>
      <c r="AF13" s="26"/>
      <c r="AG13" s="18" t="str">
        <f t="shared" si="48"/>
        <v>NULL</v>
      </c>
      <c r="AH13" s="26"/>
      <c r="AI13" s="18" t="str">
        <f t="shared" si="49"/>
        <v>NULL</v>
      </c>
      <c r="AJ13" s="18" t="str">
        <f t="shared" si="50"/>
        <v>NULL</v>
      </c>
      <c r="AK13" s="26" t="str">
        <f t="shared" si="51"/>
        <v/>
      </c>
      <c r="AL13" s="18" t="str">
        <f t="shared" si="52"/>
        <v>NULL</v>
      </c>
      <c r="AM13" s="26" t="str">
        <f t="shared" si="53"/>
        <v/>
      </c>
      <c r="AN13" s="18" t="str">
        <f t="shared" si="54"/>
        <v>NULL</v>
      </c>
      <c r="AO13" s="26"/>
      <c r="AP13" s="18" t="str">
        <f t="shared" si="55"/>
        <v>NULL</v>
      </c>
      <c r="AQ13" s="26"/>
      <c r="AR13" s="18" t="str">
        <f t="shared" si="56"/>
        <v>NULL</v>
      </c>
      <c r="AS13" s="26"/>
      <c r="AT13" s="18" t="str">
        <f t="shared" si="3"/>
        <v>NULL</v>
      </c>
      <c r="AU13" s="26"/>
      <c r="AV13" s="18" t="str">
        <f t="shared" si="4"/>
        <v>NULL</v>
      </c>
      <c r="AW13" s="18" t="str">
        <f t="shared" si="5"/>
        <v>NULL</v>
      </c>
      <c r="AX13" s="26" t="str">
        <f t="shared" si="57"/>
        <v/>
      </c>
      <c r="AY13" s="18" t="str">
        <f t="shared" si="6"/>
        <v>NULL</v>
      </c>
      <c r="AZ13" s="26" t="str">
        <f t="shared" si="58"/>
        <v/>
      </c>
      <c r="BA13" s="18" t="str">
        <f t="shared" si="7"/>
        <v>NULL</v>
      </c>
      <c r="BB13" s="26"/>
      <c r="BC13" s="18" t="str">
        <f t="shared" si="8"/>
        <v>NULL</v>
      </c>
      <c r="BD13" s="26"/>
      <c r="BE13" s="18" t="str">
        <f t="shared" si="9"/>
        <v>NULL</v>
      </c>
      <c r="BF13" s="26"/>
      <c r="BG13" s="18" t="str">
        <f t="shared" si="10"/>
        <v>NULL</v>
      </c>
      <c r="BH13" s="26"/>
      <c r="BI13" s="18" t="str">
        <f t="shared" si="11"/>
        <v>NULL</v>
      </c>
      <c r="BJ13" s="18" t="str">
        <f t="shared" si="12"/>
        <v>NULL</v>
      </c>
      <c r="BK13" s="26" t="str">
        <f t="shared" si="59"/>
        <v/>
      </c>
      <c r="BL13" s="18" t="str">
        <f t="shared" si="13"/>
        <v>NULL</v>
      </c>
      <c r="BM13" s="26" t="str">
        <f t="shared" si="60"/>
        <v/>
      </c>
      <c r="BN13" s="18" t="str">
        <f t="shared" si="14"/>
        <v>NULL</v>
      </c>
      <c r="BO13" s="26"/>
      <c r="BP13" s="18" t="str">
        <f t="shared" si="15"/>
        <v>NULL</v>
      </c>
      <c r="BQ13" s="26"/>
      <c r="BR13" s="18" t="str">
        <f t="shared" si="16"/>
        <v>NULL</v>
      </c>
      <c r="BS13" s="26"/>
      <c r="BT13" s="18" t="str">
        <f t="shared" si="17"/>
        <v>NULL</v>
      </c>
      <c r="BU13" s="26"/>
      <c r="BV13" s="18">
        <f t="shared" si="18"/>
        <v>2</v>
      </c>
      <c r="BW13" s="18" t="str">
        <f t="shared" si="19"/>
        <v>阙丽萍</v>
      </c>
      <c r="BX13" s="26">
        <f t="shared" si="61"/>
        <v>9</v>
      </c>
      <c r="BY13" s="18" t="str">
        <f t="shared" si="20"/>
        <v>李希</v>
      </c>
      <c r="BZ13" s="26">
        <f t="shared" si="62"/>
        <v>0</v>
      </c>
      <c r="CA13" s="18" t="str">
        <f t="shared" si="21"/>
        <v>赵顺诚</v>
      </c>
      <c r="CB13" s="26">
        <f t="shared" si="63"/>
        <v>9</v>
      </c>
      <c r="CC13" s="18" t="str">
        <f t="shared" si="22"/>
        <v>吴文艺</v>
      </c>
      <c r="CD13" s="26">
        <f t="shared" si="64"/>
        <v>9</v>
      </c>
      <c r="CE13" s="18" t="str">
        <f t="shared" si="23"/>
        <v>赵香才</v>
      </c>
      <c r="CF13" s="26">
        <f t="shared" si="65"/>
        <v>0</v>
      </c>
      <c r="CG13" s="18" t="str">
        <f t="shared" si="24"/>
        <v>杜基次尔</v>
      </c>
      <c r="CH13" s="26">
        <f t="shared" si="66"/>
        <v>0</v>
      </c>
      <c r="CI13" s="18">
        <f t="shared" si="25"/>
        <v>2</v>
      </c>
      <c r="CJ13" s="18" t="str">
        <f t="shared" si="26"/>
        <v>阙丽萍</v>
      </c>
      <c r="CK13" s="26">
        <f t="shared" si="67"/>
        <v>9</v>
      </c>
      <c r="CL13" s="18" t="str">
        <f t="shared" si="27"/>
        <v>李希</v>
      </c>
      <c r="CM13" s="26">
        <f t="shared" si="68"/>
        <v>0</v>
      </c>
      <c r="CN13" s="18" t="str">
        <f t="shared" si="28"/>
        <v>赵顺诚</v>
      </c>
      <c r="CO13" s="26">
        <f t="shared" si="69"/>
        <v>9</v>
      </c>
      <c r="CP13" s="18" t="str">
        <f t="shared" si="29"/>
        <v>吴文艺/康宇峰</v>
      </c>
      <c r="CQ13" s="26">
        <f t="shared" si="70"/>
        <v>9</v>
      </c>
      <c r="CR13" s="18" t="str">
        <f t="shared" si="30"/>
        <v>赵香才</v>
      </c>
      <c r="CS13" s="26">
        <f t="shared" si="71"/>
        <v>0</v>
      </c>
      <c r="CT13" s="18" t="str">
        <f t="shared" si="31"/>
        <v>杜基次尔</v>
      </c>
      <c r="CU13" s="26">
        <f t="shared" si="72"/>
        <v>0</v>
      </c>
    </row>
    <row r="14" spans="1:99" s="2" customFormat="1" ht="15.75">
      <c r="A14" s="42" t="s">
        <v>165</v>
      </c>
      <c r="B14" s="40" t="s">
        <v>92</v>
      </c>
      <c r="C14" s="59" t="s">
        <v>42</v>
      </c>
      <c r="D14" s="9" t="s">
        <v>9</v>
      </c>
      <c r="E14" s="8" t="str">
        <f t="shared" si="0"/>
        <v/>
      </c>
      <c r="F14" s="9">
        <f t="shared" si="32"/>
        <v>1</v>
      </c>
      <c r="G14" s="10" t="str">
        <f t="shared" si="1"/>
        <v/>
      </c>
      <c r="H14" s="10">
        <f t="shared" si="33"/>
        <v>107</v>
      </c>
      <c r="I14" s="10">
        <f t="shared" si="2"/>
        <v>93</v>
      </c>
      <c r="J14" s="10">
        <f t="shared" si="34"/>
        <v>50</v>
      </c>
      <c r="K14" s="16">
        <f t="shared" si="35"/>
        <v>60.5</v>
      </c>
      <c r="L14" s="10">
        <f t="shared" si="36"/>
        <v>73.5</v>
      </c>
      <c r="M14" s="10">
        <f t="shared" si="37"/>
        <v>49</v>
      </c>
      <c r="N14" s="10">
        <f t="shared" si="38"/>
        <v>433</v>
      </c>
      <c r="O14" s="17" t="str">
        <f t="shared" si="39"/>
        <v/>
      </c>
      <c r="P14" s="18">
        <f>IF($D14="理科",IF(AND($N14&gt;=分数线!$C$2,$H14&gt;=分数线!$D$2),36,IF($H14&gt;=分数线!$D$2,18,0)),IF($D14="文科",IF(AND($N14&gt;=分数线!$C$3,$H14&gt;=分数线!$D$3),36,IF($H14&gt;=分数线!$D$3,18,0))))</f>
        <v>18</v>
      </c>
      <c r="Q14" s="18">
        <f>IF($D14="理科",IF(AND($N14&gt;=分数线!$C$2,I14&gt;=分数线!$E$2),36,IF(I14&gt;=分数线!$E$2,18,0)),IF($D14="文科",IF(AND($N14&gt;=分数线!$C$3,I14&gt;=分数线!$E$3),36,IF(I14&gt;=分数线!$E$3,18,0))))</f>
        <v>18</v>
      </c>
      <c r="R14" s="18">
        <f>IF($D14="理科",IF(AND($N14&gt;=分数线!$C$2,J14&gt;=分数线!$F$2),36,IF(J14&gt;=分数线!$F$2,18,0)),IF($D14="文科",IF(AND($N14&gt;=分数线!$C$3,J14&gt;=分数线!$F$3),36,IF(J14&gt;=分数线!$F$3,18,0))))</f>
        <v>0</v>
      </c>
      <c r="S14" s="18">
        <f>IF($D14="理科",IF(AND($N14&gt;=分数线!$C$2,K14&gt;=分数线!$G$2),36,IF(K14&gt;=分数线!$G$2,18,0)),IF($D14="文科",IF(AND($N14&gt;=分数线!$C$3,K14&gt;=分数线!$G$3),36,IF(K14&gt;=分数线!$G$3,18,0))))</f>
        <v>0</v>
      </c>
      <c r="T14" s="18">
        <f>IF($D14="理科",IF(AND($N14&gt;=分数线!$C$2,L14&gt;=分数线!$H$2),36,IF(L14&gt;=分数线!$H$2,18,0)),IF($D14="文科",IF(AND($N14&gt;=分数线!$C$3,L14&gt;=分数线!$H$3),36,IF(L14&gt;=分数线!$H$3,18,0))))</f>
        <v>18</v>
      </c>
      <c r="U14" s="18">
        <f>IF($D14="理科",IF(AND($N14&gt;=分数线!$C$2,M14&gt;=分数线!$I$2),36,IF(M14&gt;=分数线!$I$2,18,0)),IF($D14="文科",IF(AND($N14&gt;=分数线!$C$3,M14&gt;=分数线!$I$3),36,IF(M14&gt;=分数线!$I$3,18,0))))</f>
        <v>0</v>
      </c>
      <c r="V14" s="18" t="str">
        <f t="shared" si="40"/>
        <v>NULL</v>
      </c>
      <c r="W14" s="18" t="str">
        <f t="shared" si="41"/>
        <v>NULL</v>
      </c>
      <c r="X14" s="26" t="str">
        <f t="shared" si="42"/>
        <v/>
      </c>
      <c r="Y14" s="18" t="str">
        <f t="shared" si="43"/>
        <v>NULL</v>
      </c>
      <c r="Z14" s="26" t="str">
        <f t="shared" si="44"/>
        <v/>
      </c>
      <c r="AA14" s="18" t="str">
        <f t="shared" si="45"/>
        <v>NULL</v>
      </c>
      <c r="AB14" s="26"/>
      <c r="AC14" s="18" t="str">
        <f t="shared" si="46"/>
        <v>NULL</v>
      </c>
      <c r="AD14" s="26"/>
      <c r="AE14" s="18" t="str">
        <f t="shared" si="47"/>
        <v>NULL</v>
      </c>
      <c r="AF14" s="26"/>
      <c r="AG14" s="18" t="str">
        <f t="shared" si="48"/>
        <v>NULL</v>
      </c>
      <c r="AH14" s="26"/>
      <c r="AI14" s="18" t="str">
        <f t="shared" si="49"/>
        <v>NULL</v>
      </c>
      <c r="AJ14" s="18" t="str">
        <f t="shared" si="50"/>
        <v>NULL</v>
      </c>
      <c r="AK14" s="26" t="str">
        <f t="shared" si="51"/>
        <v/>
      </c>
      <c r="AL14" s="18" t="str">
        <f t="shared" si="52"/>
        <v>NULL</v>
      </c>
      <c r="AM14" s="26" t="str">
        <f t="shared" si="53"/>
        <v/>
      </c>
      <c r="AN14" s="18" t="str">
        <f t="shared" si="54"/>
        <v>NULL</v>
      </c>
      <c r="AO14" s="26"/>
      <c r="AP14" s="18" t="str">
        <f t="shared" si="55"/>
        <v>NULL</v>
      </c>
      <c r="AQ14" s="26"/>
      <c r="AR14" s="18" t="str">
        <f t="shared" si="56"/>
        <v>NULL</v>
      </c>
      <c r="AS14" s="26"/>
      <c r="AT14" s="18" t="str">
        <f t="shared" si="3"/>
        <v>NULL</v>
      </c>
      <c r="AU14" s="26"/>
      <c r="AV14" s="18" t="str">
        <f t="shared" si="4"/>
        <v>NULL</v>
      </c>
      <c r="AW14" s="18" t="str">
        <f t="shared" si="5"/>
        <v>NULL</v>
      </c>
      <c r="AX14" s="26" t="str">
        <f t="shared" si="57"/>
        <v/>
      </c>
      <c r="AY14" s="18" t="str">
        <f t="shared" si="6"/>
        <v>NULL</v>
      </c>
      <c r="AZ14" s="26" t="str">
        <f t="shared" si="58"/>
        <v/>
      </c>
      <c r="BA14" s="18" t="str">
        <f t="shared" si="7"/>
        <v>NULL</v>
      </c>
      <c r="BB14" s="26"/>
      <c r="BC14" s="18" t="str">
        <f t="shared" si="8"/>
        <v>NULL</v>
      </c>
      <c r="BD14" s="26"/>
      <c r="BE14" s="18" t="str">
        <f t="shared" si="9"/>
        <v>NULL</v>
      </c>
      <c r="BF14" s="26"/>
      <c r="BG14" s="18" t="str">
        <f t="shared" si="10"/>
        <v>NULL</v>
      </c>
      <c r="BH14" s="26"/>
      <c r="BI14" s="18" t="str">
        <f t="shared" si="11"/>
        <v>NULL</v>
      </c>
      <c r="BJ14" s="18" t="str">
        <f t="shared" si="12"/>
        <v>NULL</v>
      </c>
      <c r="BK14" s="26" t="str">
        <f t="shared" si="59"/>
        <v/>
      </c>
      <c r="BL14" s="18" t="str">
        <f t="shared" si="13"/>
        <v>NULL</v>
      </c>
      <c r="BM14" s="26" t="str">
        <f t="shared" si="60"/>
        <v/>
      </c>
      <c r="BN14" s="18" t="str">
        <f t="shared" si="14"/>
        <v>NULL</v>
      </c>
      <c r="BO14" s="26"/>
      <c r="BP14" s="18" t="str">
        <f t="shared" si="15"/>
        <v>NULL</v>
      </c>
      <c r="BQ14" s="26"/>
      <c r="BR14" s="18" t="str">
        <f t="shared" si="16"/>
        <v>NULL</v>
      </c>
      <c r="BS14" s="26"/>
      <c r="BT14" s="18" t="str">
        <f t="shared" si="17"/>
        <v>NULL</v>
      </c>
      <c r="BU14" s="26"/>
      <c r="BV14" s="18">
        <f t="shared" si="18"/>
        <v>2</v>
      </c>
      <c r="BW14" s="18" t="str">
        <f t="shared" si="19"/>
        <v>阙丽萍</v>
      </c>
      <c r="BX14" s="26">
        <f t="shared" si="61"/>
        <v>9</v>
      </c>
      <c r="BY14" s="18" t="str">
        <f t="shared" si="20"/>
        <v>李希</v>
      </c>
      <c r="BZ14" s="26">
        <f t="shared" si="62"/>
        <v>9</v>
      </c>
      <c r="CA14" s="18" t="str">
        <f t="shared" si="21"/>
        <v>赵顺诚</v>
      </c>
      <c r="CB14" s="26">
        <f t="shared" si="63"/>
        <v>0</v>
      </c>
      <c r="CC14" s="18" t="str">
        <f t="shared" si="22"/>
        <v>吴文艺</v>
      </c>
      <c r="CD14" s="26">
        <f t="shared" si="64"/>
        <v>0</v>
      </c>
      <c r="CE14" s="18" t="str">
        <f t="shared" si="23"/>
        <v>赵香才</v>
      </c>
      <c r="CF14" s="26">
        <f t="shared" si="65"/>
        <v>9</v>
      </c>
      <c r="CG14" s="18" t="str">
        <f t="shared" si="24"/>
        <v>杜基次尔</v>
      </c>
      <c r="CH14" s="26">
        <f t="shared" si="66"/>
        <v>0</v>
      </c>
      <c r="CI14" s="18">
        <f t="shared" si="25"/>
        <v>2</v>
      </c>
      <c r="CJ14" s="18" t="str">
        <f t="shared" si="26"/>
        <v>阙丽萍</v>
      </c>
      <c r="CK14" s="26">
        <f t="shared" si="67"/>
        <v>9</v>
      </c>
      <c r="CL14" s="18" t="str">
        <f t="shared" si="27"/>
        <v>李希</v>
      </c>
      <c r="CM14" s="26">
        <f t="shared" si="68"/>
        <v>9</v>
      </c>
      <c r="CN14" s="18" t="str">
        <f t="shared" si="28"/>
        <v>赵顺诚</v>
      </c>
      <c r="CO14" s="26">
        <f t="shared" si="69"/>
        <v>0</v>
      </c>
      <c r="CP14" s="18" t="str">
        <f t="shared" si="29"/>
        <v>吴文艺/康宇峰</v>
      </c>
      <c r="CQ14" s="26">
        <f t="shared" si="70"/>
        <v>0</v>
      </c>
      <c r="CR14" s="18" t="str">
        <f t="shared" si="30"/>
        <v>赵香才</v>
      </c>
      <c r="CS14" s="26">
        <f t="shared" si="71"/>
        <v>9</v>
      </c>
      <c r="CT14" s="18" t="str">
        <f t="shared" si="31"/>
        <v>杜基次尔</v>
      </c>
      <c r="CU14" s="26">
        <f t="shared" si="72"/>
        <v>0</v>
      </c>
    </row>
    <row r="15" spans="1:99" s="2" customFormat="1" ht="15.75">
      <c r="A15" s="42" t="s">
        <v>173</v>
      </c>
      <c r="B15" s="40" t="s">
        <v>102</v>
      </c>
      <c r="C15" s="59" t="s">
        <v>42</v>
      </c>
      <c r="D15" s="9" t="s">
        <v>9</v>
      </c>
      <c r="E15" s="8" t="str">
        <f t="shared" si="0"/>
        <v/>
      </c>
      <c r="F15" s="9">
        <f t="shared" si="32"/>
        <v>1</v>
      </c>
      <c r="G15" s="10" t="str">
        <f t="shared" si="1"/>
        <v/>
      </c>
      <c r="H15" s="10">
        <f t="shared" si="33"/>
        <v>107</v>
      </c>
      <c r="I15" s="10">
        <f t="shared" si="2"/>
        <v>64</v>
      </c>
      <c r="J15" s="10">
        <f t="shared" si="34"/>
        <v>90</v>
      </c>
      <c r="K15" s="16">
        <f t="shared" si="35"/>
        <v>71</v>
      </c>
      <c r="L15" s="10">
        <f t="shared" si="36"/>
        <v>61.5</v>
      </c>
      <c r="M15" s="10">
        <f t="shared" si="37"/>
        <v>49</v>
      </c>
      <c r="N15" s="10">
        <f t="shared" si="38"/>
        <v>443</v>
      </c>
      <c r="O15" s="17" t="str">
        <f t="shared" si="39"/>
        <v/>
      </c>
      <c r="P15" s="18">
        <f>IF($D15="理科",IF(AND($N15&gt;=分数线!$C$2,$H15&gt;=分数线!$D$2),36,IF($H15&gt;=分数线!$D$2,18,0)),IF($D15="文科",IF(AND($N15&gt;=分数线!$C$3,$H15&gt;=分数线!$D$3),36,IF($H15&gt;=分数线!$D$3,18,0))))</f>
        <v>18</v>
      </c>
      <c r="Q15" s="18">
        <f>IF($D15="理科",IF(AND($N15&gt;=分数线!$C$2,I15&gt;=分数线!$E$2),36,IF(I15&gt;=分数线!$E$2,18,0)),IF($D15="文科",IF(AND($N15&gt;=分数线!$C$3,I15&gt;=分数线!$E$3),36,IF(I15&gt;=分数线!$E$3,18,0))))</f>
        <v>0</v>
      </c>
      <c r="R15" s="18">
        <f>IF($D15="理科",IF(AND($N15&gt;=分数线!$C$2,J15&gt;=分数线!$F$2),36,IF(J15&gt;=分数线!$F$2,18,0)),IF($D15="文科",IF(AND($N15&gt;=分数线!$C$3,J15&gt;=分数线!$F$3),36,IF(J15&gt;=分数线!$F$3,18,0))))</f>
        <v>0</v>
      </c>
      <c r="S15" s="18">
        <f>IF($D15="理科",IF(AND($N15&gt;=分数线!$C$2,K15&gt;=分数线!$G$2),36,IF(K15&gt;=分数线!$G$2,18,0)),IF($D15="文科",IF(AND($N15&gt;=分数线!$C$3,K15&gt;=分数线!$G$3),36,IF(K15&gt;=分数线!$G$3,18,0))))</f>
        <v>18</v>
      </c>
      <c r="T15" s="18">
        <f>IF($D15="理科",IF(AND($N15&gt;=分数线!$C$2,L15&gt;=分数线!$H$2),36,IF(L15&gt;=分数线!$H$2,18,0)),IF($D15="文科",IF(AND($N15&gt;=分数线!$C$3,L15&gt;=分数线!$H$3),36,IF(L15&gt;=分数线!$H$3,18,0))))</f>
        <v>0</v>
      </c>
      <c r="U15" s="18">
        <f>IF($D15="理科",IF(AND($N15&gt;=分数线!$C$2,M15&gt;=分数线!$I$2),36,IF(M15&gt;=分数线!$I$2,18,0)),IF($D15="文科",IF(AND($N15&gt;=分数线!$C$3,M15&gt;=分数线!$I$3),36,IF(M15&gt;=分数线!$I$3,18,0))))</f>
        <v>0</v>
      </c>
      <c r="V15" s="18" t="str">
        <f t="shared" si="40"/>
        <v>NULL</v>
      </c>
      <c r="W15" s="18" t="str">
        <f t="shared" si="41"/>
        <v>NULL</v>
      </c>
      <c r="X15" s="26" t="str">
        <f t="shared" si="42"/>
        <v/>
      </c>
      <c r="Y15" s="18" t="str">
        <f t="shared" si="43"/>
        <v>NULL</v>
      </c>
      <c r="Z15" s="26" t="str">
        <f t="shared" si="44"/>
        <v/>
      </c>
      <c r="AA15" s="18" t="str">
        <f t="shared" si="45"/>
        <v>NULL</v>
      </c>
      <c r="AB15" s="26"/>
      <c r="AC15" s="18" t="str">
        <f t="shared" si="46"/>
        <v>NULL</v>
      </c>
      <c r="AD15" s="26"/>
      <c r="AE15" s="18" t="str">
        <f t="shared" si="47"/>
        <v>NULL</v>
      </c>
      <c r="AF15" s="26"/>
      <c r="AG15" s="18" t="str">
        <f t="shared" si="48"/>
        <v>NULL</v>
      </c>
      <c r="AH15" s="26"/>
      <c r="AI15" s="18" t="str">
        <f t="shared" si="49"/>
        <v>NULL</v>
      </c>
      <c r="AJ15" s="18" t="str">
        <f t="shared" si="50"/>
        <v>NULL</v>
      </c>
      <c r="AK15" s="26" t="str">
        <f t="shared" si="51"/>
        <v/>
      </c>
      <c r="AL15" s="18" t="str">
        <f t="shared" si="52"/>
        <v>NULL</v>
      </c>
      <c r="AM15" s="26" t="str">
        <f t="shared" si="53"/>
        <v/>
      </c>
      <c r="AN15" s="18" t="str">
        <f t="shared" si="54"/>
        <v>NULL</v>
      </c>
      <c r="AO15" s="26"/>
      <c r="AP15" s="18" t="str">
        <f t="shared" si="55"/>
        <v>NULL</v>
      </c>
      <c r="AQ15" s="26"/>
      <c r="AR15" s="18" t="str">
        <f t="shared" si="56"/>
        <v>NULL</v>
      </c>
      <c r="AS15" s="26"/>
      <c r="AT15" s="18" t="str">
        <f t="shared" si="3"/>
        <v>NULL</v>
      </c>
      <c r="AU15" s="26"/>
      <c r="AV15" s="18" t="str">
        <f t="shared" si="4"/>
        <v>NULL</v>
      </c>
      <c r="AW15" s="18" t="str">
        <f t="shared" si="5"/>
        <v>NULL</v>
      </c>
      <c r="AX15" s="26" t="str">
        <f t="shared" si="57"/>
        <v/>
      </c>
      <c r="AY15" s="18" t="str">
        <f t="shared" si="6"/>
        <v>NULL</v>
      </c>
      <c r="AZ15" s="26" t="str">
        <f t="shared" si="58"/>
        <v/>
      </c>
      <c r="BA15" s="18" t="str">
        <f t="shared" si="7"/>
        <v>NULL</v>
      </c>
      <c r="BB15" s="26"/>
      <c r="BC15" s="18" t="str">
        <f t="shared" si="8"/>
        <v>NULL</v>
      </c>
      <c r="BD15" s="26"/>
      <c r="BE15" s="18" t="str">
        <f t="shared" si="9"/>
        <v>NULL</v>
      </c>
      <c r="BF15" s="26"/>
      <c r="BG15" s="18" t="str">
        <f t="shared" si="10"/>
        <v>NULL</v>
      </c>
      <c r="BH15" s="26"/>
      <c r="BI15" s="18" t="str">
        <f t="shared" si="11"/>
        <v>NULL</v>
      </c>
      <c r="BJ15" s="18" t="str">
        <f t="shared" si="12"/>
        <v>NULL</v>
      </c>
      <c r="BK15" s="26" t="str">
        <f t="shared" si="59"/>
        <v/>
      </c>
      <c r="BL15" s="18" t="str">
        <f t="shared" si="13"/>
        <v>NULL</v>
      </c>
      <c r="BM15" s="26" t="str">
        <f t="shared" si="60"/>
        <v/>
      </c>
      <c r="BN15" s="18" t="str">
        <f t="shared" si="14"/>
        <v>NULL</v>
      </c>
      <c r="BO15" s="26"/>
      <c r="BP15" s="18" t="str">
        <f t="shared" si="15"/>
        <v>NULL</v>
      </c>
      <c r="BQ15" s="26"/>
      <c r="BR15" s="18" t="str">
        <f t="shared" si="16"/>
        <v>NULL</v>
      </c>
      <c r="BS15" s="26"/>
      <c r="BT15" s="18" t="str">
        <f t="shared" si="17"/>
        <v>NULL</v>
      </c>
      <c r="BU15" s="26"/>
      <c r="BV15" s="18">
        <f t="shared" si="18"/>
        <v>2</v>
      </c>
      <c r="BW15" s="18" t="str">
        <f t="shared" si="19"/>
        <v>阙丽萍</v>
      </c>
      <c r="BX15" s="26">
        <f t="shared" si="61"/>
        <v>9</v>
      </c>
      <c r="BY15" s="18" t="str">
        <f t="shared" si="20"/>
        <v>李希</v>
      </c>
      <c r="BZ15" s="26">
        <f t="shared" si="62"/>
        <v>0</v>
      </c>
      <c r="CA15" s="18" t="str">
        <f t="shared" si="21"/>
        <v>赵顺诚</v>
      </c>
      <c r="CB15" s="26">
        <f t="shared" si="63"/>
        <v>0</v>
      </c>
      <c r="CC15" s="18" t="str">
        <f t="shared" si="22"/>
        <v>吴文艺</v>
      </c>
      <c r="CD15" s="26">
        <f t="shared" si="64"/>
        <v>9</v>
      </c>
      <c r="CE15" s="18" t="str">
        <f t="shared" si="23"/>
        <v>赵香才</v>
      </c>
      <c r="CF15" s="26">
        <f t="shared" si="65"/>
        <v>0</v>
      </c>
      <c r="CG15" s="18" t="str">
        <f t="shared" si="24"/>
        <v>杜基次尔</v>
      </c>
      <c r="CH15" s="26">
        <f t="shared" si="66"/>
        <v>0</v>
      </c>
      <c r="CI15" s="18">
        <f t="shared" si="25"/>
        <v>2</v>
      </c>
      <c r="CJ15" s="18" t="str">
        <f t="shared" si="26"/>
        <v>阙丽萍</v>
      </c>
      <c r="CK15" s="26">
        <f t="shared" si="67"/>
        <v>9</v>
      </c>
      <c r="CL15" s="18" t="str">
        <f t="shared" si="27"/>
        <v>李希</v>
      </c>
      <c r="CM15" s="26">
        <f t="shared" si="68"/>
        <v>0</v>
      </c>
      <c r="CN15" s="18" t="str">
        <f t="shared" si="28"/>
        <v>赵顺诚</v>
      </c>
      <c r="CO15" s="26">
        <f t="shared" si="69"/>
        <v>0</v>
      </c>
      <c r="CP15" s="18" t="str">
        <f t="shared" si="29"/>
        <v>吴文艺/康宇峰</v>
      </c>
      <c r="CQ15" s="26">
        <f t="shared" si="70"/>
        <v>9</v>
      </c>
      <c r="CR15" s="18" t="str">
        <f t="shared" si="30"/>
        <v>赵香才</v>
      </c>
      <c r="CS15" s="26">
        <f t="shared" si="71"/>
        <v>0</v>
      </c>
      <c r="CT15" s="18" t="str">
        <f t="shared" si="31"/>
        <v>杜基次尔</v>
      </c>
      <c r="CU15" s="26">
        <f t="shared" si="72"/>
        <v>0</v>
      </c>
    </row>
    <row r="16" spans="1:99" s="2" customFormat="1" ht="15.75">
      <c r="A16" s="42" t="s">
        <v>144</v>
      </c>
      <c r="B16" s="40" t="s">
        <v>77</v>
      </c>
      <c r="C16" s="59" t="s">
        <v>42</v>
      </c>
      <c r="D16" s="9" t="s">
        <v>9</v>
      </c>
      <c r="E16" s="8" t="str">
        <f t="shared" si="0"/>
        <v/>
      </c>
      <c r="F16" s="9">
        <f t="shared" si="32"/>
        <v>1</v>
      </c>
      <c r="G16" s="10" t="str">
        <f t="shared" si="1"/>
        <v/>
      </c>
      <c r="H16" s="10">
        <f t="shared" si="33"/>
        <v>103</v>
      </c>
      <c r="I16" s="10">
        <f t="shared" si="2"/>
        <v>78</v>
      </c>
      <c r="J16" s="10">
        <f t="shared" si="34"/>
        <v>100</v>
      </c>
      <c r="K16" s="16">
        <f t="shared" si="35"/>
        <v>57</v>
      </c>
      <c r="L16" s="10">
        <f t="shared" si="36"/>
        <v>61</v>
      </c>
      <c r="M16" s="10">
        <f t="shared" si="37"/>
        <v>36</v>
      </c>
      <c r="N16" s="10">
        <f t="shared" si="38"/>
        <v>436</v>
      </c>
      <c r="O16" s="17" t="str">
        <f t="shared" si="39"/>
        <v/>
      </c>
      <c r="P16" s="18">
        <f>IF($D16="理科",IF(AND($N16&gt;=分数线!$C$2,$H16&gt;=分数线!$D$2),36,IF($H16&gt;=分数线!$D$2,18,0)),IF($D16="文科",IF(AND($N16&gt;=分数线!$C$3,$H16&gt;=分数线!$D$3),36,IF($H16&gt;=分数线!$D$3,18,0))))</f>
        <v>0</v>
      </c>
      <c r="Q16" s="18">
        <f>IF($D16="理科",IF(AND($N16&gt;=分数线!$C$2,I16&gt;=分数线!$E$2),36,IF(I16&gt;=分数线!$E$2,18,0)),IF($D16="文科",IF(AND($N16&gt;=分数线!$C$3,I16&gt;=分数线!$E$3),36,IF(I16&gt;=分数线!$E$3,18,0))))</f>
        <v>0</v>
      </c>
      <c r="R16" s="18">
        <f>IF($D16="理科",IF(AND($N16&gt;=分数线!$C$2,J16&gt;=分数线!$F$2),36,IF(J16&gt;=分数线!$F$2,18,0)),IF($D16="文科",IF(AND($N16&gt;=分数线!$C$3,J16&gt;=分数线!$F$3),36,IF(J16&gt;=分数线!$F$3,18,0))))</f>
        <v>18</v>
      </c>
      <c r="S16" s="18">
        <f>IF($D16="理科",IF(AND($N16&gt;=分数线!$C$2,K16&gt;=分数线!$G$2),36,IF(K16&gt;=分数线!$G$2,18,0)),IF($D16="文科",IF(AND($N16&gt;=分数线!$C$3,K16&gt;=分数线!$G$3),36,IF(K16&gt;=分数线!$G$3,18,0))))</f>
        <v>0</v>
      </c>
      <c r="T16" s="18">
        <f>IF($D16="理科",IF(AND($N16&gt;=分数线!$C$2,L16&gt;=分数线!$H$2),36,IF(L16&gt;=分数线!$H$2,18,0)),IF($D16="文科",IF(AND($N16&gt;=分数线!$C$3,L16&gt;=分数线!$H$3),36,IF(L16&gt;=分数线!$H$3,18,0))))</f>
        <v>0</v>
      </c>
      <c r="U16" s="18">
        <f>IF($D16="理科",IF(AND($N16&gt;=分数线!$C$2,M16&gt;=分数线!$I$2),36,IF(M16&gt;=分数线!$I$2,18,0)),IF($D16="文科",IF(AND($N16&gt;=分数线!$C$3,M16&gt;=分数线!$I$3),36,IF(M16&gt;=分数线!$I$3,18,0))))</f>
        <v>0</v>
      </c>
      <c r="V16" s="18" t="str">
        <f t="shared" si="40"/>
        <v>NULL</v>
      </c>
      <c r="W16" s="18" t="str">
        <f t="shared" si="41"/>
        <v>NULL</v>
      </c>
      <c r="X16" s="26" t="str">
        <f t="shared" si="42"/>
        <v/>
      </c>
      <c r="Y16" s="18" t="str">
        <f t="shared" si="43"/>
        <v>NULL</v>
      </c>
      <c r="Z16" s="26" t="str">
        <f t="shared" si="44"/>
        <v/>
      </c>
      <c r="AA16" s="18" t="str">
        <f t="shared" si="45"/>
        <v>NULL</v>
      </c>
      <c r="AB16" s="26"/>
      <c r="AC16" s="18" t="str">
        <f t="shared" si="46"/>
        <v>NULL</v>
      </c>
      <c r="AD16" s="26"/>
      <c r="AE16" s="18" t="str">
        <f t="shared" si="47"/>
        <v>NULL</v>
      </c>
      <c r="AF16" s="26"/>
      <c r="AG16" s="18" t="str">
        <f t="shared" si="48"/>
        <v>NULL</v>
      </c>
      <c r="AH16" s="26"/>
      <c r="AI16" s="18" t="str">
        <f t="shared" si="49"/>
        <v>NULL</v>
      </c>
      <c r="AJ16" s="18" t="str">
        <f t="shared" si="50"/>
        <v>NULL</v>
      </c>
      <c r="AK16" s="26" t="str">
        <f t="shared" si="51"/>
        <v/>
      </c>
      <c r="AL16" s="18" t="str">
        <f t="shared" si="52"/>
        <v>NULL</v>
      </c>
      <c r="AM16" s="26" t="str">
        <f t="shared" si="53"/>
        <v/>
      </c>
      <c r="AN16" s="18" t="str">
        <f t="shared" si="54"/>
        <v>NULL</v>
      </c>
      <c r="AO16" s="26"/>
      <c r="AP16" s="18" t="str">
        <f t="shared" si="55"/>
        <v>NULL</v>
      </c>
      <c r="AQ16" s="26"/>
      <c r="AR16" s="18" t="str">
        <f t="shared" si="56"/>
        <v>NULL</v>
      </c>
      <c r="AS16" s="26"/>
      <c r="AT16" s="18" t="str">
        <f t="shared" si="3"/>
        <v>NULL</v>
      </c>
      <c r="AU16" s="26"/>
      <c r="AV16" s="18" t="str">
        <f t="shared" si="4"/>
        <v>NULL</v>
      </c>
      <c r="AW16" s="18" t="str">
        <f t="shared" si="5"/>
        <v>NULL</v>
      </c>
      <c r="AX16" s="26" t="str">
        <f t="shared" si="57"/>
        <v/>
      </c>
      <c r="AY16" s="18" t="str">
        <f t="shared" si="6"/>
        <v>NULL</v>
      </c>
      <c r="AZ16" s="26" t="str">
        <f t="shared" si="58"/>
        <v/>
      </c>
      <c r="BA16" s="18" t="str">
        <f t="shared" si="7"/>
        <v>NULL</v>
      </c>
      <c r="BB16" s="26"/>
      <c r="BC16" s="18" t="str">
        <f t="shared" si="8"/>
        <v>NULL</v>
      </c>
      <c r="BD16" s="26"/>
      <c r="BE16" s="18" t="str">
        <f t="shared" si="9"/>
        <v>NULL</v>
      </c>
      <c r="BF16" s="26"/>
      <c r="BG16" s="18" t="str">
        <f t="shared" si="10"/>
        <v>NULL</v>
      </c>
      <c r="BH16" s="26"/>
      <c r="BI16" s="18" t="str">
        <f t="shared" si="11"/>
        <v>NULL</v>
      </c>
      <c r="BJ16" s="18" t="str">
        <f t="shared" si="12"/>
        <v>NULL</v>
      </c>
      <c r="BK16" s="26" t="str">
        <f t="shared" si="59"/>
        <v/>
      </c>
      <c r="BL16" s="18" t="str">
        <f t="shared" si="13"/>
        <v>NULL</v>
      </c>
      <c r="BM16" s="26" t="str">
        <f t="shared" si="60"/>
        <v/>
      </c>
      <c r="BN16" s="18" t="str">
        <f t="shared" si="14"/>
        <v>NULL</v>
      </c>
      <c r="BO16" s="26"/>
      <c r="BP16" s="18" t="str">
        <f t="shared" si="15"/>
        <v>NULL</v>
      </c>
      <c r="BQ16" s="26"/>
      <c r="BR16" s="18" t="str">
        <f t="shared" si="16"/>
        <v>NULL</v>
      </c>
      <c r="BS16" s="26"/>
      <c r="BT16" s="18" t="str">
        <f t="shared" si="17"/>
        <v>NULL</v>
      </c>
      <c r="BU16" s="26"/>
      <c r="BV16" s="18">
        <f t="shared" si="18"/>
        <v>2</v>
      </c>
      <c r="BW16" s="18" t="str">
        <f t="shared" si="19"/>
        <v>阙丽萍</v>
      </c>
      <c r="BX16" s="26">
        <f t="shared" si="61"/>
        <v>0</v>
      </c>
      <c r="BY16" s="18" t="str">
        <f t="shared" si="20"/>
        <v>李希</v>
      </c>
      <c r="BZ16" s="26">
        <f t="shared" si="62"/>
        <v>0</v>
      </c>
      <c r="CA16" s="18" t="str">
        <f t="shared" si="21"/>
        <v>赵顺诚</v>
      </c>
      <c r="CB16" s="26">
        <f t="shared" si="63"/>
        <v>9</v>
      </c>
      <c r="CC16" s="18" t="str">
        <f t="shared" si="22"/>
        <v>吴文艺</v>
      </c>
      <c r="CD16" s="26">
        <f t="shared" si="64"/>
        <v>0</v>
      </c>
      <c r="CE16" s="18" t="str">
        <f t="shared" si="23"/>
        <v>赵香才</v>
      </c>
      <c r="CF16" s="26">
        <f t="shared" si="65"/>
        <v>0</v>
      </c>
      <c r="CG16" s="18" t="str">
        <f t="shared" si="24"/>
        <v>杜基次尔</v>
      </c>
      <c r="CH16" s="26">
        <f t="shared" si="66"/>
        <v>0</v>
      </c>
      <c r="CI16" s="18">
        <f t="shared" si="25"/>
        <v>2</v>
      </c>
      <c r="CJ16" s="18" t="str">
        <f t="shared" si="26"/>
        <v>阙丽萍</v>
      </c>
      <c r="CK16" s="26">
        <f t="shared" si="67"/>
        <v>0</v>
      </c>
      <c r="CL16" s="18" t="str">
        <f t="shared" si="27"/>
        <v>李希</v>
      </c>
      <c r="CM16" s="26">
        <f t="shared" si="68"/>
        <v>0</v>
      </c>
      <c r="CN16" s="18" t="str">
        <f t="shared" si="28"/>
        <v>赵顺诚</v>
      </c>
      <c r="CO16" s="26">
        <f t="shared" si="69"/>
        <v>9</v>
      </c>
      <c r="CP16" s="18" t="str">
        <f t="shared" si="29"/>
        <v>吴文艺/康宇峰</v>
      </c>
      <c r="CQ16" s="26">
        <f t="shared" si="70"/>
        <v>0</v>
      </c>
      <c r="CR16" s="18" t="str">
        <f t="shared" si="30"/>
        <v>赵香才</v>
      </c>
      <c r="CS16" s="26">
        <f t="shared" si="71"/>
        <v>0</v>
      </c>
      <c r="CT16" s="18" t="str">
        <f t="shared" si="31"/>
        <v>杜基次尔</v>
      </c>
      <c r="CU16" s="26">
        <f t="shared" si="72"/>
        <v>0</v>
      </c>
    </row>
    <row r="17" spans="1:99" s="2" customFormat="1" ht="15.75">
      <c r="A17" s="42" t="s">
        <v>57</v>
      </c>
      <c r="B17" s="40" t="s">
        <v>96</v>
      </c>
      <c r="C17" s="59" t="s">
        <v>42</v>
      </c>
      <c r="D17" s="9" t="s">
        <v>9</v>
      </c>
      <c r="E17" s="8" t="str">
        <f t="shared" si="0"/>
        <v/>
      </c>
      <c r="F17" s="9">
        <f t="shared" si="32"/>
        <v>1</v>
      </c>
      <c r="G17" s="10" t="str">
        <f t="shared" si="1"/>
        <v/>
      </c>
      <c r="H17" s="10">
        <f t="shared" si="33"/>
        <v>107</v>
      </c>
      <c r="I17" s="10">
        <f t="shared" si="2"/>
        <v>89</v>
      </c>
      <c r="J17" s="10">
        <f t="shared" si="34"/>
        <v>68</v>
      </c>
      <c r="K17" s="16">
        <f t="shared" si="35"/>
        <v>70</v>
      </c>
      <c r="L17" s="10">
        <f t="shared" si="36"/>
        <v>60.5</v>
      </c>
      <c r="M17" s="10">
        <f t="shared" si="37"/>
        <v>58</v>
      </c>
      <c r="N17" s="10">
        <f t="shared" si="38"/>
        <v>453</v>
      </c>
      <c r="O17" s="17" t="str">
        <f t="shared" si="39"/>
        <v/>
      </c>
      <c r="P17" s="18">
        <f>IF($D17="理科",IF(AND($N17&gt;=分数线!$C$2,$H17&gt;=分数线!$D$2),36,IF($H17&gt;=分数线!$D$2,18,0)),IF($D17="文科",IF(AND($N17&gt;=分数线!$C$3,$H17&gt;=分数线!$D$3),36,IF($H17&gt;=分数线!$D$3,18,0))))</f>
        <v>18</v>
      </c>
      <c r="Q17" s="18">
        <f>IF($D17="理科",IF(AND($N17&gt;=分数线!$C$2,I17&gt;=分数线!$E$2),36,IF(I17&gt;=分数线!$E$2,18,0)),IF($D17="文科",IF(AND($N17&gt;=分数线!$C$3,I17&gt;=分数线!$E$3),36,IF(I17&gt;=分数线!$E$3,18,0))))</f>
        <v>18</v>
      </c>
      <c r="R17" s="18">
        <f>IF($D17="理科",IF(AND($N17&gt;=分数线!$C$2,J17&gt;=分数线!$F$2),36,IF(J17&gt;=分数线!$F$2,18,0)),IF($D17="文科",IF(AND($N17&gt;=分数线!$C$3,J17&gt;=分数线!$F$3),36,IF(J17&gt;=分数线!$F$3,18,0))))</f>
        <v>0</v>
      </c>
      <c r="S17" s="18">
        <f>IF($D17="理科",IF(AND($N17&gt;=分数线!$C$2,K17&gt;=分数线!$G$2),36,IF(K17&gt;=分数线!$G$2,18,0)),IF($D17="文科",IF(AND($N17&gt;=分数线!$C$3,K17&gt;=分数线!$G$3),36,IF(K17&gt;=分数线!$G$3,18,0))))</f>
        <v>18</v>
      </c>
      <c r="T17" s="18">
        <f>IF($D17="理科",IF(AND($N17&gt;=分数线!$C$2,L17&gt;=分数线!$H$2),36,IF(L17&gt;=分数线!$H$2,18,0)),IF($D17="文科",IF(AND($N17&gt;=分数线!$C$3,L17&gt;=分数线!$H$3),36,IF(L17&gt;=分数线!$H$3,18,0))))</f>
        <v>0</v>
      </c>
      <c r="U17" s="18">
        <f>IF($D17="理科",IF(AND($N17&gt;=分数线!$C$2,M17&gt;=分数线!$I$2),36,IF(M17&gt;=分数线!$I$2,18,0)),IF($D17="文科",IF(AND($N17&gt;=分数线!$C$3,M17&gt;=分数线!$I$3),36,IF(M17&gt;=分数线!$I$3,18,0))))</f>
        <v>18</v>
      </c>
      <c r="V17" s="18" t="str">
        <f t="shared" si="40"/>
        <v>NULL</v>
      </c>
      <c r="W17" s="18" t="str">
        <f t="shared" si="41"/>
        <v>NULL</v>
      </c>
      <c r="X17" s="26" t="str">
        <f t="shared" si="42"/>
        <v/>
      </c>
      <c r="Y17" s="18" t="str">
        <f t="shared" si="43"/>
        <v>NULL</v>
      </c>
      <c r="Z17" s="26" t="str">
        <f t="shared" si="44"/>
        <v/>
      </c>
      <c r="AA17" s="18" t="str">
        <f t="shared" si="45"/>
        <v>NULL</v>
      </c>
      <c r="AB17" s="26"/>
      <c r="AC17" s="18" t="str">
        <f t="shared" si="46"/>
        <v>NULL</v>
      </c>
      <c r="AD17" s="26"/>
      <c r="AE17" s="18" t="str">
        <f t="shared" si="47"/>
        <v>NULL</v>
      </c>
      <c r="AF17" s="26"/>
      <c r="AG17" s="18" t="str">
        <f t="shared" si="48"/>
        <v>NULL</v>
      </c>
      <c r="AH17" s="26"/>
      <c r="AI17" s="18" t="str">
        <f t="shared" si="49"/>
        <v>NULL</v>
      </c>
      <c r="AJ17" s="18" t="str">
        <f t="shared" si="50"/>
        <v>NULL</v>
      </c>
      <c r="AK17" s="26" t="str">
        <f t="shared" si="51"/>
        <v/>
      </c>
      <c r="AL17" s="18" t="str">
        <f t="shared" si="52"/>
        <v>NULL</v>
      </c>
      <c r="AM17" s="26" t="str">
        <f t="shared" si="53"/>
        <v/>
      </c>
      <c r="AN17" s="18" t="str">
        <f t="shared" si="54"/>
        <v>NULL</v>
      </c>
      <c r="AO17" s="26"/>
      <c r="AP17" s="18" t="str">
        <f t="shared" si="55"/>
        <v>NULL</v>
      </c>
      <c r="AQ17" s="26"/>
      <c r="AR17" s="18" t="str">
        <f t="shared" si="56"/>
        <v>NULL</v>
      </c>
      <c r="AS17" s="26"/>
      <c r="AT17" s="18" t="str">
        <f t="shared" si="3"/>
        <v>NULL</v>
      </c>
      <c r="AU17" s="26"/>
      <c r="AV17" s="18" t="str">
        <f t="shared" si="4"/>
        <v>NULL</v>
      </c>
      <c r="AW17" s="18" t="str">
        <f t="shared" si="5"/>
        <v>NULL</v>
      </c>
      <c r="AX17" s="26" t="str">
        <f t="shared" si="57"/>
        <v/>
      </c>
      <c r="AY17" s="18" t="str">
        <f t="shared" si="6"/>
        <v>NULL</v>
      </c>
      <c r="AZ17" s="26" t="str">
        <f t="shared" si="58"/>
        <v/>
      </c>
      <c r="BA17" s="18" t="str">
        <f t="shared" si="7"/>
        <v>NULL</v>
      </c>
      <c r="BB17" s="26"/>
      <c r="BC17" s="18" t="str">
        <f t="shared" si="8"/>
        <v>NULL</v>
      </c>
      <c r="BD17" s="26"/>
      <c r="BE17" s="18" t="str">
        <f t="shared" si="9"/>
        <v>NULL</v>
      </c>
      <c r="BF17" s="26"/>
      <c r="BG17" s="18" t="str">
        <f t="shared" si="10"/>
        <v>NULL</v>
      </c>
      <c r="BH17" s="26"/>
      <c r="BI17" s="18" t="str">
        <f t="shared" si="11"/>
        <v>NULL</v>
      </c>
      <c r="BJ17" s="18" t="str">
        <f t="shared" si="12"/>
        <v>NULL</v>
      </c>
      <c r="BK17" s="26" t="str">
        <f t="shared" si="59"/>
        <v/>
      </c>
      <c r="BL17" s="18" t="str">
        <f t="shared" si="13"/>
        <v>NULL</v>
      </c>
      <c r="BM17" s="26" t="str">
        <f t="shared" si="60"/>
        <v/>
      </c>
      <c r="BN17" s="18" t="str">
        <f t="shared" si="14"/>
        <v>NULL</v>
      </c>
      <c r="BO17" s="26"/>
      <c r="BP17" s="18" t="str">
        <f t="shared" si="15"/>
        <v>NULL</v>
      </c>
      <c r="BQ17" s="26"/>
      <c r="BR17" s="18" t="str">
        <f t="shared" si="16"/>
        <v>NULL</v>
      </c>
      <c r="BS17" s="26"/>
      <c r="BT17" s="18" t="str">
        <f t="shared" si="17"/>
        <v>NULL</v>
      </c>
      <c r="BU17" s="26"/>
      <c r="BV17" s="18">
        <f t="shared" si="18"/>
        <v>2</v>
      </c>
      <c r="BW17" s="18" t="str">
        <f t="shared" si="19"/>
        <v>阙丽萍</v>
      </c>
      <c r="BX17" s="26">
        <f t="shared" si="61"/>
        <v>9</v>
      </c>
      <c r="BY17" s="18" t="str">
        <f t="shared" si="20"/>
        <v>李希</v>
      </c>
      <c r="BZ17" s="26">
        <f t="shared" si="62"/>
        <v>9</v>
      </c>
      <c r="CA17" s="18" t="str">
        <f t="shared" si="21"/>
        <v>赵顺诚</v>
      </c>
      <c r="CB17" s="26">
        <f t="shared" si="63"/>
        <v>0</v>
      </c>
      <c r="CC17" s="18" t="str">
        <f t="shared" si="22"/>
        <v>吴文艺</v>
      </c>
      <c r="CD17" s="26">
        <f t="shared" si="64"/>
        <v>9</v>
      </c>
      <c r="CE17" s="18" t="str">
        <f t="shared" si="23"/>
        <v>赵香才</v>
      </c>
      <c r="CF17" s="26">
        <f t="shared" si="65"/>
        <v>0</v>
      </c>
      <c r="CG17" s="18" t="str">
        <f t="shared" si="24"/>
        <v>杜基次尔</v>
      </c>
      <c r="CH17" s="26">
        <f t="shared" si="66"/>
        <v>9</v>
      </c>
      <c r="CI17" s="18">
        <f t="shared" si="25"/>
        <v>2</v>
      </c>
      <c r="CJ17" s="18" t="str">
        <f t="shared" si="26"/>
        <v>阙丽萍</v>
      </c>
      <c r="CK17" s="26">
        <f t="shared" si="67"/>
        <v>9</v>
      </c>
      <c r="CL17" s="18" t="str">
        <f t="shared" si="27"/>
        <v>李希</v>
      </c>
      <c r="CM17" s="26">
        <f t="shared" si="68"/>
        <v>9</v>
      </c>
      <c r="CN17" s="18" t="str">
        <f t="shared" si="28"/>
        <v>赵顺诚</v>
      </c>
      <c r="CO17" s="26">
        <f t="shared" si="69"/>
        <v>0</v>
      </c>
      <c r="CP17" s="18" t="str">
        <f t="shared" si="29"/>
        <v>吴文艺/康宇峰</v>
      </c>
      <c r="CQ17" s="26">
        <f t="shared" si="70"/>
        <v>9</v>
      </c>
      <c r="CR17" s="18" t="str">
        <f t="shared" si="30"/>
        <v>赵香才</v>
      </c>
      <c r="CS17" s="26">
        <f t="shared" si="71"/>
        <v>0</v>
      </c>
      <c r="CT17" s="18" t="str">
        <f t="shared" si="31"/>
        <v>杜基次尔</v>
      </c>
      <c r="CU17" s="26">
        <f t="shared" si="72"/>
        <v>9</v>
      </c>
    </row>
    <row r="18" spans="1:99" s="2" customFormat="1" ht="15.75">
      <c r="A18" s="42" t="s">
        <v>154</v>
      </c>
      <c r="B18" s="40" t="s">
        <v>84</v>
      </c>
      <c r="C18" s="59" t="s">
        <v>42</v>
      </c>
      <c r="D18" s="9" t="s">
        <v>9</v>
      </c>
      <c r="E18" s="8" t="str">
        <f t="shared" si="0"/>
        <v/>
      </c>
      <c r="F18" s="9" t="str">
        <f t="shared" si="32"/>
        <v/>
      </c>
      <c r="G18" s="10" t="str">
        <f t="shared" si="1"/>
        <v/>
      </c>
      <c r="H18" s="10">
        <f t="shared" si="33"/>
        <v>101</v>
      </c>
      <c r="I18" s="10">
        <f t="shared" si="2"/>
        <v>73</v>
      </c>
      <c r="J18" s="10">
        <f t="shared" si="34"/>
        <v>67</v>
      </c>
      <c r="K18" s="16">
        <f t="shared" si="35"/>
        <v>64</v>
      </c>
      <c r="L18" s="10">
        <f t="shared" si="36"/>
        <v>66</v>
      </c>
      <c r="M18" s="10">
        <f t="shared" si="37"/>
        <v>54</v>
      </c>
      <c r="N18" s="10">
        <f t="shared" si="38"/>
        <v>425</v>
      </c>
      <c r="O18" s="17" t="str">
        <f t="shared" si="39"/>
        <v/>
      </c>
      <c r="P18" s="18">
        <f>IF($D18="理科",IF(AND($N18&gt;=分数线!$C$2,$H18&gt;=分数线!$D$2),36,IF($H18&gt;=分数线!$D$2,18,0)),IF($D18="文科",IF(AND($N18&gt;=分数线!$C$3,$H18&gt;=分数线!$D$3),36,IF($H18&gt;=分数线!$D$3,18,0))))</f>
        <v>0</v>
      </c>
      <c r="Q18" s="18">
        <f>IF($D18="理科",IF(AND($N18&gt;=分数线!$C$2,I18&gt;=分数线!$E$2),36,IF(I18&gt;=分数线!$E$2,18,0)),IF($D18="文科",IF(AND($N18&gt;=分数线!$C$3,I18&gt;=分数线!$E$3),36,IF(I18&gt;=分数线!$E$3,18,0))))</f>
        <v>0</v>
      </c>
      <c r="R18" s="18">
        <f>IF($D18="理科",IF(AND($N18&gt;=分数线!$C$2,J18&gt;=分数线!$F$2),36,IF(J18&gt;=分数线!$F$2,18,0)),IF($D18="文科",IF(AND($N18&gt;=分数线!$C$3,J18&gt;=分数线!$F$3),36,IF(J18&gt;=分数线!$F$3,18,0))))</f>
        <v>0</v>
      </c>
      <c r="S18" s="18">
        <f>IF($D18="理科",IF(AND($N18&gt;=分数线!$C$2,K18&gt;=分数线!$G$2),36,IF(K18&gt;=分数线!$G$2,18,0)),IF($D18="文科",IF(AND($N18&gt;=分数线!$C$3,K18&gt;=分数线!$G$3),36,IF(K18&gt;=分数线!$G$3,18,0))))</f>
        <v>0</v>
      </c>
      <c r="T18" s="18">
        <f>IF($D18="理科",IF(AND($N18&gt;=分数线!$C$2,L18&gt;=分数线!$H$2),36,IF(L18&gt;=分数线!$H$2,18,0)),IF($D18="文科",IF(AND($N18&gt;=分数线!$C$3,L18&gt;=分数线!$H$3),36,IF(L18&gt;=分数线!$H$3,18,0))))</f>
        <v>18</v>
      </c>
      <c r="U18" s="18">
        <f>IF($D18="理科",IF(AND($N18&gt;=分数线!$C$2,M18&gt;=分数线!$I$2),36,IF(M18&gt;=分数线!$I$2,18,0)),IF($D18="文科",IF(AND($N18&gt;=分数线!$C$3,M18&gt;=分数线!$I$3),36,IF(M18&gt;=分数线!$I$3,18,0))))</f>
        <v>18</v>
      </c>
      <c r="V18" s="18" t="str">
        <f t="shared" si="40"/>
        <v>NULL</v>
      </c>
      <c r="W18" s="18" t="str">
        <f t="shared" si="41"/>
        <v>NULL</v>
      </c>
      <c r="X18" s="26" t="str">
        <f t="shared" si="42"/>
        <v/>
      </c>
      <c r="Y18" s="18" t="str">
        <f t="shared" si="43"/>
        <v>NULL</v>
      </c>
      <c r="Z18" s="26" t="str">
        <f t="shared" si="44"/>
        <v/>
      </c>
      <c r="AA18" s="18" t="str">
        <f t="shared" si="45"/>
        <v>NULL</v>
      </c>
      <c r="AB18" s="26"/>
      <c r="AC18" s="18" t="str">
        <f t="shared" si="46"/>
        <v>NULL</v>
      </c>
      <c r="AD18" s="26"/>
      <c r="AE18" s="18" t="str">
        <f t="shared" si="47"/>
        <v>NULL</v>
      </c>
      <c r="AF18" s="26"/>
      <c r="AG18" s="18" t="str">
        <f t="shared" si="48"/>
        <v>NULL</v>
      </c>
      <c r="AH18" s="26"/>
      <c r="AI18" s="18" t="str">
        <f t="shared" si="49"/>
        <v>NULL</v>
      </c>
      <c r="AJ18" s="18" t="str">
        <f t="shared" si="50"/>
        <v>NULL</v>
      </c>
      <c r="AK18" s="26" t="str">
        <f t="shared" si="51"/>
        <v/>
      </c>
      <c r="AL18" s="18" t="str">
        <f t="shared" si="52"/>
        <v>NULL</v>
      </c>
      <c r="AM18" s="26" t="str">
        <f t="shared" si="53"/>
        <v/>
      </c>
      <c r="AN18" s="18" t="str">
        <f t="shared" si="54"/>
        <v>NULL</v>
      </c>
      <c r="AO18" s="26"/>
      <c r="AP18" s="18" t="str">
        <f t="shared" si="55"/>
        <v>NULL</v>
      </c>
      <c r="AQ18" s="26"/>
      <c r="AR18" s="18" t="str">
        <f t="shared" si="56"/>
        <v>NULL</v>
      </c>
      <c r="AS18" s="26"/>
      <c r="AT18" s="18" t="str">
        <f t="shared" si="3"/>
        <v>NULL</v>
      </c>
      <c r="AU18" s="26"/>
      <c r="AV18" s="18" t="str">
        <f t="shared" si="4"/>
        <v>NULL</v>
      </c>
      <c r="AW18" s="18" t="str">
        <f t="shared" si="5"/>
        <v>NULL</v>
      </c>
      <c r="AX18" s="26" t="str">
        <f t="shared" si="57"/>
        <v/>
      </c>
      <c r="AY18" s="18" t="str">
        <f t="shared" si="6"/>
        <v>NULL</v>
      </c>
      <c r="AZ18" s="26" t="str">
        <f t="shared" si="58"/>
        <v/>
      </c>
      <c r="BA18" s="18" t="str">
        <f t="shared" si="7"/>
        <v>NULL</v>
      </c>
      <c r="BB18" s="26"/>
      <c r="BC18" s="18" t="str">
        <f t="shared" si="8"/>
        <v>NULL</v>
      </c>
      <c r="BD18" s="26"/>
      <c r="BE18" s="18" t="str">
        <f t="shared" si="9"/>
        <v>NULL</v>
      </c>
      <c r="BF18" s="26"/>
      <c r="BG18" s="18" t="str">
        <f t="shared" si="10"/>
        <v>NULL</v>
      </c>
      <c r="BH18" s="26"/>
      <c r="BI18" s="18" t="str">
        <f t="shared" si="11"/>
        <v>NULL</v>
      </c>
      <c r="BJ18" s="18" t="str">
        <f t="shared" si="12"/>
        <v>NULL</v>
      </c>
      <c r="BK18" s="26" t="str">
        <f t="shared" si="59"/>
        <v/>
      </c>
      <c r="BL18" s="18" t="str">
        <f t="shared" si="13"/>
        <v>NULL</v>
      </c>
      <c r="BM18" s="26" t="str">
        <f t="shared" si="60"/>
        <v/>
      </c>
      <c r="BN18" s="18" t="str">
        <f t="shared" si="14"/>
        <v>NULL</v>
      </c>
      <c r="BO18" s="26"/>
      <c r="BP18" s="18" t="str">
        <f t="shared" si="15"/>
        <v>NULL</v>
      </c>
      <c r="BQ18" s="26"/>
      <c r="BR18" s="18" t="str">
        <f t="shared" si="16"/>
        <v>NULL</v>
      </c>
      <c r="BS18" s="26"/>
      <c r="BT18" s="18" t="str">
        <f t="shared" si="17"/>
        <v>NULL</v>
      </c>
      <c r="BU18" s="26"/>
      <c r="BV18" s="18">
        <f t="shared" si="18"/>
        <v>3</v>
      </c>
      <c r="BW18" s="18" t="str">
        <f t="shared" si="19"/>
        <v>曹霞</v>
      </c>
      <c r="BX18" s="26">
        <f t="shared" si="61"/>
        <v>0</v>
      </c>
      <c r="BY18" s="18" t="str">
        <f t="shared" si="20"/>
        <v>余玉红</v>
      </c>
      <c r="BZ18" s="26">
        <f t="shared" si="62"/>
        <v>0</v>
      </c>
      <c r="CA18" s="18" t="str">
        <f t="shared" si="21"/>
        <v>汪睿</v>
      </c>
      <c r="CB18" s="26">
        <f t="shared" si="63"/>
        <v>0</v>
      </c>
      <c r="CC18" s="18" t="str">
        <f t="shared" si="22"/>
        <v>卢银楷</v>
      </c>
      <c r="CD18" s="26">
        <f t="shared" si="64"/>
        <v>0</v>
      </c>
      <c r="CE18" s="18" t="str">
        <f t="shared" si="23"/>
        <v>赵香才</v>
      </c>
      <c r="CF18" s="26">
        <f t="shared" si="65"/>
        <v>9</v>
      </c>
      <c r="CG18" s="18" t="str">
        <f t="shared" si="24"/>
        <v>杜基次尔</v>
      </c>
      <c r="CH18" s="26">
        <f t="shared" si="66"/>
        <v>9</v>
      </c>
      <c r="CI18" s="18">
        <f t="shared" si="25"/>
        <v>3</v>
      </c>
      <c r="CJ18" s="18" t="str">
        <f t="shared" si="26"/>
        <v>曹霞</v>
      </c>
      <c r="CK18" s="26">
        <f t="shared" si="67"/>
        <v>0</v>
      </c>
      <c r="CL18" s="18" t="str">
        <f t="shared" si="27"/>
        <v>余玉红</v>
      </c>
      <c r="CM18" s="26">
        <f t="shared" si="68"/>
        <v>0</v>
      </c>
      <c r="CN18" s="18" t="str">
        <f t="shared" si="28"/>
        <v>汪睿</v>
      </c>
      <c r="CO18" s="26">
        <f t="shared" si="69"/>
        <v>0</v>
      </c>
      <c r="CP18" s="18" t="str">
        <f t="shared" si="29"/>
        <v>赵香才</v>
      </c>
      <c r="CQ18" s="26">
        <f t="shared" si="70"/>
        <v>0</v>
      </c>
      <c r="CR18" s="18" t="str">
        <f t="shared" si="30"/>
        <v>卢银楷</v>
      </c>
      <c r="CS18" s="26">
        <f t="shared" si="71"/>
        <v>9</v>
      </c>
      <c r="CT18" s="18" t="str">
        <f t="shared" si="31"/>
        <v>杜基次尔</v>
      </c>
      <c r="CU18" s="26">
        <f t="shared" si="72"/>
        <v>9</v>
      </c>
    </row>
    <row r="19" spans="1:99" s="2" customFormat="1" ht="15.75">
      <c r="A19" s="42" t="s">
        <v>148</v>
      </c>
      <c r="B19" s="40" t="s">
        <v>80</v>
      </c>
      <c r="C19" s="59" t="s">
        <v>42</v>
      </c>
      <c r="D19" s="9" t="s">
        <v>9</v>
      </c>
      <c r="E19" s="8" t="str">
        <f t="shared" si="0"/>
        <v/>
      </c>
      <c r="F19" s="9" t="str">
        <f t="shared" si="32"/>
        <v/>
      </c>
      <c r="G19" s="10" t="str">
        <f t="shared" si="1"/>
        <v/>
      </c>
      <c r="H19" s="10">
        <f t="shared" si="33"/>
        <v>106</v>
      </c>
      <c r="I19" s="10">
        <f t="shared" si="2"/>
        <v>69</v>
      </c>
      <c r="J19" s="10">
        <f t="shared" si="34"/>
        <v>86</v>
      </c>
      <c r="K19" s="16">
        <f t="shared" si="35"/>
        <v>65.5</v>
      </c>
      <c r="L19" s="10">
        <f t="shared" si="36"/>
        <v>64</v>
      </c>
      <c r="M19" s="10">
        <f t="shared" si="37"/>
        <v>37</v>
      </c>
      <c r="N19" s="10">
        <f t="shared" si="38"/>
        <v>428</v>
      </c>
      <c r="O19" s="17" t="str">
        <f t="shared" si="39"/>
        <v/>
      </c>
      <c r="P19" s="18">
        <f>IF($D19="理科",IF(AND($N19&gt;=分数线!$C$2,$H19&gt;=分数线!$D$2),36,IF($H19&gt;=分数线!$D$2,18,0)),IF($D19="文科",IF(AND($N19&gt;=分数线!$C$3,$H19&gt;=分数线!$D$3),36,IF($H19&gt;=分数线!$D$3,18,0))))</f>
        <v>18</v>
      </c>
      <c r="Q19" s="18">
        <f>IF($D19="理科",IF(AND($N19&gt;=分数线!$C$2,I19&gt;=分数线!$E$2),36,IF(I19&gt;=分数线!$E$2,18,0)),IF($D19="文科",IF(AND($N19&gt;=分数线!$C$3,I19&gt;=分数线!$E$3),36,IF(I19&gt;=分数线!$E$3,18,0))))</f>
        <v>0</v>
      </c>
      <c r="R19" s="18">
        <f>IF($D19="理科",IF(AND($N19&gt;=分数线!$C$2,J19&gt;=分数线!$F$2),36,IF(J19&gt;=分数线!$F$2,18,0)),IF($D19="文科",IF(AND($N19&gt;=分数线!$C$3,J19&gt;=分数线!$F$3),36,IF(J19&gt;=分数线!$F$3,18,0))))</f>
        <v>0</v>
      </c>
      <c r="S19" s="18">
        <f>IF($D19="理科",IF(AND($N19&gt;=分数线!$C$2,K19&gt;=分数线!$G$2),36,IF(K19&gt;=分数线!$G$2,18,0)),IF($D19="文科",IF(AND($N19&gt;=分数线!$C$3,K19&gt;=分数线!$G$3),36,IF(K19&gt;=分数线!$G$3,18,0))))</f>
        <v>0</v>
      </c>
      <c r="T19" s="18">
        <f>IF($D19="理科",IF(AND($N19&gt;=分数线!$C$2,L19&gt;=分数线!$H$2),36,IF(L19&gt;=分数线!$H$2,18,0)),IF($D19="文科",IF(AND($N19&gt;=分数线!$C$3,L19&gt;=分数线!$H$3),36,IF(L19&gt;=分数线!$H$3,18,0))))</f>
        <v>0</v>
      </c>
      <c r="U19" s="18">
        <f>IF($D19="理科",IF(AND($N19&gt;=分数线!$C$2,M19&gt;=分数线!$I$2),36,IF(M19&gt;=分数线!$I$2,18,0)),IF($D19="文科",IF(AND($N19&gt;=分数线!$C$3,M19&gt;=分数线!$I$3),36,IF(M19&gt;=分数线!$I$3,18,0))))</f>
        <v>0</v>
      </c>
      <c r="V19" s="18" t="str">
        <f t="shared" si="40"/>
        <v>NULL</v>
      </c>
      <c r="W19" s="18" t="str">
        <f t="shared" si="41"/>
        <v>NULL</v>
      </c>
      <c r="X19" s="26" t="str">
        <f t="shared" si="42"/>
        <v/>
      </c>
      <c r="Y19" s="18" t="str">
        <f t="shared" si="43"/>
        <v>NULL</v>
      </c>
      <c r="Z19" s="26" t="str">
        <f t="shared" si="44"/>
        <v/>
      </c>
      <c r="AA19" s="18" t="str">
        <f t="shared" si="45"/>
        <v>NULL</v>
      </c>
      <c r="AB19" s="26"/>
      <c r="AC19" s="18" t="str">
        <f t="shared" si="46"/>
        <v>NULL</v>
      </c>
      <c r="AD19" s="26"/>
      <c r="AE19" s="18" t="str">
        <f t="shared" si="47"/>
        <v>NULL</v>
      </c>
      <c r="AF19" s="26"/>
      <c r="AG19" s="18" t="str">
        <f t="shared" si="48"/>
        <v>NULL</v>
      </c>
      <c r="AH19" s="26"/>
      <c r="AI19" s="18" t="str">
        <f t="shared" si="49"/>
        <v>NULL</v>
      </c>
      <c r="AJ19" s="18" t="str">
        <f t="shared" si="50"/>
        <v>NULL</v>
      </c>
      <c r="AK19" s="26" t="str">
        <f t="shared" si="51"/>
        <v/>
      </c>
      <c r="AL19" s="18" t="str">
        <f t="shared" si="52"/>
        <v>NULL</v>
      </c>
      <c r="AM19" s="26" t="str">
        <f t="shared" si="53"/>
        <v/>
      </c>
      <c r="AN19" s="18" t="str">
        <f t="shared" si="54"/>
        <v>NULL</v>
      </c>
      <c r="AO19" s="26"/>
      <c r="AP19" s="18" t="str">
        <f t="shared" si="55"/>
        <v>NULL</v>
      </c>
      <c r="AQ19" s="26"/>
      <c r="AR19" s="18" t="str">
        <f t="shared" si="56"/>
        <v>NULL</v>
      </c>
      <c r="AS19" s="26"/>
      <c r="AT19" s="18" t="str">
        <f t="shared" si="3"/>
        <v>NULL</v>
      </c>
      <c r="AU19" s="26"/>
      <c r="AV19" s="18" t="str">
        <f t="shared" si="4"/>
        <v>NULL</v>
      </c>
      <c r="AW19" s="18" t="str">
        <f t="shared" si="5"/>
        <v>NULL</v>
      </c>
      <c r="AX19" s="26" t="str">
        <f t="shared" si="57"/>
        <v/>
      </c>
      <c r="AY19" s="18" t="str">
        <f t="shared" si="6"/>
        <v>NULL</v>
      </c>
      <c r="AZ19" s="26" t="str">
        <f t="shared" si="58"/>
        <v/>
      </c>
      <c r="BA19" s="18" t="str">
        <f t="shared" si="7"/>
        <v>NULL</v>
      </c>
      <c r="BB19" s="26"/>
      <c r="BC19" s="18" t="str">
        <f t="shared" si="8"/>
        <v>NULL</v>
      </c>
      <c r="BD19" s="26"/>
      <c r="BE19" s="18" t="str">
        <f t="shared" si="9"/>
        <v>NULL</v>
      </c>
      <c r="BF19" s="26"/>
      <c r="BG19" s="18" t="str">
        <f t="shared" si="10"/>
        <v>NULL</v>
      </c>
      <c r="BH19" s="26"/>
      <c r="BI19" s="18" t="str">
        <f t="shared" si="11"/>
        <v>NULL</v>
      </c>
      <c r="BJ19" s="18" t="str">
        <f t="shared" si="12"/>
        <v>NULL</v>
      </c>
      <c r="BK19" s="26" t="str">
        <f t="shared" si="59"/>
        <v/>
      </c>
      <c r="BL19" s="18" t="str">
        <f t="shared" si="13"/>
        <v>NULL</v>
      </c>
      <c r="BM19" s="26" t="str">
        <f t="shared" si="60"/>
        <v/>
      </c>
      <c r="BN19" s="18" t="str">
        <f t="shared" si="14"/>
        <v>NULL</v>
      </c>
      <c r="BO19" s="26"/>
      <c r="BP19" s="18" t="str">
        <f t="shared" si="15"/>
        <v>NULL</v>
      </c>
      <c r="BQ19" s="26"/>
      <c r="BR19" s="18" t="str">
        <f t="shared" si="16"/>
        <v>NULL</v>
      </c>
      <c r="BS19" s="26"/>
      <c r="BT19" s="18" t="str">
        <f t="shared" si="17"/>
        <v>NULL</v>
      </c>
      <c r="BU19" s="26"/>
      <c r="BV19" s="18">
        <f t="shared" si="18"/>
        <v>3</v>
      </c>
      <c r="BW19" s="18" t="str">
        <f t="shared" si="19"/>
        <v>曹霞</v>
      </c>
      <c r="BX19" s="26">
        <f t="shared" si="61"/>
        <v>9</v>
      </c>
      <c r="BY19" s="18" t="str">
        <f t="shared" si="20"/>
        <v>余玉红</v>
      </c>
      <c r="BZ19" s="26">
        <f t="shared" si="62"/>
        <v>0</v>
      </c>
      <c r="CA19" s="18" t="str">
        <f t="shared" si="21"/>
        <v>汪睿</v>
      </c>
      <c r="CB19" s="26">
        <f t="shared" si="63"/>
        <v>0</v>
      </c>
      <c r="CC19" s="18" t="str">
        <f t="shared" si="22"/>
        <v>卢银楷</v>
      </c>
      <c r="CD19" s="26">
        <f t="shared" si="64"/>
        <v>0</v>
      </c>
      <c r="CE19" s="18" t="str">
        <f t="shared" si="23"/>
        <v>赵香才</v>
      </c>
      <c r="CF19" s="26">
        <f t="shared" si="65"/>
        <v>0</v>
      </c>
      <c r="CG19" s="18" t="str">
        <f t="shared" si="24"/>
        <v>杜基次尔</v>
      </c>
      <c r="CH19" s="26">
        <f t="shared" si="66"/>
        <v>0</v>
      </c>
      <c r="CI19" s="18">
        <f t="shared" si="25"/>
        <v>3</v>
      </c>
      <c r="CJ19" s="18" t="str">
        <f t="shared" si="26"/>
        <v>曹霞</v>
      </c>
      <c r="CK19" s="26">
        <f t="shared" si="67"/>
        <v>9</v>
      </c>
      <c r="CL19" s="18" t="str">
        <f t="shared" si="27"/>
        <v>余玉红</v>
      </c>
      <c r="CM19" s="26">
        <f t="shared" si="68"/>
        <v>0</v>
      </c>
      <c r="CN19" s="18" t="str">
        <f t="shared" si="28"/>
        <v>汪睿</v>
      </c>
      <c r="CO19" s="26">
        <f t="shared" si="69"/>
        <v>0</v>
      </c>
      <c r="CP19" s="18" t="str">
        <f t="shared" si="29"/>
        <v>赵香才</v>
      </c>
      <c r="CQ19" s="26">
        <f t="shared" si="70"/>
        <v>0</v>
      </c>
      <c r="CR19" s="18" t="str">
        <f t="shared" si="30"/>
        <v>卢银楷</v>
      </c>
      <c r="CS19" s="26">
        <f t="shared" si="71"/>
        <v>0</v>
      </c>
      <c r="CT19" s="18" t="str">
        <f t="shared" si="31"/>
        <v>杜基次尔</v>
      </c>
      <c r="CU19" s="26">
        <f t="shared" si="72"/>
        <v>0</v>
      </c>
    </row>
    <row r="20" spans="1:99" s="2" customFormat="1" ht="15.75">
      <c r="A20" s="42" t="s">
        <v>175</v>
      </c>
      <c r="B20" s="40" t="s">
        <v>104</v>
      </c>
      <c r="C20" s="59" t="s">
        <v>42</v>
      </c>
      <c r="D20" s="9" t="s">
        <v>9</v>
      </c>
      <c r="E20" s="8" t="str">
        <f t="shared" si="0"/>
        <v/>
      </c>
      <c r="F20" s="9" t="str">
        <f t="shared" si="32"/>
        <v/>
      </c>
      <c r="G20" s="10" t="str">
        <f t="shared" si="1"/>
        <v/>
      </c>
      <c r="H20" s="10">
        <f t="shared" si="33"/>
        <v>113</v>
      </c>
      <c r="I20" s="10">
        <f t="shared" si="2"/>
        <v>94</v>
      </c>
      <c r="J20" s="10">
        <f t="shared" si="34"/>
        <v>90</v>
      </c>
      <c r="K20" s="16">
        <f t="shared" si="35"/>
        <v>65.5</v>
      </c>
      <c r="L20" s="10">
        <f t="shared" si="36"/>
        <v>70</v>
      </c>
      <c r="M20" s="10">
        <f t="shared" si="37"/>
        <v>44</v>
      </c>
      <c r="N20" s="10">
        <f t="shared" si="38"/>
        <v>477</v>
      </c>
      <c r="O20" s="17" t="str">
        <f t="shared" si="39"/>
        <v>本科</v>
      </c>
      <c r="P20" s="18">
        <f>IF($D20="理科",IF(AND($N20&gt;=分数线!$C$2,$H20&gt;=分数线!$D$2),36,IF($H20&gt;=分数线!$D$2,18,0)),IF($D20="文科",IF(AND($N20&gt;=分数线!$C$3,$H20&gt;=分数线!$D$3),36,IF($H20&gt;=分数线!$D$3,18,0))))</f>
        <v>36</v>
      </c>
      <c r="Q20" s="18">
        <f>IF($D20="理科",IF(AND($N20&gt;=分数线!$C$2,I20&gt;=分数线!$E$2),36,IF(I20&gt;=分数线!$E$2,18,0)),IF($D20="文科",IF(AND($N20&gt;=分数线!$C$3,I20&gt;=分数线!$E$3),36,IF(I20&gt;=分数线!$E$3,18,0))))</f>
        <v>36</v>
      </c>
      <c r="R20" s="18">
        <f>IF($D20="理科",IF(AND($N20&gt;=分数线!$C$2,J20&gt;=分数线!$F$2),36,IF(J20&gt;=分数线!$F$2,18,0)),IF($D20="文科",IF(AND($N20&gt;=分数线!$C$3,J20&gt;=分数线!$F$3),36,IF(J20&gt;=分数线!$F$3,18,0))))</f>
        <v>0</v>
      </c>
      <c r="S20" s="18">
        <f>IF($D20="理科",IF(AND($N20&gt;=分数线!$C$2,K20&gt;=分数线!$G$2),36,IF(K20&gt;=分数线!$G$2,18,0)),IF($D20="文科",IF(AND($N20&gt;=分数线!$C$3,K20&gt;=分数线!$G$3),36,IF(K20&gt;=分数线!$G$3,18,0))))</f>
        <v>0</v>
      </c>
      <c r="T20" s="18">
        <f>IF($D20="理科",IF(AND($N20&gt;=分数线!$C$2,L20&gt;=分数线!$H$2),36,IF(L20&gt;=分数线!$H$2,18,0)),IF($D20="文科",IF(AND($N20&gt;=分数线!$C$3,L20&gt;=分数线!$H$3),36,IF(L20&gt;=分数线!$H$3,18,0))))</f>
        <v>36</v>
      </c>
      <c r="U20" s="18">
        <f>IF($D20="理科",IF(AND($N20&gt;=分数线!$C$2,M20&gt;=分数线!$I$2),36,IF(M20&gt;=分数线!$I$2,18,0)),IF($D20="文科",IF(AND($N20&gt;=分数线!$C$3,M20&gt;=分数线!$I$3),36,IF(M20&gt;=分数线!$I$3,18,0))))</f>
        <v>0</v>
      </c>
      <c r="V20" s="18" t="str">
        <f t="shared" si="40"/>
        <v>NULL</v>
      </c>
      <c r="W20" s="18" t="str">
        <f t="shared" si="41"/>
        <v>NULL</v>
      </c>
      <c r="X20" s="26" t="str">
        <f t="shared" si="42"/>
        <v/>
      </c>
      <c r="Y20" s="18" t="str">
        <f t="shared" si="43"/>
        <v>NULL</v>
      </c>
      <c r="Z20" s="26" t="str">
        <f t="shared" si="44"/>
        <v/>
      </c>
      <c r="AA20" s="18" t="str">
        <f t="shared" si="45"/>
        <v>NULL</v>
      </c>
      <c r="AB20" s="26"/>
      <c r="AC20" s="18" t="str">
        <f t="shared" si="46"/>
        <v>NULL</v>
      </c>
      <c r="AD20" s="26"/>
      <c r="AE20" s="18" t="str">
        <f t="shared" si="47"/>
        <v>NULL</v>
      </c>
      <c r="AF20" s="26"/>
      <c r="AG20" s="18" t="str">
        <f t="shared" si="48"/>
        <v>NULL</v>
      </c>
      <c r="AH20" s="26"/>
      <c r="AI20" s="18" t="str">
        <f t="shared" si="49"/>
        <v>NULL</v>
      </c>
      <c r="AJ20" s="18" t="str">
        <f t="shared" si="50"/>
        <v>NULL</v>
      </c>
      <c r="AK20" s="26" t="str">
        <f t="shared" si="51"/>
        <v/>
      </c>
      <c r="AL20" s="18" t="str">
        <f t="shared" si="52"/>
        <v>NULL</v>
      </c>
      <c r="AM20" s="26" t="str">
        <f t="shared" si="53"/>
        <v/>
      </c>
      <c r="AN20" s="18" t="str">
        <f t="shared" si="54"/>
        <v>NULL</v>
      </c>
      <c r="AO20" s="26"/>
      <c r="AP20" s="18" t="str">
        <f t="shared" si="55"/>
        <v>NULL</v>
      </c>
      <c r="AQ20" s="26"/>
      <c r="AR20" s="18" t="str">
        <f t="shared" si="56"/>
        <v>NULL</v>
      </c>
      <c r="AS20" s="26"/>
      <c r="AT20" s="18" t="str">
        <f t="shared" si="3"/>
        <v>NULL</v>
      </c>
      <c r="AU20" s="26"/>
      <c r="AV20" s="18" t="str">
        <f t="shared" si="4"/>
        <v>NULL</v>
      </c>
      <c r="AW20" s="18" t="str">
        <f t="shared" si="5"/>
        <v>NULL</v>
      </c>
      <c r="AX20" s="26" t="str">
        <f t="shared" si="57"/>
        <v/>
      </c>
      <c r="AY20" s="18" t="str">
        <f t="shared" si="6"/>
        <v>NULL</v>
      </c>
      <c r="AZ20" s="26" t="str">
        <f t="shared" si="58"/>
        <v/>
      </c>
      <c r="BA20" s="18" t="str">
        <f t="shared" si="7"/>
        <v>NULL</v>
      </c>
      <c r="BB20" s="26"/>
      <c r="BC20" s="18" t="str">
        <f t="shared" si="8"/>
        <v>NULL</v>
      </c>
      <c r="BD20" s="26"/>
      <c r="BE20" s="18" t="str">
        <f t="shared" si="9"/>
        <v>NULL</v>
      </c>
      <c r="BF20" s="26"/>
      <c r="BG20" s="18" t="str">
        <f t="shared" si="10"/>
        <v>NULL</v>
      </c>
      <c r="BH20" s="26"/>
      <c r="BI20" s="18" t="str">
        <f t="shared" si="11"/>
        <v>NULL</v>
      </c>
      <c r="BJ20" s="18" t="str">
        <f t="shared" si="12"/>
        <v>NULL</v>
      </c>
      <c r="BK20" s="26" t="str">
        <f t="shared" si="59"/>
        <v/>
      </c>
      <c r="BL20" s="18" t="str">
        <f t="shared" si="13"/>
        <v>NULL</v>
      </c>
      <c r="BM20" s="26" t="str">
        <f t="shared" si="60"/>
        <v/>
      </c>
      <c r="BN20" s="18" t="str">
        <f t="shared" si="14"/>
        <v>NULL</v>
      </c>
      <c r="BO20" s="26"/>
      <c r="BP20" s="18" t="str">
        <f t="shared" si="15"/>
        <v>NULL</v>
      </c>
      <c r="BQ20" s="26"/>
      <c r="BR20" s="18" t="str">
        <f t="shared" si="16"/>
        <v>NULL</v>
      </c>
      <c r="BS20" s="26"/>
      <c r="BT20" s="18" t="str">
        <f t="shared" si="17"/>
        <v>NULL</v>
      </c>
      <c r="BU20" s="26"/>
      <c r="BV20" s="18">
        <f t="shared" si="18"/>
        <v>3</v>
      </c>
      <c r="BW20" s="18" t="str">
        <f t="shared" si="19"/>
        <v>曹霞</v>
      </c>
      <c r="BX20" s="26">
        <f t="shared" si="61"/>
        <v>18</v>
      </c>
      <c r="BY20" s="18" t="str">
        <f t="shared" si="20"/>
        <v>余玉红</v>
      </c>
      <c r="BZ20" s="26">
        <f t="shared" si="62"/>
        <v>18</v>
      </c>
      <c r="CA20" s="18" t="str">
        <f t="shared" si="21"/>
        <v>汪睿</v>
      </c>
      <c r="CB20" s="26">
        <f t="shared" si="63"/>
        <v>0</v>
      </c>
      <c r="CC20" s="18" t="str">
        <f t="shared" si="22"/>
        <v>卢银楷</v>
      </c>
      <c r="CD20" s="26">
        <f t="shared" si="64"/>
        <v>0</v>
      </c>
      <c r="CE20" s="18" t="str">
        <f t="shared" si="23"/>
        <v>赵香才</v>
      </c>
      <c r="CF20" s="26">
        <f t="shared" si="65"/>
        <v>18</v>
      </c>
      <c r="CG20" s="18" t="str">
        <f t="shared" si="24"/>
        <v>杜基次尔</v>
      </c>
      <c r="CH20" s="26">
        <f t="shared" si="66"/>
        <v>0</v>
      </c>
      <c r="CI20" s="18">
        <f t="shared" si="25"/>
        <v>3</v>
      </c>
      <c r="CJ20" s="18" t="str">
        <f t="shared" si="26"/>
        <v>曹霞</v>
      </c>
      <c r="CK20" s="26">
        <f t="shared" si="67"/>
        <v>18</v>
      </c>
      <c r="CL20" s="18" t="str">
        <f t="shared" si="27"/>
        <v>余玉红</v>
      </c>
      <c r="CM20" s="26">
        <f t="shared" si="68"/>
        <v>18</v>
      </c>
      <c r="CN20" s="18" t="str">
        <f t="shared" si="28"/>
        <v>汪睿</v>
      </c>
      <c r="CO20" s="26">
        <f t="shared" si="69"/>
        <v>0</v>
      </c>
      <c r="CP20" s="18" t="str">
        <f t="shared" si="29"/>
        <v>赵香才</v>
      </c>
      <c r="CQ20" s="26">
        <f t="shared" si="70"/>
        <v>0</v>
      </c>
      <c r="CR20" s="18" t="str">
        <f t="shared" si="30"/>
        <v>卢银楷</v>
      </c>
      <c r="CS20" s="26">
        <f t="shared" si="71"/>
        <v>18</v>
      </c>
      <c r="CT20" s="18" t="str">
        <f t="shared" si="31"/>
        <v>杜基次尔</v>
      </c>
      <c r="CU20" s="26">
        <f t="shared" si="72"/>
        <v>0</v>
      </c>
    </row>
    <row r="21" spans="1:99" s="2" customFormat="1" ht="15.75">
      <c r="A21" s="42" t="s">
        <v>46</v>
      </c>
      <c r="B21" s="40" t="s">
        <v>98</v>
      </c>
      <c r="C21" s="59" t="s">
        <v>42</v>
      </c>
      <c r="D21" s="9" t="s">
        <v>9</v>
      </c>
      <c r="E21" s="8" t="str">
        <f t="shared" si="0"/>
        <v/>
      </c>
      <c r="F21" s="9" t="str">
        <f t="shared" si="32"/>
        <v/>
      </c>
      <c r="G21" s="10" t="str">
        <f t="shared" si="1"/>
        <v/>
      </c>
      <c r="H21" s="10">
        <f t="shared" si="33"/>
        <v>105</v>
      </c>
      <c r="I21" s="10">
        <f t="shared" si="2"/>
        <v>62</v>
      </c>
      <c r="J21" s="10">
        <f t="shared" si="34"/>
        <v>90</v>
      </c>
      <c r="K21" s="16">
        <f t="shared" si="35"/>
        <v>67.5</v>
      </c>
      <c r="L21" s="10">
        <f t="shared" si="36"/>
        <v>59.5</v>
      </c>
      <c r="M21" s="10">
        <f t="shared" si="37"/>
        <v>57</v>
      </c>
      <c r="N21" s="10">
        <f t="shared" si="38"/>
        <v>441</v>
      </c>
      <c r="O21" s="17" t="str">
        <f t="shared" si="39"/>
        <v/>
      </c>
      <c r="P21" s="18">
        <f>IF($D21="理科",IF(AND($N21&gt;=分数线!$C$2,$H21&gt;=分数线!$D$2),36,IF($H21&gt;=分数线!$D$2,18,0)),IF($D21="文科",IF(AND($N21&gt;=分数线!$C$3,$H21&gt;=分数线!$D$3),36,IF($H21&gt;=分数线!$D$3,18,0))))</f>
        <v>0</v>
      </c>
      <c r="Q21" s="18">
        <f>IF($D21="理科",IF(AND($N21&gt;=分数线!$C$2,I21&gt;=分数线!$E$2),36,IF(I21&gt;=分数线!$E$2,18,0)),IF($D21="文科",IF(AND($N21&gt;=分数线!$C$3,I21&gt;=分数线!$E$3),36,IF(I21&gt;=分数线!$E$3,18,0))))</f>
        <v>0</v>
      </c>
      <c r="R21" s="18">
        <f>IF($D21="理科",IF(AND($N21&gt;=分数线!$C$2,J21&gt;=分数线!$F$2),36,IF(J21&gt;=分数线!$F$2,18,0)),IF($D21="文科",IF(AND($N21&gt;=分数线!$C$3,J21&gt;=分数线!$F$3),36,IF(J21&gt;=分数线!$F$3,18,0))))</f>
        <v>0</v>
      </c>
      <c r="S21" s="18">
        <f>IF($D21="理科",IF(AND($N21&gt;=分数线!$C$2,K21&gt;=分数线!$G$2),36,IF(K21&gt;=分数线!$G$2,18,0)),IF($D21="文科",IF(AND($N21&gt;=分数线!$C$3,K21&gt;=分数线!$G$3),36,IF(K21&gt;=分数线!$G$3,18,0))))</f>
        <v>0</v>
      </c>
      <c r="T21" s="18">
        <f>IF($D21="理科",IF(AND($N21&gt;=分数线!$C$2,L21&gt;=分数线!$H$2),36,IF(L21&gt;=分数线!$H$2,18,0)),IF($D21="文科",IF(AND($N21&gt;=分数线!$C$3,L21&gt;=分数线!$H$3),36,IF(L21&gt;=分数线!$H$3,18,0))))</f>
        <v>0</v>
      </c>
      <c r="U21" s="18">
        <f>IF($D21="理科",IF(AND($N21&gt;=分数线!$C$2,M21&gt;=分数线!$I$2),36,IF(M21&gt;=分数线!$I$2,18,0)),IF($D21="文科",IF(AND($N21&gt;=分数线!$C$3,M21&gt;=分数线!$I$3),36,IF(M21&gt;=分数线!$I$3,18,0))))</f>
        <v>18</v>
      </c>
      <c r="V21" s="18" t="str">
        <f t="shared" si="40"/>
        <v>NULL</v>
      </c>
      <c r="W21" s="18" t="str">
        <f t="shared" si="41"/>
        <v>NULL</v>
      </c>
      <c r="X21" s="26" t="str">
        <f t="shared" si="42"/>
        <v/>
      </c>
      <c r="Y21" s="18" t="str">
        <f t="shared" si="43"/>
        <v>NULL</v>
      </c>
      <c r="Z21" s="26" t="str">
        <f t="shared" si="44"/>
        <v/>
      </c>
      <c r="AA21" s="18" t="str">
        <f t="shared" si="45"/>
        <v>NULL</v>
      </c>
      <c r="AB21" s="26"/>
      <c r="AC21" s="18" t="str">
        <f t="shared" si="46"/>
        <v>NULL</v>
      </c>
      <c r="AD21" s="26"/>
      <c r="AE21" s="18" t="str">
        <f t="shared" si="47"/>
        <v>NULL</v>
      </c>
      <c r="AF21" s="26"/>
      <c r="AG21" s="18" t="str">
        <f t="shared" si="48"/>
        <v>NULL</v>
      </c>
      <c r="AH21" s="26"/>
      <c r="AI21" s="18" t="str">
        <f t="shared" si="49"/>
        <v>NULL</v>
      </c>
      <c r="AJ21" s="18" t="str">
        <f t="shared" si="50"/>
        <v>NULL</v>
      </c>
      <c r="AK21" s="26" t="str">
        <f t="shared" si="51"/>
        <v/>
      </c>
      <c r="AL21" s="18" t="str">
        <f t="shared" si="52"/>
        <v>NULL</v>
      </c>
      <c r="AM21" s="26" t="str">
        <f t="shared" si="53"/>
        <v/>
      </c>
      <c r="AN21" s="18" t="str">
        <f t="shared" si="54"/>
        <v>NULL</v>
      </c>
      <c r="AO21" s="26"/>
      <c r="AP21" s="18" t="str">
        <f t="shared" si="55"/>
        <v>NULL</v>
      </c>
      <c r="AQ21" s="26"/>
      <c r="AR21" s="18" t="str">
        <f t="shared" si="56"/>
        <v>NULL</v>
      </c>
      <c r="AS21" s="26"/>
      <c r="AT21" s="18" t="str">
        <f t="shared" si="3"/>
        <v>NULL</v>
      </c>
      <c r="AU21" s="26"/>
      <c r="AV21" s="18" t="str">
        <f t="shared" si="4"/>
        <v>NULL</v>
      </c>
      <c r="AW21" s="18" t="str">
        <f t="shared" si="5"/>
        <v>NULL</v>
      </c>
      <c r="AX21" s="26" t="str">
        <f t="shared" si="57"/>
        <v/>
      </c>
      <c r="AY21" s="18" t="str">
        <f t="shared" si="6"/>
        <v>NULL</v>
      </c>
      <c r="AZ21" s="26" t="str">
        <f t="shared" si="58"/>
        <v/>
      </c>
      <c r="BA21" s="18" t="str">
        <f t="shared" si="7"/>
        <v>NULL</v>
      </c>
      <c r="BB21" s="26"/>
      <c r="BC21" s="18" t="str">
        <f t="shared" si="8"/>
        <v>NULL</v>
      </c>
      <c r="BD21" s="26"/>
      <c r="BE21" s="18" t="str">
        <f t="shared" si="9"/>
        <v>NULL</v>
      </c>
      <c r="BF21" s="26"/>
      <c r="BG21" s="18" t="str">
        <f t="shared" si="10"/>
        <v>NULL</v>
      </c>
      <c r="BH21" s="26"/>
      <c r="BI21" s="18" t="str">
        <f t="shared" si="11"/>
        <v>NULL</v>
      </c>
      <c r="BJ21" s="18" t="str">
        <f t="shared" si="12"/>
        <v>NULL</v>
      </c>
      <c r="BK21" s="26" t="str">
        <f t="shared" si="59"/>
        <v/>
      </c>
      <c r="BL21" s="18" t="str">
        <f t="shared" si="13"/>
        <v>NULL</v>
      </c>
      <c r="BM21" s="26" t="str">
        <f t="shared" si="60"/>
        <v/>
      </c>
      <c r="BN21" s="18" t="str">
        <f t="shared" si="14"/>
        <v>NULL</v>
      </c>
      <c r="BO21" s="26"/>
      <c r="BP21" s="18" t="str">
        <f t="shared" si="15"/>
        <v>NULL</v>
      </c>
      <c r="BQ21" s="26"/>
      <c r="BR21" s="18" t="str">
        <f t="shared" si="16"/>
        <v>NULL</v>
      </c>
      <c r="BS21" s="26"/>
      <c r="BT21" s="18" t="str">
        <f t="shared" si="17"/>
        <v>NULL</v>
      </c>
      <c r="BU21" s="26"/>
      <c r="BV21" s="18">
        <f t="shared" si="18"/>
        <v>3</v>
      </c>
      <c r="BW21" s="18" t="str">
        <f t="shared" si="19"/>
        <v>曹霞</v>
      </c>
      <c r="BX21" s="26">
        <f t="shared" si="61"/>
        <v>0</v>
      </c>
      <c r="BY21" s="18" t="str">
        <f t="shared" si="20"/>
        <v>余玉红</v>
      </c>
      <c r="BZ21" s="26">
        <f t="shared" si="62"/>
        <v>0</v>
      </c>
      <c r="CA21" s="18" t="str">
        <f t="shared" si="21"/>
        <v>汪睿</v>
      </c>
      <c r="CB21" s="26">
        <f t="shared" si="63"/>
        <v>0</v>
      </c>
      <c r="CC21" s="18" t="str">
        <f t="shared" si="22"/>
        <v>卢银楷</v>
      </c>
      <c r="CD21" s="26">
        <f t="shared" si="64"/>
        <v>0</v>
      </c>
      <c r="CE21" s="18" t="str">
        <f t="shared" si="23"/>
        <v>赵香才</v>
      </c>
      <c r="CF21" s="26">
        <f t="shared" si="65"/>
        <v>0</v>
      </c>
      <c r="CG21" s="18" t="str">
        <f t="shared" si="24"/>
        <v>杜基次尔</v>
      </c>
      <c r="CH21" s="26">
        <f t="shared" si="66"/>
        <v>9</v>
      </c>
      <c r="CI21" s="18">
        <f t="shared" si="25"/>
        <v>3</v>
      </c>
      <c r="CJ21" s="18" t="str">
        <f t="shared" si="26"/>
        <v>曹霞</v>
      </c>
      <c r="CK21" s="26">
        <f t="shared" si="67"/>
        <v>0</v>
      </c>
      <c r="CL21" s="18" t="str">
        <f t="shared" si="27"/>
        <v>余玉红</v>
      </c>
      <c r="CM21" s="26">
        <f t="shared" si="68"/>
        <v>0</v>
      </c>
      <c r="CN21" s="18" t="str">
        <f t="shared" si="28"/>
        <v>汪睿</v>
      </c>
      <c r="CO21" s="26">
        <f t="shared" si="69"/>
        <v>0</v>
      </c>
      <c r="CP21" s="18" t="str">
        <f t="shared" si="29"/>
        <v>赵香才</v>
      </c>
      <c r="CQ21" s="26">
        <f t="shared" si="70"/>
        <v>0</v>
      </c>
      <c r="CR21" s="18" t="str">
        <f t="shared" si="30"/>
        <v>卢银楷</v>
      </c>
      <c r="CS21" s="26">
        <f t="shared" si="71"/>
        <v>0</v>
      </c>
      <c r="CT21" s="18" t="str">
        <f t="shared" si="31"/>
        <v>杜基次尔</v>
      </c>
      <c r="CU21" s="26">
        <f t="shared" si="72"/>
        <v>9</v>
      </c>
    </row>
    <row r="22" spans="1:99" s="2" customFormat="1" ht="15.75">
      <c r="A22" s="42" t="s">
        <v>161</v>
      </c>
      <c r="B22" s="40" t="s">
        <v>89</v>
      </c>
      <c r="C22" s="59" t="s">
        <v>42</v>
      </c>
      <c r="D22" s="9" t="s">
        <v>9</v>
      </c>
      <c r="E22" s="8" t="str">
        <f t="shared" si="0"/>
        <v/>
      </c>
      <c r="F22" s="9" t="str">
        <f t="shared" si="32"/>
        <v/>
      </c>
      <c r="G22" s="10" t="str">
        <f t="shared" si="1"/>
        <v/>
      </c>
      <c r="H22" s="10">
        <f t="shared" si="33"/>
        <v>93</v>
      </c>
      <c r="I22" s="10">
        <f t="shared" si="2"/>
        <v>90</v>
      </c>
      <c r="J22" s="10">
        <f t="shared" si="34"/>
        <v>55</v>
      </c>
      <c r="K22" s="16">
        <f t="shared" si="35"/>
        <v>61</v>
      </c>
      <c r="L22" s="10">
        <f t="shared" si="36"/>
        <v>48.5</v>
      </c>
      <c r="M22" s="10">
        <f t="shared" si="37"/>
        <v>37</v>
      </c>
      <c r="N22" s="10">
        <f t="shared" si="38"/>
        <v>385</v>
      </c>
      <c r="O22" s="17" t="str">
        <f t="shared" si="39"/>
        <v/>
      </c>
      <c r="P22" s="18">
        <f>IF($D22="理科",IF(AND($N22&gt;=分数线!$C$2,$H22&gt;=分数线!$D$2),36,IF($H22&gt;=分数线!$D$2,18,0)),IF($D22="文科",IF(AND($N22&gt;=分数线!$C$3,$H22&gt;=分数线!$D$3),36,IF($H22&gt;=分数线!$D$3,18,0))))</f>
        <v>0</v>
      </c>
      <c r="Q22" s="18">
        <f>IF($D22="理科",IF(AND($N22&gt;=分数线!$C$2,I22&gt;=分数线!$E$2),36,IF(I22&gt;=分数线!$E$2,18,0)),IF($D22="文科",IF(AND($N22&gt;=分数线!$C$3,I22&gt;=分数线!$E$3),36,IF(I22&gt;=分数线!$E$3,18,0))))</f>
        <v>18</v>
      </c>
      <c r="R22" s="18">
        <f>IF($D22="理科",IF(AND($N22&gt;=分数线!$C$2,J22&gt;=分数线!$F$2),36,IF(J22&gt;=分数线!$F$2,18,0)),IF($D22="文科",IF(AND($N22&gt;=分数线!$C$3,J22&gt;=分数线!$F$3),36,IF(J22&gt;=分数线!$F$3,18,0))))</f>
        <v>0</v>
      </c>
      <c r="S22" s="18">
        <f>IF($D22="理科",IF(AND($N22&gt;=分数线!$C$2,K22&gt;=分数线!$G$2),36,IF(K22&gt;=分数线!$G$2,18,0)),IF($D22="文科",IF(AND($N22&gt;=分数线!$C$3,K22&gt;=分数线!$G$3),36,IF(K22&gt;=分数线!$G$3,18,0))))</f>
        <v>0</v>
      </c>
      <c r="T22" s="18">
        <f>IF($D22="理科",IF(AND($N22&gt;=分数线!$C$2,L22&gt;=分数线!$H$2),36,IF(L22&gt;=分数线!$H$2,18,0)),IF($D22="文科",IF(AND($N22&gt;=分数线!$C$3,L22&gt;=分数线!$H$3),36,IF(L22&gt;=分数线!$H$3,18,0))))</f>
        <v>0</v>
      </c>
      <c r="U22" s="18">
        <f>IF($D22="理科",IF(AND($N22&gt;=分数线!$C$2,M22&gt;=分数线!$I$2),36,IF(M22&gt;=分数线!$I$2,18,0)),IF($D22="文科",IF(AND($N22&gt;=分数线!$C$3,M22&gt;=分数线!$I$3),36,IF(M22&gt;=分数线!$I$3,18,0))))</f>
        <v>0</v>
      </c>
      <c r="V22" s="18" t="str">
        <f t="shared" si="40"/>
        <v>NULL</v>
      </c>
      <c r="W22" s="18" t="str">
        <f t="shared" si="41"/>
        <v>NULL</v>
      </c>
      <c r="X22" s="26" t="str">
        <f t="shared" si="42"/>
        <v/>
      </c>
      <c r="Y22" s="18" t="str">
        <f t="shared" si="43"/>
        <v>NULL</v>
      </c>
      <c r="Z22" s="26" t="str">
        <f t="shared" si="44"/>
        <v/>
      </c>
      <c r="AA22" s="18" t="str">
        <f t="shared" si="45"/>
        <v>NULL</v>
      </c>
      <c r="AB22" s="26"/>
      <c r="AC22" s="18" t="str">
        <f t="shared" si="46"/>
        <v>NULL</v>
      </c>
      <c r="AD22" s="26"/>
      <c r="AE22" s="18" t="str">
        <f t="shared" si="47"/>
        <v>NULL</v>
      </c>
      <c r="AF22" s="26"/>
      <c r="AG22" s="18" t="str">
        <f t="shared" si="48"/>
        <v>NULL</v>
      </c>
      <c r="AH22" s="26"/>
      <c r="AI22" s="18" t="str">
        <f t="shared" si="49"/>
        <v>NULL</v>
      </c>
      <c r="AJ22" s="18" t="str">
        <f t="shared" si="50"/>
        <v>NULL</v>
      </c>
      <c r="AK22" s="26" t="str">
        <f t="shared" si="51"/>
        <v/>
      </c>
      <c r="AL22" s="18" t="str">
        <f t="shared" si="52"/>
        <v>NULL</v>
      </c>
      <c r="AM22" s="26" t="str">
        <f t="shared" si="53"/>
        <v/>
      </c>
      <c r="AN22" s="18" t="str">
        <f t="shared" si="54"/>
        <v>NULL</v>
      </c>
      <c r="AO22" s="26"/>
      <c r="AP22" s="18" t="str">
        <f t="shared" si="55"/>
        <v>NULL</v>
      </c>
      <c r="AQ22" s="26"/>
      <c r="AR22" s="18" t="str">
        <f t="shared" si="56"/>
        <v>NULL</v>
      </c>
      <c r="AS22" s="26"/>
      <c r="AT22" s="18" t="str">
        <f t="shared" si="3"/>
        <v>NULL</v>
      </c>
      <c r="AU22" s="26"/>
      <c r="AV22" s="18" t="str">
        <f t="shared" si="4"/>
        <v>NULL</v>
      </c>
      <c r="AW22" s="18" t="str">
        <f t="shared" si="5"/>
        <v>NULL</v>
      </c>
      <c r="AX22" s="26" t="str">
        <f t="shared" si="57"/>
        <v/>
      </c>
      <c r="AY22" s="18" t="str">
        <f t="shared" si="6"/>
        <v>NULL</v>
      </c>
      <c r="AZ22" s="26" t="str">
        <f t="shared" si="58"/>
        <v/>
      </c>
      <c r="BA22" s="18" t="str">
        <f t="shared" si="7"/>
        <v>NULL</v>
      </c>
      <c r="BB22" s="26"/>
      <c r="BC22" s="18" t="str">
        <f t="shared" si="8"/>
        <v>NULL</v>
      </c>
      <c r="BD22" s="26"/>
      <c r="BE22" s="18" t="str">
        <f t="shared" si="9"/>
        <v>NULL</v>
      </c>
      <c r="BF22" s="26"/>
      <c r="BG22" s="18" t="str">
        <f t="shared" si="10"/>
        <v>NULL</v>
      </c>
      <c r="BH22" s="26"/>
      <c r="BI22" s="18" t="str">
        <f t="shared" si="11"/>
        <v>NULL</v>
      </c>
      <c r="BJ22" s="18" t="str">
        <f t="shared" si="12"/>
        <v>NULL</v>
      </c>
      <c r="BK22" s="26" t="str">
        <f t="shared" si="59"/>
        <v/>
      </c>
      <c r="BL22" s="18" t="str">
        <f t="shared" si="13"/>
        <v>NULL</v>
      </c>
      <c r="BM22" s="26" t="str">
        <f t="shared" si="60"/>
        <v/>
      </c>
      <c r="BN22" s="18" t="str">
        <f t="shared" si="14"/>
        <v>NULL</v>
      </c>
      <c r="BO22" s="26"/>
      <c r="BP22" s="18" t="str">
        <f t="shared" si="15"/>
        <v>NULL</v>
      </c>
      <c r="BQ22" s="26"/>
      <c r="BR22" s="18" t="str">
        <f t="shared" si="16"/>
        <v>NULL</v>
      </c>
      <c r="BS22" s="26"/>
      <c r="BT22" s="18" t="str">
        <f t="shared" si="17"/>
        <v>NULL</v>
      </c>
      <c r="BU22" s="26"/>
      <c r="BV22" s="18" t="e">
        <f t="shared" si="18"/>
        <v>#N/A</v>
      </c>
      <c r="BW22" s="18" t="e">
        <f t="shared" si="19"/>
        <v>#N/A</v>
      </c>
      <c r="BX22" s="26">
        <f t="shared" si="61"/>
        <v>0</v>
      </c>
      <c r="BY22" s="18" t="e">
        <f t="shared" si="20"/>
        <v>#N/A</v>
      </c>
      <c r="BZ22" s="26">
        <f t="shared" si="62"/>
        <v>9</v>
      </c>
      <c r="CA22" s="18" t="str">
        <f t="shared" si="21"/>
        <v>汪睿</v>
      </c>
      <c r="CB22" s="26">
        <f t="shared" si="63"/>
        <v>0</v>
      </c>
      <c r="CC22" s="18" t="e">
        <f t="shared" si="22"/>
        <v>#N/A</v>
      </c>
      <c r="CD22" s="26">
        <f t="shared" si="64"/>
        <v>0</v>
      </c>
      <c r="CE22" s="18" t="e">
        <f t="shared" si="23"/>
        <v>#N/A</v>
      </c>
      <c r="CF22" s="26">
        <f t="shared" si="65"/>
        <v>0</v>
      </c>
      <c r="CG22" s="18" t="e">
        <f t="shared" si="24"/>
        <v>#N/A</v>
      </c>
      <c r="CH22" s="26">
        <f t="shared" si="66"/>
        <v>0</v>
      </c>
      <c r="CI22" s="18">
        <f t="shared" si="25"/>
        <v>3</v>
      </c>
      <c r="CJ22" s="18" t="str">
        <f t="shared" si="26"/>
        <v>曹霞</v>
      </c>
      <c r="CK22" s="26">
        <f t="shared" si="67"/>
        <v>0</v>
      </c>
      <c r="CL22" s="18" t="str">
        <f t="shared" si="27"/>
        <v>余玉红</v>
      </c>
      <c r="CM22" s="26">
        <f t="shared" si="68"/>
        <v>9</v>
      </c>
      <c r="CN22" s="18" t="str">
        <f t="shared" si="28"/>
        <v>汪睿</v>
      </c>
      <c r="CO22" s="26">
        <f t="shared" si="69"/>
        <v>0</v>
      </c>
      <c r="CP22" s="18" t="str">
        <f t="shared" si="29"/>
        <v>赵香才</v>
      </c>
      <c r="CQ22" s="26">
        <f t="shared" si="70"/>
        <v>0</v>
      </c>
      <c r="CR22" s="18" t="str">
        <f t="shared" si="30"/>
        <v>卢银楷</v>
      </c>
      <c r="CS22" s="26">
        <f t="shared" si="71"/>
        <v>0</v>
      </c>
      <c r="CT22" s="18" t="str">
        <f t="shared" si="31"/>
        <v>杜基次尔</v>
      </c>
      <c r="CU22" s="26">
        <f t="shared" si="72"/>
        <v>0</v>
      </c>
    </row>
    <row r="23" spans="1:99" s="2" customFormat="1" ht="15.75">
      <c r="A23" s="42" t="s">
        <v>234</v>
      </c>
      <c r="B23" s="40" t="s">
        <v>239</v>
      </c>
      <c r="C23" s="59" t="s">
        <v>42</v>
      </c>
      <c r="D23" s="9" t="s">
        <v>9</v>
      </c>
      <c r="E23" s="8" t="str">
        <f t="shared" si="0"/>
        <v/>
      </c>
      <c r="F23" s="9" t="str">
        <f t="shared" si="32"/>
        <v/>
      </c>
      <c r="G23" s="10" t="str">
        <f t="shared" si="1"/>
        <v/>
      </c>
      <c r="H23" s="10">
        <f t="shared" si="33"/>
        <v>80</v>
      </c>
      <c r="I23" s="10">
        <f t="shared" si="2"/>
        <v>12</v>
      </c>
      <c r="J23" s="10">
        <f t="shared" si="34"/>
        <v>23</v>
      </c>
      <c r="K23" s="16">
        <f t="shared" si="35"/>
        <v>40</v>
      </c>
      <c r="L23" s="10">
        <f t="shared" si="36"/>
        <v>44.5</v>
      </c>
      <c r="M23" s="10">
        <f t="shared" si="37"/>
        <v>37</v>
      </c>
      <c r="N23" s="10">
        <f t="shared" si="38"/>
        <v>237</v>
      </c>
      <c r="O23" s="17" t="str">
        <f t="shared" si="39"/>
        <v/>
      </c>
      <c r="P23" s="18">
        <f>IF($D23="理科",IF(AND($N23&gt;=分数线!$C$2,$H23&gt;=分数线!$D$2),36,IF($H23&gt;=分数线!$D$2,18,0)),IF($D23="文科",IF(AND($N23&gt;=分数线!$C$3,$H23&gt;=分数线!$D$3),36,IF($H23&gt;=分数线!$D$3,18,0))))</f>
        <v>0</v>
      </c>
      <c r="Q23" s="18">
        <f>IF($D23="理科",IF(AND($N23&gt;=分数线!$C$2,I23&gt;=分数线!$E$2),36,IF(I23&gt;=分数线!$E$2,18,0)),IF($D23="文科",IF(AND($N23&gt;=分数线!$C$3,I23&gt;=分数线!$E$3),36,IF(I23&gt;=分数线!$E$3,18,0))))</f>
        <v>0</v>
      </c>
      <c r="R23" s="18">
        <f>IF($D23="理科",IF(AND($N23&gt;=分数线!$C$2,J23&gt;=分数线!$F$2),36,IF(J23&gt;=分数线!$F$2,18,0)),IF($D23="文科",IF(AND($N23&gt;=分数线!$C$3,J23&gt;=分数线!$F$3),36,IF(J23&gt;=分数线!$F$3,18,0))))</f>
        <v>0</v>
      </c>
      <c r="S23" s="18">
        <f>IF($D23="理科",IF(AND($N23&gt;=分数线!$C$2,K23&gt;=分数线!$G$2),36,IF(K23&gt;=分数线!$G$2,18,0)),IF($D23="文科",IF(AND($N23&gt;=分数线!$C$3,K23&gt;=分数线!$G$3),36,IF(K23&gt;=分数线!$G$3,18,0))))</f>
        <v>0</v>
      </c>
      <c r="T23" s="18">
        <f>IF($D23="理科",IF(AND($N23&gt;=分数线!$C$2,L23&gt;=分数线!$H$2),36,IF(L23&gt;=分数线!$H$2,18,0)),IF($D23="文科",IF(AND($N23&gt;=分数线!$C$3,L23&gt;=分数线!$H$3),36,IF(L23&gt;=分数线!$H$3,18,0))))</f>
        <v>0</v>
      </c>
      <c r="U23" s="18">
        <f>IF($D23="理科",IF(AND($N23&gt;=分数线!$C$2,M23&gt;=分数线!$I$2),36,IF(M23&gt;=分数线!$I$2,18,0)),IF($D23="文科",IF(AND($N23&gt;=分数线!$C$3,M23&gt;=分数线!$I$3),36,IF(M23&gt;=分数线!$I$3,18,0))))</f>
        <v>0</v>
      </c>
      <c r="V23" s="18" t="str">
        <f t="shared" si="40"/>
        <v>NULL</v>
      </c>
      <c r="W23" s="18" t="str">
        <f t="shared" si="41"/>
        <v>NULL</v>
      </c>
      <c r="X23" s="26" t="str">
        <f t="shared" si="42"/>
        <v/>
      </c>
      <c r="Y23" s="18" t="str">
        <f t="shared" si="43"/>
        <v>NULL</v>
      </c>
      <c r="Z23" s="26" t="str">
        <f t="shared" si="44"/>
        <v/>
      </c>
      <c r="AA23" s="18" t="str">
        <f t="shared" si="45"/>
        <v>NULL</v>
      </c>
      <c r="AB23" s="26"/>
      <c r="AC23" s="18" t="str">
        <f t="shared" si="46"/>
        <v>NULL</v>
      </c>
      <c r="AD23" s="26"/>
      <c r="AE23" s="18" t="str">
        <f t="shared" si="47"/>
        <v>NULL</v>
      </c>
      <c r="AF23" s="26"/>
      <c r="AG23" s="18" t="str">
        <f t="shared" si="48"/>
        <v>NULL</v>
      </c>
      <c r="AH23" s="26"/>
      <c r="AI23" s="18" t="str">
        <f t="shared" si="49"/>
        <v>NULL</v>
      </c>
      <c r="AJ23" s="18" t="str">
        <f t="shared" si="50"/>
        <v>NULL</v>
      </c>
      <c r="AK23" s="26" t="str">
        <f t="shared" si="51"/>
        <v/>
      </c>
      <c r="AL23" s="18" t="str">
        <f t="shared" si="52"/>
        <v>NULL</v>
      </c>
      <c r="AM23" s="26" t="str">
        <f t="shared" si="53"/>
        <v/>
      </c>
      <c r="AN23" s="18" t="str">
        <f t="shared" si="54"/>
        <v>NULL</v>
      </c>
      <c r="AO23" s="26"/>
      <c r="AP23" s="18" t="str">
        <f t="shared" si="55"/>
        <v>NULL</v>
      </c>
      <c r="AQ23" s="26"/>
      <c r="AR23" s="18" t="str">
        <f t="shared" si="56"/>
        <v>NULL</v>
      </c>
      <c r="AS23" s="26"/>
      <c r="AT23" s="18" t="str">
        <f t="shared" si="3"/>
        <v>NULL</v>
      </c>
      <c r="AU23" s="26"/>
      <c r="AV23" s="18" t="str">
        <f t="shared" si="4"/>
        <v>NULL</v>
      </c>
      <c r="AW23" s="18" t="str">
        <f t="shared" si="5"/>
        <v>NULL</v>
      </c>
      <c r="AX23" s="26" t="str">
        <f t="shared" si="57"/>
        <v/>
      </c>
      <c r="AY23" s="18" t="str">
        <f t="shared" si="6"/>
        <v>NULL</v>
      </c>
      <c r="AZ23" s="26" t="str">
        <f t="shared" si="58"/>
        <v/>
      </c>
      <c r="BA23" s="18" t="str">
        <f t="shared" si="7"/>
        <v>NULL</v>
      </c>
      <c r="BB23" s="26"/>
      <c r="BC23" s="18" t="str">
        <f t="shared" si="8"/>
        <v>NULL</v>
      </c>
      <c r="BD23" s="26"/>
      <c r="BE23" s="18" t="str">
        <f t="shared" si="9"/>
        <v>NULL</v>
      </c>
      <c r="BF23" s="26"/>
      <c r="BG23" s="18" t="str">
        <f t="shared" si="10"/>
        <v>NULL</v>
      </c>
      <c r="BH23" s="26"/>
      <c r="BI23" s="18" t="str">
        <f t="shared" si="11"/>
        <v>NULL</v>
      </c>
      <c r="BJ23" s="18" t="str">
        <f t="shared" si="12"/>
        <v>NULL</v>
      </c>
      <c r="BK23" s="26" t="str">
        <f t="shared" si="59"/>
        <v/>
      </c>
      <c r="BL23" s="18" t="str">
        <f t="shared" si="13"/>
        <v>NULL</v>
      </c>
      <c r="BM23" s="26" t="str">
        <f t="shared" si="60"/>
        <v/>
      </c>
      <c r="BN23" s="18" t="str">
        <f t="shared" si="14"/>
        <v>NULL</v>
      </c>
      <c r="BO23" s="26"/>
      <c r="BP23" s="18" t="str">
        <f t="shared" si="15"/>
        <v>NULL</v>
      </c>
      <c r="BQ23" s="26"/>
      <c r="BR23" s="18" t="str">
        <f t="shared" si="16"/>
        <v>NULL</v>
      </c>
      <c r="BS23" s="26"/>
      <c r="BT23" s="18" t="str">
        <f t="shared" si="17"/>
        <v>NULL</v>
      </c>
      <c r="BU23" s="26"/>
      <c r="BV23" s="18" t="e">
        <f t="shared" si="18"/>
        <v>#N/A</v>
      </c>
      <c r="BW23" s="18" t="e">
        <f t="shared" si="19"/>
        <v>#N/A</v>
      </c>
      <c r="BX23" s="26">
        <f t="shared" si="61"/>
        <v>0</v>
      </c>
      <c r="BY23" s="18" t="e">
        <f t="shared" si="20"/>
        <v>#N/A</v>
      </c>
      <c r="BZ23" s="26">
        <f t="shared" si="62"/>
        <v>0</v>
      </c>
      <c r="CA23" s="18" t="str">
        <f t="shared" si="21"/>
        <v>汪睿</v>
      </c>
      <c r="CB23" s="26">
        <f t="shared" si="63"/>
        <v>0</v>
      </c>
      <c r="CC23" s="18" t="e">
        <f t="shared" si="22"/>
        <v>#N/A</v>
      </c>
      <c r="CD23" s="26">
        <f t="shared" si="64"/>
        <v>0</v>
      </c>
      <c r="CE23" s="18" t="e">
        <f t="shared" si="23"/>
        <v>#N/A</v>
      </c>
      <c r="CF23" s="26">
        <f t="shared" si="65"/>
        <v>0</v>
      </c>
      <c r="CG23" s="18" t="e">
        <f t="shared" si="24"/>
        <v>#N/A</v>
      </c>
      <c r="CH23" s="26">
        <f t="shared" si="66"/>
        <v>0</v>
      </c>
      <c r="CI23" s="18">
        <f t="shared" si="25"/>
        <v>3</v>
      </c>
      <c r="CJ23" s="18" t="str">
        <f t="shared" si="26"/>
        <v>曹霞</v>
      </c>
      <c r="CK23" s="26">
        <f t="shared" si="67"/>
        <v>0</v>
      </c>
      <c r="CL23" s="18" t="str">
        <f t="shared" si="27"/>
        <v>余玉红</v>
      </c>
      <c r="CM23" s="26">
        <f t="shared" si="68"/>
        <v>0</v>
      </c>
      <c r="CN23" s="18" t="str">
        <f t="shared" si="28"/>
        <v>汪睿</v>
      </c>
      <c r="CO23" s="26">
        <f t="shared" si="69"/>
        <v>0</v>
      </c>
      <c r="CP23" s="18" t="str">
        <f t="shared" si="29"/>
        <v>赵香才</v>
      </c>
      <c r="CQ23" s="26">
        <f t="shared" si="70"/>
        <v>0</v>
      </c>
      <c r="CR23" s="18" t="str">
        <f t="shared" si="30"/>
        <v>卢银楷</v>
      </c>
      <c r="CS23" s="26">
        <f t="shared" si="71"/>
        <v>0</v>
      </c>
      <c r="CT23" s="18" t="str">
        <f t="shared" si="31"/>
        <v>杜基次尔</v>
      </c>
      <c r="CU23" s="26">
        <f t="shared" si="72"/>
        <v>0</v>
      </c>
    </row>
    <row r="24" spans="1:99" s="2" customFormat="1" ht="15.75">
      <c r="A24" s="42" t="s">
        <v>177</v>
      </c>
      <c r="B24" s="40" t="s">
        <v>105</v>
      </c>
      <c r="C24" s="59" t="s">
        <v>42</v>
      </c>
      <c r="D24" s="9" t="s">
        <v>9</v>
      </c>
      <c r="E24" s="8" t="str">
        <f t="shared" si="0"/>
        <v/>
      </c>
      <c r="F24" s="9" t="str">
        <f t="shared" si="32"/>
        <v/>
      </c>
      <c r="G24" s="10" t="str">
        <f t="shared" si="1"/>
        <v/>
      </c>
      <c r="H24" s="10">
        <f t="shared" si="33"/>
        <v>97</v>
      </c>
      <c r="I24" s="10">
        <f t="shared" si="2"/>
        <v>71</v>
      </c>
      <c r="J24" s="10">
        <f t="shared" si="34"/>
        <v>31</v>
      </c>
      <c r="K24" s="16">
        <f t="shared" si="35"/>
        <v>64</v>
      </c>
      <c r="L24" s="10">
        <f t="shared" si="36"/>
        <v>47.5</v>
      </c>
      <c r="M24" s="10">
        <f t="shared" si="37"/>
        <v>38</v>
      </c>
      <c r="N24" s="10">
        <f t="shared" si="38"/>
        <v>349</v>
      </c>
      <c r="O24" s="17" t="str">
        <f t="shared" si="39"/>
        <v/>
      </c>
      <c r="P24" s="18">
        <f>IF($D24="理科",IF(AND($N24&gt;=分数线!$C$2,$H24&gt;=分数线!$D$2),36,IF($H24&gt;=分数线!$D$2,18,0)),IF($D24="文科",IF(AND($N24&gt;=分数线!$C$3,$H24&gt;=分数线!$D$3),36,IF($H24&gt;=分数线!$D$3,18,0))))</f>
        <v>0</v>
      </c>
      <c r="Q24" s="18">
        <f>IF($D24="理科",IF(AND($N24&gt;=分数线!$C$2,I24&gt;=分数线!$E$2),36,IF(I24&gt;=分数线!$E$2,18,0)),IF($D24="文科",IF(AND($N24&gt;=分数线!$C$3,I24&gt;=分数线!$E$3),36,IF(I24&gt;=分数线!$E$3,18,0))))</f>
        <v>0</v>
      </c>
      <c r="R24" s="18">
        <f>IF($D24="理科",IF(AND($N24&gt;=分数线!$C$2,J24&gt;=分数线!$F$2),36,IF(J24&gt;=分数线!$F$2,18,0)),IF($D24="文科",IF(AND($N24&gt;=分数线!$C$3,J24&gt;=分数线!$F$3),36,IF(J24&gt;=分数线!$F$3,18,0))))</f>
        <v>0</v>
      </c>
      <c r="S24" s="18">
        <f>IF($D24="理科",IF(AND($N24&gt;=分数线!$C$2,K24&gt;=分数线!$G$2),36,IF(K24&gt;=分数线!$G$2,18,0)),IF($D24="文科",IF(AND($N24&gt;=分数线!$C$3,K24&gt;=分数线!$G$3),36,IF(K24&gt;=分数线!$G$3,18,0))))</f>
        <v>0</v>
      </c>
      <c r="T24" s="18">
        <f>IF($D24="理科",IF(AND($N24&gt;=分数线!$C$2,L24&gt;=分数线!$H$2),36,IF(L24&gt;=分数线!$H$2,18,0)),IF($D24="文科",IF(AND($N24&gt;=分数线!$C$3,L24&gt;=分数线!$H$3),36,IF(L24&gt;=分数线!$H$3,18,0))))</f>
        <v>0</v>
      </c>
      <c r="U24" s="18">
        <f>IF($D24="理科",IF(AND($N24&gt;=分数线!$C$2,M24&gt;=分数线!$I$2),36,IF(M24&gt;=分数线!$I$2,18,0)),IF($D24="文科",IF(AND($N24&gt;=分数线!$C$3,M24&gt;=分数线!$I$3),36,IF(M24&gt;=分数线!$I$3,18,0))))</f>
        <v>0</v>
      </c>
      <c r="V24" s="18" t="str">
        <f t="shared" si="40"/>
        <v>NULL</v>
      </c>
      <c r="W24" s="18" t="str">
        <f t="shared" si="41"/>
        <v>NULL</v>
      </c>
      <c r="X24" s="26" t="str">
        <f t="shared" si="42"/>
        <v/>
      </c>
      <c r="Y24" s="18" t="str">
        <f t="shared" si="43"/>
        <v>NULL</v>
      </c>
      <c r="Z24" s="26" t="str">
        <f t="shared" si="44"/>
        <v/>
      </c>
      <c r="AA24" s="18" t="str">
        <f t="shared" si="45"/>
        <v>NULL</v>
      </c>
      <c r="AB24" s="26"/>
      <c r="AC24" s="18" t="str">
        <f t="shared" si="46"/>
        <v>NULL</v>
      </c>
      <c r="AD24" s="26"/>
      <c r="AE24" s="18" t="str">
        <f t="shared" si="47"/>
        <v>NULL</v>
      </c>
      <c r="AF24" s="26"/>
      <c r="AG24" s="18" t="str">
        <f t="shared" si="48"/>
        <v>NULL</v>
      </c>
      <c r="AH24" s="26"/>
      <c r="AI24" s="18" t="str">
        <f t="shared" si="49"/>
        <v>NULL</v>
      </c>
      <c r="AJ24" s="18" t="str">
        <f t="shared" si="50"/>
        <v>NULL</v>
      </c>
      <c r="AK24" s="26" t="str">
        <f t="shared" si="51"/>
        <v/>
      </c>
      <c r="AL24" s="18" t="str">
        <f t="shared" si="52"/>
        <v>NULL</v>
      </c>
      <c r="AM24" s="26" t="str">
        <f t="shared" si="53"/>
        <v/>
      </c>
      <c r="AN24" s="18" t="str">
        <f t="shared" si="54"/>
        <v>NULL</v>
      </c>
      <c r="AO24" s="26"/>
      <c r="AP24" s="18" t="str">
        <f t="shared" si="55"/>
        <v>NULL</v>
      </c>
      <c r="AQ24" s="26"/>
      <c r="AR24" s="18" t="str">
        <f t="shared" si="56"/>
        <v>NULL</v>
      </c>
      <c r="AS24" s="26"/>
      <c r="AT24" s="18" t="str">
        <f t="shared" si="3"/>
        <v>NULL</v>
      </c>
      <c r="AU24" s="26"/>
      <c r="AV24" s="18" t="str">
        <f t="shared" si="4"/>
        <v>NULL</v>
      </c>
      <c r="AW24" s="18" t="str">
        <f t="shared" si="5"/>
        <v>NULL</v>
      </c>
      <c r="AX24" s="26" t="str">
        <f t="shared" si="57"/>
        <v/>
      </c>
      <c r="AY24" s="18" t="str">
        <f t="shared" si="6"/>
        <v>NULL</v>
      </c>
      <c r="AZ24" s="26" t="str">
        <f t="shared" si="58"/>
        <v/>
      </c>
      <c r="BA24" s="18" t="str">
        <f t="shared" si="7"/>
        <v>NULL</v>
      </c>
      <c r="BB24" s="26"/>
      <c r="BC24" s="18" t="str">
        <f t="shared" si="8"/>
        <v>NULL</v>
      </c>
      <c r="BD24" s="26"/>
      <c r="BE24" s="18" t="str">
        <f t="shared" si="9"/>
        <v>NULL</v>
      </c>
      <c r="BF24" s="26"/>
      <c r="BG24" s="18" t="str">
        <f t="shared" si="10"/>
        <v>NULL</v>
      </c>
      <c r="BH24" s="26"/>
      <c r="BI24" s="18" t="str">
        <f t="shared" si="11"/>
        <v>NULL</v>
      </c>
      <c r="BJ24" s="18" t="str">
        <f t="shared" si="12"/>
        <v>NULL</v>
      </c>
      <c r="BK24" s="26" t="str">
        <f t="shared" si="59"/>
        <v/>
      </c>
      <c r="BL24" s="18" t="str">
        <f t="shared" si="13"/>
        <v>NULL</v>
      </c>
      <c r="BM24" s="26" t="str">
        <f t="shared" si="60"/>
        <v/>
      </c>
      <c r="BN24" s="18" t="str">
        <f t="shared" si="14"/>
        <v>NULL</v>
      </c>
      <c r="BO24" s="26"/>
      <c r="BP24" s="18" t="str">
        <f t="shared" si="15"/>
        <v>NULL</v>
      </c>
      <c r="BQ24" s="26"/>
      <c r="BR24" s="18" t="str">
        <f t="shared" si="16"/>
        <v>NULL</v>
      </c>
      <c r="BS24" s="26"/>
      <c r="BT24" s="18" t="str">
        <f t="shared" si="17"/>
        <v>NULL</v>
      </c>
      <c r="BU24" s="26"/>
      <c r="BV24" s="18">
        <f t="shared" si="18"/>
        <v>4</v>
      </c>
      <c r="BW24" s="18" t="str">
        <f t="shared" si="19"/>
        <v>曹霞</v>
      </c>
      <c r="BX24" s="26">
        <f t="shared" si="61"/>
        <v>0</v>
      </c>
      <c r="BY24" s="18" t="str">
        <f t="shared" si="20"/>
        <v>王德兵</v>
      </c>
      <c r="BZ24" s="26">
        <f t="shared" si="62"/>
        <v>0</v>
      </c>
      <c r="CA24" s="18" t="str">
        <f t="shared" si="21"/>
        <v>汪睿</v>
      </c>
      <c r="CB24" s="26">
        <f t="shared" si="63"/>
        <v>0</v>
      </c>
      <c r="CC24" s="18" t="str">
        <f t="shared" si="22"/>
        <v>卢银楷</v>
      </c>
      <c r="CD24" s="26">
        <f t="shared" si="64"/>
        <v>0</v>
      </c>
      <c r="CE24" s="18" t="str">
        <f t="shared" si="23"/>
        <v>胡慧芳</v>
      </c>
      <c r="CF24" s="26">
        <f t="shared" si="65"/>
        <v>0</v>
      </c>
      <c r="CG24" s="18" t="str">
        <f t="shared" si="24"/>
        <v>杜基次尔</v>
      </c>
      <c r="CH24" s="26">
        <f t="shared" si="66"/>
        <v>0</v>
      </c>
      <c r="CI24" s="18">
        <f t="shared" si="25"/>
        <v>4</v>
      </c>
      <c r="CJ24" s="18" t="str">
        <f t="shared" si="26"/>
        <v>曹霞</v>
      </c>
      <c r="CK24" s="26">
        <f t="shared" si="67"/>
        <v>0</v>
      </c>
      <c r="CL24" s="18" t="str">
        <f t="shared" si="27"/>
        <v>王德兵</v>
      </c>
      <c r="CM24" s="26">
        <f t="shared" si="68"/>
        <v>0</v>
      </c>
      <c r="CN24" s="18" t="str">
        <f t="shared" si="28"/>
        <v>汪睿</v>
      </c>
      <c r="CO24" s="26">
        <f t="shared" si="69"/>
        <v>0</v>
      </c>
      <c r="CP24" s="18" t="str">
        <f t="shared" si="29"/>
        <v>卢银楷</v>
      </c>
      <c r="CQ24" s="26">
        <f t="shared" si="70"/>
        <v>0</v>
      </c>
      <c r="CR24" s="18" t="str">
        <f t="shared" si="30"/>
        <v>胡慧芳</v>
      </c>
      <c r="CS24" s="26">
        <f t="shared" si="71"/>
        <v>0</v>
      </c>
      <c r="CT24" s="18" t="str">
        <f t="shared" si="31"/>
        <v>杜基次尔</v>
      </c>
      <c r="CU24" s="26">
        <f t="shared" si="72"/>
        <v>0</v>
      </c>
    </row>
    <row r="25" spans="1:99" s="2" customFormat="1" ht="15.75">
      <c r="A25" s="42" t="s">
        <v>170</v>
      </c>
      <c r="B25" s="40" t="s">
        <v>100</v>
      </c>
      <c r="C25" s="59" t="s">
        <v>42</v>
      </c>
      <c r="D25" s="9" t="s">
        <v>9</v>
      </c>
      <c r="E25" s="8" t="str">
        <f t="shared" si="0"/>
        <v/>
      </c>
      <c r="F25" s="9" t="str">
        <f t="shared" si="32"/>
        <v/>
      </c>
      <c r="G25" s="10" t="str">
        <f t="shared" si="1"/>
        <v/>
      </c>
      <c r="H25" s="10">
        <f t="shared" si="33"/>
        <v>104</v>
      </c>
      <c r="I25" s="10">
        <f t="shared" si="2"/>
        <v>102</v>
      </c>
      <c r="J25" s="10">
        <f t="shared" si="34"/>
        <v>63</v>
      </c>
      <c r="K25" s="16">
        <f t="shared" si="35"/>
        <v>63.5</v>
      </c>
      <c r="L25" s="10">
        <f t="shared" si="36"/>
        <v>71.5</v>
      </c>
      <c r="M25" s="10">
        <f t="shared" si="37"/>
        <v>61</v>
      </c>
      <c r="N25" s="10">
        <f t="shared" si="38"/>
        <v>465</v>
      </c>
      <c r="O25" s="17" t="str">
        <f t="shared" si="39"/>
        <v>本科</v>
      </c>
      <c r="P25" s="18">
        <f>IF($D25="理科",IF(AND($N25&gt;=分数线!$C$2,$H25&gt;=分数线!$D$2),36,IF($H25&gt;=分数线!$D$2,18,0)),IF($D25="文科",IF(AND($N25&gt;=分数线!$C$3,$H25&gt;=分数线!$D$3),36,IF($H25&gt;=分数线!$D$3,18,0))))</f>
        <v>0</v>
      </c>
      <c r="Q25" s="18">
        <f>IF($D25="理科",IF(AND($N25&gt;=分数线!$C$2,I25&gt;=分数线!$E$2),36,IF(I25&gt;=分数线!$E$2,18,0)),IF($D25="文科",IF(AND($N25&gt;=分数线!$C$3,I25&gt;=分数线!$E$3),36,IF(I25&gt;=分数线!$E$3,18,0))))</f>
        <v>36</v>
      </c>
      <c r="R25" s="18">
        <f>IF($D25="理科",IF(AND($N25&gt;=分数线!$C$2,J25&gt;=分数线!$F$2),36,IF(J25&gt;=分数线!$F$2,18,0)),IF($D25="文科",IF(AND($N25&gt;=分数线!$C$3,J25&gt;=分数线!$F$3),36,IF(J25&gt;=分数线!$F$3,18,0))))</f>
        <v>0</v>
      </c>
      <c r="S25" s="18">
        <f>IF($D25="理科",IF(AND($N25&gt;=分数线!$C$2,K25&gt;=分数线!$G$2),36,IF(K25&gt;=分数线!$G$2,18,0)),IF($D25="文科",IF(AND($N25&gt;=分数线!$C$3,K25&gt;=分数线!$G$3),36,IF(K25&gt;=分数线!$G$3,18,0))))</f>
        <v>0</v>
      </c>
      <c r="T25" s="18">
        <f>IF($D25="理科",IF(AND($N25&gt;=分数线!$C$2,L25&gt;=分数线!$H$2),36,IF(L25&gt;=分数线!$H$2,18,0)),IF($D25="文科",IF(AND($N25&gt;=分数线!$C$3,L25&gt;=分数线!$H$3),36,IF(L25&gt;=分数线!$H$3,18,0))))</f>
        <v>36</v>
      </c>
      <c r="U25" s="18">
        <f>IF($D25="理科",IF(AND($N25&gt;=分数线!$C$2,M25&gt;=分数线!$I$2),36,IF(M25&gt;=分数线!$I$2,18,0)),IF($D25="文科",IF(AND($N25&gt;=分数线!$C$3,M25&gt;=分数线!$I$3),36,IF(M25&gt;=分数线!$I$3,18,0))))</f>
        <v>36</v>
      </c>
      <c r="V25" s="18" t="str">
        <f t="shared" si="40"/>
        <v>NULL</v>
      </c>
      <c r="W25" s="18" t="str">
        <f t="shared" si="41"/>
        <v>NULL</v>
      </c>
      <c r="X25" s="26" t="str">
        <f t="shared" si="42"/>
        <v/>
      </c>
      <c r="Y25" s="18" t="str">
        <f t="shared" si="43"/>
        <v>NULL</v>
      </c>
      <c r="Z25" s="26" t="str">
        <f t="shared" si="44"/>
        <v/>
      </c>
      <c r="AA25" s="18" t="str">
        <f t="shared" si="45"/>
        <v>NULL</v>
      </c>
      <c r="AB25" s="26"/>
      <c r="AC25" s="18" t="str">
        <f t="shared" si="46"/>
        <v>NULL</v>
      </c>
      <c r="AD25" s="26"/>
      <c r="AE25" s="18" t="str">
        <f t="shared" si="47"/>
        <v>NULL</v>
      </c>
      <c r="AF25" s="26"/>
      <c r="AG25" s="18" t="str">
        <f t="shared" si="48"/>
        <v>NULL</v>
      </c>
      <c r="AH25" s="26"/>
      <c r="AI25" s="18" t="str">
        <f t="shared" si="49"/>
        <v>NULL</v>
      </c>
      <c r="AJ25" s="18" t="str">
        <f t="shared" si="50"/>
        <v>NULL</v>
      </c>
      <c r="AK25" s="26" t="str">
        <f t="shared" si="51"/>
        <v/>
      </c>
      <c r="AL25" s="18" t="str">
        <f t="shared" si="52"/>
        <v>NULL</v>
      </c>
      <c r="AM25" s="26" t="str">
        <f t="shared" si="53"/>
        <v/>
      </c>
      <c r="AN25" s="18" t="str">
        <f t="shared" si="54"/>
        <v>NULL</v>
      </c>
      <c r="AO25" s="26"/>
      <c r="AP25" s="18" t="str">
        <f t="shared" si="55"/>
        <v>NULL</v>
      </c>
      <c r="AQ25" s="26"/>
      <c r="AR25" s="18" t="str">
        <f t="shared" si="56"/>
        <v>NULL</v>
      </c>
      <c r="AS25" s="26"/>
      <c r="AT25" s="18" t="str">
        <f t="shared" si="3"/>
        <v>NULL</v>
      </c>
      <c r="AU25" s="26"/>
      <c r="AV25" s="18" t="str">
        <f t="shared" si="4"/>
        <v>NULL</v>
      </c>
      <c r="AW25" s="18" t="str">
        <f t="shared" si="5"/>
        <v>NULL</v>
      </c>
      <c r="AX25" s="26" t="str">
        <f t="shared" si="57"/>
        <v/>
      </c>
      <c r="AY25" s="18" t="str">
        <f t="shared" si="6"/>
        <v>NULL</v>
      </c>
      <c r="AZ25" s="26" t="str">
        <f t="shared" si="58"/>
        <v/>
      </c>
      <c r="BA25" s="18" t="str">
        <f t="shared" si="7"/>
        <v>NULL</v>
      </c>
      <c r="BB25" s="26"/>
      <c r="BC25" s="18" t="str">
        <f t="shared" si="8"/>
        <v>NULL</v>
      </c>
      <c r="BD25" s="26"/>
      <c r="BE25" s="18" t="str">
        <f t="shared" si="9"/>
        <v>NULL</v>
      </c>
      <c r="BF25" s="26"/>
      <c r="BG25" s="18" t="str">
        <f t="shared" si="10"/>
        <v>NULL</v>
      </c>
      <c r="BH25" s="26"/>
      <c r="BI25" s="18" t="str">
        <f t="shared" si="11"/>
        <v>NULL</v>
      </c>
      <c r="BJ25" s="18" t="str">
        <f t="shared" si="12"/>
        <v>NULL</v>
      </c>
      <c r="BK25" s="26" t="str">
        <f t="shared" si="59"/>
        <v/>
      </c>
      <c r="BL25" s="18" t="str">
        <f t="shared" si="13"/>
        <v>NULL</v>
      </c>
      <c r="BM25" s="26" t="str">
        <f t="shared" si="60"/>
        <v/>
      </c>
      <c r="BN25" s="18" t="str">
        <f t="shared" si="14"/>
        <v>NULL</v>
      </c>
      <c r="BO25" s="26"/>
      <c r="BP25" s="18" t="str">
        <f t="shared" si="15"/>
        <v>NULL</v>
      </c>
      <c r="BQ25" s="26"/>
      <c r="BR25" s="18" t="str">
        <f t="shared" si="16"/>
        <v>NULL</v>
      </c>
      <c r="BS25" s="26"/>
      <c r="BT25" s="18" t="str">
        <f t="shared" si="17"/>
        <v>NULL</v>
      </c>
      <c r="BU25" s="26"/>
      <c r="BV25" s="18">
        <f t="shared" si="18"/>
        <v>4</v>
      </c>
      <c r="BW25" s="18" t="str">
        <f t="shared" si="19"/>
        <v>曹霞</v>
      </c>
      <c r="BX25" s="26">
        <f t="shared" si="61"/>
        <v>0</v>
      </c>
      <c r="BY25" s="18" t="str">
        <f t="shared" si="20"/>
        <v>王德兵</v>
      </c>
      <c r="BZ25" s="26">
        <f t="shared" si="62"/>
        <v>18</v>
      </c>
      <c r="CA25" s="18" t="str">
        <f t="shared" si="21"/>
        <v>汪睿</v>
      </c>
      <c r="CB25" s="26">
        <f t="shared" si="63"/>
        <v>0</v>
      </c>
      <c r="CC25" s="18" t="str">
        <f t="shared" si="22"/>
        <v>卢银楷</v>
      </c>
      <c r="CD25" s="26">
        <f t="shared" si="64"/>
        <v>0</v>
      </c>
      <c r="CE25" s="18" t="str">
        <f t="shared" si="23"/>
        <v>胡慧芳</v>
      </c>
      <c r="CF25" s="26">
        <f t="shared" si="65"/>
        <v>18</v>
      </c>
      <c r="CG25" s="18" t="str">
        <f t="shared" si="24"/>
        <v>杜基次尔</v>
      </c>
      <c r="CH25" s="26">
        <f t="shared" si="66"/>
        <v>18</v>
      </c>
      <c r="CI25" s="18">
        <f t="shared" si="25"/>
        <v>4</v>
      </c>
      <c r="CJ25" s="18" t="str">
        <f t="shared" si="26"/>
        <v>曹霞</v>
      </c>
      <c r="CK25" s="26">
        <f t="shared" si="67"/>
        <v>0</v>
      </c>
      <c r="CL25" s="18" t="str">
        <f t="shared" si="27"/>
        <v>王德兵</v>
      </c>
      <c r="CM25" s="26">
        <f t="shared" si="68"/>
        <v>18</v>
      </c>
      <c r="CN25" s="18" t="str">
        <f t="shared" si="28"/>
        <v>汪睿</v>
      </c>
      <c r="CO25" s="26">
        <f t="shared" si="69"/>
        <v>0</v>
      </c>
      <c r="CP25" s="18" t="str">
        <f t="shared" si="29"/>
        <v>卢银楷</v>
      </c>
      <c r="CQ25" s="26">
        <f t="shared" si="70"/>
        <v>0</v>
      </c>
      <c r="CR25" s="18" t="str">
        <f t="shared" si="30"/>
        <v>胡慧芳</v>
      </c>
      <c r="CS25" s="26">
        <f t="shared" si="71"/>
        <v>18</v>
      </c>
      <c r="CT25" s="18" t="str">
        <f t="shared" si="31"/>
        <v>杜基次尔</v>
      </c>
      <c r="CU25" s="26">
        <f t="shared" si="72"/>
        <v>18</v>
      </c>
    </row>
    <row r="26" spans="1:99" s="2" customFormat="1" ht="15.75">
      <c r="A26" s="42" t="s">
        <v>151</v>
      </c>
      <c r="B26" s="40" t="s">
        <v>83</v>
      </c>
      <c r="C26" s="59" t="s">
        <v>42</v>
      </c>
      <c r="D26" s="9" t="s">
        <v>9</v>
      </c>
      <c r="E26" s="8" t="str">
        <f t="shared" si="0"/>
        <v/>
      </c>
      <c r="F26" s="9" t="str">
        <f t="shared" si="32"/>
        <v/>
      </c>
      <c r="G26" s="10" t="str">
        <f t="shared" si="1"/>
        <v/>
      </c>
      <c r="H26" s="10">
        <f t="shared" si="33"/>
        <v>88</v>
      </c>
      <c r="I26" s="10">
        <f t="shared" si="2"/>
        <v>87</v>
      </c>
      <c r="J26" s="10">
        <f t="shared" si="34"/>
        <v>36</v>
      </c>
      <c r="K26" s="16">
        <f t="shared" si="35"/>
        <v>51.5</v>
      </c>
      <c r="L26" s="10">
        <f t="shared" si="36"/>
        <v>57</v>
      </c>
      <c r="M26" s="10">
        <f t="shared" si="37"/>
        <v>55</v>
      </c>
      <c r="N26" s="10">
        <f t="shared" si="38"/>
        <v>375</v>
      </c>
      <c r="O26" s="17" t="str">
        <f t="shared" si="39"/>
        <v/>
      </c>
      <c r="P26" s="18">
        <f>IF($D26="理科",IF(AND($N26&gt;=分数线!$C$2,$H26&gt;=分数线!$D$2),36,IF($H26&gt;=分数线!$D$2,18,0)),IF($D26="文科",IF(AND($N26&gt;=分数线!$C$3,$H26&gt;=分数线!$D$3),36,IF($H26&gt;=分数线!$D$3,18,0))))</f>
        <v>0</v>
      </c>
      <c r="Q26" s="18">
        <f>IF($D26="理科",IF(AND($N26&gt;=分数线!$C$2,I26&gt;=分数线!$E$2),36,IF(I26&gt;=分数线!$E$2,18,0)),IF($D26="文科",IF(AND($N26&gt;=分数线!$C$3,I26&gt;=分数线!$E$3),36,IF(I26&gt;=分数线!$E$3,18,0))))</f>
        <v>18</v>
      </c>
      <c r="R26" s="18">
        <f>IF($D26="理科",IF(AND($N26&gt;=分数线!$C$2,J26&gt;=分数线!$F$2),36,IF(J26&gt;=分数线!$F$2,18,0)),IF($D26="文科",IF(AND($N26&gt;=分数线!$C$3,J26&gt;=分数线!$F$3),36,IF(J26&gt;=分数线!$F$3,18,0))))</f>
        <v>0</v>
      </c>
      <c r="S26" s="18">
        <f>IF($D26="理科",IF(AND($N26&gt;=分数线!$C$2,K26&gt;=分数线!$G$2),36,IF(K26&gt;=分数线!$G$2,18,0)),IF($D26="文科",IF(AND($N26&gt;=分数线!$C$3,K26&gt;=分数线!$G$3),36,IF(K26&gt;=分数线!$G$3,18,0))))</f>
        <v>0</v>
      </c>
      <c r="T26" s="18">
        <f>IF($D26="理科",IF(AND($N26&gt;=分数线!$C$2,L26&gt;=分数线!$H$2),36,IF(L26&gt;=分数线!$H$2,18,0)),IF($D26="文科",IF(AND($N26&gt;=分数线!$C$3,L26&gt;=分数线!$H$3),36,IF(L26&gt;=分数线!$H$3,18,0))))</f>
        <v>0</v>
      </c>
      <c r="U26" s="18">
        <f>IF($D26="理科",IF(AND($N26&gt;=分数线!$C$2,M26&gt;=分数线!$I$2),36,IF(M26&gt;=分数线!$I$2,18,0)),IF($D26="文科",IF(AND($N26&gt;=分数线!$C$3,M26&gt;=分数线!$I$3),36,IF(M26&gt;=分数线!$I$3,18,0))))</f>
        <v>18</v>
      </c>
      <c r="V26" s="18" t="str">
        <f t="shared" si="40"/>
        <v>NULL</v>
      </c>
      <c r="W26" s="18" t="str">
        <f t="shared" si="41"/>
        <v>NULL</v>
      </c>
      <c r="X26" s="26" t="str">
        <f t="shared" si="42"/>
        <v/>
      </c>
      <c r="Y26" s="18" t="str">
        <f t="shared" si="43"/>
        <v>NULL</v>
      </c>
      <c r="Z26" s="26" t="str">
        <f t="shared" si="44"/>
        <v/>
      </c>
      <c r="AA26" s="18" t="str">
        <f t="shared" si="45"/>
        <v>NULL</v>
      </c>
      <c r="AB26" s="26"/>
      <c r="AC26" s="18" t="str">
        <f t="shared" si="46"/>
        <v>NULL</v>
      </c>
      <c r="AD26" s="26"/>
      <c r="AE26" s="18" t="str">
        <f t="shared" si="47"/>
        <v>NULL</v>
      </c>
      <c r="AF26" s="26"/>
      <c r="AG26" s="18" t="str">
        <f t="shared" si="48"/>
        <v>NULL</v>
      </c>
      <c r="AH26" s="26"/>
      <c r="AI26" s="18" t="str">
        <f t="shared" si="49"/>
        <v>NULL</v>
      </c>
      <c r="AJ26" s="18" t="str">
        <f t="shared" si="50"/>
        <v>NULL</v>
      </c>
      <c r="AK26" s="26" t="str">
        <f t="shared" si="51"/>
        <v/>
      </c>
      <c r="AL26" s="18" t="str">
        <f t="shared" si="52"/>
        <v>NULL</v>
      </c>
      <c r="AM26" s="26" t="str">
        <f t="shared" si="53"/>
        <v/>
      </c>
      <c r="AN26" s="18" t="str">
        <f t="shared" si="54"/>
        <v>NULL</v>
      </c>
      <c r="AO26" s="26"/>
      <c r="AP26" s="18" t="str">
        <f t="shared" si="55"/>
        <v>NULL</v>
      </c>
      <c r="AQ26" s="26"/>
      <c r="AR26" s="18" t="str">
        <f t="shared" si="56"/>
        <v>NULL</v>
      </c>
      <c r="AS26" s="26"/>
      <c r="AT26" s="18" t="str">
        <f t="shared" si="3"/>
        <v>NULL</v>
      </c>
      <c r="AU26" s="26"/>
      <c r="AV26" s="18" t="str">
        <f t="shared" si="4"/>
        <v>NULL</v>
      </c>
      <c r="AW26" s="18" t="str">
        <f t="shared" si="5"/>
        <v>NULL</v>
      </c>
      <c r="AX26" s="26" t="str">
        <f t="shared" si="57"/>
        <v/>
      </c>
      <c r="AY26" s="18" t="str">
        <f t="shared" si="6"/>
        <v>NULL</v>
      </c>
      <c r="AZ26" s="26" t="str">
        <f t="shared" si="58"/>
        <v/>
      </c>
      <c r="BA26" s="18" t="str">
        <f t="shared" si="7"/>
        <v>NULL</v>
      </c>
      <c r="BB26" s="26"/>
      <c r="BC26" s="18" t="str">
        <f t="shared" si="8"/>
        <v>NULL</v>
      </c>
      <c r="BD26" s="26"/>
      <c r="BE26" s="18" t="str">
        <f t="shared" si="9"/>
        <v>NULL</v>
      </c>
      <c r="BF26" s="26"/>
      <c r="BG26" s="18" t="str">
        <f t="shared" si="10"/>
        <v>NULL</v>
      </c>
      <c r="BH26" s="26"/>
      <c r="BI26" s="18" t="str">
        <f t="shared" si="11"/>
        <v>NULL</v>
      </c>
      <c r="BJ26" s="18" t="str">
        <f t="shared" si="12"/>
        <v>NULL</v>
      </c>
      <c r="BK26" s="26" t="str">
        <f t="shared" si="59"/>
        <v/>
      </c>
      <c r="BL26" s="18" t="str">
        <f t="shared" si="13"/>
        <v>NULL</v>
      </c>
      <c r="BM26" s="26" t="str">
        <f t="shared" si="60"/>
        <v/>
      </c>
      <c r="BN26" s="18" t="str">
        <f t="shared" si="14"/>
        <v>NULL</v>
      </c>
      <c r="BO26" s="26"/>
      <c r="BP26" s="18" t="str">
        <f t="shared" si="15"/>
        <v>NULL</v>
      </c>
      <c r="BQ26" s="26"/>
      <c r="BR26" s="18" t="str">
        <f t="shared" si="16"/>
        <v>NULL</v>
      </c>
      <c r="BS26" s="26"/>
      <c r="BT26" s="18" t="str">
        <f t="shared" si="17"/>
        <v>NULL</v>
      </c>
      <c r="BU26" s="26"/>
      <c r="BV26" s="18" t="e">
        <f t="shared" si="18"/>
        <v>#N/A</v>
      </c>
      <c r="BW26" s="18" t="e">
        <f t="shared" si="19"/>
        <v>#N/A</v>
      </c>
      <c r="BX26" s="26">
        <f t="shared" si="61"/>
        <v>0</v>
      </c>
      <c r="BY26" s="18" t="e">
        <f t="shared" si="20"/>
        <v>#N/A</v>
      </c>
      <c r="BZ26" s="26">
        <f t="shared" si="62"/>
        <v>9</v>
      </c>
      <c r="CA26" s="18" t="str">
        <f t="shared" si="21"/>
        <v>汪睿</v>
      </c>
      <c r="CB26" s="26">
        <f t="shared" si="63"/>
        <v>0</v>
      </c>
      <c r="CC26" s="18" t="e">
        <f t="shared" si="22"/>
        <v>#N/A</v>
      </c>
      <c r="CD26" s="26">
        <f t="shared" si="64"/>
        <v>0</v>
      </c>
      <c r="CE26" s="18" t="e">
        <f t="shared" si="23"/>
        <v>#N/A</v>
      </c>
      <c r="CF26" s="26">
        <f t="shared" si="65"/>
        <v>0</v>
      </c>
      <c r="CG26" s="18" t="e">
        <f t="shared" si="24"/>
        <v>#N/A</v>
      </c>
      <c r="CH26" s="26">
        <f t="shared" si="66"/>
        <v>9</v>
      </c>
      <c r="CI26" s="18">
        <f t="shared" si="25"/>
        <v>4</v>
      </c>
      <c r="CJ26" s="18" t="str">
        <f t="shared" si="26"/>
        <v>曹霞</v>
      </c>
      <c r="CK26" s="26">
        <f t="shared" si="67"/>
        <v>0</v>
      </c>
      <c r="CL26" s="18" t="str">
        <f t="shared" si="27"/>
        <v>王德兵</v>
      </c>
      <c r="CM26" s="26">
        <f t="shared" si="68"/>
        <v>9</v>
      </c>
      <c r="CN26" s="18" t="str">
        <f t="shared" si="28"/>
        <v>汪睿</v>
      </c>
      <c r="CO26" s="26">
        <f t="shared" si="69"/>
        <v>0</v>
      </c>
      <c r="CP26" s="18" t="str">
        <f t="shared" si="29"/>
        <v>卢银楷</v>
      </c>
      <c r="CQ26" s="26">
        <f t="shared" si="70"/>
        <v>0</v>
      </c>
      <c r="CR26" s="18" t="str">
        <f t="shared" si="30"/>
        <v>胡慧芳</v>
      </c>
      <c r="CS26" s="26">
        <f t="shared" si="71"/>
        <v>0</v>
      </c>
      <c r="CT26" s="18" t="str">
        <f t="shared" si="31"/>
        <v>杜基次尔</v>
      </c>
      <c r="CU26" s="26">
        <f t="shared" si="72"/>
        <v>9</v>
      </c>
    </row>
    <row r="27" spans="1:99" s="2" customFormat="1" ht="15.75">
      <c r="A27" s="42" t="s">
        <v>156</v>
      </c>
      <c r="B27" s="40" t="s">
        <v>85</v>
      </c>
      <c r="C27" s="59" t="s">
        <v>42</v>
      </c>
      <c r="D27" s="9" t="s">
        <v>9</v>
      </c>
      <c r="E27" s="8" t="str">
        <f t="shared" si="0"/>
        <v/>
      </c>
      <c r="F27" s="9" t="str">
        <f t="shared" si="32"/>
        <v/>
      </c>
      <c r="G27" s="10" t="str">
        <f t="shared" si="1"/>
        <v/>
      </c>
      <c r="H27" s="10">
        <f t="shared" si="33"/>
        <v>110</v>
      </c>
      <c r="I27" s="10">
        <f t="shared" si="2"/>
        <v>88</v>
      </c>
      <c r="J27" s="10">
        <f t="shared" si="34"/>
        <v>88</v>
      </c>
      <c r="K27" s="16">
        <f t="shared" si="35"/>
        <v>66.5</v>
      </c>
      <c r="L27" s="10">
        <f t="shared" si="36"/>
        <v>65</v>
      </c>
      <c r="M27" s="10">
        <f t="shared" si="37"/>
        <v>36</v>
      </c>
      <c r="N27" s="10">
        <f t="shared" si="38"/>
        <v>454</v>
      </c>
      <c r="O27" s="17" t="str">
        <f t="shared" si="39"/>
        <v/>
      </c>
      <c r="P27" s="18">
        <f>IF($D27="理科",IF(AND($N27&gt;=分数线!$C$2,$H27&gt;=分数线!$D$2),36,IF($H27&gt;=分数线!$D$2,18,0)),IF($D27="文科",IF(AND($N27&gt;=分数线!$C$3,$H27&gt;=分数线!$D$3),36,IF($H27&gt;=分数线!$D$3,18,0))))</f>
        <v>18</v>
      </c>
      <c r="Q27" s="18">
        <f>IF($D27="理科",IF(AND($N27&gt;=分数线!$C$2,I27&gt;=分数线!$E$2),36,IF(I27&gt;=分数线!$E$2,18,0)),IF($D27="文科",IF(AND($N27&gt;=分数线!$C$3,I27&gt;=分数线!$E$3),36,IF(I27&gt;=分数线!$E$3,18,0))))</f>
        <v>18</v>
      </c>
      <c r="R27" s="18">
        <f>IF($D27="理科",IF(AND($N27&gt;=分数线!$C$2,J27&gt;=分数线!$F$2),36,IF(J27&gt;=分数线!$F$2,18,0)),IF($D27="文科",IF(AND($N27&gt;=分数线!$C$3,J27&gt;=分数线!$F$3),36,IF(J27&gt;=分数线!$F$3,18,0))))</f>
        <v>0</v>
      </c>
      <c r="S27" s="18">
        <f>IF($D27="理科",IF(AND($N27&gt;=分数线!$C$2,K27&gt;=分数线!$G$2),36,IF(K27&gt;=分数线!$G$2,18,0)),IF($D27="文科",IF(AND($N27&gt;=分数线!$C$3,K27&gt;=分数线!$G$3),36,IF(K27&gt;=分数线!$G$3,18,0))))</f>
        <v>0</v>
      </c>
      <c r="T27" s="18">
        <f>IF($D27="理科",IF(AND($N27&gt;=分数线!$C$2,L27&gt;=分数线!$H$2),36,IF(L27&gt;=分数线!$H$2,18,0)),IF($D27="文科",IF(AND($N27&gt;=分数线!$C$3,L27&gt;=分数线!$H$3),36,IF(L27&gt;=分数线!$H$3,18,0))))</f>
        <v>18</v>
      </c>
      <c r="U27" s="18">
        <f>IF($D27="理科",IF(AND($N27&gt;=分数线!$C$2,M27&gt;=分数线!$I$2),36,IF(M27&gt;=分数线!$I$2,18,0)),IF($D27="文科",IF(AND($N27&gt;=分数线!$C$3,M27&gt;=分数线!$I$3),36,IF(M27&gt;=分数线!$I$3,18,0))))</f>
        <v>0</v>
      </c>
      <c r="V27" s="18" t="str">
        <f t="shared" si="40"/>
        <v>NULL</v>
      </c>
      <c r="W27" s="18" t="str">
        <f t="shared" si="41"/>
        <v>NULL</v>
      </c>
      <c r="X27" s="26" t="str">
        <f t="shared" si="42"/>
        <v/>
      </c>
      <c r="Y27" s="18" t="str">
        <f t="shared" si="43"/>
        <v>NULL</v>
      </c>
      <c r="Z27" s="26" t="str">
        <f t="shared" si="44"/>
        <v/>
      </c>
      <c r="AA27" s="18" t="str">
        <f t="shared" si="45"/>
        <v>NULL</v>
      </c>
      <c r="AB27" s="26"/>
      <c r="AC27" s="18" t="str">
        <f t="shared" si="46"/>
        <v>NULL</v>
      </c>
      <c r="AD27" s="26"/>
      <c r="AE27" s="18" t="str">
        <f t="shared" si="47"/>
        <v>NULL</v>
      </c>
      <c r="AF27" s="26"/>
      <c r="AG27" s="18" t="str">
        <f t="shared" si="48"/>
        <v>NULL</v>
      </c>
      <c r="AH27" s="26"/>
      <c r="AI27" s="18" t="str">
        <f t="shared" si="49"/>
        <v>NULL</v>
      </c>
      <c r="AJ27" s="18" t="str">
        <f t="shared" si="50"/>
        <v>NULL</v>
      </c>
      <c r="AK27" s="26" t="str">
        <f t="shared" si="51"/>
        <v/>
      </c>
      <c r="AL27" s="18" t="str">
        <f t="shared" si="52"/>
        <v>NULL</v>
      </c>
      <c r="AM27" s="26" t="str">
        <f t="shared" si="53"/>
        <v/>
      </c>
      <c r="AN27" s="18" t="str">
        <f t="shared" si="54"/>
        <v>NULL</v>
      </c>
      <c r="AO27" s="26"/>
      <c r="AP27" s="18" t="str">
        <f t="shared" si="55"/>
        <v>NULL</v>
      </c>
      <c r="AQ27" s="26"/>
      <c r="AR27" s="18" t="str">
        <f t="shared" si="56"/>
        <v>NULL</v>
      </c>
      <c r="AS27" s="26"/>
      <c r="AT27" s="18" t="str">
        <f t="shared" si="3"/>
        <v>NULL</v>
      </c>
      <c r="AU27" s="26"/>
      <c r="AV27" s="18" t="str">
        <f t="shared" si="4"/>
        <v>NULL</v>
      </c>
      <c r="AW27" s="18" t="str">
        <f t="shared" si="5"/>
        <v>NULL</v>
      </c>
      <c r="AX27" s="26" t="str">
        <f t="shared" si="57"/>
        <v/>
      </c>
      <c r="AY27" s="18" t="str">
        <f t="shared" si="6"/>
        <v>NULL</v>
      </c>
      <c r="AZ27" s="26" t="str">
        <f t="shared" si="58"/>
        <v/>
      </c>
      <c r="BA27" s="18" t="str">
        <f t="shared" si="7"/>
        <v>NULL</v>
      </c>
      <c r="BB27" s="26"/>
      <c r="BC27" s="18" t="str">
        <f t="shared" si="8"/>
        <v>NULL</v>
      </c>
      <c r="BD27" s="26"/>
      <c r="BE27" s="18" t="str">
        <f t="shared" si="9"/>
        <v>NULL</v>
      </c>
      <c r="BF27" s="26"/>
      <c r="BG27" s="18" t="str">
        <f t="shared" si="10"/>
        <v>NULL</v>
      </c>
      <c r="BH27" s="26"/>
      <c r="BI27" s="18" t="str">
        <f t="shared" si="11"/>
        <v>NULL</v>
      </c>
      <c r="BJ27" s="18" t="str">
        <f t="shared" si="12"/>
        <v>NULL</v>
      </c>
      <c r="BK27" s="26" t="str">
        <f t="shared" si="59"/>
        <v/>
      </c>
      <c r="BL27" s="18" t="str">
        <f t="shared" si="13"/>
        <v>NULL</v>
      </c>
      <c r="BM27" s="26" t="str">
        <f t="shared" si="60"/>
        <v/>
      </c>
      <c r="BN27" s="18" t="str">
        <f t="shared" si="14"/>
        <v>NULL</v>
      </c>
      <c r="BO27" s="26"/>
      <c r="BP27" s="18" t="str">
        <f t="shared" si="15"/>
        <v>NULL</v>
      </c>
      <c r="BQ27" s="26"/>
      <c r="BR27" s="18" t="str">
        <f t="shared" si="16"/>
        <v>NULL</v>
      </c>
      <c r="BS27" s="26"/>
      <c r="BT27" s="18" t="str">
        <f t="shared" si="17"/>
        <v>NULL</v>
      </c>
      <c r="BU27" s="26"/>
      <c r="BV27" s="18">
        <f t="shared" si="18"/>
        <v>4</v>
      </c>
      <c r="BW27" s="18" t="str">
        <f t="shared" si="19"/>
        <v>曹霞</v>
      </c>
      <c r="BX27" s="26">
        <f t="shared" si="61"/>
        <v>9</v>
      </c>
      <c r="BY27" s="18" t="str">
        <f t="shared" si="20"/>
        <v>王德兵</v>
      </c>
      <c r="BZ27" s="26">
        <f t="shared" si="62"/>
        <v>9</v>
      </c>
      <c r="CA27" s="18" t="str">
        <f t="shared" si="21"/>
        <v>汪睿</v>
      </c>
      <c r="CB27" s="26">
        <f t="shared" si="63"/>
        <v>0</v>
      </c>
      <c r="CC27" s="18" t="str">
        <f t="shared" si="22"/>
        <v>卢银楷</v>
      </c>
      <c r="CD27" s="26">
        <f t="shared" si="64"/>
        <v>0</v>
      </c>
      <c r="CE27" s="18" t="str">
        <f t="shared" si="23"/>
        <v>胡慧芳</v>
      </c>
      <c r="CF27" s="26">
        <f t="shared" si="65"/>
        <v>9</v>
      </c>
      <c r="CG27" s="18" t="str">
        <f t="shared" si="24"/>
        <v>杜基次尔</v>
      </c>
      <c r="CH27" s="26">
        <f t="shared" si="66"/>
        <v>0</v>
      </c>
      <c r="CI27" s="18">
        <f t="shared" si="25"/>
        <v>4</v>
      </c>
      <c r="CJ27" s="18" t="str">
        <f t="shared" si="26"/>
        <v>曹霞</v>
      </c>
      <c r="CK27" s="26">
        <f t="shared" si="67"/>
        <v>9</v>
      </c>
      <c r="CL27" s="18" t="str">
        <f t="shared" si="27"/>
        <v>王德兵</v>
      </c>
      <c r="CM27" s="26">
        <f t="shared" si="68"/>
        <v>9</v>
      </c>
      <c r="CN27" s="18" t="str">
        <f t="shared" si="28"/>
        <v>汪睿</v>
      </c>
      <c r="CO27" s="26">
        <f t="shared" si="69"/>
        <v>0</v>
      </c>
      <c r="CP27" s="18" t="str">
        <f t="shared" si="29"/>
        <v>卢银楷</v>
      </c>
      <c r="CQ27" s="26">
        <f t="shared" si="70"/>
        <v>0</v>
      </c>
      <c r="CR27" s="18" t="str">
        <f t="shared" si="30"/>
        <v>胡慧芳</v>
      </c>
      <c r="CS27" s="26">
        <f t="shared" si="71"/>
        <v>9</v>
      </c>
      <c r="CT27" s="18" t="str">
        <f t="shared" si="31"/>
        <v>杜基次尔</v>
      </c>
      <c r="CU27" s="26">
        <f t="shared" si="72"/>
        <v>0</v>
      </c>
    </row>
    <row r="28" spans="1:99" s="2" customFormat="1" ht="15.75">
      <c r="A28" s="42" t="s">
        <v>157</v>
      </c>
      <c r="B28" s="40" t="s">
        <v>86</v>
      </c>
      <c r="C28" s="59" t="s">
        <v>42</v>
      </c>
      <c r="D28" s="9" t="s">
        <v>9</v>
      </c>
      <c r="E28" s="8" t="str">
        <f t="shared" si="0"/>
        <v/>
      </c>
      <c r="F28" s="9" t="str">
        <f t="shared" si="32"/>
        <v/>
      </c>
      <c r="G28" s="10" t="str">
        <f t="shared" si="1"/>
        <v/>
      </c>
      <c r="H28" s="10">
        <f t="shared" si="33"/>
        <v>97</v>
      </c>
      <c r="I28" s="10">
        <f t="shared" si="2"/>
        <v>33</v>
      </c>
      <c r="J28" s="10">
        <f t="shared" si="34"/>
        <v>42</v>
      </c>
      <c r="K28" s="16">
        <f t="shared" si="35"/>
        <v>53</v>
      </c>
      <c r="L28" s="10">
        <f t="shared" si="36"/>
        <v>52.5</v>
      </c>
      <c r="M28" s="10">
        <f t="shared" si="37"/>
        <v>60</v>
      </c>
      <c r="N28" s="10">
        <f t="shared" si="38"/>
        <v>338</v>
      </c>
      <c r="O28" s="17" t="str">
        <f t="shared" si="39"/>
        <v/>
      </c>
      <c r="P28" s="18">
        <f>IF($D28="理科",IF(AND($N28&gt;=分数线!$C$2,$H28&gt;=分数线!$D$2),36,IF($H28&gt;=分数线!$D$2,18,0)),IF($D28="文科",IF(AND($N28&gt;=分数线!$C$3,$H28&gt;=分数线!$D$3),36,IF($H28&gt;=分数线!$D$3,18,0))))</f>
        <v>0</v>
      </c>
      <c r="Q28" s="18">
        <f>IF($D28="理科",IF(AND($N28&gt;=分数线!$C$2,I28&gt;=分数线!$E$2),36,IF(I28&gt;=分数线!$E$2,18,0)),IF($D28="文科",IF(AND($N28&gt;=分数线!$C$3,I28&gt;=分数线!$E$3),36,IF(I28&gt;=分数线!$E$3,18,0))))</f>
        <v>0</v>
      </c>
      <c r="R28" s="18">
        <f>IF($D28="理科",IF(AND($N28&gt;=分数线!$C$2,J28&gt;=分数线!$F$2),36,IF(J28&gt;=分数线!$F$2,18,0)),IF($D28="文科",IF(AND($N28&gt;=分数线!$C$3,J28&gt;=分数线!$F$3),36,IF(J28&gt;=分数线!$F$3,18,0))))</f>
        <v>0</v>
      </c>
      <c r="S28" s="18">
        <f>IF($D28="理科",IF(AND($N28&gt;=分数线!$C$2,K28&gt;=分数线!$G$2),36,IF(K28&gt;=分数线!$G$2,18,0)),IF($D28="文科",IF(AND($N28&gt;=分数线!$C$3,K28&gt;=分数线!$G$3),36,IF(K28&gt;=分数线!$G$3,18,0))))</f>
        <v>0</v>
      </c>
      <c r="T28" s="18">
        <f>IF($D28="理科",IF(AND($N28&gt;=分数线!$C$2,L28&gt;=分数线!$H$2),36,IF(L28&gt;=分数线!$H$2,18,0)),IF($D28="文科",IF(AND($N28&gt;=分数线!$C$3,L28&gt;=分数线!$H$3),36,IF(L28&gt;=分数线!$H$3,18,0))))</f>
        <v>0</v>
      </c>
      <c r="U28" s="18">
        <f>IF($D28="理科",IF(AND($N28&gt;=分数线!$C$2,M28&gt;=分数线!$I$2),36,IF(M28&gt;=分数线!$I$2,18,0)),IF($D28="文科",IF(AND($N28&gt;=分数线!$C$3,M28&gt;=分数线!$I$3),36,IF(M28&gt;=分数线!$I$3,18,0))))</f>
        <v>18</v>
      </c>
      <c r="V28" s="18" t="str">
        <f t="shared" si="40"/>
        <v>NULL</v>
      </c>
      <c r="W28" s="18" t="str">
        <f t="shared" si="41"/>
        <v>NULL</v>
      </c>
      <c r="X28" s="26" t="str">
        <f t="shared" si="42"/>
        <v/>
      </c>
      <c r="Y28" s="18" t="str">
        <f t="shared" si="43"/>
        <v>NULL</v>
      </c>
      <c r="Z28" s="26" t="str">
        <f t="shared" si="44"/>
        <v/>
      </c>
      <c r="AA28" s="18" t="str">
        <f t="shared" si="45"/>
        <v>NULL</v>
      </c>
      <c r="AB28" s="26"/>
      <c r="AC28" s="18" t="str">
        <f t="shared" si="46"/>
        <v>NULL</v>
      </c>
      <c r="AD28" s="26"/>
      <c r="AE28" s="18" t="str">
        <f t="shared" si="47"/>
        <v>NULL</v>
      </c>
      <c r="AF28" s="26"/>
      <c r="AG28" s="18" t="str">
        <f t="shared" si="48"/>
        <v>NULL</v>
      </c>
      <c r="AH28" s="26"/>
      <c r="AI28" s="18" t="str">
        <f t="shared" si="49"/>
        <v>NULL</v>
      </c>
      <c r="AJ28" s="18" t="str">
        <f t="shared" si="50"/>
        <v>NULL</v>
      </c>
      <c r="AK28" s="26" t="str">
        <f t="shared" si="51"/>
        <v/>
      </c>
      <c r="AL28" s="18" t="str">
        <f t="shared" si="52"/>
        <v>NULL</v>
      </c>
      <c r="AM28" s="26" t="str">
        <f t="shared" si="53"/>
        <v/>
      </c>
      <c r="AN28" s="18" t="str">
        <f t="shared" si="54"/>
        <v>NULL</v>
      </c>
      <c r="AO28" s="26"/>
      <c r="AP28" s="18" t="str">
        <f t="shared" si="55"/>
        <v>NULL</v>
      </c>
      <c r="AQ28" s="26"/>
      <c r="AR28" s="18" t="str">
        <f t="shared" si="56"/>
        <v>NULL</v>
      </c>
      <c r="AS28" s="26"/>
      <c r="AT28" s="18" t="str">
        <f t="shared" si="3"/>
        <v>NULL</v>
      </c>
      <c r="AU28" s="26"/>
      <c r="AV28" s="18" t="str">
        <f t="shared" si="4"/>
        <v>NULL</v>
      </c>
      <c r="AW28" s="18" t="str">
        <f t="shared" si="5"/>
        <v>NULL</v>
      </c>
      <c r="AX28" s="26" t="str">
        <f t="shared" si="57"/>
        <v/>
      </c>
      <c r="AY28" s="18" t="str">
        <f t="shared" si="6"/>
        <v>NULL</v>
      </c>
      <c r="AZ28" s="26" t="str">
        <f t="shared" si="58"/>
        <v/>
      </c>
      <c r="BA28" s="18" t="str">
        <f t="shared" si="7"/>
        <v>NULL</v>
      </c>
      <c r="BB28" s="26"/>
      <c r="BC28" s="18" t="str">
        <f t="shared" si="8"/>
        <v>NULL</v>
      </c>
      <c r="BD28" s="26"/>
      <c r="BE28" s="18" t="str">
        <f t="shared" si="9"/>
        <v>NULL</v>
      </c>
      <c r="BF28" s="26"/>
      <c r="BG28" s="18" t="str">
        <f t="shared" si="10"/>
        <v>NULL</v>
      </c>
      <c r="BH28" s="26"/>
      <c r="BI28" s="18" t="str">
        <f t="shared" si="11"/>
        <v>NULL</v>
      </c>
      <c r="BJ28" s="18" t="str">
        <f t="shared" si="12"/>
        <v>NULL</v>
      </c>
      <c r="BK28" s="26" t="str">
        <f t="shared" si="59"/>
        <v/>
      </c>
      <c r="BL28" s="18" t="str">
        <f t="shared" si="13"/>
        <v>NULL</v>
      </c>
      <c r="BM28" s="26" t="str">
        <f t="shared" si="60"/>
        <v/>
      </c>
      <c r="BN28" s="18" t="str">
        <f t="shared" si="14"/>
        <v>NULL</v>
      </c>
      <c r="BO28" s="26"/>
      <c r="BP28" s="18" t="str">
        <f t="shared" si="15"/>
        <v>NULL</v>
      </c>
      <c r="BQ28" s="26"/>
      <c r="BR28" s="18" t="str">
        <f t="shared" si="16"/>
        <v>NULL</v>
      </c>
      <c r="BS28" s="26"/>
      <c r="BT28" s="18" t="str">
        <f t="shared" si="17"/>
        <v>NULL</v>
      </c>
      <c r="BU28" s="26"/>
      <c r="BV28" s="18" t="e">
        <f t="shared" si="18"/>
        <v>#N/A</v>
      </c>
      <c r="BW28" s="18" t="e">
        <f t="shared" si="19"/>
        <v>#N/A</v>
      </c>
      <c r="BX28" s="26">
        <f t="shared" si="61"/>
        <v>0</v>
      </c>
      <c r="BY28" s="18" t="e">
        <f t="shared" si="20"/>
        <v>#N/A</v>
      </c>
      <c r="BZ28" s="26">
        <f t="shared" si="62"/>
        <v>0</v>
      </c>
      <c r="CA28" s="18" t="str">
        <f t="shared" si="21"/>
        <v>汪睿</v>
      </c>
      <c r="CB28" s="26">
        <f t="shared" si="63"/>
        <v>0</v>
      </c>
      <c r="CC28" s="18" t="e">
        <f t="shared" si="22"/>
        <v>#N/A</v>
      </c>
      <c r="CD28" s="26">
        <f t="shared" si="64"/>
        <v>0</v>
      </c>
      <c r="CE28" s="18" t="e">
        <f t="shared" si="23"/>
        <v>#N/A</v>
      </c>
      <c r="CF28" s="26">
        <f t="shared" si="65"/>
        <v>0</v>
      </c>
      <c r="CG28" s="18" t="e">
        <f t="shared" si="24"/>
        <v>#N/A</v>
      </c>
      <c r="CH28" s="26">
        <f t="shared" si="66"/>
        <v>9</v>
      </c>
      <c r="CI28" s="18">
        <f t="shared" si="25"/>
        <v>4</v>
      </c>
      <c r="CJ28" s="18" t="str">
        <f t="shared" si="26"/>
        <v>曹霞</v>
      </c>
      <c r="CK28" s="26">
        <f t="shared" si="67"/>
        <v>0</v>
      </c>
      <c r="CL28" s="18" t="str">
        <f t="shared" si="27"/>
        <v>王德兵</v>
      </c>
      <c r="CM28" s="26">
        <f t="shared" si="68"/>
        <v>0</v>
      </c>
      <c r="CN28" s="18" t="str">
        <f t="shared" si="28"/>
        <v>汪睿</v>
      </c>
      <c r="CO28" s="26">
        <f t="shared" si="69"/>
        <v>0</v>
      </c>
      <c r="CP28" s="18" t="str">
        <f t="shared" si="29"/>
        <v>卢银楷</v>
      </c>
      <c r="CQ28" s="26">
        <f t="shared" si="70"/>
        <v>0</v>
      </c>
      <c r="CR28" s="18" t="str">
        <f t="shared" si="30"/>
        <v>胡慧芳</v>
      </c>
      <c r="CS28" s="26">
        <f t="shared" si="71"/>
        <v>0</v>
      </c>
      <c r="CT28" s="18" t="str">
        <f t="shared" si="31"/>
        <v>杜基次尔</v>
      </c>
      <c r="CU28" s="26">
        <f t="shared" si="72"/>
        <v>9</v>
      </c>
    </row>
    <row r="29" spans="1:99" s="2" customFormat="1" ht="15.75">
      <c r="A29" s="42" t="s">
        <v>164</v>
      </c>
      <c r="B29" s="40" t="s">
        <v>91</v>
      </c>
      <c r="C29" s="59" t="s">
        <v>42</v>
      </c>
      <c r="D29" s="9" t="s">
        <v>9</v>
      </c>
      <c r="E29" s="8" t="str">
        <f t="shared" si="0"/>
        <v/>
      </c>
      <c r="F29" s="9" t="str">
        <f t="shared" si="32"/>
        <v/>
      </c>
      <c r="G29" s="10" t="str">
        <f t="shared" si="1"/>
        <v/>
      </c>
      <c r="H29" s="10">
        <f t="shared" si="33"/>
        <v>89</v>
      </c>
      <c r="I29" s="10">
        <f t="shared" si="2"/>
        <v>47</v>
      </c>
      <c r="J29" s="10">
        <f t="shared" si="34"/>
        <v>56</v>
      </c>
      <c r="K29" s="16">
        <f t="shared" si="35"/>
        <v>48.5</v>
      </c>
      <c r="L29" s="10">
        <f t="shared" si="36"/>
        <v>63.5</v>
      </c>
      <c r="M29" s="10">
        <f t="shared" si="37"/>
        <v>30</v>
      </c>
      <c r="N29" s="10">
        <f t="shared" si="38"/>
        <v>334</v>
      </c>
      <c r="O29" s="17" t="str">
        <f t="shared" si="39"/>
        <v/>
      </c>
      <c r="P29" s="18">
        <f>IF($D29="理科",IF(AND($N29&gt;=分数线!$C$2,$H29&gt;=分数线!$D$2),36,IF($H29&gt;=分数线!$D$2,18,0)),IF($D29="文科",IF(AND($N29&gt;=分数线!$C$3,$H29&gt;=分数线!$D$3),36,IF($H29&gt;=分数线!$D$3,18,0))))</f>
        <v>0</v>
      </c>
      <c r="Q29" s="18">
        <f>IF($D29="理科",IF(AND($N29&gt;=分数线!$C$2,I29&gt;=分数线!$E$2),36,IF(I29&gt;=分数线!$E$2,18,0)),IF($D29="文科",IF(AND($N29&gt;=分数线!$C$3,I29&gt;=分数线!$E$3),36,IF(I29&gt;=分数线!$E$3,18,0))))</f>
        <v>0</v>
      </c>
      <c r="R29" s="18">
        <f>IF($D29="理科",IF(AND($N29&gt;=分数线!$C$2,J29&gt;=分数线!$F$2),36,IF(J29&gt;=分数线!$F$2,18,0)),IF($D29="文科",IF(AND($N29&gt;=分数线!$C$3,J29&gt;=分数线!$F$3),36,IF(J29&gt;=分数线!$F$3,18,0))))</f>
        <v>0</v>
      </c>
      <c r="S29" s="18">
        <f>IF($D29="理科",IF(AND($N29&gt;=分数线!$C$2,K29&gt;=分数线!$G$2),36,IF(K29&gt;=分数线!$G$2,18,0)),IF($D29="文科",IF(AND($N29&gt;=分数线!$C$3,K29&gt;=分数线!$G$3),36,IF(K29&gt;=分数线!$G$3,18,0))))</f>
        <v>0</v>
      </c>
      <c r="T29" s="18">
        <f>IF($D29="理科",IF(AND($N29&gt;=分数线!$C$2,L29&gt;=分数线!$H$2),36,IF(L29&gt;=分数线!$H$2,18,0)),IF($D29="文科",IF(AND($N29&gt;=分数线!$C$3,L29&gt;=分数线!$H$3),36,IF(L29&gt;=分数线!$H$3,18,0))))</f>
        <v>0</v>
      </c>
      <c r="U29" s="18">
        <f>IF($D29="理科",IF(AND($N29&gt;=分数线!$C$2,M29&gt;=分数线!$I$2),36,IF(M29&gt;=分数线!$I$2,18,0)),IF($D29="文科",IF(AND($N29&gt;=分数线!$C$3,M29&gt;=分数线!$I$3),36,IF(M29&gt;=分数线!$I$3,18,0))))</f>
        <v>0</v>
      </c>
      <c r="V29" s="18" t="str">
        <f t="shared" si="40"/>
        <v>NULL</v>
      </c>
      <c r="W29" s="18" t="str">
        <f t="shared" si="41"/>
        <v>NULL</v>
      </c>
      <c r="X29" s="26" t="str">
        <f t="shared" si="42"/>
        <v/>
      </c>
      <c r="Y29" s="18" t="str">
        <f t="shared" si="43"/>
        <v>NULL</v>
      </c>
      <c r="Z29" s="26" t="str">
        <f t="shared" si="44"/>
        <v/>
      </c>
      <c r="AA29" s="18" t="str">
        <f t="shared" si="45"/>
        <v>NULL</v>
      </c>
      <c r="AB29" s="26"/>
      <c r="AC29" s="18" t="str">
        <f t="shared" si="46"/>
        <v>NULL</v>
      </c>
      <c r="AD29" s="26"/>
      <c r="AE29" s="18" t="str">
        <f t="shared" si="47"/>
        <v>NULL</v>
      </c>
      <c r="AF29" s="26"/>
      <c r="AG29" s="18" t="str">
        <f t="shared" si="48"/>
        <v>NULL</v>
      </c>
      <c r="AH29" s="26"/>
      <c r="AI29" s="18" t="str">
        <f t="shared" si="49"/>
        <v>NULL</v>
      </c>
      <c r="AJ29" s="18" t="str">
        <f t="shared" si="50"/>
        <v>NULL</v>
      </c>
      <c r="AK29" s="26" t="str">
        <f t="shared" si="51"/>
        <v/>
      </c>
      <c r="AL29" s="18" t="str">
        <f t="shared" si="52"/>
        <v>NULL</v>
      </c>
      <c r="AM29" s="26" t="str">
        <f t="shared" si="53"/>
        <v/>
      </c>
      <c r="AN29" s="18" t="str">
        <f t="shared" si="54"/>
        <v>NULL</v>
      </c>
      <c r="AO29" s="26"/>
      <c r="AP29" s="18" t="str">
        <f t="shared" si="55"/>
        <v>NULL</v>
      </c>
      <c r="AQ29" s="26"/>
      <c r="AR29" s="18" t="str">
        <f t="shared" si="56"/>
        <v>NULL</v>
      </c>
      <c r="AS29" s="26"/>
      <c r="AT29" s="18" t="str">
        <f t="shared" si="3"/>
        <v>NULL</v>
      </c>
      <c r="AU29" s="26"/>
      <c r="AV29" s="18" t="str">
        <f t="shared" si="4"/>
        <v>NULL</v>
      </c>
      <c r="AW29" s="18" t="str">
        <f t="shared" si="5"/>
        <v>NULL</v>
      </c>
      <c r="AX29" s="26" t="str">
        <f t="shared" si="57"/>
        <v/>
      </c>
      <c r="AY29" s="18" t="str">
        <f t="shared" si="6"/>
        <v>NULL</v>
      </c>
      <c r="AZ29" s="26" t="str">
        <f t="shared" si="58"/>
        <v/>
      </c>
      <c r="BA29" s="18" t="str">
        <f t="shared" si="7"/>
        <v>NULL</v>
      </c>
      <c r="BB29" s="26"/>
      <c r="BC29" s="18" t="str">
        <f t="shared" si="8"/>
        <v>NULL</v>
      </c>
      <c r="BD29" s="26"/>
      <c r="BE29" s="18" t="str">
        <f t="shared" si="9"/>
        <v>NULL</v>
      </c>
      <c r="BF29" s="26"/>
      <c r="BG29" s="18" t="str">
        <f t="shared" si="10"/>
        <v>NULL</v>
      </c>
      <c r="BH29" s="26"/>
      <c r="BI29" s="18" t="str">
        <f t="shared" si="11"/>
        <v>NULL</v>
      </c>
      <c r="BJ29" s="18" t="str">
        <f t="shared" si="12"/>
        <v>NULL</v>
      </c>
      <c r="BK29" s="26" t="str">
        <f t="shared" si="59"/>
        <v/>
      </c>
      <c r="BL29" s="18" t="str">
        <f t="shared" si="13"/>
        <v>NULL</v>
      </c>
      <c r="BM29" s="26" t="str">
        <f t="shared" si="60"/>
        <v/>
      </c>
      <c r="BN29" s="18" t="str">
        <f t="shared" si="14"/>
        <v>NULL</v>
      </c>
      <c r="BO29" s="26"/>
      <c r="BP29" s="18" t="str">
        <f t="shared" si="15"/>
        <v>NULL</v>
      </c>
      <c r="BQ29" s="26"/>
      <c r="BR29" s="18" t="str">
        <f t="shared" si="16"/>
        <v>NULL</v>
      </c>
      <c r="BS29" s="26"/>
      <c r="BT29" s="18" t="str">
        <f t="shared" si="17"/>
        <v>NULL</v>
      </c>
      <c r="BU29" s="26"/>
      <c r="BV29" s="18" t="e">
        <f t="shared" si="18"/>
        <v>#N/A</v>
      </c>
      <c r="BW29" s="18" t="e">
        <f t="shared" si="19"/>
        <v>#N/A</v>
      </c>
      <c r="BX29" s="26">
        <f t="shared" si="61"/>
        <v>0</v>
      </c>
      <c r="BY29" s="18" t="e">
        <f t="shared" si="20"/>
        <v>#N/A</v>
      </c>
      <c r="BZ29" s="26">
        <f t="shared" si="62"/>
        <v>0</v>
      </c>
      <c r="CA29" s="18" t="str">
        <f t="shared" si="21"/>
        <v>汪睿</v>
      </c>
      <c r="CB29" s="26">
        <f t="shared" si="63"/>
        <v>0</v>
      </c>
      <c r="CC29" s="18" t="e">
        <f t="shared" si="22"/>
        <v>#N/A</v>
      </c>
      <c r="CD29" s="26">
        <f t="shared" si="64"/>
        <v>0</v>
      </c>
      <c r="CE29" s="18" t="e">
        <f t="shared" si="23"/>
        <v>#N/A</v>
      </c>
      <c r="CF29" s="26">
        <f t="shared" si="65"/>
        <v>0</v>
      </c>
      <c r="CG29" s="18" t="e">
        <f t="shared" si="24"/>
        <v>#N/A</v>
      </c>
      <c r="CH29" s="26">
        <f t="shared" si="66"/>
        <v>0</v>
      </c>
      <c r="CI29" s="18">
        <f t="shared" si="25"/>
        <v>4</v>
      </c>
      <c r="CJ29" s="18" t="str">
        <f t="shared" si="26"/>
        <v>曹霞</v>
      </c>
      <c r="CK29" s="26">
        <f t="shared" si="67"/>
        <v>0</v>
      </c>
      <c r="CL29" s="18" t="str">
        <f t="shared" si="27"/>
        <v>王德兵</v>
      </c>
      <c r="CM29" s="26">
        <f t="shared" si="68"/>
        <v>0</v>
      </c>
      <c r="CN29" s="18" t="str">
        <f t="shared" si="28"/>
        <v>汪睿</v>
      </c>
      <c r="CO29" s="26">
        <f t="shared" si="69"/>
        <v>0</v>
      </c>
      <c r="CP29" s="18" t="str">
        <f t="shared" si="29"/>
        <v>卢银楷</v>
      </c>
      <c r="CQ29" s="26">
        <f t="shared" si="70"/>
        <v>0</v>
      </c>
      <c r="CR29" s="18" t="str">
        <f t="shared" si="30"/>
        <v>胡慧芳</v>
      </c>
      <c r="CS29" s="26">
        <f t="shared" si="71"/>
        <v>0</v>
      </c>
      <c r="CT29" s="18" t="str">
        <f t="shared" si="31"/>
        <v>杜基次尔</v>
      </c>
      <c r="CU29" s="26">
        <f t="shared" si="72"/>
        <v>0</v>
      </c>
    </row>
    <row r="30" spans="1:99" s="2" customFormat="1" ht="15.75">
      <c r="A30" s="42" t="s">
        <v>158</v>
      </c>
      <c r="B30" s="40" t="s">
        <v>87</v>
      </c>
      <c r="C30" s="59" t="s">
        <v>42</v>
      </c>
      <c r="D30" s="9" t="s">
        <v>9</v>
      </c>
      <c r="E30" s="8" t="str">
        <f t="shared" si="0"/>
        <v/>
      </c>
      <c r="F30" s="9" t="str">
        <f t="shared" si="32"/>
        <v/>
      </c>
      <c r="G30" s="10" t="str">
        <f t="shared" si="1"/>
        <v/>
      </c>
      <c r="H30" s="10">
        <f t="shared" si="33"/>
        <v>100</v>
      </c>
      <c r="I30" s="10">
        <f t="shared" si="2"/>
        <v>52</v>
      </c>
      <c r="J30" s="10">
        <f t="shared" si="34"/>
        <v>65</v>
      </c>
      <c r="K30" s="16">
        <f t="shared" si="35"/>
        <v>61.5</v>
      </c>
      <c r="L30" s="10">
        <f t="shared" si="36"/>
        <v>47</v>
      </c>
      <c r="M30" s="10">
        <f t="shared" si="37"/>
        <v>40</v>
      </c>
      <c r="N30" s="10">
        <f t="shared" si="38"/>
        <v>366</v>
      </c>
      <c r="O30" s="17" t="str">
        <f t="shared" si="39"/>
        <v/>
      </c>
      <c r="P30" s="18">
        <f>IF($D30="理科",IF(AND($N30&gt;=分数线!$C$2,$H30&gt;=分数线!$D$2),36,IF($H30&gt;=分数线!$D$2,18,0)),IF($D30="文科",IF(AND($N30&gt;=分数线!$C$3,$H30&gt;=分数线!$D$3),36,IF($H30&gt;=分数线!$D$3,18,0))))</f>
        <v>0</v>
      </c>
      <c r="Q30" s="18">
        <f>IF($D30="理科",IF(AND($N30&gt;=分数线!$C$2,I30&gt;=分数线!$E$2),36,IF(I30&gt;=分数线!$E$2,18,0)),IF($D30="文科",IF(AND($N30&gt;=分数线!$C$3,I30&gt;=分数线!$E$3),36,IF(I30&gt;=分数线!$E$3,18,0))))</f>
        <v>0</v>
      </c>
      <c r="R30" s="18">
        <f>IF($D30="理科",IF(AND($N30&gt;=分数线!$C$2,J30&gt;=分数线!$F$2),36,IF(J30&gt;=分数线!$F$2,18,0)),IF($D30="文科",IF(AND($N30&gt;=分数线!$C$3,J30&gt;=分数线!$F$3),36,IF(J30&gt;=分数线!$F$3,18,0))))</f>
        <v>0</v>
      </c>
      <c r="S30" s="18">
        <f>IF($D30="理科",IF(AND($N30&gt;=分数线!$C$2,K30&gt;=分数线!$G$2),36,IF(K30&gt;=分数线!$G$2,18,0)),IF($D30="文科",IF(AND($N30&gt;=分数线!$C$3,K30&gt;=分数线!$G$3),36,IF(K30&gt;=分数线!$G$3,18,0))))</f>
        <v>0</v>
      </c>
      <c r="T30" s="18">
        <f>IF($D30="理科",IF(AND($N30&gt;=分数线!$C$2,L30&gt;=分数线!$H$2),36,IF(L30&gt;=分数线!$H$2,18,0)),IF($D30="文科",IF(AND($N30&gt;=分数线!$C$3,L30&gt;=分数线!$H$3),36,IF(L30&gt;=分数线!$H$3,18,0))))</f>
        <v>0</v>
      </c>
      <c r="U30" s="18">
        <f>IF($D30="理科",IF(AND($N30&gt;=分数线!$C$2,M30&gt;=分数线!$I$2),36,IF(M30&gt;=分数线!$I$2,18,0)),IF($D30="文科",IF(AND($N30&gt;=分数线!$C$3,M30&gt;=分数线!$I$3),36,IF(M30&gt;=分数线!$I$3,18,0))))</f>
        <v>0</v>
      </c>
      <c r="V30" s="18" t="str">
        <f t="shared" si="40"/>
        <v>NULL</v>
      </c>
      <c r="W30" s="18" t="str">
        <f t="shared" si="41"/>
        <v>NULL</v>
      </c>
      <c r="X30" s="26" t="str">
        <f t="shared" si="42"/>
        <v/>
      </c>
      <c r="Y30" s="18" t="str">
        <f t="shared" si="43"/>
        <v>NULL</v>
      </c>
      <c r="Z30" s="26" t="str">
        <f t="shared" si="44"/>
        <v/>
      </c>
      <c r="AA30" s="18" t="str">
        <f t="shared" si="45"/>
        <v>NULL</v>
      </c>
      <c r="AB30" s="26"/>
      <c r="AC30" s="18" t="str">
        <f t="shared" si="46"/>
        <v>NULL</v>
      </c>
      <c r="AD30" s="26"/>
      <c r="AE30" s="18" t="str">
        <f t="shared" si="47"/>
        <v>NULL</v>
      </c>
      <c r="AF30" s="26"/>
      <c r="AG30" s="18" t="str">
        <f t="shared" si="48"/>
        <v>NULL</v>
      </c>
      <c r="AH30" s="26"/>
      <c r="AI30" s="18" t="str">
        <f t="shared" si="49"/>
        <v>NULL</v>
      </c>
      <c r="AJ30" s="18" t="str">
        <f t="shared" si="50"/>
        <v>NULL</v>
      </c>
      <c r="AK30" s="26" t="str">
        <f t="shared" si="51"/>
        <v/>
      </c>
      <c r="AL30" s="18" t="str">
        <f t="shared" si="52"/>
        <v>NULL</v>
      </c>
      <c r="AM30" s="26" t="str">
        <f t="shared" si="53"/>
        <v/>
      </c>
      <c r="AN30" s="18" t="str">
        <f t="shared" si="54"/>
        <v>NULL</v>
      </c>
      <c r="AO30" s="26"/>
      <c r="AP30" s="18" t="str">
        <f t="shared" si="55"/>
        <v>NULL</v>
      </c>
      <c r="AQ30" s="26"/>
      <c r="AR30" s="18" t="str">
        <f t="shared" si="56"/>
        <v>NULL</v>
      </c>
      <c r="AS30" s="26"/>
      <c r="AT30" s="18" t="str">
        <f t="shared" si="3"/>
        <v>NULL</v>
      </c>
      <c r="AU30" s="26"/>
      <c r="AV30" s="18" t="str">
        <f t="shared" si="4"/>
        <v>NULL</v>
      </c>
      <c r="AW30" s="18" t="str">
        <f t="shared" si="5"/>
        <v>NULL</v>
      </c>
      <c r="AX30" s="26" t="str">
        <f t="shared" si="57"/>
        <v/>
      </c>
      <c r="AY30" s="18" t="str">
        <f t="shared" si="6"/>
        <v>NULL</v>
      </c>
      <c r="AZ30" s="26" t="str">
        <f t="shared" si="58"/>
        <v/>
      </c>
      <c r="BA30" s="18" t="str">
        <f t="shared" si="7"/>
        <v>NULL</v>
      </c>
      <c r="BB30" s="26"/>
      <c r="BC30" s="18" t="str">
        <f t="shared" si="8"/>
        <v>NULL</v>
      </c>
      <c r="BD30" s="26"/>
      <c r="BE30" s="18" t="str">
        <f t="shared" si="9"/>
        <v>NULL</v>
      </c>
      <c r="BF30" s="26"/>
      <c r="BG30" s="18" t="str">
        <f t="shared" si="10"/>
        <v>NULL</v>
      </c>
      <c r="BH30" s="26"/>
      <c r="BI30" s="18" t="str">
        <f t="shared" si="11"/>
        <v>NULL</v>
      </c>
      <c r="BJ30" s="18" t="str">
        <f t="shared" si="12"/>
        <v>NULL</v>
      </c>
      <c r="BK30" s="26" t="str">
        <f t="shared" si="59"/>
        <v/>
      </c>
      <c r="BL30" s="18" t="str">
        <f t="shared" si="13"/>
        <v>NULL</v>
      </c>
      <c r="BM30" s="26" t="str">
        <f t="shared" si="60"/>
        <v/>
      </c>
      <c r="BN30" s="18" t="str">
        <f t="shared" si="14"/>
        <v>NULL</v>
      </c>
      <c r="BO30" s="26"/>
      <c r="BP30" s="18" t="str">
        <f t="shared" si="15"/>
        <v>NULL</v>
      </c>
      <c r="BQ30" s="26"/>
      <c r="BR30" s="18" t="str">
        <f t="shared" si="16"/>
        <v>NULL</v>
      </c>
      <c r="BS30" s="26"/>
      <c r="BT30" s="18" t="str">
        <f t="shared" si="17"/>
        <v>NULL</v>
      </c>
      <c r="BU30" s="26"/>
      <c r="BV30" s="18">
        <f t="shared" si="18"/>
        <v>4</v>
      </c>
      <c r="BW30" s="18" t="str">
        <f t="shared" si="19"/>
        <v>曹霞</v>
      </c>
      <c r="BX30" s="26">
        <f t="shared" si="61"/>
        <v>0</v>
      </c>
      <c r="BY30" s="18" t="str">
        <f t="shared" si="20"/>
        <v>王德兵</v>
      </c>
      <c r="BZ30" s="26">
        <f t="shared" si="62"/>
        <v>0</v>
      </c>
      <c r="CA30" s="18" t="str">
        <f t="shared" si="21"/>
        <v>汪睿</v>
      </c>
      <c r="CB30" s="26">
        <f t="shared" si="63"/>
        <v>0</v>
      </c>
      <c r="CC30" s="18" t="str">
        <f t="shared" si="22"/>
        <v>卢银楷</v>
      </c>
      <c r="CD30" s="26">
        <f t="shared" si="64"/>
        <v>0</v>
      </c>
      <c r="CE30" s="18" t="str">
        <f t="shared" si="23"/>
        <v>胡慧芳</v>
      </c>
      <c r="CF30" s="26">
        <f t="shared" si="65"/>
        <v>0</v>
      </c>
      <c r="CG30" s="18" t="str">
        <f t="shared" si="24"/>
        <v>杜基次尔</v>
      </c>
      <c r="CH30" s="26">
        <f t="shared" si="66"/>
        <v>0</v>
      </c>
      <c r="CI30" s="18">
        <f t="shared" si="25"/>
        <v>4</v>
      </c>
      <c r="CJ30" s="18" t="str">
        <f t="shared" si="26"/>
        <v>曹霞</v>
      </c>
      <c r="CK30" s="26">
        <f t="shared" si="67"/>
        <v>0</v>
      </c>
      <c r="CL30" s="18" t="str">
        <f t="shared" si="27"/>
        <v>王德兵</v>
      </c>
      <c r="CM30" s="26">
        <f t="shared" si="68"/>
        <v>0</v>
      </c>
      <c r="CN30" s="18" t="str">
        <f t="shared" si="28"/>
        <v>汪睿</v>
      </c>
      <c r="CO30" s="26">
        <f t="shared" si="69"/>
        <v>0</v>
      </c>
      <c r="CP30" s="18" t="str">
        <f t="shared" si="29"/>
        <v>卢银楷</v>
      </c>
      <c r="CQ30" s="26">
        <f t="shared" si="70"/>
        <v>0</v>
      </c>
      <c r="CR30" s="18" t="str">
        <f t="shared" si="30"/>
        <v>胡慧芳</v>
      </c>
      <c r="CS30" s="26">
        <f t="shared" si="71"/>
        <v>0</v>
      </c>
      <c r="CT30" s="18" t="str">
        <f t="shared" si="31"/>
        <v>杜基次尔</v>
      </c>
      <c r="CU30" s="26">
        <f t="shared" si="72"/>
        <v>0</v>
      </c>
    </row>
    <row r="31" spans="1:99" s="2" customFormat="1" ht="15.75">
      <c r="A31" s="42" t="s">
        <v>162</v>
      </c>
      <c r="B31" s="40" t="s">
        <v>90</v>
      </c>
      <c r="C31" s="59" t="s">
        <v>42</v>
      </c>
      <c r="D31" s="9" t="s">
        <v>9</v>
      </c>
      <c r="E31" s="8" t="str">
        <f t="shared" si="0"/>
        <v/>
      </c>
      <c r="F31" s="9" t="str">
        <f t="shared" si="32"/>
        <v/>
      </c>
      <c r="G31" s="10" t="str">
        <f t="shared" si="1"/>
        <v/>
      </c>
      <c r="H31" s="10">
        <f t="shared" si="33"/>
        <v>86</v>
      </c>
      <c r="I31" s="10">
        <f t="shared" si="2"/>
        <v>46</v>
      </c>
      <c r="J31" s="10">
        <f t="shared" si="34"/>
        <v>48</v>
      </c>
      <c r="K31" s="16">
        <f t="shared" si="35"/>
        <v>59.5</v>
      </c>
      <c r="L31" s="10">
        <f t="shared" si="36"/>
        <v>68.5</v>
      </c>
      <c r="M31" s="10">
        <f t="shared" si="37"/>
        <v>43</v>
      </c>
      <c r="N31" s="10">
        <f t="shared" si="38"/>
        <v>351</v>
      </c>
      <c r="O31" s="17" t="str">
        <f t="shared" si="39"/>
        <v/>
      </c>
      <c r="P31" s="18">
        <f>IF($D31="理科",IF(AND($N31&gt;=分数线!$C$2,$H31&gt;=分数线!$D$2),36,IF($H31&gt;=分数线!$D$2,18,0)),IF($D31="文科",IF(AND($N31&gt;=分数线!$C$3,$H31&gt;=分数线!$D$3),36,IF($H31&gt;=分数线!$D$3,18,0))))</f>
        <v>0</v>
      </c>
      <c r="Q31" s="18">
        <f>IF($D31="理科",IF(AND($N31&gt;=分数线!$C$2,I31&gt;=分数线!$E$2),36,IF(I31&gt;=分数线!$E$2,18,0)),IF($D31="文科",IF(AND($N31&gt;=分数线!$C$3,I31&gt;=分数线!$E$3),36,IF(I31&gt;=分数线!$E$3,18,0))))</f>
        <v>0</v>
      </c>
      <c r="R31" s="18">
        <f>IF($D31="理科",IF(AND($N31&gt;=分数线!$C$2,J31&gt;=分数线!$F$2),36,IF(J31&gt;=分数线!$F$2,18,0)),IF($D31="文科",IF(AND($N31&gt;=分数线!$C$3,J31&gt;=分数线!$F$3),36,IF(J31&gt;=分数线!$F$3,18,0))))</f>
        <v>0</v>
      </c>
      <c r="S31" s="18">
        <f>IF($D31="理科",IF(AND($N31&gt;=分数线!$C$2,K31&gt;=分数线!$G$2),36,IF(K31&gt;=分数线!$G$2,18,0)),IF($D31="文科",IF(AND($N31&gt;=分数线!$C$3,K31&gt;=分数线!$G$3),36,IF(K31&gt;=分数线!$G$3,18,0))))</f>
        <v>0</v>
      </c>
      <c r="T31" s="18">
        <f>IF($D31="理科",IF(AND($N31&gt;=分数线!$C$2,L31&gt;=分数线!$H$2),36,IF(L31&gt;=分数线!$H$2,18,0)),IF($D31="文科",IF(AND($N31&gt;=分数线!$C$3,L31&gt;=分数线!$H$3),36,IF(L31&gt;=分数线!$H$3,18,0))))</f>
        <v>18</v>
      </c>
      <c r="U31" s="18">
        <f>IF($D31="理科",IF(AND($N31&gt;=分数线!$C$2,M31&gt;=分数线!$I$2),36,IF(M31&gt;=分数线!$I$2,18,0)),IF($D31="文科",IF(AND($N31&gt;=分数线!$C$3,M31&gt;=分数线!$I$3),36,IF(M31&gt;=分数线!$I$3,18,0))))</f>
        <v>0</v>
      </c>
      <c r="V31" s="18" t="str">
        <f t="shared" si="40"/>
        <v>NULL</v>
      </c>
      <c r="W31" s="18" t="str">
        <f t="shared" si="41"/>
        <v>NULL</v>
      </c>
      <c r="X31" s="26" t="str">
        <f t="shared" si="42"/>
        <v/>
      </c>
      <c r="Y31" s="18" t="str">
        <f t="shared" si="43"/>
        <v>NULL</v>
      </c>
      <c r="Z31" s="26" t="str">
        <f t="shared" si="44"/>
        <v/>
      </c>
      <c r="AA31" s="18" t="str">
        <f t="shared" si="45"/>
        <v>NULL</v>
      </c>
      <c r="AB31" s="26"/>
      <c r="AC31" s="18" t="str">
        <f t="shared" si="46"/>
        <v>NULL</v>
      </c>
      <c r="AD31" s="26"/>
      <c r="AE31" s="18" t="str">
        <f t="shared" si="47"/>
        <v>NULL</v>
      </c>
      <c r="AF31" s="26"/>
      <c r="AG31" s="18" t="str">
        <f t="shared" si="48"/>
        <v>NULL</v>
      </c>
      <c r="AH31" s="26"/>
      <c r="AI31" s="18" t="str">
        <f t="shared" si="49"/>
        <v>NULL</v>
      </c>
      <c r="AJ31" s="18" t="str">
        <f t="shared" si="50"/>
        <v>NULL</v>
      </c>
      <c r="AK31" s="26" t="str">
        <f t="shared" si="51"/>
        <v/>
      </c>
      <c r="AL31" s="18" t="str">
        <f t="shared" si="52"/>
        <v>NULL</v>
      </c>
      <c r="AM31" s="26" t="str">
        <f t="shared" si="53"/>
        <v/>
      </c>
      <c r="AN31" s="18" t="str">
        <f t="shared" si="54"/>
        <v>NULL</v>
      </c>
      <c r="AO31" s="26"/>
      <c r="AP31" s="18" t="str">
        <f t="shared" si="55"/>
        <v>NULL</v>
      </c>
      <c r="AQ31" s="26"/>
      <c r="AR31" s="18" t="str">
        <f t="shared" si="56"/>
        <v>NULL</v>
      </c>
      <c r="AS31" s="26"/>
      <c r="AT31" s="18" t="str">
        <f t="shared" si="3"/>
        <v>NULL</v>
      </c>
      <c r="AU31" s="26"/>
      <c r="AV31" s="18" t="str">
        <f t="shared" si="4"/>
        <v>NULL</v>
      </c>
      <c r="AW31" s="18" t="str">
        <f t="shared" si="5"/>
        <v>NULL</v>
      </c>
      <c r="AX31" s="26" t="str">
        <f t="shared" si="57"/>
        <v/>
      </c>
      <c r="AY31" s="18" t="str">
        <f t="shared" si="6"/>
        <v>NULL</v>
      </c>
      <c r="AZ31" s="26" t="str">
        <f t="shared" si="58"/>
        <v/>
      </c>
      <c r="BA31" s="18" t="str">
        <f t="shared" si="7"/>
        <v>NULL</v>
      </c>
      <c r="BB31" s="26"/>
      <c r="BC31" s="18" t="str">
        <f t="shared" si="8"/>
        <v>NULL</v>
      </c>
      <c r="BD31" s="26"/>
      <c r="BE31" s="18" t="str">
        <f t="shared" si="9"/>
        <v>NULL</v>
      </c>
      <c r="BF31" s="26"/>
      <c r="BG31" s="18" t="str">
        <f t="shared" si="10"/>
        <v>NULL</v>
      </c>
      <c r="BH31" s="26"/>
      <c r="BI31" s="18" t="str">
        <f t="shared" si="11"/>
        <v>NULL</v>
      </c>
      <c r="BJ31" s="18" t="str">
        <f t="shared" si="12"/>
        <v>NULL</v>
      </c>
      <c r="BK31" s="26" t="str">
        <f t="shared" si="59"/>
        <v/>
      </c>
      <c r="BL31" s="18" t="str">
        <f t="shared" si="13"/>
        <v>NULL</v>
      </c>
      <c r="BM31" s="26" t="str">
        <f t="shared" si="60"/>
        <v/>
      </c>
      <c r="BN31" s="18" t="str">
        <f t="shared" si="14"/>
        <v>NULL</v>
      </c>
      <c r="BO31" s="26"/>
      <c r="BP31" s="18" t="str">
        <f t="shared" si="15"/>
        <v>NULL</v>
      </c>
      <c r="BQ31" s="26"/>
      <c r="BR31" s="18" t="str">
        <f t="shared" si="16"/>
        <v>NULL</v>
      </c>
      <c r="BS31" s="26"/>
      <c r="BT31" s="18" t="str">
        <f t="shared" si="17"/>
        <v>NULL</v>
      </c>
      <c r="BU31" s="26"/>
      <c r="BV31" s="18">
        <f t="shared" si="18"/>
        <v>5</v>
      </c>
      <c r="BW31" s="18" t="str">
        <f t="shared" si="19"/>
        <v>叶屏</v>
      </c>
      <c r="BX31" s="26">
        <f t="shared" si="61"/>
        <v>0</v>
      </c>
      <c r="BY31" s="18" t="str">
        <f t="shared" si="20"/>
        <v>王德兵</v>
      </c>
      <c r="BZ31" s="26">
        <f t="shared" si="62"/>
        <v>0</v>
      </c>
      <c r="CA31" s="18" t="str">
        <f t="shared" si="21"/>
        <v>兰卡布尺</v>
      </c>
      <c r="CB31" s="26">
        <f t="shared" si="63"/>
        <v>0</v>
      </c>
      <c r="CC31" s="18" t="str">
        <f t="shared" si="22"/>
        <v>吴文艺</v>
      </c>
      <c r="CD31" s="26">
        <f t="shared" si="64"/>
        <v>0</v>
      </c>
      <c r="CE31" s="18" t="str">
        <f t="shared" si="23"/>
        <v>赵香才</v>
      </c>
      <c r="CF31" s="26">
        <f t="shared" si="65"/>
        <v>9</v>
      </c>
      <c r="CG31" s="18" t="str">
        <f t="shared" si="24"/>
        <v>金贵</v>
      </c>
      <c r="CH31" s="26">
        <f t="shared" si="66"/>
        <v>0</v>
      </c>
      <c r="CI31" s="18">
        <f t="shared" si="25"/>
        <v>5</v>
      </c>
      <c r="CJ31" s="18" t="str">
        <f t="shared" si="26"/>
        <v>叶屏</v>
      </c>
      <c r="CK31" s="26">
        <f t="shared" si="67"/>
        <v>0</v>
      </c>
      <c r="CL31" s="18" t="str">
        <f t="shared" si="27"/>
        <v>王德兵</v>
      </c>
      <c r="CM31" s="26">
        <f t="shared" si="68"/>
        <v>0</v>
      </c>
      <c r="CN31" s="18" t="str">
        <f t="shared" si="28"/>
        <v>兰卡布尺</v>
      </c>
      <c r="CO31" s="26">
        <f t="shared" si="69"/>
        <v>0</v>
      </c>
      <c r="CP31" s="18" t="str">
        <f t="shared" si="29"/>
        <v>吴文艺/康宇峰</v>
      </c>
      <c r="CQ31" s="26">
        <f t="shared" si="70"/>
        <v>0</v>
      </c>
      <c r="CR31" s="18" t="str">
        <f t="shared" si="30"/>
        <v>赵香才</v>
      </c>
      <c r="CS31" s="26">
        <f t="shared" si="71"/>
        <v>9</v>
      </c>
      <c r="CT31" s="18" t="str">
        <f t="shared" si="31"/>
        <v>金贵</v>
      </c>
      <c r="CU31" s="26">
        <f t="shared" si="72"/>
        <v>0</v>
      </c>
    </row>
    <row r="32" spans="1:99" s="2" customFormat="1" ht="15.75">
      <c r="A32" s="42" t="s">
        <v>149</v>
      </c>
      <c r="B32" s="40" t="s">
        <v>82</v>
      </c>
      <c r="C32" s="59" t="s">
        <v>42</v>
      </c>
      <c r="D32" s="9" t="s">
        <v>9</v>
      </c>
      <c r="E32" s="8" t="str">
        <f t="shared" si="0"/>
        <v/>
      </c>
      <c r="F32" s="9" t="str">
        <f t="shared" si="32"/>
        <v/>
      </c>
      <c r="G32" s="10" t="str">
        <f t="shared" si="1"/>
        <v/>
      </c>
      <c r="H32" s="10">
        <f t="shared" si="33"/>
        <v>118</v>
      </c>
      <c r="I32" s="10">
        <f t="shared" si="2"/>
        <v>79</v>
      </c>
      <c r="J32" s="10">
        <f t="shared" si="34"/>
        <v>75</v>
      </c>
      <c r="K32" s="16">
        <f t="shared" si="35"/>
        <v>69</v>
      </c>
      <c r="L32" s="10">
        <f t="shared" si="36"/>
        <v>64</v>
      </c>
      <c r="M32" s="10">
        <f t="shared" si="37"/>
        <v>38</v>
      </c>
      <c r="N32" s="10">
        <f t="shared" si="38"/>
        <v>443</v>
      </c>
      <c r="O32" s="17" t="str">
        <f t="shared" si="39"/>
        <v/>
      </c>
      <c r="P32" s="18">
        <f>IF($D32="理科",IF(AND($N32&gt;=分数线!$C$2,$H32&gt;=分数线!$D$2),36,IF($H32&gt;=分数线!$D$2,18,0)),IF($D32="文科",IF(AND($N32&gt;=分数线!$C$3,$H32&gt;=分数线!$D$3),36,IF($H32&gt;=分数线!$D$3,18,0))))</f>
        <v>18</v>
      </c>
      <c r="Q32" s="18">
        <f>IF($D32="理科",IF(AND($N32&gt;=分数线!$C$2,I32&gt;=分数线!$E$2),36,IF(I32&gt;=分数线!$E$2,18,0)),IF($D32="文科",IF(AND($N32&gt;=分数线!$C$3,I32&gt;=分数线!$E$3),36,IF(I32&gt;=分数线!$E$3,18,0))))</f>
        <v>0</v>
      </c>
      <c r="R32" s="18">
        <f>IF($D32="理科",IF(AND($N32&gt;=分数线!$C$2,J32&gt;=分数线!$F$2),36,IF(J32&gt;=分数线!$F$2,18,0)),IF($D32="文科",IF(AND($N32&gt;=分数线!$C$3,J32&gt;=分数线!$F$3),36,IF(J32&gt;=分数线!$F$3,18,0))))</f>
        <v>0</v>
      </c>
      <c r="S32" s="18">
        <f>IF($D32="理科",IF(AND($N32&gt;=分数线!$C$2,K32&gt;=分数线!$G$2),36,IF(K32&gt;=分数线!$G$2,18,0)),IF($D32="文科",IF(AND($N32&gt;=分数线!$C$3,K32&gt;=分数线!$G$3),36,IF(K32&gt;=分数线!$G$3,18,0))))</f>
        <v>18</v>
      </c>
      <c r="T32" s="18">
        <f>IF($D32="理科",IF(AND($N32&gt;=分数线!$C$2,L32&gt;=分数线!$H$2),36,IF(L32&gt;=分数线!$H$2,18,0)),IF($D32="文科",IF(AND($N32&gt;=分数线!$C$3,L32&gt;=分数线!$H$3),36,IF(L32&gt;=分数线!$H$3,18,0))))</f>
        <v>0</v>
      </c>
      <c r="U32" s="18">
        <f>IF($D32="理科",IF(AND($N32&gt;=分数线!$C$2,M32&gt;=分数线!$I$2),36,IF(M32&gt;=分数线!$I$2,18,0)),IF($D32="文科",IF(AND($N32&gt;=分数线!$C$3,M32&gt;=分数线!$I$3),36,IF(M32&gt;=分数线!$I$3,18,0))))</f>
        <v>0</v>
      </c>
      <c r="V32" s="18" t="str">
        <f t="shared" si="40"/>
        <v>NULL</v>
      </c>
      <c r="W32" s="18" t="str">
        <f t="shared" si="41"/>
        <v>NULL</v>
      </c>
      <c r="X32" s="26" t="str">
        <f t="shared" si="42"/>
        <v/>
      </c>
      <c r="Y32" s="18" t="str">
        <f t="shared" si="43"/>
        <v>NULL</v>
      </c>
      <c r="Z32" s="26" t="str">
        <f t="shared" si="44"/>
        <v/>
      </c>
      <c r="AA32" s="18" t="str">
        <f t="shared" si="45"/>
        <v>NULL</v>
      </c>
      <c r="AB32" s="26"/>
      <c r="AC32" s="18" t="str">
        <f t="shared" si="46"/>
        <v>NULL</v>
      </c>
      <c r="AD32" s="26"/>
      <c r="AE32" s="18" t="str">
        <f t="shared" si="47"/>
        <v>NULL</v>
      </c>
      <c r="AF32" s="26"/>
      <c r="AG32" s="18" t="str">
        <f t="shared" si="48"/>
        <v>NULL</v>
      </c>
      <c r="AH32" s="26"/>
      <c r="AI32" s="18" t="str">
        <f t="shared" si="49"/>
        <v>NULL</v>
      </c>
      <c r="AJ32" s="18" t="str">
        <f t="shared" si="50"/>
        <v>NULL</v>
      </c>
      <c r="AK32" s="26" t="str">
        <f t="shared" si="51"/>
        <v/>
      </c>
      <c r="AL32" s="18" t="str">
        <f t="shared" si="52"/>
        <v>NULL</v>
      </c>
      <c r="AM32" s="26" t="str">
        <f t="shared" si="53"/>
        <v/>
      </c>
      <c r="AN32" s="18" t="str">
        <f t="shared" si="54"/>
        <v>NULL</v>
      </c>
      <c r="AO32" s="26"/>
      <c r="AP32" s="18" t="str">
        <f t="shared" si="55"/>
        <v>NULL</v>
      </c>
      <c r="AQ32" s="26"/>
      <c r="AR32" s="18" t="str">
        <f t="shared" si="56"/>
        <v>NULL</v>
      </c>
      <c r="AS32" s="26"/>
      <c r="AT32" s="18" t="str">
        <f t="shared" si="3"/>
        <v>NULL</v>
      </c>
      <c r="AU32" s="26"/>
      <c r="AV32" s="18" t="str">
        <f t="shared" si="4"/>
        <v>NULL</v>
      </c>
      <c r="AW32" s="18" t="str">
        <f t="shared" si="5"/>
        <v>NULL</v>
      </c>
      <c r="AX32" s="26" t="str">
        <f t="shared" si="57"/>
        <v/>
      </c>
      <c r="AY32" s="18" t="str">
        <f t="shared" si="6"/>
        <v>NULL</v>
      </c>
      <c r="AZ32" s="26" t="str">
        <f t="shared" si="58"/>
        <v/>
      </c>
      <c r="BA32" s="18" t="str">
        <f t="shared" si="7"/>
        <v>NULL</v>
      </c>
      <c r="BB32" s="26"/>
      <c r="BC32" s="18" t="str">
        <f t="shared" si="8"/>
        <v>NULL</v>
      </c>
      <c r="BD32" s="26"/>
      <c r="BE32" s="18" t="str">
        <f t="shared" si="9"/>
        <v>NULL</v>
      </c>
      <c r="BF32" s="26"/>
      <c r="BG32" s="18" t="str">
        <f t="shared" si="10"/>
        <v>NULL</v>
      </c>
      <c r="BH32" s="26"/>
      <c r="BI32" s="18" t="str">
        <f t="shared" si="11"/>
        <v>NULL</v>
      </c>
      <c r="BJ32" s="18" t="str">
        <f t="shared" si="12"/>
        <v>NULL</v>
      </c>
      <c r="BK32" s="26" t="str">
        <f t="shared" si="59"/>
        <v/>
      </c>
      <c r="BL32" s="18" t="str">
        <f t="shared" si="13"/>
        <v>NULL</v>
      </c>
      <c r="BM32" s="26" t="str">
        <f t="shared" si="60"/>
        <v/>
      </c>
      <c r="BN32" s="18" t="str">
        <f t="shared" si="14"/>
        <v>NULL</v>
      </c>
      <c r="BO32" s="26"/>
      <c r="BP32" s="18" t="str">
        <f t="shared" si="15"/>
        <v>NULL</v>
      </c>
      <c r="BQ32" s="26"/>
      <c r="BR32" s="18" t="str">
        <f t="shared" si="16"/>
        <v>NULL</v>
      </c>
      <c r="BS32" s="26"/>
      <c r="BT32" s="18" t="str">
        <f t="shared" si="17"/>
        <v>NULL</v>
      </c>
      <c r="BU32" s="26"/>
      <c r="BV32" s="18">
        <f t="shared" si="18"/>
        <v>5</v>
      </c>
      <c r="BW32" s="18" t="str">
        <f t="shared" si="19"/>
        <v>叶屏</v>
      </c>
      <c r="BX32" s="26">
        <f t="shared" si="61"/>
        <v>9</v>
      </c>
      <c r="BY32" s="18" t="str">
        <f t="shared" si="20"/>
        <v>王德兵</v>
      </c>
      <c r="BZ32" s="26">
        <f t="shared" si="62"/>
        <v>0</v>
      </c>
      <c r="CA32" s="18" t="str">
        <f t="shared" si="21"/>
        <v>兰卡布尺</v>
      </c>
      <c r="CB32" s="26">
        <f t="shared" si="63"/>
        <v>0</v>
      </c>
      <c r="CC32" s="18" t="str">
        <f t="shared" si="22"/>
        <v>吴文艺</v>
      </c>
      <c r="CD32" s="26">
        <f t="shared" si="64"/>
        <v>9</v>
      </c>
      <c r="CE32" s="18" t="str">
        <f t="shared" si="23"/>
        <v>赵香才</v>
      </c>
      <c r="CF32" s="26">
        <f t="shared" si="65"/>
        <v>0</v>
      </c>
      <c r="CG32" s="18" t="str">
        <f t="shared" si="24"/>
        <v>金贵</v>
      </c>
      <c r="CH32" s="26">
        <f t="shared" si="66"/>
        <v>0</v>
      </c>
      <c r="CI32" s="18">
        <f t="shared" si="25"/>
        <v>5</v>
      </c>
      <c r="CJ32" s="18" t="str">
        <f t="shared" si="26"/>
        <v>叶屏</v>
      </c>
      <c r="CK32" s="26">
        <f t="shared" si="67"/>
        <v>9</v>
      </c>
      <c r="CL32" s="18" t="str">
        <f t="shared" si="27"/>
        <v>王德兵</v>
      </c>
      <c r="CM32" s="26">
        <f t="shared" si="68"/>
        <v>0</v>
      </c>
      <c r="CN32" s="18" t="str">
        <f t="shared" si="28"/>
        <v>兰卡布尺</v>
      </c>
      <c r="CO32" s="26">
        <f t="shared" si="69"/>
        <v>0</v>
      </c>
      <c r="CP32" s="18" t="str">
        <f t="shared" si="29"/>
        <v>吴文艺/康宇峰</v>
      </c>
      <c r="CQ32" s="26">
        <f t="shared" si="70"/>
        <v>9</v>
      </c>
      <c r="CR32" s="18" t="str">
        <f t="shared" si="30"/>
        <v>赵香才</v>
      </c>
      <c r="CS32" s="26">
        <f t="shared" si="71"/>
        <v>0</v>
      </c>
      <c r="CT32" s="18" t="str">
        <f t="shared" si="31"/>
        <v>金贵</v>
      </c>
      <c r="CU32" s="26">
        <f t="shared" si="72"/>
        <v>0</v>
      </c>
    </row>
    <row r="33" spans="1:99" s="2" customFormat="1" ht="15.75">
      <c r="A33" s="42" t="s">
        <v>60</v>
      </c>
      <c r="B33" s="40" t="s">
        <v>81</v>
      </c>
      <c r="C33" s="59" t="s">
        <v>42</v>
      </c>
      <c r="D33" s="9" t="s">
        <v>9</v>
      </c>
      <c r="E33" s="8" t="str">
        <f t="shared" si="0"/>
        <v/>
      </c>
      <c r="F33" s="9" t="str">
        <f t="shared" si="32"/>
        <v/>
      </c>
      <c r="G33" s="10" t="str">
        <f t="shared" si="1"/>
        <v/>
      </c>
      <c r="H33" s="10">
        <f t="shared" si="33"/>
        <v>101</v>
      </c>
      <c r="I33" s="10">
        <f t="shared" si="2"/>
        <v>99</v>
      </c>
      <c r="J33" s="10">
        <f t="shared" si="34"/>
        <v>87</v>
      </c>
      <c r="K33" s="16">
        <f t="shared" si="35"/>
        <v>65.5</v>
      </c>
      <c r="L33" s="10">
        <f t="shared" si="36"/>
        <v>67</v>
      </c>
      <c r="M33" s="10">
        <f t="shared" si="37"/>
        <v>55</v>
      </c>
      <c r="N33" s="10">
        <f t="shared" si="38"/>
        <v>470</v>
      </c>
      <c r="O33" s="17" t="str">
        <f t="shared" si="39"/>
        <v>本科</v>
      </c>
      <c r="P33" s="18">
        <f>IF($D33="理科",IF(AND($N33&gt;=分数线!$C$2,$H33&gt;=分数线!$D$2),36,IF($H33&gt;=分数线!$D$2,18,0)),IF($D33="文科",IF(AND($N33&gt;=分数线!$C$3,$H33&gt;=分数线!$D$3),36,IF($H33&gt;=分数线!$D$3,18,0))))</f>
        <v>0</v>
      </c>
      <c r="Q33" s="18">
        <f>IF($D33="理科",IF(AND($N33&gt;=分数线!$C$2,I33&gt;=分数线!$E$2),36,IF(I33&gt;=分数线!$E$2,18,0)),IF($D33="文科",IF(AND($N33&gt;=分数线!$C$3,I33&gt;=分数线!$E$3),36,IF(I33&gt;=分数线!$E$3,18,0))))</f>
        <v>36</v>
      </c>
      <c r="R33" s="18">
        <f>IF($D33="理科",IF(AND($N33&gt;=分数线!$C$2,J33&gt;=分数线!$F$2),36,IF(J33&gt;=分数线!$F$2,18,0)),IF($D33="文科",IF(AND($N33&gt;=分数线!$C$3,J33&gt;=分数线!$F$3),36,IF(J33&gt;=分数线!$F$3,18,0))))</f>
        <v>0</v>
      </c>
      <c r="S33" s="18">
        <f>IF($D33="理科",IF(AND($N33&gt;=分数线!$C$2,K33&gt;=分数线!$G$2),36,IF(K33&gt;=分数线!$G$2,18,0)),IF($D33="文科",IF(AND($N33&gt;=分数线!$C$3,K33&gt;=分数线!$G$3),36,IF(K33&gt;=分数线!$G$3,18,0))))</f>
        <v>0</v>
      </c>
      <c r="T33" s="18">
        <f>IF($D33="理科",IF(AND($N33&gt;=分数线!$C$2,L33&gt;=分数线!$H$2),36,IF(L33&gt;=分数线!$H$2,18,0)),IF($D33="文科",IF(AND($N33&gt;=分数线!$C$3,L33&gt;=分数线!$H$3),36,IF(L33&gt;=分数线!$H$3,18,0))))</f>
        <v>36</v>
      </c>
      <c r="U33" s="18">
        <f>IF($D33="理科",IF(AND($N33&gt;=分数线!$C$2,M33&gt;=分数线!$I$2),36,IF(M33&gt;=分数线!$I$2,18,0)),IF($D33="文科",IF(AND($N33&gt;=分数线!$C$3,M33&gt;=分数线!$I$3),36,IF(M33&gt;=分数线!$I$3,18,0))))</f>
        <v>36</v>
      </c>
      <c r="V33" s="18" t="str">
        <f t="shared" si="40"/>
        <v>NULL</v>
      </c>
      <c r="W33" s="18" t="str">
        <f t="shared" si="41"/>
        <v>NULL</v>
      </c>
      <c r="X33" s="26" t="str">
        <f t="shared" si="42"/>
        <v/>
      </c>
      <c r="Y33" s="18" t="str">
        <f t="shared" si="43"/>
        <v>NULL</v>
      </c>
      <c r="Z33" s="26" t="str">
        <f t="shared" si="44"/>
        <v/>
      </c>
      <c r="AA33" s="18" t="str">
        <f t="shared" si="45"/>
        <v>NULL</v>
      </c>
      <c r="AB33" s="26"/>
      <c r="AC33" s="18" t="str">
        <f t="shared" si="46"/>
        <v>NULL</v>
      </c>
      <c r="AD33" s="26"/>
      <c r="AE33" s="18" t="str">
        <f t="shared" si="47"/>
        <v>NULL</v>
      </c>
      <c r="AF33" s="26"/>
      <c r="AG33" s="18" t="str">
        <f t="shared" si="48"/>
        <v>NULL</v>
      </c>
      <c r="AH33" s="26"/>
      <c r="AI33" s="18" t="str">
        <f t="shared" si="49"/>
        <v>NULL</v>
      </c>
      <c r="AJ33" s="18" t="str">
        <f t="shared" si="50"/>
        <v>NULL</v>
      </c>
      <c r="AK33" s="26" t="str">
        <f t="shared" si="51"/>
        <v/>
      </c>
      <c r="AL33" s="18" t="str">
        <f t="shared" si="52"/>
        <v>NULL</v>
      </c>
      <c r="AM33" s="26" t="str">
        <f t="shared" si="53"/>
        <v/>
      </c>
      <c r="AN33" s="18" t="str">
        <f t="shared" si="54"/>
        <v>NULL</v>
      </c>
      <c r="AO33" s="26"/>
      <c r="AP33" s="18" t="str">
        <f t="shared" si="55"/>
        <v>NULL</v>
      </c>
      <c r="AQ33" s="26"/>
      <c r="AR33" s="18" t="str">
        <f t="shared" si="56"/>
        <v>NULL</v>
      </c>
      <c r="AS33" s="26"/>
      <c r="AT33" s="18" t="str">
        <f t="shared" si="3"/>
        <v>NULL</v>
      </c>
      <c r="AU33" s="26"/>
      <c r="AV33" s="18" t="str">
        <f t="shared" si="4"/>
        <v>NULL</v>
      </c>
      <c r="AW33" s="18" t="str">
        <f t="shared" si="5"/>
        <v>NULL</v>
      </c>
      <c r="AX33" s="26" t="str">
        <f t="shared" si="57"/>
        <v/>
      </c>
      <c r="AY33" s="18" t="str">
        <f t="shared" si="6"/>
        <v>NULL</v>
      </c>
      <c r="AZ33" s="26" t="str">
        <f t="shared" si="58"/>
        <v/>
      </c>
      <c r="BA33" s="18" t="str">
        <f t="shared" si="7"/>
        <v>NULL</v>
      </c>
      <c r="BB33" s="26"/>
      <c r="BC33" s="18" t="str">
        <f t="shared" si="8"/>
        <v>NULL</v>
      </c>
      <c r="BD33" s="26"/>
      <c r="BE33" s="18" t="str">
        <f t="shared" si="9"/>
        <v>NULL</v>
      </c>
      <c r="BF33" s="26"/>
      <c r="BG33" s="18" t="str">
        <f t="shared" si="10"/>
        <v>NULL</v>
      </c>
      <c r="BH33" s="26"/>
      <c r="BI33" s="18" t="str">
        <f t="shared" si="11"/>
        <v>NULL</v>
      </c>
      <c r="BJ33" s="18" t="str">
        <f t="shared" si="12"/>
        <v>NULL</v>
      </c>
      <c r="BK33" s="26" t="str">
        <f t="shared" si="59"/>
        <v/>
      </c>
      <c r="BL33" s="18" t="str">
        <f t="shared" si="13"/>
        <v>NULL</v>
      </c>
      <c r="BM33" s="26" t="str">
        <f t="shared" si="60"/>
        <v/>
      </c>
      <c r="BN33" s="18" t="str">
        <f t="shared" si="14"/>
        <v>NULL</v>
      </c>
      <c r="BO33" s="26"/>
      <c r="BP33" s="18" t="str">
        <f t="shared" si="15"/>
        <v>NULL</v>
      </c>
      <c r="BQ33" s="26"/>
      <c r="BR33" s="18" t="str">
        <f t="shared" si="16"/>
        <v>NULL</v>
      </c>
      <c r="BS33" s="26"/>
      <c r="BT33" s="18" t="str">
        <f t="shared" si="17"/>
        <v>NULL</v>
      </c>
      <c r="BU33" s="26"/>
      <c r="BV33" s="18">
        <f t="shared" si="18"/>
        <v>5</v>
      </c>
      <c r="BW33" s="18" t="str">
        <f t="shared" si="19"/>
        <v>叶屏</v>
      </c>
      <c r="BX33" s="26">
        <f t="shared" si="61"/>
        <v>0</v>
      </c>
      <c r="BY33" s="18" t="str">
        <f t="shared" si="20"/>
        <v>王德兵</v>
      </c>
      <c r="BZ33" s="26">
        <f t="shared" si="62"/>
        <v>18</v>
      </c>
      <c r="CA33" s="18" t="str">
        <f t="shared" si="21"/>
        <v>兰卡布尺</v>
      </c>
      <c r="CB33" s="26">
        <f t="shared" si="63"/>
        <v>0</v>
      </c>
      <c r="CC33" s="18" t="str">
        <f t="shared" si="22"/>
        <v>吴文艺</v>
      </c>
      <c r="CD33" s="26">
        <f t="shared" si="64"/>
        <v>0</v>
      </c>
      <c r="CE33" s="18" t="str">
        <f t="shared" si="23"/>
        <v>赵香才</v>
      </c>
      <c r="CF33" s="26">
        <f t="shared" si="65"/>
        <v>18</v>
      </c>
      <c r="CG33" s="18" t="str">
        <f t="shared" si="24"/>
        <v>金贵</v>
      </c>
      <c r="CH33" s="26">
        <f t="shared" si="66"/>
        <v>18</v>
      </c>
      <c r="CI33" s="18">
        <f t="shared" si="25"/>
        <v>5</v>
      </c>
      <c r="CJ33" s="18" t="str">
        <f t="shared" si="26"/>
        <v>叶屏</v>
      </c>
      <c r="CK33" s="26">
        <f t="shared" si="67"/>
        <v>0</v>
      </c>
      <c r="CL33" s="18" t="str">
        <f t="shared" si="27"/>
        <v>王德兵</v>
      </c>
      <c r="CM33" s="26">
        <f t="shared" si="68"/>
        <v>18</v>
      </c>
      <c r="CN33" s="18" t="str">
        <f t="shared" si="28"/>
        <v>兰卡布尺</v>
      </c>
      <c r="CO33" s="26">
        <f t="shared" si="69"/>
        <v>0</v>
      </c>
      <c r="CP33" s="18" t="str">
        <f t="shared" si="29"/>
        <v>吴文艺/康宇峰</v>
      </c>
      <c r="CQ33" s="26">
        <f t="shared" si="70"/>
        <v>0</v>
      </c>
      <c r="CR33" s="18" t="str">
        <f t="shared" si="30"/>
        <v>赵香才</v>
      </c>
      <c r="CS33" s="26">
        <f t="shared" si="71"/>
        <v>18</v>
      </c>
      <c r="CT33" s="18" t="str">
        <f t="shared" si="31"/>
        <v>金贵</v>
      </c>
      <c r="CU33" s="26">
        <f t="shared" si="72"/>
        <v>18</v>
      </c>
    </row>
    <row r="34" spans="1:99" s="2" customFormat="1" ht="15.75">
      <c r="A34" s="42" t="s">
        <v>235</v>
      </c>
      <c r="B34" s="40" t="s">
        <v>240</v>
      </c>
      <c r="C34" s="59" t="s">
        <v>42</v>
      </c>
      <c r="D34" s="9" t="s">
        <v>9</v>
      </c>
      <c r="E34" s="8" t="str">
        <f t="shared" si="0"/>
        <v/>
      </c>
      <c r="F34" s="9" t="str">
        <f t="shared" si="32"/>
        <v/>
      </c>
      <c r="G34" s="10" t="str">
        <f t="shared" si="1"/>
        <v/>
      </c>
      <c r="H34" s="10">
        <f t="shared" si="33"/>
        <v>113</v>
      </c>
      <c r="I34" s="10">
        <f t="shared" si="2"/>
        <v>75</v>
      </c>
      <c r="J34" s="10">
        <f t="shared" si="34"/>
        <v>98</v>
      </c>
      <c r="K34" s="16">
        <f t="shared" si="35"/>
        <v>68.5</v>
      </c>
      <c r="L34" s="10">
        <f t="shared" si="36"/>
        <v>60</v>
      </c>
      <c r="M34" s="10">
        <f t="shared" si="37"/>
        <v>73</v>
      </c>
      <c r="N34" s="10">
        <f t="shared" si="38"/>
        <v>488</v>
      </c>
      <c r="O34" s="17" t="str">
        <f t="shared" si="39"/>
        <v>本科</v>
      </c>
      <c r="P34" s="18">
        <f>IF($D34="理科",IF(AND($N34&gt;=分数线!$C$2,$H34&gt;=分数线!$D$2),36,IF($H34&gt;=分数线!$D$2,18,0)),IF($D34="文科",IF(AND($N34&gt;=分数线!$C$3,$H34&gt;=分数线!$D$3),36,IF($H34&gt;=分数线!$D$3,18,0))))</f>
        <v>36</v>
      </c>
      <c r="Q34" s="18">
        <f>IF($D34="理科",IF(AND($N34&gt;=分数线!$C$2,I34&gt;=分数线!$E$2),36,IF(I34&gt;=分数线!$E$2,18,0)),IF($D34="文科",IF(AND($N34&gt;=分数线!$C$3,I34&gt;=分数线!$E$3),36,IF(I34&gt;=分数线!$E$3,18,0))))</f>
        <v>0</v>
      </c>
      <c r="R34" s="18">
        <f>IF($D34="理科",IF(AND($N34&gt;=分数线!$C$2,J34&gt;=分数线!$F$2),36,IF(J34&gt;=分数线!$F$2,18,0)),IF($D34="文科",IF(AND($N34&gt;=分数线!$C$3,J34&gt;=分数线!$F$3),36,IF(J34&gt;=分数线!$F$3,18,0))))</f>
        <v>36</v>
      </c>
      <c r="S34" s="18">
        <f>IF($D34="理科",IF(AND($N34&gt;=分数线!$C$2,K34&gt;=分数线!$G$2),36,IF(K34&gt;=分数线!$G$2,18,0)),IF($D34="文科",IF(AND($N34&gt;=分数线!$C$3,K34&gt;=分数线!$G$3),36,IF(K34&gt;=分数线!$G$3,18,0))))</f>
        <v>36</v>
      </c>
      <c r="T34" s="18">
        <f>IF($D34="理科",IF(AND($N34&gt;=分数线!$C$2,L34&gt;=分数线!$H$2),36,IF(L34&gt;=分数线!$H$2,18,0)),IF($D34="文科",IF(AND($N34&gt;=分数线!$C$3,L34&gt;=分数线!$H$3),36,IF(L34&gt;=分数线!$H$3,18,0))))</f>
        <v>0</v>
      </c>
      <c r="U34" s="18">
        <f>IF($D34="理科",IF(AND($N34&gt;=分数线!$C$2,M34&gt;=分数线!$I$2),36,IF(M34&gt;=分数线!$I$2,18,0)),IF($D34="文科",IF(AND($N34&gt;=分数线!$C$3,M34&gt;=分数线!$I$3),36,IF(M34&gt;=分数线!$I$3,18,0))))</f>
        <v>36</v>
      </c>
      <c r="V34" s="18" t="str">
        <f t="shared" si="40"/>
        <v>NULL</v>
      </c>
      <c r="W34" s="18" t="str">
        <f t="shared" si="41"/>
        <v>NULL</v>
      </c>
      <c r="X34" s="26" t="str">
        <f t="shared" si="42"/>
        <v/>
      </c>
      <c r="Y34" s="18" t="str">
        <f t="shared" si="43"/>
        <v>NULL</v>
      </c>
      <c r="Z34" s="26" t="str">
        <f t="shared" si="44"/>
        <v/>
      </c>
      <c r="AA34" s="18" t="str">
        <f t="shared" si="45"/>
        <v>NULL</v>
      </c>
      <c r="AB34" s="26"/>
      <c r="AC34" s="18" t="str">
        <f t="shared" si="46"/>
        <v>NULL</v>
      </c>
      <c r="AD34" s="26"/>
      <c r="AE34" s="18" t="str">
        <f t="shared" si="47"/>
        <v>NULL</v>
      </c>
      <c r="AF34" s="26"/>
      <c r="AG34" s="18" t="str">
        <f t="shared" si="48"/>
        <v>NULL</v>
      </c>
      <c r="AH34" s="26"/>
      <c r="AI34" s="18" t="str">
        <f t="shared" si="49"/>
        <v>NULL</v>
      </c>
      <c r="AJ34" s="18" t="str">
        <f t="shared" si="50"/>
        <v>NULL</v>
      </c>
      <c r="AK34" s="26" t="str">
        <f t="shared" si="51"/>
        <v/>
      </c>
      <c r="AL34" s="18" t="str">
        <f t="shared" si="52"/>
        <v>NULL</v>
      </c>
      <c r="AM34" s="26" t="str">
        <f t="shared" si="53"/>
        <v/>
      </c>
      <c r="AN34" s="18" t="str">
        <f t="shared" si="54"/>
        <v>NULL</v>
      </c>
      <c r="AO34" s="26"/>
      <c r="AP34" s="18" t="str">
        <f t="shared" si="55"/>
        <v>NULL</v>
      </c>
      <c r="AQ34" s="26"/>
      <c r="AR34" s="18" t="str">
        <f t="shared" si="56"/>
        <v>NULL</v>
      </c>
      <c r="AS34" s="26"/>
      <c r="AT34" s="18" t="str">
        <f t="shared" si="3"/>
        <v>NULL</v>
      </c>
      <c r="AU34" s="26"/>
      <c r="AV34" s="18" t="str">
        <f t="shared" si="4"/>
        <v>NULL</v>
      </c>
      <c r="AW34" s="18" t="str">
        <f t="shared" si="5"/>
        <v>NULL</v>
      </c>
      <c r="AX34" s="26" t="str">
        <f t="shared" si="57"/>
        <v/>
      </c>
      <c r="AY34" s="18" t="str">
        <f t="shared" si="6"/>
        <v>NULL</v>
      </c>
      <c r="AZ34" s="26" t="str">
        <f t="shared" si="58"/>
        <v/>
      </c>
      <c r="BA34" s="18" t="str">
        <f t="shared" si="7"/>
        <v>NULL</v>
      </c>
      <c r="BB34" s="26"/>
      <c r="BC34" s="18" t="str">
        <f t="shared" si="8"/>
        <v>NULL</v>
      </c>
      <c r="BD34" s="26"/>
      <c r="BE34" s="18" t="str">
        <f t="shared" si="9"/>
        <v>NULL</v>
      </c>
      <c r="BF34" s="26"/>
      <c r="BG34" s="18" t="str">
        <f t="shared" si="10"/>
        <v>NULL</v>
      </c>
      <c r="BH34" s="26"/>
      <c r="BI34" s="18" t="str">
        <f t="shared" si="11"/>
        <v>NULL</v>
      </c>
      <c r="BJ34" s="18" t="str">
        <f t="shared" si="12"/>
        <v>NULL</v>
      </c>
      <c r="BK34" s="26" t="str">
        <f t="shared" si="59"/>
        <v/>
      </c>
      <c r="BL34" s="18" t="str">
        <f t="shared" si="13"/>
        <v>NULL</v>
      </c>
      <c r="BM34" s="26" t="str">
        <f t="shared" si="60"/>
        <v/>
      </c>
      <c r="BN34" s="18" t="str">
        <f t="shared" si="14"/>
        <v>NULL</v>
      </c>
      <c r="BO34" s="26"/>
      <c r="BP34" s="18" t="str">
        <f t="shared" si="15"/>
        <v>NULL</v>
      </c>
      <c r="BQ34" s="26"/>
      <c r="BR34" s="18" t="str">
        <f t="shared" si="16"/>
        <v>NULL</v>
      </c>
      <c r="BS34" s="26"/>
      <c r="BT34" s="18" t="str">
        <f t="shared" si="17"/>
        <v>NULL</v>
      </c>
      <c r="BU34" s="26"/>
      <c r="BV34" s="18">
        <f t="shared" si="18"/>
        <v>5</v>
      </c>
      <c r="BW34" s="18" t="str">
        <f t="shared" si="19"/>
        <v>叶屏</v>
      </c>
      <c r="BX34" s="26">
        <f t="shared" si="61"/>
        <v>18</v>
      </c>
      <c r="BY34" s="18" t="str">
        <f t="shared" si="20"/>
        <v>王德兵</v>
      </c>
      <c r="BZ34" s="26">
        <f t="shared" si="62"/>
        <v>0</v>
      </c>
      <c r="CA34" s="18" t="str">
        <f t="shared" si="21"/>
        <v>兰卡布尺</v>
      </c>
      <c r="CB34" s="26">
        <f t="shared" si="63"/>
        <v>18</v>
      </c>
      <c r="CC34" s="18" t="str">
        <f t="shared" si="22"/>
        <v>吴文艺</v>
      </c>
      <c r="CD34" s="26">
        <f t="shared" si="64"/>
        <v>18</v>
      </c>
      <c r="CE34" s="18" t="str">
        <f t="shared" si="23"/>
        <v>赵香才</v>
      </c>
      <c r="CF34" s="26">
        <f t="shared" si="65"/>
        <v>0</v>
      </c>
      <c r="CG34" s="18" t="str">
        <f t="shared" si="24"/>
        <v>金贵</v>
      </c>
      <c r="CH34" s="26">
        <f t="shared" si="66"/>
        <v>18</v>
      </c>
      <c r="CI34" s="18">
        <f t="shared" si="25"/>
        <v>5</v>
      </c>
      <c r="CJ34" s="18" t="str">
        <f t="shared" si="26"/>
        <v>叶屏</v>
      </c>
      <c r="CK34" s="26">
        <f t="shared" si="67"/>
        <v>18</v>
      </c>
      <c r="CL34" s="18" t="str">
        <f t="shared" si="27"/>
        <v>王德兵</v>
      </c>
      <c r="CM34" s="26">
        <f t="shared" si="68"/>
        <v>0</v>
      </c>
      <c r="CN34" s="18" t="str">
        <f t="shared" si="28"/>
        <v>兰卡布尺</v>
      </c>
      <c r="CO34" s="26">
        <f t="shared" si="69"/>
        <v>18</v>
      </c>
      <c r="CP34" s="18" t="str">
        <f t="shared" si="29"/>
        <v>吴文艺/康宇峰</v>
      </c>
      <c r="CQ34" s="26">
        <f t="shared" si="70"/>
        <v>18</v>
      </c>
      <c r="CR34" s="18" t="str">
        <f t="shared" si="30"/>
        <v>赵香才</v>
      </c>
      <c r="CS34" s="26">
        <f t="shared" si="71"/>
        <v>0</v>
      </c>
      <c r="CT34" s="18" t="str">
        <f t="shared" si="31"/>
        <v>金贵</v>
      </c>
      <c r="CU34" s="26">
        <f t="shared" si="72"/>
        <v>18</v>
      </c>
    </row>
    <row r="35" spans="1:99" s="2" customFormat="1" ht="15.75">
      <c r="A35" s="42" t="s">
        <v>169</v>
      </c>
      <c r="B35" s="40" t="s">
        <v>99</v>
      </c>
      <c r="C35" s="59" t="s">
        <v>42</v>
      </c>
      <c r="D35" s="9" t="s">
        <v>9</v>
      </c>
      <c r="E35" s="8" t="str">
        <f t="shared" si="0"/>
        <v/>
      </c>
      <c r="F35" s="9" t="str">
        <f t="shared" si="32"/>
        <v/>
      </c>
      <c r="G35" s="10" t="str">
        <f t="shared" si="1"/>
        <v/>
      </c>
      <c r="H35" s="10">
        <f t="shared" si="33"/>
        <v>103</v>
      </c>
      <c r="I35" s="10">
        <f t="shared" si="2"/>
        <v>67</v>
      </c>
      <c r="J35" s="10">
        <f t="shared" si="34"/>
        <v>72</v>
      </c>
      <c r="K35" s="16">
        <f t="shared" si="35"/>
        <v>70.5</v>
      </c>
      <c r="L35" s="10">
        <f t="shared" si="36"/>
        <v>64.5</v>
      </c>
      <c r="M35" s="10">
        <f t="shared" si="37"/>
        <v>58</v>
      </c>
      <c r="N35" s="10">
        <f t="shared" si="38"/>
        <v>435</v>
      </c>
      <c r="O35" s="17" t="str">
        <f t="shared" si="39"/>
        <v/>
      </c>
      <c r="P35" s="18">
        <f>IF($D35="理科",IF(AND($N35&gt;=分数线!$C$2,$H35&gt;=分数线!$D$2),36,IF($H35&gt;=分数线!$D$2,18,0)),IF($D35="文科",IF(AND($N35&gt;=分数线!$C$3,$H35&gt;=分数线!$D$3),36,IF($H35&gt;=分数线!$D$3,18,0))))</f>
        <v>0</v>
      </c>
      <c r="Q35" s="18">
        <f>IF($D35="理科",IF(AND($N35&gt;=分数线!$C$2,I35&gt;=分数线!$E$2),36,IF(I35&gt;=分数线!$E$2,18,0)),IF($D35="文科",IF(AND($N35&gt;=分数线!$C$3,I35&gt;=分数线!$E$3),36,IF(I35&gt;=分数线!$E$3,18,0))))</f>
        <v>0</v>
      </c>
      <c r="R35" s="18">
        <f>IF($D35="理科",IF(AND($N35&gt;=分数线!$C$2,J35&gt;=分数线!$F$2),36,IF(J35&gt;=分数线!$F$2,18,0)),IF($D35="文科",IF(AND($N35&gt;=分数线!$C$3,J35&gt;=分数线!$F$3),36,IF(J35&gt;=分数线!$F$3,18,0))))</f>
        <v>0</v>
      </c>
      <c r="S35" s="18">
        <f>IF($D35="理科",IF(AND($N35&gt;=分数线!$C$2,K35&gt;=分数线!$G$2),36,IF(K35&gt;=分数线!$G$2,18,0)),IF($D35="文科",IF(AND($N35&gt;=分数线!$C$3,K35&gt;=分数线!$G$3),36,IF(K35&gt;=分数线!$G$3,18,0))))</f>
        <v>18</v>
      </c>
      <c r="T35" s="18">
        <f>IF($D35="理科",IF(AND($N35&gt;=分数线!$C$2,L35&gt;=分数线!$H$2),36,IF(L35&gt;=分数线!$H$2,18,0)),IF($D35="文科",IF(AND($N35&gt;=分数线!$C$3,L35&gt;=分数线!$H$3),36,IF(L35&gt;=分数线!$H$3,18,0))))</f>
        <v>0</v>
      </c>
      <c r="U35" s="18">
        <f>IF($D35="理科",IF(AND($N35&gt;=分数线!$C$2,M35&gt;=分数线!$I$2),36,IF(M35&gt;=分数线!$I$2,18,0)),IF($D35="文科",IF(AND($N35&gt;=分数线!$C$3,M35&gt;=分数线!$I$3),36,IF(M35&gt;=分数线!$I$3,18,0))))</f>
        <v>18</v>
      </c>
      <c r="V35" s="18" t="str">
        <f t="shared" si="40"/>
        <v>NULL</v>
      </c>
      <c r="W35" s="18" t="str">
        <f t="shared" si="41"/>
        <v>NULL</v>
      </c>
      <c r="X35" s="26" t="str">
        <f t="shared" si="42"/>
        <v/>
      </c>
      <c r="Y35" s="18" t="str">
        <f t="shared" si="43"/>
        <v>NULL</v>
      </c>
      <c r="Z35" s="26" t="str">
        <f t="shared" si="44"/>
        <v/>
      </c>
      <c r="AA35" s="18" t="str">
        <f t="shared" si="45"/>
        <v>NULL</v>
      </c>
      <c r="AB35" s="26"/>
      <c r="AC35" s="18" t="str">
        <f t="shared" si="46"/>
        <v>NULL</v>
      </c>
      <c r="AD35" s="26"/>
      <c r="AE35" s="18" t="str">
        <f t="shared" si="47"/>
        <v>NULL</v>
      </c>
      <c r="AF35" s="26"/>
      <c r="AG35" s="18" t="str">
        <f t="shared" si="48"/>
        <v>NULL</v>
      </c>
      <c r="AH35" s="26"/>
      <c r="AI35" s="18" t="str">
        <f t="shared" si="49"/>
        <v>NULL</v>
      </c>
      <c r="AJ35" s="18" t="str">
        <f t="shared" si="50"/>
        <v>NULL</v>
      </c>
      <c r="AK35" s="26" t="str">
        <f t="shared" si="51"/>
        <v/>
      </c>
      <c r="AL35" s="18" t="str">
        <f t="shared" si="52"/>
        <v>NULL</v>
      </c>
      <c r="AM35" s="26" t="str">
        <f t="shared" si="53"/>
        <v/>
      </c>
      <c r="AN35" s="18" t="str">
        <f t="shared" si="54"/>
        <v>NULL</v>
      </c>
      <c r="AO35" s="26"/>
      <c r="AP35" s="18" t="str">
        <f t="shared" si="55"/>
        <v>NULL</v>
      </c>
      <c r="AQ35" s="26"/>
      <c r="AR35" s="18" t="str">
        <f t="shared" si="56"/>
        <v>NULL</v>
      </c>
      <c r="AS35" s="26"/>
      <c r="AT35" s="18" t="str">
        <f t="shared" si="3"/>
        <v>NULL</v>
      </c>
      <c r="AU35" s="26"/>
      <c r="AV35" s="18" t="str">
        <f t="shared" si="4"/>
        <v>NULL</v>
      </c>
      <c r="AW35" s="18" t="str">
        <f t="shared" si="5"/>
        <v>NULL</v>
      </c>
      <c r="AX35" s="26" t="str">
        <f t="shared" si="57"/>
        <v/>
      </c>
      <c r="AY35" s="18" t="str">
        <f t="shared" si="6"/>
        <v>NULL</v>
      </c>
      <c r="AZ35" s="26" t="str">
        <f t="shared" si="58"/>
        <v/>
      </c>
      <c r="BA35" s="18" t="str">
        <f t="shared" si="7"/>
        <v>NULL</v>
      </c>
      <c r="BB35" s="26"/>
      <c r="BC35" s="18" t="str">
        <f t="shared" si="8"/>
        <v>NULL</v>
      </c>
      <c r="BD35" s="26"/>
      <c r="BE35" s="18" t="str">
        <f t="shared" si="9"/>
        <v>NULL</v>
      </c>
      <c r="BF35" s="26"/>
      <c r="BG35" s="18" t="str">
        <f t="shared" si="10"/>
        <v>NULL</v>
      </c>
      <c r="BH35" s="26"/>
      <c r="BI35" s="18" t="str">
        <f t="shared" si="11"/>
        <v>NULL</v>
      </c>
      <c r="BJ35" s="18" t="str">
        <f t="shared" si="12"/>
        <v>NULL</v>
      </c>
      <c r="BK35" s="26" t="str">
        <f t="shared" si="59"/>
        <v/>
      </c>
      <c r="BL35" s="18" t="str">
        <f t="shared" si="13"/>
        <v>NULL</v>
      </c>
      <c r="BM35" s="26" t="str">
        <f t="shared" si="60"/>
        <v/>
      </c>
      <c r="BN35" s="18" t="str">
        <f t="shared" si="14"/>
        <v>NULL</v>
      </c>
      <c r="BO35" s="26"/>
      <c r="BP35" s="18" t="str">
        <f t="shared" si="15"/>
        <v>NULL</v>
      </c>
      <c r="BQ35" s="26"/>
      <c r="BR35" s="18" t="str">
        <f t="shared" si="16"/>
        <v>NULL</v>
      </c>
      <c r="BS35" s="26"/>
      <c r="BT35" s="18" t="str">
        <f t="shared" si="17"/>
        <v>NULL</v>
      </c>
      <c r="BU35" s="26"/>
      <c r="BV35" s="18">
        <f t="shared" si="18"/>
        <v>5</v>
      </c>
      <c r="BW35" s="18" t="str">
        <f t="shared" si="19"/>
        <v>叶屏</v>
      </c>
      <c r="BX35" s="26">
        <f t="shared" si="61"/>
        <v>0</v>
      </c>
      <c r="BY35" s="18" t="str">
        <f t="shared" si="20"/>
        <v>王德兵</v>
      </c>
      <c r="BZ35" s="26">
        <f t="shared" si="62"/>
        <v>0</v>
      </c>
      <c r="CA35" s="18" t="str">
        <f t="shared" si="21"/>
        <v>兰卡布尺</v>
      </c>
      <c r="CB35" s="26">
        <f t="shared" si="63"/>
        <v>0</v>
      </c>
      <c r="CC35" s="18" t="str">
        <f t="shared" si="22"/>
        <v>吴文艺</v>
      </c>
      <c r="CD35" s="26">
        <f t="shared" si="64"/>
        <v>9</v>
      </c>
      <c r="CE35" s="18" t="str">
        <f t="shared" si="23"/>
        <v>赵香才</v>
      </c>
      <c r="CF35" s="26">
        <f t="shared" si="65"/>
        <v>0</v>
      </c>
      <c r="CG35" s="18" t="str">
        <f t="shared" si="24"/>
        <v>金贵</v>
      </c>
      <c r="CH35" s="26">
        <f t="shared" si="66"/>
        <v>9</v>
      </c>
      <c r="CI35" s="18">
        <f t="shared" si="25"/>
        <v>5</v>
      </c>
      <c r="CJ35" s="18" t="str">
        <f t="shared" si="26"/>
        <v>叶屏</v>
      </c>
      <c r="CK35" s="26">
        <f t="shared" si="67"/>
        <v>0</v>
      </c>
      <c r="CL35" s="18" t="str">
        <f t="shared" si="27"/>
        <v>王德兵</v>
      </c>
      <c r="CM35" s="26">
        <f t="shared" si="68"/>
        <v>0</v>
      </c>
      <c r="CN35" s="18" t="str">
        <f t="shared" si="28"/>
        <v>兰卡布尺</v>
      </c>
      <c r="CO35" s="26">
        <f t="shared" si="69"/>
        <v>0</v>
      </c>
      <c r="CP35" s="18" t="str">
        <f t="shared" si="29"/>
        <v>吴文艺/康宇峰</v>
      </c>
      <c r="CQ35" s="26">
        <f t="shared" si="70"/>
        <v>9</v>
      </c>
      <c r="CR35" s="18" t="str">
        <f t="shared" si="30"/>
        <v>赵香才</v>
      </c>
      <c r="CS35" s="26">
        <f t="shared" si="71"/>
        <v>0</v>
      </c>
      <c r="CT35" s="18" t="str">
        <f t="shared" si="31"/>
        <v>金贵</v>
      </c>
      <c r="CU35" s="26">
        <f t="shared" si="72"/>
        <v>9</v>
      </c>
    </row>
    <row r="36" spans="1:99" s="2" customFormat="1" ht="15.75">
      <c r="A36" s="42" t="s">
        <v>59</v>
      </c>
      <c r="B36" s="40" t="s">
        <v>123</v>
      </c>
      <c r="C36" s="59" t="s">
        <v>42</v>
      </c>
      <c r="D36" s="9" t="s">
        <v>9</v>
      </c>
      <c r="E36" s="8" t="str">
        <f t="shared" si="0"/>
        <v/>
      </c>
      <c r="F36" s="9" t="str">
        <f t="shared" si="32"/>
        <v/>
      </c>
      <c r="G36" s="10" t="str">
        <f t="shared" si="1"/>
        <v/>
      </c>
      <c r="H36" s="10">
        <f t="shared" si="33"/>
        <v>97</v>
      </c>
      <c r="I36" s="10">
        <f t="shared" si="2"/>
        <v>65</v>
      </c>
      <c r="J36" s="10">
        <f t="shared" si="34"/>
        <v>75</v>
      </c>
      <c r="K36" s="16">
        <f t="shared" si="35"/>
        <v>58.5</v>
      </c>
      <c r="L36" s="10">
        <f t="shared" si="36"/>
        <v>34.5</v>
      </c>
      <c r="M36" s="10">
        <f t="shared" si="37"/>
        <v>33</v>
      </c>
      <c r="N36" s="10">
        <f t="shared" si="38"/>
        <v>363</v>
      </c>
      <c r="O36" s="17" t="str">
        <f t="shared" si="39"/>
        <v/>
      </c>
      <c r="P36" s="18">
        <f>IF($D36="理科",IF(AND($N36&gt;=分数线!$C$2,$H36&gt;=分数线!$D$2),36,IF($H36&gt;=分数线!$D$2,18,0)),IF($D36="文科",IF(AND($N36&gt;=分数线!$C$3,$H36&gt;=分数线!$D$3),36,IF($H36&gt;=分数线!$D$3,18,0))))</f>
        <v>0</v>
      </c>
      <c r="Q36" s="18">
        <f>IF($D36="理科",IF(AND($N36&gt;=分数线!$C$2,I36&gt;=分数线!$E$2),36,IF(I36&gt;=分数线!$E$2,18,0)),IF($D36="文科",IF(AND($N36&gt;=分数线!$C$3,I36&gt;=分数线!$E$3),36,IF(I36&gt;=分数线!$E$3,18,0))))</f>
        <v>0</v>
      </c>
      <c r="R36" s="18">
        <f>IF($D36="理科",IF(AND($N36&gt;=分数线!$C$2,J36&gt;=分数线!$F$2),36,IF(J36&gt;=分数线!$F$2,18,0)),IF($D36="文科",IF(AND($N36&gt;=分数线!$C$3,J36&gt;=分数线!$F$3),36,IF(J36&gt;=分数线!$F$3,18,0))))</f>
        <v>0</v>
      </c>
      <c r="S36" s="18">
        <f>IF($D36="理科",IF(AND($N36&gt;=分数线!$C$2,K36&gt;=分数线!$G$2),36,IF(K36&gt;=分数线!$G$2,18,0)),IF($D36="文科",IF(AND($N36&gt;=分数线!$C$3,K36&gt;=分数线!$G$3),36,IF(K36&gt;=分数线!$G$3,18,0))))</f>
        <v>0</v>
      </c>
      <c r="T36" s="18">
        <f>IF($D36="理科",IF(AND($N36&gt;=分数线!$C$2,L36&gt;=分数线!$H$2),36,IF(L36&gt;=分数线!$H$2,18,0)),IF($D36="文科",IF(AND($N36&gt;=分数线!$C$3,L36&gt;=分数线!$H$3),36,IF(L36&gt;=分数线!$H$3,18,0))))</f>
        <v>0</v>
      </c>
      <c r="U36" s="18">
        <f>IF($D36="理科",IF(AND($N36&gt;=分数线!$C$2,M36&gt;=分数线!$I$2),36,IF(M36&gt;=分数线!$I$2,18,0)),IF($D36="文科",IF(AND($N36&gt;=分数线!$C$3,M36&gt;=分数线!$I$3),36,IF(M36&gt;=分数线!$I$3,18,0))))</f>
        <v>0</v>
      </c>
      <c r="V36" s="18" t="str">
        <f t="shared" si="40"/>
        <v>NULL</v>
      </c>
      <c r="W36" s="18" t="str">
        <f t="shared" si="41"/>
        <v>NULL</v>
      </c>
      <c r="X36" s="26" t="str">
        <f t="shared" si="42"/>
        <v/>
      </c>
      <c r="Y36" s="18" t="str">
        <f t="shared" si="43"/>
        <v>NULL</v>
      </c>
      <c r="Z36" s="26" t="str">
        <f t="shared" si="44"/>
        <v/>
      </c>
      <c r="AA36" s="18" t="str">
        <f t="shared" si="45"/>
        <v>NULL</v>
      </c>
      <c r="AB36" s="26"/>
      <c r="AC36" s="18" t="str">
        <f t="shared" si="46"/>
        <v>NULL</v>
      </c>
      <c r="AD36" s="26"/>
      <c r="AE36" s="18" t="str">
        <f t="shared" si="47"/>
        <v>NULL</v>
      </c>
      <c r="AF36" s="26"/>
      <c r="AG36" s="18" t="str">
        <f t="shared" si="48"/>
        <v>NULL</v>
      </c>
      <c r="AH36" s="26"/>
      <c r="AI36" s="18" t="str">
        <f t="shared" si="49"/>
        <v>NULL</v>
      </c>
      <c r="AJ36" s="18" t="str">
        <f t="shared" si="50"/>
        <v>NULL</v>
      </c>
      <c r="AK36" s="26" t="str">
        <f t="shared" si="51"/>
        <v/>
      </c>
      <c r="AL36" s="18" t="str">
        <f t="shared" si="52"/>
        <v>NULL</v>
      </c>
      <c r="AM36" s="26" t="str">
        <f t="shared" si="53"/>
        <v/>
      </c>
      <c r="AN36" s="18" t="str">
        <f t="shared" si="54"/>
        <v>NULL</v>
      </c>
      <c r="AO36" s="26"/>
      <c r="AP36" s="18" t="str">
        <f t="shared" si="55"/>
        <v>NULL</v>
      </c>
      <c r="AQ36" s="26"/>
      <c r="AR36" s="18" t="str">
        <f t="shared" si="56"/>
        <v>NULL</v>
      </c>
      <c r="AS36" s="26"/>
      <c r="AT36" s="18" t="str">
        <f t="shared" si="3"/>
        <v>NULL</v>
      </c>
      <c r="AU36" s="26"/>
      <c r="AV36" s="18" t="str">
        <f t="shared" si="4"/>
        <v>NULL</v>
      </c>
      <c r="AW36" s="18" t="str">
        <f t="shared" si="5"/>
        <v>NULL</v>
      </c>
      <c r="AX36" s="26" t="str">
        <f t="shared" si="57"/>
        <v/>
      </c>
      <c r="AY36" s="18" t="str">
        <f t="shared" si="6"/>
        <v>NULL</v>
      </c>
      <c r="AZ36" s="26" t="str">
        <f t="shared" si="58"/>
        <v/>
      </c>
      <c r="BA36" s="18" t="str">
        <f t="shared" si="7"/>
        <v>NULL</v>
      </c>
      <c r="BB36" s="26"/>
      <c r="BC36" s="18" t="str">
        <f t="shared" si="8"/>
        <v>NULL</v>
      </c>
      <c r="BD36" s="26"/>
      <c r="BE36" s="18" t="str">
        <f t="shared" si="9"/>
        <v>NULL</v>
      </c>
      <c r="BF36" s="26"/>
      <c r="BG36" s="18" t="str">
        <f t="shared" si="10"/>
        <v>NULL</v>
      </c>
      <c r="BH36" s="26"/>
      <c r="BI36" s="18" t="str">
        <f t="shared" si="11"/>
        <v>NULL</v>
      </c>
      <c r="BJ36" s="18" t="str">
        <f t="shared" si="12"/>
        <v>NULL</v>
      </c>
      <c r="BK36" s="26" t="str">
        <f t="shared" si="59"/>
        <v/>
      </c>
      <c r="BL36" s="18" t="str">
        <f t="shared" si="13"/>
        <v>NULL</v>
      </c>
      <c r="BM36" s="26" t="str">
        <f t="shared" si="60"/>
        <v/>
      </c>
      <c r="BN36" s="18" t="str">
        <f t="shared" si="14"/>
        <v>NULL</v>
      </c>
      <c r="BO36" s="26"/>
      <c r="BP36" s="18" t="str">
        <f t="shared" si="15"/>
        <v>NULL</v>
      </c>
      <c r="BQ36" s="26"/>
      <c r="BR36" s="18" t="str">
        <f t="shared" si="16"/>
        <v>NULL</v>
      </c>
      <c r="BS36" s="26"/>
      <c r="BT36" s="18" t="str">
        <f t="shared" si="17"/>
        <v>NULL</v>
      </c>
      <c r="BU36" s="26"/>
      <c r="BV36" s="18">
        <f t="shared" si="18"/>
        <v>5</v>
      </c>
      <c r="BW36" s="18" t="str">
        <f t="shared" si="19"/>
        <v>叶屏</v>
      </c>
      <c r="BX36" s="26">
        <f t="shared" si="61"/>
        <v>0</v>
      </c>
      <c r="BY36" s="18" t="str">
        <f t="shared" si="20"/>
        <v>王德兵</v>
      </c>
      <c r="BZ36" s="26">
        <f t="shared" si="62"/>
        <v>0</v>
      </c>
      <c r="CA36" s="18" t="str">
        <f t="shared" si="21"/>
        <v>兰卡布尺</v>
      </c>
      <c r="CB36" s="26">
        <f t="shared" si="63"/>
        <v>0</v>
      </c>
      <c r="CC36" s="18" t="str">
        <f t="shared" si="22"/>
        <v>吴文艺</v>
      </c>
      <c r="CD36" s="26">
        <f t="shared" si="64"/>
        <v>0</v>
      </c>
      <c r="CE36" s="18" t="str">
        <f t="shared" si="23"/>
        <v>赵香才</v>
      </c>
      <c r="CF36" s="26">
        <f t="shared" si="65"/>
        <v>0</v>
      </c>
      <c r="CG36" s="18" t="str">
        <f t="shared" si="24"/>
        <v>金贵</v>
      </c>
      <c r="CH36" s="26">
        <f t="shared" si="66"/>
        <v>0</v>
      </c>
      <c r="CI36" s="18">
        <f t="shared" si="25"/>
        <v>5</v>
      </c>
      <c r="CJ36" s="18" t="str">
        <f t="shared" si="26"/>
        <v>叶屏</v>
      </c>
      <c r="CK36" s="26">
        <f t="shared" si="67"/>
        <v>0</v>
      </c>
      <c r="CL36" s="18" t="str">
        <f t="shared" si="27"/>
        <v>王德兵</v>
      </c>
      <c r="CM36" s="26">
        <f t="shared" si="68"/>
        <v>0</v>
      </c>
      <c r="CN36" s="18" t="str">
        <f t="shared" si="28"/>
        <v>兰卡布尺</v>
      </c>
      <c r="CO36" s="26">
        <f t="shared" si="69"/>
        <v>0</v>
      </c>
      <c r="CP36" s="18" t="str">
        <f t="shared" si="29"/>
        <v>吴文艺/康宇峰</v>
      </c>
      <c r="CQ36" s="26">
        <f t="shared" si="70"/>
        <v>0</v>
      </c>
      <c r="CR36" s="18" t="str">
        <f t="shared" si="30"/>
        <v>赵香才</v>
      </c>
      <c r="CS36" s="26">
        <f t="shared" si="71"/>
        <v>0</v>
      </c>
      <c r="CT36" s="18" t="str">
        <f t="shared" si="31"/>
        <v>金贵</v>
      </c>
      <c r="CU36" s="26">
        <f t="shared" si="72"/>
        <v>0</v>
      </c>
    </row>
    <row r="37" spans="1:99" s="2" customFormat="1" ht="15.75">
      <c r="A37" s="42" t="s">
        <v>47</v>
      </c>
      <c r="B37" s="40" t="s">
        <v>130</v>
      </c>
      <c r="C37" s="59" t="s">
        <v>42</v>
      </c>
      <c r="D37" s="9" t="s">
        <v>8</v>
      </c>
      <c r="E37" s="8" t="str">
        <f t="shared" si="0"/>
        <v/>
      </c>
      <c r="F37" s="9">
        <f t="shared" si="32"/>
        <v>1</v>
      </c>
      <c r="G37" s="10" t="str">
        <f t="shared" si="1"/>
        <v/>
      </c>
      <c r="H37" s="10">
        <f t="shared" si="33"/>
        <v>100</v>
      </c>
      <c r="I37" s="10">
        <f t="shared" si="2"/>
        <v>71</v>
      </c>
      <c r="J37" s="10">
        <f t="shared" si="34"/>
        <v>72</v>
      </c>
      <c r="K37" s="16">
        <f t="shared" si="35"/>
        <v>47</v>
      </c>
      <c r="L37" s="10">
        <f t="shared" si="36"/>
        <v>47</v>
      </c>
      <c r="M37" s="10">
        <f t="shared" si="37"/>
        <v>54</v>
      </c>
      <c r="N37" s="10">
        <f t="shared" si="38"/>
        <v>391</v>
      </c>
      <c r="O37" s="17" t="str">
        <f t="shared" si="39"/>
        <v/>
      </c>
      <c r="P37" s="18">
        <f>IF($D37="理科",IF(AND($N37&gt;=分数线!$C$2,$H37&gt;=分数线!$D$2),36,IF($H37&gt;=分数线!$D$2,18,0)),IF($D37="文科",IF(AND($N37&gt;=分数线!$C$3,$H37&gt;=分数线!$D$3),36,IF($H37&gt;=分数线!$D$3,18,0))))</f>
        <v>0</v>
      </c>
      <c r="Q37" s="18">
        <f>IF($D37="理科",IF(AND($N37&gt;=分数线!$C$2,I37&gt;=分数线!$E$2),36,IF(I37&gt;=分数线!$E$2,18,0)),IF($D37="文科",IF(AND($N37&gt;=分数线!$C$3,I37&gt;=分数线!$E$3),36,IF(I37&gt;=分数线!$E$3,18,0))))</f>
        <v>0</v>
      </c>
      <c r="R37" s="18">
        <f>IF($D37="理科",IF(AND($N37&gt;=分数线!$C$2,J37&gt;=分数线!$F$2),36,IF(J37&gt;=分数线!$F$2,18,0)),IF($D37="文科",IF(AND($N37&gt;=分数线!$C$3,J37&gt;=分数线!$F$3),36,IF(J37&gt;=分数线!$F$3,18,0))))</f>
        <v>0</v>
      </c>
      <c r="S37" s="18">
        <f>IF($D37="理科",IF(AND($N37&gt;=分数线!$C$2,K37&gt;=分数线!$G$2),36,IF(K37&gt;=分数线!$G$2,18,0)),IF($D37="文科",IF(AND($N37&gt;=分数线!$C$3,K37&gt;=分数线!$G$3),36,IF(K37&gt;=分数线!$G$3,18,0))))</f>
        <v>0</v>
      </c>
      <c r="T37" s="18">
        <f>IF($D37="理科",IF(AND($N37&gt;=分数线!$C$2,L37&gt;=分数线!$H$2),36,IF(L37&gt;=分数线!$H$2,18,0)),IF($D37="文科",IF(AND($N37&gt;=分数线!$C$3,L37&gt;=分数线!$H$3),36,IF(L37&gt;=分数线!$H$3,18,0))))</f>
        <v>0</v>
      </c>
      <c r="U37" s="18">
        <f>IF($D37="理科",IF(AND($N37&gt;=分数线!$C$2,M37&gt;=分数线!$I$2),36,IF(M37&gt;=分数线!$I$2,18,0)),IF($D37="文科",IF(AND($N37&gt;=分数线!$C$3,M37&gt;=分数线!$I$3),36,IF(M37&gt;=分数线!$I$3,18,0))))</f>
        <v>0</v>
      </c>
      <c r="V37" s="18" t="str">
        <f t="shared" si="40"/>
        <v>NULL</v>
      </c>
      <c r="W37" s="18" t="str">
        <f t="shared" si="41"/>
        <v>NULL</v>
      </c>
      <c r="X37" s="26" t="str">
        <f t="shared" si="42"/>
        <v/>
      </c>
      <c r="Y37" s="18" t="str">
        <f t="shared" si="43"/>
        <v>NULL</v>
      </c>
      <c r="Z37" s="26" t="str">
        <f t="shared" si="44"/>
        <v/>
      </c>
      <c r="AA37" s="18" t="str">
        <f t="shared" si="45"/>
        <v>NULL</v>
      </c>
      <c r="AB37" s="26"/>
      <c r="AC37" s="18" t="str">
        <f t="shared" si="46"/>
        <v>NULL</v>
      </c>
      <c r="AD37" s="26"/>
      <c r="AE37" s="18" t="str">
        <f t="shared" si="47"/>
        <v>NULL</v>
      </c>
      <c r="AF37" s="26"/>
      <c r="AG37" s="18" t="str">
        <f t="shared" si="48"/>
        <v>NULL</v>
      </c>
      <c r="AH37" s="26"/>
      <c r="AI37" s="18" t="str">
        <f t="shared" si="49"/>
        <v>NULL</v>
      </c>
      <c r="AJ37" s="18" t="str">
        <f t="shared" si="50"/>
        <v>NULL</v>
      </c>
      <c r="AK37" s="26" t="str">
        <f t="shared" si="51"/>
        <v/>
      </c>
      <c r="AL37" s="18" t="str">
        <f t="shared" si="52"/>
        <v>NULL</v>
      </c>
      <c r="AM37" s="26" t="str">
        <f t="shared" si="53"/>
        <v/>
      </c>
      <c r="AN37" s="18" t="str">
        <f t="shared" si="54"/>
        <v>NULL</v>
      </c>
      <c r="AO37" s="26"/>
      <c r="AP37" s="18" t="str">
        <f t="shared" si="55"/>
        <v>NULL</v>
      </c>
      <c r="AQ37" s="26"/>
      <c r="AR37" s="18" t="str">
        <f t="shared" si="56"/>
        <v>NULL</v>
      </c>
      <c r="AS37" s="26"/>
      <c r="AT37" s="18" t="str">
        <f t="shared" si="3"/>
        <v>NULL</v>
      </c>
      <c r="AU37" s="26"/>
      <c r="AV37" s="18" t="str">
        <f t="shared" si="4"/>
        <v>NULL</v>
      </c>
      <c r="AW37" s="18" t="str">
        <f t="shared" si="5"/>
        <v>NULL</v>
      </c>
      <c r="AX37" s="26" t="str">
        <f t="shared" si="57"/>
        <v/>
      </c>
      <c r="AY37" s="18" t="str">
        <f t="shared" si="6"/>
        <v>NULL</v>
      </c>
      <c r="AZ37" s="26" t="str">
        <f t="shared" si="58"/>
        <v/>
      </c>
      <c r="BA37" s="18" t="str">
        <f t="shared" si="7"/>
        <v>NULL</v>
      </c>
      <c r="BB37" s="26"/>
      <c r="BC37" s="18" t="str">
        <f t="shared" si="8"/>
        <v>NULL</v>
      </c>
      <c r="BD37" s="26"/>
      <c r="BE37" s="18" t="str">
        <f t="shared" si="9"/>
        <v>NULL</v>
      </c>
      <c r="BF37" s="26"/>
      <c r="BG37" s="18" t="str">
        <f t="shared" si="10"/>
        <v>NULL</v>
      </c>
      <c r="BH37" s="26"/>
      <c r="BI37" s="18" t="str">
        <f t="shared" si="11"/>
        <v>NULL</v>
      </c>
      <c r="BJ37" s="18" t="str">
        <f t="shared" si="12"/>
        <v>NULL</v>
      </c>
      <c r="BK37" s="26" t="str">
        <f t="shared" si="59"/>
        <v/>
      </c>
      <c r="BL37" s="18" t="str">
        <f t="shared" si="13"/>
        <v>NULL</v>
      </c>
      <c r="BM37" s="26" t="str">
        <f t="shared" si="60"/>
        <v/>
      </c>
      <c r="BN37" s="18" t="str">
        <f t="shared" si="14"/>
        <v>NULL</v>
      </c>
      <c r="BO37" s="26"/>
      <c r="BP37" s="18" t="str">
        <f t="shared" si="15"/>
        <v>NULL</v>
      </c>
      <c r="BQ37" s="26"/>
      <c r="BR37" s="18" t="str">
        <f t="shared" si="16"/>
        <v>NULL</v>
      </c>
      <c r="BS37" s="26"/>
      <c r="BT37" s="18" t="str">
        <f t="shared" si="17"/>
        <v>NULL</v>
      </c>
      <c r="BU37" s="26"/>
      <c r="BV37" s="18">
        <f t="shared" si="18"/>
        <v>6</v>
      </c>
      <c r="BW37" s="18" t="str">
        <f t="shared" si="19"/>
        <v>阙丽萍</v>
      </c>
      <c r="BX37" s="26">
        <f t="shared" si="61"/>
        <v>0</v>
      </c>
      <c r="BY37" s="18" t="str">
        <f t="shared" si="20"/>
        <v>李希</v>
      </c>
      <c r="BZ37" s="26">
        <f t="shared" si="62"/>
        <v>0</v>
      </c>
      <c r="CA37" s="18" t="str">
        <f t="shared" si="21"/>
        <v>兰卡布尺</v>
      </c>
      <c r="CB37" s="26">
        <f t="shared" si="63"/>
        <v>0</v>
      </c>
      <c r="CC37" s="18" t="str">
        <f t="shared" si="22"/>
        <v>高贵勇</v>
      </c>
      <c r="CD37" s="26">
        <f t="shared" si="64"/>
        <v>0</v>
      </c>
      <c r="CE37" s="18" t="str">
        <f t="shared" si="23"/>
        <v>陈文惠</v>
      </c>
      <c r="CF37" s="26">
        <f t="shared" si="65"/>
        <v>0</v>
      </c>
      <c r="CG37" s="18" t="str">
        <f t="shared" si="24"/>
        <v>杨建</v>
      </c>
      <c r="CH37" s="26">
        <f t="shared" si="66"/>
        <v>0</v>
      </c>
      <c r="CI37" s="18">
        <f t="shared" si="25"/>
        <v>6</v>
      </c>
      <c r="CJ37" s="18" t="str">
        <f t="shared" si="26"/>
        <v>阙丽萍</v>
      </c>
      <c r="CK37" s="26">
        <f t="shared" si="67"/>
        <v>0</v>
      </c>
      <c r="CL37" s="18" t="str">
        <f t="shared" si="27"/>
        <v>李希</v>
      </c>
      <c r="CM37" s="26">
        <f t="shared" si="68"/>
        <v>0</v>
      </c>
      <c r="CN37" s="18" t="str">
        <f t="shared" si="28"/>
        <v>兰卡布尺</v>
      </c>
      <c r="CO37" s="26">
        <f t="shared" si="69"/>
        <v>0</v>
      </c>
      <c r="CP37" s="18" t="str">
        <f t="shared" si="29"/>
        <v>高贵勇</v>
      </c>
      <c r="CQ37" s="26">
        <f t="shared" si="70"/>
        <v>0</v>
      </c>
      <c r="CR37" s="18" t="str">
        <f t="shared" si="30"/>
        <v>杨建</v>
      </c>
      <c r="CS37" s="26">
        <f t="shared" si="71"/>
        <v>0</v>
      </c>
      <c r="CT37" s="18" t="str">
        <f t="shared" si="31"/>
        <v>杨建</v>
      </c>
      <c r="CU37" s="26">
        <f t="shared" si="72"/>
        <v>0</v>
      </c>
    </row>
    <row r="38" spans="1:99" s="2" customFormat="1" ht="15.75">
      <c r="A38" s="42" t="s">
        <v>188</v>
      </c>
      <c r="B38" s="40" t="s">
        <v>114</v>
      </c>
      <c r="C38" s="59" t="s">
        <v>42</v>
      </c>
      <c r="D38" s="9" t="s">
        <v>8</v>
      </c>
      <c r="E38" s="8" t="str">
        <f t="shared" si="0"/>
        <v/>
      </c>
      <c r="F38" s="9" t="str">
        <f t="shared" si="32"/>
        <v/>
      </c>
      <c r="G38" s="10" t="str">
        <f t="shared" si="1"/>
        <v/>
      </c>
      <c r="H38" s="10">
        <f t="shared" si="33"/>
        <v>87</v>
      </c>
      <c r="I38" s="10">
        <f t="shared" si="2"/>
        <v>83</v>
      </c>
      <c r="J38" s="10">
        <f t="shared" si="34"/>
        <v>29</v>
      </c>
      <c r="K38" s="16">
        <f t="shared" si="35"/>
        <v>48</v>
      </c>
      <c r="L38" s="10">
        <f t="shared" si="36"/>
        <v>48.5</v>
      </c>
      <c r="M38" s="10">
        <f t="shared" si="37"/>
        <v>37</v>
      </c>
      <c r="N38" s="10">
        <f t="shared" si="38"/>
        <v>343</v>
      </c>
      <c r="O38" s="17" t="str">
        <f t="shared" si="39"/>
        <v/>
      </c>
      <c r="P38" s="18">
        <f>IF($D38="理科",IF(AND($N38&gt;=分数线!$C$2,$H38&gt;=分数线!$D$2),36,IF($H38&gt;=分数线!$D$2,18,0)),IF($D38="文科",IF(AND($N38&gt;=分数线!$C$3,$H38&gt;=分数线!$D$3),36,IF($H38&gt;=分数线!$D$3,18,0))))</f>
        <v>0</v>
      </c>
      <c r="Q38" s="18">
        <f>IF($D38="理科",IF(AND($N38&gt;=分数线!$C$2,I38&gt;=分数线!$E$2),36,IF(I38&gt;=分数线!$E$2,18,0)),IF($D38="文科",IF(AND($N38&gt;=分数线!$C$3,I38&gt;=分数线!$E$3),36,IF(I38&gt;=分数线!$E$3,18,0))))</f>
        <v>18</v>
      </c>
      <c r="R38" s="18">
        <f>IF($D38="理科",IF(AND($N38&gt;=分数线!$C$2,J38&gt;=分数线!$F$2),36,IF(J38&gt;=分数线!$F$2,18,0)),IF($D38="文科",IF(AND($N38&gt;=分数线!$C$3,J38&gt;=分数线!$F$3),36,IF(J38&gt;=分数线!$F$3,18,0))))</f>
        <v>0</v>
      </c>
      <c r="S38" s="18">
        <f>IF($D38="理科",IF(AND($N38&gt;=分数线!$C$2,K38&gt;=分数线!$G$2),36,IF(K38&gt;=分数线!$G$2,18,0)),IF($D38="文科",IF(AND($N38&gt;=分数线!$C$3,K38&gt;=分数线!$G$3),36,IF(K38&gt;=分数线!$G$3,18,0))))</f>
        <v>0</v>
      </c>
      <c r="T38" s="18">
        <f>IF($D38="理科",IF(AND($N38&gt;=分数线!$C$2,L38&gt;=分数线!$H$2),36,IF(L38&gt;=分数线!$H$2,18,0)),IF($D38="文科",IF(AND($N38&gt;=分数线!$C$3,L38&gt;=分数线!$H$3),36,IF(L38&gt;=分数线!$H$3,18,0))))</f>
        <v>0</v>
      </c>
      <c r="U38" s="18">
        <f>IF($D38="理科",IF(AND($N38&gt;=分数线!$C$2,M38&gt;=分数线!$I$2),36,IF(M38&gt;=分数线!$I$2,18,0)),IF($D38="文科",IF(AND($N38&gt;=分数线!$C$3,M38&gt;=分数线!$I$3),36,IF(M38&gt;=分数线!$I$3,18,0))))</f>
        <v>0</v>
      </c>
      <c r="V38" s="18" t="str">
        <f t="shared" si="40"/>
        <v>NULL</v>
      </c>
      <c r="W38" s="18" t="str">
        <f t="shared" si="41"/>
        <v>NULL</v>
      </c>
      <c r="X38" s="26" t="str">
        <f t="shared" si="42"/>
        <v/>
      </c>
      <c r="Y38" s="18" t="str">
        <f t="shared" si="43"/>
        <v>NULL</v>
      </c>
      <c r="Z38" s="26" t="str">
        <f t="shared" si="44"/>
        <v/>
      </c>
      <c r="AA38" s="18" t="str">
        <f t="shared" si="45"/>
        <v>NULL</v>
      </c>
      <c r="AB38" s="26"/>
      <c r="AC38" s="18" t="str">
        <f t="shared" si="46"/>
        <v>NULL</v>
      </c>
      <c r="AD38" s="26"/>
      <c r="AE38" s="18" t="str">
        <f t="shared" si="47"/>
        <v>NULL</v>
      </c>
      <c r="AF38" s="26"/>
      <c r="AG38" s="18" t="str">
        <f t="shared" si="48"/>
        <v>NULL</v>
      </c>
      <c r="AH38" s="26"/>
      <c r="AI38" s="18" t="str">
        <f t="shared" si="49"/>
        <v>NULL</v>
      </c>
      <c r="AJ38" s="18" t="str">
        <f t="shared" si="50"/>
        <v>NULL</v>
      </c>
      <c r="AK38" s="26" t="str">
        <f t="shared" si="51"/>
        <v/>
      </c>
      <c r="AL38" s="18" t="str">
        <f t="shared" si="52"/>
        <v>NULL</v>
      </c>
      <c r="AM38" s="26" t="str">
        <f t="shared" si="53"/>
        <v/>
      </c>
      <c r="AN38" s="18" t="str">
        <f t="shared" si="54"/>
        <v>NULL</v>
      </c>
      <c r="AO38" s="26"/>
      <c r="AP38" s="18" t="str">
        <f t="shared" si="55"/>
        <v>NULL</v>
      </c>
      <c r="AQ38" s="26"/>
      <c r="AR38" s="18" t="str">
        <f t="shared" si="56"/>
        <v>NULL</v>
      </c>
      <c r="AS38" s="26"/>
      <c r="AT38" s="18" t="str">
        <f t="shared" si="3"/>
        <v>NULL</v>
      </c>
      <c r="AU38" s="26"/>
      <c r="AV38" s="18" t="str">
        <f t="shared" si="4"/>
        <v>NULL</v>
      </c>
      <c r="AW38" s="18" t="str">
        <f t="shared" si="5"/>
        <v>NULL</v>
      </c>
      <c r="AX38" s="26" t="str">
        <f t="shared" si="57"/>
        <v/>
      </c>
      <c r="AY38" s="18" t="str">
        <f t="shared" si="6"/>
        <v>NULL</v>
      </c>
      <c r="AZ38" s="26" t="str">
        <f t="shared" si="58"/>
        <v/>
      </c>
      <c r="BA38" s="18" t="str">
        <f t="shared" si="7"/>
        <v>NULL</v>
      </c>
      <c r="BB38" s="26"/>
      <c r="BC38" s="18" t="str">
        <f t="shared" si="8"/>
        <v>NULL</v>
      </c>
      <c r="BD38" s="26"/>
      <c r="BE38" s="18" t="str">
        <f t="shared" si="9"/>
        <v>NULL</v>
      </c>
      <c r="BF38" s="26"/>
      <c r="BG38" s="18" t="str">
        <f t="shared" si="10"/>
        <v>NULL</v>
      </c>
      <c r="BH38" s="26"/>
      <c r="BI38" s="18" t="str">
        <f t="shared" si="11"/>
        <v>NULL</v>
      </c>
      <c r="BJ38" s="18" t="str">
        <f t="shared" si="12"/>
        <v>NULL</v>
      </c>
      <c r="BK38" s="26" t="str">
        <f t="shared" si="59"/>
        <v/>
      </c>
      <c r="BL38" s="18" t="str">
        <f t="shared" si="13"/>
        <v>NULL</v>
      </c>
      <c r="BM38" s="26" t="str">
        <f t="shared" si="60"/>
        <v/>
      </c>
      <c r="BN38" s="18" t="str">
        <f t="shared" si="14"/>
        <v>NULL</v>
      </c>
      <c r="BO38" s="26"/>
      <c r="BP38" s="18" t="str">
        <f t="shared" si="15"/>
        <v>NULL</v>
      </c>
      <c r="BQ38" s="26"/>
      <c r="BR38" s="18" t="str">
        <f t="shared" si="16"/>
        <v>NULL</v>
      </c>
      <c r="BS38" s="26"/>
      <c r="BT38" s="18" t="str">
        <f t="shared" si="17"/>
        <v>NULL</v>
      </c>
      <c r="BU38" s="26"/>
      <c r="BV38" s="18">
        <f t="shared" si="18"/>
        <v>6</v>
      </c>
      <c r="BW38" s="18" t="str">
        <f t="shared" si="19"/>
        <v>阙丽萍</v>
      </c>
      <c r="BX38" s="26">
        <f t="shared" si="61"/>
        <v>0</v>
      </c>
      <c r="BY38" s="18" t="str">
        <f t="shared" si="20"/>
        <v>李希</v>
      </c>
      <c r="BZ38" s="26">
        <f t="shared" si="62"/>
        <v>9</v>
      </c>
      <c r="CA38" s="18" t="str">
        <f t="shared" si="21"/>
        <v>兰卡布尺</v>
      </c>
      <c r="CB38" s="26">
        <f t="shared" si="63"/>
        <v>0</v>
      </c>
      <c r="CC38" s="18" t="str">
        <f t="shared" si="22"/>
        <v>高贵勇</v>
      </c>
      <c r="CD38" s="26">
        <f t="shared" si="64"/>
        <v>0</v>
      </c>
      <c r="CE38" s="18" t="str">
        <f t="shared" si="23"/>
        <v>陈文惠</v>
      </c>
      <c r="CF38" s="26">
        <f t="shared" si="65"/>
        <v>0</v>
      </c>
      <c r="CG38" s="18" t="str">
        <f t="shared" si="24"/>
        <v>杨建</v>
      </c>
      <c r="CH38" s="26">
        <f t="shared" si="66"/>
        <v>0</v>
      </c>
      <c r="CI38" s="18">
        <f t="shared" si="25"/>
        <v>6</v>
      </c>
      <c r="CJ38" s="18" t="str">
        <f t="shared" si="26"/>
        <v>阙丽萍</v>
      </c>
      <c r="CK38" s="26">
        <f t="shared" si="67"/>
        <v>0</v>
      </c>
      <c r="CL38" s="18" t="str">
        <f t="shared" si="27"/>
        <v>李希</v>
      </c>
      <c r="CM38" s="26">
        <f t="shared" si="68"/>
        <v>9</v>
      </c>
      <c r="CN38" s="18" t="str">
        <f t="shared" si="28"/>
        <v>兰卡布尺</v>
      </c>
      <c r="CO38" s="26">
        <f t="shared" si="69"/>
        <v>0</v>
      </c>
      <c r="CP38" s="18" t="str">
        <f t="shared" si="29"/>
        <v>高贵勇</v>
      </c>
      <c r="CQ38" s="26">
        <f t="shared" si="70"/>
        <v>0</v>
      </c>
      <c r="CR38" s="18" t="str">
        <f t="shared" si="30"/>
        <v>杨建</v>
      </c>
      <c r="CS38" s="26">
        <f t="shared" si="71"/>
        <v>0</v>
      </c>
      <c r="CT38" s="18" t="str">
        <f t="shared" si="31"/>
        <v>杨建</v>
      </c>
      <c r="CU38" s="26">
        <f t="shared" si="72"/>
        <v>0</v>
      </c>
    </row>
    <row r="39" spans="1:99" s="2" customFormat="1" ht="15.75">
      <c r="A39" s="42" t="s">
        <v>68</v>
      </c>
      <c r="B39" s="40" t="s">
        <v>113</v>
      </c>
      <c r="C39" s="59" t="s">
        <v>42</v>
      </c>
      <c r="D39" s="9" t="s">
        <v>8</v>
      </c>
      <c r="E39" s="8" t="str">
        <f t="shared" si="0"/>
        <v/>
      </c>
      <c r="F39" s="9" t="str">
        <f t="shared" si="32"/>
        <v/>
      </c>
      <c r="G39" s="10" t="str">
        <f t="shared" si="1"/>
        <v/>
      </c>
      <c r="H39" s="10">
        <f t="shared" si="33"/>
        <v>93</v>
      </c>
      <c r="I39" s="10">
        <f t="shared" si="2"/>
        <v>56</v>
      </c>
      <c r="J39" s="10">
        <f t="shared" si="34"/>
        <v>66</v>
      </c>
      <c r="K39" s="16">
        <f t="shared" si="35"/>
        <v>24.5</v>
      </c>
      <c r="L39" s="10">
        <f t="shared" si="36"/>
        <v>38</v>
      </c>
      <c r="M39" s="10">
        <f t="shared" si="37"/>
        <v>47.5</v>
      </c>
      <c r="N39" s="10">
        <f t="shared" si="38"/>
        <v>325</v>
      </c>
      <c r="O39" s="17" t="str">
        <f t="shared" si="39"/>
        <v/>
      </c>
      <c r="P39" s="18">
        <f>IF($D39="理科",IF(AND($N39&gt;=分数线!$C$2,$H39&gt;=分数线!$D$2),36,IF($H39&gt;=分数线!$D$2,18,0)),IF($D39="文科",IF(AND($N39&gt;=分数线!$C$3,$H39&gt;=分数线!$D$3),36,IF($H39&gt;=分数线!$D$3,18,0))))</f>
        <v>0</v>
      </c>
      <c r="Q39" s="18">
        <f>IF($D39="理科",IF(AND($N39&gt;=分数线!$C$2,I39&gt;=分数线!$E$2),36,IF(I39&gt;=分数线!$E$2,18,0)),IF($D39="文科",IF(AND($N39&gt;=分数线!$C$3,I39&gt;=分数线!$E$3),36,IF(I39&gt;=分数线!$E$3,18,0))))</f>
        <v>0</v>
      </c>
      <c r="R39" s="18">
        <f>IF($D39="理科",IF(AND($N39&gt;=分数线!$C$2,J39&gt;=分数线!$F$2),36,IF(J39&gt;=分数线!$F$2,18,0)),IF($D39="文科",IF(AND($N39&gt;=分数线!$C$3,J39&gt;=分数线!$F$3),36,IF(J39&gt;=分数线!$F$3,18,0))))</f>
        <v>0</v>
      </c>
      <c r="S39" s="18">
        <f>IF($D39="理科",IF(AND($N39&gt;=分数线!$C$2,K39&gt;=分数线!$G$2),36,IF(K39&gt;=分数线!$G$2,18,0)),IF($D39="文科",IF(AND($N39&gt;=分数线!$C$3,K39&gt;=分数线!$G$3),36,IF(K39&gt;=分数线!$G$3,18,0))))</f>
        <v>0</v>
      </c>
      <c r="T39" s="18">
        <f>IF($D39="理科",IF(AND($N39&gt;=分数线!$C$2,L39&gt;=分数线!$H$2),36,IF(L39&gt;=分数线!$H$2,18,0)),IF($D39="文科",IF(AND($N39&gt;=分数线!$C$3,L39&gt;=分数线!$H$3),36,IF(L39&gt;=分数线!$H$3,18,0))))</f>
        <v>0</v>
      </c>
      <c r="U39" s="18">
        <f>IF($D39="理科",IF(AND($N39&gt;=分数线!$C$2,M39&gt;=分数线!$I$2),36,IF(M39&gt;=分数线!$I$2,18,0)),IF($D39="文科",IF(AND($N39&gt;=分数线!$C$3,M39&gt;=分数线!$I$3),36,IF(M39&gt;=分数线!$I$3,18,0))))</f>
        <v>0</v>
      </c>
      <c r="V39" s="18" t="str">
        <f t="shared" si="40"/>
        <v>NULL</v>
      </c>
      <c r="W39" s="18" t="str">
        <f t="shared" si="41"/>
        <v>NULL</v>
      </c>
      <c r="X39" s="26" t="str">
        <f t="shared" si="42"/>
        <v/>
      </c>
      <c r="Y39" s="18" t="str">
        <f t="shared" si="43"/>
        <v>NULL</v>
      </c>
      <c r="Z39" s="26" t="str">
        <f t="shared" si="44"/>
        <v/>
      </c>
      <c r="AA39" s="18" t="str">
        <f t="shared" si="45"/>
        <v>NULL</v>
      </c>
      <c r="AB39" s="26"/>
      <c r="AC39" s="18" t="str">
        <f t="shared" si="46"/>
        <v>NULL</v>
      </c>
      <c r="AD39" s="26"/>
      <c r="AE39" s="18" t="str">
        <f t="shared" si="47"/>
        <v>NULL</v>
      </c>
      <c r="AF39" s="26"/>
      <c r="AG39" s="18" t="str">
        <f t="shared" si="48"/>
        <v>NULL</v>
      </c>
      <c r="AH39" s="26"/>
      <c r="AI39" s="18" t="str">
        <f t="shared" si="49"/>
        <v>NULL</v>
      </c>
      <c r="AJ39" s="18" t="str">
        <f t="shared" si="50"/>
        <v>NULL</v>
      </c>
      <c r="AK39" s="26" t="str">
        <f t="shared" si="51"/>
        <v/>
      </c>
      <c r="AL39" s="18" t="str">
        <f t="shared" si="52"/>
        <v>NULL</v>
      </c>
      <c r="AM39" s="26" t="str">
        <f t="shared" si="53"/>
        <v/>
      </c>
      <c r="AN39" s="18" t="str">
        <f t="shared" si="54"/>
        <v>NULL</v>
      </c>
      <c r="AO39" s="26"/>
      <c r="AP39" s="18" t="str">
        <f t="shared" si="55"/>
        <v>NULL</v>
      </c>
      <c r="AQ39" s="26"/>
      <c r="AR39" s="18" t="str">
        <f t="shared" si="56"/>
        <v>NULL</v>
      </c>
      <c r="AS39" s="26"/>
      <c r="AT39" s="18" t="str">
        <f t="shared" si="3"/>
        <v>NULL</v>
      </c>
      <c r="AU39" s="26"/>
      <c r="AV39" s="18" t="str">
        <f t="shared" si="4"/>
        <v>NULL</v>
      </c>
      <c r="AW39" s="18" t="str">
        <f t="shared" si="5"/>
        <v>NULL</v>
      </c>
      <c r="AX39" s="26" t="str">
        <f t="shared" si="57"/>
        <v/>
      </c>
      <c r="AY39" s="18" t="str">
        <f t="shared" si="6"/>
        <v>NULL</v>
      </c>
      <c r="AZ39" s="26" t="str">
        <f t="shared" si="58"/>
        <v/>
      </c>
      <c r="BA39" s="18" t="str">
        <f t="shared" si="7"/>
        <v>NULL</v>
      </c>
      <c r="BB39" s="26"/>
      <c r="BC39" s="18" t="str">
        <f t="shared" si="8"/>
        <v>NULL</v>
      </c>
      <c r="BD39" s="26"/>
      <c r="BE39" s="18" t="str">
        <f t="shared" si="9"/>
        <v>NULL</v>
      </c>
      <c r="BF39" s="26"/>
      <c r="BG39" s="18" t="str">
        <f t="shared" si="10"/>
        <v>NULL</v>
      </c>
      <c r="BH39" s="26"/>
      <c r="BI39" s="18" t="str">
        <f t="shared" si="11"/>
        <v>NULL</v>
      </c>
      <c r="BJ39" s="18" t="str">
        <f t="shared" si="12"/>
        <v>NULL</v>
      </c>
      <c r="BK39" s="26" t="str">
        <f t="shared" si="59"/>
        <v/>
      </c>
      <c r="BL39" s="18" t="str">
        <f t="shared" si="13"/>
        <v>NULL</v>
      </c>
      <c r="BM39" s="26" t="str">
        <f t="shared" si="60"/>
        <v/>
      </c>
      <c r="BN39" s="18" t="str">
        <f t="shared" si="14"/>
        <v>NULL</v>
      </c>
      <c r="BO39" s="26"/>
      <c r="BP39" s="18" t="str">
        <f t="shared" si="15"/>
        <v>NULL</v>
      </c>
      <c r="BQ39" s="26"/>
      <c r="BR39" s="18" t="str">
        <f t="shared" si="16"/>
        <v>NULL</v>
      </c>
      <c r="BS39" s="26"/>
      <c r="BT39" s="18" t="str">
        <f t="shared" si="17"/>
        <v>NULL</v>
      </c>
      <c r="BU39" s="26"/>
      <c r="BV39" s="18">
        <f t="shared" si="18"/>
        <v>6</v>
      </c>
      <c r="BW39" s="18" t="str">
        <f t="shared" si="19"/>
        <v>阙丽萍</v>
      </c>
      <c r="BX39" s="26">
        <f t="shared" si="61"/>
        <v>0</v>
      </c>
      <c r="BY39" s="18" t="str">
        <f t="shared" si="20"/>
        <v>李希</v>
      </c>
      <c r="BZ39" s="26">
        <f t="shared" si="62"/>
        <v>0</v>
      </c>
      <c r="CA39" s="18" t="str">
        <f t="shared" si="21"/>
        <v>兰卡布尺</v>
      </c>
      <c r="CB39" s="26">
        <f t="shared" si="63"/>
        <v>0</v>
      </c>
      <c r="CC39" s="18" t="str">
        <f t="shared" si="22"/>
        <v>高贵勇</v>
      </c>
      <c r="CD39" s="26">
        <f t="shared" si="64"/>
        <v>0</v>
      </c>
      <c r="CE39" s="18" t="str">
        <f t="shared" si="23"/>
        <v>陈文惠</v>
      </c>
      <c r="CF39" s="26">
        <f t="shared" si="65"/>
        <v>0</v>
      </c>
      <c r="CG39" s="18" t="str">
        <f t="shared" si="24"/>
        <v>杨建</v>
      </c>
      <c r="CH39" s="26">
        <f t="shared" si="66"/>
        <v>0</v>
      </c>
      <c r="CI39" s="18">
        <f t="shared" si="25"/>
        <v>6</v>
      </c>
      <c r="CJ39" s="18" t="str">
        <f t="shared" si="26"/>
        <v>阙丽萍</v>
      </c>
      <c r="CK39" s="26">
        <f t="shared" si="67"/>
        <v>0</v>
      </c>
      <c r="CL39" s="18" t="str">
        <f t="shared" si="27"/>
        <v>李希</v>
      </c>
      <c r="CM39" s="26">
        <f t="shared" si="68"/>
        <v>0</v>
      </c>
      <c r="CN39" s="18" t="str">
        <f t="shared" si="28"/>
        <v>兰卡布尺</v>
      </c>
      <c r="CO39" s="26">
        <f t="shared" si="69"/>
        <v>0</v>
      </c>
      <c r="CP39" s="18" t="str">
        <f t="shared" si="29"/>
        <v>高贵勇</v>
      </c>
      <c r="CQ39" s="26">
        <f t="shared" si="70"/>
        <v>0</v>
      </c>
      <c r="CR39" s="18" t="str">
        <f t="shared" si="30"/>
        <v>杨建</v>
      </c>
      <c r="CS39" s="26">
        <f t="shared" si="71"/>
        <v>0</v>
      </c>
      <c r="CT39" s="18" t="str">
        <f t="shared" si="31"/>
        <v>杨建</v>
      </c>
      <c r="CU39" s="26">
        <f t="shared" si="72"/>
        <v>0</v>
      </c>
    </row>
    <row r="40" spans="1:99" s="2" customFormat="1" ht="15.75">
      <c r="A40" s="42" t="s">
        <v>48</v>
      </c>
      <c r="B40" s="40" t="s">
        <v>117</v>
      </c>
      <c r="C40" s="59" t="s">
        <v>42</v>
      </c>
      <c r="D40" s="9" t="s">
        <v>8</v>
      </c>
      <c r="E40" s="8" t="str">
        <f t="shared" si="0"/>
        <v/>
      </c>
      <c r="F40" s="9" t="str">
        <f t="shared" si="32"/>
        <v/>
      </c>
      <c r="G40" s="10" t="str">
        <f t="shared" si="1"/>
        <v/>
      </c>
      <c r="H40" s="10">
        <f t="shared" si="33"/>
        <v>93</v>
      </c>
      <c r="I40" s="10">
        <f t="shared" si="2"/>
        <v>65</v>
      </c>
      <c r="J40" s="10">
        <f t="shared" si="34"/>
        <v>69</v>
      </c>
      <c r="K40" s="16">
        <f t="shared" si="35"/>
        <v>20.5</v>
      </c>
      <c r="L40" s="10">
        <f t="shared" si="36"/>
        <v>42</v>
      </c>
      <c r="M40" s="10">
        <f t="shared" si="37"/>
        <v>42.5</v>
      </c>
      <c r="N40" s="10">
        <f t="shared" si="38"/>
        <v>332</v>
      </c>
      <c r="O40" s="17" t="str">
        <f t="shared" si="39"/>
        <v/>
      </c>
      <c r="P40" s="18">
        <f>IF($D40="理科",IF(AND($N40&gt;=分数线!$C$2,$H40&gt;=分数线!$D$2),36,IF($H40&gt;=分数线!$D$2,18,0)),IF($D40="文科",IF(AND($N40&gt;=分数线!$C$3,$H40&gt;=分数线!$D$3),36,IF($H40&gt;=分数线!$D$3,18,0))))</f>
        <v>0</v>
      </c>
      <c r="Q40" s="18">
        <f>IF($D40="理科",IF(AND($N40&gt;=分数线!$C$2,I40&gt;=分数线!$E$2),36,IF(I40&gt;=分数线!$E$2,18,0)),IF($D40="文科",IF(AND($N40&gt;=分数线!$C$3,I40&gt;=分数线!$E$3),36,IF(I40&gt;=分数线!$E$3,18,0))))</f>
        <v>0</v>
      </c>
      <c r="R40" s="18">
        <f>IF($D40="理科",IF(AND($N40&gt;=分数线!$C$2,J40&gt;=分数线!$F$2),36,IF(J40&gt;=分数线!$F$2,18,0)),IF($D40="文科",IF(AND($N40&gt;=分数线!$C$3,J40&gt;=分数线!$F$3),36,IF(J40&gt;=分数线!$F$3,18,0))))</f>
        <v>0</v>
      </c>
      <c r="S40" s="18">
        <f>IF($D40="理科",IF(AND($N40&gt;=分数线!$C$2,K40&gt;=分数线!$G$2),36,IF(K40&gt;=分数线!$G$2,18,0)),IF($D40="文科",IF(AND($N40&gt;=分数线!$C$3,K40&gt;=分数线!$G$3),36,IF(K40&gt;=分数线!$G$3,18,0))))</f>
        <v>0</v>
      </c>
      <c r="T40" s="18">
        <f>IF($D40="理科",IF(AND($N40&gt;=分数线!$C$2,L40&gt;=分数线!$H$2),36,IF(L40&gt;=分数线!$H$2,18,0)),IF($D40="文科",IF(AND($N40&gt;=分数线!$C$3,L40&gt;=分数线!$H$3),36,IF(L40&gt;=分数线!$H$3,18,0))))</f>
        <v>0</v>
      </c>
      <c r="U40" s="18">
        <f>IF($D40="理科",IF(AND($N40&gt;=分数线!$C$2,M40&gt;=分数线!$I$2),36,IF(M40&gt;=分数线!$I$2,18,0)),IF($D40="文科",IF(AND($N40&gt;=分数线!$C$3,M40&gt;=分数线!$I$3),36,IF(M40&gt;=分数线!$I$3,18,0))))</f>
        <v>0</v>
      </c>
      <c r="V40" s="18" t="str">
        <f t="shared" si="40"/>
        <v>NULL</v>
      </c>
      <c r="W40" s="18" t="str">
        <f t="shared" si="41"/>
        <v>NULL</v>
      </c>
      <c r="X40" s="26" t="str">
        <f t="shared" si="42"/>
        <v/>
      </c>
      <c r="Y40" s="18" t="str">
        <f t="shared" si="43"/>
        <v>NULL</v>
      </c>
      <c r="Z40" s="26" t="str">
        <f t="shared" si="44"/>
        <v/>
      </c>
      <c r="AA40" s="18" t="str">
        <f t="shared" si="45"/>
        <v>NULL</v>
      </c>
      <c r="AB40" s="26"/>
      <c r="AC40" s="18" t="str">
        <f t="shared" si="46"/>
        <v>NULL</v>
      </c>
      <c r="AD40" s="26"/>
      <c r="AE40" s="18" t="str">
        <f t="shared" si="47"/>
        <v>NULL</v>
      </c>
      <c r="AF40" s="26"/>
      <c r="AG40" s="18" t="str">
        <f t="shared" si="48"/>
        <v>NULL</v>
      </c>
      <c r="AH40" s="26"/>
      <c r="AI40" s="18" t="str">
        <f t="shared" si="49"/>
        <v>NULL</v>
      </c>
      <c r="AJ40" s="18" t="str">
        <f t="shared" si="50"/>
        <v>NULL</v>
      </c>
      <c r="AK40" s="26" t="str">
        <f t="shared" si="51"/>
        <v/>
      </c>
      <c r="AL40" s="18" t="str">
        <f t="shared" si="52"/>
        <v>NULL</v>
      </c>
      <c r="AM40" s="26" t="str">
        <f t="shared" si="53"/>
        <v/>
      </c>
      <c r="AN40" s="18" t="str">
        <f t="shared" si="54"/>
        <v>NULL</v>
      </c>
      <c r="AO40" s="26"/>
      <c r="AP40" s="18" t="str">
        <f t="shared" si="55"/>
        <v>NULL</v>
      </c>
      <c r="AQ40" s="26"/>
      <c r="AR40" s="18" t="str">
        <f t="shared" si="56"/>
        <v>NULL</v>
      </c>
      <c r="AS40" s="26"/>
      <c r="AT40" s="18" t="str">
        <f t="shared" si="3"/>
        <v>NULL</v>
      </c>
      <c r="AU40" s="26"/>
      <c r="AV40" s="18" t="str">
        <f t="shared" si="4"/>
        <v>NULL</v>
      </c>
      <c r="AW40" s="18" t="str">
        <f t="shared" si="5"/>
        <v>NULL</v>
      </c>
      <c r="AX40" s="26" t="str">
        <f t="shared" si="57"/>
        <v/>
      </c>
      <c r="AY40" s="18" t="str">
        <f t="shared" si="6"/>
        <v>NULL</v>
      </c>
      <c r="AZ40" s="26" t="str">
        <f t="shared" si="58"/>
        <v/>
      </c>
      <c r="BA40" s="18" t="str">
        <f t="shared" si="7"/>
        <v>NULL</v>
      </c>
      <c r="BB40" s="26"/>
      <c r="BC40" s="18" t="str">
        <f t="shared" si="8"/>
        <v>NULL</v>
      </c>
      <c r="BD40" s="26"/>
      <c r="BE40" s="18" t="str">
        <f t="shared" si="9"/>
        <v>NULL</v>
      </c>
      <c r="BF40" s="26"/>
      <c r="BG40" s="18" t="str">
        <f t="shared" si="10"/>
        <v>NULL</v>
      </c>
      <c r="BH40" s="26"/>
      <c r="BI40" s="18" t="str">
        <f t="shared" si="11"/>
        <v>NULL</v>
      </c>
      <c r="BJ40" s="18" t="str">
        <f t="shared" si="12"/>
        <v>NULL</v>
      </c>
      <c r="BK40" s="26" t="str">
        <f t="shared" si="59"/>
        <v/>
      </c>
      <c r="BL40" s="18" t="str">
        <f t="shared" si="13"/>
        <v>NULL</v>
      </c>
      <c r="BM40" s="26" t="str">
        <f t="shared" si="60"/>
        <v/>
      </c>
      <c r="BN40" s="18" t="str">
        <f t="shared" si="14"/>
        <v>NULL</v>
      </c>
      <c r="BO40" s="26"/>
      <c r="BP40" s="18" t="str">
        <f t="shared" si="15"/>
        <v>NULL</v>
      </c>
      <c r="BQ40" s="26"/>
      <c r="BR40" s="18" t="str">
        <f t="shared" si="16"/>
        <v>NULL</v>
      </c>
      <c r="BS40" s="26"/>
      <c r="BT40" s="18" t="str">
        <f t="shared" si="17"/>
        <v>NULL</v>
      </c>
      <c r="BU40" s="26"/>
      <c r="BV40" s="18">
        <f t="shared" si="18"/>
        <v>6</v>
      </c>
      <c r="BW40" s="18" t="str">
        <f t="shared" si="19"/>
        <v>阙丽萍</v>
      </c>
      <c r="BX40" s="26">
        <f t="shared" si="61"/>
        <v>0</v>
      </c>
      <c r="BY40" s="18" t="str">
        <f t="shared" si="20"/>
        <v>李希</v>
      </c>
      <c r="BZ40" s="26">
        <f t="shared" si="62"/>
        <v>0</v>
      </c>
      <c r="CA40" s="18" t="str">
        <f t="shared" si="21"/>
        <v>兰卡布尺</v>
      </c>
      <c r="CB40" s="26">
        <f t="shared" si="63"/>
        <v>0</v>
      </c>
      <c r="CC40" s="18" t="str">
        <f t="shared" si="22"/>
        <v>高贵勇</v>
      </c>
      <c r="CD40" s="26">
        <f t="shared" si="64"/>
        <v>0</v>
      </c>
      <c r="CE40" s="18" t="str">
        <f t="shared" si="23"/>
        <v>陈文惠</v>
      </c>
      <c r="CF40" s="26">
        <f t="shared" si="65"/>
        <v>0</v>
      </c>
      <c r="CG40" s="18" t="str">
        <f t="shared" si="24"/>
        <v>杨建</v>
      </c>
      <c r="CH40" s="26">
        <f t="shared" si="66"/>
        <v>0</v>
      </c>
      <c r="CI40" s="18">
        <f t="shared" si="25"/>
        <v>6</v>
      </c>
      <c r="CJ40" s="18" t="str">
        <f t="shared" si="26"/>
        <v>阙丽萍</v>
      </c>
      <c r="CK40" s="26">
        <f t="shared" si="67"/>
        <v>0</v>
      </c>
      <c r="CL40" s="18" t="str">
        <f t="shared" si="27"/>
        <v>李希</v>
      </c>
      <c r="CM40" s="26">
        <f t="shared" si="68"/>
        <v>0</v>
      </c>
      <c r="CN40" s="18" t="str">
        <f t="shared" si="28"/>
        <v>兰卡布尺</v>
      </c>
      <c r="CO40" s="26">
        <f t="shared" si="69"/>
        <v>0</v>
      </c>
      <c r="CP40" s="18" t="str">
        <f t="shared" si="29"/>
        <v>高贵勇</v>
      </c>
      <c r="CQ40" s="26">
        <f t="shared" si="70"/>
        <v>0</v>
      </c>
      <c r="CR40" s="18" t="str">
        <f t="shared" si="30"/>
        <v>杨建</v>
      </c>
      <c r="CS40" s="26">
        <f t="shared" si="71"/>
        <v>0</v>
      </c>
      <c r="CT40" s="18" t="str">
        <f t="shared" si="31"/>
        <v>杨建</v>
      </c>
      <c r="CU40" s="26">
        <f t="shared" si="72"/>
        <v>0</v>
      </c>
    </row>
    <row r="41" spans="1:99" s="2" customFormat="1" ht="15.75">
      <c r="A41" s="42" t="s">
        <v>190</v>
      </c>
      <c r="B41" s="40" t="s">
        <v>118</v>
      </c>
      <c r="C41" s="59" t="s">
        <v>42</v>
      </c>
      <c r="D41" s="9" t="s">
        <v>8</v>
      </c>
      <c r="E41" s="8" t="str">
        <f t="shared" si="0"/>
        <v/>
      </c>
      <c r="F41" s="9" t="str">
        <f t="shared" si="32"/>
        <v/>
      </c>
      <c r="G41" s="10" t="str">
        <f t="shared" si="1"/>
        <v/>
      </c>
      <c r="H41" s="10">
        <f t="shared" si="33"/>
        <v>100</v>
      </c>
      <c r="I41" s="10">
        <f t="shared" si="2"/>
        <v>62</v>
      </c>
      <c r="J41" s="10">
        <f t="shared" si="34"/>
        <v>87</v>
      </c>
      <c r="K41" s="16">
        <f t="shared" si="35"/>
        <v>47.5</v>
      </c>
      <c r="L41" s="10">
        <f t="shared" si="36"/>
        <v>45.5</v>
      </c>
      <c r="M41" s="10">
        <f t="shared" si="37"/>
        <v>71.5</v>
      </c>
      <c r="N41" s="10">
        <f t="shared" si="38"/>
        <v>414</v>
      </c>
      <c r="O41" s="17" t="str">
        <f t="shared" si="39"/>
        <v/>
      </c>
      <c r="P41" s="18">
        <f>IF($D41="理科",IF(AND($N41&gt;=分数线!$C$2,$H41&gt;=分数线!$D$2),36,IF($H41&gt;=分数线!$D$2,18,0)),IF($D41="文科",IF(AND($N41&gt;=分数线!$C$3,$H41&gt;=分数线!$D$3),36,IF($H41&gt;=分数线!$D$3,18,0))))</f>
        <v>0</v>
      </c>
      <c r="Q41" s="18">
        <f>IF($D41="理科",IF(AND($N41&gt;=分数线!$C$2,I41&gt;=分数线!$E$2),36,IF(I41&gt;=分数线!$E$2,18,0)),IF($D41="文科",IF(AND($N41&gt;=分数线!$C$3,I41&gt;=分数线!$E$3),36,IF(I41&gt;=分数线!$E$3,18,0))))</f>
        <v>0</v>
      </c>
      <c r="R41" s="18">
        <f>IF($D41="理科",IF(AND($N41&gt;=分数线!$C$2,J41&gt;=分数线!$F$2),36,IF(J41&gt;=分数线!$F$2,18,0)),IF($D41="文科",IF(AND($N41&gt;=分数线!$C$3,J41&gt;=分数线!$F$3),36,IF(J41&gt;=分数线!$F$3,18,0))))</f>
        <v>0</v>
      </c>
      <c r="S41" s="18">
        <f>IF($D41="理科",IF(AND($N41&gt;=分数线!$C$2,K41&gt;=分数线!$G$2),36,IF(K41&gt;=分数线!$G$2,18,0)),IF($D41="文科",IF(AND($N41&gt;=分数线!$C$3,K41&gt;=分数线!$G$3),36,IF(K41&gt;=分数线!$G$3,18,0))))</f>
        <v>0</v>
      </c>
      <c r="T41" s="18">
        <f>IF($D41="理科",IF(AND($N41&gt;=分数线!$C$2,L41&gt;=分数线!$H$2),36,IF(L41&gt;=分数线!$H$2,18,0)),IF($D41="文科",IF(AND($N41&gt;=分数线!$C$3,L41&gt;=分数线!$H$3),36,IF(L41&gt;=分数线!$H$3,18,0))))</f>
        <v>0</v>
      </c>
      <c r="U41" s="18">
        <f>IF($D41="理科",IF(AND($N41&gt;=分数线!$C$2,M41&gt;=分数线!$I$2),36,IF(M41&gt;=分数线!$I$2,18,0)),IF($D41="文科",IF(AND($N41&gt;=分数线!$C$3,M41&gt;=分数线!$I$3),36,IF(M41&gt;=分数线!$I$3,18,0))))</f>
        <v>18</v>
      </c>
      <c r="V41" s="18" t="str">
        <f t="shared" si="40"/>
        <v>NULL</v>
      </c>
      <c r="W41" s="18" t="str">
        <f t="shared" si="41"/>
        <v>NULL</v>
      </c>
      <c r="X41" s="26" t="str">
        <f t="shared" si="42"/>
        <v/>
      </c>
      <c r="Y41" s="18" t="str">
        <f t="shared" si="43"/>
        <v>NULL</v>
      </c>
      <c r="Z41" s="26" t="str">
        <f t="shared" si="44"/>
        <v/>
      </c>
      <c r="AA41" s="18" t="str">
        <f t="shared" si="45"/>
        <v>NULL</v>
      </c>
      <c r="AB41" s="26"/>
      <c r="AC41" s="18" t="str">
        <f t="shared" si="46"/>
        <v>NULL</v>
      </c>
      <c r="AD41" s="26"/>
      <c r="AE41" s="18" t="str">
        <f t="shared" si="47"/>
        <v>NULL</v>
      </c>
      <c r="AF41" s="26"/>
      <c r="AG41" s="18" t="str">
        <f t="shared" si="48"/>
        <v>NULL</v>
      </c>
      <c r="AH41" s="26"/>
      <c r="AI41" s="18" t="str">
        <f t="shared" si="49"/>
        <v>NULL</v>
      </c>
      <c r="AJ41" s="18" t="str">
        <f t="shared" si="50"/>
        <v>NULL</v>
      </c>
      <c r="AK41" s="26" t="str">
        <f t="shared" si="51"/>
        <v/>
      </c>
      <c r="AL41" s="18" t="str">
        <f t="shared" si="52"/>
        <v>NULL</v>
      </c>
      <c r="AM41" s="26" t="str">
        <f t="shared" si="53"/>
        <v/>
      </c>
      <c r="AN41" s="18" t="str">
        <f t="shared" si="54"/>
        <v>NULL</v>
      </c>
      <c r="AO41" s="26"/>
      <c r="AP41" s="18" t="str">
        <f t="shared" si="55"/>
        <v>NULL</v>
      </c>
      <c r="AQ41" s="26"/>
      <c r="AR41" s="18" t="str">
        <f t="shared" si="56"/>
        <v>NULL</v>
      </c>
      <c r="AS41" s="26"/>
      <c r="AT41" s="18" t="str">
        <f t="shared" si="3"/>
        <v>NULL</v>
      </c>
      <c r="AU41" s="26"/>
      <c r="AV41" s="18" t="str">
        <f t="shared" si="4"/>
        <v>NULL</v>
      </c>
      <c r="AW41" s="18" t="str">
        <f t="shared" si="5"/>
        <v>NULL</v>
      </c>
      <c r="AX41" s="26" t="str">
        <f t="shared" si="57"/>
        <v/>
      </c>
      <c r="AY41" s="18" t="str">
        <f t="shared" si="6"/>
        <v>NULL</v>
      </c>
      <c r="AZ41" s="26" t="str">
        <f t="shared" si="58"/>
        <v/>
      </c>
      <c r="BA41" s="18" t="str">
        <f t="shared" si="7"/>
        <v>NULL</v>
      </c>
      <c r="BB41" s="26"/>
      <c r="BC41" s="18" t="str">
        <f t="shared" si="8"/>
        <v>NULL</v>
      </c>
      <c r="BD41" s="26"/>
      <c r="BE41" s="18" t="str">
        <f t="shared" si="9"/>
        <v>NULL</v>
      </c>
      <c r="BF41" s="26"/>
      <c r="BG41" s="18" t="str">
        <f t="shared" si="10"/>
        <v>NULL</v>
      </c>
      <c r="BH41" s="26"/>
      <c r="BI41" s="18" t="str">
        <f t="shared" si="11"/>
        <v>NULL</v>
      </c>
      <c r="BJ41" s="18" t="str">
        <f t="shared" si="12"/>
        <v>NULL</v>
      </c>
      <c r="BK41" s="26" t="str">
        <f t="shared" si="59"/>
        <v/>
      </c>
      <c r="BL41" s="18" t="str">
        <f t="shared" si="13"/>
        <v>NULL</v>
      </c>
      <c r="BM41" s="26" t="str">
        <f t="shared" si="60"/>
        <v/>
      </c>
      <c r="BN41" s="18" t="str">
        <f t="shared" si="14"/>
        <v>NULL</v>
      </c>
      <c r="BO41" s="26"/>
      <c r="BP41" s="18" t="str">
        <f t="shared" si="15"/>
        <v>NULL</v>
      </c>
      <c r="BQ41" s="26"/>
      <c r="BR41" s="18" t="str">
        <f t="shared" si="16"/>
        <v>NULL</v>
      </c>
      <c r="BS41" s="26"/>
      <c r="BT41" s="18" t="str">
        <f t="shared" si="17"/>
        <v>NULL</v>
      </c>
      <c r="BU41" s="26"/>
      <c r="BV41" s="18">
        <f t="shared" si="18"/>
        <v>6</v>
      </c>
      <c r="BW41" s="18" t="str">
        <f t="shared" si="19"/>
        <v>阙丽萍</v>
      </c>
      <c r="BX41" s="26">
        <f t="shared" si="61"/>
        <v>0</v>
      </c>
      <c r="BY41" s="18" t="str">
        <f t="shared" si="20"/>
        <v>李希</v>
      </c>
      <c r="BZ41" s="26">
        <f t="shared" si="62"/>
        <v>0</v>
      </c>
      <c r="CA41" s="18" t="str">
        <f t="shared" si="21"/>
        <v>兰卡布尺</v>
      </c>
      <c r="CB41" s="26">
        <f t="shared" si="63"/>
        <v>0</v>
      </c>
      <c r="CC41" s="18" t="str">
        <f t="shared" si="22"/>
        <v>高贵勇</v>
      </c>
      <c r="CD41" s="26">
        <f t="shared" si="64"/>
        <v>0</v>
      </c>
      <c r="CE41" s="18" t="str">
        <f t="shared" si="23"/>
        <v>陈文惠</v>
      </c>
      <c r="CF41" s="26">
        <f t="shared" si="65"/>
        <v>0</v>
      </c>
      <c r="CG41" s="18" t="str">
        <f t="shared" si="24"/>
        <v>杨建</v>
      </c>
      <c r="CH41" s="26">
        <f t="shared" si="66"/>
        <v>9</v>
      </c>
      <c r="CI41" s="18">
        <f t="shared" si="25"/>
        <v>6</v>
      </c>
      <c r="CJ41" s="18" t="str">
        <f t="shared" si="26"/>
        <v>阙丽萍</v>
      </c>
      <c r="CK41" s="26">
        <f t="shared" si="67"/>
        <v>0</v>
      </c>
      <c r="CL41" s="18" t="str">
        <f t="shared" si="27"/>
        <v>李希</v>
      </c>
      <c r="CM41" s="26">
        <f t="shared" si="68"/>
        <v>0</v>
      </c>
      <c r="CN41" s="18" t="str">
        <f t="shared" si="28"/>
        <v>兰卡布尺</v>
      </c>
      <c r="CO41" s="26">
        <f t="shared" si="69"/>
        <v>0</v>
      </c>
      <c r="CP41" s="18" t="str">
        <f t="shared" si="29"/>
        <v>高贵勇</v>
      </c>
      <c r="CQ41" s="26">
        <f t="shared" si="70"/>
        <v>0</v>
      </c>
      <c r="CR41" s="18" t="str">
        <f t="shared" si="30"/>
        <v>杨建</v>
      </c>
      <c r="CS41" s="26">
        <f t="shared" si="71"/>
        <v>0</v>
      </c>
      <c r="CT41" s="18" t="str">
        <f t="shared" si="31"/>
        <v>杨建</v>
      </c>
      <c r="CU41" s="26">
        <f t="shared" si="72"/>
        <v>9</v>
      </c>
    </row>
    <row r="42" spans="1:99" s="2" customFormat="1" ht="15.75">
      <c r="A42" s="42" t="s">
        <v>187</v>
      </c>
      <c r="B42" s="40" t="s">
        <v>112</v>
      </c>
      <c r="C42" s="59" t="s">
        <v>42</v>
      </c>
      <c r="D42" s="9" t="s">
        <v>8</v>
      </c>
      <c r="E42" s="8" t="str">
        <f t="shared" si="0"/>
        <v/>
      </c>
      <c r="F42" s="9" t="str">
        <f t="shared" si="32"/>
        <v/>
      </c>
      <c r="G42" s="10" t="str">
        <f t="shared" si="1"/>
        <v/>
      </c>
      <c r="H42" s="10">
        <f t="shared" si="33"/>
        <v>87</v>
      </c>
      <c r="I42" s="10">
        <f t="shared" si="2"/>
        <v>68</v>
      </c>
      <c r="J42" s="10">
        <f t="shared" si="34"/>
        <v>62</v>
      </c>
      <c r="K42" s="16">
        <f t="shared" si="35"/>
        <v>35.5</v>
      </c>
      <c r="L42" s="10">
        <f t="shared" si="36"/>
        <v>40</v>
      </c>
      <c r="M42" s="10">
        <f t="shared" si="37"/>
        <v>52.5</v>
      </c>
      <c r="N42" s="10">
        <f t="shared" si="38"/>
        <v>345</v>
      </c>
      <c r="O42" s="17" t="str">
        <f t="shared" si="39"/>
        <v/>
      </c>
      <c r="P42" s="18">
        <f>IF($D42="理科",IF(AND($N42&gt;=分数线!$C$2,$H42&gt;=分数线!$D$2),36,IF($H42&gt;=分数线!$D$2,18,0)),IF($D42="文科",IF(AND($N42&gt;=分数线!$C$3,$H42&gt;=分数线!$D$3),36,IF($H42&gt;=分数线!$D$3,18,0))))</f>
        <v>0</v>
      </c>
      <c r="Q42" s="18">
        <f>IF($D42="理科",IF(AND($N42&gt;=分数线!$C$2,I42&gt;=分数线!$E$2),36,IF(I42&gt;=分数线!$E$2,18,0)),IF($D42="文科",IF(AND($N42&gt;=分数线!$C$3,I42&gt;=分数线!$E$3),36,IF(I42&gt;=分数线!$E$3,18,0))))</f>
        <v>0</v>
      </c>
      <c r="R42" s="18">
        <f>IF($D42="理科",IF(AND($N42&gt;=分数线!$C$2,J42&gt;=分数线!$F$2),36,IF(J42&gt;=分数线!$F$2,18,0)),IF($D42="文科",IF(AND($N42&gt;=分数线!$C$3,J42&gt;=分数线!$F$3),36,IF(J42&gt;=分数线!$F$3,18,0))))</f>
        <v>0</v>
      </c>
      <c r="S42" s="18">
        <f>IF($D42="理科",IF(AND($N42&gt;=分数线!$C$2,K42&gt;=分数线!$G$2),36,IF(K42&gt;=分数线!$G$2,18,0)),IF($D42="文科",IF(AND($N42&gt;=分数线!$C$3,K42&gt;=分数线!$G$3),36,IF(K42&gt;=分数线!$G$3,18,0))))</f>
        <v>0</v>
      </c>
      <c r="T42" s="18">
        <f>IF($D42="理科",IF(AND($N42&gt;=分数线!$C$2,L42&gt;=分数线!$H$2),36,IF(L42&gt;=分数线!$H$2,18,0)),IF($D42="文科",IF(AND($N42&gt;=分数线!$C$3,L42&gt;=分数线!$H$3),36,IF(L42&gt;=分数线!$H$3,18,0))))</f>
        <v>0</v>
      </c>
      <c r="U42" s="18">
        <f>IF($D42="理科",IF(AND($N42&gt;=分数线!$C$2,M42&gt;=分数线!$I$2),36,IF(M42&gt;=分数线!$I$2,18,0)),IF($D42="文科",IF(AND($N42&gt;=分数线!$C$3,M42&gt;=分数线!$I$3),36,IF(M42&gt;=分数线!$I$3,18,0))))</f>
        <v>0</v>
      </c>
      <c r="V42" s="18" t="str">
        <f t="shared" si="40"/>
        <v>NULL</v>
      </c>
      <c r="W42" s="18" t="str">
        <f t="shared" si="41"/>
        <v>NULL</v>
      </c>
      <c r="X42" s="26" t="str">
        <f t="shared" si="42"/>
        <v/>
      </c>
      <c r="Y42" s="18" t="str">
        <f t="shared" si="43"/>
        <v>NULL</v>
      </c>
      <c r="Z42" s="26" t="str">
        <f t="shared" si="44"/>
        <v/>
      </c>
      <c r="AA42" s="18" t="str">
        <f t="shared" si="45"/>
        <v>NULL</v>
      </c>
      <c r="AB42" s="26"/>
      <c r="AC42" s="18" t="str">
        <f t="shared" si="46"/>
        <v>NULL</v>
      </c>
      <c r="AD42" s="26"/>
      <c r="AE42" s="18" t="str">
        <f t="shared" si="47"/>
        <v>NULL</v>
      </c>
      <c r="AF42" s="26"/>
      <c r="AG42" s="18" t="str">
        <f t="shared" si="48"/>
        <v>NULL</v>
      </c>
      <c r="AH42" s="26"/>
      <c r="AI42" s="18" t="str">
        <f t="shared" si="49"/>
        <v>NULL</v>
      </c>
      <c r="AJ42" s="18" t="str">
        <f t="shared" si="50"/>
        <v>NULL</v>
      </c>
      <c r="AK42" s="26" t="str">
        <f t="shared" si="51"/>
        <v/>
      </c>
      <c r="AL42" s="18" t="str">
        <f t="shared" si="52"/>
        <v>NULL</v>
      </c>
      <c r="AM42" s="26" t="str">
        <f t="shared" si="53"/>
        <v/>
      </c>
      <c r="AN42" s="18" t="str">
        <f t="shared" si="54"/>
        <v>NULL</v>
      </c>
      <c r="AO42" s="26"/>
      <c r="AP42" s="18" t="str">
        <f t="shared" si="55"/>
        <v>NULL</v>
      </c>
      <c r="AQ42" s="26"/>
      <c r="AR42" s="18" t="str">
        <f t="shared" si="56"/>
        <v>NULL</v>
      </c>
      <c r="AS42" s="26"/>
      <c r="AT42" s="18" t="str">
        <f t="shared" si="3"/>
        <v>NULL</v>
      </c>
      <c r="AU42" s="26"/>
      <c r="AV42" s="18" t="str">
        <f t="shared" si="4"/>
        <v>NULL</v>
      </c>
      <c r="AW42" s="18" t="str">
        <f t="shared" si="5"/>
        <v>NULL</v>
      </c>
      <c r="AX42" s="26" t="str">
        <f t="shared" si="57"/>
        <v/>
      </c>
      <c r="AY42" s="18" t="str">
        <f t="shared" si="6"/>
        <v>NULL</v>
      </c>
      <c r="AZ42" s="26" t="str">
        <f t="shared" si="58"/>
        <v/>
      </c>
      <c r="BA42" s="18" t="str">
        <f t="shared" si="7"/>
        <v>NULL</v>
      </c>
      <c r="BB42" s="26"/>
      <c r="BC42" s="18" t="str">
        <f t="shared" si="8"/>
        <v>NULL</v>
      </c>
      <c r="BD42" s="26"/>
      <c r="BE42" s="18" t="str">
        <f t="shared" si="9"/>
        <v>NULL</v>
      </c>
      <c r="BF42" s="26"/>
      <c r="BG42" s="18" t="str">
        <f t="shared" si="10"/>
        <v>NULL</v>
      </c>
      <c r="BH42" s="26"/>
      <c r="BI42" s="18" t="str">
        <f t="shared" si="11"/>
        <v>NULL</v>
      </c>
      <c r="BJ42" s="18" t="str">
        <f t="shared" si="12"/>
        <v>NULL</v>
      </c>
      <c r="BK42" s="26" t="str">
        <f t="shared" si="59"/>
        <v/>
      </c>
      <c r="BL42" s="18" t="str">
        <f t="shared" si="13"/>
        <v>NULL</v>
      </c>
      <c r="BM42" s="26" t="str">
        <f t="shared" si="60"/>
        <v/>
      </c>
      <c r="BN42" s="18" t="str">
        <f t="shared" si="14"/>
        <v>NULL</v>
      </c>
      <c r="BO42" s="26"/>
      <c r="BP42" s="18" t="str">
        <f t="shared" si="15"/>
        <v>NULL</v>
      </c>
      <c r="BQ42" s="26"/>
      <c r="BR42" s="18" t="str">
        <f t="shared" si="16"/>
        <v>NULL</v>
      </c>
      <c r="BS42" s="26"/>
      <c r="BT42" s="18" t="str">
        <f t="shared" si="17"/>
        <v>NULL</v>
      </c>
      <c r="BU42" s="26"/>
      <c r="BV42" s="18">
        <f t="shared" si="18"/>
        <v>6</v>
      </c>
      <c r="BW42" s="18" t="str">
        <f t="shared" si="19"/>
        <v>阙丽萍</v>
      </c>
      <c r="BX42" s="26">
        <f t="shared" si="61"/>
        <v>0</v>
      </c>
      <c r="BY42" s="18" t="str">
        <f t="shared" si="20"/>
        <v>李希</v>
      </c>
      <c r="BZ42" s="26">
        <f t="shared" si="62"/>
        <v>0</v>
      </c>
      <c r="CA42" s="18" t="str">
        <f t="shared" si="21"/>
        <v>兰卡布尺</v>
      </c>
      <c r="CB42" s="26">
        <f t="shared" si="63"/>
        <v>0</v>
      </c>
      <c r="CC42" s="18" t="str">
        <f t="shared" si="22"/>
        <v>高贵勇</v>
      </c>
      <c r="CD42" s="26">
        <f t="shared" si="64"/>
        <v>0</v>
      </c>
      <c r="CE42" s="18" t="str">
        <f t="shared" si="23"/>
        <v>陈文惠</v>
      </c>
      <c r="CF42" s="26">
        <f t="shared" si="65"/>
        <v>0</v>
      </c>
      <c r="CG42" s="18" t="str">
        <f t="shared" si="24"/>
        <v>杨建</v>
      </c>
      <c r="CH42" s="26">
        <f t="shared" si="66"/>
        <v>0</v>
      </c>
      <c r="CI42" s="18">
        <f t="shared" si="25"/>
        <v>6</v>
      </c>
      <c r="CJ42" s="18" t="str">
        <f t="shared" si="26"/>
        <v>阙丽萍</v>
      </c>
      <c r="CK42" s="26">
        <f t="shared" si="67"/>
        <v>0</v>
      </c>
      <c r="CL42" s="18" t="str">
        <f t="shared" si="27"/>
        <v>李希</v>
      </c>
      <c r="CM42" s="26">
        <f t="shared" si="68"/>
        <v>0</v>
      </c>
      <c r="CN42" s="18" t="str">
        <f t="shared" si="28"/>
        <v>兰卡布尺</v>
      </c>
      <c r="CO42" s="26">
        <f t="shared" si="69"/>
        <v>0</v>
      </c>
      <c r="CP42" s="18" t="str">
        <f t="shared" si="29"/>
        <v>高贵勇</v>
      </c>
      <c r="CQ42" s="26">
        <f t="shared" si="70"/>
        <v>0</v>
      </c>
      <c r="CR42" s="18" t="str">
        <f t="shared" si="30"/>
        <v>杨建</v>
      </c>
      <c r="CS42" s="26">
        <f t="shared" si="71"/>
        <v>0</v>
      </c>
      <c r="CT42" s="18" t="str">
        <f t="shared" si="31"/>
        <v>杨建</v>
      </c>
      <c r="CU42" s="26">
        <f t="shared" si="72"/>
        <v>0</v>
      </c>
    </row>
    <row r="43" spans="1:99" s="2" customFormat="1" ht="15.75">
      <c r="A43" s="42" t="s">
        <v>194</v>
      </c>
      <c r="B43" s="40" t="s">
        <v>121</v>
      </c>
      <c r="C43" s="59" t="s">
        <v>42</v>
      </c>
      <c r="D43" s="9" t="s">
        <v>8</v>
      </c>
      <c r="E43" s="8" t="str">
        <f t="shared" si="0"/>
        <v/>
      </c>
      <c r="F43" s="9" t="str">
        <f t="shared" si="32"/>
        <v/>
      </c>
      <c r="G43" s="10" t="str">
        <f t="shared" si="1"/>
        <v/>
      </c>
      <c r="H43" s="10">
        <f t="shared" si="33"/>
        <v>103</v>
      </c>
      <c r="I43" s="10">
        <f t="shared" si="2"/>
        <v>75</v>
      </c>
      <c r="J43" s="10">
        <f t="shared" si="34"/>
        <v>68</v>
      </c>
      <c r="K43" s="16">
        <f t="shared" si="35"/>
        <v>54</v>
      </c>
      <c r="L43" s="10">
        <f t="shared" si="36"/>
        <v>64</v>
      </c>
      <c r="M43" s="10">
        <f t="shared" si="37"/>
        <v>70.5</v>
      </c>
      <c r="N43" s="10">
        <f t="shared" si="38"/>
        <v>435</v>
      </c>
      <c r="O43" s="17" t="str">
        <f t="shared" si="39"/>
        <v>本科</v>
      </c>
      <c r="P43" s="18">
        <f>IF($D43="理科",IF(AND($N43&gt;=分数线!$C$2,$H43&gt;=分数线!$D$2),36,IF($H43&gt;=分数线!$D$2,18,0)),IF($D43="文科",IF(AND($N43&gt;=分数线!$C$3,$H43&gt;=分数线!$D$3),36,IF($H43&gt;=分数线!$D$3,18,0))))</f>
        <v>36</v>
      </c>
      <c r="Q43" s="18">
        <f>IF($D43="理科",IF(AND($N43&gt;=分数线!$C$2,I43&gt;=分数线!$E$2),36,IF(I43&gt;=分数线!$E$2,18,0)),IF($D43="文科",IF(AND($N43&gt;=分数线!$C$3,I43&gt;=分数线!$E$3),36,IF(I43&gt;=分数线!$E$3,18,0))))</f>
        <v>36</v>
      </c>
      <c r="R43" s="18">
        <f>IF($D43="理科",IF(AND($N43&gt;=分数线!$C$2,J43&gt;=分数线!$F$2),36,IF(J43&gt;=分数线!$F$2,18,0)),IF($D43="文科",IF(AND($N43&gt;=分数线!$C$3,J43&gt;=分数线!$F$3),36,IF(J43&gt;=分数线!$F$3,18,0))))</f>
        <v>0</v>
      </c>
      <c r="S43" s="18">
        <f>IF($D43="理科",IF(AND($N43&gt;=分数线!$C$2,K43&gt;=分数线!$G$2),36,IF(K43&gt;=分数线!$G$2,18,0)),IF($D43="文科",IF(AND($N43&gt;=分数线!$C$3,K43&gt;=分数线!$G$3),36,IF(K43&gt;=分数线!$G$3,18,0))))</f>
        <v>36</v>
      </c>
      <c r="T43" s="18">
        <f>IF($D43="理科",IF(AND($N43&gt;=分数线!$C$2,L43&gt;=分数线!$H$2),36,IF(L43&gt;=分数线!$H$2,18,0)),IF($D43="文科",IF(AND($N43&gt;=分数线!$C$3,L43&gt;=分数线!$H$3),36,IF(L43&gt;=分数线!$H$3,18,0))))</f>
        <v>36</v>
      </c>
      <c r="U43" s="18">
        <f>IF($D43="理科",IF(AND($N43&gt;=分数线!$C$2,M43&gt;=分数线!$I$2),36,IF(M43&gt;=分数线!$I$2,18,0)),IF($D43="文科",IF(AND($N43&gt;=分数线!$C$3,M43&gt;=分数线!$I$3),36,IF(M43&gt;=分数线!$I$3,18,0))))</f>
        <v>36</v>
      </c>
      <c r="V43" s="18" t="str">
        <f t="shared" si="40"/>
        <v>NULL</v>
      </c>
      <c r="W43" s="18" t="str">
        <f t="shared" si="41"/>
        <v>NULL</v>
      </c>
      <c r="X43" s="26" t="str">
        <f t="shared" si="42"/>
        <v/>
      </c>
      <c r="Y43" s="18" t="str">
        <f t="shared" si="43"/>
        <v>NULL</v>
      </c>
      <c r="Z43" s="26" t="str">
        <f t="shared" si="44"/>
        <v/>
      </c>
      <c r="AA43" s="18" t="str">
        <f t="shared" si="45"/>
        <v>NULL</v>
      </c>
      <c r="AB43" s="26"/>
      <c r="AC43" s="18" t="str">
        <f t="shared" si="46"/>
        <v>NULL</v>
      </c>
      <c r="AD43" s="26"/>
      <c r="AE43" s="18" t="str">
        <f t="shared" si="47"/>
        <v>NULL</v>
      </c>
      <c r="AF43" s="26"/>
      <c r="AG43" s="18" t="str">
        <f t="shared" si="48"/>
        <v>NULL</v>
      </c>
      <c r="AH43" s="26"/>
      <c r="AI43" s="18" t="str">
        <f t="shared" si="49"/>
        <v>NULL</v>
      </c>
      <c r="AJ43" s="18" t="str">
        <f t="shared" si="50"/>
        <v>NULL</v>
      </c>
      <c r="AK43" s="26" t="str">
        <f t="shared" si="51"/>
        <v/>
      </c>
      <c r="AL43" s="18" t="str">
        <f t="shared" si="52"/>
        <v>NULL</v>
      </c>
      <c r="AM43" s="26" t="str">
        <f t="shared" si="53"/>
        <v/>
      </c>
      <c r="AN43" s="18" t="str">
        <f t="shared" si="54"/>
        <v>NULL</v>
      </c>
      <c r="AO43" s="26"/>
      <c r="AP43" s="18" t="str">
        <f t="shared" si="55"/>
        <v>NULL</v>
      </c>
      <c r="AQ43" s="26"/>
      <c r="AR43" s="18" t="str">
        <f t="shared" si="56"/>
        <v>NULL</v>
      </c>
      <c r="AS43" s="26"/>
      <c r="AT43" s="18" t="str">
        <f t="shared" si="3"/>
        <v>NULL</v>
      </c>
      <c r="AU43" s="26"/>
      <c r="AV43" s="18" t="str">
        <f t="shared" si="4"/>
        <v>NULL</v>
      </c>
      <c r="AW43" s="18" t="str">
        <f t="shared" si="5"/>
        <v>NULL</v>
      </c>
      <c r="AX43" s="26" t="str">
        <f t="shared" si="57"/>
        <v/>
      </c>
      <c r="AY43" s="18" t="str">
        <f t="shared" si="6"/>
        <v>NULL</v>
      </c>
      <c r="AZ43" s="26" t="str">
        <f t="shared" si="58"/>
        <v/>
      </c>
      <c r="BA43" s="18" t="str">
        <f t="shared" si="7"/>
        <v>NULL</v>
      </c>
      <c r="BB43" s="26">
        <f>$R43*0.5*3/10</f>
        <v>0</v>
      </c>
      <c r="BC43" s="18" t="str">
        <f t="shared" si="8"/>
        <v>NULL</v>
      </c>
      <c r="BD43" s="26">
        <f t="shared" ref="BD43:BD103" si="75">$S43*0.5*3/10</f>
        <v>5.4</v>
      </c>
      <c r="BE43" s="18" t="str">
        <f t="shared" si="9"/>
        <v>NULL</v>
      </c>
      <c r="BF43" s="26">
        <f t="shared" ref="BF43:BF103" si="76">$T43*0.5*3/10</f>
        <v>5.4</v>
      </c>
      <c r="BG43" s="18" t="str">
        <f t="shared" si="10"/>
        <v>NULL</v>
      </c>
      <c r="BH43" s="26">
        <f t="shared" ref="BH43:BH103" si="77">$U43*0.5*3/10</f>
        <v>5.4</v>
      </c>
      <c r="BI43" s="18" t="str">
        <f t="shared" si="11"/>
        <v>NULL</v>
      </c>
      <c r="BJ43" s="18" t="str">
        <f t="shared" si="12"/>
        <v>NULL</v>
      </c>
      <c r="BK43" s="26" t="str">
        <f t="shared" si="59"/>
        <v/>
      </c>
      <c r="BL43" s="18" t="str">
        <f t="shared" si="13"/>
        <v>NULL</v>
      </c>
      <c r="BM43" s="26" t="str">
        <f t="shared" si="60"/>
        <v/>
      </c>
      <c r="BN43" s="18" t="str">
        <f t="shared" si="14"/>
        <v>NULL</v>
      </c>
      <c r="BO43" s="26">
        <f t="shared" ref="BO43:BO103" si="78">$R43*0.5*3/10</f>
        <v>0</v>
      </c>
      <c r="BP43" s="18" t="str">
        <f t="shared" si="15"/>
        <v>NULL</v>
      </c>
      <c r="BQ43" s="26">
        <f t="shared" ref="BQ43:BQ103" si="79">$S43*0.5*3/10</f>
        <v>5.4</v>
      </c>
      <c r="BR43" s="18" t="str">
        <f t="shared" si="16"/>
        <v>NULL</v>
      </c>
      <c r="BS43" s="26">
        <f t="shared" ref="BS43:BS103" si="80">$T43*0.5*3/10</f>
        <v>5.4</v>
      </c>
      <c r="BT43" s="18" t="str">
        <f t="shared" si="17"/>
        <v>NULL</v>
      </c>
      <c r="BU43" s="26">
        <f t="shared" ref="BU43:BU103" si="81">$U43*0.5*3/10</f>
        <v>5.4</v>
      </c>
      <c r="BV43" s="18">
        <f t="shared" si="18"/>
        <v>7</v>
      </c>
      <c r="BW43" s="18" t="str">
        <f t="shared" si="19"/>
        <v>何光红</v>
      </c>
      <c r="BX43" s="26">
        <f t="shared" si="61"/>
        <v>18</v>
      </c>
      <c r="BY43" s="18" t="str">
        <f t="shared" si="20"/>
        <v>潘勇</v>
      </c>
      <c r="BZ43" s="26">
        <f t="shared" si="62"/>
        <v>18</v>
      </c>
      <c r="CA43" s="18" t="str">
        <f t="shared" si="21"/>
        <v>胡昌燕</v>
      </c>
      <c r="CB43" s="26">
        <f t="shared" si="63"/>
        <v>0</v>
      </c>
      <c r="CC43" s="18" t="str">
        <f t="shared" si="22"/>
        <v>兰阿布</v>
      </c>
      <c r="CD43" s="26">
        <f t="shared" si="64"/>
        <v>18</v>
      </c>
      <c r="CE43" s="18" t="str">
        <f t="shared" si="23"/>
        <v>刘厚江</v>
      </c>
      <c r="CF43" s="26">
        <f t="shared" si="65"/>
        <v>18</v>
      </c>
      <c r="CG43" s="18" t="str">
        <f t="shared" si="24"/>
        <v>杨建</v>
      </c>
      <c r="CH43" s="26">
        <f t="shared" si="66"/>
        <v>18</v>
      </c>
      <c r="CI43" s="18">
        <f t="shared" si="25"/>
        <v>7</v>
      </c>
      <c r="CJ43" s="18" t="str">
        <f t="shared" si="26"/>
        <v>何光红</v>
      </c>
      <c r="CK43" s="26">
        <f t="shared" si="67"/>
        <v>18</v>
      </c>
      <c r="CL43" s="18" t="str">
        <f t="shared" si="27"/>
        <v>潘勇</v>
      </c>
      <c r="CM43" s="26">
        <f t="shared" si="68"/>
        <v>18</v>
      </c>
      <c r="CN43" s="18" t="str">
        <f t="shared" si="28"/>
        <v>胡昌燕</v>
      </c>
      <c r="CO43" s="26">
        <f t="shared" si="69"/>
        <v>0</v>
      </c>
      <c r="CP43" s="18" t="str">
        <f t="shared" si="29"/>
        <v>兰阿布</v>
      </c>
      <c r="CQ43" s="26">
        <f t="shared" si="70"/>
        <v>18</v>
      </c>
      <c r="CR43" s="18" t="str">
        <f t="shared" si="30"/>
        <v>刘厚江</v>
      </c>
      <c r="CS43" s="26">
        <f t="shared" si="71"/>
        <v>18</v>
      </c>
      <c r="CT43" s="18" t="str">
        <f t="shared" si="31"/>
        <v>杨建</v>
      </c>
      <c r="CU43" s="26">
        <f t="shared" si="72"/>
        <v>18</v>
      </c>
    </row>
    <row r="44" spans="1:99" s="2" customFormat="1" ht="15.75">
      <c r="A44" s="42" t="s">
        <v>189</v>
      </c>
      <c r="B44" s="40" t="s">
        <v>115</v>
      </c>
      <c r="C44" s="59" t="s">
        <v>42</v>
      </c>
      <c r="D44" s="9" t="s">
        <v>8</v>
      </c>
      <c r="E44" s="8" t="str">
        <f t="shared" si="0"/>
        <v/>
      </c>
      <c r="F44" s="9" t="str">
        <f t="shared" si="32"/>
        <v/>
      </c>
      <c r="G44" s="10" t="str">
        <f t="shared" si="1"/>
        <v/>
      </c>
      <c r="H44" s="10">
        <f t="shared" si="33"/>
        <v>98</v>
      </c>
      <c r="I44" s="10">
        <f t="shared" si="2"/>
        <v>61</v>
      </c>
      <c r="J44" s="10">
        <f t="shared" si="34"/>
        <v>72</v>
      </c>
      <c r="K44" s="16">
        <f t="shared" si="35"/>
        <v>23</v>
      </c>
      <c r="L44" s="10">
        <f t="shared" si="36"/>
        <v>46.5</v>
      </c>
      <c r="M44" s="10">
        <f t="shared" si="37"/>
        <v>45</v>
      </c>
      <c r="N44" s="10">
        <f t="shared" si="38"/>
        <v>346</v>
      </c>
      <c r="O44" s="17" t="str">
        <f t="shared" si="39"/>
        <v/>
      </c>
      <c r="P44" s="18">
        <f>IF($D44="理科",IF(AND($N44&gt;=分数线!$C$2,$H44&gt;=分数线!$D$2),36,IF($H44&gt;=分数线!$D$2,18,0)),IF($D44="文科",IF(AND($N44&gt;=分数线!$C$3,$H44&gt;=分数线!$D$3),36,IF($H44&gt;=分数线!$D$3,18,0))))</f>
        <v>0</v>
      </c>
      <c r="Q44" s="18">
        <f>IF($D44="理科",IF(AND($N44&gt;=分数线!$C$2,I44&gt;=分数线!$E$2),36,IF(I44&gt;=分数线!$E$2,18,0)),IF($D44="文科",IF(AND($N44&gt;=分数线!$C$3,I44&gt;=分数线!$E$3),36,IF(I44&gt;=分数线!$E$3,18,0))))</f>
        <v>0</v>
      </c>
      <c r="R44" s="18">
        <f>IF($D44="理科",IF(AND($N44&gt;=分数线!$C$2,J44&gt;=分数线!$F$2),36,IF(J44&gt;=分数线!$F$2,18,0)),IF($D44="文科",IF(AND($N44&gt;=分数线!$C$3,J44&gt;=分数线!$F$3),36,IF(J44&gt;=分数线!$F$3,18,0))))</f>
        <v>0</v>
      </c>
      <c r="S44" s="18">
        <f>IF($D44="理科",IF(AND($N44&gt;=分数线!$C$2,K44&gt;=分数线!$G$2),36,IF(K44&gt;=分数线!$G$2,18,0)),IF($D44="文科",IF(AND($N44&gt;=分数线!$C$3,K44&gt;=分数线!$G$3),36,IF(K44&gt;=分数线!$G$3,18,0))))</f>
        <v>0</v>
      </c>
      <c r="T44" s="18">
        <f>IF($D44="理科",IF(AND($N44&gt;=分数线!$C$2,L44&gt;=分数线!$H$2),36,IF(L44&gt;=分数线!$H$2,18,0)),IF($D44="文科",IF(AND($N44&gt;=分数线!$C$3,L44&gt;=分数线!$H$3),36,IF(L44&gt;=分数线!$H$3,18,0))))</f>
        <v>0</v>
      </c>
      <c r="U44" s="18">
        <f>IF($D44="理科",IF(AND($N44&gt;=分数线!$C$2,M44&gt;=分数线!$I$2),36,IF(M44&gt;=分数线!$I$2,18,0)),IF($D44="文科",IF(AND($N44&gt;=分数线!$C$3,M44&gt;=分数线!$I$3),36,IF(M44&gt;=分数线!$I$3,18,0))))</f>
        <v>0</v>
      </c>
      <c r="V44" s="18" t="str">
        <f t="shared" si="40"/>
        <v>NULL</v>
      </c>
      <c r="W44" s="18" t="str">
        <f t="shared" si="41"/>
        <v>NULL</v>
      </c>
      <c r="X44" s="26" t="str">
        <f t="shared" si="42"/>
        <v/>
      </c>
      <c r="Y44" s="18" t="str">
        <f t="shared" si="43"/>
        <v>NULL</v>
      </c>
      <c r="Z44" s="26" t="str">
        <f t="shared" si="44"/>
        <v/>
      </c>
      <c r="AA44" s="18" t="str">
        <f t="shared" si="45"/>
        <v>NULL</v>
      </c>
      <c r="AB44" s="26"/>
      <c r="AC44" s="18" t="str">
        <f t="shared" si="46"/>
        <v>NULL</v>
      </c>
      <c r="AD44" s="26"/>
      <c r="AE44" s="18" t="str">
        <f t="shared" si="47"/>
        <v>NULL</v>
      </c>
      <c r="AF44" s="26"/>
      <c r="AG44" s="18" t="str">
        <f t="shared" si="48"/>
        <v>NULL</v>
      </c>
      <c r="AH44" s="26"/>
      <c r="AI44" s="18" t="str">
        <f t="shared" si="49"/>
        <v>NULL</v>
      </c>
      <c r="AJ44" s="18" t="str">
        <f t="shared" si="50"/>
        <v>NULL</v>
      </c>
      <c r="AK44" s="26" t="str">
        <f t="shared" si="51"/>
        <v/>
      </c>
      <c r="AL44" s="18" t="str">
        <f t="shared" si="52"/>
        <v>NULL</v>
      </c>
      <c r="AM44" s="26" t="str">
        <f t="shared" si="53"/>
        <v/>
      </c>
      <c r="AN44" s="18" t="str">
        <f t="shared" si="54"/>
        <v>NULL</v>
      </c>
      <c r="AO44" s="26"/>
      <c r="AP44" s="18" t="str">
        <f t="shared" si="55"/>
        <v>NULL</v>
      </c>
      <c r="AQ44" s="26"/>
      <c r="AR44" s="18" t="str">
        <f t="shared" si="56"/>
        <v>NULL</v>
      </c>
      <c r="AS44" s="26"/>
      <c r="AT44" s="18" t="str">
        <f t="shared" si="3"/>
        <v>NULL</v>
      </c>
      <c r="AU44" s="26"/>
      <c r="AV44" s="18" t="str">
        <f t="shared" si="4"/>
        <v>NULL</v>
      </c>
      <c r="AW44" s="18" t="str">
        <f t="shared" si="5"/>
        <v>NULL</v>
      </c>
      <c r="AX44" s="26" t="str">
        <f t="shared" si="57"/>
        <v/>
      </c>
      <c r="AY44" s="18" t="str">
        <f t="shared" si="6"/>
        <v>NULL</v>
      </c>
      <c r="AZ44" s="26" t="str">
        <f t="shared" si="58"/>
        <v/>
      </c>
      <c r="BA44" s="18" t="str">
        <f t="shared" si="7"/>
        <v>NULL</v>
      </c>
      <c r="BB44" s="26">
        <f t="shared" ref="BB44:BB103" si="82">$R44*0.5*3/10</f>
        <v>0</v>
      </c>
      <c r="BC44" s="18" t="str">
        <f t="shared" si="8"/>
        <v>NULL</v>
      </c>
      <c r="BD44" s="26">
        <f t="shared" si="75"/>
        <v>0</v>
      </c>
      <c r="BE44" s="18" t="str">
        <f t="shared" si="9"/>
        <v>NULL</v>
      </c>
      <c r="BF44" s="26">
        <f t="shared" si="76"/>
        <v>0</v>
      </c>
      <c r="BG44" s="18" t="str">
        <f t="shared" si="10"/>
        <v>NULL</v>
      </c>
      <c r="BH44" s="26">
        <f t="shared" si="77"/>
        <v>0</v>
      </c>
      <c r="BI44" s="18" t="str">
        <f t="shared" si="11"/>
        <v>NULL</v>
      </c>
      <c r="BJ44" s="18" t="str">
        <f t="shared" si="12"/>
        <v>NULL</v>
      </c>
      <c r="BK44" s="26" t="str">
        <f t="shared" si="59"/>
        <v/>
      </c>
      <c r="BL44" s="18" t="str">
        <f t="shared" si="13"/>
        <v>NULL</v>
      </c>
      <c r="BM44" s="26" t="str">
        <f t="shared" si="60"/>
        <v/>
      </c>
      <c r="BN44" s="18" t="str">
        <f t="shared" si="14"/>
        <v>NULL</v>
      </c>
      <c r="BO44" s="26">
        <f t="shared" si="78"/>
        <v>0</v>
      </c>
      <c r="BP44" s="18" t="str">
        <f t="shared" si="15"/>
        <v>NULL</v>
      </c>
      <c r="BQ44" s="26">
        <f t="shared" si="79"/>
        <v>0</v>
      </c>
      <c r="BR44" s="18" t="str">
        <f t="shared" si="16"/>
        <v>NULL</v>
      </c>
      <c r="BS44" s="26">
        <f t="shared" si="80"/>
        <v>0</v>
      </c>
      <c r="BT44" s="18" t="str">
        <f t="shared" si="17"/>
        <v>NULL</v>
      </c>
      <c r="BU44" s="26">
        <f t="shared" si="81"/>
        <v>0</v>
      </c>
      <c r="BV44" s="18">
        <f t="shared" si="18"/>
        <v>7</v>
      </c>
      <c r="BW44" s="18" t="str">
        <f t="shared" si="19"/>
        <v>何光红</v>
      </c>
      <c r="BX44" s="26">
        <f t="shared" si="61"/>
        <v>0</v>
      </c>
      <c r="BY44" s="18" t="str">
        <f t="shared" si="20"/>
        <v>潘勇</v>
      </c>
      <c r="BZ44" s="26">
        <f t="shared" si="62"/>
        <v>0</v>
      </c>
      <c r="CA44" s="18" t="str">
        <f t="shared" si="21"/>
        <v>胡昌燕</v>
      </c>
      <c r="CB44" s="26">
        <f t="shared" si="63"/>
        <v>0</v>
      </c>
      <c r="CC44" s="18" t="str">
        <f t="shared" si="22"/>
        <v>兰阿布</v>
      </c>
      <c r="CD44" s="26">
        <f t="shared" si="64"/>
        <v>0</v>
      </c>
      <c r="CE44" s="18" t="str">
        <f t="shared" si="23"/>
        <v>刘厚江</v>
      </c>
      <c r="CF44" s="26">
        <f t="shared" si="65"/>
        <v>0</v>
      </c>
      <c r="CG44" s="18" t="str">
        <f t="shared" si="24"/>
        <v>杨建</v>
      </c>
      <c r="CH44" s="26">
        <f t="shared" si="66"/>
        <v>0</v>
      </c>
      <c r="CI44" s="18">
        <f t="shared" si="25"/>
        <v>7</v>
      </c>
      <c r="CJ44" s="18" t="str">
        <f t="shared" si="26"/>
        <v>何光红</v>
      </c>
      <c r="CK44" s="26">
        <f t="shared" si="67"/>
        <v>0</v>
      </c>
      <c r="CL44" s="18" t="str">
        <f t="shared" si="27"/>
        <v>潘勇</v>
      </c>
      <c r="CM44" s="26">
        <f t="shared" si="68"/>
        <v>0</v>
      </c>
      <c r="CN44" s="18" t="str">
        <f t="shared" si="28"/>
        <v>胡昌燕</v>
      </c>
      <c r="CO44" s="26">
        <f t="shared" si="69"/>
        <v>0</v>
      </c>
      <c r="CP44" s="18" t="str">
        <f t="shared" si="29"/>
        <v>兰阿布</v>
      </c>
      <c r="CQ44" s="26">
        <f t="shared" si="70"/>
        <v>0</v>
      </c>
      <c r="CR44" s="18" t="str">
        <f t="shared" si="30"/>
        <v>刘厚江</v>
      </c>
      <c r="CS44" s="26">
        <f t="shared" si="71"/>
        <v>0</v>
      </c>
      <c r="CT44" s="18" t="str">
        <f t="shared" si="31"/>
        <v>杨建</v>
      </c>
      <c r="CU44" s="26">
        <f t="shared" si="72"/>
        <v>0</v>
      </c>
    </row>
    <row r="45" spans="1:99" s="2" customFormat="1" ht="15.75">
      <c r="A45" s="42" t="s">
        <v>186</v>
      </c>
      <c r="B45" s="40" t="s">
        <v>111</v>
      </c>
      <c r="C45" s="59" t="s">
        <v>42</v>
      </c>
      <c r="D45" s="9" t="s">
        <v>8</v>
      </c>
      <c r="E45" s="8" t="str">
        <f t="shared" si="0"/>
        <v/>
      </c>
      <c r="F45" s="9" t="str">
        <f t="shared" si="32"/>
        <v/>
      </c>
      <c r="G45" s="10" t="str">
        <f t="shared" si="1"/>
        <v/>
      </c>
      <c r="H45" s="10">
        <f t="shared" si="33"/>
        <v>107</v>
      </c>
      <c r="I45" s="10">
        <f t="shared" si="2"/>
        <v>81</v>
      </c>
      <c r="J45" s="10">
        <f t="shared" si="34"/>
        <v>74</v>
      </c>
      <c r="K45" s="16">
        <f t="shared" si="35"/>
        <v>44.5</v>
      </c>
      <c r="L45" s="10">
        <f t="shared" si="36"/>
        <v>73.5</v>
      </c>
      <c r="M45" s="10">
        <f t="shared" si="37"/>
        <v>71</v>
      </c>
      <c r="N45" s="10">
        <f t="shared" si="38"/>
        <v>451</v>
      </c>
      <c r="O45" s="17" t="str">
        <f t="shared" si="39"/>
        <v>本科</v>
      </c>
      <c r="P45" s="18">
        <f>IF($D45="理科",IF(AND($N45&gt;=分数线!$C$2,$H45&gt;=分数线!$D$2),36,IF($H45&gt;=分数线!$D$2,18,0)),IF($D45="文科",IF(AND($N45&gt;=分数线!$C$3,$H45&gt;=分数线!$D$3),36,IF($H45&gt;=分数线!$D$3,18,0))))</f>
        <v>36</v>
      </c>
      <c r="Q45" s="18">
        <f>IF($D45="理科",IF(AND($N45&gt;=分数线!$C$2,I45&gt;=分数线!$E$2),36,IF(I45&gt;=分数线!$E$2,18,0)),IF($D45="文科",IF(AND($N45&gt;=分数线!$C$3,I45&gt;=分数线!$E$3),36,IF(I45&gt;=分数线!$E$3,18,0))))</f>
        <v>36</v>
      </c>
      <c r="R45" s="18">
        <f>IF($D45="理科",IF(AND($N45&gt;=分数线!$C$2,J45&gt;=分数线!$F$2),36,IF(J45&gt;=分数线!$F$2,18,0)),IF($D45="文科",IF(AND($N45&gt;=分数线!$C$3,J45&gt;=分数线!$F$3),36,IF(J45&gt;=分数线!$F$3,18,0))))</f>
        <v>0</v>
      </c>
      <c r="S45" s="18">
        <f>IF($D45="理科",IF(AND($N45&gt;=分数线!$C$2,K45&gt;=分数线!$G$2),36,IF(K45&gt;=分数线!$G$2,18,0)),IF($D45="文科",IF(AND($N45&gt;=分数线!$C$3,K45&gt;=分数线!$G$3),36,IF(K45&gt;=分数线!$G$3,18,0))))</f>
        <v>0</v>
      </c>
      <c r="T45" s="18">
        <f>IF($D45="理科",IF(AND($N45&gt;=分数线!$C$2,L45&gt;=分数线!$H$2),36,IF(L45&gt;=分数线!$H$2,18,0)),IF($D45="文科",IF(AND($N45&gt;=分数线!$C$3,L45&gt;=分数线!$H$3),36,IF(L45&gt;=分数线!$H$3,18,0))))</f>
        <v>36</v>
      </c>
      <c r="U45" s="18">
        <f>IF($D45="理科",IF(AND($N45&gt;=分数线!$C$2,M45&gt;=分数线!$I$2),36,IF(M45&gt;=分数线!$I$2,18,0)),IF($D45="文科",IF(AND($N45&gt;=分数线!$C$3,M45&gt;=分数线!$I$3),36,IF(M45&gt;=分数线!$I$3,18,0))))</f>
        <v>36</v>
      </c>
      <c r="V45" s="18" t="str">
        <f t="shared" si="40"/>
        <v>NULL</v>
      </c>
      <c r="W45" s="18" t="str">
        <f t="shared" si="41"/>
        <v>NULL</v>
      </c>
      <c r="X45" s="26" t="str">
        <f t="shared" si="42"/>
        <v/>
      </c>
      <c r="Y45" s="18" t="str">
        <f t="shared" si="43"/>
        <v>NULL</v>
      </c>
      <c r="Z45" s="26" t="str">
        <f t="shared" si="44"/>
        <v/>
      </c>
      <c r="AA45" s="18" t="str">
        <f t="shared" si="45"/>
        <v>NULL</v>
      </c>
      <c r="AB45" s="26"/>
      <c r="AC45" s="18" t="str">
        <f t="shared" si="46"/>
        <v>NULL</v>
      </c>
      <c r="AD45" s="26"/>
      <c r="AE45" s="18" t="str">
        <f t="shared" si="47"/>
        <v>NULL</v>
      </c>
      <c r="AF45" s="26"/>
      <c r="AG45" s="18" t="str">
        <f t="shared" si="48"/>
        <v>NULL</v>
      </c>
      <c r="AH45" s="26"/>
      <c r="AI45" s="18" t="str">
        <f t="shared" si="49"/>
        <v>NULL</v>
      </c>
      <c r="AJ45" s="18" t="str">
        <f t="shared" si="50"/>
        <v>NULL</v>
      </c>
      <c r="AK45" s="26" t="str">
        <f t="shared" si="51"/>
        <v/>
      </c>
      <c r="AL45" s="18" t="str">
        <f t="shared" si="52"/>
        <v>NULL</v>
      </c>
      <c r="AM45" s="26" t="str">
        <f t="shared" si="53"/>
        <v/>
      </c>
      <c r="AN45" s="18" t="str">
        <f t="shared" si="54"/>
        <v>NULL</v>
      </c>
      <c r="AO45" s="26"/>
      <c r="AP45" s="18" t="str">
        <f t="shared" si="55"/>
        <v>NULL</v>
      </c>
      <c r="AQ45" s="26"/>
      <c r="AR45" s="18" t="str">
        <f t="shared" si="56"/>
        <v>NULL</v>
      </c>
      <c r="AS45" s="26"/>
      <c r="AT45" s="18" t="str">
        <f t="shared" si="3"/>
        <v>NULL</v>
      </c>
      <c r="AU45" s="26"/>
      <c r="AV45" s="18" t="str">
        <f t="shared" si="4"/>
        <v>NULL</v>
      </c>
      <c r="AW45" s="18" t="str">
        <f t="shared" si="5"/>
        <v>NULL</v>
      </c>
      <c r="AX45" s="26" t="str">
        <f t="shared" si="57"/>
        <v/>
      </c>
      <c r="AY45" s="18" t="str">
        <f t="shared" si="6"/>
        <v>NULL</v>
      </c>
      <c r="AZ45" s="26" t="str">
        <f t="shared" si="58"/>
        <v/>
      </c>
      <c r="BA45" s="18" t="str">
        <f t="shared" si="7"/>
        <v>NULL</v>
      </c>
      <c r="BB45" s="26">
        <f t="shared" si="82"/>
        <v>0</v>
      </c>
      <c r="BC45" s="18" t="str">
        <f t="shared" si="8"/>
        <v>NULL</v>
      </c>
      <c r="BD45" s="26">
        <f t="shared" si="75"/>
        <v>0</v>
      </c>
      <c r="BE45" s="18" t="str">
        <f t="shared" si="9"/>
        <v>NULL</v>
      </c>
      <c r="BF45" s="26">
        <f t="shared" si="76"/>
        <v>5.4</v>
      </c>
      <c r="BG45" s="18" t="str">
        <f t="shared" si="10"/>
        <v>NULL</v>
      </c>
      <c r="BH45" s="26">
        <f t="shared" si="77"/>
        <v>5.4</v>
      </c>
      <c r="BI45" s="18" t="str">
        <f t="shared" si="11"/>
        <v>NULL</v>
      </c>
      <c r="BJ45" s="18" t="str">
        <f t="shared" si="12"/>
        <v>NULL</v>
      </c>
      <c r="BK45" s="26" t="str">
        <f t="shared" si="59"/>
        <v/>
      </c>
      <c r="BL45" s="18" t="str">
        <f t="shared" si="13"/>
        <v>NULL</v>
      </c>
      <c r="BM45" s="26" t="str">
        <f t="shared" si="60"/>
        <v/>
      </c>
      <c r="BN45" s="18" t="str">
        <f t="shared" si="14"/>
        <v>NULL</v>
      </c>
      <c r="BO45" s="26">
        <f t="shared" si="78"/>
        <v>0</v>
      </c>
      <c r="BP45" s="18" t="str">
        <f t="shared" si="15"/>
        <v>NULL</v>
      </c>
      <c r="BQ45" s="26">
        <f t="shared" si="79"/>
        <v>0</v>
      </c>
      <c r="BR45" s="18" t="str">
        <f t="shared" si="16"/>
        <v>NULL</v>
      </c>
      <c r="BS45" s="26">
        <f t="shared" si="80"/>
        <v>5.4</v>
      </c>
      <c r="BT45" s="18" t="str">
        <f t="shared" si="17"/>
        <v>NULL</v>
      </c>
      <c r="BU45" s="26">
        <f t="shared" si="81"/>
        <v>5.4</v>
      </c>
      <c r="BV45" s="18">
        <f t="shared" si="18"/>
        <v>7</v>
      </c>
      <c r="BW45" s="18" t="str">
        <f t="shared" si="19"/>
        <v>何光红</v>
      </c>
      <c r="BX45" s="26">
        <f t="shared" si="61"/>
        <v>18</v>
      </c>
      <c r="BY45" s="18" t="str">
        <f t="shared" si="20"/>
        <v>潘勇</v>
      </c>
      <c r="BZ45" s="26">
        <f t="shared" si="62"/>
        <v>18</v>
      </c>
      <c r="CA45" s="18" t="str">
        <f t="shared" si="21"/>
        <v>胡昌燕</v>
      </c>
      <c r="CB45" s="26">
        <f t="shared" si="63"/>
        <v>0</v>
      </c>
      <c r="CC45" s="18" t="str">
        <f t="shared" si="22"/>
        <v>兰阿布</v>
      </c>
      <c r="CD45" s="26">
        <f t="shared" si="64"/>
        <v>0</v>
      </c>
      <c r="CE45" s="18" t="str">
        <f t="shared" si="23"/>
        <v>刘厚江</v>
      </c>
      <c r="CF45" s="26">
        <f t="shared" si="65"/>
        <v>18</v>
      </c>
      <c r="CG45" s="18" t="str">
        <f t="shared" si="24"/>
        <v>杨建</v>
      </c>
      <c r="CH45" s="26">
        <f t="shared" si="66"/>
        <v>18</v>
      </c>
      <c r="CI45" s="18">
        <f t="shared" si="25"/>
        <v>7</v>
      </c>
      <c r="CJ45" s="18" t="str">
        <f t="shared" si="26"/>
        <v>何光红</v>
      </c>
      <c r="CK45" s="26">
        <f t="shared" si="67"/>
        <v>18</v>
      </c>
      <c r="CL45" s="18" t="str">
        <f t="shared" si="27"/>
        <v>潘勇</v>
      </c>
      <c r="CM45" s="26">
        <f t="shared" si="68"/>
        <v>18</v>
      </c>
      <c r="CN45" s="18" t="str">
        <f t="shared" si="28"/>
        <v>胡昌燕</v>
      </c>
      <c r="CO45" s="26">
        <f t="shared" si="69"/>
        <v>0</v>
      </c>
      <c r="CP45" s="18" t="str">
        <f t="shared" si="29"/>
        <v>兰阿布</v>
      </c>
      <c r="CQ45" s="26">
        <f t="shared" si="70"/>
        <v>0</v>
      </c>
      <c r="CR45" s="18" t="str">
        <f t="shared" si="30"/>
        <v>刘厚江</v>
      </c>
      <c r="CS45" s="26">
        <f t="shared" si="71"/>
        <v>18</v>
      </c>
      <c r="CT45" s="18" t="str">
        <f t="shared" si="31"/>
        <v>杨建</v>
      </c>
      <c r="CU45" s="26">
        <f t="shared" si="72"/>
        <v>18</v>
      </c>
    </row>
    <row r="46" spans="1:99" s="2" customFormat="1" ht="15.75">
      <c r="A46" s="42" t="s">
        <v>193</v>
      </c>
      <c r="B46" s="40" t="s">
        <v>120</v>
      </c>
      <c r="C46" s="59" t="s">
        <v>42</v>
      </c>
      <c r="D46" s="9" t="s">
        <v>8</v>
      </c>
      <c r="E46" s="8" t="str">
        <f t="shared" si="0"/>
        <v/>
      </c>
      <c r="F46" s="9" t="str">
        <f t="shared" si="32"/>
        <v/>
      </c>
      <c r="G46" s="10" t="str">
        <f t="shared" si="1"/>
        <v/>
      </c>
      <c r="H46" s="10">
        <f t="shared" si="33"/>
        <v>110</v>
      </c>
      <c r="I46" s="10">
        <f t="shared" si="2"/>
        <v>70</v>
      </c>
      <c r="J46" s="10">
        <f t="shared" si="34"/>
        <v>74</v>
      </c>
      <c r="K46" s="16">
        <f t="shared" si="35"/>
        <v>21</v>
      </c>
      <c r="L46" s="10">
        <f t="shared" si="36"/>
        <v>43</v>
      </c>
      <c r="M46" s="10">
        <f t="shared" si="37"/>
        <v>64</v>
      </c>
      <c r="N46" s="10">
        <f t="shared" si="38"/>
        <v>382</v>
      </c>
      <c r="O46" s="17" t="str">
        <f t="shared" si="39"/>
        <v/>
      </c>
      <c r="P46" s="18">
        <f>IF($D46="理科",IF(AND($N46&gt;=分数线!$C$2,$H46&gt;=分数线!$D$2),36,IF($H46&gt;=分数线!$D$2,18,0)),IF($D46="文科",IF(AND($N46&gt;=分数线!$C$3,$H46&gt;=分数线!$D$3),36,IF($H46&gt;=分数线!$D$3,18,0))))</f>
        <v>18</v>
      </c>
      <c r="Q46" s="18">
        <f>IF($D46="理科",IF(AND($N46&gt;=分数线!$C$2,I46&gt;=分数线!$E$2),36,IF(I46&gt;=分数线!$E$2,18,0)),IF($D46="文科",IF(AND($N46&gt;=分数线!$C$3,I46&gt;=分数线!$E$3),36,IF(I46&gt;=分数线!$E$3,18,0))))</f>
        <v>0</v>
      </c>
      <c r="R46" s="18">
        <f>IF($D46="理科",IF(AND($N46&gt;=分数线!$C$2,J46&gt;=分数线!$F$2),36,IF(J46&gt;=分数线!$F$2,18,0)),IF($D46="文科",IF(AND($N46&gt;=分数线!$C$3,J46&gt;=分数线!$F$3),36,IF(J46&gt;=分数线!$F$3,18,0))))</f>
        <v>0</v>
      </c>
      <c r="S46" s="18">
        <f>IF($D46="理科",IF(AND($N46&gt;=分数线!$C$2,K46&gt;=分数线!$G$2),36,IF(K46&gt;=分数线!$G$2,18,0)),IF($D46="文科",IF(AND($N46&gt;=分数线!$C$3,K46&gt;=分数线!$G$3),36,IF(K46&gt;=分数线!$G$3,18,0))))</f>
        <v>0</v>
      </c>
      <c r="T46" s="18">
        <f>IF($D46="理科",IF(AND($N46&gt;=分数线!$C$2,L46&gt;=分数线!$H$2),36,IF(L46&gt;=分数线!$H$2,18,0)),IF($D46="文科",IF(AND($N46&gt;=分数线!$C$3,L46&gt;=分数线!$H$3),36,IF(L46&gt;=分数线!$H$3,18,0))))</f>
        <v>0</v>
      </c>
      <c r="U46" s="18">
        <f>IF($D46="理科",IF(AND($N46&gt;=分数线!$C$2,M46&gt;=分数线!$I$2),36,IF(M46&gt;=分数线!$I$2,18,0)),IF($D46="文科",IF(AND($N46&gt;=分数线!$C$3,M46&gt;=分数线!$I$3),36,IF(M46&gt;=分数线!$I$3,18,0))))</f>
        <v>0</v>
      </c>
      <c r="V46" s="18" t="str">
        <f t="shared" si="40"/>
        <v>NULL</v>
      </c>
      <c r="W46" s="18" t="str">
        <f t="shared" si="41"/>
        <v>NULL</v>
      </c>
      <c r="X46" s="26" t="str">
        <f t="shared" si="42"/>
        <v/>
      </c>
      <c r="Y46" s="18" t="str">
        <f t="shared" si="43"/>
        <v>NULL</v>
      </c>
      <c r="Z46" s="26" t="str">
        <f t="shared" si="44"/>
        <v/>
      </c>
      <c r="AA46" s="18" t="str">
        <f t="shared" si="45"/>
        <v>NULL</v>
      </c>
      <c r="AB46" s="26"/>
      <c r="AC46" s="18" t="str">
        <f t="shared" si="46"/>
        <v>NULL</v>
      </c>
      <c r="AD46" s="26"/>
      <c r="AE46" s="18" t="str">
        <f t="shared" si="47"/>
        <v>NULL</v>
      </c>
      <c r="AF46" s="26"/>
      <c r="AG46" s="18" t="str">
        <f t="shared" si="48"/>
        <v>NULL</v>
      </c>
      <c r="AH46" s="26"/>
      <c r="AI46" s="18" t="str">
        <f t="shared" si="49"/>
        <v>NULL</v>
      </c>
      <c r="AJ46" s="18" t="str">
        <f t="shared" si="50"/>
        <v>NULL</v>
      </c>
      <c r="AK46" s="26" t="str">
        <f t="shared" si="51"/>
        <v/>
      </c>
      <c r="AL46" s="18" t="str">
        <f t="shared" si="52"/>
        <v>NULL</v>
      </c>
      <c r="AM46" s="26" t="str">
        <f t="shared" si="53"/>
        <v/>
      </c>
      <c r="AN46" s="18" t="str">
        <f t="shared" si="54"/>
        <v>NULL</v>
      </c>
      <c r="AO46" s="26"/>
      <c r="AP46" s="18" t="str">
        <f t="shared" si="55"/>
        <v>NULL</v>
      </c>
      <c r="AQ46" s="26"/>
      <c r="AR46" s="18" t="str">
        <f t="shared" si="56"/>
        <v>NULL</v>
      </c>
      <c r="AS46" s="26"/>
      <c r="AT46" s="18" t="str">
        <f t="shared" si="3"/>
        <v>NULL</v>
      </c>
      <c r="AU46" s="26"/>
      <c r="AV46" s="18" t="str">
        <f t="shared" si="4"/>
        <v>NULL</v>
      </c>
      <c r="AW46" s="18" t="str">
        <f t="shared" si="5"/>
        <v>NULL</v>
      </c>
      <c r="AX46" s="26" t="str">
        <f t="shared" si="57"/>
        <v/>
      </c>
      <c r="AY46" s="18" t="str">
        <f t="shared" si="6"/>
        <v>NULL</v>
      </c>
      <c r="AZ46" s="26" t="str">
        <f t="shared" si="58"/>
        <v/>
      </c>
      <c r="BA46" s="18" t="str">
        <f t="shared" si="7"/>
        <v>NULL</v>
      </c>
      <c r="BB46" s="26">
        <f t="shared" si="82"/>
        <v>0</v>
      </c>
      <c r="BC46" s="18" t="str">
        <f t="shared" si="8"/>
        <v>NULL</v>
      </c>
      <c r="BD46" s="26">
        <f t="shared" si="75"/>
        <v>0</v>
      </c>
      <c r="BE46" s="18" t="str">
        <f t="shared" si="9"/>
        <v>NULL</v>
      </c>
      <c r="BF46" s="26">
        <f t="shared" si="76"/>
        <v>0</v>
      </c>
      <c r="BG46" s="18" t="str">
        <f t="shared" si="10"/>
        <v>NULL</v>
      </c>
      <c r="BH46" s="26">
        <f t="shared" si="77"/>
        <v>0</v>
      </c>
      <c r="BI46" s="18" t="str">
        <f t="shared" si="11"/>
        <v>NULL</v>
      </c>
      <c r="BJ46" s="18" t="str">
        <f t="shared" si="12"/>
        <v>NULL</v>
      </c>
      <c r="BK46" s="26" t="str">
        <f t="shared" si="59"/>
        <v/>
      </c>
      <c r="BL46" s="18" t="str">
        <f t="shared" si="13"/>
        <v>NULL</v>
      </c>
      <c r="BM46" s="26" t="str">
        <f t="shared" si="60"/>
        <v/>
      </c>
      <c r="BN46" s="18" t="str">
        <f t="shared" si="14"/>
        <v>NULL</v>
      </c>
      <c r="BO46" s="26">
        <f t="shared" si="78"/>
        <v>0</v>
      </c>
      <c r="BP46" s="18" t="str">
        <f t="shared" si="15"/>
        <v>NULL</v>
      </c>
      <c r="BQ46" s="26">
        <f t="shared" si="79"/>
        <v>0</v>
      </c>
      <c r="BR46" s="18" t="str">
        <f t="shared" si="16"/>
        <v>NULL</v>
      </c>
      <c r="BS46" s="26">
        <f t="shared" si="80"/>
        <v>0</v>
      </c>
      <c r="BT46" s="18" t="str">
        <f t="shared" si="17"/>
        <v>NULL</v>
      </c>
      <c r="BU46" s="26">
        <f t="shared" si="81"/>
        <v>0</v>
      </c>
      <c r="BV46" s="18">
        <f t="shared" si="18"/>
        <v>7</v>
      </c>
      <c r="BW46" s="18" t="str">
        <f t="shared" si="19"/>
        <v>何光红</v>
      </c>
      <c r="BX46" s="26">
        <f t="shared" si="61"/>
        <v>9</v>
      </c>
      <c r="BY46" s="18" t="str">
        <f t="shared" si="20"/>
        <v>潘勇</v>
      </c>
      <c r="BZ46" s="26">
        <f t="shared" si="62"/>
        <v>0</v>
      </c>
      <c r="CA46" s="18" t="str">
        <f t="shared" si="21"/>
        <v>胡昌燕</v>
      </c>
      <c r="CB46" s="26">
        <f t="shared" si="63"/>
        <v>0</v>
      </c>
      <c r="CC46" s="18" t="str">
        <f t="shared" si="22"/>
        <v>兰阿布</v>
      </c>
      <c r="CD46" s="26">
        <f t="shared" si="64"/>
        <v>0</v>
      </c>
      <c r="CE46" s="18" t="str">
        <f t="shared" si="23"/>
        <v>刘厚江</v>
      </c>
      <c r="CF46" s="26">
        <f t="shared" si="65"/>
        <v>0</v>
      </c>
      <c r="CG46" s="18" t="str">
        <f t="shared" si="24"/>
        <v>杨建</v>
      </c>
      <c r="CH46" s="26">
        <f t="shared" si="66"/>
        <v>0</v>
      </c>
      <c r="CI46" s="18">
        <f t="shared" si="25"/>
        <v>7</v>
      </c>
      <c r="CJ46" s="18" t="str">
        <f t="shared" si="26"/>
        <v>何光红</v>
      </c>
      <c r="CK46" s="26">
        <f t="shared" si="67"/>
        <v>9</v>
      </c>
      <c r="CL46" s="18" t="str">
        <f t="shared" si="27"/>
        <v>潘勇</v>
      </c>
      <c r="CM46" s="26">
        <f t="shared" si="68"/>
        <v>0</v>
      </c>
      <c r="CN46" s="18" t="str">
        <f t="shared" si="28"/>
        <v>胡昌燕</v>
      </c>
      <c r="CO46" s="26">
        <f t="shared" si="69"/>
        <v>0</v>
      </c>
      <c r="CP46" s="18" t="str">
        <f t="shared" si="29"/>
        <v>兰阿布</v>
      </c>
      <c r="CQ46" s="26">
        <f t="shared" si="70"/>
        <v>0</v>
      </c>
      <c r="CR46" s="18" t="str">
        <f t="shared" si="30"/>
        <v>刘厚江</v>
      </c>
      <c r="CS46" s="26">
        <f t="shared" si="71"/>
        <v>0</v>
      </c>
      <c r="CT46" s="18" t="str">
        <f t="shared" si="31"/>
        <v>杨建</v>
      </c>
      <c r="CU46" s="26">
        <f t="shared" si="72"/>
        <v>0</v>
      </c>
    </row>
    <row r="47" spans="1:99" s="2" customFormat="1" ht="15.75">
      <c r="A47" s="42" t="s">
        <v>236</v>
      </c>
      <c r="B47" s="40" t="s">
        <v>241</v>
      </c>
      <c r="C47" s="59" t="s">
        <v>42</v>
      </c>
      <c r="D47" s="9" t="s">
        <v>8</v>
      </c>
      <c r="E47" s="8" t="str">
        <f t="shared" si="0"/>
        <v/>
      </c>
      <c r="F47" s="9" t="str">
        <f t="shared" si="32"/>
        <v/>
      </c>
      <c r="G47" s="10" t="str">
        <f t="shared" si="1"/>
        <v/>
      </c>
      <c r="H47" s="10">
        <f t="shared" si="33"/>
        <v>111</v>
      </c>
      <c r="I47" s="10">
        <f t="shared" si="2"/>
        <v>51</v>
      </c>
      <c r="J47" s="10">
        <f t="shared" si="34"/>
        <v>114</v>
      </c>
      <c r="K47" s="16">
        <f t="shared" si="35"/>
        <v>22</v>
      </c>
      <c r="L47" s="10">
        <f t="shared" si="36"/>
        <v>58</v>
      </c>
      <c r="M47" s="10">
        <f t="shared" si="37"/>
        <v>51</v>
      </c>
      <c r="N47" s="10">
        <f t="shared" si="38"/>
        <v>407</v>
      </c>
      <c r="O47" s="17" t="str">
        <f t="shared" si="39"/>
        <v/>
      </c>
      <c r="P47" s="18">
        <f>IF($D47="理科",IF(AND($N47&gt;=分数线!$C$2,$H47&gt;=分数线!$D$2),36,IF($H47&gt;=分数线!$D$2,18,0)),IF($D47="文科",IF(AND($N47&gt;=分数线!$C$3,$H47&gt;=分数线!$D$3),36,IF($H47&gt;=分数线!$D$3,18,0))))</f>
        <v>18</v>
      </c>
      <c r="Q47" s="18">
        <f>IF($D47="理科",IF(AND($N47&gt;=分数线!$C$2,I47&gt;=分数线!$E$2),36,IF(I47&gt;=分数线!$E$2,18,0)),IF($D47="文科",IF(AND($N47&gt;=分数线!$C$3,I47&gt;=分数线!$E$3),36,IF(I47&gt;=分数线!$E$3,18,0))))</f>
        <v>0</v>
      </c>
      <c r="R47" s="18">
        <f>IF($D47="理科",IF(AND($N47&gt;=分数线!$C$2,J47&gt;=分数线!$F$2),36,IF(J47&gt;=分数线!$F$2,18,0)),IF($D47="文科",IF(AND($N47&gt;=分数线!$C$3,J47&gt;=分数线!$F$3),36,IF(J47&gt;=分数线!$F$3,18,0))))</f>
        <v>18</v>
      </c>
      <c r="S47" s="18">
        <f>IF($D47="理科",IF(AND($N47&gt;=分数线!$C$2,K47&gt;=分数线!$G$2),36,IF(K47&gt;=分数线!$G$2,18,0)),IF($D47="文科",IF(AND($N47&gt;=分数线!$C$3,K47&gt;=分数线!$G$3),36,IF(K47&gt;=分数线!$G$3,18,0))))</f>
        <v>0</v>
      </c>
      <c r="T47" s="18">
        <f>IF($D47="理科",IF(AND($N47&gt;=分数线!$C$2,L47&gt;=分数线!$H$2),36,IF(L47&gt;=分数线!$H$2,18,0)),IF($D47="文科",IF(AND($N47&gt;=分数线!$C$3,L47&gt;=分数线!$H$3),36,IF(L47&gt;=分数线!$H$3,18,0))))</f>
        <v>0</v>
      </c>
      <c r="U47" s="18">
        <f>IF($D47="理科",IF(AND($N47&gt;=分数线!$C$2,M47&gt;=分数线!$I$2),36,IF(M47&gt;=分数线!$I$2,18,0)),IF($D47="文科",IF(AND($N47&gt;=分数线!$C$3,M47&gt;=分数线!$I$3),36,IF(M47&gt;=分数线!$I$3,18,0))))</f>
        <v>0</v>
      </c>
      <c r="V47" s="18" t="str">
        <f t="shared" si="40"/>
        <v>NULL</v>
      </c>
      <c r="W47" s="18" t="str">
        <f t="shared" si="41"/>
        <v>NULL</v>
      </c>
      <c r="X47" s="26" t="str">
        <f t="shared" si="42"/>
        <v/>
      </c>
      <c r="Y47" s="18" t="str">
        <f t="shared" si="43"/>
        <v>NULL</v>
      </c>
      <c r="Z47" s="26" t="str">
        <f t="shared" si="44"/>
        <v/>
      </c>
      <c r="AA47" s="18" t="str">
        <f t="shared" si="45"/>
        <v>NULL</v>
      </c>
      <c r="AB47" s="26"/>
      <c r="AC47" s="18" t="str">
        <f t="shared" si="46"/>
        <v>NULL</v>
      </c>
      <c r="AD47" s="26"/>
      <c r="AE47" s="18" t="str">
        <f t="shared" si="47"/>
        <v>NULL</v>
      </c>
      <c r="AF47" s="26"/>
      <c r="AG47" s="18" t="str">
        <f t="shared" si="48"/>
        <v>NULL</v>
      </c>
      <c r="AH47" s="26"/>
      <c r="AI47" s="18" t="str">
        <f t="shared" si="49"/>
        <v>NULL</v>
      </c>
      <c r="AJ47" s="18" t="str">
        <f t="shared" si="50"/>
        <v>NULL</v>
      </c>
      <c r="AK47" s="26" t="str">
        <f t="shared" si="51"/>
        <v/>
      </c>
      <c r="AL47" s="18" t="str">
        <f t="shared" si="52"/>
        <v>NULL</v>
      </c>
      <c r="AM47" s="26" t="str">
        <f t="shared" si="53"/>
        <v/>
      </c>
      <c r="AN47" s="18" t="str">
        <f t="shared" si="54"/>
        <v>NULL</v>
      </c>
      <c r="AO47" s="26"/>
      <c r="AP47" s="18" t="str">
        <f t="shared" si="55"/>
        <v>NULL</v>
      </c>
      <c r="AQ47" s="26"/>
      <c r="AR47" s="18" t="str">
        <f t="shared" si="56"/>
        <v>NULL</v>
      </c>
      <c r="AS47" s="26"/>
      <c r="AT47" s="18" t="str">
        <f t="shared" si="3"/>
        <v>NULL</v>
      </c>
      <c r="AU47" s="26"/>
      <c r="AV47" s="18" t="str">
        <f t="shared" si="4"/>
        <v>NULL</v>
      </c>
      <c r="AW47" s="18" t="str">
        <f t="shared" si="5"/>
        <v>NULL</v>
      </c>
      <c r="AX47" s="26" t="str">
        <f t="shared" si="57"/>
        <v/>
      </c>
      <c r="AY47" s="18" t="str">
        <f t="shared" si="6"/>
        <v>NULL</v>
      </c>
      <c r="AZ47" s="26" t="str">
        <f t="shared" si="58"/>
        <v/>
      </c>
      <c r="BA47" s="18" t="str">
        <f t="shared" si="7"/>
        <v>NULL</v>
      </c>
      <c r="BB47" s="26">
        <f t="shared" si="82"/>
        <v>2.7</v>
      </c>
      <c r="BC47" s="18" t="str">
        <f t="shared" si="8"/>
        <v>NULL</v>
      </c>
      <c r="BD47" s="26">
        <f t="shared" si="75"/>
        <v>0</v>
      </c>
      <c r="BE47" s="18" t="str">
        <f t="shared" si="9"/>
        <v>NULL</v>
      </c>
      <c r="BF47" s="26">
        <f t="shared" si="76"/>
        <v>0</v>
      </c>
      <c r="BG47" s="18" t="str">
        <f t="shared" si="10"/>
        <v>NULL</v>
      </c>
      <c r="BH47" s="26">
        <f t="shared" si="77"/>
        <v>0</v>
      </c>
      <c r="BI47" s="18" t="str">
        <f t="shared" si="11"/>
        <v>NULL</v>
      </c>
      <c r="BJ47" s="18" t="str">
        <f t="shared" si="12"/>
        <v>NULL</v>
      </c>
      <c r="BK47" s="26" t="str">
        <f t="shared" si="59"/>
        <v/>
      </c>
      <c r="BL47" s="18" t="str">
        <f t="shared" si="13"/>
        <v>NULL</v>
      </c>
      <c r="BM47" s="26" t="str">
        <f t="shared" si="60"/>
        <v/>
      </c>
      <c r="BN47" s="18" t="str">
        <f t="shared" si="14"/>
        <v>NULL</v>
      </c>
      <c r="BO47" s="26">
        <f t="shared" si="78"/>
        <v>2.7</v>
      </c>
      <c r="BP47" s="18" t="str">
        <f t="shared" si="15"/>
        <v>NULL</v>
      </c>
      <c r="BQ47" s="26">
        <f t="shared" si="79"/>
        <v>0</v>
      </c>
      <c r="BR47" s="18" t="str">
        <f t="shared" si="16"/>
        <v>NULL</v>
      </c>
      <c r="BS47" s="26">
        <f t="shared" si="80"/>
        <v>0</v>
      </c>
      <c r="BT47" s="18" t="str">
        <f t="shared" si="17"/>
        <v>NULL</v>
      </c>
      <c r="BU47" s="26">
        <f t="shared" si="81"/>
        <v>0</v>
      </c>
      <c r="BV47" s="18">
        <f t="shared" si="18"/>
        <v>7</v>
      </c>
      <c r="BW47" s="18" t="str">
        <f t="shared" si="19"/>
        <v>何光红</v>
      </c>
      <c r="BX47" s="26">
        <f t="shared" si="61"/>
        <v>9</v>
      </c>
      <c r="BY47" s="18" t="str">
        <f t="shared" si="20"/>
        <v>潘勇</v>
      </c>
      <c r="BZ47" s="26">
        <f t="shared" si="62"/>
        <v>0</v>
      </c>
      <c r="CA47" s="18" t="str">
        <f t="shared" si="21"/>
        <v>胡昌燕</v>
      </c>
      <c r="CB47" s="26">
        <f t="shared" si="63"/>
        <v>9</v>
      </c>
      <c r="CC47" s="18" t="str">
        <f t="shared" si="22"/>
        <v>兰阿布</v>
      </c>
      <c r="CD47" s="26">
        <f t="shared" si="64"/>
        <v>0</v>
      </c>
      <c r="CE47" s="18" t="str">
        <f t="shared" si="23"/>
        <v>刘厚江</v>
      </c>
      <c r="CF47" s="26">
        <f t="shared" si="65"/>
        <v>0</v>
      </c>
      <c r="CG47" s="18" t="str">
        <f t="shared" si="24"/>
        <v>杨建</v>
      </c>
      <c r="CH47" s="26">
        <f t="shared" si="66"/>
        <v>0</v>
      </c>
      <c r="CI47" s="18">
        <f t="shared" si="25"/>
        <v>7</v>
      </c>
      <c r="CJ47" s="18" t="str">
        <f t="shared" si="26"/>
        <v>何光红</v>
      </c>
      <c r="CK47" s="26">
        <f t="shared" si="67"/>
        <v>9</v>
      </c>
      <c r="CL47" s="18" t="str">
        <f t="shared" si="27"/>
        <v>潘勇</v>
      </c>
      <c r="CM47" s="26">
        <f t="shared" si="68"/>
        <v>0</v>
      </c>
      <c r="CN47" s="18" t="str">
        <f t="shared" si="28"/>
        <v>胡昌燕</v>
      </c>
      <c r="CO47" s="26">
        <f t="shared" si="69"/>
        <v>9</v>
      </c>
      <c r="CP47" s="18" t="str">
        <f t="shared" si="29"/>
        <v>兰阿布</v>
      </c>
      <c r="CQ47" s="26">
        <f t="shared" si="70"/>
        <v>0</v>
      </c>
      <c r="CR47" s="18" t="str">
        <f t="shared" si="30"/>
        <v>刘厚江</v>
      </c>
      <c r="CS47" s="26">
        <f t="shared" si="71"/>
        <v>0</v>
      </c>
      <c r="CT47" s="18" t="str">
        <f t="shared" si="31"/>
        <v>杨建</v>
      </c>
      <c r="CU47" s="26">
        <f t="shared" si="72"/>
        <v>0</v>
      </c>
    </row>
    <row r="48" spans="1:99" s="2" customFormat="1" ht="15.75">
      <c r="A48" s="42" t="s">
        <v>150</v>
      </c>
      <c r="B48" s="47" t="s">
        <v>122</v>
      </c>
      <c r="C48" s="59" t="s">
        <v>42</v>
      </c>
      <c r="D48" s="9" t="s">
        <v>8</v>
      </c>
      <c r="E48" s="8" t="str">
        <f t="shared" si="0"/>
        <v/>
      </c>
      <c r="F48" s="9" t="str">
        <f t="shared" si="32"/>
        <v/>
      </c>
      <c r="G48" s="10" t="str">
        <f t="shared" si="1"/>
        <v/>
      </c>
      <c r="H48" s="10">
        <f t="shared" si="33"/>
        <v>86</v>
      </c>
      <c r="I48" s="10">
        <f t="shared" si="2"/>
        <v>52</v>
      </c>
      <c r="J48" s="10">
        <f t="shared" si="34"/>
        <v>60</v>
      </c>
      <c r="K48" s="16">
        <f t="shared" si="35"/>
        <v>21.5</v>
      </c>
      <c r="L48" s="10">
        <f t="shared" si="36"/>
        <v>52</v>
      </c>
      <c r="M48" s="10">
        <f t="shared" si="37"/>
        <v>43.5</v>
      </c>
      <c r="N48" s="10">
        <f t="shared" si="38"/>
        <v>315</v>
      </c>
      <c r="O48" s="17" t="str">
        <f t="shared" si="39"/>
        <v/>
      </c>
      <c r="P48" s="18">
        <f>IF($D48="理科",IF(AND($N48&gt;=分数线!$C$2,$H48&gt;=分数线!$D$2),36,IF($H48&gt;=分数线!$D$2,18,0)),IF($D48="文科",IF(AND($N48&gt;=分数线!$C$3,$H48&gt;=分数线!$D$3),36,IF($H48&gt;=分数线!$D$3,18,0))))</f>
        <v>0</v>
      </c>
      <c r="Q48" s="18">
        <f>IF($D48="理科",IF(AND($N48&gt;=分数线!$C$2,I48&gt;=分数线!$E$2),36,IF(I48&gt;=分数线!$E$2,18,0)),IF($D48="文科",IF(AND($N48&gt;=分数线!$C$3,I48&gt;=分数线!$E$3),36,IF(I48&gt;=分数线!$E$3,18,0))))</f>
        <v>0</v>
      </c>
      <c r="R48" s="18">
        <f>IF($D48="理科",IF(AND($N48&gt;=分数线!$C$2,J48&gt;=分数线!$F$2),36,IF(J48&gt;=分数线!$F$2,18,0)),IF($D48="文科",IF(AND($N48&gt;=分数线!$C$3,J48&gt;=分数线!$F$3),36,IF(J48&gt;=分数线!$F$3,18,0))))</f>
        <v>0</v>
      </c>
      <c r="S48" s="18">
        <f>IF($D48="理科",IF(AND($N48&gt;=分数线!$C$2,K48&gt;=分数线!$G$2),36,IF(K48&gt;=分数线!$G$2,18,0)),IF($D48="文科",IF(AND($N48&gt;=分数线!$C$3,K48&gt;=分数线!$G$3),36,IF(K48&gt;=分数线!$G$3,18,0))))</f>
        <v>0</v>
      </c>
      <c r="T48" s="18">
        <f>IF($D48="理科",IF(AND($N48&gt;=分数线!$C$2,L48&gt;=分数线!$H$2),36,IF(L48&gt;=分数线!$H$2,18,0)),IF($D48="文科",IF(AND($N48&gt;=分数线!$C$3,L48&gt;=分数线!$H$3),36,IF(L48&gt;=分数线!$H$3,18,0))))</f>
        <v>0</v>
      </c>
      <c r="U48" s="18">
        <f>IF($D48="理科",IF(AND($N48&gt;=分数线!$C$2,M48&gt;=分数线!$I$2),36,IF(M48&gt;=分数线!$I$2,18,0)),IF($D48="文科",IF(AND($N48&gt;=分数线!$C$3,M48&gt;=分数线!$I$3),36,IF(M48&gt;=分数线!$I$3,18,0))))</f>
        <v>0</v>
      </c>
      <c r="V48" s="18" t="str">
        <f t="shared" si="40"/>
        <v>NULL</v>
      </c>
      <c r="W48" s="18" t="str">
        <f t="shared" si="41"/>
        <v>NULL</v>
      </c>
      <c r="X48" s="26" t="str">
        <f>IF(C48="应届",P48*0.1,IF(C48="往届","","NULL"))</f>
        <v/>
      </c>
      <c r="Y48" s="18" t="str">
        <f t="shared" si="43"/>
        <v>NULL</v>
      </c>
      <c r="Z48" s="26" t="str">
        <f t="shared" si="44"/>
        <v/>
      </c>
      <c r="AA48" s="18" t="str">
        <f t="shared" si="45"/>
        <v>NULL</v>
      </c>
      <c r="AB48" s="26">
        <f t="shared" ref="AB48:AB103" si="83">$R48*0.5*2/10</f>
        <v>0</v>
      </c>
      <c r="AC48" s="18" t="str">
        <f t="shared" si="46"/>
        <v>NULL</v>
      </c>
      <c r="AD48" s="26">
        <f t="shared" ref="AD48:AD103" si="84">$S48*0.5*2/10</f>
        <v>0</v>
      </c>
      <c r="AE48" s="18" t="str">
        <f t="shared" si="47"/>
        <v>NULL</v>
      </c>
      <c r="AF48" s="26">
        <f t="shared" ref="AF48:AF103" si="85">$T48*0.5*2/10</f>
        <v>0</v>
      </c>
      <c r="AG48" s="18" t="str">
        <f t="shared" si="48"/>
        <v>NULL</v>
      </c>
      <c r="AH48" s="26">
        <f t="shared" ref="AH48:AH103" si="86">$U48*0.5*2/10</f>
        <v>0</v>
      </c>
      <c r="AI48" s="18" t="str">
        <f t="shared" si="49"/>
        <v>NULL</v>
      </c>
      <c r="AJ48" s="18" t="str">
        <f t="shared" si="50"/>
        <v>NULL</v>
      </c>
      <c r="AK48" s="26" t="str">
        <f t="shared" si="51"/>
        <v/>
      </c>
      <c r="AL48" s="18" t="str">
        <f t="shared" si="52"/>
        <v>NULL</v>
      </c>
      <c r="AM48" s="26" t="str">
        <f t="shared" si="53"/>
        <v/>
      </c>
      <c r="AN48" s="18" t="str">
        <f t="shared" si="54"/>
        <v>NULL</v>
      </c>
      <c r="AO48" s="26">
        <f t="shared" ref="AO48:AO103" si="87">$R48*0.5*2/10</f>
        <v>0</v>
      </c>
      <c r="AP48" s="18" t="str">
        <f t="shared" si="55"/>
        <v>NULL</v>
      </c>
      <c r="AQ48" s="26">
        <f t="shared" ref="AQ48:AQ103" si="88">$S48*0.5*2/10</f>
        <v>0</v>
      </c>
      <c r="AR48" s="18" t="str">
        <f t="shared" si="56"/>
        <v>NULL</v>
      </c>
      <c r="AS48" s="26">
        <f t="shared" ref="AS48:AS103" si="89">$T48*0.5*2/10</f>
        <v>0</v>
      </c>
      <c r="AT48" s="18" t="str">
        <f t="shared" si="3"/>
        <v>NULL</v>
      </c>
      <c r="AU48" s="26">
        <f t="shared" ref="AU48:AU103" si="90">$U48*0.5*2/10</f>
        <v>0</v>
      </c>
      <c r="AV48" s="18" t="str">
        <f t="shared" si="4"/>
        <v>NULL</v>
      </c>
      <c r="AW48" s="18" t="str">
        <f t="shared" si="5"/>
        <v>NULL</v>
      </c>
      <c r="AX48" s="26" t="str">
        <f t="shared" si="57"/>
        <v/>
      </c>
      <c r="AY48" s="18" t="str">
        <f t="shared" si="6"/>
        <v>NULL</v>
      </c>
      <c r="AZ48" s="26" t="str">
        <f t="shared" si="58"/>
        <v/>
      </c>
      <c r="BA48" s="18" t="str">
        <f t="shared" si="7"/>
        <v>NULL</v>
      </c>
      <c r="BB48" s="26">
        <f t="shared" si="82"/>
        <v>0</v>
      </c>
      <c r="BC48" s="18" t="str">
        <f t="shared" si="8"/>
        <v>NULL</v>
      </c>
      <c r="BD48" s="26">
        <f t="shared" si="75"/>
        <v>0</v>
      </c>
      <c r="BE48" s="18" t="str">
        <f t="shared" si="9"/>
        <v>NULL</v>
      </c>
      <c r="BF48" s="26">
        <f t="shared" si="76"/>
        <v>0</v>
      </c>
      <c r="BG48" s="18" t="str">
        <f t="shared" si="10"/>
        <v>NULL</v>
      </c>
      <c r="BH48" s="26">
        <f t="shared" si="77"/>
        <v>0</v>
      </c>
      <c r="BI48" s="18" t="str">
        <f t="shared" si="11"/>
        <v>NULL</v>
      </c>
      <c r="BJ48" s="18" t="str">
        <f t="shared" si="12"/>
        <v>NULL</v>
      </c>
      <c r="BK48" s="26" t="str">
        <f t="shared" si="59"/>
        <v/>
      </c>
      <c r="BL48" s="18" t="str">
        <f t="shared" si="13"/>
        <v>NULL</v>
      </c>
      <c r="BM48" s="26" t="str">
        <f t="shared" si="60"/>
        <v/>
      </c>
      <c r="BN48" s="18" t="str">
        <f t="shared" si="14"/>
        <v>NULL</v>
      </c>
      <c r="BO48" s="26">
        <f t="shared" si="78"/>
        <v>0</v>
      </c>
      <c r="BP48" s="18" t="str">
        <f t="shared" si="15"/>
        <v>NULL</v>
      </c>
      <c r="BQ48" s="26">
        <f t="shared" si="79"/>
        <v>0</v>
      </c>
      <c r="BR48" s="18" t="str">
        <f t="shared" si="16"/>
        <v>NULL</v>
      </c>
      <c r="BS48" s="26">
        <f t="shared" si="80"/>
        <v>0</v>
      </c>
      <c r="BT48" s="18" t="str">
        <f t="shared" si="17"/>
        <v>NULL</v>
      </c>
      <c r="BU48" s="26">
        <f t="shared" si="81"/>
        <v>0</v>
      </c>
      <c r="BV48" s="18">
        <f t="shared" si="18"/>
        <v>7</v>
      </c>
      <c r="BW48" s="18" t="str">
        <f t="shared" si="19"/>
        <v>何光红</v>
      </c>
      <c r="BX48" s="26">
        <f t="shared" si="61"/>
        <v>0</v>
      </c>
      <c r="BY48" s="18" t="str">
        <f t="shared" si="20"/>
        <v>潘勇</v>
      </c>
      <c r="BZ48" s="26">
        <f t="shared" si="62"/>
        <v>0</v>
      </c>
      <c r="CA48" s="18" t="str">
        <f t="shared" si="21"/>
        <v>胡昌燕</v>
      </c>
      <c r="CB48" s="26">
        <f t="shared" si="63"/>
        <v>0</v>
      </c>
      <c r="CC48" s="18" t="str">
        <f t="shared" si="22"/>
        <v>兰阿布</v>
      </c>
      <c r="CD48" s="26">
        <f t="shared" si="64"/>
        <v>0</v>
      </c>
      <c r="CE48" s="18" t="str">
        <f t="shared" si="23"/>
        <v>刘厚江</v>
      </c>
      <c r="CF48" s="26">
        <f t="shared" si="65"/>
        <v>0</v>
      </c>
      <c r="CG48" s="18" t="str">
        <f t="shared" si="24"/>
        <v>杨建</v>
      </c>
      <c r="CH48" s="26">
        <f t="shared" si="66"/>
        <v>0</v>
      </c>
      <c r="CI48" s="18">
        <f t="shared" si="25"/>
        <v>7</v>
      </c>
      <c r="CJ48" s="18" t="str">
        <f t="shared" si="26"/>
        <v>何光红</v>
      </c>
      <c r="CK48" s="26">
        <f t="shared" si="67"/>
        <v>0</v>
      </c>
      <c r="CL48" s="18" t="str">
        <f t="shared" si="27"/>
        <v>潘勇</v>
      </c>
      <c r="CM48" s="26">
        <f t="shared" si="68"/>
        <v>0</v>
      </c>
      <c r="CN48" s="18" t="str">
        <f t="shared" si="28"/>
        <v>胡昌燕</v>
      </c>
      <c r="CO48" s="26">
        <f t="shared" si="69"/>
        <v>0</v>
      </c>
      <c r="CP48" s="18" t="str">
        <f t="shared" si="29"/>
        <v>兰阿布</v>
      </c>
      <c r="CQ48" s="26">
        <f t="shared" si="70"/>
        <v>0</v>
      </c>
      <c r="CR48" s="18" t="str">
        <f t="shared" si="30"/>
        <v>刘厚江</v>
      </c>
      <c r="CS48" s="26">
        <f t="shared" si="71"/>
        <v>0</v>
      </c>
      <c r="CT48" s="18" t="str">
        <f t="shared" si="31"/>
        <v>杨建</v>
      </c>
      <c r="CU48" s="26">
        <f t="shared" si="72"/>
        <v>0</v>
      </c>
    </row>
    <row r="49" spans="1:99" s="2" customFormat="1" ht="15.75">
      <c r="A49" s="42" t="s">
        <v>203</v>
      </c>
      <c r="B49" s="40" t="s">
        <v>132</v>
      </c>
      <c r="C49" s="59" t="s">
        <v>42</v>
      </c>
      <c r="D49" s="9" t="s">
        <v>8</v>
      </c>
      <c r="E49" s="8" t="str">
        <f t="shared" si="0"/>
        <v/>
      </c>
      <c r="F49" s="9" t="str">
        <f t="shared" si="32"/>
        <v/>
      </c>
      <c r="G49" s="10" t="str">
        <f t="shared" si="1"/>
        <v/>
      </c>
      <c r="H49" s="10">
        <f t="shared" si="33"/>
        <v>94</v>
      </c>
      <c r="I49" s="10">
        <f t="shared" si="2"/>
        <v>52</v>
      </c>
      <c r="J49" s="10">
        <f t="shared" si="34"/>
        <v>73</v>
      </c>
      <c r="K49" s="16">
        <f t="shared" si="35"/>
        <v>43</v>
      </c>
      <c r="L49" s="10">
        <f t="shared" si="36"/>
        <v>63</v>
      </c>
      <c r="M49" s="10">
        <f t="shared" si="37"/>
        <v>68.5</v>
      </c>
      <c r="N49" s="10">
        <f t="shared" si="38"/>
        <v>394</v>
      </c>
      <c r="O49" s="17" t="str">
        <f t="shared" si="39"/>
        <v/>
      </c>
      <c r="P49" s="18">
        <f>IF($D49="理科",IF(AND($N49&gt;=分数线!$C$2,$H49&gt;=分数线!$D$2),36,IF($H49&gt;=分数线!$D$2,18,0)),IF($D49="文科",IF(AND($N49&gt;=分数线!$C$3,$H49&gt;=分数线!$D$3),36,IF($H49&gt;=分数线!$D$3,18,0))))</f>
        <v>0</v>
      </c>
      <c r="Q49" s="18">
        <f>IF($D49="理科",IF(AND($N49&gt;=分数线!$C$2,I49&gt;=分数线!$E$2),36,IF(I49&gt;=分数线!$E$2,18,0)),IF($D49="文科",IF(AND($N49&gt;=分数线!$C$3,I49&gt;=分数线!$E$3),36,IF(I49&gt;=分数线!$E$3,18,0))))</f>
        <v>0</v>
      </c>
      <c r="R49" s="18">
        <f>IF($D49="理科",IF(AND($N49&gt;=分数线!$C$2,J49&gt;=分数线!$F$2),36,IF(J49&gt;=分数线!$F$2,18,0)),IF($D49="文科",IF(AND($N49&gt;=分数线!$C$3,J49&gt;=分数线!$F$3),36,IF(J49&gt;=分数线!$F$3,18,0))))</f>
        <v>0</v>
      </c>
      <c r="S49" s="18">
        <f>IF($D49="理科",IF(AND($N49&gt;=分数线!$C$2,K49&gt;=分数线!$G$2),36,IF(K49&gt;=分数线!$G$2,18,0)),IF($D49="文科",IF(AND($N49&gt;=分数线!$C$3,K49&gt;=分数线!$G$3),36,IF(K49&gt;=分数线!$G$3,18,0))))</f>
        <v>0</v>
      </c>
      <c r="T49" s="18">
        <f>IF($D49="理科",IF(AND($N49&gt;=分数线!$C$2,L49&gt;=分数线!$H$2),36,IF(L49&gt;=分数线!$H$2,18,0)),IF($D49="文科",IF(AND($N49&gt;=分数线!$C$3,L49&gt;=分数线!$H$3),36,IF(L49&gt;=分数线!$H$3,18,0))))</f>
        <v>18</v>
      </c>
      <c r="U49" s="18">
        <f>IF($D49="理科",IF(AND($N49&gt;=分数线!$C$2,M49&gt;=分数线!$I$2),36,IF(M49&gt;=分数线!$I$2,18,0)),IF($D49="文科",IF(AND($N49&gt;=分数线!$C$3,M49&gt;=分数线!$I$3),36,IF(M49&gt;=分数线!$I$3,18,0))))</f>
        <v>18</v>
      </c>
      <c r="V49" s="18" t="str">
        <f t="shared" si="40"/>
        <v>NULL</v>
      </c>
      <c r="W49" s="18" t="str">
        <f t="shared" si="41"/>
        <v>NULL</v>
      </c>
      <c r="X49" s="26" t="str">
        <f t="shared" si="42"/>
        <v/>
      </c>
      <c r="Y49" s="18" t="str">
        <f t="shared" si="43"/>
        <v>NULL</v>
      </c>
      <c r="Z49" s="26" t="str">
        <f t="shared" si="44"/>
        <v/>
      </c>
      <c r="AA49" s="18" t="str">
        <f t="shared" si="45"/>
        <v>NULL</v>
      </c>
      <c r="AB49" s="26">
        <f t="shared" si="83"/>
        <v>0</v>
      </c>
      <c r="AC49" s="18" t="str">
        <f t="shared" si="46"/>
        <v>NULL</v>
      </c>
      <c r="AD49" s="26">
        <f t="shared" si="84"/>
        <v>0</v>
      </c>
      <c r="AE49" s="18" t="str">
        <f t="shared" si="47"/>
        <v>NULL</v>
      </c>
      <c r="AF49" s="26">
        <f t="shared" si="85"/>
        <v>1.8</v>
      </c>
      <c r="AG49" s="18" t="str">
        <f t="shared" si="48"/>
        <v>NULL</v>
      </c>
      <c r="AH49" s="26">
        <f t="shared" si="86"/>
        <v>1.8</v>
      </c>
      <c r="AI49" s="18" t="str">
        <f t="shared" si="49"/>
        <v>NULL</v>
      </c>
      <c r="AJ49" s="18" t="str">
        <f t="shared" si="50"/>
        <v>NULL</v>
      </c>
      <c r="AK49" s="26" t="str">
        <f t="shared" si="51"/>
        <v/>
      </c>
      <c r="AL49" s="18" t="str">
        <f t="shared" si="52"/>
        <v>NULL</v>
      </c>
      <c r="AM49" s="26" t="str">
        <f t="shared" si="53"/>
        <v/>
      </c>
      <c r="AN49" s="18" t="str">
        <f t="shared" si="54"/>
        <v>NULL</v>
      </c>
      <c r="AO49" s="26">
        <f t="shared" si="87"/>
        <v>0</v>
      </c>
      <c r="AP49" s="18" t="str">
        <f t="shared" si="55"/>
        <v>NULL</v>
      </c>
      <c r="AQ49" s="26">
        <f t="shared" si="88"/>
        <v>0</v>
      </c>
      <c r="AR49" s="18" t="str">
        <f t="shared" si="56"/>
        <v>NULL</v>
      </c>
      <c r="AS49" s="26">
        <f t="shared" si="89"/>
        <v>1.8</v>
      </c>
      <c r="AT49" s="18" t="str">
        <f t="shared" si="3"/>
        <v>NULL</v>
      </c>
      <c r="AU49" s="26">
        <f t="shared" si="90"/>
        <v>1.8</v>
      </c>
      <c r="AV49" s="18" t="str">
        <f t="shared" si="4"/>
        <v>NULL</v>
      </c>
      <c r="AW49" s="18" t="str">
        <f t="shared" si="5"/>
        <v>NULL</v>
      </c>
      <c r="AX49" s="26" t="str">
        <f t="shared" si="57"/>
        <v/>
      </c>
      <c r="AY49" s="18" t="str">
        <f t="shared" si="6"/>
        <v>NULL</v>
      </c>
      <c r="AZ49" s="26" t="str">
        <f t="shared" si="58"/>
        <v/>
      </c>
      <c r="BA49" s="18" t="str">
        <f t="shared" si="7"/>
        <v>NULL</v>
      </c>
      <c r="BB49" s="26">
        <f t="shared" si="82"/>
        <v>0</v>
      </c>
      <c r="BC49" s="18" t="str">
        <f t="shared" si="8"/>
        <v>NULL</v>
      </c>
      <c r="BD49" s="26">
        <f t="shared" si="75"/>
        <v>0</v>
      </c>
      <c r="BE49" s="18" t="str">
        <f t="shared" si="9"/>
        <v>NULL</v>
      </c>
      <c r="BF49" s="26">
        <f t="shared" si="76"/>
        <v>2.7</v>
      </c>
      <c r="BG49" s="18" t="str">
        <f t="shared" si="10"/>
        <v>NULL</v>
      </c>
      <c r="BH49" s="26">
        <f t="shared" si="77"/>
        <v>2.7</v>
      </c>
      <c r="BI49" s="18" t="str">
        <f t="shared" si="11"/>
        <v>NULL</v>
      </c>
      <c r="BJ49" s="18" t="str">
        <f t="shared" si="12"/>
        <v>NULL</v>
      </c>
      <c r="BK49" s="26" t="str">
        <f t="shared" si="59"/>
        <v/>
      </c>
      <c r="BL49" s="18" t="str">
        <f t="shared" si="13"/>
        <v>NULL</v>
      </c>
      <c r="BM49" s="26" t="str">
        <f t="shared" si="60"/>
        <v/>
      </c>
      <c r="BN49" s="18" t="str">
        <f t="shared" si="14"/>
        <v>NULL</v>
      </c>
      <c r="BO49" s="26">
        <f t="shared" si="78"/>
        <v>0</v>
      </c>
      <c r="BP49" s="18" t="str">
        <f t="shared" si="15"/>
        <v>NULL</v>
      </c>
      <c r="BQ49" s="26">
        <f t="shared" si="79"/>
        <v>0</v>
      </c>
      <c r="BR49" s="18" t="str">
        <f t="shared" si="16"/>
        <v>NULL</v>
      </c>
      <c r="BS49" s="26">
        <f t="shared" si="80"/>
        <v>2.7</v>
      </c>
      <c r="BT49" s="18" t="str">
        <f t="shared" si="17"/>
        <v>NULL</v>
      </c>
      <c r="BU49" s="26">
        <f t="shared" si="81"/>
        <v>2.7</v>
      </c>
      <c r="BV49" s="18">
        <f t="shared" si="18"/>
        <v>8</v>
      </c>
      <c r="BW49" s="18" t="str">
        <f t="shared" si="19"/>
        <v>向美娟</v>
      </c>
      <c r="BX49" s="26">
        <f t="shared" si="61"/>
        <v>0</v>
      </c>
      <c r="BY49" s="18" t="str">
        <f t="shared" si="20"/>
        <v>胡付松</v>
      </c>
      <c r="BZ49" s="26">
        <f t="shared" si="62"/>
        <v>0</v>
      </c>
      <c r="CA49" s="18" t="str">
        <f t="shared" si="21"/>
        <v>廖云虹</v>
      </c>
      <c r="CB49" s="26">
        <f t="shared" si="63"/>
        <v>0</v>
      </c>
      <c r="CC49" s="18" t="str">
        <f t="shared" si="22"/>
        <v>兰阿布</v>
      </c>
      <c r="CD49" s="26">
        <f t="shared" si="64"/>
        <v>0</v>
      </c>
      <c r="CE49" s="18" t="str">
        <f t="shared" si="23"/>
        <v>叶仁群</v>
      </c>
      <c r="CF49" s="26">
        <f t="shared" si="65"/>
        <v>9</v>
      </c>
      <c r="CG49" s="18" t="str">
        <f t="shared" si="24"/>
        <v>杨建</v>
      </c>
      <c r="CH49" s="26">
        <f t="shared" si="66"/>
        <v>9</v>
      </c>
      <c r="CI49" s="18">
        <f t="shared" si="25"/>
        <v>8</v>
      </c>
      <c r="CJ49" s="18" t="str">
        <f t="shared" si="26"/>
        <v>向美娟</v>
      </c>
      <c r="CK49" s="26">
        <f t="shared" si="67"/>
        <v>0</v>
      </c>
      <c r="CL49" s="18" t="str">
        <f t="shared" si="27"/>
        <v>胡付松</v>
      </c>
      <c r="CM49" s="26">
        <f t="shared" si="68"/>
        <v>0</v>
      </c>
      <c r="CN49" s="18" t="str">
        <f t="shared" si="28"/>
        <v>廖云虹</v>
      </c>
      <c r="CO49" s="26">
        <f t="shared" si="69"/>
        <v>0</v>
      </c>
      <c r="CP49" s="18" t="str">
        <f t="shared" si="29"/>
        <v>兰阿布</v>
      </c>
      <c r="CQ49" s="26">
        <f t="shared" si="70"/>
        <v>0</v>
      </c>
      <c r="CR49" s="18" t="str">
        <f t="shared" si="30"/>
        <v>叶仁群</v>
      </c>
      <c r="CS49" s="26">
        <f t="shared" si="71"/>
        <v>9</v>
      </c>
      <c r="CT49" s="18" t="str">
        <f t="shared" si="31"/>
        <v>杨建</v>
      </c>
      <c r="CU49" s="26">
        <f t="shared" si="72"/>
        <v>9</v>
      </c>
    </row>
    <row r="50" spans="1:99" s="2" customFormat="1" ht="15.75">
      <c r="A50" s="42" t="s">
        <v>198</v>
      </c>
      <c r="B50" s="40" t="s">
        <v>125</v>
      </c>
      <c r="C50" s="59" t="s">
        <v>42</v>
      </c>
      <c r="D50" s="9" t="s">
        <v>8</v>
      </c>
      <c r="E50" s="8" t="str">
        <f t="shared" si="0"/>
        <v/>
      </c>
      <c r="F50" s="9" t="str">
        <f t="shared" si="32"/>
        <v/>
      </c>
      <c r="G50" s="10" t="str">
        <f t="shared" si="1"/>
        <v/>
      </c>
      <c r="H50" s="10">
        <f t="shared" si="33"/>
        <v>94</v>
      </c>
      <c r="I50" s="10">
        <f t="shared" si="2"/>
        <v>86</v>
      </c>
      <c r="J50" s="10">
        <f t="shared" si="34"/>
        <v>76</v>
      </c>
      <c r="K50" s="16">
        <f t="shared" si="35"/>
        <v>78.5</v>
      </c>
      <c r="L50" s="10">
        <f t="shared" si="36"/>
        <v>45</v>
      </c>
      <c r="M50" s="10">
        <f t="shared" si="37"/>
        <v>74.5</v>
      </c>
      <c r="N50" s="10">
        <f t="shared" si="38"/>
        <v>454</v>
      </c>
      <c r="O50" s="17" t="str">
        <f t="shared" si="39"/>
        <v/>
      </c>
      <c r="P50" s="18">
        <f>IF($D50="理科",IF(AND($N50&gt;=分数线!$C$2,$H50&gt;=分数线!$D$2),36,IF($H50&gt;=分数线!$D$2,18,0)),IF($D50="文科",IF(AND($N50&gt;=分数线!$C$3,$H50&gt;=分数线!$D$3),36,IF($H50&gt;=分数线!$D$3,18,0))))</f>
        <v>0</v>
      </c>
      <c r="Q50" s="18">
        <f>IF($D50="理科",IF(AND($N50&gt;=分数线!$C$2,I50&gt;=分数线!$E$2),36,IF(I50&gt;=分数线!$E$2,18,0)),IF($D50="文科",IF(AND($N50&gt;=分数线!$C$3,I50&gt;=分数线!$E$3),36,IF(I50&gt;=分数线!$E$3,18,0))))</f>
        <v>36</v>
      </c>
      <c r="R50" s="18">
        <f>IF($D50="理科",IF(AND($N50&gt;=分数线!$C$2,J50&gt;=分数线!$F$2),36,IF(J50&gt;=分数线!$F$2,18,0)),IF($D50="文科",IF(AND($N50&gt;=分数线!$C$3,J50&gt;=分数线!$F$3),36,IF(J50&gt;=分数线!$F$3,18,0))))</f>
        <v>0</v>
      </c>
      <c r="S50" s="18">
        <f>IF($D50="理科",IF(AND($N50&gt;=分数线!$C$2,K50&gt;=分数线!$G$2),36,IF(K50&gt;=分数线!$G$2,18,0)),IF($D50="文科",IF(AND($N50&gt;=分数线!$C$3,K50&gt;=分数线!$G$3),36,IF(K50&gt;=分数线!$G$3,18,0))))</f>
        <v>36</v>
      </c>
      <c r="T50" s="18">
        <f>IF($D50="理科",IF(AND($N50&gt;=分数线!$C$2,L50&gt;=分数线!$H$2),36,IF(L50&gt;=分数线!$H$2,18,0)),IF($D50="文科",IF(AND($N50&gt;=分数线!$C$3,L50&gt;=分数线!$H$3),36,IF(L50&gt;=分数线!$H$3,18,0))))</f>
        <v>0</v>
      </c>
      <c r="U50" s="18">
        <f>IF($D50="理科",IF(AND($N50&gt;=分数线!$C$2,M50&gt;=分数线!$I$2),36,IF(M50&gt;=分数线!$I$2,18,0)),IF($D50="文科",IF(AND($N50&gt;=分数线!$C$3,M50&gt;=分数线!$I$3),36,IF(M50&gt;=分数线!$I$3,18,0))))</f>
        <v>36</v>
      </c>
      <c r="V50" s="18" t="str">
        <f t="shared" si="40"/>
        <v>NULL</v>
      </c>
      <c r="W50" s="18" t="str">
        <f t="shared" si="41"/>
        <v>NULL</v>
      </c>
      <c r="X50" s="26" t="str">
        <f t="shared" si="42"/>
        <v/>
      </c>
      <c r="Y50" s="18" t="str">
        <f t="shared" si="43"/>
        <v>NULL</v>
      </c>
      <c r="Z50" s="26" t="str">
        <f t="shared" si="44"/>
        <v/>
      </c>
      <c r="AA50" s="18" t="str">
        <f t="shared" si="45"/>
        <v>NULL</v>
      </c>
      <c r="AB50" s="26">
        <f t="shared" si="83"/>
        <v>0</v>
      </c>
      <c r="AC50" s="18" t="str">
        <f t="shared" si="46"/>
        <v>NULL</v>
      </c>
      <c r="AD50" s="26">
        <f t="shared" si="84"/>
        <v>3.6</v>
      </c>
      <c r="AE50" s="18" t="str">
        <f t="shared" si="47"/>
        <v>NULL</v>
      </c>
      <c r="AF50" s="26">
        <f t="shared" si="85"/>
        <v>0</v>
      </c>
      <c r="AG50" s="18" t="str">
        <f t="shared" si="48"/>
        <v>NULL</v>
      </c>
      <c r="AH50" s="26">
        <f t="shared" si="86"/>
        <v>3.6</v>
      </c>
      <c r="AI50" s="18" t="str">
        <f t="shared" si="49"/>
        <v>NULL</v>
      </c>
      <c r="AJ50" s="18" t="str">
        <f t="shared" si="50"/>
        <v>NULL</v>
      </c>
      <c r="AK50" s="26" t="str">
        <f t="shared" si="51"/>
        <v/>
      </c>
      <c r="AL50" s="18" t="str">
        <f t="shared" si="52"/>
        <v>NULL</v>
      </c>
      <c r="AM50" s="26" t="str">
        <f t="shared" si="53"/>
        <v/>
      </c>
      <c r="AN50" s="18" t="str">
        <f t="shared" si="54"/>
        <v>NULL</v>
      </c>
      <c r="AO50" s="26">
        <f t="shared" si="87"/>
        <v>0</v>
      </c>
      <c r="AP50" s="18" t="str">
        <f t="shared" si="55"/>
        <v>NULL</v>
      </c>
      <c r="AQ50" s="26">
        <f t="shared" si="88"/>
        <v>3.6</v>
      </c>
      <c r="AR50" s="18" t="str">
        <f t="shared" si="56"/>
        <v>NULL</v>
      </c>
      <c r="AS50" s="26">
        <f t="shared" si="89"/>
        <v>0</v>
      </c>
      <c r="AT50" s="18" t="str">
        <f t="shared" si="3"/>
        <v>NULL</v>
      </c>
      <c r="AU50" s="26">
        <f t="shared" si="90"/>
        <v>3.6</v>
      </c>
      <c r="AV50" s="18" t="str">
        <f t="shared" si="4"/>
        <v>NULL</v>
      </c>
      <c r="AW50" s="18" t="str">
        <f t="shared" si="5"/>
        <v>NULL</v>
      </c>
      <c r="AX50" s="26" t="str">
        <f t="shared" si="57"/>
        <v/>
      </c>
      <c r="AY50" s="18" t="str">
        <f t="shared" si="6"/>
        <v>NULL</v>
      </c>
      <c r="AZ50" s="26" t="str">
        <f t="shared" si="58"/>
        <v/>
      </c>
      <c r="BA50" s="18" t="str">
        <f t="shared" si="7"/>
        <v>NULL</v>
      </c>
      <c r="BB50" s="26">
        <f t="shared" si="82"/>
        <v>0</v>
      </c>
      <c r="BC50" s="18" t="str">
        <f t="shared" si="8"/>
        <v>NULL</v>
      </c>
      <c r="BD50" s="26">
        <f t="shared" si="75"/>
        <v>5.4</v>
      </c>
      <c r="BE50" s="18" t="str">
        <f t="shared" si="9"/>
        <v>NULL</v>
      </c>
      <c r="BF50" s="26">
        <f t="shared" si="76"/>
        <v>0</v>
      </c>
      <c r="BG50" s="18" t="str">
        <f t="shared" si="10"/>
        <v>NULL</v>
      </c>
      <c r="BH50" s="26">
        <f t="shared" si="77"/>
        <v>5.4</v>
      </c>
      <c r="BI50" s="18" t="str">
        <f t="shared" si="11"/>
        <v>NULL</v>
      </c>
      <c r="BJ50" s="18" t="str">
        <f t="shared" si="12"/>
        <v>NULL</v>
      </c>
      <c r="BK50" s="26" t="str">
        <f t="shared" si="59"/>
        <v/>
      </c>
      <c r="BL50" s="18" t="str">
        <f t="shared" si="13"/>
        <v>NULL</v>
      </c>
      <c r="BM50" s="26" t="str">
        <f t="shared" si="60"/>
        <v/>
      </c>
      <c r="BN50" s="18" t="str">
        <f t="shared" si="14"/>
        <v>NULL</v>
      </c>
      <c r="BO50" s="26">
        <f t="shared" si="78"/>
        <v>0</v>
      </c>
      <c r="BP50" s="18" t="str">
        <f t="shared" si="15"/>
        <v>NULL</v>
      </c>
      <c r="BQ50" s="26">
        <f t="shared" si="79"/>
        <v>5.4</v>
      </c>
      <c r="BR50" s="18" t="str">
        <f t="shared" si="16"/>
        <v>NULL</v>
      </c>
      <c r="BS50" s="26">
        <f t="shared" si="80"/>
        <v>0</v>
      </c>
      <c r="BT50" s="18" t="str">
        <f t="shared" si="17"/>
        <v>NULL</v>
      </c>
      <c r="BU50" s="26">
        <f t="shared" si="81"/>
        <v>5.4</v>
      </c>
      <c r="BV50" s="18">
        <f t="shared" si="18"/>
        <v>8</v>
      </c>
      <c r="BW50" s="18" t="str">
        <f t="shared" si="19"/>
        <v>向美娟</v>
      </c>
      <c r="BX50" s="26">
        <f t="shared" si="61"/>
        <v>0</v>
      </c>
      <c r="BY50" s="18" t="str">
        <f t="shared" si="20"/>
        <v>胡付松</v>
      </c>
      <c r="BZ50" s="26">
        <f t="shared" si="62"/>
        <v>18</v>
      </c>
      <c r="CA50" s="18" t="str">
        <f t="shared" si="21"/>
        <v>廖云虹</v>
      </c>
      <c r="CB50" s="26">
        <f t="shared" si="63"/>
        <v>0</v>
      </c>
      <c r="CC50" s="18" t="str">
        <f t="shared" si="22"/>
        <v>兰阿布</v>
      </c>
      <c r="CD50" s="26">
        <f t="shared" si="64"/>
        <v>18</v>
      </c>
      <c r="CE50" s="18" t="str">
        <f t="shared" si="23"/>
        <v>叶仁群</v>
      </c>
      <c r="CF50" s="26">
        <f t="shared" si="65"/>
        <v>0</v>
      </c>
      <c r="CG50" s="18" t="str">
        <f t="shared" si="24"/>
        <v>杨建</v>
      </c>
      <c r="CH50" s="26">
        <f t="shared" si="66"/>
        <v>18</v>
      </c>
      <c r="CI50" s="18">
        <f t="shared" si="25"/>
        <v>8</v>
      </c>
      <c r="CJ50" s="18" t="str">
        <f t="shared" si="26"/>
        <v>向美娟</v>
      </c>
      <c r="CK50" s="26">
        <f t="shared" si="67"/>
        <v>0</v>
      </c>
      <c r="CL50" s="18" t="str">
        <f t="shared" si="27"/>
        <v>胡付松</v>
      </c>
      <c r="CM50" s="26">
        <f t="shared" si="68"/>
        <v>18</v>
      </c>
      <c r="CN50" s="18" t="str">
        <f t="shared" si="28"/>
        <v>廖云虹</v>
      </c>
      <c r="CO50" s="26">
        <f t="shared" si="69"/>
        <v>0</v>
      </c>
      <c r="CP50" s="18" t="str">
        <f t="shared" si="29"/>
        <v>兰阿布</v>
      </c>
      <c r="CQ50" s="26">
        <f t="shared" si="70"/>
        <v>18</v>
      </c>
      <c r="CR50" s="18" t="str">
        <f t="shared" si="30"/>
        <v>叶仁群</v>
      </c>
      <c r="CS50" s="26">
        <f t="shared" si="71"/>
        <v>0</v>
      </c>
      <c r="CT50" s="18" t="str">
        <f t="shared" si="31"/>
        <v>杨建</v>
      </c>
      <c r="CU50" s="26">
        <f t="shared" si="72"/>
        <v>18</v>
      </c>
    </row>
    <row r="51" spans="1:99" s="2" customFormat="1" ht="15.75">
      <c r="A51" s="42" t="s">
        <v>237</v>
      </c>
      <c r="B51" s="40" t="s">
        <v>242</v>
      </c>
      <c r="C51" s="59" t="s">
        <v>42</v>
      </c>
      <c r="D51" s="9" t="s">
        <v>8</v>
      </c>
      <c r="E51" s="8" t="str">
        <f t="shared" si="0"/>
        <v/>
      </c>
      <c r="F51" s="9" t="str">
        <f t="shared" si="32"/>
        <v/>
      </c>
      <c r="G51" s="10" t="str">
        <f t="shared" si="1"/>
        <v/>
      </c>
      <c r="H51" s="10">
        <f t="shared" si="33"/>
        <v>105</v>
      </c>
      <c r="I51" s="10">
        <f t="shared" si="2"/>
        <v>72</v>
      </c>
      <c r="J51" s="10">
        <f t="shared" si="34"/>
        <v>50</v>
      </c>
      <c r="K51" s="16">
        <f t="shared" si="35"/>
        <v>42</v>
      </c>
      <c r="L51" s="10">
        <f t="shared" si="36"/>
        <v>44</v>
      </c>
      <c r="M51" s="10">
        <f t="shared" si="37"/>
        <v>65</v>
      </c>
      <c r="N51" s="10">
        <f t="shared" si="38"/>
        <v>378</v>
      </c>
      <c r="O51" s="17" t="str">
        <f t="shared" si="39"/>
        <v/>
      </c>
      <c r="P51" s="18">
        <f>IF($D51="理科",IF(AND($N51&gt;=分数线!$C$2,$H51&gt;=分数线!$D$2),36,IF($H51&gt;=分数线!$D$2,18,0)),IF($D51="文科",IF(AND($N51&gt;=分数线!$C$3,$H51&gt;=分数线!$D$3),36,IF($H51&gt;=分数线!$D$3,18,0))))</f>
        <v>18</v>
      </c>
      <c r="Q51" s="18">
        <f>IF($D51="理科",IF(AND($N51&gt;=分数线!$C$2,I51&gt;=分数线!$E$2),36,IF(I51&gt;=分数线!$E$2,18,0)),IF($D51="文科",IF(AND($N51&gt;=分数线!$C$3,I51&gt;=分数线!$E$3),36,IF(I51&gt;=分数线!$E$3,18,0))))</f>
        <v>0</v>
      </c>
      <c r="R51" s="18">
        <f>IF($D51="理科",IF(AND($N51&gt;=分数线!$C$2,J51&gt;=分数线!$F$2),36,IF(J51&gt;=分数线!$F$2,18,0)),IF($D51="文科",IF(AND($N51&gt;=分数线!$C$3,J51&gt;=分数线!$F$3),36,IF(J51&gt;=分数线!$F$3,18,0))))</f>
        <v>0</v>
      </c>
      <c r="S51" s="18">
        <f>IF($D51="理科",IF(AND($N51&gt;=分数线!$C$2,K51&gt;=分数线!$G$2),36,IF(K51&gt;=分数线!$G$2,18,0)),IF($D51="文科",IF(AND($N51&gt;=分数线!$C$3,K51&gt;=分数线!$G$3),36,IF(K51&gt;=分数线!$G$3,18,0))))</f>
        <v>0</v>
      </c>
      <c r="T51" s="18">
        <f>IF($D51="理科",IF(AND($N51&gt;=分数线!$C$2,L51&gt;=分数线!$H$2),36,IF(L51&gt;=分数线!$H$2,18,0)),IF($D51="文科",IF(AND($N51&gt;=分数线!$C$3,L51&gt;=分数线!$H$3),36,IF(L51&gt;=分数线!$H$3,18,0))))</f>
        <v>0</v>
      </c>
      <c r="U51" s="18">
        <f>IF($D51="理科",IF(AND($N51&gt;=分数线!$C$2,M51&gt;=分数线!$I$2),36,IF(M51&gt;=分数线!$I$2,18,0)),IF($D51="文科",IF(AND($N51&gt;=分数线!$C$3,M51&gt;=分数线!$I$3),36,IF(M51&gt;=分数线!$I$3,18,0))))</f>
        <v>0</v>
      </c>
      <c r="V51" s="18" t="str">
        <f t="shared" si="40"/>
        <v>NULL</v>
      </c>
      <c r="W51" s="18" t="str">
        <f t="shared" si="41"/>
        <v>NULL</v>
      </c>
      <c r="X51" s="26" t="str">
        <f t="shared" si="42"/>
        <v/>
      </c>
      <c r="Y51" s="18" t="str">
        <f t="shared" si="43"/>
        <v>NULL</v>
      </c>
      <c r="Z51" s="26" t="str">
        <f t="shared" si="44"/>
        <v/>
      </c>
      <c r="AA51" s="18" t="str">
        <f t="shared" si="45"/>
        <v>NULL</v>
      </c>
      <c r="AB51" s="26">
        <f t="shared" si="83"/>
        <v>0</v>
      </c>
      <c r="AC51" s="18" t="str">
        <f t="shared" si="46"/>
        <v>NULL</v>
      </c>
      <c r="AD51" s="26">
        <f t="shared" si="84"/>
        <v>0</v>
      </c>
      <c r="AE51" s="18" t="str">
        <f t="shared" si="47"/>
        <v>NULL</v>
      </c>
      <c r="AF51" s="26">
        <f t="shared" si="85"/>
        <v>0</v>
      </c>
      <c r="AG51" s="18" t="str">
        <f t="shared" si="48"/>
        <v>NULL</v>
      </c>
      <c r="AH51" s="26">
        <f t="shared" si="86"/>
        <v>0</v>
      </c>
      <c r="AI51" s="18" t="str">
        <f t="shared" si="49"/>
        <v>NULL</v>
      </c>
      <c r="AJ51" s="18" t="str">
        <f t="shared" si="50"/>
        <v>NULL</v>
      </c>
      <c r="AK51" s="26" t="str">
        <f t="shared" si="51"/>
        <v/>
      </c>
      <c r="AL51" s="18" t="str">
        <f t="shared" si="52"/>
        <v>NULL</v>
      </c>
      <c r="AM51" s="26" t="str">
        <f t="shared" si="53"/>
        <v/>
      </c>
      <c r="AN51" s="18" t="str">
        <f t="shared" si="54"/>
        <v>NULL</v>
      </c>
      <c r="AO51" s="26">
        <f t="shared" si="87"/>
        <v>0</v>
      </c>
      <c r="AP51" s="18" t="str">
        <f t="shared" si="55"/>
        <v>NULL</v>
      </c>
      <c r="AQ51" s="26">
        <f t="shared" si="88"/>
        <v>0</v>
      </c>
      <c r="AR51" s="18" t="str">
        <f t="shared" si="56"/>
        <v>NULL</v>
      </c>
      <c r="AS51" s="26">
        <f t="shared" si="89"/>
        <v>0</v>
      </c>
      <c r="AT51" s="18" t="str">
        <f t="shared" si="3"/>
        <v>NULL</v>
      </c>
      <c r="AU51" s="26">
        <f t="shared" si="90"/>
        <v>0</v>
      </c>
      <c r="AV51" s="18" t="str">
        <f t="shared" si="4"/>
        <v>NULL</v>
      </c>
      <c r="AW51" s="18" t="str">
        <f t="shared" si="5"/>
        <v>NULL</v>
      </c>
      <c r="AX51" s="26" t="str">
        <f t="shared" si="57"/>
        <v/>
      </c>
      <c r="AY51" s="18" t="str">
        <f t="shared" si="6"/>
        <v>NULL</v>
      </c>
      <c r="AZ51" s="26" t="str">
        <f t="shared" si="58"/>
        <v/>
      </c>
      <c r="BA51" s="18" t="str">
        <f t="shared" si="7"/>
        <v>NULL</v>
      </c>
      <c r="BB51" s="26">
        <f t="shared" si="82"/>
        <v>0</v>
      </c>
      <c r="BC51" s="18" t="str">
        <f t="shared" si="8"/>
        <v>NULL</v>
      </c>
      <c r="BD51" s="26">
        <f t="shared" si="75"/>
        <v>0</v>
      </c>
      <c r="BE51" s="18" t="str">
        <f t="shared" si="9"/>
        <v>NULL</v>
      </c>
      <c r="BF51" s="26">
        <f t="shared" si="76"/>
        <v>0</v>
      </c>
      <c r="BG51" s="18" t="str">
        <f t="shared" si="10"/>
        <v>NULL</v>
      </c>
      <c r="BH51" s="26">
        <f t="shared" si="77"/>
        <v>0</v>
      </c>
      <c r="BI51" s="18" t="str">
        <f t="shared" si="11"/>
        <v>NULL</v>
      </c>
      <c r="BJ51" s="18" t="str">
        <f t="shared" si="12"/>
        <v>NULL</v>
      </c>
      <c r="BK51" s="26" t="str">
        <f t="shared" si="59"/>
        <v/>
      </c>
      <c r="BL51" s="18" t="str">
        <f t="shared" si="13"/>
        <v>NULL</v>
      </c>
      <c r="BM51" s="26" t="str">
        <f t="shared" si="60"/>
        <v/>
      </c>
      <c r="BN51" s="18" t="str">
        <f t="shared" si="14"/>
        <v>NULL</v>
      </c>
      <c r="BO51" s="26">
        <f t="shared" si="78"/>
        <v>0</v>
      </c>
      <c r="BP51" s="18" t="str">
        <f t="shared" si="15"/>
        <v>NULL</v>
      </c>
      <c r="BQ51" s="26">
        <f t="shared" si="79"/>
        <v>0</v>
      </c>
      <c r="BR51" s="18" t="str">
        <f t="shared" si="16"/>
        <v>NULL</v>
      </c>
      <c r="BS51" s="26">
        <f t="shared" si="80"/>
        <v>0</v>
      </c>
      <c r="BT51" s="18" t="str">
        <f t="shared" si="17"/>
        <v>NULL</v>
      </c>
      <c r="BU51" s="26">
        <f t="shared" si="81"/>
        <v>0</v>
      </c>
      <c r="BV51" s="18">
        <f t="shared" si="18"/>
        <v>9</v>
      </c>
      <c r="BW51" s="18" t="str">
        <f t="shared" si="19"/>
        <v>张玉婷</v>
      </c>
      <c r="BX51" s="26">
        <f t="shared" si="61"/>
        <v>9</v>
      </c>
      <c r="BY51" s="18" t="str">
        <f t="shared" si="20"/>
        <v>黄金华</v>
      </c>
      <c r="BZ51" s="26">
        <f t="shared" si="62"/>
        <v>0</v>
      </c>
      <c r="CA51" s="18" t="str">
        <f t="shared" si="21"/>
        <v>廖云虹</v>
      </c>
      <c r="CB51" s="26">
        <f t="shared" si="63"/>
        <v>0</v>
      </c>
      <c r="CC51" s="18" t="str">
        <f t="shared" si="22"/>
        <v>高贵勇</v>
      </c>
      <c r="CD51" s="26">
        <f t="shared" si="64"/>
        <v>0</v>
      </c>
      <c r="CE51" s="18" t="str">
        <f t="shared" si="23"/>
        <v>刘厚江</v>
      </c>
      <c r="CF51" s="26">
        <f t="shared" si="65"/>
        <v>0</v>
      </c>
      <c r="CG51" s="18" t="str">
        <f t="shared" si="24"/>
        <v>卢祥</v>
      </c>
      <c r="CH51" s="26">
        <f t="shared" si="66"/>
        <v>0</v>
      </c>
      <c r="CI51" s="18">
        <f t="shared" si="25"/>
        <v>9</v>
      </c>
      <c r="CJ51" s="18" t="str">
        <f t="shared" si="26"/>
        <v>张玉婷</v>
      </c>
      <c r="CK51" s="26">
        <f t="shared" si="67"/>
        <v>9</v>
      </c>
      <c r="CL51" s="18" t="str">
        <f t="shared" si="27"/>
        <v>黄金华</v>
      </c>
      <c r="CM51" s="26">
        <f t="shared" si="68"/>
        <v>0</v>
      </c>
      <c r="CN51" s="18" t="str">
        <f t="shared" si="28"/>
        <v>廖云虹</v>
      </c>
      <c r="CO51" s="26">
        <f t="shared" si="69"/>
        <v>0</v>
      </c>
      <c r="CP51" s="18" t="str">
        <f t="shared" si="29"/>
        <v>高贵勇</v>
      </c>
      <c r="CQ51" s="26">
        <f t="shared" si="70"/>
        <v>0</v>
      </c>
      <c r="CR51" s="18" t="str">
        <f t="shared" si="30"/>
        <v>刘厚江</v>
      </c>
      <c r="CS51" s="26">
        <f t="shared" si="71"/>
        <v>0</v>
      </c>
      <c r="CT51" s="18" t="str">
        <f t="shared" si="31"/>
        <v>卢祥</v>
      </c>
      <c r="CU51" s="26">
        <f t="shared" si="72"/>
        <v>0</v>
      </c>
    </row>
    <row r="52" spans="1:99" s="2" customFormat="1" ht="15.75">
      <c r="A52" s="42" t="s">
        <v>51</v>
      </c>
      <c r="B52" s="40" t="s">
        <v>52</v>
      </c>
      <c r="C52" s="59" t="s">
        <v>42</v>
      </c>
      <c r="D52" s="9" t="s">
        <v>8</v>
      </c>
      <c r="E52" s="8" t="str">
        <f t="shared" si="0"/>
        <v/>
      </c>
      <c r="F52" s="9" t="str">
        <f t="shared" si="32"/>
        <v/>
      </c>
      <c r="G52" s="10" t="str">
        <f t="shared" si="1"/>
        <v/>
      </c>
      <c r="H52" s="10">
        <f t="shared" si="33"/>
        <v>88</v>
      </c>
      <c r="I52" s="10">
        <f t="shared" si="2"/>
        <v>60</v>
      </c>
      <c r="J52" s="10">
        <f t="shared" si="34"/>
        <v>61</v>
      </c>
      <c r="K52" s="16">
        <f t="shared" si="35"/>
        <v>31</v>
      </c>
      <c r="L52" s="10">
        <f t="shared" si="36"/>
        <v>34</v>
      </c>
      <c r="M52" s="10">
        <f t="shared" si="37"/>
        <v>49</v>
      </c>
      <c r="N52" s="10">
        <f t="shared" si="38"/>
        <v>323</v>
      </c>
      <c r="O52" s="17" t="str">
        <f t="shared" si="39"/>
        <v/>
      </c>
      <c r="P52" s="18">
        <f>IF($D52="理科",IF(AND($N52&gt;=分数线!$C$2,$H52&gt;=分数线!$D$2),36,IF($H52&gt;=分数线!$D$2,18,0)),IF($D52="文科",IF(AND($N52&gt;=分数线!$C$3,$H52&gt;=分数线!$D$3),36,IF($H52&gt;=分数线!$D$3,18,0))))</f>
        <v>0</v>
      </c>
      <c r="Q52" s="18">
        <f>IF($D52="理科",IF(AND($N52&gt;=分数线!$C$2,I52&gt;=分数线!$E$2),36,IF(I52&gt;=分数线!$E$2,18,0)),IF($D52="文科",IF(AND($N52&gt;=分数线!$C$3,I52&gt;=分数线!$E$3),36,IF(I52&gt;=分数线!$E$3,18,0))))</f>
        <v>0</v>
      </c>
      <c r="R52" s="18">
        <f>IF($D52="理科",IF(AND($N52&gt;=分数线!$C$2,J52&gt;=分数线!$F$2),36,IF(J52&gt;=分数线!$F$2,18,0)),IF($D52="文科",IF(AND($N52&gt;=分数线!$C$3,J52&gt;=分数线!$F$3),36,IF(J52&gt;=分数线!$F$3,18,0))))</f>
        <v>0</v>
      </c>
      <c r="S52" s="18">
        <f>IF($D52="理科",IF(AND($N52&gt;=分数线!$C$2,K52&gt;=分数线!$G$2),36,IF(K52&gt;=分数线!$G$2,18,0)),IF($D52="文科",IF(AND($N52&gt;=分数线!$C$3,K52&gt;=分数线!$G$3),36,IF(K52&gt;=分数线!$G$3,18,0))))</f>
        <v>0</v>
      </c>
      <c r="T52" s="18">
        <f>IF($D52="理科",IF(AND($N52&gt;=分数线!$C$2,L52&gt;=分数线!$H$2),36,IF(L52&gt;=分数线!$H$2,18,0)),IF($D52="文科",IF(AND($N52&gt;=分数线!$C$3,L52&gt;=分数线!$H$3),36,IF(L52&gt;=分数线!$H$3,18,0))))</f>
        <v>0</v>
      </c>
      <c r="U52" s="18">
        <f>IF($D52="理科",IF(AND($N52&gt;=分数线!$C$2,M52&gt;=分数线!$I$2),36,IF(M52&gt;=分数线!$I$2,18,0)),IF($D52="文科",IF(AND($N52&gt;=分数线!$C$3,M52&gt;=分数线!$I$3),36,IF(M52&gt;=分数线!$I$3,18,0))))</f>
        <v>0</v>
      </c>
      <c r="V52" s="18" t="str">
        <f t="shared" si="40"/>
        <v>NULL</v>
      </c>
      <c r="W52" s="18" t="str">
        <f t="shared" si="41"/>
        <v>NULL</v>
      </c>
      <c r="X52" s="26" t="str">
        <f>IF(C52="应届",P52*0.1,IF(C52="往届","","NULL"))</f>
        <v/>
      </c>
      <c r="Y52" s="18" t="str">
        <f t="shared" si="43"/>
        <v>NULL</v>
      </c>
      <c r="Z52" s="26" t="str">
        <f t="shared" si="44"/>
        <v/>
      </c>
      <c r="AA52" s="18" t="str">
        <f t="shared" si="45"/>
        <v>NULL</v>
      </c>
      <c r="AB52" s="26">
        <f t="shared" si="83"/>
        <v>0</v>
      </c>
      <c r="AC52" s="18" t="str">
        <f t="shared" si="46"/>
        <v>NULL</v>
      </c>
      <c r="AD52" s="26">
        <f t="shared" si="84"/>
        <v>0</v>
      </c>
      <c r="AE52" s="18" t="str">
        <f t="shared" si="47"/>
        <v>NULL</v>
      </c>
      <c r="AF52" s="26">
        <f t="shared" si="85"/>
        <v>0</v>
      </c>
      <c r="AG52" s="18" t="str">
        <f t="shared" si="48"/>
        <v>NULL</v>
      </c>
      <c r="AH52" s="26">
        <f t="shared" si="86"/>
        <v>0</v>
      </c>
      <c r="AI52" s="18" t="str">
        <f t="shared" si="49"/>
        <v>NULL</v>
      </c>
      <c r="AJ52" s="18" t="str">
        <f t="shared" si="50"/>
        <v>NULL</v>
      </c>
      <c r="AK52" s="26" t="str">
        <f t="shared" si="51"/>
        <v/>
      </c>
      <c r="AL52" s="18" t="str">
        <f t="shared" si="52"/>
        <v>NULL</v>
      </c>
      <c r="AM52" s="26" t="str">
        <f t="shared" si="53"/>
        <v/>
      </c>
      <c r="AN52" s="18" t="str">
        <f t="shared" si="54"/>
        <v>NULL</v>
      </c>
      <c r="AO52" s="26">
        <f t="shared" si="87"/>
        <v>0</v>
      </c>
      <c r="AP52" s="18" t="str">
        <f t="shared" si="55"/>
        <v>NULL</v>
      </c>
      <c r="AQ52" s="26">
        <f t="shared" si="88"/>
        <v>0</v>
      </c>
      <c r="AR52" s="18" t="str">
        <f t="shared" si="56"/>
        <v>NULL</v>
      </c>
      <c r="AS52" s="26">
        <f t="shared" si="89"/>
        <v>0</v>
      </c>
      <c r="AT52" s="18" t="str">
        <f t="shared" si="3"/>
        <v>NULL</v>
      </c>
      <c r="AU52" s="26">
        <f t="shared" si="90"/>
        <v>0</v>
      </c>
      <c r="AV52" s="18" t="str">
        <f t="shared" si="4"/>
        <v>NULL</v>
      </c>
      <c r="AW52" s="18" t="str">
        <f t="shared" si="5"/>
        <v>NULL</v>
      </c>
      <c r="AX52" s="26" t="str">
        <f t="shared" si="57"/>
        <v/>
      </c>
      <c r="AY52" s="18" t="str">
        <f t="shared" si="6"/>
        <v>NULL</v>
      </c>
      <c r="AZ52" s="26" t="str">
        <f t="shared" si="58"/>
        <v/>
      </c>
      <c r="BA52" s="18" t="str">
        <f t="shared" si="7"/>
        <v>NULL</v>
      </c>
      <c r="BB52" s="26">
        <f t="shared" si="82"/>
        <v>0</v>
      </c>
      <c r="BC52" s="18" t="str">
        <f t="shared" si="8"/>
        <v>NULL</v>
      </c>
      <c r="BD52" s="26">
        <f t="shared" si="75"/>
        <v>0</v>
      </c>
      <c r="BE52" s="18" t="str">
        <f t="shared" si="9"/>
        <v>NULL</v>
      </c>
      <c r="BF52" s="26">
        <f t="shared" si="76"/>
        <v>0</v>
      </c>
      <c r="BG52" s="18" t="str">
        <f t="shared" si="10"/>
        <v>NULL</v>
      </c>
      <c r="BH52" s="26">
        <f t="shared" si="77"/>
        <v>0</v>
      </c>
      <c r="BI52" s="18" t="str">
        <f t="shared" si="11"/>
        <v>NULL</v>
      </c>
      <c r="BJ52" s="18" t="str">
        <f t="shared" si="12"/>
        <v>NULL</v>
      </c>
      <c r="BK52" s="26" t="str">
        <f t="shared" si="59"/>
        <v/>
      </c>
      <c r="BL52" s="18" t="str">
        <f t="shared" si="13"/>
        <v>NULL</v>
      </c>
      <c r="BM52" s="26" t="str">
        <f t="shared" si="60"/>
        <v/>
      </c>
      <c r="BN52" s="18" t="str">
        <f t="shared" si="14"/>
        <v>NULL</v>
      </c>
      <c r="BO52" s="26">
        <f t="shared" si="78"/>
        <v>0</v>
      </c>
      <c r="BP52" s="18" t="str">
        <f t="shared" si="15"/>
        <v>NULL</v>
      </c>
      <c r="BQ52" s="26">
        <f t="shared" si="79"/>
        <v>0</v>
      </c>
      <c r="BR52" s="18" t="str">
        <f t="shared" si="16"/>
        <v>NULL</v>
      </c>
      <c r="BS52" s="26">
        <f t="shared" si="80"/>
        <v>0</v>
      </c>
      <c r="BT52" s="18" t="str">
        <f t="shared" si="17"/>
        <v>NULL</v>
      </c>
      <c r="BU52" s="26">
        <f t="shared" si="81"/>
        <v>0</v>
      </c>
      <c r="BV52" s="18" t="e">
        <f t="shared" si="18"/>
        <v>#N/A</v>
      </c>
      <c r="BW52" s="18" t="e">
        <f t="shared" si="19"/>
        <v>#N/A</v>
      </c>
      <c r="BX52" s="26">
        <f t="shared" si="61"/>
        <v>0</v>
      </c>
      <c r="BY52" s="18" t="e">
        <f t="shared" si="20"/>
        <v>#N/A</v>
      </c>
      <c r="BZ52" s="26">
        <f t="shared" si="62"/>
        <v>0</v>
      </c>
      <c r="CA52" s="18" t="str">
        <f t="shared" si="21"/>
        <v>廖云虹</v>
      </c>
      <c r="CB52" s="26">
        <f t="shared" si="63"/>
        <v>0</v>
      </c>
      <c r="CC52" s="18" t="e">
        <f t="shared" si="22"/>
        <v>#N/A</v>
      </c>
      <c r="CD52" s="26">
        <f t="shared" si="64"/>
        <v>0</v>
      </c>
      <c r="CE52" s="18" t="e">
        <f t="shared" si="23"/>
        <v>#N/A</v>
      </c>
      <c r="CF52" s="26">
        <f t="shared" si="65"/>
        <v>0</v>
      </c>
      <c r="CG52" s="18" t="e">
        <f t="shared" si="24"/>
        <v>#N/A</v>
      </c>
      <c r="CH52" s="26">
        <f t="shared" si="66"/>
        <v>0</v>
      </c>
      <c r="CI52" s="18">
        <f t="shared" si="25"/>
        <v>9</v>
      </c>
      <c r="CJ52" s="18" t="str">
        <f t="shared" si="26"/>
        <v>张玉婷</v>
      </c>
      <c r="CK52" s="26">
        <f t="shared" si="67"/>
        <v>0</v>
      </c>
      <c r="CL52" s="18" t="str">
        <f t="shared" si="27"/>
        <v>黄金华</v>
      </c>
      <c r="CM52" s="26">
        <f t="shared" si="68"/>
        <v>0</v>
      </c>
      <c r="CN52" s="18" t="str">
        <f t="shared" si="28"/>
        <v>廖云虹</v>
      </c>
      <c r="CO52" s="26">
        <f t="shared" si="69"/>
        <v>0</v>
      </c>
      <c r="CP52" s="18" t="str">
        <f t="shared" si="29"/>
        <v>高贵勇</v>
      </c>
      <c r="CQ52" s="26">
        <f t="shared" si="70"/>
        <v>0</v>
      </c>
      <c r="CR52" s="18" t="str">
        <f t="shared" si="30"/>
        <v>刘厚江</v>
      </c>
      <c r="CS52" s="26">
        <f t="shared" si="71"/>
        <v>0</v>
      </c>
      <c r="CT52" s="18" t="str">
        <f t="shared" si="31"/>
        <v>卢祥</v>
      </c>
      <c r="CU52" s="26">
        <f t="shared" si="72"/>
        <v>0</v>
      </c>
    </row>
    <row r="53" spans="1:99" s="2" customFormat="1" ht="15.75">
      <c r="A53" s="42" t="s">
        <v>192</v>
      </c>
      <c r="B53" s="40" t="s">
        <v>119</v>
      </c>
      <c r="C53" s="59" t="s">
        <v>42</v>
      </c>
      <c r="D53" s="9" t="s">
        <v>8</v>
      </c>
      <c r="E53" s="8" t="str">
        <f t="shared" ref="E53:E73" si="91">IF((VLOOKUP(B53,basicdata,4,FALSE))=0,"",VLOOKUP(B53,basicdata,4,FALSE))</f>
        <v/>
      </c>
      <c r="F53" s="9">
        <f t="shared" ref="F53:F73" si="92">IF((VLOOKUP(B53,basicdata,5,FALSE))=0,"",VLOOKUP(B53,basicdata,5,FALSE))</f>
        <v>1</v>
      </c>
      <c r="G53" s="10" t="str">
        <f t="shared" ref="G53:G73" si="93">IF((VLOOKUP(B53,basicdata,6,FALSE))=0,"",VLOOKUP(B53,basicdata,6,FALSE))</f>
        <v/>
      </c>
      <c r="H53" s="10">
        <f t="shared" ref="H53:H73" si="94">VLOOKUP(B53,basicdata,7,FALSE)</f>
        <v>101</v>
      </c>
      <c r="I53" s="10">
        <f t="shared" ref="I53:I73" si="95">VLOOKUP(B53,basicdata,8,FALSE)</f>
        <v>82</v>
      </c>
      <c r="J53" s="10">
        <f t="shared" ref="J53:J73" si="96">VLOOKUP(B53,basicdata,9,FALSE)</f>
        <v>53</v>
      </c>
      <c r="K53" s="16">
        <f t="shared" ref="K53:K73" si="97">VLOOKUP(B53,basicdata,10,FALSE)</f>
        <v>62</v>
      </c>
      <c r="L53" s="10">
        <f t="shared" ref="L53:L73" si="98">VLOOKUP(B53,basicdata,11,FALSE)</f>
        <v>62</v>
      </c>
      <c r="M53" s="10">
        <f t="shared" ref="M53:M73" si="99">VLOOKUP(B53,basicdata,12,FALSE)</f>
        <v>69.5</v>
      </c>
      <c r="N53" s="10">
        <f t="shared" ref="N53:N73" si="100">VLOOKUP(B53,basicdata,13,FALSE)</f>
        <v>430</v>
      </c>
      <c r="O53" s="17" t="str">
        <f t="shared" ref="O53:O73" si="101">IF((VLOOKUP(B53,basicdata,14,FALSE))=0,"",VLOOKUP(B53,basicdata,14,FALSE))</f>
        <v/>
      </c>
      <c r="P53" s="18">
        <f>IF($D53="理科",IF(AND($N53&gt;=分数线!$C$2,$H53&gt;=分数线!$D$2),36,IF($H53&gt;=分数线!$D$2,18,0)),IF($D53="文科",IF(AND($N53&gt;=分数线!$C$3,$H53&gt;=分数线!$D$3),36,IF($H53&gt;=分数线!$D$3,18,0))))</f>
        <v>0</v>
      </c>
      <c r="Q53" s="18">
        <f>IF($D53="理科",IF(AND($N53&gt;=分数线!$C$2,I53&gt;=分数线!$E$2),36,IF(I53&gt;=分数线!$E$2,18,0)),IF($D53="文科",IF(AND($N53&gt;=分数线!$C$3,I53&gt;=分数线!$E$3),36,IF(I53&gt;=分数线!$E$3,18,0))))</f>
        <v>18</v>
      </c>
      <c r="R53" s="18">
        <f>IF($D53="理科",IF(AND($N53&gt;=分数线!$C$2,J53&gt;=分数线!$F$2),36,IF(J53&gt;=分数线!$F$2,18,0)),IF($D53="文科",IF(AND($N53&gt;=分数线!$C$3,J53&gt;=分数线!$F$3),36,IF(J53&gt;=分数线!$F$3,18,0))))</f>
        <v>0</v>
      </c>
      <c r="S53" s="18">
        <f>IF($D53="理科",IF(AND($N53&gt;=分数线!$C$2,K53&gt;=分数线!$G$2),36,IF(K53&gt;=分数线!$G$2,18,0)),IF($D53="文科",IF(AND($N53&gt;=分数线!$C$3,K53&gt;=分数线!$G$3),36,IF(K53&gt;=分数线!$G$3,18,0))))</f>
        <v>18</v>
      </c>
      <c r="T53" s="18">
        <f>IF($D53="理科",IF(AND($N53&gt;=分数线!$C$2,L53&gt;=分数线!$H$2),36,IF(L53&gt;=分数线!$H$2,18,0)),IF($D53="文科",IF(AND($N53&gt;=分数线!$C$3,L53&gt;=分数线!$H$3),36,IF(L53&gt;=分数线!$H$3,18,0))))</f>
        <v>18</v>
      </c>
      <c r="U53" s="18">
        <f>IF($D53="理科",IF(AND($N53&gt;=分数线!$C$2,M53&gt;=分数线!$I$2),36,IF(M53&gt;=分数线!$I$2,18,0)),IF($D53="文科",IF(AND($N53&gt;=分数线!$C$3,M53&gt;=分数线!$I$3),36,IF(M53&gt;=分数线!$I$3,18,0))))</f>
        <v>18</v>
      </c>
      <c r="V53" s="18" t="str">
        <f t="shared" si="40"/>
        <v>NULL</v>
      </c>
      <c r="W53" s="18" t="str">
        <f t="shared" si="41"/>
        <v>NULL</v>
      </c>
      <c r="X53" s="26" t="str">
        <f t="shared" ref="X53:X73" si="102">IF(C53="应届",P53*0.1,IF(C53="往届","","NULL"))</f>
        <v/>
      </c>
      <c r="Y53" s="18" t="str">
        <f t="shared" si="43"/>
        <v>NULL</v>
      </c>
      <c r="Z53" s="26" t="str">
        <f t="shared" si="44"/>
        <v/>
      </c>
      <c r="AA53" s="18" t="str">
        <f t="shared" si="45"/>
        <v>NULL</v>
      </c>
      <c r="AB53" s="26"/>
      <c r="AC53" s="18" t="str">
        <f t="shared" si="46"/>
        <v>NULL</v>
      </c>
      <c r="AD53" s="26"/>
      <c r="AE53" s="18" t="str">
        <f t="shared" si="47"/>
        <v>NULL</v>
      </c>
      <c r="AF53" s="26"/>
      <c r="AG53" s="18" t="str">
        <f t="shared" si="48"/>
        <v>NULL</v>
      </c>
      <c r="AH53" s="26"/>
      <c r="AI53" s="18" t="str">
        <f t="shared" si="49"/>
        <v>NULL</v>
      </c>
      <c r="AJ53" s="18" t="str">
        <f t="shared" si="50"/>
        <v>NULL</v>
      </c>
      <c r="AK53" s="26" t="str">
        <f t="shared" si="51"/>
        <v/>
      </c>
      <c r="AL53" s="18" t="str">
        <f t="shared" si="52"/>
        <v>NULL</v>
      </c>
      <c r="AM53" s="26" t="str">
        <f t="shared" si="53"/>
        <v/>
      </c>
      <c r="AN53" s="18" t="str">
        <f t="shared" si="54"/>
        <v>NULL</v>
      </c>
      <c r="AO53" s="26"/>
      <c r="AP53" s="18" t="str">
        <f t="shared" si="55"/>
        <v>NULL</v>
      </c>
      <c r="AQ53" s="26"/>
      <c r="AR53" s="18" t="str">
        <f t="shared" si="56"/>
        <v>NULL</v>
      </c>
      <c r="AS53" s="26"/>
      <c r="AT53" s="18" t="str">
        <f t="shared" si="3"/>
        <v>NULL</v>
      </c>
      <c r="AU53" s="26"/>
      <c r="AV53" s="18" t="str">
        <f t="shared" si="4"/>
        <v>NULL</v>
      </c>
      <c r="AW53" s="18" t="str">
        <f t="shared" si="5"/>
        <v>NULL</v>
      </c>
      <c r="AX53" s="26" t="str">
        <f t="shared" si="57"/>
        <v/>
      </c>
      <c r="AY53" s="18" t="str">
        <f t="shared" si="6"/>
        <v>NULL</v>
      </c>
      <c r="AZ53" s="26" t="str">
        <f t="shared" si="58"/>
        <v/>
      </c>
      <c r="BA53" s="18" t="str">
        <f t="shared" si="7"/>
        <v>NULL</v>
      </c>
      <c r="BB53" s="26"/>
      <c r="BC53" s="18" t="str">
        <f t="shared" si="8"/>
        <v>NULL</v>
      </c>
      <c r="BD53" s="26"/>
      <c r="BE53" s="18" t="str">
        <f t="shared" si="9"/>
        <v>NULL</v>
      </c>
      <c r="BF53" s="26"/>
      <c r="BG53" s="18" t="str">
        <f t="shared" si="10"/>
        <v>NULL</v>
      </c>
      <c r="BH53" s="26"/>
      <c r="BI53" s="18" t="str">
        <f t="shared" si="11"/>
        <v>NULL</v>
      </c>
      <c r="BJ53" s="18" t="str">
        <f t="shared" si="12"/>
        <v>NULL</v>
      </c>
      <c r="BK53" s="26" t="str">
        <f t="shared" si="59"/>
        <v/>
      </c>
      <c r="BL53" s="18" t="str">
        <f t="shared" si="13"/>
        <v>NULL</v>
      </c>
      <c r="BM53" s="26" t="str">
        <f t="shared" si="60"/>
        <v/>
      </c>
      <c r="BN53" s="18" t="str">
        <f t="shared" si="14"/>
        <v>NULL</v>
      </c>
      <c r="BO53" s="26"/>
      <c r="BP53" s="18" t="str">
        <f t="shared" si="15"/>
        <v>NULL</v>
      </c>
      <c r="BQ53" s="26"/>
      <c r="BR53" s="18" t="str">
        <f t="shared" si="16"/>
        <v>NULL</v>
      </c>
      <c r="BS53" s="26"/>
      <c r="BT53" s="18" t="str">
        <f t="shared" si="17"/>
        <v>NULL</v>
      </c>
      <c r="BU53" s="26"/>
      <c r="BV53" s="18">
        <f t="shared" si="18"/>
        <v>10</v>
      </c>
      <c r="BW53" s="18" t="str">
        <f t="shared" si="19"/>
        <v>向美娟</v>
      </c>
      <c r="BX53" s="26">
        <f t="shared" si="61"/>
        <v>0</v>
      </c>
      <c r="BY53" s="18" t="str">
        <f t="shared" si="20"/>
        <v>潘勇</v>
      </c>
      <c r="BZ53" s="26">
        <f t="shared" si="62"/>
        <v>9</v>
      </c>
      <c r="CA53" s="18" t="str">
        <f t="shared" si="21"/>
        <v>赵顺诚</v>
      </c>
      <c r="CB53" s="26">
        <f t="shared" si="63"/>
        <v>0</v>
      </c>
      <c r="CC53" s="18" t="str">
        <f t="shared" si="22"/>
        <v>王友春</v>
      </c>
      <c r="CD53" s="26">
        <f t="shared" si="64"/>
        <v>9</v>
      </c>
      <c r="CE53" s="18" t="str">
        <f t="shared" si="23"/>
        <v>陈文惠</v>
      </c>
      <c r="CF53" s="26">
        <f t="shared" si="65"/>
        <v>9</v>
      </c>
      <c r="CG53" s="18" t="str">
        <f t="shared" si="24"/>
        <v>田友米</v>
      </c>
      <c r="CH53" s="26">
        <f t="shared" si="66"/>
        <v>9</v>
      </c>
      <c r="CI53" s="18">
        <f t="shared" si="25"/>
        <v>10</v>
      </c>
      <c r="CJ53" s="18" t="str">
        <f t="shared" si="26"/>
        <v>向美娟</v>
      </c>
      <c r="CK53" s="26">
        <f t="shared" si="67"/>
        <v>0</v>
      </c>
      <c r="CL53" s="18" t="str">
        <f t="shared" si="27"/>
        <v>潘勇</v>
      </c>
      <c r="CM53" s="26">
        <f t="shared" si="68"/>
        <v>9</v>
      </c>
      <c r="CN53" s="18" t="str">
        <f t="shared" si="28"/>
        <v>赵顺诚</v>
      </c>
      <c r="CO53" s="26">
        <f t="shared" si="69"/>
        <v>0</v>
      </c>
      <c r="CP53" s="18" t="str">
        <f t="shared" si="29"/>
        <v>王友春</v>
      </c>
      <c r="CQ53" s="26">
        <f t="shared" si="70"/>
        <v>9</v>
      </c>
      <c r="CR53" s="18" t="str">
        <f t="shared" si="30"/>
        <v>陈文惠</v>
      </c>
      <c r="CS53" s="26">
        <f t="shared" si="71"/>
        <v>9</v>
      </c>
      <c r="CT53" s="18" t="str">
        <f t="shared" si="31"/>
        <v>田友米</v>
      </c>
      <c r="CU53" s="26">
        <f t="shared" si="72"/>
        <v>9</v>
      </c>
    </row>
    <row r="54" spans="1:99" s="2" customFormat="1" ht="15.75">
      <c r="A54" s="42" t="s">
        <v>206</v>
      </c>
      <c r="B54" s="40" t="s">
        <v>134</v>
      </c>
      <c r="C54" s="59" t="s">
        <v>42</v>
      </c>
      <c r="D54" s="9" t="s">
        <v>8</v>
      </c>
      <c r="E54" s="8" t="str">
        <f t="shared" si="91"/>
        <v/>
      </c>
      <c r="F54" s="9">
        <f t="shared" si="92"/>
        <v>1</v>
      </c>
      <c r="G54" s="10" t="str">
        <f t="shared" si="93"/>
        <v/>
      </c>
      <c r="H54" s="10">
        <f t="shared" si="94"/>
        <v>113</v>
      </c>
      <c r="I54" s="10">
        <f t="shared" si="95"/>
        <v>78</v>
      </c>
      <c r="J54" s="10">
        <f t="shared" si="96"/>
        <v>111</v>
      </c>
      <c r="K54" s="16">
        <f t="shared" si="97"/>
        <v>51.5</v>
      </c>
      <c r="L54" s="10">
        <f t="shared" si="98"/>
        <v>68</v>
      </c>
      <c r="M54" s="10">
        <f t="shared" si="99"/>
        <v>72</v>
      </c>
      <c r="N54" s="10">
        <f t="shared" si="100"/>
        <v>494</v>
      </c>
      <c r="O54" s="17" t="str">
        <f t="shared" si="101"/>
        <v/>
      </c>
      <c r="P54" s="18">
        <f>IF($D54="理科",IF(AND($N54&gt;=分数线!$C$2,$H54&gt;=分数线!$D$2),36,IF($H54&gt;=分数线!$D$2,18,0)),IF($D54="文科",IF(AND($N54&gt;=分数线!$C$3,$H54&gt;=分数线!$D$3),36,IF($H54&gt;=分数线!$D$3,18,0))))</f>
        <v>36</v>
      </c>
      <c r="Q54" s="18">
        <f>IF($D54="理科",IF(AND($N54&gt;=分数线!$C$2,I54&gt;=分数线!$E$2),36,IF(I54&gt;=分数线!$E$2,18,0)),IF($D54="文科",IF(AND($N54&gt;=分数线!$C$3,I54&gt;=分数线!$E$3),36,IF(I54&gt;=分数线!$E$3,18,0))))</f>
        <v>36</v>
      </c>
      <c r="R54" s="18">
        <f>IF($D54="理科",IF(AND($N54&gt;=分数线!$C$2,J54&gt;=分数线!$F$2),36,IF(J54&gt;=分数线!$F$2,18,0)),IF($D54="文科",IF(AND($N54&gt;=分数线!$C$3,J54&gt;=分数线!$F$3),36,IF(J54&gt;=分数线!$F$3,18,0))))</f>
        <v>36</v>
      </c>
      <c r="S54" s="18">
        <f>IF($D54="理科",IF(AND($N54&gt;=分数线!$C$2,K54&gt;=分数线!$G$2),36,IF(K54&gt;=分数线!$G$2,18,0)),IF($D54="文科",IF(AND($N54&gt;=分数线!$C$3,K54&gt;=分数线!$G$3),36,IF(K54&gt;=分数线!$G$3,18,0))))</f>
        <v>36</v>
      </c>
      <c r="T54" s="18">
        <f>IF($D54="理科",IF(AND($N54&gt;=分数线!$C$2,L54&gt;=分数线!$H$2),36,IF(L54&gt;=分数线!$H$2,18,0)),IF($D54="文科",IF(AND($N54&gt;=分数线!$C$3,L54&gt;=分数线!$H$3),36,IF(L54&gt;=分数线!$H$3,18,0))))</f>
        <v>36</v>
      </c>
      <c r="U54" s="18">
        <f>IF($D54="理科",IF(AND($N54&gt;=分数线!$C$2,M54&gt;=分数线!$I$2),36,IF(M54&gt;=分数线!$I$2,18,0)),IF($D54="文科",IF(AND($N54&gt;=分数线!$C$3,M54&gt;=分数线!$I$3),36,IF(M54&gt;=分数线!$I$3,18,0))))</f>
        <v>36</v>
      </c>
      <c r="V54" s="18" t="str">
        <f t="shared" si="40"/>
        <v>NULL</v>
      </c>
      <c r="W54" s="18" t="str">
        <f t="shared" si="41"/>
        <v>NULL</v>
      </c>
      <c r="X54" s="26" t="str">
        <f t="shared" si="102"/>
        <v/>
      </c>
      <c r="Y54" s="18" t="str">
        <f t="shared" si="43"/>
        <v>NULL</v>
      </c>
      <c r="Z54" s="26" t="str">
        <f t="shared" si="44"/>
        <v/>
      </c>
      <c r="AA54" s="18" t="str">
        <f t="shared" si="45"/>
        <v>NULL</v>
      </c>
      <c r="AB54" s="26"/>
      <c r="AC54" s="18" t="str">
        <f t="shared" si="46"/>
        <v>NULL</v>
      </c>
      <c r="AD54" s="26"/>
      <c r="AE54" s="18" t="str">
        <f t="shared" si="47"/>
        <v>NULL</v>
      </c>
      <c r="AF54" s="26"/>
      <c r="AG54" s="18" t="str">
        <f t="shared" si="48"/>
        <v>NULL</v>
      </c>
      <c r="AH54" s="26"/>
      <c r="AI54" s="18" t="str">
        <f t="shared" si="49"/>
        <v>NULL</v>
      </c>
      <c r="AJ54" s="18" t="str">
        <f t="shared" si="50"/>
        <v>NULL</v>
      </c>
      <c r="AK54" s="26" t="str">
        <f t="shared" si="51"/>
        <v/>
      </c>
      <c r="AL54" s="18" t="str">
        <f t="shared" si="52"/>
        <v>NULL</v>
      </c>
      <c r="AM54" s="26" t="str">
        <f t="shared" si="53"/>
        <v/>
      </c>
      <c r="AN54" s="18" t="str">
        <f t="shared" si="54"/>
        <v>NULL</v>
      </c>
      <c r="AO54" s="26"/>
      <c r="AP54" s="18" t="str">
        <f t="shared" si="55"/>
        <v>NULL</v>
      </c>
      <c r="AQ54" s="26"/>
      <c r="AR54" s="18" t="str">
        <f t="shared" si="56"/>
        <v>NULL</v>
      </c>
      <c r="AS54" s="26"/>
      <c r="AT54" s="18" t="str">
        <f t="shared" si="3"/>
        <v>NULL</v>
      </c>
      <c r="AU54" s="26"/>
      <c r="AV54" s="18" t="str">
        <f t="shared" si="4"/>
        <v>NULL</v>
      </c>
      <c r="AW54" s="18" t="str">
        <f t="shared" si="5"/>
        <v>NULL</v>
      </c>
      <c r="AX54" s="26" t="str">
        <f t="shared" si="57"/>
        <v/>
      </c>
      <c r="AY54" s="18" t="str">
        <f t="shared" si="6"/>
        <v>NULL</v>
      </c>
      <c r="AZ54" s="26" t="str">
        <f t="shared" si="58"/>
        <v/>
      </c>
      <c r="BA54" s="18" t="str">
        <f t="shared" si="7"/>
        <v>NULL</v>
      </c>
      <c r="BB54" s="26"/>
      <c r="BC54" s="18" t="str">
        <f t="shared" si="8"/>
        <v>NULL</v>
      </c>
      <c r="BD54" s="26"/>
      <c r="BE54" s="18" t="str">
        <f t="shared" si="9"/>
        <v>NULL</v>
      </c>
      <c r="BF54" s="26"/>
      <c r="BG54" s="18" t="str">
        <f t="shared" si="10"/>
        <v>NULL</v>
      </c>
      <c r="BH54" s="26"/>
      <c r="BI54" s="18" t="str">
        <f t="shared" si="11"/>
        <v>NULL</v>
      </c>
      <c r="BJ54" s="18" t="str">
        <f t="shared" si="12"/>
        <v>NULL</v>
      </c>
      <c r="BK54" s="26" t="str">
        <f t="shared" si="59"/>
        <v/>
      </c>
      <c r="BL54" s="18" t="str">
        <f t="shared" si="13"/>
        <v>NULL</v>
      </c>
      <c r="BM54" s="26" t="str">
        <f t="shared" si="60"/>
        <v/>
      </c>
      <c r="BN54" s="18" t="str">
        <f t="shared" si="14"/>
        <v>NULL</v>
      </c>
      <c r="BO54" s="26"/>
      <c r="BP54" s="18" t="str">
        <f t="shared" si="15"/>
        <v>NULL</v>
      </c>
      <c r="BQ54" s="26"/>
      <c r="BR54" s="18" t="str">
        <f t="shared" si="16"/>
        <v>NULL</v>
      </c>
      <c r="BS54" s="26"/>
      <c r="BT54" s="18" t="str">
        <f t="shared" si="17"/>
        <v>NULL</v>
      </c>
      <c r="BU54" s="26"/>
      <c r="BV54" s="18" t="e">
        <f t="shared" si="18"/>
        <v>#N/A</v>
      </c>
      <c r="BW54" s="18" t="e">
        <f t="shared" si="19"/>
        <v>#N/A</v>
      </c>
      <c r="BX54" s="26">
        <f t="shared" si="61"/>
        <v>18</v>
      </c>
      <c r="BY54" s="18" t="e">
        <f t="shared" si="20"/>
        <v>#N/A</v>
      </c>
      <c r="BZ54" s="26">
        <f t="shared" si="62"/>
        <v>18</v>
      </c>
      <c r="CA54" s="18" t="str">
        <f t="shared" si="21"/>
        <v>赵顺诚</v>
      </c>
      <c r="CB54" s="26">
        <f t="shared" si="63"/>
        <v>18</v>
      </c>
      <c r="CC54" s="18" t="e">
        <f t="shared" si="22"/>
        <v>#N/A</v>
      </c>
      <c r="CD54" s="26">
        <f t="shared" si="64"/>
        <v>18</v>
      </c>
      <c r="CE54" s="18" t="e">
        <f t="shared" si="23"/>
        <v>#N/A</v>
      </c>
      <c r="CF54" s="26">
        <f t="shared" si="65"/>
        <v>18</v>
      </c>
      <c r="CG54" s="18" t="e">
        <f t="shared" si="24"/>
        <v>#N/A</v>
      </c>
      <c r="CH54" s="26">
        <f t="shared" si="66"/>
        <v>18</v>
      </c>
      <c r="CI54" s="18">
        <f t="shared" si="25"/>
        <v>10</v>
      </c>
      <c r="CJ54" s="18" t="str">
        <f t="shared" si="26"/>
        <v>向美娟</v>
      </c>
      <c r="CK54" s="26">
        <f t="shared" si="67"/>
        <v>18</v>
      </c>
      <c r="CL54" s="18" t="str">
        <f t="shared" si="27"/>
        <v>潘勇</v>
      </c>
      <c r="CM54" s="26">
        <f t="shared" si="68"/>
        <v>18</v>
      </c>
      <c r="CN54" s="18" t="str">
        <f t="shared" si="28"/>
        <v>赵顺诚</v>
      </c>
      <c r="CO54" s="26">
        <f t="shared" si="69"/>
        <v>18</v>
      </c>
      <c r="CP54" s="18" t="str">
        <f t="shared" si="29"/>
        <v>王友春</v>
      </c>
      <c r="CQ54" s="26">
        <f t="shared" si="70"/>
        <v>18</v>
      </c>
      <c r="CR54" s="18" t="str">
        <f t="shared" si="30"/>
        <v>陈文惠</v>
      </c>
      <c r="CS54" s="26">
        <f t="shared" si="71"/>
        <v>18</v>
      </c>
      <c r="CT54" s="18" t="str">
        <f t="shared" si="31"/>
        <v>田友米</v>
      </c>
      <c r="CU54" s="26">
        <f t="shared" si="72"/>
        <v>18</v>
      </c>
    </row>
    <row r="55" spans="1:99" s="2" customFormat="1" ht="15.75">
      <c r="A55" s="42" t="s">
        <v>201</v>
      </c>
      <c r="B55" s="40" t="s">
        <v>128</v>
      </c>
      <c r="C55" s="59" t="s">
        <v>42</v>
      </c>
      <c r="D55" s="9" t="s">
        <v>8</v>
      </c>
      <c r="E55" s="8" t="str">
        <f t="shared" si="91"/>
        <v/>
      </c>
      <c r="F55" s="9">
        <f t="shared" si="92"/>
        <v>1</v>
      </c>
      <c r="G55" s="10" t="str">
        <f t="shared" si="93"/>
        <v/>
      </c>
      <c r="H55" s="10">
        <f t="shared" si="94"/>
        <v>112</v>
      </c>
      <c r="I55" s="10">
        <f t="shared" si="95"/>
        <v>69</v>
      </c>
      <c r="J55" s="10">
        <f t="shared" si="96"/>
        <v>84</v>
      </c>
      <c r="K55" s="16">
        <f t="shared" si="97"/>
        <v>59</v>
      </c>
      <c r="L55" s="10">
        <f t="shared" si="98"/>
        <v>58</v>
      </c>
      <c r="M55" s="10">
        <f t="shared" si="99"/>
        <v>75.5</v>
      </c>
      <c r="N55" s="10">
        <f t="shared" si="100"/>
        <v>458</v>
      </c>
      <c r="O55" s="17" t="str">
        <f t="shared" si="101"/>
        <v/>
      </c>
      <c r="P55" s="18">
        <f>IF($D55="理科",IF(AND($N55&gt;=分数线!$C$2,$H55&gt;=分数线!$D$2),36,IF($H55&gt;=分数线!$D$2,18,0)),IF($D55="文科",IF(AND($N55&gt;=分数线!$C$3,$H55&gt;=分数线!$D$3),36,IF($H55&gt;=分数线!$D$3,18,0))))</f>
        <v>36</v>
      </c>
      <c r="Q55" s="18">
        <f>IF($D55="理科",IF(AND($N55&gt;=分数线!$C$2,I55&gt;=分数线!$E$2),36,IF(I55&gt;=分数线!$E$2,18,0)),IF($D55="文科",IF(AND($N55&gt;=分数线!$C$3,I55&gt;=分数线!$E$3),36,IF(I55&gt;=分数线!$E$3,18,0))))</f>
        <v>0</v>
      </c>
      <c r="R55" s="18">
        <f>IF($D55="理科",IF(AND($N55&gt;=分数线!$C$2,J55&gt;=分数线!$F$2),36,IF(J55&gt;=分数线!$F$2,18,0)),IF($D55="文科",IF(AND($N55&gt;=分数线!$C$3,J55&gt;=分数线!$F$3),36,IF(J55&gt;=分数线!$F$3,18,0))))</f>
        <v>0</v>
      </c>
      <c r="S55" s="18">
        <f>IF($D55="理科",IF(AND($N55&gt;=分数线!$C$2,K55&gt;=分数线!$G$2),36,IF(K55&gt;=分数线!$G$2,18,0)),IF($D55="文科",IF(AND($N55&gt;=分数线!$C$3,K55&gt;=分数线!$G$3),36,IF(K55&gt;=分数线!$G$3,18,0))))</f>
        <v>36</v>
      </c>
      <c r="T55" s="18">
        <f>IF($D55="理科",IF(AND($N55&gt;=分数线!$C$2,L55&gt;=分数线!$H$2),36,IF(L55&gt;=分数线!$H$2,18,0)),IF($D55="文科",IF(AND($N55&gt;=分数线!$C$3,L55&gt;=分数线!$H$3),36,IF(L55&gt;=分数线!$H$3,18,0))))</f>
        <v>0</v>
      </c>
      <c r="U55" s="18">
        <f>IF($D55="理科",IF(AND($N55&gt;=分数线!$C$2,M55&gt;=分数线!$I$2),36,IF(M55&gt;=分数线!$I$2,18,0)),IF($D55="文科",IF(AND($N55&gt;=分数线!$C$3,M55&gt;=分数线!$I$3),36,IF(M55&gt;=分数线!$I$3,18,0))))</f>
        <v>36</v>
      </c>
      <c r="V55" s="18" t="str">
        <f t="shared" si="40"/>
        <v>NULL</v>
      </c>
      <c r="W55" s="18" t="str">
        <f t="shared" si="41"/>
        <v>NULL</v>
      </c>
      <c r="X55" s="26" t="str">
        <f t="shared" si="102"/>
        <v/>
      </c>
      <c r="Y55" s="18" t="str">
        <f t="shared" si="43"/>
        <v>NULL</v>
      </c>
      <c r="Z55" s="26" t="str">
        <f t="shared" si="44"/>
        <v/>
      </c>
      <c r="AA55" s="18" t="str">
        <f t="shared" si="45"/>
        <v>NULL</v>
      </c>
      <c r="AB55" s="26"/>
      <c r="AC55" s="18" t="str">
        <f t="shared" si="46"/>
        <v>NULL</v>
      </c>
      <c r="AD55" s="26"/>
      <c r="AE55" s="18" t="str">
        <f t="shared" si="47"/>
        <v>NULL</v>
      </c>
      <c r="AF55" s="26"/>
      <c r="AG55" s="18" t="str">
        <f t="shared" si="48"/>
        <v>NULL</v>
      </c>
      <c r="AH55" s="26"/>
      <c r="AI55" s="18" t="str">
        <f t="shared" si="49"/>
        <v>NULL</v>
      </c>
      <c r="AJ55" s="18" t="str">
        <f t="shared" si="50"/>
        <v>NULL</v>
      </c>
      <c r="AK55" s="26" t="str">
        <f t="shared" si="51"/>
        <v/>
      </c>
      <c r="AL55" s="18" t="str">
        <f t="shared" si="52"/>
        <v>NULL</v>
      </c>
      <c r="AM55" s="26" t="str">
        <f t="shared" si="53"/>
        <v/>
      </c>
      <c r="AN55" s="18" t="str">
        <f t="shared" si="54"/>
        <v>NULL</v>
      </c>
      <c r="AO55" s="26"/>
      <c r="AP55" s="18" t="str">
        <f t="shared" si="55"/>
        <v>NULL</v>
      </c>
      <c r="AQ55" s="26"/>
      <c r="AR55" s="18" t="str">
        <f t="shared" si="56"/>
        <v>NULL</v>
      </c>
      <c r="AS55" s="26"/>
      <c r="AT55" s="18" t="str">
        <f t="shared" si="3"/>
        <v>NULL</v>
      </c>
      <c r="AU55" s="26"/>
      <c r="AV55" s="18" t="str">
        <f t="shared" si="4"/>
        <v>NULL</v>
      </c>
      <c r="AW55" s="18" t="str">
        <f t="shared" si="5"/>
        <v>NULL</v>
      </c>
      <c r="AX55" s="26" t="str">
        <f t="shared" si="57"/>
        <v/>
      </c>
      <c r="AY55" s="18" t="str">
        <f t="shared" si="6"/>
        <v>NULL</v>
      </c>
      <c r="AZ55" s="26" t="str">
        <f t="shared" si="58"/>
        <v/>
      </c>
      <c r="BA55" s="18" t="str">
        <f t="shared" si="7"/>
        <v>NULL</v>
      </c>
      <c r="BB55" s="26"/>
      <c r="BC55" s="18" t="str">
        <f t="shared" si="8"/>
        <v>NULL</v>
      </c>
      <c r="BD55" s="26"/>
      <c r="BE55" s="18" t="str">
        <f t="shared" si="9"/>
        <v>NULL</v>
      </c>
      <c r="BF55" s="26"/>
      <c r="BG55" s="18" t="str">
        <f t="shared" si="10"/>
        <v>NULL</v>
      </c>
      <c r="BH55" s="26"/>
      <c r="BI55" s="18" t="str">
        <f t="shared" si="11"/>
        <v>NULL</v>
      </c>
      <c r="BJ55" s="18" t="str">
        <f t="shared" si="12"/>
        <v>NULL</v>
      </c>
      <c r="BK55" s="26" t="str">
        <f t="shared" si="59"/>
        <v/>
      </c>
      <c r="BL55" s="18" t="str">
        <f t="shared" si="13"/>
        <v>NULL</v>
      </c>
      <c r="BM55" s="26" t="str">
        <f t="shared" si="60"/>
        <v/>
      </c>
      <c r="BN55" s="18" t="str">
        <f t="shared" si="14"/>
        <v>NULL</v>
      </c>
      <c r="BO55" s="26"/>
      <c r="BP55" s="18" t="str">
        <f t="shared" si="15"/>
        <v>NULL</v>
      </c>
      <c r="BQ55" s="26"/>
      <c r="BR55" s="18" t="str">
        <f t="shared" si="16"/>
        <v>NULL</v>
      </c>
      <c r="BS55" s="26"/>
      <c r="BT55" s="18" t="str">
        <f t="shared" si="17"/>
        <v>NULL</v>
      </c>
      <c r="BU55" s="26"/>
      <c r="BV55" s="18">
        <f t="shared" si="18"/>
        <v>10</v>
      </c>
      <c r="BW55" s="18" t="str">
        <f t="shared" si="19"/>
        <v>向美娟</v>
      </c>
      <c r="BX55" s="26">
        <f t="shared" si="61"/>
        <v>18</v>
      </c>
      <c r="BY55" s="18" t="str">
        <f t="shared" si="20"/>
        <v>潘勇</v>
      </c>
      <c r="BZ55" s="26">
        <f t="shared" si="62"/>
        <v>0</v>
      </c>
      <c r="CA55" s="18" t="str">
        <f t="shared" si="21"/>
        <v>赵顺诚</v>
      </c>
      <c r="CB55" s="26">
        <f t="shared" si="63"/>
        <v>0</v>
      </c>
      <c r="CC55" s="18" t="str">
        <f t="shared" si="22"/>
        <v>王友春</v>
      </c>
      <c r="CD55" s="26">
        <f t="shared" si="64"/>
        <v>18</v>
      </c>
      <c r="CE55" s="18" t="str">
        <f t="shared" si="23"/>
        <v>陈文惠</v>
      </c>
      <c r="CF55" s="26">
        <f t="shared" si="65"/>
        <v>0</v>
      </c>
      <c r="CG55" s="18" t="str">
        <f t="shared" si="24"/>
        <v>田友米</v>
      </c>
      <c r="CH55" s="26">
        <f t="shared" si="66"/>
        <v>18</v>
      </c>
      <c r="CI55" s="18">
        <f t="shared" si="25"/>
        <v>10</v>
      </c>
      <c r="CJ55" s="18" t="str">
        <f t="shared" si="26"/>
        <v>向美娟</v>
      </c>
      <c r="CK55" s="26">
        <f t="shared" si="67"/>
        <v>18</v>
      </c>
      <c r="CL55" s="18" t="str">
        <f t="shared" si="27"/>
        <v>潘勇</v>
      </c>
      <c r="CM55" s="26">
        <f t="shared" si="68"/>
        <v>0</v>
      </c>
      <c r="CN55" s="18" t="str">
        <f t="shared" si="28"/>
        <v>赵顺诚</v>
      </c>
      <c r="CO55" s="26">
        <f t="shared" si="69"/>
        <v>0</v>
      </c>
      <c r="CP55" s="18" t="str">
        <f t="shared" si="29"/>
        <v>王友春</v>
      </c>
      <c r="CQ55" s="26">
        <f t="shared" si="70"/>
        <v>18</v>
      </c>
      <c r="CR55" s="18" t="str">
        <f t="shared" si="30"/>
        <v>陈文惠</v>
      </c>
      <c r="CS55" s="26">
        <f t="shared" si="71"/>
        <v>0</v>
      </c>
      <c r="CT55" s="18" t="str">
        <f t="shared" si="31"/>
        <v>田友米</v>
      </c>
      <c r="CU55" s="26">
        <f t="shared" si="72"/>
        <v>18</v>
      </c>
    </row>
    <row r="56" spans="1:99" s="2" customFormat="1" ht="15.75">
      <c r="A56" s="42" t="s">
        <v>182</v>
      </c>
      <c r="B56" s="40" t="s">
        <v>107</v>
      </c>
      <c r="C56" s="59" t="s">
        <v>42</v>
      </c>
      <c r="D56" s="9" t="s">
        <v>8</v>
      </c>
      <c r="E56" s="8" t="str">
        <f t="shared" si="91"/>
        <v/>
      </c>
      <c r="F56" s="9">
        <f t="shared" si="92"/>
        <v>1</v>
      </c>
      <c r="G56" s="10" t="str">
        <f t="shared" si="93"/>
        <v/>
      </c>
      <c r="H56" s="10">
        <f t="shared" si="94"/>
        <v>95</v>
      </c>
      <c r="I56" s="10">
        <f t="shared" si="95"/>
        <v>67</v>
      </c>
      <c r="J56" s="10">
        <f t="shared" si="96"/>
        <v>66</v>
      </c>
      <c r="K56" s="16">
        <f t="shared" si="97"/>
        <v>43.5</v>
      </c>
      <c r="L56" s="10">
        <f t="shared" si="98"/>
        <v>61</v>
      </c>
      <c r="M56" s="10">
        <f t="shared" si="99"/>
        <v>70</v>
      </c>
      <c r="N56" s="10">
        <f t="shared" si="100"/>
        <v>403</v>
      </c>
      <c r="O56" s="17" t="str">
        <f t="shared" si="101"/>
        <v/>
      </c>
      <c r="P56" s="18">
        <f>IF($D56="理科",IF(AND($N56&gt;=分数线!$C$2,$H56&gt;=分数线!$D$2),36,IF($H56&gt;=分数线!$D$2,18,0)),IF($D56="文科",IF(AND($N56&gt;=分数线!$C$3,$H56&gt;=分数线!$D$3),36,IF($H56&gt;=分数线!$D$3,18,0))))</f>
        <v>0</v>
      </c>
      <c r="Q56" s="18">
        <f>IF($D56="理科",IF(AND($N56&gt;=分数线!$C$2,I56&gt;=分数线!$E$2),36,IF(I56&gt;=分数线!$E$2,18,0)),IF($D56="文科",IF(AND($N56&gt;=分数线!$C$3,I56&gt;=分数线!$E$3),36,IF(I56&gt;=分数线!$E$3,18,0))))</f>
        <v>0</v>
      </c>
      <c r="R56" s="18">
        <f>IF($D56="理科",IF(AND($N56&gt;=分数线!$C$2,J56&gt;=分数线!$F$2),36,IF(J56&gt;=分数线!$F$2,18,0)),IF($D56="文科",IF(AND($N56&gt;=分数线!$C$3,J56&gt;=分数线!$F$3),36,IF(J56&gt;=分数线!$F$3,18,0))))</f>
        <v>0</v>
      </c>
      <c r="S56" s="18">
        <f>IF($D56="理科",IF(AND($N56&gt;=分数线!$C$2,K56&gt;=分数线!$G$2),36,IF(K56&gt;=分数线!$G$2,18,0)),IF($D56="文科",IF(AND($N56&gt;=分数线!$C$3,K56&gt;=分数线!$G$3),36,IF(K56&gt;=分数线!$G$3,18,0))))</f>
        <v>0</v>
      </c>
      <c r="T56" s="18">
        <f>IF($D56="理科",IF(AND($N56&gt;=分数线!$C$2,L56&gt;=分数线!$H$2),36,IF(L56&gt;=分数线!$H$2,18,0)),IF($D56="文科",IF(AND($N56&gt;=分数线!$C$3,L56&gt;=分数线!$H$3),36,IF(L56&gt;=分数线!$H$3,18,0))))</f>
        <v>18</v>
      </c>
      <c r="U56" s="18">
        <f>IF($D56="理科",IF(AND($N56&gt;=分数线!$C$2,M56&gt;=分数线!$I$2),36,IF(M56&gt;=分数线!$I$2,18,0)),IF($D56="文科",IF(AND($N56&gt;=分数线!$C$3,M56&gt;=分数线!$I$3),36,IF(M56&gt;=分数线!$I$3,18,0))))</f>
        <v>18</v>
      </c>
      <c r="V56" s="18" t="str">
        <f t="shared" si="40"/>
        <v>NULL</v>
      </c>
      <c r="W56" s="18" t="str">
        <f t="shared" si="41"/>
        <v>NULL</v>
      </c>
      <c r="X56" s="26" t="str">
        <f t="shared" si="102"/>
        <v/>
      </c>
      <c r="Y56" s="18" t="str">
        <f t="shared" si="43"/>
        <v>NULL</v>
      </c>
      <c r="Z56" s="26" t="str">
        <f t="shared" si="44"/>
        <v/>
      </c>
      <c r="AA56" s="18" t="str">
        <f t="shared" si="45"/>
        <v>NULL</v>
      </c>
      <c r="AB56" s="26"/>
      <c r="AC56" s="18" t="str">
        <f t="shared" si="46"/>
        <v>NULL</v>
      </c>
      <c r="AD56" s="26"/>
      <c r="AE56" s="18" t="str">
        <f t="shared" si="47"/>
        <v>NULL</v>
      </c>
      <c r="AF56" s="26"/>
      <c r="AG56" s="18" t="str">
        <f t="shared" si="48"/>
        <v>NULL</v>
      </c>
      <c r="AH56" s="26"/>
      <c r="AI56" s="18" t="str">
        <f t="shared" si="49"/>
        <v>NULL</v>
      </c>
      <c r="AJ56" s="18" t="str">
        <f t="shared" si="50"/>
        <v>NULL</v>
      </c>
      <c r="AK56" s="26" t="str">
        <f t="shared" si="51"/>
        <v/>
      </c>
      <c r="AL56" s="18" t="str">
        <f t="shared" si="52"/>
        <v>NULL</v>
      </c>
      <c r="AM56" s="26" t="str">
        <f t="shared" si="53"/>
        <v/>
      </c>
      <c r="AN56" s="18" t="str">
        <f t="shared" si="54"/>
        <v>NULL</v>
      </c>
      <c r="AO56" s="26"/>
      <c r="AP56" s="18" t="str">
        <f t="shared" si="55"/>
        <v>NULL</v>
      </c>
      <c r="AQ56" s="26"/>
      <c r="AR56" s="18" t="str">
        <f t="shared" si="56"/>
        <v>NULL</v>
      </c>
      <c r="AS56" s="26"/>
      <c r="AT56" s="18" t="str">
        <f t="shared" si="3"/>
        <v>NULL</v>
      </c>
      <c r="AU56" s="26"/>
      <c r="AV56" s="18" t="str">
        <f t="shared" si="4"/>
        <v>NULL</v>
      </c>
      <c r="AW56" s="18" t="str">
        <f t="shared" si="5"/>
        <v>NULL</v>
      </c>
      <c r="AX56" s="26" t="str">
        <f t="shared" si="57"/>
        <v/>
      </c>
      <c r="AY56" s="18" t="str">
        <f t="shared" si="6"/>
        <v>NULL</v>
      </c>
      <c r="AZ56" s="26" t="str">
        <f t="shared" si="58"/>
        <v/>
      </c>
      <c r="BA56" s="18" t="str">
        <f t="shared" si="7"/>
        <v>NULL</v>
      </c>
      <c r="BB56" s="26"/>
      <c r="BC56" s="18" t="str">
        <f t="shared" si="8"/>
        <v>NULL</v>
      </c>
      <c r="BD56" s="26"/>
      <c r="BE56" s="18" t="str">
        <f t="shared" si="9"/>
        <v>NULL</v>
      </c>
      <c r="BF56" s="26"/>
      <c r="BG56" s="18" t="str">
        <f t="shared" si="10"/>
        <v>NULL</v>
      </c>
      <c r="BH56" s="26"/>
      <c r="BI56" s="18" t="str">
        <f t="shared" si="11"/>
        <v>NULL</v>
      </c>
      <c r="BJ56" s="18" t="str">
        <f t="shared" si="12"/>
        <v>NULL</v>
      </c>
      <c r="BK56" s="26" t="str">
        <f t="shared" si="59"/>
        <v/>
      </c>
      <c r="BL56" s="18" t="str">
        <f t="shared" si="13"/>
        <v>NULL</v>
      </c>
      <c r="BM56" s="26" t="str">
        <f t="shared" si="60"/>
        <v/>
      </c>
      <c r="BN56" s="18" t="str">
        <f t="shared" si="14"/>
        <v>NULL</v>
      </c>
      <c r="BO56" s="26"/>
      <c r="BP56" s="18" t="str">
        <f t="shared" si="15"/>
        <v>NULL</v>
      </c>
      <c r="BQ56" s="26"/>
      <c r="BR56" s="18" t="str">
        <f t="shared" si="16"/>
        <v>NULL</v>
      </c>
      <c r="BS56" s="26"/>
      <c r="BT56" s="18" t="str">
        <f t="shared" si="17"/>
        <v>NULL</v>
      </c>
      <c r="BU56" s="26"/>
      <c r="BV56" s="18">
        <f t="shared" si="18"/>
        <v>7</v>
      </c>
      <c r="BW56" s="18" t="str">
        <f t="shared" si="19"/>
        <v>何光红</v>
      </c>
      <c r="BX56" s="26">
        <f t="shared" si="61"/>
        <v>0</v>
      </c>
      <c r="BY56" s="18" t="str">
        <f t="shared" si="20"/>
        <v>潘勇</v>
      </c>
      <c r="BZ56" s="26">
        <f t="shared" si="62"/>
        <v>0</v>
      </c>
      <c r="CA56" s="18" t="str">
        <f t="shared" si="21"/>
        <v>胡昌燕</v>
      </c>
      <c r="CB56" s="26">
        <f t="shared" si="63"/>
        <v>0</v>
      </c>
      <c r="CC56" s="18" t="str">
        <f t="shared" si="22"/>
        <v>兰阿布</v>
      </c>
      <c r="CD56" s="26">
        <f t="shared" si="64"/>
        <v>0</v>
      </c>
      <c r="CE56" s="18" t="str">
        <f t="shared" si="23"/>
        <v>刘厚江</v>
      </c>
      <c r="CF56" s="26">
        <f t="shared" si="65"/>
        <v>9</v>
      </c>
      <c r="CG56" s="18" t="str">
        <f t="shared" si="24"/>
        <v>杨建</v>
      </c>
      <c r="CH56" s="26">
        <f t="shared" si="66"/>
        <v>9</v>
      </c>
      <c r="CI56" s="18">
        <f t="shared" si="25"/>
        <v>7</v>
      </c>
      <c r="CJ56" s="18" t="str">
        <f t="shared" si="26"/>
        <v>何光红</v>
      </c>
      <c r="CK56" s="26">
        <f t="shared" si="67"/>
        <v>0</v>
      </c>
      <c r="CL56" s="18" t="str">
        <f t="shared" si="27"/>
        <v>潘勇</v>
      </c>
      <c r="CM56" s="26">
        <f t="shared" si="68"/>
        <v>0</v>
      </c>
      <c r="CN56" s="18" t="str">
        <f t="shared" si="28"/>
        <v>胡昌燕</v>
      </c>
      <c r="CO56" s="26">
        <f t="shared" si="69"/>
        <v>0</v>
      </c>
      <c r="CP56" s="18" t="str">
        <f t="shared" si="29"/>
        <v>兰阿布</v>
      </c>
      <c r="CQ56" s="26">
        <f t="shared" si="70"/>
        <v>0</v>
      </c>
      <c r="CR56" s="18" t="str">
        <f t="shared" si="30"/>
        <v>刘厚江</v>
      </c>
      <c r="CS56" s="26">
        <f t="shared" si="71"/>
        <v>9</v>
      </c>
      <c r="CT56" s="18" t="str">
        <f t="shared" si="31"/>
        <v>杨建</v>
      </c>
      <c r="CU56" s="26">
        <f t="shared" si="72"/>
        <v>9</v>
      </c>
    </row>
    <row r="57" spans="1:99" s="2" customFormat="1" ht="15.75">
      <c r="A57" s="42" t="s">
        <v>238</v>
      </c>
      <c r="B57" s="40" t="s">
        <v>243</v>
      </c>
      <c r="C57" s="59" t="s">
        <v>42</v>
      </c>
      <c r="D57" s="9" t="s">
        <v>8</v>
      </c>
      <c r="E57" s="8" t="str">
        <f t="shared" si="91"/>
        <v/>
      </c>
      <c r="F57" s="9">
        <f t="shared" si="92"/>
        <v>1</v>
      </c>
      <c r="G57" s="10" t="str">
        <f t="shared" si="93"/>
        <v/>
      </c>
      <c r="H57" s="10">
        <f t="shared" si="94"/>
        <v>106</v>
      </c>
      <c r="I57" s="10">
        <f t="shared" si="95"/>
        <v>77</v>
      </c>
      <c r="J57" s="10">
        <f t="shared" si="96"/>
        <v>55</v>
      </c>
      <c r="K57" s="16">
        <f t="shared" si="97"/>
        <v>62</v>
      </c>
      <c r="L57" s="10">
        <f t="shared" si="98"/>
        <v>70.5</v>
      </c>
      <c r="M57" s="10">
        <f t="shared" si="99"/>
        <v>77.5</v>
      </c>
      <c r="N57" s="10">
        <f t="shared" si="100"/>
        <v>448</v>
      </c>
      <c r="O57" s="17" t="str">
        <f t="shared" si="101"/>
        <v/>
      </c>
      <c r="P57" s="18">
        <f>IF($D57="理科",IF(AND($N57&gt;=分数线!$C$2,$H57&gt;=分数线!$D$2),36,IF($H57&gt;=分数线!$D$2,18,0)),IF($D57="文科",IF(AND($N57&gt;=分数线!$C$3,$H57&gt;=分数线!$D$3),36,IF($H57&gt;=分数线!$D$3,18,0))))</f>
        <v>36</v>
      </c>
      <c r="Q57" s="18">
        <f>IF($D57="理科",IF(AND($N57&gt;=分数线!$C$2,I57&gt;=分数线!$E$2),36,IF(I57&gt;=分数线!$E$2,18,0)),IF($D57="文科",IF(AND($N57&gt;=分数线!$C$3,I57&gt;=分数线!$E$3),36,IF(I57&gt;=分数线!$E$3,18,0))))</f>
        <v>36</v>
      </c>
      <c r="R57" s="18">
        <f>IF($D57="理科",IF(AND($N57&gt;=分数线!$C$2,J57&gt;=分数线!$F$2),36,IF(J57&gt;=分数线!$F$2,18,0)),IF($D57="文科",IF(AND($N57&gt;=分数线!$C$3,J57&gt;=分数线!$F$3),36,IF(J57&gt;=分数线!$F$3,18,0))))</f>
        <v>0</v>
      </c>
      <c r="S57" s="18">
        <f>IF($D57="理科",IF(AND($N57&gt;=分数线!$C$2,K57&gt;=分数线!$G$2),36,IF(K57&gt;=分数线!$G$2,18,0)),IF($D57="文科",IF(AND($N57&gt;=分数线!$C$3,K57&gt;=分数线!$G$3),36,IF(K57&gt;=分数线!$G$3,18,0))))</f>
        <v>36</v>
      </c>
      <c r="T57" s="18">
        <f>IF($D57="理科",IF(AND($N57&gt;=分数线!$C$2,L57&gt;=分数线!$H$2),36,IF(L57&gt;=分数线!$H$2,18,0)),IF($D57="文科",IF(AND($N57&gt;=分数线!$C$3,L57&gt;=分数线!$H$3),36,IF(L57&gt;=分数线!$H$3,18,0))))</f>
        <v>36</v>
      </c>
      <c r="U57" s="18">
        <f>IF($D57="理科",IF(AND($N57&gt;=分数线!$C$2,M57&gt;=分数线!$I$2),36,IF(M57&gt;=分数线!$I$2,18,0)),IF($D57="文科",IF(AND($N57&gt;=分数线!$C$3,M57&gt;=分数线!$I$3),36,IF(M57&gt;=分数线!$I$3,18,0))))</f>
        <v>36</v>
      </c>
      <c r="V57" s="18" t="str">
        <f t="shared" si="40"/>
        <v>NULL</v>
      </c>
      <c r="W57" s="18" t="str">
        <f t="shared" si="41"/>
        <v>NULL</v>
      </c>
      <c r="X57" s="26" t="str">
        <f t="shared" si="102"/>
        <v/>
      </c>
      <c r="Y57" s="18" t="str">
        <f t="shared" si="43"/>
        <v>NULL</v>
      </c>
      <c r="Z57" s="26" t="str">
        <f t="shared" si="44"/>
        <v/>
      </c>
      <c r="AA57" s="18" t="str">
        <f t="shared" si="45"/>
        <v>NULL</v>
      </c>
      <c r="AB57" s="26"/>
      <c r="AC57" s="18" t="str">
        <f t="shared" si="46"/>
        <v>NULL</v>
      </c>
      <c r="AD57" s="26"/>
      <c r="AE57" s="18" t="str">
        <f t="shared" si="47"/>
        <v>NULL</v>
      </c>
      <c r="AF57" s="26"/>
      <c r="AG57" s="18" t="str">
        <f t="shared" si="48"/>
        <v>NULL</v>
      </c>
      <c r="AH57" s="26"/>
      <c r="AI57" s="18" t="str">
        <f t="shared" si="49"/>
        <v>NULL</v>
      </c>
      <c r="AJ57" s="18" t="str">
        <f t="shared" si="50"/>
        <v>NULL</v>
      </c>
      <c r="AK57" s="26" t="str">
        <f t="shared" si="51"/>
        <v/>
      </c>
      <c r="AL57" s="18" t="str">
        <f t="shared" si="52"/>
        <v>NULL</v>
      </c>
      <c r="AM57" s="26" t="str">
        <f t="shared" si="53"/>
        <v/>
      </c>
      <c r="AN57" s="18" t="str">
        <f t="shared" si="54"/>
        <v>NULL</v>
      </c>
      <c r="AO57" s="26"/>
      <c r="AP57" s="18" t="str">
        <f t="shared" si="55"/>
        <v>NULL</v>
      </c>
      <c r="AQ57" s="26"/>
      <c r="AR57" s="18" t="str">
        <f t="shared" si="56"/>
        <v>NULL</v>
      </c>
      <c r="AS57" s="26"/>
      <c r="AT57" s="18" t="str">
        <f t="shared" si="3"/>
        <v>NULL</v>
      </c>
      <c r="AU57" s="26"/>
      <c r="AV57" s="18" t="str">
        <f t="shared" si="4"/>
        <v>NULL</v>
      </c>
      <c r="AW57" s="18" t="str">
        <f t="shared" si="5"/>
        <v>NULL</v>
      </c>
      <c r="AX57" s="26" t="str">
        <f t="shared" si="57"/>
        <v/>
      </c>
      <c r="AY57" s="18" t="str">
        <f t="shared" si="6"/>
        <v>NULL</v>
      </c>
      <c r="AZ57" s="26" t="str">
        <f t="shared" si="58"/>
        <v/>
      </c>
      <c r="BA57" s="18" t="str">
        <f t="shared" si="7"/>
        <v>NULL</v>
      </c>
      <c r="BB57" s="26"/>
      <c r="BC57" s="18" t="str">
        <f t="shared" si="8"/>
        <v>NULL</v>
      </c>
      <c r="BD57" s="26"/>
      <c r="BE57" s="18" t="str">
        <f t="shared" si="9"/>
        <v>NULL</v>
      </c>
      <c r="BF57" s="26"/>
      <c r="BG57" s="18" t="str">
        <f t="shared" si="10"/>
        <v>NULL</v>
      </c>
      <c r="BH57" s="26"/>
      <c r="BI57" s="18" t="str">
        <f t="shared" si="11"/>
        <v>NULL</v>
      </c>
      <c r="BJ57" s="18" t="str">
        <f t="shared" si="12"/>
        <v>NULL</v>
      </c>
      <c r="BK57" s="26" t="str">
        <f t="shared" si="59"/>
        <v/>
      </c>
      <c r="BL57" s="18" t="str">
        <f t="shared" si="13"/>
        <v>NULL</v>
      </c>
      <c r="BM57" s="26" t="str">
        <f t="shared" si="60"/>
        <v/>
      </c>
      <c r="BN57" s="18" t="str">
        <f t="shared" si="14"/>
        <v>NULL</v>
      </c>
      <c r="BO57" s="26"/>
      <c r="BP57" s="18" t="str">
        <f t="shared" si="15"/>
        <v>NULL</v>
      </c>
      <c r="BQ57" s="26"/>
      <c r="BR57" s="18" t="str">
        <f t="shared" si="16"/>
        <v>NULL</v>
      </c>
      <c r="BS57" s="26"/>
      <c r="BT57" s="18" t="str">
        <f t="shared" si="17"/>
        <v>NULL</v>
      </c>
      <c r="BU57" s="26"/>
      <c r="BV57" s="18">
        <f t="shared" si="18"/>
        <v>10</v>
      </c>
      <c r="BW57" s="18" t="str">
        <f t="shared" si="19"/>
        <v>向美娟</v>
      </c>
      <c r="BX57" s="26">
        <f t="shared" si="61"/>
        <v>18</v>
      </c>
      <c r="BY57" s="18" t="str">
        <f t="shared" si="20"/>
        <v>潘勇</v>
      </c>
      <c r="BZ57" s="26">
        <f t="shared" si="62"/>
        <v>18</v>
      </c>
      <c r="CA57" s="18" t="str">
        <f t="shared" si="21"/>
        <v>赵顺诚</v>
      </c>
      <c r="CB57" s="26">
        <f t="shared" si="63"/>
        <v>0</v>
      </c>
      <c r="CC57" s="18" t="str">
        <f t="shared" si="22"/>
        <v>王友春</v>
      </c>
      <c r="CD57" s="26">
        <f t="shared" si="64"/>
        <v>18</v>
      </c>
      <c r="CE57" s="18" t="str">
        <f t="shared" si="23"/>
        <v>陈文惠</v>
      </c>
      <c r="CF57" s="26">
        <f t="shared" si="65"/>
        <v>18</v>
      </c>
      <c r="CG57" s="18" t="str">
        <f t="shared" si="24"/>
        <v>田友米</v>
      </c>
      <c r="CH57" s="26">
        <f t="shared" si="66"/>
        <v>18</v>
      </c>
      <c r="CI57" s="18">
        <f t="shared" si="25"/>
        <v>10</v>
      </c>
      <c r="CJ57" s="18" t="str">
        <f t="shared" si="26"/>
        <v>向美娟</v>
      </c>
      <c r="CK57" s="26">
        <f t="shared" si="67"/>
        <v>18</v>
      </c>
      <c r="CL57" s="18" t="str">
        <f t="shared" si="27"/>
        <v>潘勇</v>
      </c>
      <c r="CM57" s="26">
        <f t="shared" si="68"/>
        <v>18</v>
      </c>
      <c r="CN57" s="18" t="str">
        <f t="shared" si="28"/>
        <v>赵顺诚</v>
      </c>
      <c r="CO57" s="26">
        <f t="shared" si="69"/>
        <v>0</v>
      </c>
      <c r="CP57" s="18" t="str">
        <f t="shared" si="29"/>
        <v>王友春</v>
      </c>
      <c r="CQ57" s="26">
        <f t="shared" si="70"/>
        <v>18</v>
      </c>
      <c r="CR57" s="18" t="str">
        <f t="shared" si="30"/>
        <v>陈文惠</v>
      </c>
      <c r="CS57" s="26">
        <f t="shared" si="71"/>
        <v>18</v>
      </c>
      <c r="CT57" s="18" t="str">
        <f t="shared" si="31"/>
        <v>田友米</v>
      </c>
      <c r="CU57" s="26">
        <f t="shared" si="72"/>
        <v>18</v>
      </c>
    </row>
    <row r="58" spans="1:99" s="2" customFormat="1" ht="15.75">
      <c r="A58" s="42" t="s">
        <v>183</v>
      </c>
      <c r="B58" s="40" t="s">
        <v>108</v>
      </c>
      <c r="C58" s="59" t="s">
        <v>42</v>
      </c>
      <c r="D58" s="9" t="s">
        <v>8</v>
      </c>
      <c r="E58" s="8" t="str">
        <f t="shared" si="91"/>
        <v/>
      </c>
      <c r="F58" s="9">
        <f t="shared" si="92"/>
        <v>1</v>
      </c>
      <c r="G58" s="10" t="str">
        <f t="shared" si="93"/>
        <v/>
      </c>
      <c r="H58" s="10">
        <f t="shared" si="94"/>
        <v>109</v>
      </c>
      <c r="I58" s="10">
        <f t="shared" si="95"/>
        <v>69</v>
      </c>
      <c r="J58" s="10">
        <f t="shared" si="96"/>
        <v>99</v>
      </c>
      <c r="K58" s="16">
        <f t="shared" si="97"/>
        <v>35</v>
      </c>
      <c r="L58" s="10">
        <f t="shared" si="98"/>
        <v>45</v>
      </c>
      <c r="M58" s="10">
        <f t="shared" si="99"/>
        <v>44.5</v>
      </c>
      <c r="N58" s="10">
        <f t="shared" si="100"/>
        <v>402</v>
      </c>
      <c r="O58" s="17" t="str">
        <f t="shared" si="101"/>
        <v/>
      </c>
      <c r="P58" s="18">
        <f>IF($D58="理科",IF(AND($N58&gt;=分数线!$C$2,$H58&gt;=分数线!$D$2),36,IF($H58&gt;=分数线!$D$2,18,0)),IF($D58="文科",IF(AND($N58&gt;=分数线!$C$3,$H58&gt;=分数线!$D$3),36,IF($H58&gt;=分数线!$D$3,18,0))))</f>
        <v>18</v>
      </c>
      <c r="Q58" s="18">
        <f>IF($D58="理科",IF(AND($N58&gt;=分数线!$C$2,I58&gt;=分数线!$E$2),36,IF(I58&gt;=分数线!$E$2,18,0)),IF($D58="文科",IF(AND($N58&gt;=分数线!$C$3,I58&gt;=分数线!$E$3),36,IF(I58&gt;=分数线!$E$3,18,0))))</f>
        <v>0</v>
      </c>
      <c r="R58" s="18">
        <f>IF($D58="理科",IF(AND($N58&gt;=分数线!$C$2,J58&gt;=分数线!$F$2),36,IF(J58&gt;=分数线!$F$2,18,0)),IF($D58="文科",IF(AND($N58&gt;=分数线!$C$3,J58&gt;=分数线!$F$3),36,IF(J58&gt;=分数线!$F$3,18,0))))</f>
        <v>18</v>
      </c>
      <c r="S58" s="18">
        <f>IF($D58="理科",IF(AND($N58&gt;=分数线!$C$2,K58&gt;=分数线!$G$2),36,IF(K58&gt;=分数线!$G$2,18,0)),IF($D58="文科",IF(AND($N58&gt;=分数线!$C$3,K58&gt;=分数线!$G$3),36,IF(K58&gt;=分数线!$G$3,18,0))))</f>
        <v>0</v>
      </c>
      <c r="T58" s="18">
        <f>IF($D58="理科",IF(AND($N58&gt;=分数线!$C$2,L58&gt;=分数线!$H$2),36,IF(L58&gt;=分数线!$H$2,18,0)),IF($D58="文科",IF(AND($N58&gt;=分数线!$C$3,L58&gt;=分数线!$H$3),36,IF(L58&gt;=分数线!$H$3,18,0))))</f>
        <v>0</v>
      </c>
      <c r="U58" s="18">
        <f>IF($D58="理科",IF(AND($N58&gt;=分数线!$C$2,M58&gt;=分数线!$I$2),36,IF(M58&gt;=分数线!$I$2,18,0)),IF($D58="文科",IF(AND($N58&gt;=分数线!$C$3,M58&gt;=分数线!$I$3),36,IF(M58&gt;=分数线!$I$3,18,0))))</f>
        <v>0</v>
      </c>
      <c r="V58" s="18" t="str">
        <f t="shared" si="40"/>
        <v>NULL</v>
      </c>
      <c r="W58" s="18" t="str">
        <f t="shared" si="41"/>
        <v>NULL</v>
      </c>
      <c r="X58" s="26" t="str">
        <f t="shared" si="102"/>
        <v/>
      </c>
      <c r="Y58" s="18" t="str">
        <f t="shared" si="43"/>
        <v>NULL</v>
      </c>
      <c r="Z58" s="26" t="str">
        <f t="shared" si="44"/>
        <v/>
      </c>
      <c r="AA58" s="18" t="str">
        <f t="shared" si="45"/>
        <v>NULL</v>
      </c>
      <c r="AB58" s="26"/>
      <c r="AC58" s="18" t="str">
        <f t="shared" si="46"/>
        <v>NULL</v>
      </c>
      <c r="AD58" s="26"/>
      <c r="AE58" s="18" t="str">
        <f t="shared" si="47"/>
        <v>NULL</v>
      </c>
      <c r="AF58" s="26"/>
      <c r="AG58" s="18" t="str">
        <f t="shared" si="48"/>
        <v>NULL</v>
      </c>
      <c r="AH58" s="26"/>
      <c r="AI58" s="18" t="str">
        <f t="shared" si="49"/>
        <v>NULL</v>
      </c>
      <c r="AJ58" s="18" t="str">
        <f t="shared" si="50"/>
        <v>NULL</v>
      </c>
      <c r="AK58" s="26" t="str">
        <f t="shared" si="51"/>
        <v/>
      </c>
      <c r="AL58" s="18" t="str">
        <f t="shared" si="52"/>
        <v>NULL</v>
      </c>
      <c r="AM58" s="26" t="str">
        <f t="shared" si="53"/>
        <v/>
      </c>
      <c r="AN58" s="18" t="str">
        <f t="shared" si="54"/>
        <v>NULL</v>
      </c>
      <c r="AO58" s="26"/>
      <c r="AP58" s="18" t="str">
        <f t="shared" si="55"/>
        <v>NULL</v>
      </c>
      <c r="AQ58" s="26"/>
      <c r="AR58" s="18" t="str">
        <f t="shared" si="56"/>
        <v>NULL</v>
      </c>
      <c r="AS58" s="26"/>
      <c r="AT58" s="18" t="str">
        <f t="shared" si="3"/>
        <v>NULL</v>
      </c>
      <c r="AU58" s="26"/>
      <c r="AV58" s="18" t="str">
        <f t="shared" si="4"/>
        <v>NULL</v>
      </c>
      <c r="AW58" s="18" t="str">
        <f t="shared" si="5"/>
        <v>NULL</v>
      </c>
      <c r="AX58" s="26" t="str">
        <f t="shared" si="57"/>
        <v/>
      </c>
      <c r="AY58" s="18" t="str">
        <f t="shared" si="6"/>
        <v>NULL</v>
      </c>
      <c r="AZ58" s="26" t="str">
        <f t="shared" si="58"/>
        <v/>
      </c>
      <c r="BA58" s="18" t="str">
        <f t="shared" si="7"/>
        <v>NULL</v>
      </c>
      <c r="BB58" s="26"/>
      <c r="BC58" s="18" t="str">
        <f t="shared" si="8"/>
        <v>NULL</v>
      </c>
      <c r="BD58" s="26"/>
      <c r="BE58" s="18" t="str">
        <f t="shared" si="9"/>
        <v>NULL</v>
      </c>
      <c r="BF58" s="26"/>
      <c r="BG58" s="18" t="str">
        <f t="shared" si="10"/>
        <v>NULL</v>
      </c>
      <c r="BH58" s="26"/>
      <c r="BI58" s="18" t="str">
        <f t="shared" si="11"/>
        <v>NULL</v>
      </c>
      <c r="BJ58" s="18" t="str">
        <f t="shared" si="12"/>
        <v>NULL</v>
      </c>
      <c r="BK58" s="26" t="str">
        <f t="shared" si="59"/>
        <v/>
      </c>
      <c r="BL58" s="18" t="str">
        <f t="shared" si="13"/>
        <v>NULL</v>
      </c>
      <c r="BM58" s="26" t="str">
        <f t="shared" si="60"/>
        <v/>
      </c>
      <c r="BN58" s="18" t="str">
        <f t="shared" si="14"/>
        <v>NULL</v>
      </c>
      <c r="BO58" s="26"/>
      <c r="BP58" s="18" t="str">
        <f t="shared" si="15"/>
        <v>NULL</v>
      </c>
      <c r="BQ58" s="26"/>
      <c r="BR58" s="18" t="str">
        <f t="shared" si="16"/>
        <v>NULL</v>
      </c>
      <c r="BS58" s="26"/>
      <c r="BT58" s="18" t="str">
        <f t="shared" si="17"/>
        <v>NULL</v>
      </c>
      <c r="BU58" s="26"/>
      <c r="BV58" s="18">
        <f t="shared" si="18"/>
        <v>10</v>
      </c>
      <c r="BW58" s="18" t="str">
        <f t="shared" si="19"/>
        <v>向美娟</v>
      </c>
      <c r="BX58" s="26">
        <f t="shared" si="61"/>
        <v>9</v>
      </c>
      <c r="BY58" s="18" t="str">
        <f t="shared" si="20"/>
        <v>潘勇</v>
      </c>
      <c r="BZ58" s="26">
        <f t="shared" si="62"/>
        <v>0</v>
      </c>
      <c r="CA58" s="18" t="str">
        <f t="shared" si="21"/>
        <v>赵顺诚</v>
      </c>
      <c r="CB58" s="26">
        <f t="shared" si="63"/>
        <v>9</v>
      </c>
      <c r="CC58" s="18" t="str">
        <f t="shared" si="22"/>
        <v>王友春</v>
      </c>
      <c r="CD58" s="26">
        <f t="shared" si="64"/>
        <v>0</v>
      </c>
      <c r="CE58" s="18" t="str">
        <f t="shared" si="23"/>
        <v>陈文惠</v>
      </c>
      <c r="CF58" s="26">
        <f t="shared" si="65"/>
        <v>0</v>
      </c>
      <c r="CG58" s="18" t="str">
        <f t="shared" si="24"/>
        <v>田友米</v>
      </c>
      <c r="CH58" s="26">
        <f t="shared" si="66"/>
        <v>0</v>
      </c>
      <c r="CI58" s="18">
        <f t="shared" si="25"/>
        <v>10</v>
      </c>
      <c r="CJ58" s="18" t="str">
        <f t="shared" si="26"/>
        <v>向美娟</v>
      </c>
      <c r="CK58" s="26">
        <f t="shared" si="67"/>
        <v>9</v>
      </c>
      <c r="CL58" s="18" t="str">
        <f t="shared" si="27"/>
        <v>潘勇</v>
      </c>
      <c r="CM58" s="26">
        <f t="shared" si="68"/>
        <v>0</v>
      </c>
      <c r="CN58" s="18" t="str">
        <f t="shared" si="28"/>
        <v>赵顺诚</v>
      </c>
      <c r="CO58" s="26">
        <f t="shared" si="69"/>
        <v>9</v>
      </c>
      <c r="CP58" s="18" t="str">
        <f t="shared" si="29"/>
        <v>王友春</v>
      </c>
      <c r="CQ58" s="26">
        <f t="shared" si="70"/>
        <v>0</v>
      </c>
      <c r="CR58" s="18" t="str">
        <f t="shared" si="30"/>
        <v>陈文惠</v>
      </c>
      <c r="CS58" s="26">
        <f t="shared" si="71"/>
        <v>0</v>
      </c>
      <c r="CT58" s="18" t="str">
        <f t="shared" si="31"/>
        <v>田友米</v>
      </c>
      <c r="CU58" s="26">
        <f t="shared" si="72"/>
        <v>0</v>
      </c>
    </row>
    <row r="59" spans="1:99" s="2" customFormat="1" ht="15.75">
      <c r="A59" s="42" t="s">
        <v>207</v>
      </c>
      <c r="B59" s="40" t="s">
        <v>135</v>
      </c>
      <c r="C59" s="59" t="s">
        <v>42</v>
      </c>
      <c r="D59" s="9" t="s">
        <v>8</v>
      </c>
      <c r="E59" s="8" t="str">
        <f t="shared" si="91"/>
        <v/>
      </c>
      <c r="F59" s="9">
        <f t="shared" si="92"/>
        <v>1</v>
      </c>
      <c r="G59" s="10" t="str">
        <f t="shared" si="93"/>
        <v/>
      </c>
      <c r="H59" s="10">
        <f t="shared" si="94"/>
        <v>110</v>
      </c>
      <c r="I59" s="10">
        <f t="shared" si="95"/>
        <v>94</v>
      </c>
      <c r="J59" s="10">
        <f t="shared" si="96"/>
        <v>95</v>
      </c>
      <c r="K59" s="16">
        <f t="shared" si="97"/>
        <v>66.5</v>
      </c>
      <c r="L59" s="10">
        <f t="shared" si="98"/>
        <v>57.5</v>
      </c>
      <c r="M59" s="10">
        <f t="shared" si="99"/>
        <v>72.5</v>
      </c>
      <c r="N59" s="10">
        <f t="shared" si="100"/>
        <v>496</v>
      </c>
      <c r="O59" s="17" t="str">
        <f t="shared" si="101"/>
        <v/>
      </c>
      <c r="P59" s="18">
        <f>IF($D59="理科",IF(AND($N59&gt;=分数线!$C$2,$H59&gt;=分数线!$D$2),36,IF($H59&gt;=分数线!$D$2,18,0)),IF($D59="文科",IF(AND($N59&gt;=分数线!$C$3,$H59&gt;=分数线!$D$3),36,IF($H59&gt;=分数线!$D$3,18,0))))</f>
        <v>36</v>
      </c>
      <c r="Q59" s="18">
        <f>IF($D59="理科",IF(AND($N59&gt;=分数线!$C$2,I59&gt;=分数线!$E$2),36,IF(I59&gt;=分数线!$E$2,18,0)),IF($D59="文科",IF(AND($N59&gt;=分数线!$C$3,I59&gt;=分数线!$E$3),36,IF(I59&gt;=分数线!$E$3,18,0))))</f>
        <v>36</v>
      </c>
      <c r="R59" s="18">
        <f>IF($D59="理科",IF(AND($N59&gt;=分数线!$C$2,J59&gt;=分数线!$F$2),36,IF(J59&gt;=分数线!$F$2,18,0)),IF($D59="文科",IF(AND($N59&gt;=分数线!$C$3,J59&gt;=分数线!$F$3),36,IF(J59&gt;=分数线!$F$3,18,0))))</f>
        <v>36</v>
      </c>
      <c r="S59" s="18">
        <f>IF($D59="理科",IF(AND($N59&gt;=分数线!$C$2,K59&gt;=分数线!$G$2),36,IF(K59&gt;=分数线!$G$2,18,0)),IF($D59="文科",IF(AND($N59&gt;=分数线!$C$3,K59&gt;=分数线!$G$3),36,IF(K59&gt;=分数线!$G$3,18,0))))</f>
        <v>36</v>
      </c>
      <c r="T59" s="18">
        <f>IF($D59="理科",IF(AND($N59&gt;=分数线!$C$2,L59&gt;=分数线!$H$2),36,IF(L59&gt;=分数线!$H$2,18,0)),IF($D59="文科",IF(AND($N59&gt;=分数线!$C$3,L59&gt;=分数线!$H$3),36,IF(L59&gt;=分数线!$H$3,18,0))))</f>
        <v>0</v>
      </c>
      <c r="U59" s="18">
        <f>IF($D59="理科",IF(AND($N59&gt;=分数线!$C$2,M59&gt;=分数线!$I$2),36,IF(M59&gt;=分数线!$I$2,18,0)),IF($D59="文科",IF(AND($N59&gt;=分数线!$C$3,M59&gt;=分数线!$I$3),36,IF(M59&gt;=分数线!$I$3,18,0))))</f>
        <v>36</v>
      </c>
      <c r="V59" s="18" t="str">
        <f t="shared" si="40"/>
        <v>NULL</v>
      </c>
      <c r="W59" s="18" t="str">
        <f t="shared" si="41"/>
        <v>NULL</v>
      </c>
      <c r="X59" s="26" t="str">
        <f t="shared" si="102"/>
        <v/>
      </c>
      <c r="Y59" s="18" t="str">
        <f t="shared" si="43"/>
        <v>NULL</v>
      </c>
      <c r="Z59" s="26" t="str">
        <f t="shared" si="44"/>
        <v/>
      </c>
      <c r="AA59" s="18" t="str">
        <f t="shared" si="45"/>
        <v>NULL</v>
      </c>
      <c r="AB59" s="26"/>
      <c r="AC59" s="18" t="str">
        <f t="shared" si="46"/>
        <v>NULL</v>
      </c>
      <c r="AD59" s="26"/>
      <c r="AE59" s="18" t="str">
        <f t="shared" si="47"/>
        <v>NULL</v>
      </c>
      <c r="AF59" s="26"/>
      <c r="AG59" s="18" t="str">
        <f t="shared" si="48"/>
        <v>NULL</v>
      </c>
      <c r="AH59" s="26"/>
      <c r="AI59" s="18" t="str">
        <f t="shared" si="49"/>
        <v>NULL</v>
      </c>
      <c r="AJ59" s="18" t="str">
        <f t="shared" si="50"/>
        <v>NULL</v>
      </c>
      <c r="AK59" s="26" t="str">
        <f t="shared" si="51"/>
        <v/>
      </c>
      <c r="AL59" s="18" t="str">
        <f t="shared" si="52"/>
        <v>NULL</v>
      </c>
      <c r="AM59" s="26" t="str">
        <f t="shared" si="53"/>
        <v/>
      </c>
      <c r="AN59" s="18" t="str">
        <f t="shared" si="54"/>
        <v>NULL</v>
      </c>
      <c r="AO59" s="26"/>
      <c r="AP59" s="18" t="str">
        <f t="shared" si="55"/>
        <v>NULL</v>
      </c>
      <c r="AQ59" s="26"/>
      <c r="AR59" s="18" t="str">
        <f t="shared" si="56"/>
        <v>NULL</v>
      </c>
      <c r="AS59" s="26"/>
      <c r="AT59" s="18" t="str">
        <f t="shared" si="3"/>
        <v>NULL</v>
      </c>
      <c r="AU59" s="26"/>
      <c r="AV59" s="18" t="str">
        <f t="shared" si="4"/>
        <v>NULL</v>
      </c>
      <c r="AW59" s="18" t="str">
        <f t="shared" si="5"/>
        <v>NULL</v>
      </c>
      <c r="AX59" s="26" t="str">
        <f t="shared" si="57"/>
        <v/>
      </c>
      <c r="AY59" s="18" t="str">
        <f t="shared" si="6"/>
        <v>NULL</v>
      </c>
      <c r="AZ59" s="26" t="str">
        <f t="shared" si="58"/>
        <v/>
      </c>
      <c r="BA59" s="18" t="str">
        <f t="shared" si="7"/>
        <v>NULL</v>
      </c>
      <c r="BB59" s="26"/>
      <c r="BC59" s="18" t="str">
        <f t="shared" si="8"/>
        <v>NULL</v>
      </c>
      <c r="BD59" s="26"/>
      <c r="BE59" s="18" t="str">
        <f t="shared" si="9"/>
        <v>NULL</v>
      </c>
      <c r="BF59" s="26"/>
      <c r="BG59" s="18" t="str">
        <f t="shared" si="10"/>
        <v>NULL</v>
      </c>
      <c r="BH59" s="26"/>
      <c r="BI59" s="18" t="str">
        <f t="shared" si="11"/>
        <v>NULL</v>
      </c>
      <c r="BJ59" s="18" t="str">
        <f t="shared" si="12"/>
        <v>NULL</v>
      </c>
      <c r="BK59" s="26" t="str">
        <f t="shared" si="59"/>
        <v/>
      </c>
      <c r="BL59" s="18" t="str">
        <f t="shared" si="13"/>
        <v>NULL</v>
      </c>
      <c r="BM59" s="26" t="str">
        <f t="shared" si="60"/>
        <v/>
      </c>
      <c r="BN59" s="18" t="str">
        <f t="shared" si="14"/>
        <v>NULL</v>
      </c>
      <c r="BO59" s="26"/>
      <c r="BP59" s="18" t="str">
        <f t="shared" si="15"/>
        <v>NULL</v>
      </c>
      <c r="BQ59" s="26"/>
      <c r="BR59" s="18" t="str">
        <f t="shared" si="16"/>
        <v>NULL</v>
      </c>
      <c r="BS59" s="26"/>
      <c r="BT59" s="18" t="str">
        <f t="shared" si="17"/>
        <v>NULL</v>
      </c>
      <c r="BU59" s="26"/>
      <c r="BV59" s="18">
        <f t="shared" si="18"/>
        <v>11</v>
      </c>
      <c r="BW59" s="18" t="str">
        <f t="shared" si="19"/>
        <v>张玉婷</v>
      </c>
      <c r="BX59" s="26">
        <f t="shared" si="61"/>
        <v>18</v>
      </c>
      <c r="BY59" s="18" t="str">
        <f t="shared" si="20"/>
        <v>胡付松</v>
      </c>
      <c r="BZ59" s="26">
        <f t="shared" si="62"/>
        <v>18</v>
      </c>
      <c r="CA59" s="18" t="str">
        <f t="shared" si="21"/>
        <v>程长寿</v>
      </c>
      <c r="CB59" s="26">
        <f t="shared" si="63"/>
        <v>18</v>
      </c>
      <c r="CC59" s="18" t="str">
        <f t="shared" si="22"/>
        <v>王友春</v>
      </c>
      <c r="CD59" s="26">
        <f t="shared" si="64"/>
        <v>18</v>
      </c>
      <c r="CE59" s="18" t="str">
        <f t="shared" si="23"/>
        <v>叶仁群</v>
      </c>
      <c r="CF59" s="26">
        <f t="shared" si="65"/>
        <v>0</v>
      </c>
      <c r="CG59" s="18" t="str">
        <f t="shared" si="24"/>
        <v>田友米</v>
      </c>
      <c r="CH59" s="26">
        <f t="shared" si="66"/>
        <v>18</v>
      </c>
      <c r="CI59" s="18">
        <f t="shared" si="25"/>
        <v>11</v>
      </c>
      <c r="CJ59" s="18" t="str">
        <f t="shared" si="26"/>
        <v>张玉婷</v>
      </c>
      <c r="CK59" s="26">
        <f t="shared" si="67"/>
        <v>18</v>
      </c>
      <c r="CL59" s="18" t="str">
        <f t="shared" si="27"/>
        <v>胡付松</v>
      </c>
      <c r="CM59" s="26">
        <f t="shared" si="68"/>
        <v>18</v>
      </c>
      <c r="CN59" s="18" t="str">
        <f t="shared" si="28"/>
        <v>程长寿</v>
      </c>
      <c r="CO59" s="26">
        <f t="shared" si="69"/>
        <v>18</v>
      </c>
      <c r="CP59" s="18" t="str">
        <f t="shared" si="29"/>
        <v>王友春</v>
      </c>
      <c r="CQ59" s="26">
        <f t="shared" si="70"/>
        <v>18</v>
      </c>
      <c r="CR59" s="18" t="str">
        <f t="shared" si="30"/>
        <v>叶仁群</v>
      </c>
      <c r="CS59" s="26">
        <f t="shared" si="71"/>
        <v>0</v>
      </c>
      <c r="CT59" s="18" t="str">
        <f t="shared" si="31"/>
        <v>田友米</v>
      </c>
      <c r="CU59" s="26">
        <f t="shared" si="72"/>
        <v>18</v>
      </c>
    </row>
    <row r="60" spans="1:99" s="2" customFormat="1" ht="15.75">
      <c r="A60" s="42" t="s">
        <v>200</v>
      </c>
      <c r="B60" s="40" t="s">
        <v>127</v>
      </c>
      <c r="C60" s="59" t="s">
        <v>42</v>
      </c>
      <c r="D60" s="9" t="s">
        <v>8</v>
      </c>
      <c r="E60" s="8" t="str">
        <f t="shared" si="91"/>
        <v/>
      </c>
      <c r="F60" s="9">
        <f t="shared" si="92"/>
        <v>1</v>
      </c>
      <c r="G60" s="10" t="str">
        <f t="shared" si="93"/>
        <v/>
      </c>
      <c r="H60" s="10">
        <f t="shared" si="94"/>
        <v>104</v>
      </c>
      <c r="I60" s="10">
        <f t="shared" si="95"/>
        <v>72</v>
      </c>
      <c r="J60" s="10">
        <f t="shared" si="96"/>
        <v>128</v>
      </c>
      <c r="K60" s="16">
        <f t="shared" si="97"/>
        <v>42.5</v>
      </c>
      <c r="L60" s="10">
        <f t="shared" si="98"/>
        <v>63.5</v>
      </c>
      <c r="M60" s="10">
        <f t="shared" si="99"/>
        <v>74.5</v>
      </c>
      <c r="N60" s="10">
        <f t="shared" si="100"/>
        <v>485</v>
      </c>
      <c r="O60" s="17" t="str">
        <f t="shared" si="101"/>
        <v/>
      </c>
      <c r="P60" s="18">
        <f>IF($D60="理科",IF(AND($N60&gt;=分数线!$C$2,$H60&gt;=分数线!$D$2),36,IF($H60&gt;=分数线!$D$2,18,0)),IF($D60="文科",IF(AND($N60&gt;=分数线!$C$3,$H60&gt;=分数线!$D$3),36,IF($H60&gt;=分数线!$D$3,18,0))))</f>
        <v>36</v>
      </c>
      <c r="Q60" s="18">
        <f>IF($D60="理科",IF(AND($N60&gt;=分数线!$C$2,I60&gt;=分数线!$E$2),36,IF(I60&gt;=分数线!$E$2,18,0)),IF($D60="文科",IF(AND($N60&gt;=分数线!$C$3,I60&gt;=分数线!$E$3),36,IF(I60&gt;=分数线!$E$3,18,0))))</f>
        <v>0</v>
      </c>
      <c r="R60" s="18">
        <f>IF($D60="理科",IF(AND($N60&gt;=分数线!$C$2,J60&gt;=分数线!$F$2),36,IF(J60&gt;=分数线!$F$2,18,0)),IF($D60="文科",IF(AND($N60&gt;=分数线!$C$3,J60&gt;=分数线!$F$3),36,IF(J60&gt;=分数线!$F$3,18,0))))</f>
        <v>36</v>
      </c>
      <c r="S60" s="18">
        <f>IF($D60="理科",IF(AND($N60&gt;=分数线!$C$2,K60&gt;=分数线!$G$2),36,IF(K60&gt;=分数线!$G$2,18,0)),IF($D60="文科",IF(AND($N60&gt;=分数线!$C$3,K60&gt;=分数线!$G$3),36,IF(K60&gt;=分数线!$G$3,18,0))))</f>
        <v>0</v>
      </c>
      <c r="T60" s="18">
        <f>IF($D60="理科",IF(AND($N60&gt;=分数线!$C$2,L60&gt;=分数线!$H$2),36,IF(L60&gt;=分数线!$H$2,18,0)),IF($D60="文科",IF(AND($N60&gt;=分数线!$C$3,L60&gt;=分数线!$H$3),36,IF(L60&gt;=分数线!$H$3,18,0))))</f>
        <v>36</v>
      </c>
      <c r="U60" s="18">
        <f>IF($D60="理科",IF(AND($N60&gt;=分数线!$C$2,M60&gt;=分数线!$I$2),36,IF(M60&gt;=分数线!$I$2,18,0)),IF($D60="文科",IF(AND($N60&gt;=分数线!$C$3,M60&gt;=分数线!$I$3),36,IF(M60&gt;=分数线!$I$3,18,0))))</f>
        <v>36</v>
      </c>
      <c r="V60" s="18" t="str">
        <f t="shared" si="40"/>
        <v>NULL</v>
      </c>
      <c r="W60" s="18" t="str">
        <f t="shared" si="41"/>
        <v>NULL</v>
      </c>
      <c r="X60" s="26" t="str">
        <f t="shared" si="102"/>
        <v/>
      </c>
      <c r="Y60" s="18" t="str">
        <f t="shared" si="43"/>
        <v>NULL</v>
      </c>
      <c r="Z60" s="26" t="str">
        <f t="shared" si="44"/>
        <v/>
      </c>
      <c r="AA60" s="18" t="str">
        <f t="shared" si="45"/>
        <v>NULL</v>
      </c>
      <c r="AB60" s="26"/>
      <c r="AC60" s="18" t="str">
        <f t="shared" si="46"/>
        <v>NULL</v>
      </c>
      <c r="AD60" s="26"/>
      <c r="AE60" s="18" t="str">
        <f t="shared" si="47"/>
        <v>NULL</v>
      </c>
      <c r="AF60" s="26"/>
      <c r="AG60" s="18" t="str">
        <f t="shared" si="48"/>
        <v>NULL</v>
      </c>
      <c r="AH60" s="26"/>
      <c r="AI60" s="18" t="str">
        <f t="shared" si="49"/>
        <v>NULL</v>
      </c>
      <c r="AJ60" s="18" t="str">
        <f t="shared" si="50"/>
        <v>NULL</v>
      </c>
      <c r="AK60" s="26" t="str">
        <f t="shared" si="51"/>
        <v/>
      </c>
      <c r="AL60" s="18" t="str">
        <f t="shared" si="52"/>
        <v>NULL</v>
      </c>
      <c r="AM60" s="26" t="str">
        <f t="shared" si="53"/>
        <v/>
      </c>
      <c r="AN60" s="18" t="str">
        <f t="shared" si="54"/>
        <v>NULL</v>
      </c>
      <c r="AO60" s="26"/>
      <c r="AP60" s="18" t="str">
        <f t="shared" si="55"/>
        <v>NULL</v>
      </c>
      <c r="AQ60" s="26"/>
      <c r="AR60" s="18" t="str">
        <f t="shared" si="56"/>
        <v>NULL</v>
      </c>
      <c r="AS60" s="26"/>
      <c r="AT60" s="18" t="str">
        <f t="shared" si="3"/>
        <v>NULL</v>
      </c>
      <c r="AU60" s="26"/>
      <c r="AV60" s="18" t="str">
        <f t="shared" si="4"/>
        <v>NULL</v>
      </c>
      <c r="AW60" s="18" t="str">
        <f t="shared" si="5"/>
        <v>NULL</v>
      </c>
      <c r="AX60" s="26" t="str">
        <f t="shared" si="57"/>
        <v/>
      </c>
      <c r="AY60" s="18" t="str">
        <f t="shared" si="6"/>
        <v>NULL</v>
      </c>
      <c r="AZ60" s="26" t="str">
        <f t="shared" si="58"/>
        <v/>
      </c>
      <c r="BA60" s="18" t="str">
        <f t="shared" si="7"/>
        <v>NULL</v>
      </c>
      <c r="BB60" s="26"/>
      <c r="BC60" s="18" t="str">
        <f t="shared" si="8"/>
        <v>NULL</v>
      </c>
      <c r="BD60" s="26"/>
      <c r="BE60" s="18" t="str">
        <f t="shared" si="9"/>
        <v>NULL</v>
      </c>
      <c r="BF60" s="26"/>
      <c r="BG60" s="18" t="str">
        <f t="shared" si="10"/>
        <v>NULL</v>
      </c>
      <c r="BH60" s="26"/>
      <c r="BI60" s="18" t="str">
        <f t="shared" si="11"/>
        <v>NULL</v>
      </c>
      <c r="BJ60" s="18" t="str">
        <f t="shared" si="12"/>
        <v>NULL</v>
      </c>
      <c r="BK60" s="26" t="str">
        <f t="shared" si="59"/>
        <v/>
      </c>
      <c r="BL60" s="18" t="str">
        <f t="shared" si="13"/>
        <v>NULL</v>
      </c>
      <c r="BM60" s="26" t="str">
        <f t="shared" si="60"/>
        <v/>
      </c>
      <c r="BN60" s="18" t="str">
        <f t="shared" si="14"/>
        <v>NULL</v>
      </c>
      <c r="BO60" s="26"/>
      <c r="BP60" s="18" t="str">
        <f t="shared" si="15"/>
        <v>NULL</v>
      </c>
      <c r="BQ60" s="26"/>
      <c r="BR60" s="18" t="str">
        <f t="shared" si="16"/>
        <v>NULL</v>
      </c>
      <c r="BS60" s="26"/>
      <c r="BT60" s="18" t="str">
        <f t="shared" si="17"/>
        <v>NULL</v>
      </c>
      <c r="BU60" s="26"/>
      <c r="BV60" s="18">
        <f t="shared" si="18"/>
        <v>11</v>
      </c>
      <c r="BW60" s="18" t="str">
        <f t="shared" si="19"/>
        <v>张玉婷</v>
      </c>
      <c r="BX60" s="26">
        <f t="shared" si="61"/>
        <v>18</v>
      </c>
      <c r="BY60" s="18" t="str">
        <f t="shared" si="20"/>
        <v>胡付松</v>
      </c>
      <c r="BZ60" s="26">
        <f t="shared" si="62"/>
        <v>0</v>
      </c>
      <c r="CA60" s="18" t="str">
        <f t="shared" si="21"/>
        <v>程长寿</v>
      </c>
      <c r="CB60" s="26">
        <f t="shared" si="63"/>
        <v>18</v>
      </c>
      <c r="CC60" s="18" t="str">
        <f t="shared" si="22"/>
        <v>王友春</v>
      </c>
      <c r="CD60" s="26">
        <f t="shared" si="64"/>
        <v>0</v>
      </c>
      <c r="CE60" s="18" t="str">
        <f t="shared" si="23"/>
        <v>叶仁群</v>
      </c>
      <c r="CF60" s="26">
        <f t="shared" si="65"/>
        <v>18</v>
      </c>
      <c r="CG60" s="18" t="str">
        <f t="shared" si="24"/>
        <v>田友米</v>
      </c>
      <c r="CH60" s="26">
        <f t="shared" si="66"/>
        <v>18</v>
      </c>
      <c r="CI60" s="18">
        <f t="shared" si="25"/>
        <v>11</v>
      </c>
      <c r="CJ60" s="18" t="str">
        <f t="shared" si="26"/>
        <v>张玉婷</v>
      </c>
      <c r="CK60" s="26">
        <f t="shared" si="67"/>
        <v>18</v>
      </c>
      <c r="CL60" s="18" t="str">
        <f t="shared" si="27"/>
        <v>胡付松</v>
      </c>
      <c r="CM60" s="26">
        <f t="shared" si="68"/>
        <v>0</v>
      </c>
      <c r="CN60" s="18" t="str">
        <f t="shared" si="28"/>
        <v>程长寿</v>
      </c>
      <c r="CO60" s="26">
        <f t="shared" si="69"/>
        <v>18</v>
      </c>
      <c r="CP60" s="18" t="str">
        <f t="shared" si="29"/>
        <v>王友春</v>
      </c>
      <c r="CQ60" s="26">
        <f t="shared" si="70"/>
        <v>0</v>
      </c>
      <c r="CR60" s="18" t="str">
        <f t="shared" si="30"/>
        <v>叶仁群</v>
      </c>
      <c r="CS60" s="26">
        <f t="shared" si="71"/>
        <v>18</v>
      </c>
      <c r="CT60" s="18" t="str">
        <f t="shared" si="31"/>
        <v>田友米</v>
      </c>
      <c r="CU60" s="26">
        <f t="shared" si="72"/>
        <v>18</v>
      </c>
    </row>
    <row r="61" spans="1:99" s="2" customFormat="1" ht="15.75">
      <c r="A61" s="42" t="s">
        <v>155</v>
      </c>
      <c r="B61" s="40" t="s">
        <v>129</v>
      </c>
      <c r="C61" s="59" t="s">
        <v>42</v>
      </c>
      <c r="D61" s="9" t="s">
        <v>8</v>
      </c>
      <c r="E61" s="8" t="str">
        <f t="shared" si="91"/>
        <v/>
      </c>
      <c r="F61" s="9">
        <f t="shared" si="92"/>
        <v>1</v>
      </c>
      <c r="G61" s="10" t="str">
        <f t="shared" si="93"/>
        <v/>
      </c>
      <c r="H61" s="10">
        <f t="shared" si="94"/>
        <v>101</v>
      </c>
      <c r="I61" s="10">
        <f t="shared" si="95"/>
        <v>64</v>
      </c>
      <c r="J61" s="10">
        <f t="shared" si="96"/>
        <v>100</v>
      </c>
      <c r="K61" s="16">
        <f t="shared" si="97"/>
        <v>51.5</v>
      </c>
      <c r="L61" s="10">
        <f t="shared" si="98"/>
        <v>54</v>
      </c>
      <c r="M61" s="10">
        <f t="shared" si="99"/>
        <v>61</v>
      </c>
      <c r="N61" s="10">
        <f t="shared" si="100"/>
        <v>432</v>
      </c>
      <c r="O61" s="17" t="str">
        <f t="shared" si="101"/>
        <v/>
      </c>
      <c r="P61" s="18">
        <f>IF($D61="理科",IF(AND($N61&gt;=分数线!$C$2,$H61&gt;=分数线!$D$2),36,IF($H61&gt;=分数线!$D$2,18,0)),IF($D61="文科",IF(AND($N61&gt;=分数线!$C$3,$H61&gt;=分数线!$D$3),36,IF($H61&gt;=分数线!$D$3,18,0))))</f>
        <v>0</v>
      </c>
      <c r="Q61" s="18">
        <f>IF($D61="理科",IF(AND($N61&gt;=分数线!$C$2,I61&gt;=分数线!$E$2),36,IF(I61&gt;=分数线!$E$2,18,0)),IF($D61="文科",IF(AND($N61&gt;=分数线!$C$3,I61&gt;=分数线!$E$3),36,IF(I61&gt;=分数线!$E$3,18,0))))</f>
        <v>0</v>
      </c>
      <c r="R61" s="18">
        <f>IF($D61="理科",IF(AND($N61&gt;=分数线!$C$2,J61&gt;=分数线!$F$2),36,IF(J61&gt;=分数线!$F$2,18,0)),IF($D61="文科",IF(AND($N61&gt;=分数线!$C$3,J61&gt;=分数线!$F$3),36,IF(J61&gt;=分数线!$F$3,18,0))))</f>
        <v>18</v>
      </c>
      <c r="S61" s="18">
        <f>IF($D61="理科",IF(AND($N61&gt;=分数线!$C$2,K61&gt;=分数线!$G$2),36,IF(K61&gt;=分数线!$G$2,18,0)),IF($D61="文科",IF(AND($N61&gt;=分数线!$C$3,K61&gt;=分数线!$G$3),36,IF(K61&gt;=分数线!$G$3,18,0))))</f>
        <v>18</v>
      </c>
      <c r="T61" s="18">
        <f>IF($D61="理科",IF(AND($N61&gt;=分数线!$C$2,L61&gt;=分数线!$H$2),36,IF(L61&gt;=分数线!$H$2,18,0)),IF($D61="文科",IF(AND($N61&gt;=分数线!$C$3,L61&gt;=分数线!$H$3),36,IF(L61&gt;=分数线!$H$3,18,0))))</f>
        <v>0</v>
      </c>
      <c r="U61" s="18">
        <f>IF($D61="理科",IF(AND($N61&gt;=分数线!$C$2,M61&gt;=分数线!$I$2),36,IF(M61&gt;=分数线!$I$2,18,0)),IF($D61="文科",IF(AND($N61&gt;=分数线!$C$3,M61&gt;=分数线!$I$3),36,IF(M61&gt;=分数线!$I$3,18,0))))</f>
        <v>0</v>
      </c>
      <c r="V61" s="18" t="str">
        <f t="shared" si="40"/>
        <v>NULL</v>
      </c>
      <c r="W61" s="18" t="str">
        <f t="shared" si="41"/>
        <v>NULL</v>
      </c>
      <c r="X61" s="26" t="str">
        <f t="shared" si="102"/>
        <v/>
      </c>
      <c r="Y61" s="18" t="str">
        <f t="shared" si="43"/>
        <v>NULL</v>
      </c>
      <c r="Z61" s="26" t="str">
        <f t="shared" si="44"/>
        <v/>
      </c>
      <c r="AA61" s="18" t="str">
        <f t="shared" si="45"/>
        <v>NULL</v>
      </c>
      <c r="AB61" s="26"/>
      <c r="AC61" s="18" t="str">
        <f t="shared" si="46"/>
        <v>NULL</v>
      </c>
      <c r="AD61" s="26"/>
      <c r="AE61" s="18" t="str">
        <f t="shared" si="47"/>
        <v>NULL</v>
      </c>
      <c r="AF61" s="26"/>
      <c r="AG61" s="18" t="str">
        <f t="shared" si="48"/>
        <v>NULL</v>
      </c>
      <c r="AH61" s="26"/>
      <c r="AI61" s="18" t="str">
        <f t="shared" si="49"/>
        <v>NULL</v>
      </c>
      <c r="AJ61" s="18" t="str">
        <f t="shared" si="50"/>
        <v>NULL</v>
      </c>
      <c r="AK61" s="26" t="str">
        <f t="shared" si="51"/>
        <v/>
      </c>
      <c r="AL61" s="18" t="str">
        <f t="shared" si="52"/>
        <v>NULL</v>
      </c>
      <c r="AM61" s="26" t="str">
        <f t="shared" si="53"/>
        <v/>
      </c>
      <c r="AN61" s="18" t="str">
        <f t="shared" si="54"/>
        <v>NULL</v>
      </c>
      <c r="AO61" s="26"/>
      <c r="AP61" s="18" t="str">
        <f t="shared" si="55"/>
        <v>NULL</v>
      </c>
      <c r="AQ61" s="26"/>
      <c r="AR61" s="18" t="str">
        <f t="shared" si="56"/>
        <v>NULL</v>
      </c>
      <c r="AS61" s="26"/>
      <c r="AT61" s="18" t="str">
        <f t="shared" si="3"/>
        <v>NULL</v>
      </c>
      <c r="AU61" s="26"/>
      <c r="AV61" s="18" t="str">
        <f t="shared" si="4"/>
        <v>NULL</v>
      </c>
      <c r="AW61" s="18" t="str">
        <f t="shared" si="5"/>
        <v>NULL</v>
      </c>
      <c r="AX61" s="26" t="str">
        <f t="shared" si="57"/>
        <v/>
      </c>
      <c r="AY61" s="18" t="str">
        <f t="shared" si="6"/>
        <v>NULL</v>
      </c>
      <c r="AZ61" s="26" t="str">
        <f t="shared" si="58"/>
        <v/>
      </c>
      <c r="BA61" s="18" t="str">
        <f t="shared" si="7"/>
        <v>NULL</v>
      </c>
      <c r="BB61" s="26"/>
      <c r="BC61" s="18" t="str">
        <f t="shared" si="8"/>
        <v>NULL</v>
      </c>
      <c r="BD61" s="26"/>
      <c r="BE61" s="18" t="str">
        <f t="shared" si="9"/>
        <v>NULL</v>
      </c>
      <c r="BF61" s="26"/>
      <c r="BG61" s="18" t="str">
        <f t="shared" si="10"/>
        <v>NULL</v>
      </c>
      <c r="BH61" s="26"/>
      <c r="BI61" s="18" t="str">
        <f t="shared" si="11"/>
        <v>NULL</v>
      </c>
      <c r="BJ61" s="18" t="str">
        <f t="shared" si="12"/>
        <v>NULL</v>
      </c>
      <c r="BK61" s="26" t="str">
        <f t="shared" si="59"/>
        <v/>
      </c>
      <c r="BL61" s="18" t="str">
        <f t="shared" si="13"/>
        <v>NULL</v>
      </c>
      <c r="BM61" s="26" t="str">
        <f t="shared" si="60"/>
        <v/>
      </c>
      <c r="BN61" s="18" t="str">
        <f t="shared" si="14"/>
        <v>NULL</v>
      </c>
      <c r="BO61" s="26"/>
      <c r="BP61" s="18" t="str">
        <f t="shared" si="15"/>
        <v>NULL</v>
      </c>
      <c r="BQ61" s="26"/>
      <c r="BR61" s="18" t="str">
        <f t="shared" si="16"/>
        <v>NULL</v>
      </c>
      <c r="BS61" s="26"/>
      <c r="BT61" s="18" t="str">
        <f t="shared" si="17"/>
        <v>NULL</v>
      </c>
      <c r="BU61" s="26"/>
      <c r="BV61" s="18">
        <f t="shared" si="18"/>
        <v>11</v>
      </c>
      <c r="BW61" s="18" t="str">
        <f t="shared" si="19"/>
        <v>张玉婷</v>
      </c>
      <c r="BX61" s="26">
        <f t="shared" si="61"/>
        <v>0</v>
      </c>
      <c r="BY61" s="18" t="str">
        <f t="shared" si="20"/>
        <v>胡付松</v>
      </c>
      <c r="BZ61" s="26">
        <f t="shared" si="62"/>
        <v>0</v>
      </c>
      <c r="CA61" s="18" t="str">
        <f t="shared" si="21"/>
        <v>程长寿</v>
      </c>
      <c r="CB61" s="26">
        <f t="shared" si="63"/>
        <v>9</v>
      </c>
      <c r="CC61" s="18" t="str">
        <f t="shared" si="22"/>
        <v>王友春</v>
      </c>
      <c r="CD61" s="26">
        <f t="shared" si="64"/>
        <v>9</v>
      </c>
      <c r="CE61" s="18" t="str">
        <f t="shared" si="23"/>
        <v>叶仁群</v>
      </c>
      <c r="CF61" s="26">
        <f t="shared" si="65"/>
        <v>0</v>
      </c>
      <c r="CG61" s="18" t="str">
        <f t="shared" si="24"/>
        <v>田友米</v>
      </c>
      <c r="CH61" s="26">
        <f t="shared" si="66"/>
        <v>0</v>
      </c>
      <c r="CI61" s="18">
        <f t="shared" si="25"/>
        <v>11</v>
      </c>
      <c r="CJ61" s="18" t="str">
        <f t="shared" si="26"/>
        <v>张玉婷</v>
      </c>
      <c r="CK61" s="26">
        <f t="shared" si="67"/>
        <v>0</v>
      </c>
      <c r="CL61" s="18" t="str">
        <f t="shared" si="27"/>
        <v>胡付松</v>
      </c>
      <c r="CM61" s="26">
        <f t="shared" si="68"/>
        <v>0</v>
      </c>
      <c r="CN61" s="18" t="str">
        <f t="shared" si="28"/>
        <v>程长寿</v>
      </c>
      <c r="CO61" s="26">
        <f t="shared" si="69"/>
        <v>9</v>
      </c>
      <c r="CP61" s="18" t="str">
        <f t="shared" si="29"/>
        <v>王友春</v>
      </c>
      <c r="CQ61" s="26">
        <f t="shared" si="70"/>
        <v>9</v>
      </c>
      <c r="CR61" s="18" t="str">
        <f t="shared" si="30"/>
        <v>叶仁群</v>
      </c>
      <c r="CS61" s="26">
        <f t="shared" si="71"/>
        <v>0</v>
      </c>
      <c r="CT61" s="18" t="str">
        <f t="shared" si="31"/>
        <v>田友米</v>
      </c>
      <c r="CU61" s="26">
        <f t="shared" si="72"/>
        <v>0</v>
      </c>
    </row>
    <row r="62" spans="1:99" s="2" customFormat="1" ht="15.75">
      <c r="A62" s="42" t="s">
        <v>199</v>
      </c>
      <c r="B62" s="40" t="s">
        <v>126</v>
      </c>
      <c r="C62" s="59" t="s">
        <v>42</v>
      </c>
      <c r="D62" s="9" t="s">
        <v>8</v>
      </c>
      <c r="E62" s="8" t="str">
        <f t="shared" si="91"/>
        <v/>
      </c>
      <c r="F62" s="9">
        <f t="shared" si="92"/>
        <v>1</v>
      </c>
      <c r="G62" s="10" t="str">
        <f t="shared" si="93"/>
        <v/>
      </c>
      <c r="H62" s="10">
        <f t="shared" si="94"/>
        <v>97</v>
      </c>
      <c r="I62" s="10">
        <f t="shared" si="95"/>
        <v>88</v>
      </c>
      <c r="J62" s="10">
        <f t="shared" si="96"/>
        <v>88</v>
      </c>
      <c r="K62" s="16">
        <f t="shared" si="97"/>
        <v>63</v>
      </c>
      <c r="L62" s="10">
        <f t="shared" si="98"/>
        <v>68</v>
      </c>
      <c r="M62" s="10">
        <f t="shared" si="99"/>
        <v>74</v>
      </c>
      <c r="N62" s="10">
        <f t="shared" si="100"/>
        <v>478</v>
      </c>
      <c r="O62" s="17" t="str">
        <f t="shared" si="101"/>
        <v/>
      </c>
      <c r="P62" s="18">
        <f>IF($D62="理科",IF(AND($N62&gt;=分数线!$C$2,$H62&gt;=分数线!$D$2),36,IF($H62&gt;=分数线!$D$2,18,0)),IF($D62="文科",IF(AND($N62&gt;=分数线!$C$3,$H62&gt;=分数线!$D$3),36,IF($H62&gt;=分数线!$D$3,18,0))))</f>
        <v>0</v>
      </c>
      <c r="Q62" s="18">
        <f>IF($D62="理科",IF(AND($N62&gt;=分数线!$C$2,I62&gt;=分数线!$E$2),36,IF(I62&gt;=分数线!$E$2,18,0)),IF($D62="文科",IF(AND($N62&gt;=分数线!$C$3,I62&gt;=分数线!$E$3),36,IF(I62&gt;=分数线!$E$3,18,0))))</f>
        <v>36</v>
      </c>
      <c r="R62" s="18">
        <f>IF($D62="理科",IF(AND($N62&gt;=分数线!$C$2,J62&gt;=分数线!$F$2),36,IF(J62&gt;=分数线!$F$2,18,0)),IF($D62="文科",IF(AND($N62&gt;=分数线!$C$3,J62&gt;=分数线!$F$3),36,IF(J62&gt;=分数线!$F$3,18,0))))</f>
        <v>0</v>
      </c>
      <c r="S62" s="18">
        <f>IF($D62="理科",IF(AND($N62&gt;=分数线!$C$2,K62&gt;=分数线!$G$2),36,IF(K62&gt;=分数线!$G$2,18,0)),IF($D62="文科",IF(AND($N62&gt;=分数线!$C$3,K62&gt;=分数线!$G$3),36,IF(K62&gt;=分数线!$G$3,18,0))))</f>
        <v>36</v>
      </c>
      <c r="T62" s="18">
        <f>IF($D62="理科",IF(AND($N62&gt;=分数线!$C$2,L62&gt;=分数线!$H$2),36,IF(L62&gt;=分数线!$H$2,18,0)),IF($D62="文科",IF(AND($N62&gt;=分数线!$C$3,L62&gt;=分数线!$H$3),36,IF(L62&gt;=分数线!$H$3,18,0))))</f>
        <v>36</v>
      </c>
      <c r="U62" s="18">
        <f>IF($D62="理科",IF(AND($N62&gt;=分数线!$C$2,M62&gt;=分数线!$I$2),36,IF(M62&gt;=分数线!$I$2,18,0)),IF($D62="文科",IF(AND($N62&gt;=分数线!$C$3,M62&gt;=分数线!$I$3),36,IF(M62&gt;=分数线!$I$3,18,0))))</f>
        <v>36</v>
      </c>
      <c r="V62" s="18" t="str">
        <f t="shared" si="40"/>
        <v>NULL</v>
      </c>
      <c r="W62" s="18" t="str">
        <f t="shared" si="41"/>
        <v>NULL</v>
      </c>
      <c r="X62" s="26" t="str">
        <f t="shared" si="102"/>
        <v/>
      </c>
      <c r="Y62" s="18" t="str">
        <f t="shared" si="43"/>
        <v>NULL</v>
      </c>
      <c r="Z62" s="26" t="str">
        <f t="shared" si="44"/>
        <v/>
      </c>
      <c r="AA62" s="18" t="str">
        <f t="shared" si="45"/>
        <v>NULL</v>
      </c>
      <c r="AB62" s="26"/>
      <c r="AC62" s="18" t="str">
        <f t="shared" si="46"/>
        <v>NULL</v>
      </c>
      <c r="AD62" s="26"/>
      <c r="AE62" s="18" t="str">
        <f t="shared" si="47"/>
        <v>NULL</v>
      </c>
      <c r="AF62" s="26"/>
      <c r="AG62" s="18" t="str">
        <f t="shared" si="48"/>
        <v>NULL</v>
      </c>
      <c r="AH62" s="26"/>
      <c r="AI62" s="18" t="str">
        <f t="shared" si="49"/>
        <v>NULL</v>
      </c>
      <c r="AJ62" s="18" t="str">
        <f t="shared" si="50"/>
        <v>NULL</v>
      </c>
      <c r="AK62" s="26" t="str">
        <f t="shared" si="51"/>
        <v/>
      </c>
      <c r="AL62" s="18" t="str">
        <f t="shared" si="52"/>
        <v>NULL</v>
      </c>
      <c r="AM62" s="26" t="str">
        <f t="shared" si="53"/>
        <v/>
      </c>
      <c r="AN62" s="18" t="str">
        <f t="shared" si="54"/>
        <v>NULL</v>
      </c>
      <c r="AO62" s="26"/>
      <c r="AP62" s="18" t="str">
        <f t="shared" si="55"/>
        <v>NULL</v>
      </c>
      <c r="AQ62" s="26"/>
      <c r="AR62" s="18" t="str">
        <f t="shared" si="56"/>
        <v>NULL</v>
      </c>
      <c r="AS62" s="26"/>
      <c r="AT62" s="18" t="str">
        <f t="shared" si="3"/>
        <v>NULL</v>
      </c>
      <c r="AU62" s="26"/>
      <c r="AV62" s="18" t="str">
        <f t="shared" si="4"/>
        <v>NULL</v>
      </c>
      <c r="AW62" s="18" t="str">
        <f t="shared" si="5"/>
        <v>NULL</v>
      </c>
      <c r="AX62" s="26" t="str">
        <f t="shared" si="57"/>
        <v/>
      </c>
      <c r="AY62" s="18" t="str">
        <f t="shared" si="6"/>
        <v>NULL</v>
      </c>
      <c r="AZ62" s="26" t="str">
        <f t="shared" si="58"/>
        <v/>
      </c>
      <c r="BA62" s="18" t="str">
        <f t="shared" si="7"/>
        <v>NULL</v>
      </c>
      <c r="BB62" s="26"/>
      <c r="BC62" s="18" t="str">
        <f t="shared" si="8"/>
        <v>NULL</v>
      </c>
      <c r="BD62" s="26"/>
      <c r="BE62" s="18" t="str">
        <f t="shared" si="9"/>
        <v>NULL</v>
      </c>
      <c r="BF62" s="26"/>
      <c r="BG62" s="18" t="str">
        <f t="shared" si="10"/>
        <v>NULL</v>
      </c>
      <c r="BH62" s="26"/>
      <c r="BI62" s="18" t="str">
        <f t="shared" si="11"/>
        <v>NULL</v>
      </c>
      <c r="BJ62" s="18" t="str">
        <f t="shared" si="12"/>
        <v>NULL</v>
      </c>
      <c r="BK62" s="26" t="str">
        <f t="shared" si="59"/>
        <v/>
      </c>
      <c r="BL62" s="18" t="str">
        <f t="shared" si="13"/>
        <v>NULL</v>
      </c>
      <c r="BM62" s="26" t="str">
        <f t="shared" si="60"/>
        <v/>
      </c>
      <c r="BN62" s="18" t="str">
        <f t="shared" si="14"/>
        <v>NULL</v>
      </c>
      <c r="BO62" s="26"/>
      <c r="BP62" s="18" t="str">
        <f t="shared" si="15"/>
        <v>NULL</v>
      </c>
      <c r="BQ62" s="26"/>
      <c r="BR62" s="18" t="str">
        <f t="shared" si="16"/>
        <v>NULL</v>
      </c>
      <c r="BS62" s="26"/>
      <c r="BT62" s="18" t="str">
        <f t="shared" si="17"/>
        <v>NULL</v>
      </c>
      <c r="BU62" s="26"/>
      <c r="BV62" s="18">
        <f t="shared" si="18"/>
        <v>11</v>
      </c>
      <c r="BW62" s="18" t="str">
        <f t="shared" si="19"/>
        <v>张玉婷</v>
      </c>
      <c r="BX62" s="26">
        <f t="shared" si="61"/>
        <v>0</v>
      </c>
      <c r="BY62" s="18" t="str">
        <f t="shared" si="20"/>
        <v>胡付松</v>
      </c>
      <c r="BZ62" s="26">
        <f t="shared" si="62"/>
        <v>18</v>
      </c>
      <c r="CA62" s="18" t="str">
        <f t="shared" si="21"/>
        <v>程长寿</v>
      </c>
      <c r="CB62" s="26">
        <f t="shared" si="63"/>
        <v>0</v>
      </c>
      <c r="CC62" s="18" t="str">
        <f t="shared" si="22"/>
        <v>王友春</v>
      </c>
      <c r="CD62" s="26">
        <f t="shared" si="64"/>
        <v>18</v>
      </c>
      <c r="CE62" s="18" t="str">
        <f t="shared" si="23"/>
        <v>叶仁群</v>
      </c>
      <c r="CF62" s="26">
        <f t="shared" si="65"/>
        <v>18</v>
      </c>
      <c r="CG62" s="18" t="str">
        <f t="shared" si="24"/>
        <v>田友米</v>
      </c>
      <c r="CH62" s="26">
        <f t="shared" si="66"/>
        <v>18</v>
      </c>
      <c r="CI62" s="18">
        <f t="shared" si="25"/>
        <v>11</v>
      </c>
      <c r="CJ62" s="18" t="str">
        <f t="shared" si="26"/>
        <v>张玉婷</v>
      </c>
      <c r="CK62" s="26">
        <f t="shared" si="67"/>
        <v>0</v>
      </c>
      <c r="CL62" s="18" t="str">
        <f t="shared" si="27"/>
        <v>胡付松</v>
      </c>
      <c r="CM62" s="26">
        <f t="shared" si="68"/>
        <v>18</v>
      </c>
      <c r="CN62" s="18" t="str">
        <f t="shared" si="28"/>
        <v>程长寿</v>
      </c>
      <c r="CO62" s="26">
        <f t="shared" si="69"/>
        <v>0</v>
      </c>
      <c r="CP62" s="18" t="str">
        <f t="shared" si="29"/>
        <v>王友春</v>
      </c>
      <c r="CQ62" s="26">
        <f t="shared" si="70"/>
        <v>18</v>
      </c>
      <c r="CR62" s="18" t="str">
        <f t="shared" si="30"/>
        <v>叶仁群</v>
      </c>
      <c r="CS62" s="26">
        <f t="shared" si="71"/>
        <v>18</v>
      </c>
      <c r="CT62" s="18" t="str">
        <f t="shared" si="31"/>
        <v>田友米</v>
      </c>
      <c r="CU62" s="26">
        <f t="shared" si="72"/>
        <v>18</v>
      </c>
    </row>
    <row r="63" spans="1:99" s="2" customFormat="1" ht="15.75">
      <c r="A63" s="42" t="s">
        <v>202</v>
      </c>
      <c r="B63" s="40" t="s">
        <v>131</v>
      </c>
      <c r="C63" s="59" t="s">
        <v>42</v>
      </c>
      <c r="D63" s="9" t="s">
        <v>8</v>
      </c>
      <c r="E63" s="8" t="str">
        <f t="shared" si="91"/>
        <v/>
      </c>
      <c r="F63" s="9">
        <f t="shared" si="92"/>
        <v>1</v>
      </c>
      <c r="G63" s="10" t="str">
        <f t="shared" si="93"/>
        <v/>
      </c>
      <c r="H63" s="10">
        <f t="shared" si="94"/>
        <v>95</v>
      </c>
      <c r="I63" s="10">
        <f t="shared" si="95"/>
        <v>101</v>
      </c>
      <c r="J63" s="10">
        <f t="shared" si="96"/>
        <v>84</v>
      </c>
      <c r="K63" s="16">
        <f t="shared" si="97"/>
        <v>61.5</v>
      </c>
      <c r="L63" s="10">
        <f t="shared" si="98"/>
        <v>46</v>
      </c>
      <c r="M63" s="10">
        <f t="shared" si="99"/>
        <v>59</v>
      </c>
      <c r="N63" s="10">
        <f t="shared" si="100"/>
        <v>447</v>
      </c>
      <c r="O63" s="17" t="str">
        <f t="shared" si="101"/>
        <v/>
      </c>
      <c r="P63" s="18">
        <f>IF($D63="理科",IF(AND($N63&gt;=分数线!$C$2,$H63&gt;=分数线!$D$2),36,IF($H63&gt;=分数线!$D$2,18,0)),IF($D63="文科",IF(AND($N63&gt;=分数线!$C$3,$H63&gt;=分数线!$D$3),36,IF($H63&gt;=分数线!$D$3,18,0))))</f>
        <v>0</v>
      </c>
      <c r="Q63" s="18">
        <f>IF($D63="理科",IF(AND($N63&gt;=分数线!$C$2,I63&gt;=分数线!$E$2),36,IF(I63&gt;=分数线!$E$2,18,0)),IF($D63="文科",IF(AND($N63&gt;=分数线!$C$3,I63&gt;=分数线!$E$3),36,IF(I63&gt;=分数线!$E$3,18,0))))</f>
        <v>36</v>
      </c>
      <c r="R63" s="18">
        <f>IF($D63="理科",IF(AND($N63&gt;=分数线!$C$2,J63&gt;=分数线!$F$2),36,IF(J63&gt;=分数线!$F$2,18,0)),IF($D63="文科",IF(AND($N63&gt;=分数线!$C$3,J63&gt;=分数线!$F$3),36,IF(J63&gt;=分数线!$F$3,18,0))))</f>
        <v>0</v>
      </c>
      <c r="S63" s="18">
        <f>IF($D63="理科",IF(AND($N63&gt;=分数线!$C$2,K63&gt;=分数线!$G$2),36,IF(K63&gt;=分数线!$G$2,18,0)),IF($D63="文科",IF(AND($N63&gt;=分数线!$C$3,K63&gt;=分数线!$G$3),36,IF(K63&gt;=分数线!$G$3,18,0))))</f>
        <v>36</v>
      </c>
      <c r="T63" s="18">
        <f>IF($D63="理科",IF(AND($N63&gt;=分数线!$C$2,L63&gt;=分数线!$H$2),36,IF(L63&gt;=分数线!$H$2,18,0)),IF($D63="文科",IF(AND($N63&gt;=分数线!$C$3,L63&gt;=分数线!$H$3),36,IF(L63&gt;=分数线!$H$3,18,0))))</f>
        <v>0</v>
      </c>
      <c r="U63" s="18">
        <f>IF($D63="理科",IF(AND($N63&gt;=分数线!$C$2,M63&gt;=分数线!$I$2),36,IF(M63&gt;=分数线!$I$2,18,0)),IF($D63="文科",IF(AND($N63&gt;=分数线!$C$3,M63&gt;=分数线!$I$3),36,IF(M63&gt;=分数线!$I$3,18,0))))</f>
        <v>0</v>
      </c>
      <c r="V63" s="18" t="str">
        <f t="shared" si="40"/>
        <v>NULL</v>
      </c>
      <c r="W63" s="18" t="str">
        <f t="shared" si="41"/>
        <v>NULL</v>
      </c>
      <c r="X63" s="26" t="str">
        <f t="shared" si="102"/>
        <v/>
      </c>
      <c r="Y63" s="18" t="str">
        <f t="shared" si="43"/>
        <v>NULL</v>
      </c>
      <c r="Z63" s="26" t="str">
        <f t="shared" si="44"/>
        <v/>
      </c>
      <c r="AA63" s="18" t="str">
        <f t="shared" si="45"/>
        <v>NULL</v>
      </c>
      <c r="AB63" s="26"/>
      <c r="AC63" s="18" t="str">
        <f t="shared" si="46"/>
        <v>NULL</v>
      </c>
      <c r="AD63" s="26"/>
      <c r="AE63" s="18" t="str">
        <f t="shared" si="47"/>
        <v>NULL</v>
      </c>
      <c r="AF63" s="26"/>
      <c r="AG63" s="18" t="str">
        <f t="shared" si="48"/>
        <v>NULL</v>
      </c>
      <c r="AH63" s="26"/>
      <c r="AI63" s="18" t="str">
        <f t="shared" si="49"/>
        <v>NULL</v>
      </c>
      <c r="AJ63" s="18" t="str">
        <f t="shared" si="50"/>
        <v>NULL</v>
      </c>
      <c r="AK63" s="26" t="str">
        <f t="shared" si="51"/>
        <v/>
      </c>
      <c r="AL63" s="18" t="str">
        <f t="shared" si="52"/>
        <v>NULL</v>
      </c>
      <c r="AM63" s="26" t="str">
        <f t="shared" si="53"/>
        <v/>
      </c>
      <c r="AN63" s="18" t="str">
        <f t="shared" si="54"/>
        <v>NULL</v>
      </c>
      <c r="AO63" s="26"/>
      <c r="AP63" s="18" t="str">
        <f t="shared" si="55"/>
        <v>NULL</v>
      </c>
      <c r="AQ63" s="26"/>
      <c r="AR63" s="18" t="str">
        <f t="shared" si="56"/>
        <v>NULL</v>
      </c>
      <c r="AS63" s="26"/>
      <c r="AT63" s="18" t="str">
        <f t="shared" si="3"/>
        <v>NULL</v>
      </c>
      <c r="AU63" s="26"/>
      <c r="AV63" s="18" t="str">
        <f t="shared" si="4"/>
        <v>NULL</v>
      </c>
      <c r="AW63" s="18" t="str">
        <f t="shared" si="5"/>
        <v>NULL</v>
      </c>
      <c r="AX63" s="26" t="str">
        <f t="shared" si="57"/>
        <v/>
      </c>
      <c r="AY63" s="18" t="str">
        <f t="shared" si="6"/>
        <v>NULL</v>
      </c>
      <c r="AZ63" s="26" t="str">
        <f t="shared" si="58"/>
        <v/>
      </c>
      <c r="BA63" s="18" t="str">
        <f t="shared" si="7"/>
        <v>NULL</v>
      </c>
      <c r="BB63" s="26"/>
      <c r="BC63" s="18" t="str">
        <f t="shared" si="8"/>
        <v>NULL</v>
      </c>
      <c r="BD63" s="26"/>
      <c r="BE63" s="18" t="str">
        <f t="shared" si="9"/>
        <v>NULL</v>
      </c>
      <c r="BF63" s="26"/>
      <c r="BG63" s="18" t="str">
        <f t="shared" si="10"/>
        <v>NULL</v>
      </c>
      <c r="BH63" s="26"/>
      <c r="BI63" s="18" t="str">
        <f t="shared" si="11"/>
        <v>NULL</v>
      </c>
      <c r="BJ63" s="18" t="str">
        <f t="shared" si="12"/>
        <v>NULL</v>
      </c>
      <c r="BK63" s="26" t="str">
        <f t="shared" si="59"/>
        <v/>
      </c>
      <c r="BL63" s="18" t="str">
        <f t="shared" si="13"/>
        <v>NULL</v>
      </c>
      <c r="BM63" s="26" t="str">
        <f t="shared" si="60"/>
        <v/>
      </c>
      <c r="BN63" s="18" t="str">
        <f t="shared" si="14"/>
        <v>NULL</v>
      </c>
      <c r="BO63" s="26"/>
      <c r="BP63" s="18" t="str">
        <f t="shared" si="15"/>
        <v>NULL</v>
      </c>
      <c r="BQ63" s="26"/>
      <c r="BR63" s="18" t="str">
        <f t="shared" si="16"/>
        <v>NULL</v>
      </c>
      <c r="BS63" s="26"/>
      <c r="BT63" s="18" t="str">
        <f t="shared" si="17"/>
        <v>NULL</v>
      </c>
      <c r="BU63" s="26"/>
      <c r="BV63" s="18">
        <f t="shared" si="18"/>
        <v>11</v>
      </c>
      <c r="BW63" s="18" t="str">
        <f t="shared" si="19"/>
        <v>张玉婷</v>
      </c>
      <c r="BX63" s="26">
        <f t="shared" si="61"/>
        <v>0</v>
      </c>
      <c r="BY63" s="18" t="str">
        <f t="shared" si="20"/>
        <v>胡付松</v>
      </c>
      <c r="BZ63" s="26">
        <f t="shared" si="62"/>
        <v>18</v>
      </c>
      <c r="CA63" s="18" t="str">
        <f t="shared" si="21"/>
        <v>程长寿</v>
      </c>
      <c r="CB63" s="26">
        <f t="shared" si="63"/>
        <v>0</v>
      </c>
      <c r="CC63" s="18" t="str">
        <f t="shared" si="22"/>
        <v>王友春</v>
      </c>
      <c r="CD63" s="26">
        <f t="shared" si="64"/>
        <v>18</v>
      </c>
      <c r="CE63" s="18" t="str">
        <f t="shared" si="23"/>
        <v>叶仁群</v>
      </c>
      <c r="CF63" s="26">
        <f t="shared" si="65"/>
        <v>0</v>
      </c>
      <c r="CG63" s="18" t="str">
        <f t="shared" si="24"/>
        <v>田友米</v>
      </c>
      <c r="CH63" s="26">
        <f t="shared" si="66"/>
        <v>0</v>
      </c>
      <c r="CI63" s="18">
        <f t="shared" si="25"/>
        <v>11</v>
      </c>
      <c r="CJ63" s="18" t="str">
        <f t="shared" si="26"/>
        <v>张玉婷</v>
      </c>
      <c r="CK63" s="26">
        <f t="shared" si="67"/>
        <v>0</v>
      </c>
      <c r="CL63" s="18" t="str">
        <f t="shared" si="27"/>
        <v>胡付松</v>
      </c>
      <c r="CM63" s="26">
        <f t="shared" si="68"/>
        <v>18</v>
      </c>
      <c r="CN63" s="18" t="str">
        <f t="shared" si="28"/>
        <v>程长寿</v>
      </c>
      <c r="CO63" s="26">
        <f t="shared" si="69"/>
        <v>0</v>
      </c>
      <c r="CP63" s="18" t="str">
        <f t="shared" si="29"/>
        <v>王友春</v>
      </c>
      <c r="CQ63" s="26">
        <f t="shared" si="70"/>
        <v>18</v>
      </c>
      <c r="CR63" s="18" t="str">
        <f t="shared" si="30"/>
        <v>叶仁群</v>
      </c>
      <c r="CS63" s="26">
        <f t="shared" si="71"/>
        <v>0</v>
      </c>
      <c r="CT63" s="18" t="str">
        <f t="shared" si="31"/>
        <v>田友米</v>
      </c>
      <c r="CU63" s="26">
        <f t="shared" si="72"/>
        <v>0</v>
      </c>
    </row>
    <row r="64" spans="1:99" s="2" customFormat="1" ht="15.75">
      <c r="A64" s="42" t="s">
        <v>208</v>
      </c>
      <c r="B64" s="40" t="s">
        <v>136</v>
      </c>
      <c r="C64" s="59" t="s">
        <v>42</v>
      </c>
      <c r="D64" s="9" t="s">
        <v>8</v>
      </c>
      <c r="E64" s="8" t="str">
        <f t="shared" si="91"/>
        <v/>
      </c>
      <c r="F64" s="9">
        <f t="shared" si="92"/>
        <v>1</v>
      </c>
      <c r="G64" s="10" t="str">
        <f t="shared" si="93"/>
        <v/>
      </c>
      <c r="H64" s="10">
        <f t="shared" si="94"/>
        <v>105</v>
      </c>
      <c r="I64" s="10">
        <f t="shared" si="95"/>
        <v>83</v>
      </c>
      <c r="J64" s="10">
        <f t="shared" si="96"/>
        <v>94</v>
      </c>
      <c r="K64" s="16">
        <f t="shared" si="97"/>
        <v>48</v>
      </c>
      <c r="L64" s="10">
        <f t="shared" si="98"/>
        <v>60.5</v>
      </c>
      <c r="M64" s="10">
        <f t="shared" si="99"/>
        <v>67.5</v>
      </c>
      <c r="N64" s="10">
        <f t="shared" si="100"/>
        <v>458</v>
      </c>
      <c r="O64" s="17" t="str">
        <f t="shared" si="101"/>
        <v/>
      </c>
      <c r="P64" s="18">
        <f>IF($D64="理科",IF(AND($N64&gt;=分数线!$C$2,$H64&gt;=分数线!$D$2),36,IF($H64&gt;=分数线!$D$2,18,0)),IF($D64="文科",IF(AND($N64&gt;=分数线!$C$3,$H64&gt;=分数线!$D$3),36,IF($H64&gt;=分数线!$D$3,18,0))))</f>
        <v>36</v>
      </c>
      <c r="Q64" s="18">
        <f>IF($D64="理科",IF(AND($N64&gt;=分数线!$C$2,I64&gt;=分数线!$E$2),36,IF(I64&gt;=分数线!$E$2,18,0)),IF($D64="文科",IF(AND($N64&gt;=分数线!$C$3,I64&gt;=分数线!$E$3),36,IF(I64&gt;=分数线!$E$3,18,0))))</f>
        <v>36</v>
      </c>
      <c r="R64" s="18">
        <f>IF($D64="理科",IF(AND($N64&gt;=分数线!$C$2,J64&gt;=分数线!$F$2),36,IF(J64&gt;=分数线!$F$2,18,0)),IF($D64="文科",IF(AND($N64&gt;=分数线!$C$3,J64&gt;=分数线!$F$3),36,IF(J64&gt;=分数线!$F$3,18,0))))</f>
        <v>36</v>
      </c>
      <c r="S64" s="18">
        <f>IF($D64="理科",IF(AND($N64&gt;=分数线!$C$2,K64&gt;=分数线!$G$2),36,IF(K64&gt;=分数线!$G$2,18,0)),IF($D64="文科",IF(AND($N64&gt;=分数线!$C$3,K64&gt;=分数线!$G$3),36,IF(K64&gt;=分数线!$G$3,18,0))))</f>
        <v>0</v>
      </c>
      <c r="T64" s="18">
        <f>IF($D64="理科",IF(AND($N64&gt;=分数线!$C$2,L64&gt;=分数线!$H$2),36,IF(L64&gt;=分数线!$H$2,18,0)),IF($D64="文科",IF(AND($N64&gt;=分数线!$C$3,L64&gt;=分数线!$H$3),36,IF(L64&gt;=分数线!$H$3,18,0))))</f>
        <v>36</v>
      </c>
      <c r="U64" s="18">
        <f>IF($D64="理科",IF(AND($N64&gt;=分数线!$C$2,M64&gt;=分数线!$I$2),36,IF(M64&gt;=分数线!$I$2,18,0)),IF($D64="文科",IF(AND($N64&gt;=分数线!$C$3,M64&gt;=分数线!$I$3),36,IF(M64&gt;=分数线!$I$3,18,0))))</f>
        <v>36</v>
      </c>
      <c r="V64" s="18" t="str">
        <f t="shared" si="40"/>
        <v>NULL</v>
      </c>
      <c r="W64" s="18" t="str">
        <f t="shared" si="41"/>
        <v>NULL</v>
      </c>
      <c r="X64" s="26" t="str">
        <f t="shared" si="102"/>
        <v/>
      </c>
      <c r="Y64" s="18" t="str">
        <f t="shared" si="43"/>
        <v>NULL</v>
      </c>
      <c r="Z64" s="26" t="str">
        <f t="shared" si="44"/>
        <v/>
      </c>
      <c r="AA64" s="18" t="str">
        <f t="shared" si="45"/>
        <v>NULL</v>
      </c>
      <c r="AB64" s="26"/>
      <c r="AC64" s="18" t="str">
        <f t="shared" si="46"/>
        <v>NULL</v>
      </c>
      <c r="AD64" s="26"/>
      <c r="AE64" s="18" t="str">
        <f t="shared" si="47"/>
        <v>NULL</v>
      </c>
      <c r="AF64" s="26"/>
      <c r="AG64" s="18" t="str">
        <f t="shared" si="48"/>
        <v>NULL</v>
      </c>
      <c r="AH64" s="26"/>
      <c r="AI64" s="18" t="str">
        <f t="shared" si="49"/>
        <v>NULL</v>
      </c>
      <c r="AJ64" s="18" t="str">
        <f t="shared" si="50"/>
        <v>NULL</v>
      </c>
      <c r="AK64" s="26" t="str">
        <f t="shared" si="51"/>
        <v/>
      </c>
      <c r="AL64" s="18" t="str">
        <f t="shared" si="52"/>
        <v>NULL</v>
      </c>
      <c r="AM64" s="26" t="str">
        <f t="shared" si="53"/>
        <v/>
      </c>
      <c r="AN64" s="18" t="str">
        <f t="shared" si="54"/>
        <v>NULL</v>
      </c>
      <c r="AO64" s="26"/>
      <c r="AP64" s="18" t="str">
        <f t="shared" si="55"/>
        <v>NULL</v>
      </c>
      <c r="AQ64" s="26"/>
      <c r="AR64" s="18" t="str">
        <f t="shared" si="56"/>
        <v>NULL</v>
      </c>
      <c r="AS64" s="26"/>
      <c r="AT64" s="18" t="str">
        <f t="shared" si="3"/>
        <v>NULL</v>
      </c>
      <c r="AU64" s="26"/>
      <c r="AV64" s="18" t="str">
        <f t="shared" si="4"/>
        <v>NULL</v>
      </c>
      <c r="AW64" s="18" t="str">
        <f t="shared" si="5"/>
        <v>NULL</v>
      </c>
      <c r="AX64" s="26" t="str">
        <f t="shared" si="57"/>
        <v/>
      </c>
      <c r="AY64" s="18" t="str">
        <f t="shared" si="6"/>
        <v>NULL</v>
      </c>
      <c r="AZ64" s="26" t="str">
        <f t="shared" si="58"/>
        <v/>
      </c>
      <c r="BA64" s="18" t="str">
        <f t="shared" si="7"/>
        <v>NULL</v>
      </c>
      <c r="BB64" s="26"/>
      <c r="BC64" s="18" t="str">
        <f t="shared" si="8"/>
        <v>NULL</v>
      </c>
      <c r="BD64" s="26"/>
      <c r="BE64" s="18" t="str">
        <f t="shared" si="9"/>
        <v>NULL</v>
      </c>
      <c r="BF64" s="26"/>
      <c r="BG64" s="18" t="str">
        <f t="shared" si="10"/>
        <v>NULL</v>
      </c>
      <c r="BH64" s="26"/>
      <c r="BI64" s="18" t="str">
        <f t="shared" si="11"/>
        <v>NULL</v>
      </c>
      <c r="BJ64" s="18" t="str">
        <f t="shared" si="12"/>
        <v>NULL</v>
      </c>
      <c r="BK64" s="26" t="str">
        <f t="shared" si="59"/>
        <v/>
      </c>
      <c r="BL64" s="18" t="str">
        <f t="shared" si="13"/>
        <v>NULL</v>
      </c>
      <c r="BM64" s="26" t="str">
        <f t="shared" si="60"/>
        <v/>
      </c>
      <c r="BN64" s="18" t="str">
        <f t="shared" si="14"/>
        <v>NULL</v>
      </c>
      <c r="BO64" s="26"/>
      <c r="BP64" s="18" t="str">
        <f t="shared" si="15"/>
        <v>NULL</v>
      </c>
      <c r="BQ64" s="26"/>
      <c r="BR64" s="18" t="str">
        <f t="shared" si="16"/>
        <v>NULL</v>
      </c>
      <c r="BS64" s="26"/>
      <c r="BT64" s="18" t="str">
        <f t="shared" si="17"/>
        <v>NULL</v>
      </c>
      <c r="BU64" s="26"/>
      <c r="BV64" s="18">
        <f t="shared" si="18"/>
        <v>12</v>
      </c>
      <c r="BW64" s="18" t="str">
        <f t="shared" si="19"/>
        <v>朱霞</v>
      </c>
      <c r="BX64" s="26">
        <f t="shared" si="61"/>
        <v>18</v>
      </c>
      <c r="BY64" s="18" t="str">
        <f t="shared" si="20"/>
        <v>黄金华</v>
      </c>
      <c r="BZ64" s="26">
        <f t="shared" si="62"/>
        <v>18</v>
      </c>
      <c r="CA64" s="18" t="str">
        <f t="shared" si="21"/>
        <v>程长寿</v>
      </c>
      <c r="CB64" s="26">
        <f t="shared" si="63"/>
        <v>18</v>
      </c>
      <c r="CC64" s="18" t="str">
        <f t="shared" si="22"/>
        <v>兰阿布</v>
      </c>
      <c r="CD64" s="26">
        <f t="shared" si="64"/>
        <v>0</v>
      </c>
      <c r="CE64" s="18" t="str">
        <f t="shared" si="23"/>
        <v>郑富全</v>
      </c>
      <c r="CF64" s="26">
        <f t="shared" si="65"/>
        <v>18</v>
      </c>
      <c r="CG64" s="18" t="str">
        <f t="shared" si="24"/>
        <v>卢祥</v>
      </c>
      <c r="CH64" s="26">
        <f t="shared" si="66"/>
        <v>18</v>
      </c>
      <c r="CI64" s="18">
        <f t="shared" si="25"/>
        <v>12</v>
      </c>
      <c r="CJ64" s="18" t="str">
        <f t="shared" si="26"/>
        <v>朱霞</v>
      </c>
      <c r="CK64" s="26">
        <f t="shared" si="67"/>
        <v>18</v>
      </c>
      <c r="CL64" s="18" t="str">
        <f t="shared" si="27"/>
        <v>黄金华</v>
      </c>
      <c r="CM64" s="26">
        <f t="shared" si="68"/>
        <v>18</v>
      </c>
      <c r="CN64" s="18" t="str">
        <f t="shared" si="28"/>
        <v>程长寿</v>
      </c>
      <c r="CO64" s="26">
        <f t="shared" si="69"/>
        <v>18</v>
      </c>
      <c r="CP64" s="18" t="str">
        <f t="shared" si="29"/>
        <v>兰阿布</v>
      </c>
      <c r="CQ64" s="26">
        <f t="shared" si="70"/>
        <v>0</v>
      </c>
      <c r="CR64" s="18" t="str">
        <f t="shared" si="30"/>
        <v>郑富全</v>
      </c>
      <c r="CS64" s="26">
        <f t="shared" si="71"/>
        <v>18</v>
      </c>
      <c r="CT64" s="18" t="str">
        <f t="shared" si="31"/>
        <v>卢祥</v>
      </c>
      <c r="CU64" s="26">
        <f t="shared" si="72"/>
        <v>18</v>
      </c>
    </row>
    <row r="65" spans="1:99" s="2" customFormat="1" ht="15.75">
      <c r="A65" s="42" t="s">
        <v>209</v>
      </c>
      <c r="B65" s="40" t="s">
        <v>137</v>
      </c>
      <c r="C65" s="59" t="s">
        <v>42</v>
      </c>
      <c r="D65" s="9" t="s">
        <v>8</v>
      </c>
      <c r="E65" s="8" t="str">
        <f t="shared" si="91"/>
        <v/>
      </c>
      <c r="F65" s="9">
        <f t="shared" si="92"/>
        <v>1</v>
      </c>
      <c r="G65" s="10" t="str">
        <f t="shared" si="93"/>
        <v/>
      </c>
      <c r="H65" s="10">
        <f t="shared" si="94"/>
        <v>108</v>
      </c>
      <c r="I65" s="10">
        <f t="shared" si="95"/>
        <v>69</v>
      </c>
      <c r="J65" s="10">
        <f t="shared" si="96"/>
        <v>91</v>
      </c>
      <c r="K65" s="16">
        <f t="shared" si="97"/>
        <v>33.5</v>
      </c>
      <c r="L65" s="10">
        <f t="shared" si="98"/>
        <v>53.5</v>
      </c>
      <c r="M65" s="10">
        <f t="shared" si="99"/>
        <v>58.5</v>
      </c>
      <c r="N65" s="10">
        <f t="shared" si="100"/>
        <v>414</v>
      </c>
      <c r="O65" s="17" t="str">
        <f t="shared" si="101"/>
        <v/>
      </c>
      <c r="P65" s="18">
        <f>IF($D65="理科",IF(AND($N65&gt;=分数线!$C$2,$H65&gt;=分数线!$D$2),36,IF($H65&gt;=分数线!$D$2,18,0)),IF($D65="文科",IF(AND($N65&gt;=分数线!$C$3,$H65&gt;=分数线!$D$3),36,IF($H65&gt;=分数线!$D$3,18,0))))</f>
        <v>18</v>
      </c>
      <c r="Q65" s="18">
        <f>IF($D65="理科",IF(AND($N65&gt;=分数线!$C$2,I65&gt;=分数线!$E$2),36,IF(I65&gt;=分数线!$E$2,18,0)),IF($D65="文科",IF(AND($N65&gt;=分数线!$C$3,I65&gt;=分数线!$E$3),36,IF(I65&gt;=分数线!$E$3,18,0))))</f>
        <v>0</v>
      </c>
      <c r="R65" s="18">
        <f>IF($D65="理科",IF(AND($N65&gt;=分数线!$C$2,J65&gt;=分数线!$F$2),36,IF(J65&gt;=分数线!$F$2,18,0)),IF($D65="文科",IF(AND($N65&gt;=分数线!$C$3,J65&gt;=分数线!$F$3),36,IF(J65&gt;=分数线!$F$3,18,0))))</f>
        <v>18</v>
      </c>
      <c r="S65" s="18">
        <f>IF($D65="理科",IF(AND($N65&gt;=分数线!$C$2,K65&gt;=分数线!$G$2),36,IF(K65&gt;=分数线!$G$2,18,0)),IF($D65="文科",IF(AND($N65&gt;=分数线!$C$3,K65&gt;=分数线!$G$3),36,IF(K65&gt;=分数线!$G$3,18,0))))</f>
        <v>0</v>
      </c>
      <c r="T65" s="18">
        <f>IF($D65="理科",IF(AND($N65&gt;=分数线!$C$2,L65&gt;=分数线!$H$2),36,IF(L65&gt;=分数线!$H$2,18,0)),IF($D65="文科",IF(AND($N65&gt;=分数线!$C$3,L65&gt;=分数线!$H$3),36,IF(L65&gt;=分数线!$H$3,18,0))))</f>
        <v>0</v>
      </c>
      <c r="U65" s="18">
        <f>IF($D65="理科",IF(AND($N65&gt;=分数线!$C$2,M65&gt;=分数线!$I$2),36,IF(M65&gt;=分数线!$I$2,18,0)),IF($D65="文科",IF(AND($N65&gt;=分数线!$C$3,M65&gt;=分数线!$I$3),36,IF(M65&gt;=分数线!$I$3,18,0))))</f>
        <v>0</v>
      </c>
      <c r="V65" s="18" t="str">
        <f t="shared" si="40"/>
        <v>NULL</v>
      </c>
      <c r="W65" s="18" t="str">
        <f t="shared" si="41"/>
        <v>NULL</v>
      </c>
      <c r="X65" s="26" t="str">
        <f t="shared" si="102"/>
        <v/>
      </c>
      <c r="Y65" s="18" t="str">
        <f t="shared" si="43"/>
        <v>NULL</v>
      </c>
      <c r="Z65" s="26" t="str">
        <f t="shared" si="44"/>
        <v/>
      </c>
      <c r="AA65" s="18" t="str">
        <f t="shared" si="45"/>
        <v>NULL</v>
      </c>
      <c r="AB65" s="26"/>
      <c r="AC65" s="18" t="str">
        <f t="shared" si="46"/>
        <v>NULL</v>
      </c>
      <c r="AD65" s="26"/>
      <c r="AE65" s="18" t="str">
        <f t="shared" si="47"/>
        <v>NULL</v>
      </c>
      <c r="AF65" s="26"/>
      <c r="AG65" s="18" t="str">
        <f t="shared" si="48"/>
        <v>NULL</v>
      </c>
      <c r="AH65" s="26"/>
      <c r="AI65" s="18" t="str">
        <f t="shared" si="49"/>
        <v>NULL</v>
      </c>
      <c r="AJ65" s="18" t="str">
        <f t="shared" si="50"/>
        <v>NULL</v>
      </c>
      <c r="AK65" s="26" t="str">
        <f t="shared" si="51"/>
        <v/>
      </c>
      <c r="AL65" s="18" t="str">
        <f t="shared" si="52"/>
        <v>NULL</v>
      </c>
      <c r="AM65" s="26" t="str">
        <f t="shared" si="53"/>
        <v/>
      </c>
      <c r="AN65" s="18" t="str">
        <f t="shared" si="54"/>
        <v>NULL</v>
      </c>
      <c r="AO65" s="26"/>
      <c r="AP65" s="18" t="str">
        <f t="shared" si="55"/>
        <v>NULL</v>
      </c>
      <c r="AQ65" s="26"/>
      <c r="AR65" s="18" t="str">
        <f t="shared" si="56"/>
        <v>NULL</v>
      </c>
      <c r="AS65" s="26"/>
      <c r="AT65" s="18" t="str">
        <f t="shared" si="3"/>
        <v>NULL</v>
      </c>
      <c r="AU65" s="26"/>
      <c r="AV65" s="18" t="str">
        <f t="shared" si="4"/>
        <v>NULL</v>
      </c>
      <c r="AW65" s="18" t="str">
        <f t="shared" si="5"/>
        <v>NULL</v>
      </c>
      <c r="AX65" s="26" t="str">
        <f t="shared" si="57"/>
        <v/>
      </c>
      <c r="AY65" s="18" t="str">
        <f t="shared" si="6"/>
        <v>NULL</v>
      </c>
      <c r="AZ65" s="26" t="str">
        <f t="shared" si="58"/>
        <v/>
      </c>
      <c r="BA65" s="18" t="str">
        <f t="shared" si="7"/>
        <v>NULL</v>
      </c>
      <c r="BB65" s="26"/>
      <c r="BC65" s="18" t="str">
        <f t="shared" si="8"/>
        <v>NULL</v>
      </c>
      <c r="BD65" s="26"/>
      <c r="BE65" s="18" t="str">
        <f t="shared" si="9"/>
        <v>NULL</v>
      </c>
      <c r="BF65" s="26"/>
      <c r="BG65" s="18" t="str">
        <f t="shared" si="10"/>
        <v>NULL</v>
      </c>
      <c r="BH65" s="26"/>
      <c r="BI65" s="18" t="str">
        <f t="shared" si="11"/>
        <v>NULL</v>
      </c>
      <c r="BJ65" s="18" t="str">
        <f t="shared" si="12"/>
        <v>NULL</v>
      </c>
      <c r="BK65" s="26" t="str">
        <f t="shared" si="59"/>
        <v/>
      </c>
      <c r="BL65" s="18" t="str">
        <f t="shared" si="13"/>
        <v>NULL</v>
      </c>
      <c r="BM65" s="26" t="str">
        <f t="shared" si="60"/>
        <v/>
      </c>
      <c r="BN65" s="18" t="str">
        <f t="shared" si="14"/>
        <v>NULL</v>
      </c>
      <c r="BO65" s="26"/>
      <c r="BP65" s="18" t="str">
        <f t="shared" si="15"/>
        <v>NULL</v>
      </c>
      <c r="BQ65" s="26"/>
      <c r="BR65" s="18" t="str">
        <f t="shared" si="16"/>
        <v>NULL</v>
      </c>
      <c r="BS65" s="26"/>
      <c r="BT65" s="18" t="str">
        <f t="shared" si="17"/>
        <v>NULL</v>
      </c>
      <c r="BU65" s="26"/>
      <c r="BV65" s="18">
        <f t="shared" si="18"/>
        <v>12</v>
      </c>
      <c r="BW65" s="18" t="str">
        <f t="shared" si="19"/>
        <v>朱霞</v>
      </c>
      <c r="BX65" s="26">
        <f t="shared" si="61"/>
        <v>9</v>
      </c>
      <c r="BY65" s="18" t="str">
        <f t="shared" si="20"/>
        <v>黄金华</v>
      </c>
      <c r="BZ65" s="26">
        <f t="shared" si="62"/>
        <v>0</v>
      </c>
      <c r="CA65" s="18" t="str">
        <f t="shared" si="21"/>
        <v>程长寿</v>
      </c>
      <c r="CB65" s="26">
        <f t="shared" si="63"/>
        <v>9</v>
      </c>
      <c r="CC65" s="18" t="str">
        <f t="shared" si="22"/>
        <v>兰阿布</v>
      </c>
      <c r="CD65" s="26">
        <f t="shared" si="64"/>
        <v>0</v>
      </c>
      <c r="CE65" s="18" t="str">
        <f t="shared" si="23"/>
        <v>郑富全</v>
      </c>
      <c r="CF65" s="26">
        <f t="shared" si="65"/>
        <v>0</v>
      </c>
      <c r="CG65" s="18" t="str">
        <f t="shared" si="24"/>
        <v>卢祥</v>
      </c>
      <c r="CH65" s="26">
        <f t="shared" si="66"/>
        <v>0</v>
      </c>
      <c r="CI65" s="18">
        <f t="shared" si="25"/>
        <v>12</v>
      </c>
      <c r="CJ65" s="18" t="str">
        <f t="shared" si="26"/>
        <v>朱霞</v>
      </c>
      <c r="CK65" s="26">
        <f t="shared" si="67"/>
        <v>9</v>
      </c>
      <c r="CL65" s="18" t="str">
        <f t="shared" si="27"/>
        <v>黄金华</v>
      </c>
      <c r="CM65" s="26">
        <f t="shared" si="68"/>
        <v>0</v>
      </c>
      <c r="CN65" s="18" t="str">
        <f t="shared" si="28"/>
        <v>程长寿</v>
      </c>
      <c r="CO65" s="26">
        <f t="shared" si="69"/>
        <v>9</v>
      </c>
      <c r="CP65" s="18" t="str">
        <f t="shared" si="29"/>
        <v>兰阿布</v>
      </c>
      <c r="CQ65" s="26">
        <f t="shared" si="70"/>
        <v>0</v>
      </c>
      <c r="CR65" s="18" t="str">
        <f t="shared" si="30"/>
        <v>郑富全</v>
      </c>
      <c r="CS65" s="26">
        <f t="shared" si="71"/>
        <v>0</v>
      </c>
      <c r="CT65" s="18" t="str">
        <f t="shared" si="31"/>
        <v>卢祥</v>
      </c>
      <c r="CU65" s="26">
        <f t="shared" si="72"/>
        <v>0</v>
      </c>
    </row>
    <row r="66" spans="1:99" s="2" customFormat="1" ht="15.75">
      <c r="A66" s="42" t="s">
        <v>205</v>
      </c>
      <c r="B66" s="40" t="s">
        <v>133</v>
      </c>
      <c r="C66" s="59" t="s">
        <v>42</v>
      </c>
      <c r="D66" s="9" t="s">
        <v>8</v>
      </c>
      <c r="E66" s="8" t="str">
        <f t="shared" si="91"/>
        <v/>
      </c>
      <c r="F66" s="9">
        <f t="shared" si="92"/>
        <v>1</v>
      </c>
      <c r="G66" s="10" t="str">
        <f t="shared" si="93"/>
        <v/>
      </c>
      <c r="H66" s="10">
        <f t="shared" si="94"/>
        <v>116</v>
      </c>
      <c r="I66" s="10">
        <f t="shared" si="95"/>
        <v>98</v>
      </c>
      <c r="J66" s="10">
        <f t="shared" si="96"/>
        <v>125</v>
      </c>
      <c r="K66" s="16">
        <f t="shared" si="97"/>
        <v>82</v>
      </c>
      <c r="L66" s="10">
        <f t="shared" si="98"/>
        <v>72</v>
      </c>
      <c r="M66" s="10">
        <f t="shared" si="99"/>
        <v>82.5</v>
      </c>
      <c r="N66" s="10">
        <f t="shared" si="100"/>
        <v>576</v>
      </c>
      <c r="O66" s="17" t="str">
        <f t="shared" si="101"/>
        <v/>
      </c>
      <c r="P66" s="18">
        <f>IF($D66="理科",IF(AND($N66&gt;=分数线!$C$2,$H66&gt;=分数线!$D$2),36,IF($H66&gt;=分数线!$D$2,18,0)),IF($D66="文科",IF(AND($N66&gt;=分数线!$C$3,$H66&gt;=分数线!$D$3),36,IF($H66&gt;=分数线!$D$3,18,0))))</f>
        <v>36</v>
      </c>
      <c r="Q66" s="18">
        <f>IF($D66="理科",IF(AND($N66&gt;=分数线!$C$2,I66&gt;=分数线!$E$2),36,IF(I66&gt;=分数线!$E$2,18,0)),IF($D66="文科",IF(AND($N66&gt;=分数线!$C$3,I66&gt;=分数线!$E$3),36,IF(I66&gt;=分数线!$E$3,18,0))))</f>
        <v>36</v>
      </c>
      <c r="R66" s="18">
        <f>IF($D66="理科",IF(AND($N66&gt;=分数线!$C$2,J66&gt;=分数线!$F$2),36,IF(J66&gt;=分数线!$F$2,18,0)),IF($D66="文科",IF(AND($N66&gt;=分数线!$C$3,J66&gt;=分数线!$F$3),36,IF(J66&gt;=分数线!$F$3,18,0))))</f>
        <v>36</v>
      </c>
      <c r="S66" s="18">
        <f>IF($D66="理科",IF(AND($N66&gt;=分数线!$C$2,K66&gt;=分数线!$G$2),36,IF(K66&gt;=分数线!$G$2,18,0)),IF($D66="文科",IF(AND($N66&gt;=分数线!$C$3,K66&gt;=分数线!$G$3),36,IF(K66&gt;=分数线!$G$3,18,0))))</f>
        <v>36</v>
      </c>
      <c r="T66" s="18">
        <f>IF($D66="理科",IF(AND($N66&gt;=分数线!$C$2,L66&gt;=分数线!$H$2),36,IF(L66&gt;=分数线!$H$2,18,0)),IF($D66="文科",IF(AND($N66&gt;=分数线!$C$3,L66&gt;=分数线!$H$3),36,IF(L66&gt;=分数线!$H$3,18,0))))</f>
        <v>36</v>
      </c>
      <c r="U66" s="18">
        <f>IF($D66="理科",IF(AND($N66&gt;=分数线!$C$2,M66&gt;=分数线!$I$2),36,IF(M66&gt;=分数线!$I$2,18,0)),IF($D66="文科",IF(AND($N66&gt;=分数线!$C$3,M66&gt;=分数线!$I$3),36,IF(M66&gt;=分数线!$I$3,18,0))))</f>
        <v>36</v>
      </c>
      <c r="V66" s="18" t="str">
        <f t="shared" si="40"/>
        <v>NULL</v>
      </c>
      <c r="W66" s="18" t="str">
        <f t="shared" si="41"/>
        <v>NULL</v>
      </c>
      <c r="X66" s="26" t="str">
        <f t="shared" si="102"/>
        <v/>
      </c>
      <c r="Y66" s="18" t="str">
        <f t="shared" si="43"/>
        <v>NULL</v>
      </c>
      <c r="Z66" s="26" t="str">
        <f t="shared" si="44"/>
        <v/>
      </c>
      <c r="AA66" s="18" t="str">
        <f t="shared" si="45"/>
        <v>NULL</v>
      </c>
      <c r="AB66" s="26"/>
      <c r="AC66" s="18" t="str">
        <f t="shared" si="46"/>
        <v>NULL</v>
      </c>
      <c r="AD66" s="26"/>
      <c r="AE66" s="18" t="str">
        <f t="shared" si="47"/>
        <v>NULL</v>
      </c>
      <c r="AF66" s="26"/>
      <c r="AG66" s="18" t="str">
        <f t="shared" si="48"/>
        <v>NULL</v>
      </c>
      <c r="AH66" s="26"/>
      <c r="AI66" s="18" t="str">
        <f t="shared" si="49"/>
        <v>NULL</v>
      </c>
      <c r="AJ66" s="18" t="str">
        <f t="shared" si="50"/>
        <v>NULL</v>
      </c>
      <c r="AK66" s="26" t="str">
        <f t="shared" si="51"/>
        <v/>
      </c>
      <c r="AL66" s="18" t="str">
        <f t="shared" si="52"/>
        <v>NULL</v>
      </c>
      <c r="AM66" s="26" t="str">
        <f t="shared" si="53"/>
        <v/>
      </c>
      <c r="AN66" s="18" t="str">
        <f t="shared" si="54"/>
        <v>NULL</v>
      </c>
      <c r="AO66" s="26"/>
      <c r="AP66" s="18" t="str">
        <f t="shared" si="55"/>
        <v>NULL</v>
      </c>
      <c r="AQ66" s="26"/>
      <c r="AR66" s="18" t="str">
        <f t="shared" si="56"/>
        <v>NULL</v>
      </c>
      <c r="AS66" s="26"/>
      <c r="AT66" s="18" t="str">
        <f t="shared" si="3"/>
        <v>NULL</v>
      </c>
      <c r="AU66" s="26"/>
      <c r="AV66" s="18" t="str">
        <f t="shared" si="4"/>
        <v>NULL</v>
      </c>
      <c r="AW66" s="18" t="str">
        <f t="shared" si="5"/>
        <v>NULL</v>
      </c>
      <c r="AX66" s="26" t="str">
        <f t="shared" si="57"/>
        <v/>
      </c>
      <c r="AY66" s="18" t="str">
        <f t="shared" si="6"/>
        <v>NULL</v>
      </c>
      <c r="AZ66" s="26" t="str">
        <f t="shared" si="58"/>
        <v/>
      </c>
      <c r="BA66" s="18" t="str">
        <f t="shared" si="7"/>
        <v>NULL</v>
      </c>
      <c r="BB66" s="26"/>
      <c r="BC66" s="18" t="str">
        <f t="shared" si="8"/>
        <v>NULL</v>
      </c>
      <c r="BD66" s="26"/>
      <c r="BE66" s="18" t="str">
        <f t="shared" si="9"/>
        <v>NULL</v>
      </c>
      <c r="BF66" s="26"/>
      <c r="BG66" s="18" t="str">
        <f t="shared" si="10"/>
        <v>NULL</v>
      </c>
      <c r="BH66" s="26"/>
      <c r="BI66" s="18" t="str">
        <f t="shared" si="11"/>
        <v>NULL</v>
      </c>
      <c r="BJ66" s="18" t="str">
        <f t="shared" si="12"/>
        <v>NULL</v>
      </c>
      <c r="BK66" s="26" t="str">
        <f t="shared" si="59"/>
        <v/>
      </c>
      <c r="BL66" s="18" t="str">
        <f t="shared" si="13"/>
        <v>NULL</v>
      </c>
      <c r="BM66" s="26" t="str">
        <f t="shared" si="60"/>
        <v/>
      </c>
      <c r="BN66" s="18" t="str">
        <f t="shared" si="14"/>
        <v>NULL</v>
      </c>
      <c r="BO66" s="26"/>
      <c r="BP66" s="18" t="str">
        <f t="shared" si="15"/>
        <v>NULL</v>
      </c>
      <c r="BQ66" s="26"/>
      <c r="BR66" s="18" t="str">
        <f t="shared" si="16"/>
        <v>NULL</v>
      </c>
      <c r="BS66" s="26"/>
      <c r="BT66" s="18" t="str">
        <f t="shared" si="17"/>
        <v>NULL</v>
      </c>
      <c r="BU66" s="26"/>
      <c r="BV66" s="18">
        <f t="shared" si="18"/>
        <v>12</v>
      </c>
      <c r="BW66" s="18" t="str">
        <f t="shared" si="19"/>
        <v>朱霞</v>
      </c>
      <c r="BX66" s="26">
        <f t="shared" si="61"/>
        <v>18</v>
      </c>
      <c r="BY66" s="18" t="str">
        <f t="shared" si="20"/>
        <v>黄金华</v>
      </c>
      <c r="BZ66" s="26">
        <f t="shared" si="62"/>
        <v>18</v>
      </c>
      <c r="CA66" s="18" t="str">
        <f t="shared" si="21"/>
        <v>程长寿</v>
      </c>
      <c r="CB66" s="26">
        <f t="shared" si="63"/>
        <v>18</v>
      </c>
      <c r="CC66" s="18" t="str">
        <f t="shared" si="22"/>
        <v>兰阿布</v>
      </c>
      <c r="CD66" s="26">
        <f t="shared" si="64"/>
        <v>18</v>
      </c>
      <c r="CE66" s="18" t="str">
        <f t="shared" si="23"/>
        <v>郑富全</v>
      </c>
      <c r="CF66" s="26">
        <f t="shared" si="65"/>
        <v>18</v>
      </c>
      <c r="CG66" s="18" t="str">
        <f t="shared" si="24"/>
        <v>卢祥</v>
      </c>
      <c r="CH66" s="26">
        <f t="shared" si="66"/>
        <v>18</v>
      </c>
      <c r="CI66" s="18">
        <f t="shared" si="25"/>
        <v>12</v>
      </c>
      <c r="CJ66" s="18" t="str">
        <f t="shared" si="26"/>
        <v>朱霞</v>
      </c>
      <c r="CK66" s="26">
        <f t="shared" si="67"/>
        <v>18</v>
      </c>
      <c r="CL66" s="18" t="str">
        <f t="shared" si="27"/>
        <v>黄金华</v>
      </c>
      <c r="CM66" s="26">
        <f t="shared" si="68"/>
        <v>18</v>
      </c>
      <c r="CN66" s="18" t="str">
        <f t="shared" si="28"/>
        <v>程长寿</v>
      </c>
      <c r="CO66" s="26">
        <f t="shared" si="69"/>
        <v>18</v>
      </c>
      <c r="CP66" s="18" t="str">
        <f t="shared" si="29"/>
        <v>兰阿布</v>
      </c>
      <c r="CQ66" s="26">
        <f t="shared" si="70"/>
        <v>18</v>
      </c>
      <c r="CR66" s="18" t="str">
        <f t="shared" si="30"/>
        <v>郑富全</v>
      </c>
      <c r="CS66" s="26">
        <f t="shared" si="71"/>
        <v>18</v>
      </c>
      <c r="CT66" s="18" t="str">
        <f t="shared" si="31"/>
        <v>卢祥</v>
      </c>
      <c r="CU66" s="26">
        <f t="shared" si="72"/>
        <v>18</v>
      </c>
    </row>
    <row r="67" spans="1:99" s="2" customFormat="1" ht="15.75">
      <c r="A67" s="42" t="s">
        <v>181</v>
      </c>
      <c r="B67" s="40" t="s">
        <v>106</v>
      </c>
      <c r="C67" s="59" t="s">
        <v>42</v>
      </c>
      <c r="D67" s="9" t="s">
        <v>8</v>
      </c>
      <c r="E67" s="8" t="str">
        <f t="shared" si="91"/>
        <v/>
      </c>
      <c r="F67" s="9">
        <f t="shared" si="92"/>
        <v>1</v>
      </c>
      <c r="G67" s="10" t="str">
        <f t="shared" si="93"/>
        <v/>
      </c>
      <c r="H67" s="10">
        <f t="shared" si="94"/>
        <v>102</v>
      </c>
      <c r="I67" s="10">
        <f t="shared" si="95"/>
        <v>77</v>
      </c>
      <c r="J67" s="10">
        <f t="shared" si="96"/>
        <v>59</v>
      </c>
      <c r="K67" s="16">
        <f t="shared" si="97"/>
        <v>68</v>
      </c>
      <c r="L67" s="10">
        <f t="shared" si="98"/>
        <v>74.5</v>
      </c>
      <c r="M67" s="10">
        <f t="shared" si="99"/>
        <v>73</v>
      </c>
      <c r="N67" s="10">
        <f t="shared" si="100"/>
        <v>454</v>
      </c>
      <c r="O67" s="17" t="str">
        <f t="shared" si="101"/>
        <v/>
      </c>
      <c r="P67" s="18">
        <f>IF($D67="理科",IF(AND($N67&gt;=分数线!$C$2,$H67&gt;=分数线!$D$2),36,IF($H67&gt;=分数线!$D$2,18,0)),IF($D67="文科",IF(AND($N67&gt;=分数线!$C$3,$H67&gt;=分数线!$D$3),36,IF($H67&gt;=分数线!$D$3,18,0))))</f>
        <v>0</v>
      </c>
      <c r="Q67" s="18">
        <f>IF($D67="理科",IF(AND($N67&gt;=分数线!$C$2,I67&gt;=分数线!$E$2),36,IF(I67&gt;=分数线!$E$2,18,0)),IF($D67="文科",IF(AND($N67&gt;=分数线!$C$3,I67&gt;=分数线!$E$3),36,IF(I67&gt;=分数线!$E$3,18,0))))</f>
        <v>36</v>
      </c>
      <c r="R67" s="18">
        <f>IF($D67="理科",IF(AND($N67&gt;=分数线!$C$2,J67&gt;=分数线!$F$2),36,IF(J67&gt;=分数线!$F$2,18,0)),IF($D67="文科",IF(AND($N67&gt;=分数线!$C$3,J67&gt;=分数线!$F$3),36,IF(J67&gt;=分数线!$F$3,18,0))))</f>
        <v>0</v>
      </c>
      <c r="S67" s="18">
        <f>IF($D67="理科",IF(AND($N67&gt;=分数线!$C$2,K67&gt;=分数线!$G$2),36,IF(K67&gt;=分数线!$G$2,18,0)),IF($D67="文科",IF(AND($N67&gt;=分数线!$C$3,K67&gt;=分数线!$G$3),36,IF(K67&gt;=分数线!$G$3,18,0))))</f>
        <v>36</v>
      </c>
      <c r="T67" s="18">
        <f>IF($D67="理科",IF(AND($N67&gt;=分数线!$C$2,L67&gt;=分数线!$H$2),36,IF(L67&gt;=分数线!$H$2,18,0)),IF($D67="文科",IF(AND($N67&gt;=分数线!$C$3,L67&gt;=分数线!$H$3),36,IF(L67&gt;=分数线!$H$3,18,0))))</f>
        <v>36</v>
      </c>
      <c r="U67" s="18">
        <f>IF($D67="理科",IF(AND($N67&gt;=分数线!$C$2,M67&gt;=分数线!$I$2),36,IF(M67&gt;=分数线!$I$2,18,0)),IF($D67="文科",IF(AND($N67&gt;=分数线!$C$3,M67&gt;=分数线!$I$3),36,IF(M67&gt;=分数线!$I$3,18,0))))</f>
        <v>36</v>
      </c>
      <c r="V67" s="18" t="str">
        <f t="shared" si="40"/>
        <v>NULL</v>
      </c>
      <c r="W67" s="18" t="str">
        <f t="shared" si="41"/>
        <v>NULL</v>
      </c>
      <c r="X67" s="26" t="str">
        <f t="shared" si="102"/>
        <v/>
      </c>
      <c r="Y67" s="18" t="str">
        <f t="shared" si="43"/>
        <v>NULL</v>
      </c>
      <c r="Z67" s="26" t="str">
        <f t="shared" si="44"/>
        <v/>
      </c>
      <c r="AA67" s="18" t="str">
        <f t="shared" si="45"/>
        <v>NULL</v>
      </c>
      <c r="AB67" s="26"/>
      <c r="AC67" s="18" t="str">
        <f t="shared" si="46"/>
        <v>NULL</v>
      </c>
      <c r="AD67" s="26"/>
      <c r="AE67" s="18" t="str">
        <f t="shared" si="47"/>
        <v>NULL</v>
      </c>
      <c r="AF67" s="26"/>
      <c r="AG67" s="18" t="str">
        <f t="shared" si="48"/>
        <v>NULL</v>
      </c>
      <c r="AH67" s="26"/>
      <c r="AI67" s="18" t="str">
        <f t="shared" si="49"/>
        <v>NULL</v>
      </c>
      <c r="AJ67" s="18" t="str">
        <f t="shared" si="50"/>
        <v>NULL</v>
      </c>
      <c r="AK67" s="26" t="str">
        <f t="shared" si="51"/>
        <v/>
      </c>
      <c r="AL67" s="18" t="str">
        <f t="shared" si="52"/>
        <v>NULL</v>
      </c>
      <c r="AM67" s="26" t="str">
        <f t="shared" si="53"/>
        <v/>
      </c>
      <c r="AN67" s="18" t="str">
        <f t="shared" si="54"/>
        <v>NULL</v>
      </c>
      <c r="AO67" s="26"/>
      <c r="AP67" s="18" t="str">
        <f t="shared" si="55"/>
        <v>NULL</v>
      </c>
      <c r="AQ67" s="26"/>
      <c r="AR67" s="18" t="str">
        <f t="shared" si="56"/>
        <v>NULL</v>
      </c>
      <c r="AS67" s="26"/>
      <c r="AT67" s="18" t="str">
        <f t="shared" si="3"/>
        <v>NULL</v>
      </c>
      <c r="AU67" s="26"/>
      <c r="AV67" s="18" t="str">
        <f t="shared" si="4"/>
        <v>NULL</v>
      </c>
      <c r="AW67" s="18" t="str">
        <f t="shared" si="5"/>
        <v>NULL</v>
      </c>
      <c r="AX67" s="26" t="str">
        <f t="shared" si="57"/>
        <v/>
      </c>
      <c r="AY67" s="18" t="str">
        <f t="shared" si="6"/>
        <v>NULL</v>
      </c>
      <c r="AZ67" s="26" t="str">
        <f t="shared" si="58"/>
        <v/>
      </c>
      <c r="BA67" s="18" t="str">
        <f t="shared" si="7"/>
        <v>NULL</v>
      </c>
      <c r="BB67" s="26"/>
      <c r="BC67" s="18" t="str">
        <f t="shared" si="8"/>
        <v>NULL</v>
      </c>
      <c r="BD67" s="26"/>
      <c r="BE67" s="18" t="str">
        <f t="shared" si="9"/>
        <v>NULL</v>
      </c>
      <c r="BF67" s="26"/>
      <c r="BG67" s="18" t="str">
        <f t="shared" si="10"/>
        <v>NULL</v>
      </c>
      <c r="BH67" s="26"/>
      <c r="BI67" s="18" t="str">
        <f t="shared" si="11"/>
        <v>NULL</v>
      </c>
      <c r="BJ67" s="18" t="str">
        <f t="shared" si="12"/>
        <v>NULL</v>
      </c>
      <c r="BK67" s="26" t="str">
        <f t="shared" si="59"/>
        <v/>
      </c>
      <c r="BL67" s="18" t="str">
        <f t="shared" si="13"/>
        <v>NULL</v>
      </c>
      <c r="BM67" s="26" t="str">
        <f t="shared" si="60"/>
        <v/>
      </c>
      <c r="BN67" s="18" t="str">
        <f t="shared" si="14"/>
        <v>NULL</v>
      </c>
      <c r="BO67" s="26"/>
      <c r="BP67" s="18" t="str">
        <f t="shared" si="15"/>
        <v>NULL</v>
      </c>
      <c r="BQ67" s="26"/>
      <c r="BR67" s="18" t="str">
        <f t="shared" si="16"/>
        <v>NULL</v>
      </c>
      <c r="BS67" s="26"/>
      <c r="BT67" s="18" t="str">
        <f t="shared" si="17"/>
        <v>NULL</v>
      </c>
      <c r="BU67" s="26"/>
      <c r="BV67" s="18">
        <f t="shared" si="18"/>
        <v>12</v>
      </c>
      <c r="BW67" s="18" t="str">
        <f t="shared" si="19"/>
        <v>朱霞</v>
      </c>
      <c r="BX67" s="26">
        <f t="shared" si="61"/>
        <v>0</v>
      </c>
      <c r="BY67" s="18" t="str">
        <f t="shared" si="20"/>
        <v>黄金华</v>
      </c>
      <c r="BZ67" s="26">
        <f t="shared" si="62"/>
        <v>18</v>
      </c>
      <c r="CA67" s="18" t="str">
        <f t="shared" si="21"/>
        <v>程长寿</v>
      </c>
      <c r="CB67" s="26">
        <f t="shared" si="63"/>
        <v>0</v>
      </c>
      <c r="CC67" s="18" t="str">
        <f t="shared" si="22"/>
        <v>兰阿布</v>
      </c>
      <c r="CD67" s="26">
        <f t="shared" si="64"/>
        <v>18</v>
      </c>
      <c r="CE67" s="18" t="str">
        <f t="shared" si="23"/>
        <v>郑富全</v>
      </c>
      <c r="CF67" s="26">
        <f t="shared" si="65"/>
        <v>18</v>
      </c>
      <c r="CG67" s="18" t="str">
        <f t="shared" si="24"/>
        <v>卢祥</v>
      </c>
      <c r="CH67" s="26">
        <f t="shared" si="66"/>
        <v>18</v>
      </c>
      <c r="CI67" s="18">
        <f t="shared" si="25"/>
        <v>12</v>
      </c>
      <c r="CJ67" s="18" t="str">
        <f t="shared" si="26"/>
        <v>朱霞</v>
      </c>
      <c r="CK67" s="26">
        <f t="shared" si="67"/>
        <v>0</v>
      </c>
      <c r="CL67" s="18" t="str">
        <f t="shared" si="27"/>
        <v>黄金华</v>
      </c>
      <c r="CM67" s="26">
        <f t="shared" si="68"/>
        <v>18</v>
      </c>
      <c r="CN67" s="18" t="str">
        <f t="shared" si="28"/>
        <v>程长寿</v>
      </c>
      <c r="CO67" s="26">
        <f t="shared" si="69"/>
        <v>0</v>
      </c>
      <c r="CP67" s="18" t="str">
        <f t="shared" si="29"/>
        <v>兰阿布</v>
      </c>
      <c r="CQ67" s="26">
        <f t="shared" si="70"/>
        <v>18</v>
      </c>
      <c r="CR67" s="18" t="str">
        <f t="shared" si="30"/>
        <v>郑富全</v>
      </c>
      <c r="CS67" s="26">
        <f t="shared" si="71"/>
        <v>18</v>
      </c>
      <c r="CT67" s="18" t="str">
        <f t="shared" si="31"/>
        <v>卢祥</v>
      </c>
      <c r="CU67" s="26">
        <f t="shared" si="72"/>
        <v>18</v>
      </c>
    </row>
    <row r="68" spans="1:99" s="2" customFormat="1" ht="15.75">
      <c r="A68" s="42" t="s">
        <v>184</v>
      </c>
      <c r="B68" s="40" t="s">
        <v>109</v>
      </c>
      <c r="C68" s="59" t="s">
        <v>42</v>
      </c>
      <c r="D68" s="9" t="s">
        <v>8</v>
      </c>
      <c r="E68" s="8" t="str">
        <f t="shared" si="91"/>
        <v/>
      </c>
      <c r="F68" s="9">
        <f t="shared" si="92"/>
        <v>1</v>
      </c>
      <c r="G68" s="10" t="str">
        <f t="shared" si="93"/>
        <v/>
      </c>
      <c r="H68" s="10">
        <f t="shared" si="94"/>
        <v>105</v>
      </c>
      <c r="I68" s="10">
        <f t="shared" si="95"/>
        <v>75</v>
      </c>
      <c r="J68" s="10">
        <f t="shared" si="96"/>
        <v>45</v>
      </c>
      <c r="K68" s="16">
        <f t="shared" si="97"/>
        <v>56</v>
      </c>
      <c r="L68" s="10">
        <f t="shared" si="98"/>
        <v>80</v>
      </c>
      <c r="M68" s="10">
        <f t="shared" si="99"/>
        <v>77.5</v>
      </c>
      <c r="N68" s="10">
        <f t="shared" si="100"/>
        <v>439</v>
      </c>
      <c r="O68" s="17" t="str">
        <f t="shared" si="101"/>
        <v/>
      </c>
      <c r="P68" s="18">
        <f>IF($D68="理科",IF(AND($N68&gt;=分数线!$C$2,$H68&gt;=分数线!$D$2),36,IF($H68&gt;=分数线!$D$2,18,0)),IF($D68="文科",IF(AND($N68&gt;=分数线!$C$3,$H68&gt;=分数线!$D$3),36,IF($H68&gt;=分数线!$D$3,18,0))))</f>
        <v>36</v>
      </c>
      <c r="Q68" s="18">
        <f>IF($D68="理科",IF(AND($N68&gt;=分数线!$C$2,I68&gt;=分数线!$E$2),36,IF(I68&gt;=分数线!$E$2,18,0)),IF($D68="文科",IF(AND($N68&gt;=分数线!$C$3,I68&gt;=分数线!$E$3),36,IF(I68&gt;=分数线!$E$3,18,0))))</f>
        <v>36</v>
      </c>
      <c r="R68" s="18">
        <f>IF($D68="理科",IF(AND($N68&gt;=分数线!$C$2,J68&gt;=分数线!$F$2),36,IF(J68&gt;=分数线!$F$2,18,0)),IF($D68="文科",IF(AND($N68&gt;=分数线!$C$3,J68&gt;=分数线!$F$3),36,IF(J68&gt;=分数线!$F$3,18,0))))</f>
        <v>0</v>
      </c>
      <c r="S68" s="18">
        <f>IF($D68="理科",IF(AND($N68&gt;=分数线!$C$2,K68&gt;=分数线!$G$2),36,IF(K68&gt;=分数线!$G$2,18,0)),IF($D68="文科",IF(AND($N68&gt;=分数线!$C$3,K68&gt;=分数线!$G$3),36,IF(K68&gt;=分数线!$G$3,18,0))))</f>
        <v>36</v>
      </c>
      <c r="T68" s="18">
        <f>IF($D68="理科",IF(AND($N68&gt;=分数线!$C$2,L68&gt;=分数线!$H$2),36,IF(L68&gt;=分数线!$H$2,18,0)),IF($D68="文科",IF(AND($N68&gt;=分数线!$C$3,L68&gt;=分数线!$H$3),36,IF(L68&gt;=分数线!$H$3,18,0))))</f>
        <v>36</v>
      </c>
      <c r="U68" s="18">
        <f>IF($D68="理科",IF(AND($N68&gt;=分数线!$C$2,M68&gt;=分数线!$I$2),36,IF(M68&gt;=分数线!$I$2,18,0)),IF($D68="文科",IF(AND($N68&gt;=分数线!$C$3,M68&gt;=分数线!$I$3),36,IF(M68&gt;=分数线!$I$3,18,0))))</f>
        <v>36</v>
      </c>
      <c r="V68" s="18" t="str">
        <f t="shared" si="40"/>
        <v>NULL</v>
      </c>
      <c r="W68" s="18" t="str">
        <f t="shared" si="41"/>
        <v>NULL</v>
      </c>
      <c r="X68" s="26" t="str">
        <f t="shared" si="102"/>
        <v/>
      </c>
      <c r="Y68" s="18" t="str">
        <f t="shared" si="43"/>
        <v>NULL</v>
      </c>
      <c r="Z68" s="26" t="str">
        <f t="shared" si="44"/>
        <v/>
      </c>
      <c r="AA68" s="18" t="str">
        <f t="shared" si="45"/>
        <v>NULL</v>
      </c>
      <c r="AB68" s="26"/>
      <c r="AC68" s="18" t="str">
        <f t="shared" si="46"/>
        <v>NULL</v>
      </c>
      <c r="AD68" s="26"/>
      <c r="AE68" s="18" t="str">
        <f t="shared" si="47"/>
        <v>NULL</v>
      </c>
      <c r="AF68" s="26"/>
      <c r="AG68" s="18" t="str">
        <f t="shared" si="48"/>
        <v>NULL</v>
      </c>
      <c r="AH68" s="26"/>
      <c r="AI68" s="18" t="str">
        <f t="shared" si="49"/>
        <v>NULL</v>
      </c>
      <c r="AJ68" s="18" t="str">
        <f t="shared" si="50"/>
        <v>NULL</v>
      </c>
      <c r="AK68" s="26" t="str">
        <f t="shared" si="51"/>
        <v/>
      </c>
      <c r="AL68" s="18" t="str">
        <f t="shared" si="52"/>
        <v>NULL</v>
      </c>
      <c r="AM68" s="26" t="str">
        <f t="shared" si="53"/>
        <v/>
      </c>
      <c r="AN68" s="18" t="str">
        <f t="shared" si="54"/>
        <v>NULL</v>
      </c>
      <c r="AO68" s="26"/>
      <c r="AP68" s="18" t="str">
        <f t="shared" si="55"/>
        <v>NULL</v>
      </c>
      <c r="AQ68" s="26"/>
      <c r="AR68" s="18" t="str">
        <f t="shared" si="56"/>
        <v>NULL</v>
      </c>
      <c r="AS68" s="26"/>
      <c r="AT68" s="18" t="str">
        <f t="shared" si="3"/>
        <v>NULL</v>
      </c>
      <c r="AU68" s="26"/>
      <c r="AV68" s="18" t="str">
        <f t="shared" si="4"/>
        <v>NULL</v>
      </c>
      <c r="AW68" s="18" t="str">
        <f t="shared" si="5"/>
        <v>NULL</v>
      </c>
      <c r="AX68" s="26" t="str">
        <f t="shared" si="57"/>
        <v/>
      </c>
      <c r="AY68" s="18" t="str">
        <f t="shared" si="6"/>
        <v>NULL</v>
      </c>
      <c r="AZ68" s="26" t="str">
        <f t="shared" si="58"/>
        <v/>
      </c>
      <c r="BA68" s="18" t="str">
        <f t="shared" si="7"/>
        <v>NULL</v>
      </c>
      <c r="BB68" s="26"/>
      <c r="BC68" s="18" t="str">
        <f t="shared" si="8"/>
        <v>NULL</v>
      </c>
      <c r="BD68" s="26"/>
      <c r="BE68" s="18" t="str">
        <f t="shared" si="9"/>
        <v>NULL</v>
      </c>
      <c r="BF68" s="26"/>
      <c r="BG68" s="18" t="str">
        <f t="shared" si="10"/>
        <v>NULL</v>
      </c>
      <c r="BH68" s="26"/>
      <c r="BI68" s="18" t="str">
        <f t="shared" si="11"/>
        <v>NULL</v>
      </c>
      <c r="BJ68" s="18" t="str">
        <f t="shared" si="12"/>
        <v>NULL</v>
      </c>
      <c r="BK68" s="26" t="str">
        <f t="shared" si="59"/>
        <v/>
      </c>
      <c r="BL68" s="18" t="str">
        <f t="shared" si="13"/>
        <v>NULL</v>
      </c>
      <c r="BM68" s="26" t="str">
        <f t="shared" si="60"/>
        <v/>
      </c>
      <c r="BN68" s="18" t="str">
        <f t="shared" si="14"/>
        <v>NULL</v>
      </c>
      <c r="BO68" s="26"/>
      <c r="BP68" s="18" t="str">
        <f t="shared" si="15"/>
        <v>NULL</v>
      </c>
      <c r="BQ68" s="26"/>
      <c r="BR68" s="18" t="str">
        <f t="shared" si="16"/>
        <v>NULL</v>
      </c>
      <c r="BS68" s="26"/>
      <c r="BT68" s="18" t="str">
        <f t="shared" si="17"/>
        <v>NULL</v>
      </c>
      <c r="BU68" s="26"/>
      <c r="BV68" s="18">
        <f t="shared" si="18"/>
        <v>12</v>
      </c>
      <c r="BW68" s="18" t="str">
        <f t="shared" si="19"/>
        <v>朱霞</v>
      </c>
      <c r="BX68" s="26">
        <f t="shared" si="61"/>
        <v>18</v>
      </c>
      <c r="BY68" s="18" t="str">
        <f t="shared" si="20"/>
        <v>黄金华</v>
      </c>
      <c r="BZ68" s="26">
        <f t="shared" si="62"/>
        <v>18</v>
      </c>
      <c r="CA68" s="18" t="str">
        <f t="shared" si="21"/>
        <v>程长寿</v>
      </c>
      <c r="CB68" s="26">
        <f t="shared" si="63"/>
        <v>0</v>
      </c>
      <c r="CC68" s="18" t="str">
        <f t="shared" si="22"/>
        <v>兰阿布</v>
      </c>
      <c r="CD68" s="26">
        <f t="shared" si="64"/>
        <v>18</v>
      </c>
      <c r="CE68" s="18" t="str">
        <f t="shared" si="23"/>
        <v>郑富全</v>
      </c>
      <c r="CF68" s="26">
        <f t="shared" si="65"/>
        <v>18</v>
      </c>
      <c r="CG68" s="18" t="str">
        <f t="shared" si="24"/>
        <v>卢祥</v>
      </c>
      <c r="CH68" s="26">
        <f t="shared" si="66"/>
        <v>18</v>
      </c>
      <c r="CI68" s="18">
        <f t="shared" si="25"/>
        <v>12</v>
      </c>
      <c r="CJ68" s="18" t="str">
        <f t="shared" si="26"/>
        <v>朱霞</v>
      </c>
      <c r="CK68" s="26">
        <f t="shared" si="67"/>
        <v>18</v>
      </c>
      <c r="CL68" s="18" t="str">
        <f t="shared" si="27"/>
        <v>黄金华</v>
      </c>
      <c r="CM68" s="26">
        <f t="shared" si="68"/>
        <v>18</v>
      </c>
      <c r="CN68" s="18" t="str">
        <f t="shared" si="28"/>
        <v>程长寿</v>
      </c>
      <c r="CO68" s="26">
        <f t="shared" si="69"/>
        <v>0</v>
      </c>
      <c r="CP68" s="18" t="str">
        <f t="shared" si="29"/>
        <v>兰阿布</v>
      </c>
      <c r="CQ68" s="26">
        <f t="shared" si="70"/>
        <v>18</v>
      </c>
      <c r="CR68" s="18" t="str">
        <f t="shared" si="30"/>
        <v>郑富全</v>
      </c>
      <c r="CS68" s="26">
        <f t="shared" si="71"/>
        <v>18</v>
      </c>
      <c r="CT68" s="18" t="str">
        <f t="shared" si="31"/>
        <v>卢祥</v>
      </c>
      <c r="CU68" s="26">
        <f t="shared" si="72"/>
        <v>18</v>
      </c>
    </row>
    <row r="69" spans="1:99" s="2" customFormat="1" ht="15.75">
      <c r="A69" s="42" t="s">
        <v>185</v>
      </c>
      <c r="B69" s="40" t="s">
        <v>110</v>
      </c>
      <c r="C69" s="59" t="s">
        <v>42</v>
      </c>
      <c r="D69" s="9" t="s">
        <v>8</v>
      </c>
      <c r="E69" s="8" t="str">
        <f t="shared" si="91"/>
        <v/>
      </c>
      <c r="F69" s="9">
        <f t="shared" si="92"/>
        <v>1</v>
      </c>
      <c r="G69" s="10" t="str">
        <f t="shared" si="93"/>
        <v/>
      </c>
      <c r="H69" s="10">
        <f t="shared" si="94"/>
        <v>100</v>
      </c>
      <c r="I69" s="10">
        <f t="shared" si="95"/>
        <v>82</v>
      </c>
      <c r="J69" s="10">
        <f t="shared" si="96"/>
        <v>86</v>
      </c>
      <c r="K69" s="16">
        <f t="shared" si="97"/>
        <v>36</v>
      </c>
      <c r="L69" s="10">
        <f t="shared" si="98"/>
        <v>49</v>
      </c>
      <c r="M69" s="10">
        <f t="shared" si="99"/>
        <v>50.5</v>
      </c>
      <c r="N69" s="10">
        <f t="shared" si="100"/>
        <v>408</v>
      </c>
      <c r="O69" s="17" t="str">
        <f t="shared" si="101"/>
        <v/>
      </c>
      <c r="P69" s="18">
        <f>IF($D69="理科",IF(AND($N69&gt;=分数线!$C$2,$H69&gt;=分数线!$D$2),36,IF($H69&gt;=分数线!$D$2,18,0)),IF($D69="文科",IF(AND($N69&gt;=分数线!$C$3,$H69&gt;=分数线!$D$3),36,IF($H69&gt;=分数线!$D$3,18,0))))</f>
        <v>0</v>
      </c>
      <c r="Q69" s="18">
        <f>IF($D69="理科",IF(AND($N69&gt;=分数线!$C$2,I69&gt;=分数线!$E$2),36,IF(I69&gt;=分数线!$E$2,18,0)),IF($D69="文科",IF(AND($N69&gt;=分数线!$C$3,I69&gt;=分数线!$E$3),36,IF(I69&gt;=分数线!$E$3,18,0))))</f>
        <v>18</v>
      </c>
      <c r="R69" s="18">
        <f>IF($D69="理科",IF(AND($N69&gt;=分数线!$C$2,J69&gt;=分数线!$F$2),36,IF(J69&gt;=分数线!$F$2,18,0)),IF($D69="文科",IF(AND($N69&gt;=分数线!$C$3,J69&gt;=分数线!$F$3),36,IF(J69&gt;=分数线!$F$3,18,0))))</f>
        <v>0</v>
      </c>
      <c r="S69" s="18">
        <f>IF($D69="理科",IF(AND($N69&gt;=分数线!$C$2,K69&gt;=分数线!$G$2),36,IF(K69&gt;=分数线!$G$2,18,0)),IF($D69="文科",IF(AND($N69&gt;=分数线!$C$3,K69&gt;=分数线!$G$3),36,IF(K69&gt;=分数线!$G$3,18,0))))</f>
        <v>0</v>
      </c>
      <c r="T69" s="18">
        <f>IF($D69="理科",IF(AND($N69&gt;=分数线!$C$2,L69&gt;=分数线!$H$2),36,IF(L69&gt;=分数线!$H$2,18,0)),IF($D69="文科",IF(AND($N69&gt;=分数线!$C$3,L69&gt;=分数线!$H$3),36,IF(L69&gt;=分数线!$H$3,18,0))))</f>
        <v>0</v>
      </c>
      <c r="U69" s="18">
        <f>IF($D69="理科",IF(AND($N69&gt;=分数线!$C$2,M69&gt;=分数线!$I$2),36,IF(M69&gt;=分数线!$I$2,18,0)),IF($D69="文科",IF(AND($N69&gt;=分数线!$C$3,M69&gt;=分数线!$I$3),36,IF(M69&gt;=分数线!$I$3,18,0))))</f>
        <v>0</v>
      </c>
      <c r="V69" s="18" t="str">
        <f t="shared" si="40"/>
        <v>NULL</v>
      </c>
      <c r="W69" s="18" t="str">
        <f t="shared" si="41"/>
        <v>NULL</v>
      </c>
      <c r="X69" s="26" t="str">
        <f t="shared" si="102"/>
        <v/>
      </c>
      <c r="Y69" s="18" t="str">
        <f t="shared" si="43"/>
        <v>NULL</v>
      </c>
      <c r="Z69" s="26" t="str">
        <f t="shared" si="44"/>
        <v/>
      </c>
      <c r="AA69" s="18" t="str">
        <f t="shared" si="45"/>
        <v>NULL</v>
      </c>
      <c r="AB69" s="26"/>
      <c r="AC69" s="18" t="str">
        <f t="shared" si="46"/>
        <v>NULL</v>
      </c>
      <c r="AD69" s="26"/>
      <c r="AE69" s="18" t="str">
        <f t="shared" si="47"/>
        <v>NULL</v>
      </c>
      <c r="AF69" s="26"/>
      <c r="AG69" s="18" t="str">
        <f t="shared" si="48"/>
        <v>NULL</v>
      </c>
      <c r="AH69" s="26"/>
      <c r="AI69" s="18" t="str">
        <f t="shared" si="49"/>
        <v>NULL</v>
      </c>
      <c r="AJ69" s="18" t="str">
        <f t="shared" si="50"/>
        <v>NULL</v>
      </c>
      <c r="AK69" s="26" t="str">
        <f t="shared" si="51"/>
        <v/>
      </c>
      <c r="AL69" s="18" t="str">
        <f t="shared" si="52"/>
        <v>NULL</v>
      </c>
      <c r="AM69" s="26" t="str">
        <f t="shared" si="53"/>
        <v/>
      </c>
      <c r="AN69" s="18" t="str">
        <f t="shared" si="54"/>
        <v>NULL</v>
      </c>
      <c r="AO69" s="26"/>
      <c r="AP69" s="18" t="str">
        <f t="shared" si="55"/>
        <v>NULL</v>
      </c>
      <c r="AQ69" s="26"/>
      <c r="AR69" s="18" t="str">
        <f t="shared" si="56"/>
        <v>NULL</v>
      </c>
      <c r="AS69" s="26"/>
      <c r="AT69" s="18" t="str">
        <f t="shared" si="3"/>
        <v>NULL</v>
      </c>
      <c r="AU69" s="26"/>
      <c r="AV69" s="18" t="str">
        <f t="shared" si="4"/>
        <v>NULL</v>
      </c>
      <c r="AW69" s="18" t="str">
        <f t="shared" si="5"/>
        <v>NULL</v>
      </c>
      <c r="AX69" s="26" t="str">
        <f t="shared" si="57"/>
        <v/>
      </c>
      <c r="AY69" s="18" t="str">
        <f t="shared" si="6"/>
        <v>NULL</v>
      </c>
      <c r="AZ69" s="26" t="str">
        <f t="shared" si="58"/>
        <v/>
      </c>
      <c r="BA69" s="18" t="str">
        <f t="shared" si="7"/>
        <v>NULL</v>
      </c>
      <c r="BB69" s="26"/>
      <c r="BC69" s="18" t="str">
        <f t="shared" si="8"/>
        <v>NULL</v>
      </c>
      <c r="BD69" s="26"/>
      <c r="BE69" s="18" t="str">
        <f t="shared" si="9"/>
        <v>NULL</v>
      </c>
      <c r="BF69" s="26"/>
      <c r="BG69" s="18" t="str">
        <f t="shared" si="10"/>
        <v>NULL</v>
      </c>
      <c r="BH69" s="26"/>
      <c r="BI69" s="18" t="str">
        <f t="shared" si="11"/>
        <v>NULL</v>
      </c>
      <c r="BJ69" s="18" t="str">
        <f t="shared" si="12"/>
        <v>NULL</v>
      </c>
      <c r="BK69" s="26" t="str">
        <f t="shared" si="59"/>
        <v/>
      </c>
      <c r="BL69" s="18" t="str">
        <f t="shared" si="13"/>
        <v>NULL</v>
      </c>
      <c r="BM69" s="26" t="str">
        <f t="shared" si="60"/>
        <v/>
      </c>
      <c r="BN69" s="18" t="str">
        <f t="shared" si="14"/>
        <v>NULL</v>
      </c>
      <c r="BO69" s="26"/>
      <c r="BP69" s="18" t="str">
        <f t="shared" si="15"/>
        <v>NULL</v>
      </c>
      <c r="BQ69" s="26"/>
      <c r="BR69" s="18" t="str">
        <f t="shared" si="16"/>
        <v>NULL</v>
      </c>
      <c r="BS69" s="26"/>
      <c r="BT69" s="18" t="str">
        <f t="shared" si="17"/>
        <v>NULL</v>
      </c>
      <c r="BU69" s="26"/>
      <c r="BV69" s="18">
        <f t="shared" si="18"/>
        <v>12</v>
      </c>
      <c r="BW69" s="18" t="str">
        <f t="shared" si="19"/>
        <v>朱霞</v>
      </c>
      <c r="BX69" s="26">
        <f t="shared" si="61"/>
        <v>0</v>
      </c>
      <c r="BY69" s="18" t="str">
        <f t="shared" si="20"/>
        <v>黄金华</v>
      </c>
      <c r="BZ69" s="26">
        <f t="shared" si="62"/>
        <v>9</v>
      </c>
      <c r="CA69" s="18" t="str">
        <f t="shared" si="21"/>
        <v>程长寿</v>
      </c>
      <c r="CB69" s="26">
        <f t="shared" si="63"/>
        <v>0</v>
      </c>
      <c r="CC69" s="18" t="str">
        <f t="shared" si="22"/>
        <v>兰阿布</v>
      </c>
      <c r="CD69" s="26">
        <f t="shared" si="64"/>
        <v>0</v>
      </c>
      <c r="CE69" s="18" t="str">
        <f t="shared" si="23"/>
        <v>郑富全</v>
      </c>
      <c r="CF69" s="26">
        <f t="shared" si="65"/>
        <v>0</v>
      </c>
      <c r="CG69" s="18" t="str">
        <f t="shared" si="24"/>
        <v>卢祥</v>
      </c>
      <c r="CH69" s="26">
        <f t="shared" si="66"/>
        <v>0</v>
      </c>
      <c r="CI69" s="18">
        <f t="shared" si="25"/>
        <v>12</v>
      </c>
      <c r="CJ69" s="18" t="str">
        <f t="shared" si="26"/>
        <v>朱霞</v>
      </c>
      <c r="CK69" s="26">
        <f t="shared" si="67"/>
        <v>0</v>
      </c>
      <c r="CL69" s="18" t="str">
        <f t="shared" si="27"/>
        <v>黄金华</v>
      </c>
      <c r="CM69" s="26">
        <f t="shared" si="68"/>
        <v>9</v>
      </c>
      <c r="CN69" s="18" t="str">
        <f t="shared" si="28"/>
        <v>程长寿</v>
      </c>
      <c r="CO69" s="26">
        <f t="shared" si="69"/>
        <v>0</v>
      </c>
      <c r="CP69" s="18" t="str">
        <f t="shared" si="29"/>
        <v>兰阿布</v>
      </c>
      <c r="CQ69" s="26">
        <f t="shared" si="70"/>
        <v>0</v>
      </c>
      <c r="CR69" s="18" t="str">
        <f t="shared" si="30"/>
        <v>郑富全</v>
      </c>
      <c r="CS69" s="26">
        <f t="shared" si="71"/>
        <v>0</v>
      </c>
      <c r="CT69" s="18" t="str">
        <f t="shared" si="31"/>
        <v>卢祥</v>
      </c>
      <c r="CU69" s="26">
        <f t="shared" si="72"/>
        <v>0</v>
      </c>
    </row>
    <row r="70" spans="1:99" s="2" customFormat="1" ht="15.75">
      <c r="A70" s="42" t="s">
        <v>817</v>
      </c>
      <c r="B70" s="40" t="s">
        <v>246</v>
      </c>
      <c r="C70" s="59" t="s">
        <v>44</v>
      </c>
      <c r="D70" s="9" t="s">
        <v>8</v>
      </c>
      <c r="E70" s="8" t="str">
        <f t="shared" si="91"/>
        <v/>
      </c>
      <c r="F70" s="9">
        <f t="shared" si="92"/>
        <v>1</v>
      </c>
      <c r="G70" s="10">
        <f t="shared" si="93"/>
        <v>1</v>
      </c>
      <c r="H70" s="10">
        <f t="shared" si="94"/>
        <v>119</v>
      </c>
      <c r="I70" s="10">
        <f t="shared" si="95"/>
        <v>112</v>
      </c>
      <c r="J70" s="10">
        <f t="shared" si="96"/>
        <v>130</v>
      </c>
      <c r="K70" s="16">
        <f t="shared" si="97"/>
        <v>70</v>
      </c>
      <c r="L70" s="10">
        <f t="shared" si="98"/>
        <v>88</v>
      </c>
      <c r="M70" s="10">
        <f t="shared" si="99"/>
        <v>79</v>
      </c>
      <c r="N70" s="10">
        <f t="shared" si="100"/>
        <v>598</v>
      </c>
      <c r="O70" s="17" t="str">
        <f t="shared" si="101"/>
        <v>本科</v>
      </c>
      <c r="P70" s="18">
        <f>IF($D70="理科",IF(AND($N70&gt;=分数线!$C$2,$H70&gt;=分数线!$D$2),36,IF($H70&gt;=分数线!$D$2,18,0)),IF($D70="文科",IF(AND($N70&gt;=分数线!$C$3,$H70&gt;=分数线!$D$3),36,IF($H70&gt;=分数线!$D$3,18,0))))</f>
        <v>36</v>
      </c>
      <c r="Q70" s="18">
        <f>IF($D70="理科",IF(AND($N70&gt;=分数线!$C$2,I70&gt;=分数线!$E$2),36,IF(I70&gt;=分数线!$E$2,18,0)),IF($D70="文科",IF(AND($N70&gt;=分数线!$C$3,I70&gt;=分数线!$E$3),36,IF(I70&gt;=分数线!$E$3,18,0))))</f>
        <v>36</v>
      </c>
      <c r="R70" s="18">
        <f>IF($D70="理科",IF(AND($N70&gt;=分数线!$C$2,J70&gt;=分数线!$F$2),36,IF(J70&gt;=分数线!$F$2,18,0)),IF($D70="文科",IF(AND($N70&gt;=分数线!$C$3,J70&gt;=分数线!$F$3),36,IF(J70&gt;=分数线!$F$3,18,0))))</f>
        <v>36</v>
      </c>
      <c r="S70" s="18">
        <f>IF($D70="理科",IF(AND($N70&gt;=分数线!$C$2,K70&gt;=分数线!$G$2),36,IF(K70&gt;=分数线!$G$2,18,0)),IF($D70="文科",IF(AND($N70&gt;=分数线!$C$3,K70&gt;=分数线!$G$3),36,IF(K70&gt;=分数线!$G$3,18,0))))</f>
        <v>36</v>
      </c>
      <c r="T70" s="18">
        <f>IF($D70="理科",IF(AND($N70&gt;=分数线!$C$2,L70&gt;=分数线!$H$2),36,IF(L70&gt;=分数线!$H$2,18,0)),IF($D70="文科",IF(AND($N70&gt;=分数线!$C$3,L70&gt;=分数线!$H$3),36,IF(L70&gt;=分数线!$H$3,18,0))))</f>
        <v>36</v>
      </c>
      <c r="U70" s="18">
        <f>IF($D70="理科",IF(AND($N70&gt;=分数线!$C$2,M70&gt;=分数线!$I$2),36,IF(M70&gt;=分数线!$I$2,18,0)),IF($D70="文科",IF(AND($N70&gt;=分数线!$C$3,M70&gt;=分数线!$I$3),36,IF(M70&gt;=分数线!$I$3,18,0))))</f>
        <v>36</v>
      </c>
      <c r="V70" s="18">
        <f t="shared" si="40"/>
        <v>12</v>
      </c>
      <c r="W70" s="18" t="str">
        <f t="shared" si="41"/>
        <v>何苗</v>
      </c>
      <c r="X70" s="26">
        <f t="shared" si="102"/>
        <v>3.6</v>
      </c>
      <c r="Y70" s="18" t="str">
        <f t="shared" si="43"/>
        <v>黄金华</v>
      </c>
      <c r="Z70" s="26">
        <f t="shared" si="44"/>
        <v>3.6</v>
      </c>
      <c r="AA70" s="18" t="str">
        <f t="shared" si="45"/>
        <v>程长寿</v>
      </c>
      <c r="AB70" s="26"/>
      <c r="AC70" s="18" t="str">
        <f t="shared" si="46"/>
        <v>兰阿布</v>
      </c>
      <c r="AD70" s="26"/>
      <c r="AE70" s="18" t="str">
        <f t="shared" si="47"/>
        <v>郑富全</v>
      </c>
      <c r="AF70" s="26"/>
      <c r="AG70" s="18" t="str">
        <f t="shared" si="48"/>
        <v>卢祥</v>
      </c>
      <c r="AH70" s="26"/>
      <c r="AI70" s="18">
        <f t="shared" si="49"/>
        <v>12</v>
      </c>
      <c r="AJ70" s="18" t="str">
        <f t="shared" si="50"/>
        <v>何苗</v>
      </c>
      <c r="AK70" s="26">
        <f t="shared" si="51"/>
        <v>3.6</v>
      </c>
      <c r="AL70" s="18" t="str">
        <f t="shared" si="52"/>
        <v>黄金华</v>
      </c>
      <c r="AM70" s="26">
        <f t="shared" si="53"/>
        <v>3.6</v>
      </c>
      <c r="AN70" s="18" t="str">
        <f t="shared" si="54"/>
        <v>程长寿</v>
      </c>
      <c r="AO70" s="26"/>
      <c r="AP70" s="18" t="str">
        <f t="shared" si="55"/>
        <v>兰阿布</v>
      </c>
      <c r="AQ70" s="26"/>
      <c r="AR70" s="18" t="str">
        <f t="shared" si="56"/>
        <v>郑富全</v>
      </c>
      <c r="AS70" s="26"/>
      <c r="AT70" s="18" t="str">
        <f t="shared" si="3"/>
        <v>卢祥</v>
      </c>
      <c r="AU70" s="26"/>
      <c r="AV70" s="18">
        <f t="shared" si="4"/>
        <v>12</v>
      </c>
      <c r="AW70" s="18" t="str">
        <f t="shared" si="5"/>
        <v>朱霞</v>
      </c>
      <c r="AX70" s="26">
        <f t="shared" si="57"/>
        <v>5.3999999999999995</v>
      </c>
      <c r="AY70" s="18" t="str">
        <f t="shared" si="6"/>
        <v>黄金华</v>
      </c>
      <c r="AZ70" s="26">
        <f t="shared" si="58"/>
        <v>5.3999999999999995</v>
      </c>
      <c r="BA70" s="18" t="str">
        <f t="shared" si="7"/>
        <v>程长寿</v>
      </c>
      <c r="BB70" s="26"/>
      <c r="BC70" s="18" t="str">
        <f t="shared" si="8"/>
        <v>兰阿布</v>
      </c>
      <c r="BD70" s="26"/>
      <c r="BE70" s="18" t="str">
        <f t="shared" si="9"/>
        <v>郑富全</v>
      </c>
      <c r="BF70" s="26"/>
      <c r="BG70" s="18" t="str">
        <f t="shared" si="10"/>
        <v>卢祥</v>
      </c>
      <c r="BH70" s="26"/>
      <c r="BI70" s="18">
        <f t="shared" si="11"/>
        <v>12</v>
      </c>
      <c r="BJ70" s="18" t="str">
        <f t="shared" si="12"/>
        <v>朱霞</v>
      </c>
      <c r="BK70" s="26">
        <f t="shared" si="59"/>
        <v>5.3999999999999995</v>
      </c>
      <c r="BL70" s="18" t="str">
        <f t="shared" si="13"/>
        <v>黄金华</v>
      </c>
      <c r="BM70" s="26">
        <f t="shared" si="60"/>
        <v>5.3999999999999995</v>
      </c>
      <c r="BN70" s="18" t="str">
        <f t="shared" si="14"/>
        <v>程长寿</v>
      </c>
      <c r="BO70" s="26"/>
      <c r="BP70" s="18" t="str">
        <f t="shared" si="15"/>
        <v>兰阿布</v>
      </c>
      <c r="BQ70" s="26"/>
      <c r="BR70" s="18" t="str">
        <f t="shared" si="16"/>
        <v>郑富全</v>
      </c>
      <c r="BS70" s="26"/>
      <c r="BT70" s="18" t="str">
        <f t="shared" si="17"/>
        <v>卢祥</v>
      </c>
      <c r="BU70" s="26"/>
      <c r="BV70" s="18">
        <f t="shared" si="18"/>
        <v>12</v>
      </c>
      <c r="BW70" s="18" t="str">
        <f t="shared" si="19"/>
        <v>朱霞</v>
      </c>
      <c r="BX70" s="26">
        <f t="shared" si="61"/>
        <v>9</v>
      </c>
      <c r="BY70" s="18" t="str">
        <f t="shared" si="20"/>
        <v>黄金华</v>
      </c>
      <c r="BZ70" s="26">
        <f t="shared" si="62"/>
        <v>9</v>
      </c>
      <c r="CA70" s="18" t="str">
        <f t="shared" si="21"/>
        <v>程长寿</v>
      </c>
      <c r="CB70" s="26">
        <f t="shared" si="63"/>
        <v>9</v>
      </c>
      <c r="CC70" s="18" t="str">
        <f t="shared" si="22"/>
        <v>兰阿布</v>
      </c>
      <c r="CD70" s="26">
        <f t="shared" si="64"/>
        <v>9</v>
      </c>
      <c r="CE70" s="18" t="str">
        <f t="shared" si="23"/>
        <v>郑富全</v>
      </c>
      <c r="CF70" s="26">
        <f t="shared" si="65"/>
        <v>9</v>
      </c>
      <c r="CG70" s="18" t="str">
        <f t="shared" si="24"/>
        <v>卢祥</v>
      </c>
      <c r="CH70" s="26">
        <f t="shared" si="66"/>
        <v>9</v>
      </c>
      <c r="CI70" s="18">
        <f t="shared" si="25"/>
        <v>12</v>
      </c>
      <c r="CJ70" s="18" t="str">
        <f t="shared" si="26"/>
        <v>朱霞</v>
      </c>
      <c r="CK70" s="26">
        <f t="shared" si="67"/>
        <v>9</v>
      </c>
      <c r="CL70" s="18" t="str">
        <f t="shared" si="27"/>
        <v>黄金华</v>
      </c>
      <c r="CM70" s="26">
        <f t="shared" si="68"/>
        <v>9</v>
      </c>
      <c r="CN70" s="18" t="str">
        <f t="shared" si="28"/>
        <v>程长寿</v>
      </c>
      <c r="CO70" s="26">
        <f t="shared" si="69"/>
        <v>9</v>
      </c>
      <c r="CP70" s="18" t="str">
        <f t="shared" si="29"/>
        <v>兰阿布</v>
      </c>
      <c r="CQ70" s="26">
        <f t="shared" si="70"/>
        <v>9</v>
      </c>
      <c r="CR70" s="18" t="str">
        <f t="shared" si="30"/>
        <v>郑富全</v>
      </c>
      <c r="CS70" s="26">
        <f t="shared" si="71"/>
        <v>9</v>
      </c>
      <c r="CT70" s="18" t="str">
        <f t="shared" si="31"/>
        <v>卢祥</v>
      </c>
      <c r="CU70" s="26">
        <f t="shared" si="72"/>
        <v>9</v>
      </c>
    </row>
    <row r="71" spans="1:99" s="2" customFormat="1" ht="15.75">
      <c r="A71" s="42" t="s">
        <v>818</v>
      </c>
      <c r="B71" s="40" t="s">
        <v>247</v>
      </c>
      <c r="C71" s="59" t="s">
        <v>44</v>
      </c>
      <c r="D71" s="9" t="s">
        <v>8</v>
      </c>
      <c r="E71" s="8" t="str">
        <f t="shared" si="91"/>
        <v/>
      </c>
      <c r="F71" s="9">
        <f t="shared" si="92"/>
        <v>1</v>
      </c>
      <c r="G71" s="10">
        <f t="shared" si="93"/>
        <v>1</v>
      </c>
      <c r="H71" s="10">
        <f t="shared" si="94"/>
        <v>115</v>
      </c>
      <c r="I71" s="10">
        <f t="shared" si="95"/>
        <v>90</v>
      </c>
      <c r="J71" s="10">
        <f t="shared" si="96"/>
        <v>130</v>
      </c>
      <c r="K71" s="16">
        <f t="shared" si="97"/>
        <v>69</v>
      </c>
      <c r="L71" s="10">
        <f t="shared" si="98"/>
        <v>80</v>
      </c>
      <c r="M71" s="10">
        <f t="shared" si="99"/>
        <v>77.5</v>
      </c>
      <c r="N71" s="10">
        <f t="shared" si="100"/>
        <v>564</v>
      </c>
      <c r="O71" s="17" t="str">
        <f t="shared" si="101"/>
        <v>本科</v>
      </c>
      <c r="P71" s="18">
        <f>IF($D71="理科",IF(AND($N71&gt;=分数线!$C$2,$H71&gt;=分数线!$D$2),36,IF($H71&gt;=分数线!$D$2,18,0)),IF($D71="文科",IF(AND($N71&gt;=分数线!$C$3,$H71&gt;=分数线!$D$3),36,IF($H71&gt;=分数线!$D$3,18,0))))</f>
        <v>36</v>
      </c>
      <c r="Q71" s="18">
        <f>IF($D71="理科",IF(AND($N71&gt;=分数线!$C$2,I71&gt;=分数线!$E$2),36,IF(I71&gt;=分数线!$E$2,18,0)),IF($D71="文科",IF(AND($N71&gt;=分数线!$C$3,I71&gt;=分数线!$E$3),36,IF(I71&gt;=分数线!$E$3,18,0))))</f>
        <v>36</v>
      </c>
      <c r="R71" s="18">
        <f>IF($D71="理科",IF(AND($N71&gt;=分数线!$C$2,J71&gt;=分数线!$F$2),36,IF(J71&gt;=分数线!$F$2,18,0)),IF($D71="文科",IF(AND($N71&gt;=分数线!$C$3,J71&gt;=分数线!$F$3),36,IF(J71&gt;=分数线!$F$3,18,0))))</f>
        <v>36</v>
      </c>
      <c r="S71" s="18">
        <f>IF($D71="理科",IF(AND($N71&gt;=分数线!$C$2,K71&gt;=分数线!$G$2),36,IF(K71&gt;=分数线!$G$2,18,0)),IF($D71="文科",IF(AND($N71&gt;=分数线!$C$3,K71&gt;=分数线!$G$3),36,IF(K71&gt;=分数线!$G$3,18,0))))</f>
        <v>36</v>
      </c>
      <c r="T71" s="18">
        <f>IF($D71="理科",IF(AND($N71&gt;=分数线!$C$2,L71&gt;=分数线!$H$2),36,IF(L71&gt;=分数线!$H$2,18,0)),IF($D71="文科",IF(AND($N71&gt;=分数线!$C$3,L71&gt;=分数线!$H$3),36,IF(L71&gt;=分数线!$H$3,18,0))))</f>
        <v>36</v>
      </c>
      <c r="U71" s="18">
        <f>IF($D71="理科",IF(AND($N71&gt;=分数线!$C$2,M71&gt;=分数线!$I$2),36,IF(M71&gt;=分数线!$I$2,18,0)),IF($D71="文科",IF(AND($N71&gt;=分数线!$C$3,M71&gt;=分数线!$I$3),36,IF(M71&gt;=分数线!$I$3,18,0))))</f>
        <v>36</v>
      </c>
      <c r="V71" s="18">
        <f t="shared" si="40"/>
        <v>11</v>
      </c>
      <c r="W71" s="18" t="str">
        <f t="shared" si="41"/>
        <v>张玉婷</v>
      </c>
      <c r="X71" s="26">
        <f t="shared" si="102"/>
        <v>3.6</v>
      </c>
      <c r="Y71" s="18" t="str">
        <f t="shared" si="43"/>
        <v>胡付松</v>
      </c>
      <c r="Z71" s="26">
        <f t="shared" si="44"/>
        <v>3.6</v>
      </c>
      <c r="AA71" s="18" t="str">
        <f t="shared" si="45"/>
        <v>程长寿</v>
      </c>
      <c r="AB71" s="26"/>
      <c r="AC71" s="18" t="str">
        <f t="shared" si="46"/>
        <v>郑永朝</v>
      </c>
      <c r="AD71" s="26"/>
      <c r="AE71" s="18" t="str">
        <f t="shared" si="47"/>
        <v>叶仁群</v>
      </c>
      <c r="AF71" s="26"/>
      <c r="AG71" s="18" t="str">
        <f t="shared" si="48"/>
        <v>辜英琼</v>
      </c>
      <c r="AH71" s="26"/>
      <c r="AI71" s="18" t="str">
        <f t="shared" si="49"/>
        <v>11</v>
      </c>
      <c r="AJ71" s="18" t="str">
        <f t="shared" si="50"/>
        <v>张玉婷</v>
      </c>
      <c r="AK71" s="26">
        <f t="shared" si="51"/>
        <v>3.6</v>
      </c>
      <c r="AL71" s="18" t="str">
        <f t="shared" si="52"/>
        <v>胡付松</v>
      </c>
      <c r="AM71" s="26">
        <f t="shared" si="53"/>
        <v>3.6</v>
      </c>
      <c r="AN71" s="18" t="str">
        <f t="shared" si="54"/>
        <v>程长寿</v>
      </c>
      <c r="AO71" s="26"/>
      <c r="AP71" s="18" t="str">
        <f t="shared" si="55"/>
        <v>郑永朝</v>
      </c>
      <c r="AQ71" s="26"/>
      <c r="AR71" s="18" t="str">
        <f t="shared" si="56"/>
        <v>叶仁群</v>
      </c>
      <c r="AS71" s="26"/>
      <c r="AT71" s="18" t="str">
        <f t="shared" si="3"/>
        <v>辜英琼</v>
      </c>
      <c r="AU71" s="26"/>
      <c r="AV71" s="18" t="str">
        <f t="shared" si="4"/>
        <v>11</v>
      </c>
      <c r="AW71" s="18" t="str">
        <f t="shared" si="5"/>
        <v>张玉婷</v>
      </c>
      <c r="AX71" s="26">
        <f t="shared" si="57"/>
        <v>5.3999999999999995</v>
      </c>
      <c r="AY71" s="18" t="str">
        <f t="shared" si="6"/>
        <v>胡付松</v>
      </c>
      <c r="AZ71" s="26">
        <f t="shared" si="58"/>
        <v>5.3999999999999995</v>
      </c>
      <c r="BA71" s="18" t="str">
        <f t="shared" si="7"/>
        <v>程长寿</v>
      </c>
      <c r="BB71" s="26"/>
      <c r="BC71" s="18" t="str">
        <f t="shared" si="8"/>
        <v>郑永朝</v>
      </c>
      <c r="BD71" s="26"/>
      <c r="BE71" s="18" t="str">
        <f t="shared" si="9"/>
        <v>叶仁群</v>
      </c>
      <c r="BF71" s="26"/>
      <c r="BG71" s="18" t="str">
        <f t="shared" si="10"/>
        <v>杨建</v>
      </c>
      <c r="BH71" s="26"/>
      <c r="BI71" s="18">
        <f t="shared" si="11"/>
        <v>11</v>
      </c>
      <c r="BJ71" s="18" t="str">
        <f t="shared" si="12"/>
        <v>张玉婷</v>
      </c>
      <c r="BK71" s="26">
        <f t="shared" si="59"/>
        <v>5.3999999999999995</v>
      </c>
      <c r="BL71" s="18" t="str">
        <f t="shared" si="13"/>
        <v>胡付松</v>
      </c>
      <c r="BM71" s="26">
        <f t="shared" si="60"/>
        <v>5.3999999999999995</v>
      </c>
      <c r="BN71" s="18" t="str">
        <f t="shared" si="14"/>
        <v>程长寿</v>
      </c>
      <c r="BO71" s="26"/>
      <c r="BP71" s="18" t="str">
        <f t="shared" si="15"/>
        <v>郑永朝</v>
      </c>
      <c r="BQ71" s="26"/>
      <c r="BR71" s="18" t="str">
        <f t="shared" si="16"/>
        <v>叶仁群</v>
      </c>
      <c r="BS71" s="26"/>
      <c r="BT71" s="18" t="str">
        <f t="shared" si="17"/>
        <v>田友米</v>
      </c>
      <c r="BU71" s="26"/>
      <c r="BV71" s="18">
        <f t="shared" si="18"/>
        <v>11</v>
      </c>
      <c r="BW71" s="18" t="str">
        <f t="shared" si="19"/>
        <v>张玉婷</v>
      </c>
      <c r="BX71" s="26">
        <f t="shared" si="61"/>
        <v>9</v>
      </c>
      <c r="BY71" s="18" t="str">
        <f t="shared" si="20"/>
        <v>胡付松</v>
      </c>
      <c r="BZ71" s="26">
        <f t="shared" si="62"/>
        <v>9</v>
      </c>
      <c r="CA71" s="18" t="str">
        <f t="shared" si="21"/>
        <v>程长寿</v>
      </c>
      <c r="CB71" s="26">
        <f t="shared" si="63"/>
        <v>9</v>
      </c>
      <c r="CC71" s="18" t="str">
        <f t="shared" si="22"/>
        <v>王友春</v>
      </c>
      <c r="CD71" s="26">
        <f t="shared" si="64"/>
        <v>9</v>
      </c>
      <c r="CE71" s="18" t="str">
        <f t="shared" si="23"/>
        <v>叶仁群</v>
      </c>
      <c r="CF71" s="26">
        <f t="shared" si="65"/>
        <v>9</v>
      </c>
      <c r="CG71" s="18" t="str">
        <f t="shared" si="24"/>
        <v>田友米</v>
      </c>
      <c r="CH71" s="26">
        <f t="shared" si="66"/>
        <v>9</v>
      </c>
      <c r="CI71" s="18">
        <f t="shared" si="25"/>
        <v>11</v>
      </c>
      <c r="CJ71" s="18" t="str">
        <f t="shared" si="26"/>
        <v>张玉婷</v>
      </c>
      <c r="CK71" s="26">
        <f t="shared" si="67"/>
        <v>9</v>
      </c>
      <c r="CL71" s="18" t="str">
        <f t="shared" si="27"/>
        <v>胡付松</v>
      </c>
      <c r="CM71" s="26">
        <f t="shared" si="68"/>
        <v>9</v>
      </c>
      <c r="CN71" s="18" t="str">
        <f t="shared" si="28"/>
        <v>程长寿</v>
      </c>
      <c r="CO71" s="26">
        <f t="shared" si="69"/>
        <v>9</v>
      </c>
      <c r="CP71" s="18" t="str">
        <f t="shared" si="29"/>
        <v>王友春</v>
      </c>
      <c r="CQ71" s="26">
        <f t="shared" si="70"/>
        <v>9</v>
      </c>
      <c r="CR71" s="18" t="str">
        <f t="shared" si="30"/>
        <v>叶仁群</v>
      </c>
      <c r="CS71" s="26">
        <f t="shared" si="71"/>
        <v>9</v>
      </c>
      <c r="CT71" s="18" t="str">
        <f t="shared" si="31"/>
        <v>田友米</v>
      </c>
      <c r="CU71" s="26">
        <f t="shared" si="72"/>
        <v>9</v>
      </c>
    </row>
    <row r="72" spans="1:99" s="2" customFormat="1" ht="15.75">
      <c r="A72" s="42" t="s">
        <v>54</v>
      </c>
      <c r="B72" s="40" t="s">
        <v>248</v>
      </c>
      <c r="C72" s="59" t="s">
        <v>44</v>
      </c>
      <c r="D72" s="9" t="s">
        <v>8</v>
      </c>
      <c r="E72" s="8" t="str">
        <f t="shared" si="91"/>
        <v/>
      </c>
      <c r="F72" s="9">
        <f t="shared" si="92"/>
        <v>1</v>
      </c>
      <c r="G72" s="10" t="str">
        <f t="shared" si="93"/>
        <v/>
      </c>
      <c r="H72" s="10">
        <f t="shared" si="94"/>
        <v>113</v>
      </c>
      <c r="I72" s="10">
        <f t="shared" si="95"/>
        <v>97</v>
      </c>
      <c r="J72" s="10">
        <f t="shared" si="96"/>
        <v>118</v>
      </c>
      <c r="K72" s="16">
        <f t="shared" si="97"/>
        <v>69</v>
      </c>
      <c r="L72" s="10">
        <f t="shared" si="98"/>
        <v>77</v>
      </c>
      <c r="M72" s="10">
        <f t="shared" si="99"/>
        <v>82.5</v>
      </c>
      <c r="N72" s="10">
        <f t="shared" si="100"/>
        <v>557</v>
      </c>
      <c r="O72" s="17" t="str">
        <f t="shared" si="101"/>
        <v>本科</v>
      </c>
      <c r="P72" s="18">
        <f>IF($D72="理科",IF(AND($N72&gt;=分数线!$C$2,$H72&gt;=分数线!$D$2),36,IF($H72&gt;=分数线!$D$2,18,0)),IF($D72="文科",IF(AND($N72&gt;=分数线!$C$3,$H72&gt;=分数线!$D$3),36,IF($H72&gt;=分数线!$D$3,18,0))))</f>
        <v>36</v>
      </c>
      <c r="Q72" s="18">
        <f>IF($D72="理科",IF(AND($N72&gt;=分数线!$C$2,I72&gt;=分数线!$E$2),36,IF(I72&gt;=分数线!$E$2,18,0)),IF($D72="文科",IF(AND($N72&gt;=分数线!$C$3,I72&gt;=分数线!$E$3),36,IF(I72&gt;=分数线!$E$3,18,0))))</f>
        <v>36</v>
      </c>
      <c r="R72" s="18">
        <f>IF($D72="理科",IF(AND($N72&gt;=分数线!$C$2,J72&gt;=分数线!$F$2),36,IF(J72&gt;=分数线!$F$2,18,0)),IF($D72="文科",IF(AND($N72&gt;=分数线!$C$3,J72&gt;=分数线!$F$3),36,IF(J72&gt;=分数线!$F$3,18,0))))</f>
        <v>36</v>
      </c>
      <c r="S72" s="18">
        <f>IF($D72="理科",IF(AND($N72&gt;=分数线!$C$2,K72&gt;=分数线!$G$2),36,IF(K72&gt;=分数线!$G$2,18,0)),IF($D72="文科",IF(AND($N72&gt;=分数线!$C$3,K72&gt;=分数线!$G$3),36,IF(K72&gt;=分数线!$G$3,18,0))))</f>
        <v>36</v>
      </c>
      <c r="T72" s="18">
        <f>IF($D72="理科",IF(AND($N72&gt;=分数线!$C$2,L72&gt;=分数线!$H$2),36,IF(L72&gt;=分数线!$H$2,18,0)),IF($D72="文科",IF(AND($N72&gt;=分数线!$C$3,L72&gt;=分数线!$H$3),36,IF(L72&gt;=分数线!$H$3,18,0))))</f>
        <v>36</v>
      </c>
      <c r="U72" s="18">
        <f>IF($D72="理科",IF(AND($N72&gt;=分数线!$C$2,M72&gt;=分数线!$I$2),36,IF(M72&gt;=分数线!$I$2,18,0)),IF($D72="文科",IF(AND($N72&gt;=分数线!$C$3,M72&gt;=分数线!$I$3),36,IF(M72&gt;=分数线!$I$3,18,0))))</f>
        <v>36</v>
      </c>
      <c r="V72" s="18">
        <f t="shared" si="40"/>
        <v>12</v>
      </c>
      <c r="W72" s="18" t="str">
        <f t="shared" si="41"/>
        <v>何苗</v>
      </c>
      <c r="X72" s="26">
        <f t="shared" si="102"/>
        <v>3.6</v>
      </c>
      <c r="Y72" s="18" t="str">
        <f t="shared" si="43"/>
        <v>黄金华</v>
      </c>
      <c r="Z72" s="26">
        <f t="shared" si="44"/>
        <v>3.6</v>
      </c>
      <c r="AA72" s="18" t="str">
        <f t="shared" si="45"/>
        <v>程长寿</v>
      </c>
      <c r="AB72" s="26"/>
      <c r="AC72" s="18" t="str">
        <f t="shared" si="46"/>
        <v>兰阿布</v>
      </c>
      <c r="AD72" s="26"/>
      <c r="AE72" s="18" t="str">
        <f t="shared" si="47"/>
        <v>郑富全</v>
      </c>
      <c r="AF72" s="26"/>
      <c r="AG72" s="18" t="str">
        <f t="shared" si="48"/>
        <v>卢祥</v>
      </c>
      <c r="AH72" s="26"/>
      <c r="AI72" s="18" t="str">
        <f t="shared" si="49"/>
        <v>12</v>
      </c>
      <c r="AJ72" s="18" t="str">
        <f t="shared" si="50"/>
        <v>何苗</v>
      </c>
      <c r="AK72" s="26">
        <f t="shared" si="51"/>
        <v>3.6</v>
      </c>
      <c r="AL72" s="18" t="str">
        <f t="shared" si="52"/>
        <v>黄金华</v>
      </c>
      <c r="AM72" s="26">
        <f t="shared" si="53"/>
        <v>3.6</v>
      </c>
      <c r="AN72" s="18" t="str">
        <f t="shared" si="54"/>
        <v>程长寿</v>
      </c>
      <c r="AO72" s="26"/>
      <c r="AP72" s="18" t="str">
        <f t="shared" si="55"/>
        <v>兰阿布</v>
      </c>
      <c r="AQ72" s="26"/>
      <c r="AR72" s="18" t="str">
        <f t="shared" si="56"/>
        <v>郑富全</v>
      </c>
      <c r="AS72" s="26"/>
      <c r="AT72" s="18" t="str">
        <f t="shared" si="3"/>
        <v>卢祥</v>
      </c>
      <c r="AU72" s="26"/>
      <c r="AV72" s="18" t="str">
        <f t="shared" si="4"/>
        <v>12</v>
      </c>
      <c r="AW72" s="18" t="str">
        <f t="shared" si="5"/>
        <v>朱霞</v>
      </c>
      <c r="AX72" s="26">
        <f t="shared" si="57"/>
        <v>5.3999999999999995</v>
      </c>
      <c r="AY72" s="18" t="str">
        <f t="shared" si="6"/>
        <v>黄金华</v>
      </c>
      <c r="AZ72" s="26">
        <f t="shared" si="58"/>
        <v>5.3999999999999995</v>
      </c>
      <c r="BA72" s="18" t="str">
        <f t="shared" si="7"/>
        <v>程长寿</v>
      </c>
      <c r="BB72" s="26"/>
      <c r="BC72" s="18" t="str">
        <f t="shared" si="8"/>
        <v>兰阿布</v>
      </c>
      <c r="BD72" s="26"/>
      <c r="BE72" s="18" t="str">
        <f t="shared" si="9"/>
        <v>郑富全</v>
      </c>
      <c r="BF72" s="26"/>
      <c r="BG72" s="18" t="str">
        <f t="shared" si="10"/>
        <v>卢祥</v>
      </c>
      <c r="BH72" s="26"/>
      <c r="BI72" s="18">
        <f t="shared" si="11"/>
        <v>12</v>
      </c>
      <c r="BJ72" s="18" t="str">
        <f t="shared" si="12"/>
        <v>朱霞</v>
      </c>
      <c r="BK72" s="26">
        <f t="shared" si="59"/>
        <v>5.3999999999999995</v>
      </c>
      <c r="BL72" s="18" t="str">
        <f t="shared" si="13"/>
        <v>黄金华</v>
      </c>
      <c r="BM72" s="26">
        <f t="shared" si="60"/>
        <v>5.3999999999999995</v>
      </c>
      <c r="BN72" s="18" t="str">
        <f t="shared" si="14"/>
        <v>程长寿</v>
      </c>
      <c r="BO72" s="26"/>
      <c r="BP72" s="18" t="str">
        <f t="shared" si="15"/>
        <v>兰阿布</v>
      </c>
      <c r="BQ72" s="26"/>
      <c r="BR72" s="18" t="str">
        <f t="shared" si="16"/>
        <v>郑富全</v>
      </c>
      <c r="BS72" s="26"/>
      <c r="BT72" s="18" t="str">
        <f t="shared" si="17"/>
        <v>卢祥</v>
      </c>
      <c r="BU72" s="26"/>
      <c r="BV72" s="18">
        <f t="shared" si="18"/>
        <v>12</v>
      </c>
      <c r="BW72" s="18" t="str">
        <f t="shared" si="19"/>
        <v>朱霞</v>
      </c>
      <c r="BX72" s="26">
        <f t="shared" si="61"/>
        <v>9</v>
      </c>
      <c r="BY72" s="18" t="str">
        <f t="shared" si="20"/>
        <v>黄金华</v>
      </c>
      <c r="BZ72" s="26">
        <f t="shared" si="62"/>
        <v>9</v>
      </c>
      <c r="CA72" s="18" t="str">
        <f t="shared" si="21"/>
        <v>程长寿</v>
      </c>
      <c r="CB72" s="26">
        <f t="shared" si="63"/>
        <v>9</v>
      </c>
      <c r="CC72" s="18" t="str">
        <f t="shared" si="22"/>
        <v>兰阿布</v>
      </c>
      <c r="CD72" s="26">
        <f t="shared" si="64"/>
        <v>9</v>
      </c>
      <c r="CE72" s="18" t="str">
        <f t="shared" si="23"/>
        <v>郑富全</v>
      </c>
      <c r="CF72" s="26">
        <f t="shared" si="65"/>
        <v>9</v>
      </c>
      <c r="CG72" s="18" t="str">
        <f t="shared" si="24"/>
        <v>卢祥</v>
      </c>
      <c r="CH72" s="26">
        <f t="shared" si="66"/>
        <v>9</v>
      </c>
      <c r="CI72" s="18">
        <f t="shared" si="25"/>
        <v>12</v>
      </c>
      <c r="CJ72" s="18" t="str">
        <f t="shared" si="26"/>
        <v>朱霞</v>
      </c>
      <c r="CK72" s="26">
        <f t="shared" si="67"/>
        <v>9</v>
      </c>
      <c r="CL72" s="18" t="str">
        <f t="shared" si="27"/>
        <v>黄金华</v>
      </c>
      <c r="CM72" s="26">
        <f t="shared" si="68"/>
        <v>9</v>
      </c>
      <c r="CN72" s="18" t="str">
        <f t="shared" si="28"/>
        <v>程长寿</v>
      </c>
      <c r="CO72" s="26">
        <f t="shared" si="69"/>
        <v>9</v>
      </c>
      <c r="CP72" s="18" t="str">
        <f t="shared" si="29"/>
        <v>兰阿布</v>
      </c>
      <c r="CQ72" s="26">
        <f t="shared" si="70"/>
        <v>9</v>
      </c>
      <c r="CR72" s="18" t="str">
        <f t="shared" si="30"/>
        <v>郑富全</v>
      </c>
      <c r="CS72" s="26">
        <f t="shared" si="71"/>
        <v>9</v>
      </c>
      <c r="CT72" s="18" t="str">
        <f t="shared" si="31"/>
        <v>卢祥</v>
      </c>
      <c r="CU72" s="26">
        <f t="shared" si="72"/>
        <v>9</v>
      </c>
    </row>
    <row r="73" spans="1:99" s="2" customFormat="1" ht="15.75">
      <c r="A73" s="42" t="s">
        <v>819</v>
      </c>
      <c r="B73" s="40" t="s">
        <v>249</v>
      </c>
      <c r="C73" s="59" t="s">
        <v>44</v>
      </c>
      <c r="D73" s="9" t="s">
        <v>8</v>
      </c>
      <c r="E73" s="8" t="str">
        <f t="shared" si="91"/>
        <v/>
      </c>
      <c r="F73" s="9">
        <f t="shared" si="92"/>
        <v>1</v>
      </c>
      <c r="G73" s="10" t="str">
        <f t="shared" si="93"/>
        <v/>
      </c>
      <c r="H73" s="10">
        <f t="shared" si="94"/>
        <v>107</v>
      </c>
      <c r="I73" s="10">
        <f t="shared" si="95"/>
        <v>114</v>
      </c>
      <c r="J73" s="10">
        <f t="shared" si="96"/>
        <v>106</v>
      </c>
      <c r="K73" s="16">
        <f t="shared" si="97"/>
        <v>74.5</v>
      </c>
      <c r="L73" s="10">
        <f t="shared" si="98"/>
        <v>73</v>
      </c>
      <c r="M73" s="10">
        <f t="shared" si="99"/>
        <v>72.5</v>
      </c>
      <c r="N73" s="10">
        <f t="shared" si="100"/>
        <v>547</v>
      </c>
      <c r="O73" s="17" t="str">
        <f t="shared" si="101"/>
        <v>本科</v>
      </c>
      <c r="P73" s="18">
        <f>IF($D73="理科",IF(AND($N73&gt;=分数线!$C$2,$H73&gt;=分数线!$D$2),36,IF($H73&gt;=分数线!$D$2,18,0)),IF($D73="文科",IF(AND($N73&gt;=分数线!$C$3,$H73&gt;=分数线!$D$3),36,IF($H73&gt;=分数线!$D$3,18,0))))</f>
        <v>36</v>
      </c>
      <c r="Q73" s="18">
        <f>IF($D73="理科",IF(AND($N73&gt;=分数线!$C$2,I73&gt;=分数线!$E$2),36,IF(I73&gt;=分数线!$E$2,18,0)),IF($D73="文科",IF(AND($N73&gt;=分数线!$C$3,I73&gt;=分数线!$E$3),36,IF(I73&gt;=分数线!$E$3,18,0))))</f>
        <v>36</v>
      </c>
      <c r="R73" s="18">
        <f>IF($D73="理科",IF(AND($N73&gt;=分数线!$C$2,J73&gt;=分数线!$F$2),36,IF(J73&gt;=分数线!$F$2,18,0)),IF($D73="文科",IF(AND($N73&gt;=分数线!$C$3,J73&gt;=分数线!$F$3),36,IF(J73&gt;=分数线!$F$3,18,0))))</f>
        <v>36</v>
      </c>
      <c r="S73" s="18">
        <f>IF($D73="理科",IF(AND($N73&gt;=分数线!$C$2,K73&gt;=分数线!$G$2),36,IF(K73&gt;=分数线!$G$2,18,0)),IF($D73="文科",IF(AND($N73&gt;=分数线!$C$3,K73&gt;=分数线!$G$3),36,IF(K73&gt;=分数线!$G$3,18,0))))</f>
        <v>36</v>
      </c>
      <c r="T73" s="18">
        <f>IF($D73="理科",IF(AND($N73&gt;=分数线!$C$2,L73&gt;=分数线!$H$2),36,IF(L73&gt;=分数线!$H$2,18,0)),IF($D73="文科",IF(AND($N73&gt;=分数线!$C$3,L73&gt;=分数线!$H$3),36,IF(L73&gt;=分数线!$H$3,18,0))))</f>
        <v>36</v>
      </c>
      <c r="U73" s="18">
        <f>IF($D73="理科",IF(AND($N73&gt;=分数线!$C$2,M73&gt;=分数线!$I$2),36,IF(M73&gt;=分数线!$I$2,18,0)),IF($D73="文科",IF(AND($N73&gt;=分数线!$C$3,M73&gt;=分数线!$I$3),36,IF(M73&gt;=分数线!$I$3,18,0))))</f>
        <v>36</v>
      </c>
      <c r="V73" s="18">
        <f t="shared" si="40"/>
        <v>11</v>
      </c>
      <c r="W73" s="18" t="str">
        <f>VLOOKUP($B73,basicdata,20,FALSE)</f>
        <v>张玉婷</v>
      </c>
      <c r="X73" s="26">
        <f t="shared" si="102"/>
        <v>3.6</v>
      </c>
      <c r="Y73" s="18" t="str">
        <f t="shared" si="43"/>
        <v>胡付松</v>
      </c>
      <c r="Z73" s="26">
        <f t="shared" si="44"/>
        <v>3.6</v>
      </c>
      <c r="AA73" s="18" t="str">
        <f t="shared" si="45"/>
        <v>程长寿</v>
      </c>
      <c r="AB73" s="26"/>
      <c r="AC73" s="18" t="str">
        <f t="shared" si="46"/>
        <v>郑永朝</v>
      </c>
      <c r="AD73" s="26"/>
      <c r="AE73" s="18" t="str">
        <f t="shared" si="47"/>
        <v>叶仁群</v>
      </c>
      <c r="AF73" s="26"/>
      <c r="AG73" s="18" t="str">
        <f t="shared" si="48"/>
        <v>辜英琼</v>
      </c>
      <c r="AH73" s="26"/>
      <c r="AI73" s="18" t="str">
        <f t="shared" si="49"/>
        <v>11</v>
      </c>
      <c r="AJ73" s="18" t="str">
        <f t="shared" si="50"/>
        <v>张玉婷</v>
      </c>
      <c r="AK73" s="26">
        <f t="shared" si="51"/>
        <v>3.6</v>
      </c>
      <c r="AL73" s="18" t="str">
        <f t="shared" si="52"/>
        <v>胡付松</v>
      </c>
      <c r="AM73" s="26">
        <f t="shared" si="53"/>
        <v>3.6</v>
      </c>
      <c r="AN73" s="18" t="str">
        <f t="shared" si="54"/>
        <v>程长寿</v>
      </c>
      <c r="AO73" s="26"/>
      <c r="AP73" s="18" t="str">
        <f t="shared" si="55"/>
        <v>郑永朝</v>
      </c>
      <c r="AQ73" s="26"/>
      <c r="AR73" s="18" t="str">
        <f t="shared" si="56"/>
        <v>叶仁群</v>
      </c>
      <c r="AS73" s="26"/>
      <c r="AT73" s="18" t="str">
        <f t="shared" si="3"/>
        <v>辜英琼</v>
      </c>
      <c r="AU73" s="26"/>
      <c r="AV73" s="18" t="str">
        <f t="shared" si="4"/>
        <v>11</v>
      </c>
      <c r="AW73" s="18" t="str">
        <f t="shared" si="5"/>
        <v>张玉婷</v>
      </c>
      <c r="AX73" s="26">
        <f t="shared" si="57"/>
        <v>5.3999999999999995</v>
      </c>
      <c r="AY73" s="18" t="str">
        <f t="shared" si="6"/>
        <v>胡付松</v>
      </c>
      <c r="AZ73" s="26">
        <f t="shared" si="58"/>
        <v>5.3999999999999995</v>
      </c>
      <c r="BA73" s="18" t="str">
        <f t="shared" si="7"/>
        <v>程长寿</v>
      </c>
      <c r="BB73" s="26"/>
      <c r="BC73" s="18" t="str">
        <f t="shared" si="8"/>
        <v>郑永朝</v>
      </c>
      <c r="BD73" s="26"/>
      <c r="BE73" s="18" t="str">
        <f t="shared" si="9"/>
        <v>叶仁群</v>
      </c>
      <c r="BF73" s="26"/>
      <c r="BG73" s="18" t="str">
        <f t="shared" si="10"/>
        <v>杨建</v>
      </c>
      <c r="BH73" s="26"/>
      <c r="BI73" s="18">
        <f t="shared" si="11"/>
        <v>11</v>
      </c>
      <c r="BJ73" s="18" t="str">
        <f t="shared" si="12"/>
        <v>张玉婷</v>
      </c>
      <c r="BK73" s="26">
        <f t="shared" si="59"/>
        <v>5.3999999999999995</v>
      </c>
      <c r="BL73" s="18" t="str">
        <f t="shared" si="13"/>
        <v>胡付松</v>
      </c>
      <c r="BM73" s="26">
        <f t="shared" si="60"/>
        <v>5.3999999999999995</v>
      </c>
      <c r="BN73" s="18" t="str">
        <f t="shared" si="14"/>
        <v>程长寿</v>
      </c>
      <c r="BO73" s="26"/>
      <c r="BP73" s="18" t="str">
        <f t="shared" si="15"/>
        <v>郑永朝</v>
      </c>
      <c r="BQ73" s="26"/>
      <c r="BR73" s="18" t="str">
        <f t="shared" si="16"/>
        <v>叶仁群</v>
      </c>
      <c r="BS73" s="26"/>
      <c r="BT73" s="18" t="str">
        <f t="shared" si="17"/>
        <v>田友米</v>
      </c>
      <c r="BU73" s="26"/>
      <c r="BV73" s="18">
        <f t="shared" si="18"/>
        <v>11</v>
      </c>
      <c r="BW73" s="18" t="str">
        <f t="shared" si="19"/>
        <v>张玉婷</v>
      </c>
      <c r="BX73" s="26">
        <f t="shared" si="61"/>
        <v>9</v>
      </c>
      <c r="BY73" s="18" t="str">
        <f t="shared" si="20"/>
        <v>胡付松</v>
      </c>
      <c r="BZ73" s="26">
        <f t="shared" si="62"/>
        <v>9</v>
      </c>
      <c r="CA73" s="18" t="str">
        <f t="shared" si="21"/>
        <v>程长寿</v>
      </c>
      <c r="CB73" s="26">
        <f t="shared" si="63"/>
        <v>9</v>
      </c>
      <c r="CC73" s="18" t="str">
        <f t="shared" si="22"/>
        <v>王友春</v>
      </c>
      <c r="CD73" s="26">
        <f t="shared" si="64"/>
        <v>9</v>
      </c>
      <c r="CE73" s="18" t="str">
        <f t="shared" si="23"/>
        <v>叶仁群</v>
      </c>
      <c r="CF73" s="26">
        <f t="shared" si="65"/>
        <v>9</v>
      </c>
      <c r="CG73" s="18" t="str">
        <f t="shared" si="24"/>
        <v>田友米</v>
      </c>
      <c r="CH73" s="26">
        <f t="shared" si="66"/>
        <v>9</v>
      </c>
      <c r="CI73" s="18">
        <f t="shared" si="25"/>
        <v>11</v>
      </c>
      <c r="CJ73" s="18" t="str">
        <f t="shared" si="26"/>
        <v>张玉婷</v>
      </c>
      <c r="CK73" s="26">
        <f t="shared" si="67"/>
        <v>9</v>
      </c>
      <c r="CL73" s="18" t="str">
        <f t="shared" si="27"/>
        <v>胡付松</v>
      </c>
      <c r="CM73" s="26">
        <f t="shared" si="68"/>
        <v>9</v>
      </c>
      <c r="CN73" s="18" t="str">
        <f t="shared" si="28"/>
        <v>程长寿</v>
      </c>
      <c r="CO73" s="26">
        <f t="shared" si="69"/>
        <v>9</v>
      </c>
      <c r="CP73" s="18" t="str">
        <f t="shared" si="29"/>
        <v>王友春</v>
      </c>
      <c r="CQ73" s="26">
        <f t="shared" si="70"/>
        <v>9</v>
      </c>
      <c r="CR73" s="18" t="str">
        <f t="shared" si="30"/>
        <v>叶仁群</v>
      </c>
      <c r="CS73" s="26">
        <f t="shared" si="71"/>
        <v>9</v>
      </c>
      <c r="CT73" s="18" t="str">
        <f t="shared" si="31"/>
        <v>田友米</v>
      </c>
      <c r="CU73" s="26">
        <f t="shared" si="72"/>
        <v>9</v>
      </c>
    </row>
    <row r="74" spans="1:99" s="2" customFormat="1" ht="15.75">
      <c r="A74" s="42" t="s">
        <v>820</v>
      </c>
      <c r="B74" s="40" t="s">
        <v>250</v>
      </c>
      <c r="C74" s="59" t="s">
        <v>44</v>
      </c>
      <c r="D74" s="9" t="s">
        <v>8</v>
      </c>
      <c r="E74" s="8" t="str">
        <f t="shared" si="0"/>
        <v/>
      </c>
      <c r="F74" s="9">
        <f t="shared" si="32"/>
        <v>1</v>
      </c>
      <c r="G74" s="10">
        <f t="shared" si="1"/>
        <v>1</v>
      </c>
      <c r="H74" s="10">
        <f t="shared" si="33"/>
        <v>106</v>
      </c>
      <c r="I74" s="10">
        <f t="shared" si="2"/>
        <v>103</v>
      </c>
      <c r="J74" s="10">
        <f t="shared" si="34"/>
        <v>105</v>
      </c>
      <c r="K74" s="16">
        <f t="shared" si="35"/>
        <v>74.5</v>
      </c>
      <c r="L74" s="10">
        <f t="shared" si="36"/>
        <v>81.5</v>
      </c>
      <c r="M74" s="10">
        <f t="shared" si="37"/>
        <v>76</v>
      </c>
      <c r="N74" s="10">
        <f t="shared" si="38"/>
        <v>546</v>
      </c>
      <c r="O74" s="17" t="str">
        <f t="shared" si="39"/>
        <v>本科</v>
      </c>
      <c r="P74" s="18">
        <f>IF($D74="理科",IF(AND($N74&gt;=分数线!$C$2,$H74&gt;=分数线!$D$2),36,IF($H74&gt;=分数线!$D$2,18,0)),IF($D74="文科",IF(AND($N74&gt;=分数线!$C$3,$H74&gt;=分数线!$D$3),36,IF($H74&gt;=分数线!$D$3,18,0))))</f>
        <v>36</v>
      </c>
      <c r="Q74" s="18">
        <f>IF($D74="理科",IF(AND($N74&gt;=分数线!$C$2,I74&gt;=分数线!$E$2),36,IF(I74&gt;=分数线!$E$2,18,0)),IF($D74="文科",IF(AND($N74&gt;=分数线!$C$3,I74&gt;=分数线!$E$3),36,IF(I74&gt;=分数线!$E$3,18,0))))</f>
        <v>36</v>
      </c>
      <c r="R74" s="18">
        <f>IF($D74="理科",IF(AND($N74&gt;=分数线!$C$2,J74&gt;=分数线!$F$2),36,IF(J74&gt;=分数线!$F$2,18,0)),IF($D74="文科",IF(AND($N74&gt;=分数线!$C$3,J74&gt;=分数线!$F$3),36,IF(J74&gt;=分数线!$F$3,18,0))))</f>
        <v>36</v>
      </c>
      <c r="S74" s="18">
        <f>IF($D74="理科",IF(AND($N74&gt;=分数线!$C$2,K74&gt;=分数线!$G$2),36,IF(K74&gt;=分数线!$G$2,18,0)),IF($D74="文科",IF(AND($N74&gt;=分数线!$C$3,K74&gt;=分数线!$G$3),36,IF(K74&gt;=分数线!$G$3,18,0))))</f>
        <v>36</v>
      </c>
      <c r="T74" s="18">
        <f>IF($D74="理科",IF(AND($N74&gt;=分数线!$C$2,L74&gt;=分数线!$H$2),36,IF(L74&gt;=分数线!$H$2,18,0)),IF($D74="文科",IF(AND($N74&gt;=分数线!$C$3,L74&gt;=分数线!$H$3),36,IF(L74&gt;=分数线!$H$3,18,0))))</f>
        <v>36</v>
      </c>
      <c r="U74" s="18">
        <f>IF($D74="理科",IF(AND($N74&gt;=分数线!$C$2,M74&gt;=分数线!$I$2),36,IF(M74&gt;=分数线!$I$2,18,0)),IF($D74="文科",IF(AND($N74&gt;=分数线!$C$3,M74&gt;=分数线!$I$3),36,IF(M74&gt;=分数线!$I$3,18,0))))</f>
        <v>36</v>
      </c>
      <c r="V74" s="18">
        <f t="shared" si="40"/>
        <v>12</v>
      </c>
      <c r="W74" s="18" t="str">
        <f>VLOOKUP($B74,basicdata,20,FALSE)</f>
        <v>何苗</v>
      </c>
      <c r="X74" s="26">
        <f t="shared" si="42"/>
        <v>3.6</v>
      </c>
      <c r="Y74" s="18" t="str">
        <f t="shared" si="43"/>
        <v>黄金华</v>
      </c>
      <c r="Z74" s="26">
        <f t="shared" si="44"/>
        <v>3.6</v>
      </c>
      <c r="AA74" s="18" t="str">
        <f t="shared" si="45"/>
        <v>聂艳梅</v>
      </c>
      <c r="AB74" s="26">
        <f t="shared" si="83"/>
        <v>3.6</v>
      </c>
      <c r="AC74" s="18" t="str">
        <f t="shared" si="46"/>
        <v>兰阿布</v>
      </c>
      <c r="AD74" s="26">
        <f t="shared" si="84"/>
        <v>3.6</v>
      </c>
      <c r="AE74" s="18" t="str">
        <f t="shared" si="47"/>
        <v>郑富全</v>
      </c>
      <c r="AF74" s="26">
        <f t="shared" si="85"/>
        <v>3.6</v>
      </c>
      <c r="AG74" s="18" t="str">
        <f t="shared" si="48"/>
        <v>卢祥</v>
      </c>
      <c r="AH74" s="26">
        <f t="shared" si="86"/>
        <v>3.6</v>
      </c>
      <c r="AI74" s="18" t="str">
        <f t="shared" si="49"/>
        <v>12</v>
      </c>
      <c r="AJ74" s="18" t="str">
        <f t="shared" si="50"/>
        <v>何苗</v>
      </c>
      <c r="AK74" s="26">
        <f t="shared" si="51"/>
        <v>3.6</v>
      </c>
      <c r="AL74" s="18" t="str">
        <f t="shared" si="52"/>
        <v>黄金华</v>
      </c>
      <c r="AM74" s="26">
        <f t="shared" si="53"/>
        <v>3.6</v>
      </c>
      <c r="AN74" s="18" t="str">
        <f t="shared" si="54"/>
        <v>聂艳梅</v>
      </c>
      <c r="AO74" s="26">
        <f t="shared" si="87"/>
        <v>3.6</v>
      </c>
      <c r="AP74" s="18" t="str">
        <f t="shared" si="55"/>
        <v>兰阿布</v>
      </c>
      <c r="AQ74" s="26">
        <f t="shared" si="88"/>
        <v>3.6</v>
      </c>
      <c r="AR74" s="18" t="str">
        <f t="shared" si="56"/>
        <v>郑富全</v>
      </c>
      <c r="AS74" s="26">
        <f t="shared" si="89"/>
        <v>3.6</v>
      </c>
      <c r="AT74" s="18" t="str">
        <f t="shared" si="3"/>
        <v>卢祥</v>
      </c>
      <c r="AU74" s="26">
        <f t="shared" si="90"/>
        <v>3.6</v>
      </c>
      <c r="AV74" s="18" t="str">
        <f t="shared" si="4"/>
        <v>12</v>
      </c>
      <c r="AW74" s="18" t="str">
        <f t="shared" si="5"/>
        <v>朱霞</v>
      </c>
      <c r="AX74" s="26">
        <f t="shared" si="57"/>
        <v>5.3999999999999995</v>
      </c>
      <c r="AY74" s="18" t="str">
        <f t="shared" si="6"/>
        <v>黄金华</v>
      </c>
      <c r="AZ74" s="26">
        <f t="shared" si="58"/>
        <v>5.3999999999999995</v>
      </c>
      <c r="BA74" s="18" t="str">
        <f t="shared" si="7"/>
        <v>程长寿</v>
      </c>
      <c r="BB74" s="26">
        <f t="shared" si="82"/>
        <v>5.4</v>
      </c>
      <c r="BC74" s="18" t="str">
        <f t="shared" si="8"/>
        <v>兰阿布</v>
      </c>
      <c r="BD74" s="26">
        <f t="shared" si="75"/>
        <v>5.4</v>
      </c>
      <c r="BE74" s="18" t="str">
        <f t="shared" si="9"/>
        <v>郑富全</v>
      </c>
      <c r="BF74" s="26">
        <f t="shared" si="76"/>
        <v>5.4</v>
      </c>
      <c r="BG74" s="18" t="str">
        <f t="shared" si="10"/>
        <v>卢祥</v>
      </c>
      <c r="BH74" s="26">
        <f t="shared" si="77"/>
        <v>5.4</v>
      </c>
      <c r="BI74" s="18">
        <f t="shared" si="11"/>
        <v>12</v>
      </c>
      <c r="BJ74" s="18" t="str">
        <f t="shared" si="12"/>
        <v>朱霞</v>
      </c>
      <c r="BK74" s="26">
        <f t="shared" si="59"/>
        <v>5.3999999999999995</v>
      </c>
      <c r="BL74" s="18" t="str">
        <f t="shared" si="13"/>
        <v>黄金华</v>
      </c>
      <c r="BM74" s="26">
        <f t="shared" si="60"/>
        <v>5.3999999999999995</v>
      </c>
      <c r="BN74" s="18" t="str">
        <f t="shared" si="14"/>
        <v>程长寿</v>
      </c>
      <c r="BO74" s="26">
        <f t="shared" si="78"/>
        <v>5.4</v>
      </c>
      <c r="BP74" s="18" t="str">
        <f t="shared" si="15"/>
        <v>兰阿布</v>
      </c>
      <c r="BQ74" s="26">
        <f t="shared" si="79"/>
        <v>5.4</v>
      </c>
      <c r="BR74" s="18" t="str">
        <f t="shared" si="16"/>
        <v>郑富全</v>
      </c>
      <c r="BS74" s="26">
        <f t="shared" si="80"/>
        <v>5.4</v>
      </c>
      <c r="BT74" s="18" t="str">
        <f t="shared" si="17"/>
        <v>卢祥</v>
      </c>
      <c r="BU74" s="26">
        <f t="shared" si="81"/>
        <v>5.4</v>
      </c>
      <c r="BV74" s="18">
        <f t="shared" si="18"/>
        <v>12</v>
      </c>
      <c r="BW74" s="18" t="str">
        <f t="shared" si="19"/>
        <v>朱霞</v>
      </c>
      <c r="BX74" s="26">
        <f t="shared" si="61"/>
        <v>9</v>
      </c>
      <c r="BY74" s="18" t="str">
        <f t="shared" si="20"/>
        <v>黄金华</v>
      </c>
      <c r="BZ74" s="26">
        <f t="shared" si="62"/>
        <v>9</v>
      </c>
      <c r="CA74" s="18" t="str">
        <f t="shared" si="21"/>
        <v>程长寿</v>
      </c>
      <c r="CB74" s="26">
        <f t="shared" si="63"/>
        <v>9</v>
      </c>
      <c r="CC74" s="18" t="str">
        <f t="shared" si="22"/>
        <v>兰阿布</v>
      </c>
      <c r="CD74" s="26">
        <f t="shared" si="64"/>
        <v>9</v>
      </c>
      <c r="CE74" s="18" t="str">
        <f t="shared" si="23"/>
        <v>郑富全</v>
      </c>
      <c r="CF74" s="26">
        <f t="shared" si="65"/>
        <v>9</v>
      </c>
      <c r="CG74" s="18" t="str">
        <f t="shared" si="24"/>
        <v>卢祥</v>
      </c>
      <c r="CH74" s="26">
        <f t="shared" si="66"/>
        <v>9</v>
      </c>
      <c r="CI74" s="18">
        <f t="shared" si="25"/>
        <v>12</v>
      </c>
      <c r="CJ74" s="18" t="str">
        <f t="shared" si="26"/>
        <v>朱霞</v>
      </c>
      <c r="CK74" s="26">
        <f t="shared" si="67"/>
        <v>9</v>
      </c>
      <c r="CL74" s="18" t="str">
        <f t="shared" si="27"/>
        <v>黄金华</v>
      </c>
      <c r="CM74" s="26">
        <f t="shared" si="68"/>
        <v>9</v>
      </c>
      <c r="CN74" s="18" t="str">
        <f t="shared" si="28"/>
        <v>程长寿</v>
      </c>
      <c r="CO74" s="26">
        <f t="shared" si="69"/>
        <v>9</v>
      </c>
      <c r="CP74" s="18" t="str">
        <f t="shared" si="29"/>
        <v>兰阿布</v>
      </c>
      <c r="CQ74" s="26">
        <f t="shared" si="70"/>
        <v>9</v>
      </c>
      <c r="CR74" s="18" t="str">
        <f t="shared" si="30"/>
        <v>郑富全</v>
      </c>
      <c r="CS74" s="26">
        <f t="shared" si="71"/>
        <v>9</v>
      </c>
      <c r="CT74" s="18" t="str">
        <f t="shared" si="31"/>
        <v>卢祥</v>
      </c>
      <c r="CU74" s="26">
        <f t="shared" si="72"/>
        <v>9</v>
      </c>
    </row>
    <row r="75" spans="1:99" s="2" customFormat="1" ht="15.75">
      <c r="A75" s="42" t="s">
        <v>821</v>
      </c>
      <c r="B75" s="40" t="s">
        <v>251</v>
      </c>
      <c r="C75" s="59" t="s">
        <v>44</v>
      </c>
      <c r="D75" s="9" t="s">
        <v>8</v>
      </c>
      <c r="E75" s="8" t="str">
        <f t="shared" si="0"/>
        <v/>
      </c>
      <c r="F75" s="9">
        <f t="shared" si="32"/>
        <v>1</v>
      </c>
      <c r="G75" s="10" t="str">
        <f t="shared" si="1"/>
        <v/>
      </c>
      <c r="H75" s="10">
        <f t="shared" si="33"/>
        <v>108</v>
      </c>
      <c r="I75" s="10">
        <f t="shared" si="2"/>
        <v>96</v>
      </c>
      <c r="J75" s="10">
        <f t="shared" si="34"/>
        <v>110</v>
      </c>
      <c r="K75" s="16">
        <f t="shared" si="35"/>
        <v>72</v>
      </c>
      <c r="L75" s="10">
        <f t="shared" si="36"/>
        <v>75</v>
      </c>
      <c r="M75" s="10">
        <f t="shared" si="37"/>
        <v>81.5</v>
      </c>
      <c r="N75" s="10">
        <f t="shared" si="38"/>
        <v>543</v>
      </c>
      <c r="O75" s="17" t="str">
        <f t="shared" si="39"/>
        <v>本科</v>
      </c>
      <c r="P75" s="18">
        <f>IF($D75="理科",IF(AND($N75&gt;=分数线!$C$2,$H75&gt;=分数线!$D$2),36,IF($H75&gt;=分数线!$D$2,18,0)),IF($D75="文科",IF(AND($N75&gt;=分数线!$C$3,$H75&gt;=分数线!$D$3),36,IF($H75&gt;=分数线!$D$3,18,0))))</f>
        <v>36</v>
      </c>
      <c r="Q75" s="18">
        <f>IF($D75="理科",IF(AND($N75&gt;=分数线!$C$2,I75&gt;=分数线!$E$2),36,IF(I75&gt;=分数线!$E$2,18,0)),IF($D75="文科",IF(AND($N75&gt;=分数线!$C$3,I75&gt;=分数线!$E$3),36,IF(I75&gt;=分数线!$E$3,18,0))))</f>
        <v>36</v>
      </c>
      <c r="R75" s="18">
        <f>IF($D75="理科",IF(AND($N75&gt;=分数线!$C$2,J75&gt;=分数线!$F$2),36,IF(J75&gt;=分数线!$F$2,18,0)),IF($D75="文科",IF(AND($N75&gt;=分数线!$C$3,J75&gt;=分数线!$F$3),36,IF(J75&gt;=分数线!$F$3,18,0))))</f>
        <v>36</v>
      </c>
      <c r="S75" s="18">
        <f>IF($D75="理科",IF(AND($N75&gt;=分数线!$C$2,K75&gt;=分数线!$G$2),36,IF(K75&gt;=分数线!$G$2,18,0)),IF($D75="文科",IF(AND($N75&gt;=分数线!$C$3,K75&gt;=分数线!$G$3),36,IF(K75&gt;=分数线!$G$3,18,0))))</f>
        <v>36</v>
      </c>
      <c r="T75" s="18">
        <f>IF($D75="理科",IF(AND($N75&gt;=分数线!$C$2,L75&gt;=分数线!$H$2),36,IF(L75&gt;=分数线!$H$2,18,0)),IF($D75="文科",IF(AND($N75&gt;=分数线!$C$3,L75&gt;=分数线!$H$3),36,IF(L75&gt;=分数线!$H$3,18,0))))</f>
        <v>36</v>
      </c>
      <c r="U75" s="18">
        <f>IF($D75="理科",IF(AND($N75&gt;=分数线!$C$2,M75&gt;=分数线!$I$2),36,IF(M75&gt;=分数线!$I$2,18,0)),IF($D75="文科",IF(AND($N75&gt;=分数线!$C$3,M75&gt;=分数线!$I$3),36,IF(M75&gt;=分数线!$I$3,18,0))))</f>
        <v>36</v>
      </c>
      <c r="V75" s="18">
        <f t="shared" si="40"/>
        <v>10</v>
      </c>
      <c r="W75" s="18" t="str">
        <f t="shared" si="41"/>
        <v>向美娟</v>
      </c>
      <c r="X75" s="26">
        <f t="shared" si="42"/>
        <v>3.6</v>
      </c>
      <c r="Y75" s="18" t="str">
        <f t="shared" si="43"/>
        <v>徐万雄</v>
      </c>
      <c r="Z75" s="26">
        <f t="shared" si="44"/>
        <v>3.6</v>
      </c>
      <c r="AA75" s="18" t="str">
        <f t="shared" si="45"/>
        <v>聂艳梅</v>
      </c>
      <c r="AB75" s="26">
        <f t="shared" si="83"/>
        <v>3.6</v>
      </c>
      <c r="AC75" s="18" t="str">
        <f t="shared" si="46"/>
        <v>郑永朝</v>
      </c>
      <c r="AD75" s="26">
        <f t="shared" si="84"/>
        <v>3.6</v>
      </c>
      <c r="AE75" s="18" t="str">
        <f t="shared" si="47"/>
        <v>陈文惠</v>
      </c>
      <c r="AF75" s="26">
        <f t="shared" si="85"/>
        <v>3.6</v>
      </c>
      <c r="AG75" s="18" t="str">
        <f t="shared" si="48"/>
        <v>田友米</v>
      </c>
      <c r="AH75" s="26">
        <f t="shared" si="86"/>
        <v>3.6</v>
      </c>
      <c r="AI75" s="18" t="str">
        <f t="shared" si="49"/>
        <v>10</v>
      </c>
      <c r="AJ75" s="18" t="str">
        <f t="shared" si="50"/>
        <v>向美娟</v>
      </c>
      <c r="AK75" s="26">
        <f t="shared" si="51"/>
        <v>3.6</v>
      </c>
      <c r="AL75" s="18" t="str">
        <f t="shared" si="52"/>
        <v>徐万雄</v>
      </c>
      <c r="AM75" s="26">
        <f t="shared" si="53"/>
        <v>3.6</v>
      </c>
      <c r="AN75" s="18" t="str">
        <f t="shared" si="54"/>
        <v>聂艳梅</v>
      </c>
      <c r="AO75" s="26">
        <f t="shared" si="87"/>
        <v>3.6</v>
      </c>
      <c r="AP75" s="18" t="str">
        <f t="shared" si="55"/>
        <v>郑永朝</v>
      </c>
      <c r="AQ75" s="26">
        <f t="shared" si="88"/>
        <v>3.6</v>
      </c>
      <c r="AR75" s="18" t="str">
        <f t="shared" si="56"/>
        <v>陈文惠</v>
      </c>
      <c r="AS75" s="26">
        <f t="shared" si="89"/>
        <v>3.6</v>
      </c>
      <c r="AT75" s="18" t="str">
        <f t="shared" si="3"/>
        <v>田友米</v>
      </c>
      <c r="AU75" s="26">
        <f t="shared" si="90"/>
        <v>3.6</v>
      </c>
      <c r="AV75" s="18" t="str">
        <f t="shared" si="4"/>
        <v>10</v>
      </c>
      <c r="AW75" s="18" t="str">
        <f t="shared" si="5"/>
        <v>向美娟</v>
      </c>
      <c r="AX75" s="26">
        <f t="shared" si="57"/>
        <v>5.3999999999999995</v>
      </c>
      <c r="AY75" s="18" t="str">
        <f t="shared" si="6"/>
        <v>徐万雄</v>
      </c>
      <c r="AZ75" s="26">
        <f t="shared" si="58"/>
        <v>5.3999999999999995</v>
      </c>
      <c r="BA75" s="18" t="str">
        <f t="shared" si="7"/>
        <v>赵顺诚</v>
      </c>
      <c r="BB75" s="26">
        <f t="shared" si="82"/>
        <v>5.4</v>
      </c>
      <c r="BC75" s="18" t="str">
        <f t="shared" si="8"/>
        <v>王玉强</v>
      </c>
      <c r="BD75" s="26">
        <f t="shared" si="75"/>
        <v>5.4</v>
      </c>
      <c r="BE75" s="18" t="str">
        <f t="shared" si="9"/>
        <v>陈文惠</v>
      </c>
      <c r="BF75" s="26">
        <f t="shared" si="76"/>
        <v>5.4</v>
      </c>
      <c r="BG75" s="18" t="str">
        <f t="shared" si="10"/>
        <v>田友米</v>
      </c>
      <c r="BH75" s="26">
        <f t="shared" si="77"/>
        <v>5.4</v>
      </c>
      <c r="BI75" s="18">
        <f t="shared" si="11"/>
        <v>10</v>
      </c>
      <c r="BJ75" s="18" t="str">
        <f t="shared" si="12"/>
        <v>向美娟</v>
      </c>
      <c r="BK75" s="26">
        <f t="shared" si="59"/>
        <v>5.3999999999999995</v>
      </c>
      <c r="BL75" s="18" t="str">
        <f t="shared" si="13"/>
        <v>徐万雄</v>
      </c>
      <c r="BM75" s="26">
        <f t="shared" si="60"/>
        <v>5.3999999999999995</v>
      </c>
      <c r="BN75" s="18" t="str">
        <f t="shared" si="14"/>
        <v>赵顺诚</v>
      </c>
      <c r="BO75" s="26">
        <f t="shared" si="78"/>
        <v>5.4</v>
      </c>
      <c r="BP75" s="18" t="str">
        <f t="shared" si="15"/>
        <v>郑永朝</v>
      </c>
      <c r="BQ75" s="26">
        <f t="shared" si="79"/>
        <v>5.4</v>
      </c>
      <c r="BR75" s="18" t="str">
        <f t="shared" si="16"/>
        <v>陈文惠</v>
      </c>
      <c r="BS75" s="26">
        <f t="shared" si="80"/>
        <v>5.4</v>
      </c>
      <c r="BT75" s="18" t="str">
        <f t="shared" si="17"/>
        <v>田友米</v>
      </c>
      <c r="BU75" s="26">
        <f t="shared" si="81"/>
        <v>5.4</v>
      </c>
      <c r="BV75" s="18">
        <f t="shared" si="18"/>
        <v>10</v>
      </c>
      <c r="BW75" s="18" t="str">
        <f t="shared" si="19"/>
        <v>向美娟</v>
      </c>
      <c r="BX75" s="26">
        <f t="shared" si="61"/>
        <v>9</v>
      </c>
      <c r="BY75" s="18" t="str">
        <f t="shared" si="20"/>
        <v>潘勇</v>
      </c>
      <c r="BZ75" s="26">
        <f t="shared" si="62"/>
        <v>9</v>
      </c>
      <c r="CA75" s="18" t="str">
        <f t="shared" si="21"/>
        <v>赵顺诚</v>
      </c>
      <c r="CB75" s="26">
        <f t="shared" si="63"/>
        <v>9</v>
      </c>
      <c r="CC75" s="18" t="str">
        <f t="shared" si="22"/>
        <v>王友春</v>
      </c>
      <c r="CD75" s="26">
        <f t="shared" si="64"/>
        <v>9</v>
      </c>
      <c r="CE75" s="18" t="str">
        <f t="shared" si="23"/>
        <v>陈文惠</v>
      </c>
      <c r="CF75" s="26">
        <f t="shared" si="65"/>
        <v>9</v>
      </c>
      <c r="CG75" s="18" t="str">
        <f t="shared" si="24"/>
        <v>田友米</v>
      </c>
      <c r="CH75" s="26">
        <f t="shared" si="66"/>
        <v>9</v>
      </c>
      <c r="CI75" s="18">
        <f t="shared" si="25"/>
        <v>10</v>
      </c>
      <c r="CJ75" s="18" t="str">
        <f t="shared" si="26"/>
        <v>向美娟</v>
      </c>
      <c r="CK75" s="26">
        <f t="shared" si="67"/>
        <v>9</v>
      </c>
      <c r="CL75" s="18" t="str">
        <f t="shared" si="27"/>
        <v>潘勇</v>
      </c>
      <c r="CM75" s="26">
        <f t="shared" si="68"/>
        <v>9</v>
      </c>
      <c r="CN75" s="18" t="str">
        <f t="shared" si="28"/>
        <v>赵顺诚</v>
      </c>
      <c r="CO75" s="26">
        <f t="shared" si="69"/>
        <v>9</v>
      </c>
      <c r="CP75" s="18" t="str">
        <f t="shared" si="29"/>
        <v>王友春</v>
      </c>
      <c r="CQ75" s="26">
        <f t="shared" si="70"/>
        <v>9</v>
      </c>
      <c r="CR75" s="18" t="str">
        <f t="shared" si="30"/>
        <v>陈文惠</v>
      </c>
      <c r="CS75" s="26">
        <f t="shared" si="71"/>
        <v>9</v>
      </c>
      <c r="CT75" s="18" t="str">
        <f t="shared" si="31"/>
        <v>田友米</v>
      </c>
      <c r="CU75" s="26">
        <f t="shared" si="72"/>
        <v>9</v>
      </c>
    </row>
    <row r="76" spans="1:99" s="2" customFormat="1" ht="15.75">
      <c r="A76" s="42" t="s">
        <v>822</v>
      </c>
      <c r="B76" s="40" t="s">
        <v>252</v>
      </c>
      <c r="C76" s="59" t="s">
        <v>44</v>
      </c>
      <c r="D76" s="9" t="s">
        <v>8</v>
      </c>
      <c r="E76" s="8" t="str">
        <f t="shared" si="0"/>
        <v/>
      </c>
      <c r="F76" s="9">
        <f t="shared" si="32"/>
        <v>1</v>
      </c>
      <c r="G76" s="10">
        <f t="shared" si="1"/>
        <v>1</v>
      </c>
      <c r="H76" s="10">
        <f t="shared" si="33"/>
        <v>101</v>
      </c>
      <c r="I76" s="10">
        <f t="shared" si="2"/>
        <v>113</v>
      </c>
      <c r="J76" s="10">
        <f t="shared" si="34"/>
        <v>79</v>
      </c>
      <c r="K76" s="16">
        <f t="shared" si="35"/>
        <v>101</v>
      </c>
      <c r="L76" s="10">
        <f t="shared" si="36"/>
        <v>76.5</v>
      </c>
      <c r="M76" s="10">
        <f t="shared" si="37"/>
        <v>72</v>
      </c>
      <c r="N76" s="10">
        <f t="shared" si="38"/>
        <v>543</v>
      </c>
      <c r="O76" s="17" t="str">
        <f t="shared" si="39"/>
        <v>本科</v>
      </c>
      <c r="P76" s="18">
        <f>IF($D76="理科",IF(AND($N76&gt;=分数线!$C$2,$H76&gt;=分数线!$D$2),36,IF($H76&gt;=分数线!$D$2,18,0)),IF($D76="文科",IF(AND($N76&gt;=分数线!$C$3,$H76&gt;=分数线!$D$3),36,IF($H76&gt;=分数线!$D$3,18,0))))</f>
        <v>0</v>
      </c>
      <c r="Q76" s="18">
        <f>IF($D76="理科",IF(AND($N76&gt;=分数线!$C$2,I76&gt;=分数线!$E$2),36,IF(I76&gt;=分数线!$E$2,18,0)),IF($D76="文科",IF(AND($N76&gt;=分数线!$C$3,I76&gt;=分数线!$E$3),36,IF(I76&gt;=分数线!$E$3,18,0))))</f>
        <v>36</v>
      </c>
      <c r="R76" s="18">
        <f>IF($D76="理科",IF(AND($N76&gt;=分数线!$C$2,J76&gt;=分数线!$F$2),36,IF(J76&gt;=分数线!$F$2,18,0)),IF($D76="文科",IF(AND($N76&gt;=分数线!$C$3,J76&gt;=分数线!$F$3),36,IF(J76&gt;=分数线!$F$3,18,0))))</f>
        <v>0</v>
      </c>
      <c r="S76" s="18">
        <f>IF($D76="理科",IF(AND($N76&gt;=分数线!$C$2,K76&gt;=分数线!$G$2),36,IF(K76&gt;=分数线!$G$2,18,0)),IF($D76="文科",IF(AND($N76&gt;=分数线!$C$3,K76&gt;=分数线!$G$3),36,IF(K76&gt;=分数线!$G$3,18,0))))</f>
        <v>36</v>
      </c>
      <c r="T76" s="18">
        <f>IF($D76="理科",IF(AND($N76&gt;=分数线!$C$2,L76&gt;=分数线!$H$2),36,IF(L76&gt;=分数线!$H$2,18,0)),IF($D76="文科",IF(AND($N76&gt;=分数线!$C$3,L76&gt;=分数线!$H$3),36,IF(L76&gt;=分数线!$H$3,18,0))))</f>
        <v>36</v>
      </c>
      <c r="U76" s="18">
        <f>IF($D76="理科",IF(AND($N76&gt;=分数线!$C$2,M76&gt;=分数线!$I$2),36,IF(M76&gt;=分数线!$I$2,18,0)),IF($D76="文科",IF(AND($N76&gt;=分数线!$C$3,M76&gt;=分数线!$I$3),36,IF(M76&gt;=分数线!$I$3,18,0))))</f>
        <v>36</v>
      </c>
      <c r="V76" s="18">
        <f t="shared" si="40"/>
        <v>12</v>
      </c>
      <c r="W76" s="18" t="str">
        <f t="shared" si="41"/>
        <v>何苗</v>
      </c>
      <c r="X76" s="26">
        <f t="shared" si="42"/>
        <v>0</v>
      </c>
      <c r="Y76" s="18" t="str">
        <f t="shared" si="43"/>
        <v>黄金华</v>
      </c>
      <c r="Z76" s="26">
        <f t="shared" si="44"/>
        <v>3.6</v>
      </c>
      <c r="AA76" s="18" t="str">
        <f t="shared" si="45"/>
        <v>聂艳梅</v>
      </c>
      <c r="AB76" s="26">
        <f t="shared" si="83"/>
        <v>0</v>
      </c>
      <c r="AC76" s="18" t="str">
        <f t="shared" si="46"/>
        <v>兰阿布</v>
      </c>
      <c r="AD76" s="26">
        <f t="shared" si="84"/>
        <v>3.6</v>
      </c>
      <c r="AE76" s="18" t="str">
        <f t="shared" si="47"/>
        <v>郑富全</v>
      </c>
      <c r="AF76" s="26">
        <f t="shared" si="85"/>
        <v>3.6</v>
      </c>
      <c r="AG76" s="18" t="str">
        <f t="shared" si="48"/>
        <v>卢祥</v>
      </c>
      <c r="AH76" s="26">
        <f t="shared" si="86"/>
        <v>3.6</v>
      </c>
      <c r="AI76" s="18" t="str">
        <f t="shared" si="49"/>
        <v>12</v>
      </c>
      <c r="AJ76" s="18" t="str">
        <f t="shared" si="50"/>
        <v>何苗</v>
      </c>
      <c r="AK76" s="26">
        <f t="shared" si="51"/>
        <v>0</v>
      </c>
      <c r="AL76" s="18" t="str">
        <f t="shared" si="52"/>
        <v>黄金华</v>
      </c>
      <c r="AM76" s="26">
        <f t="shared" si="53"/>
        <v>3.6</v>
      </c>
      <c r="AN76" s="18" t="str">
        <f t="shared" si="54"/>
        <v>聂艳梅</v>
      </c>
      <c r="AO76" s="26">
        <f t="shared" si="87"/>
        <v>0</v>
      </c>
      <c r="AP76" s="18" t="str">
        <f t="shared" si="55"/>
        <v>兰阿布</v>
      </c>
      <c r="AQ76" s="26">
        <f t="shared" si="88"/>
        <v>3.6</v>
      </c>
      <c r="AR76" s="18" t="str">
        <f t="shared" si="56"/>
        <v>郑富全</v>
      </c>
      <c r="AS76" s="26">
        <f t="shared" si="89"/>
        <v>3.6</v>
      </c>
      <c r="AT76" s="18" t="str">
        <f t="shared" si="3"/>
        <v>卢祥</v>
      </c>
      <c r="AU76" s="26">
        <f t="shared" si="90"/>
        <v>3.6</v>
      </c>
      <c r="AV76" s="18" t="str">
        <f t="shared" si="4"/>
        <v>12</v>
      </c>
      <c r="AW76" s="18" t="str">
        <f t="shared" si="5"/>
        <v>朱霞</v>
      </c>
      <c r="AX76" s="26">
        <f t="shared" si="57"/>
        <v>0</v>
      </c>
      <c r="AY76" s="18" t="str">
        <f t="shared" si="6"/>
        <v>黄金华</v>
      </c>
      <c r="AZ76" s="26">
        <f t="shared" si="58"/>
        <v>5.3999999999999995</v>
      </c>
      <c r="BA76" s="18" t="str">
        <f t="shared" si="7"/>
        <v>程长寿</v>
      </c>
      <c r="BB76" s="26">
        <f t="shared" si="82"/>
        <v>0</v>
      </c>
      <c r="BC76" s="18" t="str">
        <f t="shared" si="8"/>
        <v>兰阿布</v>
      </c>
      <c r="BD76" s="26">
        <f t="shared" si="75"/>
        <v>5.4</v>
      </c>
      <c r="BE76" s="18" t="str">
        <f t="shared" si="9"/>
        <v>郑富全</v>
      </c>
      <c r="BF76" s="26">
        <f t="shared" si="76"/>
        <v>5.4</v>
      </c>
      <c r="BG76" s="18" t="str">
        <f t="shared" si="10"/>
        <v>卢祥</v>
      </c>
      <c r="BH76" s="26">
        <f t="shared" si="77"/>
        <v>5.4</v>
      </c>
      <c r="BI76" s="18">
        <f t="shared" si="11"/>
        <v>12</v>
      </c>
      <c r="BJ76" s="18" t="str">
        <f t="shared" si="12"/>
        <v>朱霞</v>
      </c>
      <c r="BK76" s="26">
        <f t="shared" si="59"/>
        <v>0</v>
      </c>
      <c r="BL76" s="18" t="str">
        <f t="shared" si="13"/>
        <v>黄金华</v>
      </c>
      <c r="BM76" s="26">
        <f t="shared" si="60"/>
        <v>5.3999999999999995</v>
      </c>
      <c r="BN76" s="18" t="str">
        <f t="shared" si="14"/>
        <v>程长寿</v>
      </c>
      <c r="BO76" s="26">
        <f t="shared" si="78"/>
        <v>0</v>
      </c>
      <c r="BP76" s="18" t="str">
        <f t="shared" si="15"/>
        <v>兰阿布</v>
      </c>
      <c r="BQ76" s="26">
        <f t="shared" si="79"/>
        <v>5.4</v>
      </c>
      <c r="BR76" s="18" t="str">
        <f t="shared" si="16"/>
        <v>郑富全</v>
      </c>
      <c r="BS76" s="26">
        <f t="shared" si="80"/>
        <v>5.4</v>
      </c>
      <c r="BT76" s="18" t="str">
        <f t="shared" si="17"/>
        <v>卢祥</v>
      </c>
      <c r="BU76" s="26">
        <f t="shared" si="81"/>
        <v>5.4</v>
      </c>
      <c r="BV76" s="18">
        <f t="shared" si="18"/>
        <v>12</v>
      </c>
      <c r="BW76" s="18" t="str">
        <f t="shared" si="19"/>
        <v>朱霞</v>
      </c>
      <c r="BX76" s="26">
        <f t="shared" si="61"/>
        <v>0</v>
      </c>
      <c r="BY76" s="18" t="str">
        <f t="shared" si="20"/>
        <v>黄金华</v>
      </c>
      <c r="BZ76" s="26">
        <f t="shared" si="62"/>
        <v>9</v>
      </c>
      <c r="CA76" s="18" t="str">
        <f t="shared" si="21"/>
        <v>程长寿</v>
      </c>
      <c r="CB76" s="26">
        <f t="shared" si="63"/>
        <v>0</v>
      </c>
      <c r="CC76" s="18" t="str">
        <f t="shared" si="22"/>
        <v>兰阿布</v>
      </c>
      <c r="CD76" s="26">
        <f t="shared" si="64"/>
        <v>9</v>
      </c>
      <c r="CE76" s="18" t="str">
        <f t="shared" si="23"/>
        <v>郑富全</v>
      </c>
      <c r="CF76" s="26">
        <f t="shared" si="65"/>
        <v>9</v>
      </c>
      <c r="CG76" s="18" t="str">
        <f t="shared" si="24"/>
        <v>卢祥</v>
      </c>
      <c r="CH76" s="26">
        <f t="shared" si="66"/>
        <v>9</v>
      </c>
      <c r="CI76" s="18">
        <f t="shared" si="25"/>
        <v>12</v>
      </c>
      <c r="CJ76" s="18" t="str">
        <f t="shared" si="26"/>
        <v>朱霞</v>
      </c>
      <c r="CK76" s="26">
        <f t="shared" si="67"/>
        <v>0</v>
      </c>
      <c r="CL76" s="18" t="str">
        <f t="shared" si="27"/>
        <v>黄金华</v>
      </c>
      <c r="CM76" s="26">
        <f t="shared" si="68"/>
        <v>9</v>
      </c>
      <c r="CN76" s="18" t="str">
        <f t="shared" si="28"/>
        <v>程长寿</v>
      </c>
      <c r="CO76" s="26">
        <f t="shared" si="69"/>
        <v>0</v>
      </c>
      <c r="CP76" s="18" t="str">
        <f t="shared" si="29"/>
        <v>兰阿布</v>
      </c>
      <c r="CQ76" s="26">
        <f t="shared" si="70"/>
        <v>9</v>
      </c>
      <c r="CR76" s="18" t="str">
        <f t="shared" si="30"/>
        <v>郑富全</v>
      </c>
      <c r="CS76" s="26">
        <f t="shared" si="71"/>
        <v>9</v>
      </c>
      <c r="CT76" s="18" t="str">
        <f t="shared" si="31"/>
        <v>卢祥</v>
      </c>
      <c r="CU76" s="26">
        <f t="shared" si="72"/>
        <v>9</v>
      </c>
    </row>
    <row r="77" spans="1:99" s="2" customFormat="1" ht="15.75">
      <c r="A77" s="42" t="s">
        <v>823</v>
      </c>
      <c r="B77" s="40" t="s">
        <v>253</v>
      </c>
      <c r="C77" s="59" t="s">
        <v>44</v>
      </c>
      <c r="D77" s="9" t="s">
        <v>8</v>
      </c>
      <c r="E77" s="8" t="str">
        <f t="shared" si="0"/>
        <v/>
      </c>
      <c r="F77" s="9">
        <f t="shared" si="32"/>
        <v>1</v>
      </c>
      <c r="G77" s="10" t="str">
        <f t="shared" si="1"/>
        <v/>
      </c>
      <c r="H77" s="10">
        <f t="shared" si="33"/>
        <v>110</v>
      </c>
      <c r="I77" s="10">
        <f t="shared" si="2"/>
        <v>93</v>
      </c>
      <c r="J77" s="10">
        <f t="shared" si="34"/>
        <v>116</v>
      </c>
      <c r="K77" s="16">
        <f t="shared" si="35"/>
        <v>77.5</v>
      </c>
      <c r="L77" s="10">
        <f t="shared" si="36"/>
        <v>62</v>
      </c>
      <c r="M77" s="10">
        <f t="shared" si="37"/>
        <v>80</v>
      </c>
      <c r="N77" s="10">
        <f t="shared" si="38"/>
        <v>539</v>
      </c>
      <c r="O77" s="17" t="str">
        <f t="shared" si="39"/>
        <v>本科</v>
      </c>
      <c r="P77" s="18">
        <f>IF($D77="理科",IF(AND($N77&gt;=分数线!$C$2,$H77&gt;=分数线!$D$2),36,IF($H77&gt;=分数线!$D$2,18,0)),IF($D77="文科",IF(AND($N77&gt;=分数线!$C$3,$H77&gt;=分数线!$D$3),36,IF($H77&gt;=分数线!$D$3,18,0))))</f>
        <v>36</v>
      </c>
      <c r="Q77" s="18">
        <f>IF($D77="理科",IF(AND($N77&gt;=分数线!$C$2,I77&gt;=分数线!$E$2),36,IF(I77&gt;=分数线!$E$2,18,0)),IF($D77="文科",IF(AND($N77&gt;=分数线!$C$3,I77&gt;=分数线!$E$3),36,IF(I77&gt;=分数线!$E$3,18,0))))</f>
        <v>36</v>
      </c>
      <c r="R77" s="18">
        <f>IF($D77="理科",IF(AND($N77&gt;=分数线!$C$2,J77&gt;=分数线!$F$2),36,IF(J77&gt;=分数线!$F$2,18,0)),IF($D77="文科",IF(AND($N77&gt;=分数线!$C$3,J77&gt;=分数线!$F$3),36,IF(J77&gt;=分数线!$F$3,18,0))))</f>
        <v>36</v>
      </c>
      <c r="S77" s="18">
        <f>IF($D77="理科",IF(AND($N77&gt;=分数线!$C$2,K77&gt;=分数线!$G$2),36,IF(K77&gt;=分数线!$G$2,18,0)),IF($D77="文科",IF(AND($N77&gt;=分数线!$C$3,K77&gt;=分数线!$G$3),36,IF(K77&gt;=分数线!$G$3,18,0))))</f>
        <v>36</v>
      </c>
      <c r="T77" s="18">
        <f>IF($D77="理科",IF(AND($N77&gt;=分数线!$C$2,L77&gt;=分数线!$H$2),36,IF(L77&gt;=分数线!$H$2,18,0)),IF($D77="文科",IF(AND($N77&gt;=分数线!$C$3,L77&gt;=分数线!$H$3),36,IF(L77&gt;=分数线!$H$3,18,0))))</f>
        <v>36</v>
      </c>
      <c r="U77" s="18">
        <f>IF($D77="理科",IF(AND($N77&gt;=分数线!$C$2,M77&gt;=分数线!$I$2),36,IF(M77&gt;=分数线!$I$2,18,0)),IF($D77="文科",IF(AND($N77&gt;=分数线!$C$3,M77&gt;=分数线!$I$3),36,IF(M77&gt;=分数线!$I$3,18,0))))</f>
        <v>36</v>
      </c>
      <c r="V77" s="18">
        <f t="shared" si="40"/>
        <v>10</v>
      </c>
      <c r="W77" s="18" t="str">
        <f t="shared" si="41"/>
        <v>向美娟</v>
      </c>
      <c r="X77" s="26">
        <f t="shared" si="42"/>
        <v>3.6</v>
      </c>
      <c r="Y77" s="18" t="str">
        <f t="shared" si="43"/>
        <v>徐万雄</v>
      </c>
      <c r="Z77" s="26">
        <f t="shared" si="44"/>
        <v>3.6</v>
      </c>
      <c r="AA77" s="18" t="str">
        <f t="shared" si="45"/>
        <v>聂艳梅</v>
      </c>
      <c r="AB77" s="26">
        <f t="shared" si="83"/>
        <v>3.6</v>
      </c>
      <c r="AC77" s="18" t="str">
        <f t="shared" si="46"/>
        <v>郑永朝</v>
      </c>
      <c r="AD77" s="26">
        <f t="shared" si="84"/>
        <v>3.6</v>
      </c>
      <c r="AE77" s="18" t="str">
        <f t="shared" si="47"/>
        <v>陈文惠</v>
      </c>
      <c r="AF77" s="26">
        <f t="shared" si="85"/>
        <v>3.6</v>
      </c>
      <c r="AG77" s="18" t="str">
        <f t="shared" si="48"/>
        <v>田友米</v>
      </c>
      <c r="AH77" s="26">
        <f t="shared" si="86"/>
        <v>3.6</v>
      </c>
      <c r="AI77" s="18" t="str">
        <f t="shared" si="49"/>
        <v>10</v>
      </c>
      <c r="AJ77" s="18" t="str">
        <f t="shared" si="50"/>
        <v>向美娟</v>
      </c>
      <c r="AK77" s="26">
        <f t="shared" si="51"/>
        <v>3.6</v>
      </c>
      <c r="AL77" s="18" t="str">
        <f t="shared" si="52"/>
        <v>徐万雄</v>
      </c>
      <c r="AM77" s="26">
        <f t="shared" si="53"/>
        <v>3.6</v>
      </c>
      <c r="AN77" s="18" t="str">
        <f t="shared" si="54"/>
        <v>聂艳梅</v>
      </c>
      <c r="AO77" s="26">
        <f t="shared" si="87"/>
        <v>3.6</v>
      </c>
      <c r="AP77" s="18" t="str">
        <f t="shared" si="55"/>
        <v>郑永朝</v>
      </c>
      <c r="AQ77" s="26">
        <f t="shared" si="88"/>
        <v>3.6</v>
      </c>
      <c r="AR77" s="18" t="str">
        <f t="shared" si="56"/>
        <v>陈文惠</v>
      </c>
      <c r="AS77" s="26">
        <f t="shared" si="89"/>
        <v>3.6</v>
      </c>
      <c r="AT77" s="18" t="str">
        <f t="shared" si="3"/>
        <v>田友米</v>
      </c>
      <c r="AU77" s="26">
        <f t="shared" si="90"/>
        <v>3.6</v>
      </c>
      <c r="AV77" s="18" t="str">
        <f t="shared" si="4"/>
        <v>10</v>
      </c>
      <c r="AW77" s="18" t="str">
        <f t="shared" si="5"/>
        <v>向美娟</v>
      </c>
      <c r="AX77" s="26">
        <f t="shared" si="57"/>
        <v>5.3999999999999995</v>
      </c>
      <c r="AY77" s="18" t="str">
        <f t="shared" si="6"/>
        <v>徐万雄</v>
      </c>
      <c r="AZ77" s="26">
        <f t="shared" si="58"/>
        <v>5.3999999999999995</v>
      </c>
      <c r="BA77" s="18" t="str">
        <f t="shared" si="7"/>
        <v>赵顺诚</v>
      </c>
      <c r="BB77" s="26">
        <f t="shared" si="82"/>
        <v>5.4</v>
      </c>
      <c r="BC77" s="18" t="str">
        <f t="shared" si="8"/>
        <v>王玉强</v>
      </c>
      <c r="BD77" s="26">
        <f t="shared" si="75"/>
        <v>5.4</v>
      </c>
      <c r="BE77" s="18" t="str">
        <f t="shared" si="9"/>
        <v>陈文惠</v>
      </c>
      <c r="BF77" s="26">
        <f t="shared" si="76"/>
        <v>5.4</v>
      </c>
      <c r="BG77" s="18" t="str">
        <f t="shared" si="10"/>
        <v>田友米</v>
      </c>
      <c r="BH77" s="26">
        <f t="shared" si="77"/>
        <v>5.4</v>
      </c>
      <c r="BI77" s="18">
        <f t="shared" si="11"/>
        <v>10</v>
      </c>
      <c r="BJ77" s="18" t="str">
        <f t="shared" si="12"/>
        <v>向美娟</v>
      </c>
      <c r="BK77" s="26">
        <f t="shared" si="59"/>
        <v>5.3999999999999995</v>
      </c>
      <c r="BL77" s="18" t="str">
        <f t="shared" si="13"/>
        <v>徐万雄</v>
      </c>
      <c r="BM77" s="26">
        <f t="shared" si="60"/>
        <v>5.3999999999999995</v>
      </c>
      <c r="BN77" s="18" t="str">
        <f t="shared" si="14"/>
        <v>赵顺诚</v>
      </c>
      <c r="BO77" s="26">
        <f t="shared" si="78"/>
        <v>5.4</v>
      </c>
      <c r="BP77" s="18" t="str">
        <f t="shared" si="15"/>
        <v>郑永朝</v>
      </c>
      <c r="BQ77" s="26">
        <f t="shared" si="79"/>
        <v>5.4</v>
      </c>
      <c r="BR77" s="18" t="str">
        <f t="shared" si="16"/>
        <v>陈文惠</v>
      </c>
      <c r="BS77" s="26">
        <f t="shared" si="80"/>
        <v>5.4</v>
      </c>
      <c r="BT77" s="18" t="str">
        <f t="shared" si="17"/>
        <v>田友米</v>
      </c>
      <c r="BU77" s="26">
        <f t="shared" si="81"/>
        <v>5.4</v>
      </c>
      <c r="BV77" s="18">
        <f t="shared" si="18"/>
        <v>10</v>
      </c>
      <c r="BW77" s="18" t="str">
        <f t="shared" si="19"/>
        <v>向美娟</v>
      </c>
      <c r="BX77" s="26">
        <f t="shared" si="61"/>
        <v>9</v>
      </c>
      <c r="BY77" s="18" t="str">
        <f t="shared" si="20"/>
        <v>潘勇</v>
      </c>
      <c r="BZ77" s="26">
        <f t="shared" si="62"/>
        <v>9</v>
      </c>
      <c r="CA77" s="18" t="str">
        <f t="shared" si="21"/>
        <v>赵顺诚</v>
      </c>
      <c r="CB77" s="26">
        <f t="shared" si="63"/>
        <v>9</v>
      </c>
      <c r="CC77" s="18" t="str">
        <f t="shared" si="22"/>
        <v>王友春</v>
      </c>
      <c r="CD77" s="26">
        <f t="shared" si="64"/>
        <v>9</v>
      </c>
      <c r="CE77" s="18" t="str">
        <f t="shared" si="23"/>
        <v>陈文惠</v>
      </c>
      <c r="CF77" s="26">
        <f t="shared" si="65"/>
        <v>9</v>
      </c>
      <c r="CG77" s="18" t="str">
        <f t="shared" si="24"/>
        <v>田友米</v>
      </c>
      <c r="CH77" s="26">
        <f t="shared" si="66"/>
        <v>9</v>
      </c>
      <c r="CI77" s="18">
        <f t="shared" si="25"/>
        <v>10</v>
      </c>
      <c r="CJ77" s="18" t="str">
        <f t="shared" si="26"/>
        <v>向美娟</v>
      </c>
      <c r="CK77" s="26">
        <f t="shared" si="67"/>
        <v>9</v>
      </c>
      <c r="CL77" s="18" t="str">
        <f t="shared" si="27"/>
        <v>潘勇</v>
      </c>
      <c r="CM77" s="26">
        <f t="shared" si="68"/>
        <v>9</v>
      </c>
      <c r="CN77" s="18" t="str">
        <f t="shared" si="28"/>
        <v>赵顺诚</v>
      </c>
      <c r="CO77" s="26">
        <f t="shared" si="69"/>
        <v>9</v>
      </c>
      <c r="CP77" s="18" t="str">
        <f t="shared" si="29"/>
        <v>王友春</v>
      </c>
      <c r="CQ77" s="26">
        <f t="shared" si="70"/>
        <v>9</v>
      </c>
      <c r="CR77" s="18" t="str">
        <f t="shared" si="30"/>
        <v>陈文惠</v>
      </c>
      <c r="CS77" s="26">
        <f t="shared" si="71"/>
        <v>9</v>
      </c>
      <c r="CT77" s="18" t="str">
        <f t="shared" si="31"/>
        <v>田友米</v>
      </c>
      <c r="CU77" s="26">
        <f t="shared" si="72"/>
        <v>9</v>
      </c>
    </row>
    <row r="78" spans="1:99" s="2" customFormat="1" ht="15.75">
      <c r="A78" s="42" t="s">
        <v>824</v>
      </c>
      <c r="B78" s="40" t="s">
        <v>254</v>
      </c>
      <c r="C78" s="59" t="s">
        <v>44</v>
      </c>
      <c r="D78" s="9" t="s">
        <v>8</v>
      </c>
      <c r="E78" s="8" t="str">
        <f t="shared" si="0"/>
        <v/>
      </c>
      <c r="F78" s="9">
        <f t="shared" si="32"/>
        <v>1</v>
      </c>
      <c r="G78" s="10" t="str">
        <f t="shared" si="1"/>
        <v/>
      </c>
      <c r="H78" s="10">
        <f t="shared" si="33"/>
        <v>115</v>
      </c>
      <c r="I78" s="10">
        <f t="shared" si="2"/>
        <v>100</v>
      </c>
      <c r="J78" s="10">
        <f t="shared" si="34"/>
        <v>117</v>
      </c>
      <c r="K78" s="16">
        <f t="shared" si="35"/>
        <v>73.5</v>
      </c>
      <c r="L78" s="10">
        <f t="shared" si="36"/>
        <v>65</v>
      </c>
      <c r="M78" s="10">
        <f t="shared" si="37"/>
        <v>66</v>
      </c>
      <c r="N78" s="10">
        <f t="shared" si="38"/>
        <v>537</v>
      </c>
      <c r="O78" s="17" t="str">
        <f t="shared" si="39"/>
        <v>本科</v>
      </c>
      <c r="P78" s="18">
        <f>IF($D78="理科",IF(AND($N78&gt;=分数线!$C$2,$H78&gt;=分数线!$D$2),36,IF($H78&gt;=分数线!$D$2,18,0)),IF($D78="文科",IF(AND($N78&gt;=分数线!$C$3,$H78&gt;=分数线!$D$3),36,IF($H78&gt;=分数线!$D$3,18,0))))</f>
        <v>36</v>
      </c>
      <c r="Q78" s="18">
        <f>IF($D78="理科",IF(AND($N78&gt;=分数线!$C$2,I78&gt;=分数线!$E$2),36,IF(I78&gt;=分数线!$E$2,18,0)),IF($D78="文科",IF(AND($N78&gt;=分数线!$C$3,I78&gt;=分数线!$E$3),36,IF(I78&gt;=分数线!$E$3,18,0))))</f>
        <v>36</v>
      </c>
      <c r="R78" s="18">
        <f>IF($D78="理科",IF(AND($N78&gt;=分数线!$C$2,J78&gt;=分数线!$F$2),36,IF(J78&gt;=分数线!$F$2,18,0)),IF($D78="文科",IF(AND($N78&gt;=分数线!$C$3,J78&gt;=分数线!$F$3),36,IF(J78&gt;=分数线!$F$3,18,0))))</f>
        <v>36</v>
      </c>
      <c r="S78" s="18">
        <f>IF($D78="理科",IF(AND($N78&gt;=分数线!$C$2,K78&gt;=分数线!$G$2),36,IF(K78&gt;=分数线!$G$2,18,0)),IF($D78="文科",IF(AND($N78&gt;=分数线!$C$3,K78&gt;=分数线!$G$3),36,IF(K78&gt;=分数线!$G$3,18,0))))</f>
        <v>36</v>
      </c>
      <c r="T78" s="18">
        <f>IF($D78="理科",IF(AND($N78&gt;=分数线!$C$2,L78&gt;=分数线!$H$2),36,IF(L78&gt;=分数线!$H$2,18,0)),IF($D78="文科",IF(AND($N78&gt;=分数线!$C$3,L78&gt;=分数线!$H$3),36,IF(L78&gt;=分数线!$H$3,18,0))))</f>
        <v>36</v>
      </c>
      <c r="U78" s="18">
        <f>IF($D78="理科",IF(AND($N78&gt;=分数线!$C$2,M78&gt;=分数线!$I$2),36,IF(M78&gt;=分数线!$I$2,18,0)),IF($D78="文科",IF(AND($N78&gt;=分数线!$C$3,M78&gt;=分数线!$I$3),36,IF(M78&gt;=分数线!$I$3,18,0))))</f>
        <v>0</v>
      </c>
      <c r="V78" s="18">
        <f t="shared" si="40"/>
        <v>12</v>
      </c>
      <c r="W78" s="18" t="str">
        <f t="shared" si="41"/>
        <v>何苗</v>
      </c>
      <c r="X78" s="26">
        <f t="shared" si="42"/>
        <v>3.6</v>
      </c>
      <c r="Y78" s="18" t="str">
        <f t="shared" si="43"/>
        <v>黄金华</v>
      </c>
      <c r="Z78" s="26">
        <f t="shared" si="44"/>
        <v>3.6</v>
      </c>
      <c r="AA78" s="18" t="str">
        <f t="shared" si="45"/>
        <v>程长寿</v>
      </c>
      <c r="AB78" s="26">
        <f t="shared" si="83"/>
        <v>3.6</v>
      </c>
      <c r="AC78" s="18" t="str">
        <f t="shared" si="46"/>
        <v>兰阿布</v>
      </c>
      <c r="AD78" s="26">
        <f t="shared" si="84"/>
        <v>3.6</v>
      </c>
      <c r="AE78" s="18" t="str">
        <f t="shared" si="47"/>
        <v>郑富全</v>
      </c>
      <c r="AF78" s="26">
        <f t="shared" si="85"/>
        <v>3.6</v>
      </c>
      <c r="AG78" s="18" t="str">
        <f t="shared" si="48"/>
        <v>卢祥</v>
      </c>
      <c r="AH78" s="26">
        <f t="shared" si="86"/>
        <v>0</v>
      </c>
      <c r="AI78" s="18" t="str">
        <f t="shared" si="49"/>
        <v>12</v>
      </c>
      <c r="AJ78" s="18" t="str">
        <f t="shared" si="50"/>
        <v>何苗</v>
      </c>
      <c r="AK78" s="26">
        <f t="shared" si="51"/>
        <v>3.6</v>
      </c>
      <c r="AL78" s="18" t="str">
        <f t="shared" si="52"/>
        <v>黄金华</v>
      </c>
      <c r="AM78" s="26">
        <f t="shared" si="53"/>
        <v>3.6</v>
      </c>
      <c r="AN78" s="18" t="str">
        <f t="shared" si="54"/>
        <v>程长寿</v>
      </c>
      <c r="AO78" s="26">
        <f t="shared" si="87"/>
        <v>3.6</v>
      </c>
      <c r="AP78" s="18" t="str">
        <f t="shared" si="55"/>
        <v>兰阿布</v>
      </c>
      <c r="AQ78" s="26">
        <f t="shared" si="88"/>
        <v>3.6</v>
      </c>
      <c r="AR78" s="18" t="str">
        <f t="shared" si="56"/>
        <v>郑富全</v>
      </c>
      <c r="AS78" s="26">
        <f t="shared" si="89"/>
        <v>3.6</v>
      </c>
      <c r="AT78" s="18" t="str">
        <f t="shared" si="3"/>
        <v>卢祥</v>
      </c>
      <c r="AU78" s="26">
        <f t="shared" si="90"/>
        <v>0</v>
      </c>
      <c r="AV78" s="18" t="str">
        <f t="shared" si="4"/>
        <v>12</v>
      </c>
      <c r="AW78" s="18" t="str">
        <f t="shared" si="5"/>
        <v>朱霞</v>
      </c>
      <c r="AX78" s="26">
        <f t="shared" si="57"/>
        <v>5.3999999999999995</v>
      </c>
      <c r="AY78" s="18" t="str">
        <f t="shared" si="6"/>
        <v>黄金华</v>
      </c>
      <c r="AZ78" s="26">
        <f t="shared" si="58"/>
        <v>5.3999999999999995</v>
      </c>
      <c r="BA78" s="18" t="str">
        <f t="shared" si="7"/>
        <v>程长寿</v>
      </c>
      <c r="BB78" s="26">
        <f t="shared" si="82"/>
        <v>5.4</v>
      </c>
      <c r="BC78" s="18" t="str">
        <f t="shared" si="8"/>
        <v>兰阿布</v>
      </c>
      <c r="BD78" s="26">
        <f t="shared" si="75"/>
        <v>5.4</v>
      </c>
      <c r="BE78" s="18" t="str">
        <f t="shared" si="9"/>
        <v>郑富全</v>
      </c>
      <c r="BF78" s="26">
        <f t="shared" si="76"/>
        <v>5.4</v>
      </c>
      <c r="BG78" s="18" t="str">
        <f t="shared" si="10"/>
        <v>卢祥</v>
      </c>
      <c r="BH78" s="26">
        <f t="shared" si="77"/>
        <v>0</v>
      </c>
      <c r="BI78" s="18">
        <f t="shared" si="11"/>
        <v>12</v>
      </c>
      <c r="BJ78" s="18" t="str">
        <f t="shared" si="12"/>
        <v>朱霞</v>
      </c>
      <c r="BK78" s="26">
        <f t="shared" si="59"/>
        <v>5.3999999999999995</v>
      </c>
      <c r="BL78" s="18" t="str">
        <f t="shared" si="13"/>
        <v>黄金华</v>
      </c>
      <c r="BM78" s="26">
        <f t="shared" si="60"/>
        <v>5.3999999999999995</v>
      </c>
      <c r="BN78" s="18" t="str">
        <f t="shared" si="14"/>
        <v>程长寿</v>
      </c>
      <c r="BO78" s="26">
        <f t="shared" si="78"/>
        <v>5.4</v>
      </c>
      <c r="BP78" s="18" t="str">
        <f t="shared" si="15"/>
        <v>兰阿布</v>
      </c>
      <c r="BQ78" s="26">
        <f t="shared" si="79"/>
        <v>5.4</v>
      </c>
      <c r="BR78" s="18" t="str">
        <f t="shared" si="16"/>
        <v>郑富全</v>
      </c>
      <c r="BS78" s="26">
        <f t="shared" si="80"/>
        <v>5.4</v>
      </c>
      <c r="BT78" s="18" t="str">
        <f t="shared" si="17"/>
        <v>卢祥</v>
      </c>
      <c r="BU78" s="26">
        <f t="shared" si="81"/>
        <v>0</v>
      </c>
      <c r="BV78" s="18">
        <f t="shared" si="18"/>
        <v>12</v>
      </c>
      <c r="BW78" s="18" t="str">
        <f t="shared" si="19"/>
        <v>朱霞</v>
      </c>
      <c r="BX78" s="26">
        <f t="shared" si="61"/>
        <v>9</v>
      </c>
      <c r="BY78" s="18" t="str">
        <f t="shared" si="20"/>
        <v>黄金华</v>
      </c>
      <c r="BZ78" s="26">
        <f t="shared" si="62"/>
        <v>9</v>
      </c>
      <c r="CA78" s="18" t="str">
        <f t="shared" si="21"/>
        <v>程长寿</v>
      </c>
      <c r="CB78" s="26">
        <f t="shared" si="63"/>
        <v>9</v>
      </c>
      <c r="CC78" s="18" t="str">
        <f t="shared" si="22"/>
        <v>兰阿布</v>
      </c>
      <c r="CD78" s="26">
        <f t="shared" si="64"/>
        <v>9</v>
      </c>
      <c r="CE78" s="18" t="str">
        <f t="shared" si="23"/>
        <v>郑富全</v>
      </c>
      <c r="CF78" s="26">
        <f t="shared" si="65"/>
        <v>9</v>
      </c>
      <c r="CG78" s="18" t="str">
        <f t="shared" si="24"/>
        <v>卢祥</v>
      </c>
      <c r="CH78" s="26">
        <f t="shared" si="66"/>
        <v>0</v>
      </c>
      <c r="CI78" s="18">
        <f t="shared" si="25"/>
        <v>12</v>
      </c>
      <c r="CJ78" s="18" t="str">
        <f t="shared" si="26"/>
        <v>朱霞</v>
      </c>
      <c r="CK78" s="26">
        <f t="shared" si="67"/>
        <v>9</v>
      </c>
      <c r="CL78" s="18" t="str">
        <f t="shared" si="27"/>
        <v>黄金华</v>
      </c>
      <c r="CM78" s="26">
        <f t="shared" si="68"/>
        <v>9</v>
      </c>
      <c r="CN78" s="18" t="str">
        <f t="shared" si="28"/>
        <v>程长寿</v>
      </c>
      <c r="CO78" s="26">
        <f t="shared" si="69"/>
        <v>9</v>
      </c>
      <c r="CP78" s="18" t="str">
        <f t="shared" si="29"/>
        <v>兰阿布</v>
      </c>
      <c r="CQ78" s="26">
        <f t="shared" si="70"/>
        <v>9</v>
      </c>
      <c r="CR78" s="18" t="str">
        <f t="shared" si="30"/>
        <v>郑富全</v>
      </c>
      <c r="CS78" s="26">
        <f t="shared" si="71"/>
        <v>9</v>
      </c>
      <c r="CT78" s="18" t="str">
        <f t="shared" si="31"/>
        <v>卢祥</v>
      </c>
      <c r="CU78" s="26">
        <f t="shared" si="72"/>
        <v>0</v>
      </c>
    </row>
    <row r="79" spans="1:99" s="2" customFormat="1" ht="15.75">
      <c r="A79" s="42" t="s">
        <v>825</v>
      </c>
      <c r="B79" s="40" t="s">
        <v>255</v>
      </c>
      <c r="C79" s="59" t="s">
        <v>44</v>
      </c>
      <c r="D79" s="9" t="s">
        <v>8</v>
      </c>
      <c r="E79" s="8" t="str">
        <f t="shared" si="0"/>
        <v/>
      </c>
      <c r="F79" s="9">
        <f t="shared" si="32"/>
        <v>1</v>
      </c>
      <c r="G79" s="10">
        <f t="shared" si="1"/>
        <v>1</v>
      </c>
      <c r="H79" s="10">
        <f t="shared" si="33"/>
        <v>116</v>
      </c>
      <c r="I79" s="10">
        <f t="shared" si="2"/>
        <v>74</v>
      </c>
      <c r="J79" s="10">
        <f t="shared" si="34"/>
        <v>121</v>
      </c>
      <c r="K79" s="16">
        <f t="shared" si="35"/>
        <v>71</v>
      </c>
      <c r="L79" s="10">
        <f t="shared" si="36"/>
        <v>75</v>
      </c>
      <c r="M79" s="10">
        <f t="shared" si="37"/>
        <v>78</v>
      </c>
      <c r="N79" s="10">
        <f t="shared" si="38"/>
        <v>535</v>
      </c>
      <c r="O79" s="17" t="str">
        <f t="shared" si="39"/>
        <v>本科</v>
      </c>
      <c r="P79" s="18">
        <f>IF($D79="理科",IF(AND($N79&gt;=分数线!$C$2,$H79&gt;=分数线!$D$2),36,IF($H79&gt;=分数线!$D$2,18,0)),IF($D79="文科",IF(AND($N79&gt;=分数线!$C$3,$H79&gt;=分数线!$D$3),36,IF($H79&gt;=分数线!$D$3,18,0))))</f>
        <v>36</v>
      </c>
      <c r="Q79" s="18">
        <f>IF($D79="理科",IF(AND($N79&gt;=分数线!$C$2,I79&gt;=分数线!$E$2),36,IF(I79&gt;=分数线!$E$2,18,0)),IF($D79="文科",IF(AND($N79&gt;=分数线!$C$3,I79&gt;=分数线!$E$3),36,IF(I79&gt;=分数线!$E$3,18,0))))</f>
        <v>36</v>
      </c>
      <c r="R79" s="18">
        <f>IF($D79="理科",IF(AND($N79&gt;=分数线!$C$2,J79&gt;=分数线!$F$2),36,IF(J79&gt;=分数线!$F$2,18,0)),IF($D79="文科",IF(AND($N79&gt;=分数线!$C$3,J79&gt;=分数线!$F$3),36,IF(J79&gt;=分数线!$F$3,18,0))))</f>
        <v>36</v>
      </c>
      <c r="S79" s="18">
        <f>IF($D79="理科",IF(AND($N79&gt;=分数线!$C$2,K79&gt;=分数线!$G$2),36,IF(K79&gt;=分数线!$G$2,18,0)),IF($D79="文科",IF(AND($N79&gt;=分数线!$C$3,K79&gt;=分数线!$G$3),36,IF(K79&gt;=分数线!$G$3,18,0))))</f>
        <v>36</v>
      </c>
      <c r="T79" s="18">
        <f>IF($D79="理科",IF(AND($N79&gt;=分数线!$C$2,L79&gt;=分数线!$H$2),36,IF(L79&gt;=分数线!$H$2,18,0)),IF($D79="文科",IF(AND($N79&gt;=分数线!$C$3,L79&gt;=分数线!$H$3),36,IF(L79&gt;=分数线!$H$3,18,0))))</f>
        <v>36</v>
      </c>
      <c r="U79" s="18">
        <f>IF($D79="理科",IF(AND($N79&gt;=分数线!$C$2,M79&gt;=分数线!$I$2),36,IF(M79&gt;=分数线!$I$2,18,0)),IF($D79="文科",IF(AND($N79&gt;=分数线!$C$3,M79&gt;=分数线!$I$3),36,IF(M79&gt;=分数线!$I$3,18,0))))</f>
        <v>36</v>
      </c>
      <c r="V79" s="18">
        <f t="shared" si="40"/>
        <v>10</v>
      </c>
      <c r="W79" s="18" t="str">
        <f t="shared" si="41"/>
        <v>向美娟</v>
      </c>
      <c r="X79" s="26">
        <f t="shared" si="42"/>
        <v>3.6</v>
      </c>
      <c r="Y79" s="18" t="str">
        <f t="shared" si="43"/>
        <v>徐万雄</v>
      </c>
      <c r="Z79" s="26">
        <f t="shared" si="44"/>
        <v>3.6</v>
      </c>
      <c r="AA79" s="18" t="str">
        <f t="shared" si="45"/>
        <v>聂艳梅</v>
      </c>
      <c r="AB79" s="26">
        <f t="shared" si="83"/>
        <v>3.6</v>
      </c>
      <c r="AC79" s="18" t="str">
        <f t="shared" si="46"/>
        <v>郑永朝</v>
      </c>
      <c r="AD79" s="26">
        <f t="shared" si="84"/>
        <v>3.6</v>
      </c>
      <c r="AE79" s="18" t="str">
        <f t="shared" si="47"/>
        <v>陈文惠</v>
      </c>
      <c r="AF79" s="26">
        <f t="shared" si="85"/>
        <v>3.6</v>
      </c>
      <c r="AG79" s="18" t="str">
        <f t="shared" si="48"/>
        <v>田友米</v>
      </c>
      <c r="AH79" s="26">
        <f t="shared" si="86"/>
        <v>3.6</v>
      </c>
      <c r="AI79" s="18" t="str">
        <f t="shared" si="49"/>
        <v>10</v>
      </c>
      <c r="AJ79" s="18" t="str">
        <f t="shared" si="50"/>
        <v>向美娟</v>
      </c>
      <c r="AK79" s="26">
        <f t="shared" si="51"/>
        <v>3.6</v>
      </c>
      <c r="AL79" s="18" t="str">
        <f t="shared" si="52"/>
        <v>徐万雄</v>
      </c>
      <c r="AM79" s="26">
        <f t="shared" si="53"/>
        <v>3.6</v>
      </c>
      <c r="AN79" s="18" t="str">
        <f t="shared" si="54"/>
        <v>聂艳梅</v>
      </c>
      <c r="AO79" s="26">
        <f t="shared" si="87"/>
        <v>3.6</v>
      </c>
      <c r="AP79" s="18" t="str">
        <f t="shared" si="55"/>
        <v>郑永朝</v>
      </c>
      <c r="AQ79" s="26">
        <f t="shared" si="88"/>
        <v>3.6</v>
      </c>
      <c r="AR79" s="18" t="str">
        <f t="shared" si="56"/>
        <v>陈文惠</v>
      </c>
      <c r="AS79" s="26">
        <f t="shared" si="89"/>
        <v>3.6</v>
      </c>
      <c r="AT79" s="18" t="str">
        <f t="shared" si="3"/>
        <v>田友米</v>
      </c>
      <c r="AU79" s="26">
        <f t="shared" si="90"/>
        <v>3.6</v>
      </c>
      <c r="AV79" s="18" t="str">
        <f t="shared" si="4"/>
        <v>10</v>
      </c>
      <c r="AW79" s="18" t="str">
        <f t="shared" si="5"/>
        <v>向美娟</v>
      </c>
      <c r="AX79" s="26">
        <f t="shared" si="57"/>
        <v>5.3999999999999995</v>
      </c>
      <c r="AY79" s="18" t="str">
        <f t="shared" si="6"/>
        <v>徐万雄</v>
      </c>
      <c r="AZ79" s="26">
        <f t="shared" si="58"/>
        <v>5.3999999999999995</v>
      </c>
      <c r="BA79" s="18" t="str">
        <f t="shared" si="7"/>
        <v>赵顺诚</v>
      </c>
      <c r="BB79" s="26">
        <f t="shared" si="82"/>
        <v>5.4</v>
      </c>
      <c r="BC79" s="18" t="str">
        <f t="shared" si="8"/>
        <v>王玉强</v>
      </c>
      <c r="BD79" s="26">
        <f t="shared" si="75"/>
        <v>5.4</v>
      </c>
      <c r="BE79" s="18" t="str">
        <f t="shared" si="9"/>
        <v>陈文惠</v>
      </c>
      <c r="BF79" s="26">
        <f t="shared" si="76"/>
        <v>5.4</v>
      </c>
      <c r="BG79" s="18" t="str">
        <f t="shared" si="10"/>
        <v>田友米</v>
      </c>
      <c r="BH79" s="26">
        <f t="shared" si="77"/>
        <v>5.4</v>
      </c>
      <c r="BI79" s="18">
        <f t="shared" si="11"/>
        <v>10</v>
      </c>
      <c r="BJ79" s="18" t="str">
        <f t="shared" si="12"/>
        <v>向美娟</v>
      </c>
      <c r="BK79" s="26">
        <f t="shared" si="59"/>
        <v>5.3999999999999995</v>
      </c>
      <c r="BL79" s="18" t="str">
        <f t="shared" si="13"/>
        <v>徐万雄</v>
      </c>
      <c r="BM79" s="26">
        <f t="shared" si="60"/>
        <v>5.3999999999999995</v>
      </c>
      <c r="BN79" s="18" t="str">
        <f t="shared" si="14"/>
        <v>赵顺诚</v>
      </c>
      <c r="BO79" s="26">
        <f t="shared" si="78"/>
        <v>5.4</v>
      </c>
      <c r="BP79" s="18" t="str">
        <f t="shared" si="15"/>
        <v>郑永朝</v>
      </c>
      <c r="BQ79" s="26">
        <f t="shared" si="79"/>
        <v>5.4</v>
      </c>
      <c r="BR79" s="18" t="str">
        <f t="shared" si="16"/>
        <v>陈文惠</v>
      </c>
      <c r="BS79" s="26">
        <f t="shared" si="80"/>
        <v>5.4</v>
      </c>
      <c r="BT79" s="18" t="str">
        <f t="shared" si="17"/>
        <v>田友米</v>
      </c>
      <c r="BU79" s="26">
        <f t="shared" si="81"/>
        <v>5.4</v>
      </c>
      <c r="BV79" s="18">
        <f t="shared" si="18"/>
        <v>10</v>
      </c>
      <c r="BW79" s="18" t="str">
        <f t="shared" si="19"/>
        <v>向美娟</v>
      </c>
      <c r="BX79" s="26">
        <f t="shared" si="61"/>
        <v>9</v>
      </c>
      <c r="BY79" s="18" t="str">
        <f t="shared" si="20"/>
        <v>潘勇</v>
      </c>
      <c r="BZ79" s="26">
        <f t="shared" si="62"/>
        <v>9</v>
      </c>
      <c r="CA79" s="18" t="str">
        <f t="shared" si="21"/>
        <v>赵顺诚</v>
      </c>
      <c r="CB79" s="26">
        <f t="shared" si="63"/>
        <v>9</v>
      </c>
      <c r="CC79" s="18" t="str">
        <f t="shared" si="22"/>
        <v>王友春</v>
      </c>
      <c r="CD79" s="26">
        <f t="shared" si="64"/>
        <v>9</v>
      </c>
      <c r="CE79" s="18" t="str">
        <f t="shared" si="23"/>
        <v>陈文惠</v>
      </c>
      <c r="CF79" s="26">
        <f t="shared" si="65"/>
        <v>9</v>
      </c>
      <c r="CG79" s="18" t="str">
        <f t="shared" si="24"/>
        <v>田友米</v>
      </c>
      <c r="CH79" s="26">
        <f t="shared" si="66"/>
        <v>9</v>
      </c>
      <c r="CI79" s="18">
        <f t="shared" si="25"/>
        <v>10</v>
      </c>
      <c r="CJ79" s="18" t="str">
        <f t="shared" si="26"/>
        <v>向美娟</v>
      </c>
      <c r="CK79" s="26">
        <f t="shared" si="67"/>
        <v>9</v>
      </c>
      <c r="CL79" s="18" t="str">
        <f t="shared" si="27"/>
        <v>潘勇</v>
      </c>
      <c r="CM79" s="26">
        <f t="shared" si="68"/>
        <v>9</v>
      </c>
      <c r="CN79" s="18" t="str">
        <f t="shared" si="28"/>
        <v>赵顺诚</v>
      </c>
      <c r="CO79" s="26">
        <f t="shared" si="69"/>
        <v>9</v>
      </c>
      <c r="CP79" s="18" t="str">
        <f t="shared" si="29"/>
        <v>王友春</v>
      </c>
      <c r="CQ79" s="26">
        <f t="shared" si="70"/>
        <v>9</v>
      </c>
      <c r="CR79" s="18" t="str">
        <f t="shared" si="30"/>
        <v>陈文惠</v>
      </c>
      <c r="CS79" s="26">
        <f t="shared" si="71"/>
        <v>9</v>
      </c>
      <c r="CT79" s="18" t="str">
        <f t="shared" si="31"/>
        <v>田友米</v>
      </c>
      <c r="CU79" s="26">
        <f t="shared" si="72"/>
        <v>9</v>
      </c>
    </row>
    <row r="80" spans="1:99" s="2" customFormat="1" ht="15.75">
      <c r="A80" s="42" t="s">
        <v>56</v>
      </c>
      <c r="B80" s="40" t="s">
        <v>256</v>
      </c>
      <c r="C80" s="59" t="s">
        <v>44</v>
      </c>
      <c r="D80" s="9" t="s">
        <v>8</v>
      </c>
      <c r="E80" s="8" t="str">
        <f t="shared" si="0"/>
        <v/>
      </c>
      <c r="F80" s="9">
        <f t="shared" si="32"/>
        <v>0.8</v>
      </c>
      <c r="G80" s="10" t="str">
        <f t="shared" si="1"/>
        <v/>
      </c>
      <c r="H80" s="10">
        <f t="shared" si="33"/>
        <v>104</v>
      </c>
      <c r="I80" s="10">
        <f t="shared" si="2"/>
        <v>117</v>
      </c>
      <c r="J80" s="10">
        <f t="shared" si="34"/>
        <v>86</v>
      </c>
      <c r="K80" s="16">
        <f t="shared" si="35"/>
        <v>79.5</v>
      </c>
      <c r="L80" s="10">
        <f t="shared" si="36"/>
        <v>66</v>
      </c>
      <c r="M80" s="10">
        <f t="shared" si="37"/>
        <v>80.5</v>
      </c>
      <c r="N80" s="10">
        <f t="shared" si="38"/>
        <v>533</v>
      </c>
      <c r="O80" s="17" t="str">
        <f t="shared" si="39"/>
        <v>本科</v>
      </c>
      <c r="P80" s="18">
        <f>IF($D80="理科",IF(AND($N80&gt;=分数线!$C$2,$H80&gt;=分数线!$D$2),36,IF($H80&gt;=分数线!$D$2,18,0)),IF($D80="文科",IF(AND($N80&gt;=分数线!$C$3,$H80&gt;=分数线!$D$3),36,IF($H80&gt;=分数线!$D$3,18,0))))</f>
        <v>36</v>
      </c>
      <c r="Q80" s="18">
        <f>IF($D80="理科",IF(AND($N80&gt;=分数线!$C$2,I80&gt;=分数线!$E$2),36,IF(I80&gt;=分数线!$E$2,18,0)),IF($D80="文科",IF(AND($N80&gt;=分数线!$C$3,I80&gt;=分数线!$E$3),36,IF(I80&gt;=分数线!$E$3,18,0))))</f>
        <v>36</v>
      </c>
      <c r="R80" s="18">
        <f>IF($D80="理科",IF(AND($N80&gt;=分数线!$C$2,J80&gt;=分数线!$F$2),36,IF(J80&gt;=分数线!$F$2,18,0)),IF($D80="文科",IF(AND($N80&gt;=分数线!$C$3,J80&gt;=分数线!$F$3),36,IF(J80&gt;=分数线!$F$3,18,0))))</f>
        <v>0</v>
      </c>
      <c r="S80" s="18">
        <f>IF($D80="理科",IF(AND($N80&gt;=分数线!$C$2,K80&gt;=分数线!$G$2),36,IF(K80&gt;=分数线!$G$2,18,0)),IF($D80="文科",IF(AND($N80&gt;=分数线!$C$3,K80&gt;=分数线!$G$3),36,IF(K80&gt;=分数线!$G$3,18,0))))</f>
        <v>36</v>
      </c>
      <c r="T80" s="18">
        <f>IF($D80="理科",IF(AND($N80&gt;=分数线!$C$2,L80&gt;=分数线!$H$2),36,IF(L80&gt;=分数线!$H$2,18,0)),IF($D80="文科",IF(AND($N80&gt;=分数线!$C$3,L80&gt;=分数线!$H$3),36,IF(L80&gt;=分数线!$H$3,18,0))))</f>
        <v>36</v>
      </c>
      <c r="U80" s="18">
        <f>IF($D80="理科",IF(AND($N80&gt;=分数线!$C$2,M80&gt;=分数线!$I$2),36,IF(M80&gt;=分数线!$I$2,18,0)),IF($D80="文科",IF(AND($N80&gt;=分数线!$C$3,M80&gt;=分数线!$I$3),36,IF(M80&gt;=分数线!$I$3,18,0))))</f>
        <v>36</v>
      </c>
      <c r="V80" s="18">
        <f t="shared" si="40"/>
        <v>11</v>
      </c>
      <c r="W80" s="18" t="str">
        <f t="shared" si="41"/>
        <v>张玉婷</v>
      </c>
      <c r="X80" s="26">
        <f t="shared" si="42"/>
        <v>3.6</v>
      </c>
      <c r="Y80" s="18" t="str">
        <f t="shared" si="43"/>
        <v>胡付松</v>
      </c>
      <c r="Z80" s="26">
        <f t="shared" si="44"/>
        <v>3.6</v>
      </c>
      <c r="AA80" s="18" t="str">
        <f t="shared" si="45"/>
        <v>向翠琳</v>
      </c>
      <c r="AB80" s="26">
        <f t="shared" si="83"/>
        <v>0</v>
      </c>
      <c r="AC80" s="18" t="str">
        <f t="shared" si="46"/>
        <v>郑永朝</v>
      </c>
      <c r="AD80" s="26">
        <f t="shared" si="84"/>
        <v>3.6</v>
      </c>
      <c r="AE80" s="18" t="str">
        <f t="shared" si="47"/>
        <v>叶仁群</v>
      </c>
      <c r="AF80" s="26">
        <f t="shared" si="85"/>
        <v>3.6</v>
      </c>
      <c r="AG80" s="18" t="str">
        <f t="shared" si="48"/>
        <v>辜英琼</v>
      </c>
      <c r="AH80" s="26">
        <f t="shared" si="86"/>
        <v>3.6</v>
      </c>
      <c r="AI80" s="18" t="str">
        <f t="shared" si="49"/>
        <v>11</v>
      </c>
      <c r="AJ80" s="18" t="str">
        <f t="shared" si="50"/>
        <v>张玉婷</v>
      </c>
      <c r="AK80" s="26">
        <f t="shared" si="51"/>
        <v>3.6</v>
      </c>
      <c r="AL80" s="18" t="str">
        <f t="shared" si="52"/>
        <v>胡付松</v>
      </c>
      <c r="AM80" s="26">
        <f t="shared" si="53"/>
        <v>3.6</v>
      </c>
      <c r="AN80" s="18" t="str">
        <f t="shared" si="54"/>
        <v>向翠琳</v>
      </c>
      <c r="AO80" s="26">
        <f t="shared" si="87"/>
        <v>0</v>
      </c>
      <c r="AP80" s="18" t="str">
        <f t="shared" si="55"/>
        <v>郑永朝</v>
      </c>
      <c r="AQ80" s="26">
        <f t="shared" si="88"/>
        <v>3.6</v>
      </c>
      <c r="AR80" s="18" t="str">
        <f t="shared" si="56"/>
        <v>叶仁群</v>
      </c>
      <c r="AS80" s="26">
        <f t="shared" si="89"/>
        <v>3.6</v>
      </c>
      <c r="AT80" s="18" t="str">
        <f t="shared" si="3"/>
        <v>辜英琼</v>
      </c>
      <c r="AU80" s="26">
        <f t="shared" si="90"/>
        <v>3.6</v>
      </c>
      <c r="AV80" s="18" t="str">
        <f t="shared" si="4"/>
        <v>11</v>
      </c>
      <c r="AW80" s="18" t="str">
        <f t="shared" si="5"/>
        <v>张玉婷</v>
      </c>
      <c r="AX80" s="26">
        <f t="shared" si="57"/>
        <v>5.3999999999999995</v>
      </c>
      <c r="AY80" s="18" t="str">
        <f t="shared" si="6"/>
        <v>胡付松</v>
      </c>
      <c r="AZ80" s="26">
        <f t="shared" si="58"/>
        <v>5.3999999999999995</v>
      </c>
      <c r="BA80" s="18" t="str">
        <f t="shared" si="7"/>
        <v>程长寿</v>
      </c>
      <c r="BB80" s="26">
        <f t="shared" si="82"/>
        <v>0</v>
      </c>
      <c r="BC80" s="18" t="str">
        <f t="shared" si="8"/>
        <v>郑永朝</v>
      </c>
      <c r="BD80" s="26">
        <f t="shared" si="75"/>
        <v>5.4</v>
      </c>
      <c r="BE80" s="18" t="str">
        <f t="shared" si="9"/>
        <v>叶仁群</v>
      </c>
      <c r="BF80" s="26">
        <f t="shared" si="76"/>
        <v>5.4</v>
      </c>
      <c r="BG80" s="18" t="str">
        <f t="shared" si="10"/>
        <v>杨建</v>
      </c>
      <c r="BH80" s="26">
        <f t="shared" si="77"/>
        <v>5.4</v>
      </c>
      <c r="BI80" s="18">
        <f t="shared" si="11"/>
        <v>11</v>
      </c>
      <c r="BJ80" s="18" t="str">
        <f t="shared" si="12"/>
        <v>张玉婷</v>
      </c>
      <c r="BK80" s="26">
        <f t="shared" si="59"/>
        <v>5.3999999999999995</v>
      </c>
      <c r="BL80" s="18" t="str">
        <f t="shared" si="13"/>
        <v>胡付松</v>
      </c>
      <c r="BM80" s="26">
        <f t="shared" si="60"/>
        <v>5.3999999999999995</v>
      </c>
      <c r="BN80" s="18" t="str">
        <f t="shared" si="14"/>
        <v>程长寿</v>
      </c>
      <c r="BO80" s="26">
        <f t="shared" si="78"/>
        <v>0</v>
      </c>
      <c r="BP80" s="18" t="str">
        <f t="shared" si="15"/>
        <v>郑永朝</v>
      </c>
      <c r="BQ80" s="26">
        <f t="shared" si="79"/>
        <v>5.4</v>
      </c>
      <c r="BR80" s="18" t="str">
        <f t="shared" si="16"/>
        <v>叶仁群</v>
      </c>
      <c r="BS80" s="26">
        <f t="shared" si="80"/>
        <v>5.4</v>
      </c>
      <c r="BT80" s="18" t="str">
        <f t="shared" si="17"/>
        <v>田友米</v>
      </c>
      <c r="BU80" s="26">
        <f t="shared" si="81"/>
        <v>5.4</v>
      </c>
      <c r="BV80" s="18">
        <f t="shared" si="18"/>
        <v>11</v>
      </c>
      <c r="BW80" s="18" t="str">
        <f t="shared" si="19"/>
        <v>张玉婷</v>
      </c>
      <c r="BX80" s="26">
        <f t="shared" si="61"/>
        <v>9</v>
      </c>
      <c r="BY80" s="18" t="str">
        <f t="shared" si="20"/>
        <v>胡付松</v>
      </c>
      <c r="BZ80" s="26">
        <f t="shared" si="62"/>
        <v>9</v>
      </c>
      <c r="CA80" s="18" t="str">
        <f t="shared" si="21"/>
        <v>程长寿</v>
      </c>
      <c r="CB80" s="26">
        <f t="shared" si="63"/>
        <v>0</v>
      </c>
      <c r="CC80" s="18" t="str">
        <f t="shared" si="22"/>
        <v>王友春</v>
      </c>
      <c r="CD80" s="26">
        <f t="shared" si="64"/>
        <v>9</v>
      </c>
      <c r="CE80" s="18" t="str">
        <f t="shared" si="23"/>
        <v>叶仁群</v>
      </c>
      <c r="CF80" s="26">
        <f t="shared" si="65"/>
        <v>9</v>
      </c>
      <c r="CG80" s="18" t="str">
        <f t="shared" si="24"/>
        <v>田友米</v>
      </c>
      <c r="CH80" s="26">
        <f t="shared" si="66"/>
        <v>9</v>
      </c>
      <c r="CI80" s="18">
        <f t="shared" si="25"/>
        <v>11</v>
      </c>
      <c r="CJ80" s="18" t="str">
        <f t="shared" si="26"/>
        <v>张玉婷</v>
      </c>
      <c r="CK80" s="26">
        <f t="shared" si="67"/>
        <v>9</v>
      </c>
      <c r="CL80" s="18" t="str">
        <f t="shared" si="27"/>
        <v>胡付松</v>
      </c>
      <c r="CM80" s="26">
        <f t="shared" si="68"/>
        <v>9</v>
      </c>
      <c r="CN80" s="18" t="str">
        <f t="shared" si="28"/>
        <v>程长寿</v>
      </c>
      <c r="CO80" s="26">
        <f t="shared" si="69"/>
        <v>0</v>
      </c>
      <c r="CP80" s="18" t="str">
        <f t="shared" si="29"/>
        <v>王友春</v>
      </c>
      <c r="CQ80" s="26">
        <f t="shared" si="70"/>
        <v>9</v>
      </c>
      <c r="CR80" s="18" t="str">
        <f t="shared" si="30"/>
        <v>叶仁群</v>
      </c>
      <c r="CS80" s="26">
        <f t="shared" si="71"/>
        <v>9</v>
      </c>
      <c r="CT80" s="18" t="str">
        <f t="shared" si="31"/>
        <v>田友米</v>
      </c>
      <c r="CU80" s="26">
        <f t="shared" si="72"/>
        <v>9</v>
      </c>
    </row>
    <row r="81" spans="1:99" s="2" customFormat="1" ht="15.75">
      <c r="A81" s="42" t="s">
        <v>826</v>
      </c>
      <c r="B81" s="40" t="s">
        <v>257</v>
      </c>
      <c r="C81" s="59" t="s">
        <v>44</v>
      </c>
      <c r="D81" s="9" t="s">
        <v>8</v>
      </c>
      <c r="E81" s="8" t="str">
        <f t="shared" si="0"/>
        <v/>
      </c>
      <c r="F81" s="9">
        <f t="shared" si="32"/>
        <v>1</v>
      </c>
      <c r="G81" s="10">
        <f t="shared" si="1"/>
        <v>1</v>
      </c>
      <c r="H81" s="10">
        <f t="shared" si="33"/>
        <v>111</v>
      </c>
      <c r="I81" s="10">
        <f t="shared" si="2"/>
        <v>83</v>
      </c>
      <c r="J81" s="10">
        <f t="shared" si="34"/>
        <v>118</v>
      </c>
      <c r="K81" s="16">
        <f t="shared" si="35"/>
        <v>72</v>
      </c>
      <c r="L81" s="10">
        <f t="shared" si="36"/>
        <v>70</v>
      </c>
      <c r="M81" s="10">
        <f t="shared" si="37"/>
        <v>77.5</v>
      </c>
      <c r="N81" s="10">
        <f t="shared" si="38"/>
        <v>532</v>
      </c>
      <c r="O81" s="17" t="str">
        <f t="shared" si="39"/>
        <v>本科</v>
      </c>
      <c r="P81" s="18">
        <f>IF($D81="理科",IF(AND($N81&gt;=分数线!$C$2,$H81&gt;=分数线!$D$2),36,IF($H81&gt;=分数线!$D$2,18,0)),IF($D81="文科",IF(AND($N81&gt;=分数线!$C$3,$H81&gt;=分数线!$D$3),36,IF($H81&gt;=分数线!$D$3,18,0))))</f>
        <v>36</v>
      </c>
      <c r="Q81" s="18">
        <f>IF($D81="理科",IF(AND($N81&gt;=分数线!$C$2,I81&gt;=分数线!$E$2),36,IF(I81&gt;=分数线!$E$2,18,0)),IF($D81="文科",IF(AND($N81&gt;=分数线!$C$3,I81&gt;=分数线!$E$3),36,IF(I81&gt;=分数线!$E$3,18,0))))</f>
        <v>36</v>
      </c>
      <c r="R81" s="18">
        <f>IF($D81="理科",IF(AND($N81&gt;=分数线!$C$2,J81&gt;=分数线!$F$2),36,IF(J81&gt;=分数线!$F$2,18,0)),IF($D81="文科",IF(AND($N81&gt;=分数线!$C$3,J81&gt;=分数线!$F$3),36,IF(J81&gt;=分数线!$F$3,18,0))))</f>
        <v>36</v>
      </c>
      <c r="S81" s="18">
        <f>IF($D81="理科",IF(AND($N81&gt;=分数线!$C$2,K81&gt;=分数线!$G$2),36,IF(K81&gt;=分数线!$G$2,18,0)),IF($D81="文科",IF(AND($N81&gt;=分数线!$C$3,K81&gt;=分数线!$G$3),36,IF(K81&gt;=分数线!$G$3,18,0))))</f>
        <v>36</v>
      </c>
      <c r="T81" s="18">
        <f>IF($D81="理科",IF(AND($N81&gt;=分数线!$C$2,L81&gt;=分数线!$H$2),36,IF(L81&gt;=分数线!$H$2,18,0)),IF($D81="文科",IF(AND($N81&gt;=分数线!$C$3,L81&gt;=分数线!$H$3),36,IF(L81&gt;=分数线!$H$3,18,0))))</f>
        <v>36</v>
      </c>
      <c r="U81" s="18">
        <f>IF($D81="理科",IF(AND($N81&gt;=分数线!$C$2,M81&gt;=分数线!$I$2),36,IF(M81&gt;=分数线!$I$2,18,0)),IF($D81="文科",IF(AND($N81&gt;=分数线!$C$3,M81&gt;=分数线!$I$3),36,IF(M81&gt;=分数线!$I$3,18,0))))</f>
        <v>36</v>
      </c>
      <c r="V81" s="18">
        <f t="shared" si="40"/>
        <v>11</v>
      </c>
      <c r="W81" s="18" t="str">
        <f t="shared" si="41"/>
        <v>张玉婷</v>
      </c>
      <c r="X81" s="26">
        <f t="shared" si="42"/>
        <v>3.6</v>
      </c>
      <c r="Y81" s="18" t="str">
        <f t="shared" si="43"/>
        <v>胡付松</v>
      </c>
      <c r="Z81" s="26">
        <f t="shared" si="44"/>
        <v>3.6</v>
      </c>
      <c r="AA81" s="18" t="str">
        <f t="shared" si="45"/>
        <v>程长寿</v>
      </c>
      <c r="AB81" s="26">
        <f t="shared" si="83"/>
        <v>3.6</v>
      </c>
      <c r="AC81" s="18" t="str">
        <f t="shared" si="46"/>
        <v>郑永朝</v>
      </c>
      <c r="AD81" s="26">
        <f t="shared" si="84"/>
        <v>3.6</v>
      </c>
      <c r="AE81" s="18" t="str">
        <f t="shared" si="47"/>
        <v>叶仁群</v>
      </c>
      <c r="AF81" s="26">
        <f t="shared" si="85"/>
        <v>3.6</v>
      </c>
      <c r="AG81" s="18" t="str">
        <f t="shared" si="48"/>
        <v>辜英琼</v>
      </c>
      <c r="AH81" s="26">
        <f t="shared" si="86"/>
        <v>3.6</v>
      </c>
      <c r="AI81" s="18" t="str">
        <f t="shared" si="49"/>
        <v>11</v>
      </c>
      <c r="AJ81" s="18" t="str">
        <f t="shared" si="50"/>
        <v>张玉婷</v>
      </c>
      <c r="AK81" s="26">
        <f t="shared" si="51"/>
        <v>3.6</v>
      </c>
      <c r="AL81" s="18" t="str">
        <f t="shared" si="52"/>
        <v>胡付松</v>
      </c>
      <c r="AM81" s="26">
        <f t="shared" si="53"/>
        <v>3.6</v>
      </c>
      <c r="AN81" s="18" t="str">
        <f t="shared" si="54"/>
        <v>程长寿</v>
      </c>
      <c r="AO81" s="26">
        <f t="shared" si="87"/>
        <v>3.6</v>
      </c>
      <c r="AP81" s="18" t="str">
        <f t="shared" si="55"/>
        <v>郑永朝</v>
      </c>
      <c r="AQ81" s="26">
        <f t="shared" si="88"/>
        <v>3.6</v>
      </c>
      <c r="AR81" s="18" t="str">
        <f t="shared" si="56"/>
        <v>叶仁群</v>
      </c>
      <c r="AS81" s="26">
        <f t="shared" si="89"/>
        <v>3.6</v>
      </c>
      <c r="AT81" s="18" t="str">
        <f t="shared" si="3"/>
        <v>辜英琼</v>
      </c>
      <c r="AU81" s="26">
        <f t="shared" si="90"/>
        <v>3.6</v>
      </c>
      <c r="AV81" s="18" t="str">
        <f t="shared" si="4"/>
        <v>11</v>
      </c>
      <c r="AW81" s="18" t="str">
        <f t="shared" si="5"/>
        <v>张玉婷</v>
      </c>
      <c r="AX81" s="26">
        <f t="shared" si="57"/>
        <v>5.3999999999999995</v>
      </c>
      <c r="AY81" s="18" t="str">
        <f t="shared" si="6"/>
        <v>胡付松</v>
      </c>
      <c r="AZ81" s="26">
        <f t="shared" si="58"/>
        <v>5.3999999999999995</v>
      </c>
      <c r="BA81" s="18" t="str">
        <f t="shared" si="7"/>
        <v>程长寿</v>
      </c>
      <c r="BB81" s="26">
        <f t="shared" si="82"/>
        <v>5.4</v>
      </c>
      <c r="BC81" s="18" t="str">
        <f t="shared" si="8"/>
        <v>郑永朝</v>
      </c>
      <c r="BD81" s="26">
        <f t="shared" si="75"/>
        <v>5.4</v>
      </c>
      <c r="BE81" s="18" t="str">
        <f t="shared" si="9"/>
        <v>叶仁群</v>
      </c>
      <c r="BF81" s="26">
        <f t="shared" si="76"/>
        <v>5.4</v>
      </c>
      <c r="BG81" s="18" t="str">
        <f t="shared" si="10"/>
        <v>杨建</v>
      </c>
      <c r="BH81" s="26">
        <f t="shared" si="77"/>
        <v>5.4</v>
      </c>
      <c r="BI81" s="18">
        <f t="shared" si="11"/>
        <v>11</v>
      </c>
      <c r="BJ81" s="18" t="str">
        <f t="shared" si="12"/>
        <v>张玉婷</v>
      </c>
      <c r="BK81" s="26">
        <f t="shared" si="59"/>
        <v>5.3999999999999995</v>
      </c>
      <c r="BL81" s="18" t="str">
        <f t="shared" si="13"/>
        <v>胡付松</v>
      </c>
      <c r="BM81" s="26">
        <f t="shared" si="60"/>
        <v>5.3999999999999995</v>
      </c>
      <c r="BN81" s="18" t="str">
        <f t="shared" si="14"/>
        <v>程长寿</v>
      </c>
      <c r="BO81" s="26">
        <f t="shared" si="78"/>
        <v>5.4</v>
      </c>
      <c r="BP81" s="18" t="str">
        <f t="shared" si="15"/>
        <v>郑永朝</v>
      </c>
      <c r="BQ81" s="26">
        <f t="shared" si="79"/>
        <v>5.4</v>
      </c>
      <c r="BR81" s="18" t="str">
        <f t="shared" si="16"/>
        <v>叶仁群</v>
      </c>
      <c r="BS81" s="26">
        <f t="shared" si="80"/>
        <v>5.4</v>
      </c>
      <c r="BT81" s="18" t="str">
        <f t="shared" si="17"/>
        <v>田友米</v>
      </c>
      <c r="BU81" s="26">
        <f t="shared" si="81"/>
        <v>5.4</v>
      </c>
      <c r="BV81" s="18">
        <f t="shared" si="18"/>
        <v>11</v>
      </c>
      <c r="BW81" s="18" t="str">
        <f t="shared" si="19"/>
        <v>张玉婷</v>
      </c>
      <c r="BX81" s="26">
        <f t="shared" si="61"/>
        <v>9</v>
      </c>
      <c r="BY81" s="18" t="str">
        <f t="shared" si="20"/>
        <v>胡付松</v>
      </c>
      <c r="BZ81" s="26">
        <f t="shared" si="62"/>
        <v>9</v>
      </c>
      <c r="CA81" s="18" t="str">
        <f t="shared" si="21"/>
        <v>程长寿</v>
      </c>
      <c r="CB81" s="26">
        <f t="shared" si="63"/>
        <v>9</v>
      </c>
      <c r="CC81" s="18" t="str">
        <f t="shared" si="22"/>
        <v>王友春</v>
      </c>
      <c r="CD81" s="26">
        <f t="shared" si="64"/>
        <v>9</v>
      </c>
      <c r="CE81" s="18" t="str">
        <f t="shared" si="23"/>
        <v>叶仁群</v>
      </c>
      <c r="CF81" s="26">
        <f t="shared" si="65"/>
        <v>9</v>
      </c>
      <c r="CG81" s="18" t="str">
        <f t="shared" si="24"/>
        <v>田友米</v>
      </c>
      <c r="CH81" s="26">
        <f t="shared" si="66"/>
        <v>9</v>
      </c>
      <c r="CI81" s="18">
        <f t="shared" si="25"/>
        <v>11</v>
      </c>
      <c r="CJ81" s="18" t="str">
        <f t="shared" si="26"/>
        <v>张玉婷</v>
      </c>
      <c r="CK81" s="26">
        <f t="shared" si="67"/>
        <v>9</v>
      </c>
      <c r="CL81" s="18" t="str">
        <f t="shared" si="27"/>
        <v>胡付松</v>
      </c>
      <c r="CM81" s="26">
        <f t="shared" si="68"/>
        <v>9</v>
      </c>
      <c r="CN81" s="18" t="str">
        <f t="shared" si="28"/>
        <v>程长寿</v>
      </c>
      <c r="CO81" s="26">
        <f t="shared" si="69"/>
        <v>9</v>
      </c>
      <c r="CP81" s="18" t="str">
        <f t="shared" si="29"/>
        <v>王友春</v>
      </c>
      <c r="CQ81" s="26">
        <f t="shared" si="70"/>
        <v>9</v>
      </c>
      <c r="CR81" s="18" t="str">
        <f t="shared" si="30"/>
        <v>叶仁群</v>
      </c>
      <c r="CS81" s="26">
        <f t="shared" si="71"/>
        <v>9</v>
      </c>
      <c r="CT81" s="18" t="str">
        <f t="shared" si="31"/>
        <v>田友米</v>
      </c>
      <c r="CU81" s="26">
        <f t="shared" si="72"/>
        <v>9</v>
      </c>
    </row>
    <row r="82" spans="1:99" s="2" customFormat="1" ht="15.75">
      <c r="A82" s="42" t="s">
        <v>827</v>
      </c>
      <c r="B82" s="40" t="s">
        <v>258</v>
      </c>
      <c r="C82" s="59" t="s">
        <v>44</v>
      </c>
      <c r="D82" s="9" t="s">
        <v>8</v>
      </c>
      <c r="E82" s="8" t="str">
        <f t="shared" si="0"/>
        <v/>
      </c>
      <c r="F82" s="9">
        <f t="shared" si="32"/>
        <v>1</v>
      </c>
      <c r="G82" s="10">
        <f t="shared" si="1"/>
        <v>1</v>
      </c>
      <c r="H82" s="10">
        <f t="shared" si="33"/>
        <v>113</v>
      </c>
      <c r="I82" s="10">
        <f t="shared" si="2"/>
        <v>90</v>
      </c>
      <c r="J82" s="10">
        <f t="shared" si="34"/>
        <v>121</v>
      </c>
      <c r="K82" s="16">
        <f t="shared" si="35"/>
        <v>64</v>
      </c>
      <c r="L82" s="10">
        <f t="shared" si="36"/>
        <v>64.5</v>
      </c>
      <c r="M82" s="10">
        <f t="shared" si="37"/>
        <v>75</v>
      </c>
      <c r="N82" s="10">
        <f t="shared" si="38"/>
        <v>528</v>
      </c>
      <c r="O82" s="17" t="str">
        <f t="shared" si="39"/>
        <v>本科</v>
      </c>
      <c r="P82" s="18">
        <f>IF($D82="理科",IF(AND($N82&gt;=分数线!$C$2,$H82&gt;=分数线!$D$2),36,IF($H82&gt;=分数线!$D$2,18,0)),IF($D82="文科",IF(AND($N82&gt;=分数线!$C$3,$H82&gt;=分数线!$D$3),36,IF($H82&gt;=分数线!$D$3,18,0))))</f>
        <v>36</v>
      </c>
      <c r="Q82" s="18">
        <f>IF($D82="理科",IF(AND($N82&gt;=分数线!$C$2,I82&gt;=分数线!$E$2),36,IF(I82&gt;=分数线!$E$2,18,0)),IF($D82="文科",IF(AND($N82&gt;=分数线!$C$3,I82&gt;=分数线!$E$3),36,IF(I82&gt;=分数线!$E$3,18,0))))</f>
        <v>36</v>
      </c>
      <c r="R82" s="18">
        <f>IF($D82="理科",IF(AND($N82&gt;=分数线!$C$2,J82&gt;=分数线!$F$2),36,IF(J82&gt;=分数线!$F$2,18,0)),IF($D82="文科",IF(AND($N82&gt;=分数线!$C$3,J82&gt;=分数线!$F$3),36,IF(J82&gt;=分数线!$F$3,18,0))))</f>
        <v>36</v>
      </c>
      <c r="S82" s="18">
        <f>IF($D82="理科",IF(AND($N82&gt;=分数线!$C$2,K82&gt;=分数线!$G$2),36,IF(K82&gt;=分数线!$G$2,18,0)),IF($D82="文科",IF(AND($N82&gt;=分数线!$C$3,K82&gt;=分数线!$G$3),36,IF(K82&gt;=分数线!$G$3,18,0))))</f>
        <v>36</v>
      </c>
      <c r="T82" s="18">
        <f>IF($D82="理科",IF(AND($N82&gt;=分数线!$C$2,L82&gt;=分数线!$H$2),36,IF(L82&gt;=分数线!$H$2,18,0)),IF($D82="文科",IF(AND($N82&gt;=分数线!$C$3,L82&gt;=分数线!$H$3),36,IF(L82&gt;=分数线!$H$3,18,0))))</f>
        <v>36</v>
      </c>
      <c r="U82" s="18">
        <f>IF($D82="理科",IF(AND($N82&gt;=分数线!$C$2,M82&gt;=分数线!$I$2),36,IF(M82&gt;=分数线!$I$2,18,0)),IF($D82="文科",IF(AND($N82&gt;=分数线!$C$3,M82&gt;=分数线!$I$3),36,IF(M82&gt;=分数线!$I$3,18,0))))</f>
        <v>36</v>
      </c>
      <c r="V82" s="18">
        <f t="shared" si="40"/>
        <v>11</v>
      </c>
      <c r="W82" s="18" t="str">
        <f t="shared" si="41"/>
        <v>张玉婷</v>
      </c>
      <c r="X82" s="26">
        <f t="shared" si="42"/>
        <v>3.6</v>
      </c>
      <c r="Y82" s="18" t="str">
        <f t="shared" si="43"/>
        <v>胡付松</v>
      </c>
      <c r="Z82" s="26">
        <f t="shared" si="44"/>
        <v>3.6</v>
      </c>
      <c r="AA82" s="18" t="str">
        <f t="shared" si="45"/>
        <v>程长寿</v>
      </c>
      <c r="AB82" s="26">
        <f t="shared" si="83"/>
        <v>3.6</v>
      </c>
      <c r="AC82" s="18" t="str">
        <f t="shared" si="46"/>
        <v>郑永朝</v>
      </c>
      <c r="AD82" s="26">
        <f t="shared" si="84"/>
        <v>3.6</v>
      </c>
      <c r="AE82" s="18" t="str">
        <f t="shared" si="47"/>
        <v>叶仁群</v>
      </c>
      <c r="AF82" s="26">
        <f t="shared" si="85"/>
        <v>3.6</v>
      </c>
      <c r="AG82" s="18" t="str">
        <f t="shared" si="48"/>
        <v>辜英琼</v>
      </c>
      <c r="AH82" s="26">
        <f t="shared" si="86"/>
        <v>3.6</v>
      </c>
      <c r="AI82" s="18" t="str">
        <f t="shared" si="49"/>
        <v>11</v>
      </c>
      <c r="AJ82" s="18" t="str">
        <f t="shared" si="50"/>
        <v>张玉婷</v>
      </c>
      <c r="AK82" s="26">
        <f t="shared" si="51"/>
        <v>3.6</v>
      </c>
      <c r="AL82" s="18" t="str">
        <f t="shared" si="52"/>
        <v>胡付松</v>
      </c>
      <c r="AM82" s="26">
        <f t="shared" si="53"/>
        <v>3.6</v>
      </c>
      <c r="AN82" s="18" t="str">
        <f t="shared" si="54"/>
        <v>程长寿</v>
      </c>
      <c r="AO82" s="26">
        <f t="shared" si="87"/>
        <v>3.6</v>
      </c>
      <c r="AP82" s="18" t="str">
        <f t="shared" si="55"/>
        <v>郑永朝</v>
      </c>
      <c r="AQ82" s="26">
        <f t="shared" si="88"/>
        <v>3.6</v>
      </c>
      <c r="AR82" s="18" t="str">
        <f t="shared" si="56"/>
        <v>叶仁群</v>
      </c>
      <c r="AS82" s="26">
        <f t="shared" si="89"/>
        <v>3.6</v>
      </c>
      <c r="AT82" s="18" t="str">
        <f t="shared" si="3"/>
        <v>辜英琼</v>
      </c>
      <c r="AU82" s="26">
        <f t="shared" si="90"/>
        <v>3.6</v>
      </c>
      <c r="AV82" s="18" t="str">
        <f t="shared" si="4"/>
        <v>11</v>
      </c>
      <c r="AW82" s="18" t="str">
        <f t="shared" si="5"/>
        <v>张玉婷</v>
      </c>
      <c r="AX82" s="26">
        <f t="shared" si="57"/>
        <v>5.3999999999999995</v>
      </c>
      <c r="AY82" s="18" t="str">
        <f t="shared" si="6"/>
        <v>胡付松</v>
      </c>
      <c r="AZ82" s="26">
        <f t="shared" si="58"/>
        <v>5.3999999999999995</v>
      </c>
      <c r="BA82" s="18" t="str">
        <f t="shared" si="7"/>
        <v>程长寿</v>
      </c>
      <c r="BB82" s="26">
        <f t="shared" si="82"/>
        <v>5.4</v>
      </c>
      <c r="BC82" s="18" t="str">
        <f t="shared" si="8"/>
        <v>郑永朝</v>
      </c>
      <c r="BD82" s="26">
        <f t="shared" si="75"/>
        <v>5.4</v>
      </c>
      <c r="BE82" s="18" t="str">
        <f t="shared" si="9"/>
        <v>叶仁群</v>
      </c>
      <c r="BF82" s="26">
        <f t="shared" si="76"/>
        <v>5.4</v>
      </c>
      <c r="BG82" s="18" t="str">
        <f t="shared" si="10"/>
        <v>杨建</v>
      </c>
      <c r="BH82" s="26">
        <f t="shared" si="77"/>
        <v>5.4</v>
      </c>
      <c r="BI82" s="18">
        <f t="shared" si="11"/>
        <v>11</v>
      </c>
      <c r="BJ82" s="18" t="str">
        <f t="shared" si="12"/>
        <v>张玉婷</v>
      </c>
      <c r="BK82" s="26">
        <f t="shared" si="59"/>
        <v>5.3999999999999995</v>
      </c>
      <c r="BL82" s="18" t="str">
        <f t="shared" si="13"/>
        <v>胡付松</v>
      </c>
      <c r="BM82" s="26">
        <f t="shared" si="60"/>
        <v>5.3999999999999995</v>
      </c>
      <c r="BN82" s="18" t="str">
        <f t="shared" si="14"/>
        <v>程长寿</v>
      </c>
      <c r="BO82" s="26">
        <f t="shared" si="78"/>
        <v>5.4</v>
      </c>
      <c r="BP82" s="18" t="str">
        <f t="shared" si="15"/>
        <v>郑永朝</v>
      </c>
      <c r="BQ82" s="26">
        <f t="shared" si="79"/>
        <v>5.4</v>
      </c>
      <c r="BR82" s="18" t="str">
        <f t="shared" si="16"/>
        <v>叶仁群</v>
      </c>
      <c r="BS82" s="26">
        <f t="shared" si="80"/>
        <v>5.4</v>
      </c>
      <c r="BT82" s="18" t="str">
        <f t="shared" si="17"/>
        <v>田友米</v>
      </c>
      <c r="BU82" s="26">
        <f t="shared" si="81"/>
        <v>5.4</v>
      </c>
      <c r="BV82" s="18">
        <f t="shared" si="18"/>
        <v>11</v>
      </c>
      <c r="BW82" s="18" t="str">
        <f t="shared" si="19"/>
        <v>张玉婷</v>
      </c>
      <c r="BX82" s="26">
        <f t="shared" si="61"/>
        <v>9</v>
      </c>
      <c r="BY82" s="18" t="str">
        <f t="shared" si="20"/>
        <v>胡付松</v>
      </c>
      <c r="BZ82" s="26">
        <f t="shared" si="62"/>
        <v>9</v>
      </c>
      <c r="CA82" s="18" t="str">
        <f t="shared" si="21"/>
        <v>程长寿</v>
      </c>
      <c r="CB82" s="26">
        <f t="shared" si="63"/>
        <v>9</v>
      </c>
      <c r="CC82" s="18" t="str">
        <f t="shared" si="22"/>
        <v>王友春</v>
      </c>
      <c r="CD82" s="26">
        <f t="shared" si="64"/>
        <v>9</v>
      </c>
      <c r="CE82" s="18" t="str">
        <f t="shared" si="23"/>
        <v>叶仁群</v>
      </c>
      <c r="CF82" s="26">
        <f t="shared" si="65"/>
        <v>9</v>
      </c>
      <c r="CG82" s="18" t="str">
        <f t="shared" si="24"/>
        <v>田友米</v>
      </c>
      <c r="CH82" s="26">
        <f t="shared" si="66"/>
        <v>9</v>
      </c>
      <c r="CI82" s="18">
        <f t="shared" si="25"/>
        <v>11</v>
      </c>
      <c r="CJ82" s="18" t="str">
        <f t="shared" si="26"/>
        <v>张玉婷</v>
      </c>
      <c r="CK82" s="26">
        <f t="shared" si="67"/>
        <v>9</v>
      </c>
      <c r="CL82" s="18" t="str">
        <f t="shared" si="27"/>
        <v>胡付松</v>
      </c>
      <c r="CM82" s="26">
        <f t="shared" si="68"/>
        <v>9</v>
      </c>
      <c r="CN82" s="18" t="str">
        <f t="shared" si="28"/>
        <v>程长寿</v>
      </c>
      <c r="CO82" s="26">
        <f t="shared" si="69"/>
        <v>9</v>
      </c>
      <c r="CP82" s="18" t="str">
        <f t="shared" si="29"/>
        <v>王友春</v>
      </c>
      <c r="CQ82" s="26">
        <f t="shared" si="70"/>
        <v>9</v>
      </c>
      <c r="CR82" s="18" t="str">
        <f t="shared" si="30"/>
        <v>叶仁群</v>
      </c>
      <c r="CS82" s="26">
        <f t="shared" si="71"/>
        <v>9</v>
      </c>
      <c r="CT82" s="18" t="str">
        <f t="shared" si="31"/>
        <v>田友米</v>
      </c>
      <c r="CU82" s="26">
        <f t="shared" si="72"/>
        <v>9</v>
      </c>
    </row>
    <row r="83" spans="1:99" s="2" customFormat="1" ht="15.75">
      <c r="A83" s="42" t="s">
        <v>828</v>
      </c>
      <c r="B83" s="40" t="s">
        <v>259</v>
      </c>
      <c r="C83" s="59" t="s">
        <v>44</v>
      </c>
      <c r="D83" s="9" t="s">
        <v>8</v>
      </c>
      <c r="E83" s="8" t="str">
        <f t="shared" si="0"/>
        <v/>
      </c>
      <c r="F83" s="9" t="str">
        <f t="shared" si="32"/>
        <v/>
      </c>
      <c r="G83" s="10" t="str">
        <f t="shared" si="1"/>
        <v/>
      </c>
      <c r="H83" s="10">
        <f t="shared" si="33"/>
        <v>112</v>
      </c>
      <c r="I83" s="10">
        <f t="shared" si="2"/>
        <v>85</v>
      </c>
      <c r="J83" s="10">
        <f t="shared" si="34"/>
        <v>114</v>
      </c>
      <c r="K83" s="16">
        <f t="shared" si="35"/>
        <v>73.5</v>
      </c>
      <c r="L83" s="10">
        <f t="shared" si="36"/>
        <v>66</v>
      </c>
      <c r="M83" s="10">
        <f t="shared" si="37"/>
        <v>75.5</v>
      </c>
      <c r="N83" s="10">
        <f t="shared" si="38"/>
        <v>526</v>
      </c>
      <c r="O83" s="17" t="str">
        <f t="shared" si="39"/>
        <v>本科</v>
      </c>
      <c r="P83" s="18">
        <f>IF($D83="理科",IF(AND($N83&gt;=分数线!$C$2,$H83&gt;=分数线!$D$2),36,IF($H83&gt;=分数线!$D$2,18,0)),IF($D83="文科",IF(AND($N83&gt;=分数线!$C$3,$H83&gt;=分数线!$D$3),36,IF($H83&gt;=分数线!$D$3,18,0))))</f>
        <v>36</v>
      </c>
      <c r="Q83" s="18">
        <f>IF($D83="理科",IF(AND($N83&gt;=分数线!$C$2,I83&gt;=分数线!$E$2),36,IF(I83&gt;=分数线!$E$2,18,0)),IF($D83="文科",IF(AND($N83&gt;=分数线!$C$3,I83&gt;=分数线!$E$3),36,IF(I83&gt;=分数线!$E$3,18,0))))</f>
        <v>36</v>
      </c>
      <c r="R83" s="18">
        <f>IF($D83="理科",IF(AND($N83&gt;=分数线!$C$2,J83&gt;=分数线!$F$2),36,IF(J83&gt;=分数线!$F$2,18,0)),IF($D83="文科",IF(AND($N83&gt;=分数线!$C$3,J83&gt;=分数线!$F$3),36,IF(J83&gt;=分数线!$F$3,18,0))))</f>
        <v>36</v>
      </c>
      <c r="S83" s="18">
        <f>IF($D83="理科",IF(AND($N83&gt;=分数线!$C$2,K83&gt;=分数线!$G$2),36,IF(K83&gt;=分数线!$G$2,18,0)),IF($D83="文科",IF(AND($N83&gt;=分数线!$C$3,K83&gt;=分数线!$G$3),36,IF(K83&gt;=分数线!$G$3,18,0))))</f>
        <v>36</v>
      </c>
      <c r="T83" s="18">
        <f>IF($D83="理科",IF(AND($N83&gt;=分数线!$C$2,L83&gt;=分数线!$H$2),36,IF(L83&gt;=分数线!$H$2,18,0)),IF($D83="文科",IF(AND($N83&gt;=分数线!$C$3,L83&gt;=分数线!$H$3),36,IF(L83&gt;=分数线!$H$3,18,0))))</f>
        <v>36</v>
      </c>
      <c r="U83" s="18">
        <f>IF($D83="理科",IF(AND($N83&gt;=分数线!$C$2,M83&gt;=分数线!$I$2),36,IF(M83&gt;=分数线!$I$2,18,0)),IF($D83="文科",IF(AND($N83&gt;=分数线!$C$3,M83&gt;=分数线!$I$3),36,IF(M83&gt;=分数线!$I$3,18,0))))</f>
        <v>36</v>
      </c>
      <c r="V83" s="18">
        <f t="shared" si="40"/>
        <v>0</v>
      </c>
      <c r="W83" s="18" t="e">
        <f t="shared" si="41"/>
        <v>#N/A</v>
      </c>
      <c r="X83" s="26">
        <f t="shared" si="42"/>
        <v>3.6</v>
      </c>
      <c r="Y83" s="18" t="e">
        <f t="shared" si="43"/>
        <v>#N/A</v>
      </c>
      <c r="Z83" s="26">
        <f t="shared" si="44"/>
        <v>3.6</v>
      </c>
      <c r="AA83" s="18" t="e">
        <f t="shared" si="45"/>
        <v>#N/A</v>
      </c>
      <c r="AB83" s="26">
        <f t="shared" si="83"/>
        <v>3.6</v>
      </c>
      <c r="AC83" s="18" t="str">
        <f t="shared" si="46"/>
        <v>郑永朝</v>
      </c>
      <c r="AD83" s="26">
        <f t="shared" si="84"/>
        <v>3.6</v>
      </c>
      <c r="AE83" s="18" t="str">
        <f t="shared" si="47"/>
        <v>叶仁群</v>
      </c>
      <c r="AF83" s="26">
        <f t="shared" si="85"/>
        <v>3.6</v>
      </c>
      <c r="AG83" s="18" t="str">
        <f t="shared" si="48"/>
        <v>辜英琼</v>
      </c>
      <c r="AH83" s="26">
        <f t="shared" si="86"/>
        <v>3.6</v>
      </c>
      <c r="AI83" s="18" t="str">
        <f t="shared" si="49"/>
        <v>11</v>
      </c>
      <c r="AJ83" s="18" t="str">
        <f t="shared" si="50"/>
        <v>张玉婷</v>
      </c>
      <c r="AK83" s="26">
        <f t="shared" si="51"/>
        <v>3.6</v>
      </c>
      <c r="AL83" s="18" t="str">
        <f t="shared" si="52"/>
        <v>胡付松</v>
      </c>
      <c r="AM83" s="26">
        <f t="shared" si="53"/>
        <v>3.6</v>
      </c>
      <c r="AN83" s="18" t="str">
        <f t="shared" si="54"/>
        <v>程长寿</v>
      </c>
      <c r="AO83" s="26">
        <f t="shared" si="87"/>
        <v>3.6</v>
      </c>
      <c r="AP83" s="18" t="str">
        <f t="shared" si="55"/>
        <v>郑永朝</v>
      </c>
      <c r="AQ83" s="26">
        <f t="shared" si="88"/>
        <v>3.6</v>
      </c>
      <c r="AR83" s="18" t="str">
        <f t="shared" si="56"/>
        <v>叶仁群</v>
      </c>
      <c r="AS83" s="26">
        <f t="shared" si="89"/>
        <v>3.6</v>
      </c>
      <c r="AT83" s="18" t="str">
        <f t="shared" si="3"/>
        <v>辜英琼</v>
      </c>
      <c r="AU83" s="26">
        <f t="shared" si="90"/>
        <v>3.6</v>
      </c>
      <c r="AV83" s="18" t="str">
        <f t="shared" si="4"/>
        <v>11</v>
      </c>
      <c r="AW83" s="18" t="str">
        <f t="shared" si="5"/>
        <v>张玉婷</v>
      </c>
      <c r="AX83" s="26">
        <f t="shared" si="57"/>
        <v>5.3999999999999995</v>
      </c>
      <c r="AY83" s="18" t="str">
        <f t="shared" si="6"/>
        <v>胡付松</v>
      </c>
      <c r="AZ83" s="26">
        <f t="shared" si="58"/>
        <v>5.3999999999999995</v>
      </c>
      <c r="BA83" s="18" t="str">
        <f t="shared" si="7"/>
        <v>程长寿</v>
      </c>
      <c r="BB83" s="26">
        <f t="shared" si="82"/>
        <v>5.4</v>
      </c>
      <c r="BC83" s="18" t="str">
        <f t="shared" si="8"/>
        <v>郑永朝</v>
      </c>
      <c r="BD83" s="26">
        <f t="shared" si="75"/>
        <v>5.4</v>
      </c>
      <c r="BE83" s="18" t="str">
        <f t="shared" si="9"/>
        <v>叶仁群</v>
      </c>
      <c r="BF83" s="26">
        <f t="shared" si="76"/>
        <v>5.4</v>
      </c>
      <c r="BG83" s="18" t="str">
        <f t="shared" si="10"/>
        <v>杨建</v>
      </c>
      <c r="BH83" s="26">
        <f t="shared" si="77"/>
        <v>5.4</v>
      </c>
      <c r="BI83" s="18">
        <f t="shared" si="11"/>
        <v>11</v>
      </c>
      <c r="BJ83" s="18" t="str">
        <f t="shared" si="12"/>
        <v>张玉婷</v>
      </c>
      <c r="BK83" s="26">
        <f t="shared" si="59"/>
        <v>5.3999999999999995</v>
      </c>
      <c r="BL83" s="18" t="str">
        <f t="shared" si="13"/>
        <v>胡付松</v>
      </c>
      <c r="BM83" s="26">
        <f t="shared" si="60"/>
        <v>5.3999999999999995</v>
      </c>
      <c r="BN83" s="18" t="str">
        <f t="shared" si="14"/>
        <v>程长寿</v>
      </c>
      <c r="BO83" s="26">
        <f t="shared" si="78"/>
        <v>5.4</v>
      </c>
      <c r="BP83" s="18" t="str">
        <f t="shared" si="15"/>
        <v>郑永朝</v>
      </c>
      <c r="BQ83" s="26">
        <f t="shared" si="79"/>
        <v>5.4</v>
      </c>
      <c r="BR83" s="18" t="str">
        <f t="shared" si="16"/>
        <v>叶仁群</v>
      </c>
      <c r="BS83" s="26">
        <f t="shared" si="80"/>
        <v>5.4</v>
      </c>
      <c r="BT83" s="18" t="str">
        <f t="shared" si="17"/>
        <v>田友米</v>
      </c>
      <c r="BU83" s="26">
        <f t="shared" si="81"/>
        <v>5.4</v>
      </c>
      <c r="BV83" s="18">
        <f t="shared" si="18"/>
        <v>11</v>
      </c>
      <c r="BW83" s="18" t="str">
        <f t="shared" si="19"/>
        <v>张玉婷</v>
      </c>
      <c r="BX83" s="26">
        <f t="shared" si="61"/>
        <v>9</v>
      </c>
      <c r="BY83" s="18" t="str">
        <f t="shared" si="20"/>
        <v>胡付松</v>
      </c>
      <c r="BZ83" s="26">
        <f t="shared" si="62"/>
        <v>9</v>
      </c>
      <c r="CA83" s="18" t="str">
        <f t="shared" si="21"/>
        <v>程长寿</v>
      </c>
      <c r="CB83" s="26">
        <f t="shared" si="63"/>
        <v>9</v>
      </c>
      <c r="CC83" s="18" t="str">
        <f t="shared" si="22"/>
        <v>王友春</v>
      </c>
      <c r="CD83" s="26">
        <f t="shared" si="64"/>
        <v>9</v>
      </c>
      <c r="CE83" s="18" t="str">
        <f t="shared" si="23"/>
        <v>叶仁群</v>
      </c>
      <c r="CF83" s="26">
        <f t="shared" si="65"/>
        <v>9</v>
      </c>
      <c r="CG83" s="18" t="str">
        <f t="shared" si="24"/>
        <v>田友米</v>
      </c>
      <c r="CH83" s="26">
        <f t="shared" si="66"/>
        <v>9</v>
      </c>
      <c r="CI83" s="18">
        <f t="shared" si="25"/>
        <v>11</v>
      </c>
      <c r="CJ83" s="18" t="str">
        <f t="shared" si="26"/>
        <v>张玉婷</v>
      </c>
      <c r="CK83" s="26">
        <f t="shared" si="67"/>
        <v>9</v>
      </c>
      <c r="CL83" s="18" t="str">
        <f t="shared" si="27"/>
        <v>胡付松</v>
      </c>
      <c r="CM83" s="26">
        <f t="shared" si="68"/>
        <v>9</v>
      </c>
      <c r="CN83" s="18" t="str">
        <f t="shared" si="28"/>
        <v>程长寿</v>
      </c>
      <c r="CO83" s="26">
        <f t="shared" si="69"/>
        <v>9</v>
      </c>
      <c r="CP83" s="18" t="str">
        <f t="shared" si="29"/>
        <v>王友春</v>
      </c>
      <c r="CQ83" s="26">
        <f t="shared" si="70"/>
        <v>9</v>
      </c>
      <c r="CR83" s="18" t="str">
        <f t="shared" si="30"/>
        <v>叶仁群</v>
      </c>
      <c r="CS83" s="26">
        <f t="shared" si="71"/>
        <v>9</v>
      </c>
      <c r="CT83" s="18" t="str">
        <f t="shared" si="31"/>
        <v>田友米</v>
      </c>
      <c r="CU83" s="26">
        <f t="shared" si="72"/>
        <v>9</v>
      </c>
    </row>
    <row r="84" spans="1:99" s="2" customFormat="1" ht="15.75">
      <c r="A84" s="42" t="s">
        <v>829</v>
      </c>
      <c r="B84" s="40" t="s">
        <v>260</v>
      </c>
      <c r="C84" s="59" t="s">
        <v>44</v>
      </c>
      <c r="D84" s="9" t="s">
        <v>8</v>
      </c>
      <c r="E84" s="8" t="str">
        <f t="shared" si="0"/>
        <v/>
      </c>
      <c r="F84" s="9">
        <f t="shared" si="32"/>
        <v>0.8</v>
      </c>
      <c r="G84" s="10" t="str">
        <f t="shared" si="1"/>
        <v/>
      </c>
      <c r="H84" s="10">
        <f t="shared" si="33"/>
        <v>105</v>
      </c>
      <c r="I84" s="10">
        <f t="shared" si="2"/>
        <v>112</v>
      </c>
      <c r="J84" s="10">
        <f t="shared" si="34"/>
        <v>103</v>
      </c>
      <c r="K84" s="16">
        <f t="shared" si="35"/>
        <v>60</v>
      </c>
      <c r="L84" s="10">
        <f t="shared" si="36"/>
        <v>73</v>
      </c>
      <c r="M84" s="10">
        <f t="shared" si="37"/>
        <v>73</v>
      </c>
      <c r="N84" s="10">
        <f t="shared" si="38"/>
        <v>526</v>
      </c>
      <c r="O84" s="17" t="str">
        <f t="shared" si="39"/>
        <v>本科</v>
      </c>
      <c r="P84" s="18">
        <f>IF($D84="理科",IF(AND($N84&gt;=分数线!$C$2,$H84&gt;=分数线!$D$2),36,IF($H84&gt;=分数线!$D$2,18,0)),IF($D84="文科",IF(AND($N84&gt;=分数线!$C$3,$H84&gt;=分数线!$D$3),36,IF($H84&gt;=分数线!$D$3,18,0))))</f>
        <v>36</v>
      </c>
      <c r="Q84" s="18">
        <f>IF($D84="理科",IF(AND($N84&gt;=分数线!$C$2,I84&gt;=分数线!$E$2),36,IF(I84&gt;=分数线!$E$2,18,0)),IF($D84="文科",IF(AND($N84&gt;=分数线!$C$3,I84&gt;=分数线!$E$3),36,IF(I84&gt;=分数线!$E$3,18,0))))</f>
        <v>36</v>
      </c>
      <c r="R84" s="18">
        <f>IF($D84="理科",IF(AND($N84&gt;=分数线!$C$2,J84&gt;=分数线!$F$2),36,IF(J84&gt;=分数线!$F$2,18,0)),IF($D84="文科",IF(AND($N84&gt;=分数线!$C$3,J84&gt;=分数线!$F$3),36,IF(J84&gt;=分数线!$F$3,18,0))))</f>
        <v>36</v>
      </c>
      <c r="S84" s="18">
        <f>IF($D84="理科",IF(AND($N84&gt;=分数线!$C$2,K84&gt;=分数线!$G$2),36,IF(K84&gt;=分数线!$G$2,18,0)),IF($D84="文科",IF(AND($N84&gt;=分数线!$C$3,K84&gt;=分数线!$G$3),36,IF(K84&gt;=分数线!$G$3,18,0))))</f>
        <v>36</v>
      </c>
      <c r="T84" s="18">
        <f>IF($D84="理科",IF(AND($N84&gt;=分数线!$C$2,L84&gt;=分数线!$H$2),36,IF(L84&gt;=分数线!$H$2,18,0)),IF($D84="文科",IF(AND($N84&gt;=分数线!$C$3,L84&gt;=分数线!$H$3),36,IF(L84&gt;=分数线!$H$3,18,0))))</f>
        <v>36</v>
      </c>
      <c r="U84" s="18">
        <f>IF($D84="理科",IF(AND($N84&gt;=分数线!$C$2,M84&gt;=分数线!$I$2),36,IF(M84&gt;=分数线!$I$2,18,0)),IF($D84="文科",IF(AND($N84&gt;=分数线!$C$3,M84&gt;=分数线!$I$3),36,IF(M84&gt;=分数线!$I$3,18,0))))</f>
        <v>36</v>
      </c>
      <c r="V84" s="18">
        <f t="shared" si="40"/>
        <v>12</v>
      </c>
      <c r="W84" s="18" t="str">
        <f t="shared" si="41"/>
        <v>何苗</v>
      </c>
      <c r="X84" s="26">
        <f t="shared" si="42"/>
        <v>3.6</v>
      </c>
      <c r="Y84" s="18" t="str">
        <f t="shared" si="43"/>
        <v>黄金华</v>
      </c>
      <c r="Z84" s="26">
        <f t="shared" si="44"/>
        <v>3.6</v>
      </c>
      <c r="AA84" s="18" t="str">
        <f t="shared" si="45"/>
        <v>向翠琳</v>
      </c>
      <c r="AB84" s="26">
        <f t="shared" si="83"/>
        <v>3.6</v>
      </c>
      <c r="AC84" s="18" t="str">
        <f t="shared" si="46"/>
        <v>兰阿布</v>
      </c>
      <c r="AD84" s="26">
        <f t="shared" si="84"/>
        <v>3.6</v>
      </c>
      <c r="AE84" s="18" t="str">
        <f t="shared" si="47"/>
        <v>郑富全</v>
      </c>
      <c r="AF84" s="26">
        <f t="shared" si="85"/>
        <v>3.6</v>
      </c>
      <c r="AG84" s="18" t="str">
        <f t="shared" si="48"/>
        <v>卢祥</v>
      </c>
      <c r="AH84" s="26">
        <f t="shared" si="86"/>
        <v>3.6</v>
      </c>
      <c r="AI84" s="18" t="str">
        <f t="shared" si="49"/>
        <v>12</v>
      </c>
      <c r="AJ84" s="18" t="str">
        <f t="shared" si="50"/>
        <v>何苗</v>
      </c>
      <c r="AK84" s="26">
        <f t="shared" si="51"/>
        <v>3.6</v>
      </c>
      <c r="AL84" s="18" t="str">
        <f t="shared" si="52"/>
        <v>黄金华</v>
      </c>
      <c r="AM84" s="26">
        <f t="shared" si="53"/>
        <v>3.6</v>
      </c>
      <c r="AN84" s="18" t="str">
        <f t="shared" si="54"/>
        <v>向翠琳</v>
      </c>
      <c r="AO84" s="26">
        <f t="shared" si="87"/>
        <v>3.6</v>
      </c>
      <c r="AP84" s="18" t="str">
        <f t="shared" si="55"/>
        <v>兰阿布</v>
      </c>
      <c r="AQ84" s="26">
        <f t="shared" si="88"/>
        <v>3.6</v>
      </c>
      <c r="AR84" s="18" t="str">
        <f t="shared" si="56"/>
        <v>郑富全</v>
      </c>
      <c r="AS84" s="26">
        <f t="shared" si="89"/>
        <v>3.6</v>
      </c>
      <c r="AT84" s="18" t="str">
        <f t="shared" si="3"/>
        <v>卢祥</v>
      </c>
      <c r="AU84" s="26">
        <f t="shared" si="90"/>
        <v>3.6</v>
      </c>
      <c r="AV84" s="18" t="str">
        <f t="shared" si="4"/>
        <v>12</v>
      </c>
      <c r="AW84" s="18" t="str">
        <f t="shared" si="5"/>
        <v>朱霞</v>
      </c>
      <c r="AX84" s="26">
        <f t="shared" si="57"/>
        <v>5.3999999999999995</v>
      </c>
      <c r="AY84" s="18" t="str">
        <f t="shared" si="6"/>
        <v>黄金华</v>
      </c>
      <c r="AZ84" s="26">
        <f t="shared" si="58"/>
        <v>5.3999999999999995</v>
      </c>
      <c r="BA84" s="18" t="str">
        <f t="shared" si="7"/>
        <v>程长寿</v>
      </c>
      <c r="BB84" s="26">
        <f t="shared" si="82"/>
        <v>5.4</v>
      </c>
      <c r="BC84" s="18" t="str">
        <f t="shared" si="8"/>
        <v>兰阿布</v>
      </c>
      <c r="BD84" s="26">
        <f t="shared" si="75"/>
        <v>5.4</v>
      </c>
      <c r="BE84" s="18" t="str">
        <f t="shared" si="9"/>
        <v>郑富全</v>
      </c>
      <c r="BF84" s="26">
        <f t="shared" si="76"/>
        <v>5.4</v>
      </c>
      <c r="BG84" s="18" t="str">
        <f t="shared" si="10"/>
        <v>卢祥</v>
      </c>
      <c r="BH84" s="26">
        <f t="shared" si="77"/>
        <v>5.4</v>
      </c>
      <c r="BI84" s="18">
        <f t="shared" si="11"/>
        <v>12</v>
      </c>
      <c r="BJ84" s="18" t="str">
        <f t="shared" si="12"/>
        <v>朱霞</v>
      </c>
      <c r="BK84" s="26">
        <f t="shared" si="59"/>
        <v>5.3999999999999995</v>
      </c>
      <c r="BL84" s="18" t="str">
        <f t="shared" si="13"/>
        <v>黄金华</v>
      </c>
      <c r="BM84" s="26">
        <f t="shared" si="60"/>
        <v>5.3999999999999995</v>
      </c>
      <c r="BN84" s="18" t="str">
        <f t="shared" si="14"/>
        <v>程长寿</v>
      </c>
      <c r="BO84" s="26">
        <f t="shared" si="78"/>
        <v>5.4</v>
      </c>
      <c r="BP84" s="18" t="str">
        <f t="shared" si="15"/>
        <v>兰阿布</v>
      </c>
      <c r="BQ84" s="26">
        <f t="shared" si="79"/>
        <v>5.4</v>
      </c>
      <c r="BR84" s="18" t="str">
        <f t="shared" si="16"/>
        <v>郑富全</v>
      </c>
      <c r="BS84" s="26">
        <f t="shared" si="80"/>
        <v>5.4</v>
      </c>
      <c r="BT84" s="18" t="str">
        <f t="shared" si="17"/>
        <v>卢祥</v>
      </c>
      <c r="BU84" s="26">
        <f t="shared" si="81"/>
        <v>5.4</v>
      </c>
      <c r="BV84" s="18">
        <f t="shared" si="18"/>
        <v>12</v>
      </c>
      <c r="BW84" s="18" t="str">
        <f t="shared" si="19"/>
        <v>朱霞</v>
      </c>
      <c r="BX84" s="26">
        <f t="shared" si="61"/>
        <v>9</v>
      </c>
      <c r="BY84" s="18" t="str">
        <f t="shared" si="20"/>
        <v>黄金华</v>
      </c>
      <c r="BZ84" s="26">
        <f t="shared" si="62"/>
        <v>9</v>
      </c>
      <c r="CA84" s="18" t="str">
        <f t="shared" si="21"/>
        <v>程长寿</v>
      </c>
      <c r="CB84" s="26">
        <f t="shared" si="63"/>
        <v>9</v>
      </c>
      <c r="CC84" s="18" t="str">
        <f t="shared" si="22"/>
        <v>兰阿布</v>
      </c>
      <c r="CD84" s="26">
        <f t="shared" si="64"/>
        <v>9</v>
      </c>
      <c r="CE84" s="18" t="str">
        <f t="shared" si="23"/>
        <v>郑富全</v>
      </c>
      <c r="CF84" s="26">
        <f t="shared" si="65"/>
        <v>9</v>
      </c>
      <c r="CG84" s="18" t="str">
        <f t="shared" si="24"/>
        <v>卢祥</v>
      </c>
      <c r="CH84" s="26">
        <f t="shared" si="66"/>
        <v>9</v>
      </c>
      <c r="CI84" s="18">
        <f t="shared" si="25"/>
        <v>12</v>
      </c>
      <c r="CJ84" s="18" t="str">
        <f t="shared" si="26"/>
        <v>朱霞</v>
      </c>
      <c r="CK84" s="26">
        <f t="shared" si="67"/>
        <v>9</v>
      </c>
      <c r="CL84" s="18" t="str">
        <f t="shared" si="27"/>
        <v>黄金华</v>
      </c>
      <c r="CM84" s="26">
        <f t="shared" si="68"/>
        <v>9</v>
      </c>
      <c r="CN84" s="18" t="str">
        <f t="shared" si="28"/>
        <v>程长寿</v>
      </c>
      <c r="CO84" s="26">
        <f t="shared" si="69"/>
        <v>9</v>
      </c>
      <c r="CP84" s="18" t="str">
        <f t="shared" si="29"/>
        <v>兰阿布</v>
      </c>
      <c r="CQ84" s="26">
        <f t="shared" si="70"/>
        <v>9</v>
      </c>
      <c r="CR84" s="18" t="str">
        <f t="shared" si="30"/>
        <v>郑富全</v>
      </c>
      <c r="CS84" s="26">
        <f t="shared" si="71"/>
        <v>9</v>
      </c>
      <c r="CT84" s="18" t="str">
        <f t="shared" si="31"/>
        <v>卢祥</v>
      </c>
      <c r="CU84" s="26">
        <f t="shared" si="72"/>
        <v>9</v>
      </c>
    </row>
    <row r="85" spans="1:99" s="2" customFormat="1" ht="15.75">
      <c r="A85" s="42" t="s">
        <v>830</v>
      </c>
      <c r="B85" s="40" t="s">
        <v>261</v>
      </c>
      <c r="C85" s="59" t="s">
        <v>44</v>
      </c>
      <c r="D85" s="9" t="s">
        <v>8</v>
      </c>
      <c r="E85" s="8" t="str">
        <f t="shared" si="0"/>
        <v/>
      </c>
      <c r="F85" s="9">
        <f t="shared" si="32"/>
        <v>1</v>
      </c>
      <c r="G85" s="10" t="str">
        <f t="shared" si="1"/>
        <v/>
      </c>
      <c r="H85" s="10">
        <f t="shared" si="33"/>
        <v>110</v>
      </c>
      <c r="I85" s="10">
        <f t="shared" si="2"/>
        <v>86</v>
      </c>
      <c r="J85" s="10">
        <f t="shared" si="34"/>
        <v>128</v>
      </c>
      <c r="K85" s="16">
        <f t="shared" si="35"/>
        <v>60.5</v>
      </c>
      <c r="L85" s="10">
        <f t="shared" si="36"/>
        <v>66</v>
      </c>
      <c r="M85" s="10">
        <f t="shared" si="37"/>
        <v>72</v>
      </c>
      <c r="N85" s="10">
        <f t="shared" si="38"/>
        <v>523</v>
      </c>
      <c r="O85" s="17" t="str">
        <f t="shared" si="39"/>
        <v>本科</v>
      </c>
      <c r="P85" s="18">
        <f>IF($D85="理科",IF(AND($N85&gt;=分数线!$C$2,$H85&gt;=分数线!$D$2),36,IF($H85&gt;=分数线!$D$2,18,0)),IF($D85="文科",IF(AND($N85&gt;=分数线!$C$3,$H85&gt;=分数线!$D$3),36,IF($H85&gt;=分数线!$D$3,18,0))))</f>
        <v>36</v>
      </c>
      <c r="Q85" s="18">
        <f>IF($D85="理科",IF(AND($N85&gt;=分数线!$C$2,I85&gt;=分数线!$E$2),36,IF(I85&gt;=分数线!$E$2,18,0)),IF($D85="文科",IF(AND($N85&gt;=分数线!$C$3,I85&gt;=分数线!$E$3),36,IF(I85&gt;=分数线!$E$3,18,0))))</f>
        <v>36</v>
      </c>
      <c r="R85" s="18">
        <f>IF($D85="理科",IF(AND($N85&gt;=分数线!$C$2,J85&gt;=分数线!$F$2),36,IF(J85&gt;=分数线!$F$2,18,0)),IF($D85="文科",IF(AND($N85&gt;=分数线!$C$3,J85&gt;=分数线!$F$3),36,IF(J85&gt;=分数线!$F$3,18,0))))</f>
        <v>36</v>
      </c>
      <c r="S85" s="18">
        <f>IF($D85="理科",IF(AND($N85&gt;=分数线!$C$2,K85&gt;=分数线!$G$2),36,IF(K85&gt;=分数线!$G$2,18,0)),IF($D85="文科",IF(AND($N85&gt;=分数线!$C$3,K85&gt;=分数线!$G$3),36,IF(K85&gt;=分数线!$G$3,18,0))))</f>
        <v>36</v>
      </c>
      <c r="T85" s="18">
        <f>IF($D85="理科",IF(AND($N85&gt;=分数线!$C$2,L85&gt;=分数线!$H$2),36,IF(L85&gt;=分数线!$H$2,18,0)),IF($D85="文科",IF(AND($N85&gt;=分数线!$C$3,L85&gt;=分数线!$H$3),36,IF(L85&gt;=分数线!$H$3,18,0))))</f>
        <v>36</v>
      </c>
      <c r="U85" s="18">
        <f>IF($D85="理科",IF(AND($N85&gt;=分数线!$C$2,M85&gt;=分数线!$I$2),36,IF(M85&gt;=分数线!$I$2,18,0)),IF($D85="文科",IF(AND($N85&gt;=分数线!$C$3,M85&gt;=分数线!$I$3),36,IF(M85&gt;=分数线!$I$3,18,0))))</f>
        <v>36</v>
      </c>
      <c r="V85" s="18">
        <f t="shared" si="40"/>
        <v>10</v>
      </c>
      <c r="W85" s="18" t="str">
        <f t="shared" si="41"/>
        <v>向美娟</v>
      </c>
      <c r="X85" s="26">
        <f t="shared" si="42"/>
        <v>3.6</v>
      </c>
      <c r="Y85" s="18" t="str">
        <f t="shared" si="43"/>
        <v>徐万雄</v>
      </c>
      <c r="Z85" s="26">
        <f t="shared" si="44"/>
        <v>3.6</v>
      </c>
      <c r="AA85" s="18" t="str">
        <f t="shared" si="45"/>
        <v>聂艳梅</v>
      </c>
      <c r="AB85" s="26">
        <f t="shared" si="83"/>
        <v>3.6</v>
      </c>
      <c r="AC85" s="18" t="str">
        <f t="shared" si="46"/>
        <v>郑永朝</v>
      </c>
      <c r="AD85" s="26">
        <f t="shared" si="84"/>
        <v>3.6</v>
      </c>
      <c r="AE85" s="18" t="str">
        <f t="shared" si="47"/>
        <v>陈文惠</v>
      </c>
      <c r="AF85" s="26">
        <f t="shared" si="85"/>
        <v>3.6</v>
      </c>
      <c r="AG85" s="18" t="str">
        <f t="shared" si="48"/>
        <v>田友米</v>
      </c>
      <c r="AH85" s="26">
        <f t="shared" si="86"/>
        <v>3.6</v>
      </c>
      <c r="AI85" s="18" t="str">
        <f t="shared" si="49"/>
        <v>10</v>
      </c>
      <c r="AJ85" s="18" t="str">
        <f t="shared" si="50"/>
        <v>向美娟</v>
      </c>
      <c r="AK85" s="26">
        <f t="shared" si="51"/>
        <v>3.6</v>
      </c>
      <c r="AL85" s="18" t="str">
        <f t="shared" si="52"/>
        <v>徐万雄</v>
      </c>
      <c r="AM85" s="26">
        <f t="shared" si="53"/>
        <v>3.6</v>
      </c>
      <c r="AN85" s="18" t="str">
        <f t="shared" si="54"/>
        <v>聂艳梅</v>
      </c>
      <c r="AO85" s="26">
        <f t="shared" si="87"/>
        <v>3.6</v>
      </c>
      <c r="AP85" s="18" t="str">
        <f t="shared" si="55"/>
        <v>郑永朝</v>
      </c>
      <c r="AQ85" s="26">
        <f t="shared" si="88"/>
        <v>3.6</v>
      </c>
      <c r="AR85" s="18" t="str">
        <f t="shared" si="56"/>
        <v>陈文惠</v>
      </c>
      <c r="AS85" s="26">
        <f t="shared" si="89"/>
        <v>3.6</v>
      </c>
      <c r="AT85" s="18" t="str">
        <f t="shared" si="3"/>
        <v>田友米</v>
      </c>
      <c r="AU85" s="26">
        <f t="shared" si="90"/>
        <v>3.6</v>
      </c>
      <c r="AV85" s="18" t="str">
        <f t="shared" si="4"/>
        <v>10</v>
      </c>
      <c r="AW85" s="18" t="str">
        <f t="shared" si="5"/>
        <v>向美娟</v>
      </c>
      <c r="AX85" s="26">
        <f t="shared" si="57"/>
        <v>5.3999999999999995</v>
      </c>
      <c r="AY85" s="18" t="str">
        <f t="shared" si="6"/>
        <v>徐万雄</v>
      </c>
      <c r="AZ85" s="26">
        <f t="shared" si="58"/>
        <v>5.3999999999999995</v>
      </c>
      <c r="BA85" s="18" t="str">
        <f t="shared" si="7"/>
        <v>赵顺诚</v>
      </c>
      <c r="BB85" s="26">
        <f t="shared" si="82"/>
        <v>5.4</v>
      </c>
      <c r="BC85" s="18" t="str">
        <f t="shared" si="8"/>
        <v>王玉强</v>
      </c>
      <c r="BD85" s="26">
        <f t="shared" si="75"/>
        <v>5.4</v>
      </c>
      <c r="BE85" s="18" t="str">
        <f t="shared" si="9"/>
        <v>陈文惠</v>
      </c>
      <c r="BF85" s="26">
        <f t="shared" si="76"/>
        <v>5.4</v>
      </c>
      <c r="BG85" s="18" t="str">
        <f t="shared" si="10"/>
        <v>田友米</v>
      </c>
      <c r="BH85" s="26">
        <f t="shared" si="77"/>
        <v>5.4</v>
      </c>
      <c r="BI85" s="18">
        <f t="shared" si="11"/>
        <v>10</v>
      </c>
      <c r="BJ85" s="18" t="str">
        <f t="shared" si="12"/>
        <v>向美娟</v>
      </c>
      <c r="BK85" s="26">
        <f t="shared" si="59"/>
        <v>5.3999999999999995</v>
      </c>
      <c r="BL85" s="18" t="str">
        <f t="shared" si="13"/>
        <v>徐万雄</v>
      </c>
      <c r="BM85" s="26">
        <f t="shared" si="60"/>
        <v>5.3999999999999995</v>
      </c>
      <c r="BN85" s="18" t="str">
        <f t="shared" si="14"/>
        <v>赵顺诚</v>
      </c>
      <c r="BO85" s="26">
        <f t="shared" si="78"/>
        <v>5.4</v>
      </c>
      <c r="BP85" s="18" t="str">
        <f t="shared" si="15"/>
        <v>郑永朝</v>
      </c>
      <c r="BQ85" s="26">
        <f t="shared" si="79"/>
        <v>5.4</v>
      </c>
      <c r="BR85" s="18" t="str">
        <f t="shared" si="16"/>
        <v>陈文惠</v>
      </c>
      <c r="BS85" s="26">
        <f t="shared" si="80"/>
        <v>5.4</v>
      </c>
      <c r="BT85" s="18" t="str">
        <f t="shared" si="17"/>
        <v>田友米</v>
      </c>
      <c r="BU85" s="26">
        <f t="shared" si="81"/>
        <v>5.4</v>
      </c>
      <c r="BV85" s="18">
        <f t="shared" si="18"/>
        <v>10</v>
      </c>
      <c r="BW85" s="18" t="str">
        <f t="shared" si="19"/>
        <v>向美娟</v>
      </c>
      <c r="BX85" s="26">
        <f t="shared" si="61"/>
        <v>9</v>
      </c>
      <c r="BY85" s="18" t="str">
        <f t="shared" si="20"/>
        <v>潘勇</v>
      </c>
      <c r="BZ85" s="26">
        <f t="shared" si="62"/>
        <v>9</v>
      </c>
      <c r="CA85" s="18" t="str">
        <f t="shared" si="21"/>
        <v>赵顺诚</v>
      </c>
      <c r="CB85" s="26">
        <f t="shared" si="63"/>
        <v>9</v>
      </c>
      <c r="CC85" s="18" t="str">
        <f t="shared" si="22"/>
        <v>王友春</v>
      </c>
      <c r="CD85" s="26">
        <f t="shared" si="64"/>
        <v>9</v>
      </c>
      <c r="CE85" s="18" t="str">
        <f t="shared" si="23"/>
        <v>陈文惠</v>
      </c>
      <c r="CF85" s="26">
        <f t="shared" si="65"/>
        <v>9</v>
      </c>
      <c r="CG85" s="18" t="str">
        <f t="shared" si="24"/>
        <v>田友米</v>
      </c>
      <c r="CH85" s="26">
        <f t="shared" si="66"/>
        <v>9</v>
      </c>
      <c r="CI85" s="18">
        <f t="shared" si="25"/>
        <v>10</v>
      </c>
      <c r="CJ85" s="18" t="str">
        <f t="shared" si="26"/>
        <v>向美娟</v>
      </c>
      <c r="CK85" s="26">
        <f t="shared" si="67"/>
        <v>9</v>
      </c>
      <c r="CL85" s="18" t="str">
        <f t="shared" si="27"/>
        <v>潘勇</v>
      </c>
      <c r="CM85" s="26">
        <f t="shared" si="68"/>
        <v>9</v>
      </c>
      <c r="CN85" s="18" t="str">
        <f t="shared" si="28"/>
        <v>赵顺诚</v>
      </c>
      <c r="CO85" s="26">
        <f t="shared" si="69"/>
        <v>9</v>
      </c>
      <c r="CP85" s="18" t="str">
        <f t="shared" si="29"/>
        <v>王友春</v>
      </c>
      <c r="CQ85" s="26">
        <f t="shared" si="70"/>
        <v>9</v>
      </c>
      <c r="CR85" s="18" t="str">
        <f t="shared" si="30"/>
        <v>陈文惠</v>
      </c>
      <c r="CS85" s="26">
        <f t="shared" si="71"/>
        <v>9</v>
      </c>
      <c r="CT85" s="18" t="str">
        <f t="shared" si="31"/>
        <v>田友米</v>
      </c>
      <c r="CU85" s="26">
        <f t="shared" si="72"/>
        <v>9</v>
      </c>
    </row>
    <row r="86" spans="1:99" s="2" customFormat="1" ht="15.75">
      <c r="A86" s="42" t="s">
        <v>831</v>
      </c>
      <c r="B86" s="40" t="s">
        <v>262</v>
      </c>
      <c r="C86" s="59" t="s">
        <v>44</v>
      </c>
      <c r="D86" s="9" t="s">
        <v>8</v>
      </c>
      <c r="E86" s="8" t="str">
        <f t="shared" si="0"/>
        <v/>
      </c>
      <c r="F86" s="9">
        <f t="shared" si="32"/>
        <v>1</v>
      </c>
      <c r="G86" s="10">
        <f t="shared" si="1"/>
        <v>1</v>
      </c>
      <c r="H86" s="10">
        <f t="shared" si="33"/>
        <v>108</v>
      </c>
      <c r="I86" s="10">
        <f t="shared" si="2"/>
        <v>92</v>
      </c>
      <c r="J86" s="10">
        <f t="shared" si="34"/>
        <v>99</v>
      </c>
      <c r="K86" s="16">
        <f t="shared" si="35"/>
        <v>80.5</v>
      </c>
      <c r="L86" s="10">
        <f t="shared" si="36"/>
        <v>65</v>
      </c>
      <c r="M86" s="10">
        <f t="shared" si="37"/>
        <v>75</v>
      </c>
      <c r="N86" s="10">
        <f t="shared" si="38"/>
        <v>520</v>
      </c>
      <c r="O86" s="17" t="str">
        <f t="shared" si="39"/>
        <v>本科</v>
      </c>
      <c r="P86" s="18">
        <f>IF($D86="理科",IF(AND($N86&gt;=分数线!$C$2,$H86&gt;=分数线!$D$2),36,IF($H86&gt;=分数线!$D$2,18,0)),IF($D86="文科",IF(AND($N86&gt;=分数线!$C$3,$H86&gt;=分数线!$D$3),36,IF($H86&gt;=分数线!$D$3,18,0))))</f>
        <v>36</v>
      </c>
      <c r="Q86" s="18">
        <f>IF($D86="理科",IF(AND($N86&gt;=分数线!$C$2,I86&gt;=分数线!$E$2),36,IF(I86&gt;=分数线!$E$2,18,0)),IF($D86="文科",IF(AND($N86&gt;=分数线!$C$3,I86&gt;=分数线!$E$3),36,IF(I86&gt;=分数线!$E$3,18,0))))</f>
        <v>36</v>
      </c>
      <c r="R86" s="18">
        <f>IF($D86="理科",IF(AND($N86&gt;=分数线!$C$2,J86&gt;=分数线!$F$2),36,IF(J86&gt;=分数线!$F$2,18,0)),IF($D86="文科",IF(AND($N86&gt;=分数线!$C$3,J86&gt;=分数线!$F$3),36,IF(J86&gt;=分数线!$F$3,18,0))))</f>
        <v>36</v>
      </c>
      <c r="S86" s="18">
        <f>IF($D86="理科",IF(AND($N86&gt;=分数线!$C$2,K86&gt;=分数线!$G$2),36,IF(K86&gt;=分数线!$G$2,18,0)),IF($D86="文科",IF(AND($N86&gt;=分数线!$C$3,K86&gt;=分数线!$G$3),36,IF(K86&gt;=分数线!$G$3,18,0))))</f>
        <v>36</v>
      </c>
      <c r="T86" s="18">
        <f>IF($D86="理科",IF(AND($N86&gt;=分数线!$C$2,L86&gt;=分数线!$H$2),36,IF(L86&gt;=分数线!$H$2,18,0)),IF($D86="文科",IF(AND($N86&gt;=分数线!$C$3,L86&gt;=分数线!$H$3),36,IF(L86&gt;=分数线!$H$3,18,0))))</f>
        <v>36</v>
      </c>
      <c r="U86" s="18">
        <f>IF($D86="理科",IF(AND($N86&gt;=分数线!$C$2,M86&gt;=分数线!$I$2),36,IF(M86&gt;=分数线!$I$2,18,0)),IF($D86="文科",IF(AND($N86&gt;=分数线!$C$3,M86&gt;=分数线!$I$3),36,IF(M86&gt;=分数线!$I$3,18,0))))</f>
        <v>36</v>
      </c>
      <c r="V86" s="18">
        <f t="shared" si="40"/>
        <v>10</v>
      </c>
      <c r="W86" s="18" t="str">
        <f t="shared" si="41"/>
        <v>向美娟</v>
      </c>
      <c r="X86" s="26">
        <f t="shared" si="42"/>
        <v>3.6</v>
      </c>
      <c r="Y86" s="18" t="str">
        <f t="shared" si="43"/>
        <v>徐万雄</v>
      </c>
      <c r="Z86" s="26">
        <f t="shared" si="44"/>
        <v>3.6</v>
      </c>
      <c r="AA86" s="18" t="str">
        <f t="shared" si="45"/>
        <v>聂艳梅</v>
      </c>
      <c r="AB86" s="26">
        <f t="shared" si="83"/>
        <v>3.6</v>
      </c>
      <c r="AC86" s="18" t="str">
        <f t="shared" si="46"/>
        <v>郑永朝</v>
      </c>
      <c r="AD86" s="26">
        <f t="shared" si="84"/>
        <v>3.6</v>
      </c>
      <c r="AE86" s="18" t="str">
        <f t="shared" si="47"/>
        <v>陈文惠</v>
      </c>
      <c r="AF86" s="26">
        <f t="shared" si="85"/>
        <v>3.6</v>
      </c>
      <c r="AG86" s="18" t="str">
        <f t="shared" si="48"/>
        <v>田友米</v>
      </c>
      <c r="AH86" s="26">
        <f t="shared" si="86"/>
        <v>3.6</v>
      </c>
      <c r="AI86" s="18" t="str">
        <f t="shared" si="49"/>
        <v>10</v>
      </c>
      <c r="AJ86" s="18" t="str">
        <f t="shared" si="50"/>
        <v>向美娟</v>
      </c>
      <c r="AK86" s="26">
        <f t="shared" si="51"/>
        <v>3.6</v>
      </c>
      <c r="AL86" s="18" t="str">
        <f t="shared" si="52"/>
        <v>徐万雄</v>
      </c>
      <c r="AM86" s="26">
        <f t="shared" si="53"/>
        <v>3.6</v>
      </c>
      <c r="AN86" s="18" t="str">
        <f t="shared" si="54"/>
        <v>聂艳梅</v>
      </c>
      <c r="AO86" s="26">
        <f t="shared" si="87"/>
        <v>3.6</v>
      </c>
      <c r="AP86" s="18" t="str">
        <f t="shared" si="55"/>
        <v>郑永朝</v>
      </c>
      <c r="AQ86" s="26">
        <f t="shared" si="88"/>
        <v>3.6</v>
      </c>
      <c r="AR86" s="18" t="str">
        <f t="shared" si="56"/>
        <v>陈文惠</v>
      </c>
      <c r="AS86" s="26">
        <f t="shared" si="89"/>
        <v>3.6</v>
      </c>
      <c r="AT86" s="18" t="str">
        <f t="shared" si="3"/>
        <v>田友米</v>
      </c>
      <c r="AU86" s="26">
        <f t="shared" si="90"/>
        <v>3.6</v>
      </c>
      <c r="AV86" s="18" t="str">
        <f t="shared" si="4"/>
        <v>10</v>
      </c>
      <c r="AW86" s="18" t="str">
        <f t="shared" si="5"/>
        <v>向美娟</v>
      </c>
      <c r="AX86" s="26">
        <f t="shared" si="57"/>
        <v>5.3999999999999995</v>
      </c>
      <c r="AY86" s="18" t="str">
        <f t="shared" si="6"/>
        <v>徐万雄</v>
      </c>
      <c r="AZ86" s="26">
        <f t="shared" si="58"/>
        <v>5.3999999999999995</v>
      </c>
      <c r="BA86" s="18" t="str">
        <f t="shared" si="7"/>
        <v>赵顺诚</v>
      </c>
      <c r="BB86" s="26">
        <f t="shared" si="82"/>
        <v>5.4</v>
      </c>
      <c r="BC86" s="18" t="str">
        <f t="shared" si="8"/>
        <v>王玉强</v>
      </c>
      <c r="BD86" s="26">
        <f t="shared" si="75"/>
        <v>5.4</v>
      </c>
      <c r="BE86" s="18" t="str">
        <f t="shared" si="9"/>
        <v>陈文惠</v>
      </c>
      <c r="BF86" s="26">
        <f t="shared" si="76"/>
        <v>5.4</v>
      </c>
      <c r="BG86" s="18" t="str">
        <f t="shared" si="10"/>
        <v>田友米</v>
      </c>
      <c r="BH86" s="26">
        <f t="shared" si="77"/>
        <v>5.4</v>
      </c>
      <c r="BI86" s="18">
        <f t="shared" si="11"/>
        <v>10</v>
      </c>
      <c r="BJ86" s="18" t="str">
        <f t="shared" si="12"/>
        <v>向美娟</v>
      </c>
      <c r="BK86" s="26">
        <f t="shared" si="59"/>
        <v>5.3999999999999995</v>
      </c>
      <c r="BL86" s="18" t="str">
        <f t="shared" si="13"/>
        <v>徐万雄</v>
      </c>
      <c r="BM86" s="26">
        <f t="shared" si="60"/>
        <v>5.3999999999999995</v>
      </c>
      <c r="BN86" s="18" t="str">
        <f t="shared" si="14"/>
        <v>赵顺诚</v>
      </c>
      <c r="BO86" s="26">
        <f t="shared" si="78"/>
        <v>5.4</v>
      </c>
      <c r="BP86" s="18" t="str">
        <f t="shared" si="15"/>
        <v>郑永朝</v>
      </c>
      <c r="BQ86" s="26">
        <f t="shared" si="79"/>
        <v>5.4</v>
      </c>
      <c r="BR86" s="18" t="str">
        <f t="shared" si="16"/>
        <v>陈文惠</v>
      </c>
      <c r="BS86" s="26">
        <f t="shared" si="80"/>
        <v>5.4</v>
      </c>
      <c r="BT86" s="18" t="str">
        <f t="shared" si="17"/>
        <v>田友米</v>
      </c>
      <c r="BU86" s="26">
        <f t="shared" si="81"/>
        <v>5.4</v>
      </c>
      <c r="BV86" s="18">
        <f t="shared" si="18"/>
        <v>10</v>
      </c>
      <c r="BW86" s="18" t="str">
        <f t="shared" si="19"/>
        <v>向美娟</v>
      </c>
      <c r="BX86" s="26">
        <f t="shared" si="61"/>
        <v>9</v>
      </c>
      <c r="BY86" s="18" t="str">
        <f t="shared" si="20"/>
        <v>潘勇</v>
      </c>
      <c r="BZ86" s="26">
        <f t="shared" si="62"/>
        <v>9</v>
      </c>
      <c r="CA86" s="18" t="str">
        <f t="shared" si="21"/>
        <v>赵顺诚</v>
      </c>
      <c r="CB86" s="26">
        <f t="shared" si="63"/>
        <v>9</v>
      </c>
      <c r="CC86" s="18" t="str">
        <f t="shared" si="22"/>
        <v>王友春</v>
      </c>
      <c r="CD86" s="26">
        <f t="shared" si="64"/>
        <v>9</v>
      </c>
      <c r="CE86" s="18" t="str">
        <f t="shared" si="23"/>
        <v>陈文惠</v>
      </c>
      <c r="CF86" s="26">
        <f t="shared" si="65"/>
        <v>9</v>
      </c>
      <c r="CG86" s="18" t="str">
        <f t="shared" si="24"/>
        <v>田友米</v>
      </c>
      <c r="CH86" s="26">
        <f t="shared" si="66"/>
        <v>9</v>
      </c>
      <c r="CI86" s="18">
        <f t="shared" si="25"/>
        <v>10</v>
      </c>
      <c r="CJ86" s="18" t="str">
        <f t="shared" si="26"/>
        <v>向美娟</v>
      </c>
      <c r="CK86" s="26">
        <f t="shared" si="67"/>
        <v>9</v>
      </c>
      <c r="CL86" s="18" t="str">
        <f t="shared" si="27"/>
        <v>潘勇</v>
      </c>
      <c r="CM86" s="26">
        <f t="shared" si="68"/>
        <v>9</v>
      </c>
      <c r="CN86" s="18" t="str">
        <f t="shared" si="28"/>
        <v>赵顺诚</v>
      </c>
      <c r="CO86" s="26">
        <f t="shared" si="69"/>
        <v>9</v>
      </c>
      <c r="CP86" s="18" t="str">
        <f t="shared" si="29"/>
        <v>王友春</v>
      </c>
      <c r="CQ86" s="26">
        <f t="shared" si="70"/>
        <v>9</v>
      </c>
      <c r="CR86" s="18" t="str">
        <f t="shared" si="30"/>
        <v>陈文惠</v>
      </c>
      <c r="CS86" s="26">
        <f t="shared" si="71"/>
        <v>9</v>
      </c>
      <c r="CT86" s="18" t="str">
        <f t="shared" si="31"/>
        <v>田友米</v>
      </c>
      <c r="CU86" s="26">
        <f t="shared" si="72"/>
        <v>9</v>
      </c>
    </row>
    <row r="87" spans="1:99" s="2" customFormat="1" ht="15.75">
      <c r="A87" s="42" t="s">
        <v>832</v>
      </c>
      <c r="B87" s="40" t="s">
        <v>263</v>
      </c>
      <c r="C87" s="59" t="s">
        <v>44</v>
      </c>
      <c r="D87" s="9" t="s">
        <v>8</v>
      </c>
      <c r="E87" s="8" t="str">
        <f t="shared" si="0"/>
        <v/>
      </c>
      <c r="F87" s="9">
        <f t="shared" si="32"/>
        <v>1</v>
      </c>
      <c r="G87" s="10">
        <f t="shared" si="1"/>
        <v>1</v>
      </c>
      <c r="H87" s="10">
        <f t="shared" si="33"/>
        <v>110</v>
      </c>
      <c r="I87" s="10">
        <f t="shared" si="2"/>
        <v>84</v>
      </c>
      <c r="J87" s="10">
        <f t="shared" si="34"/>
        <v>111</v>
      </c>
      <c r="K87" s="16">
        <f t="shared" si="35"/>
        <v>69</v>
      </c>
      <c r="L87" s="10">
        <f t="shared" si="36"/>
        <v>63</v>
      </c>
      <c r="M87" s="10">
        <f t="shared" si="37"/>
        <v>82</v>
      </c>
      <c r="N87" s="10">
        <f t="shared" si="38"/>
        <v>519</v>
      </c>
      <c r="O87" s="17" t="str">
        <f t="shared" si="39"/>
        <v>本科</v>
      </c>
      <c r="P87" s="18">
        <f>IF($D87="理科",IF(AND($N87&gt;=分数线!$C$2,$H87&gt;=分数线!$D$2),36,IF($H87&gt;=分数线!$D$2,18,0)),IF($D87="文科",IF(AND($N87&gt;=分数线!$C$3,$H87&gt;=分数线!$D$3),36,IF($H87&gt;=分数线!$D$3,18,0))))</f>
        <v>36</v>
      </c>
      <c r="Q87" s="18">
        <f>IF($D87="理科",IF(AND($N87&gt;=分数线!$C$2,I87&gt;=分数线!$E$2),36,IF(I87&gt;=分数线!$E$2,18,0)),IF($D87="文科",IF(AND($N87&gt;=分数线!$C$3,I87&gt;=分数线!$E$3),36,IF(I87&gt;=分数线!$E$3,18,0))))</f>
        <v>36</v>
      </c>
      <c r="R87" s="18">
        <f>IF($D87="理科",IF(AND($N87&gt;=分数线!$C$2,J87&gt;=分数线!$F$2),36,IF(J87&gt;=分数线!$F$2,18,0)),IF($D87="文科",IF(AND($N87&gt;=分数线!$C$3,J87&gt;=分数线!$F$3),36,IF(J87&gt;=分数线!$F$3,18,0))))</f>
        <v>36</v>
      </c>
      <c r="S87" s="18">
        <f>IF($D87="理科",IF(AND($N87&gt;=分数线!$C$2,K87&gt;=分数线!$G$2),36,IF(K87&gt;=分数线!$G$2,18,0)),IF($D87="文科",IF(AND($N87&gt;=分数线!$C$3,K87&gt;=分数线!$G$3),36,IF(K87&gt;=分数线!$G$3,18,0))))</f>
        <v>36</v>
      </c>
      <c r="T87" s="18">
        <f>IF($D87="理科",IF(AND($N87&gt;=分数线!$C$2,L87&gt;=分数线!$H$2),36,IF(L87&gt;=分数线!$H$2,18,0)),IF($D87="文科",IF(AND($N87&gt;=分数线!$C$3,L87&gt;=分数线!$H$3),36,IF(L87&gt;=分数线!$H$3,18,0))))</f>
        <v>36</v>
      </c>
      <c r="U87" s="18">
        <f>IF($D87="理科",IF(AND($N87&gt;=分数线!$C$2,M87&gt;=分数线!$I$2),36,IF(M87&gt;=分数线!$I$2,18,0)),IF($D87="文科",IF(AND($N87&gt;=分数线!$C$3,M87&gt;=分数线!$I$3),36,IF(M87&gt;=分数线!$I$3,18,0))))</f>
        <v>36</v>
      </c>
      <c r="V87" s="18">
        <f t="shared" si="40"/>
        <v>10</v>
      </c>
      <c r="W87" s="18" t="str">
        <f t="shared" si="41"/>
        <v>向美娟</v>
      </c>
      <c r="X87" s="26">
        <f t="shared" si="42"/>
        <v>3.6</v>
      </c>
      <c r="Y87" s="18" t="str">
        <f t="shared" si="43"/>
        <v>徐万雄</v>
      </c>
      <c r="Z87" s="26">
        <f t="shared" si="44"/>
        <v>3.6</v>
      </c>
      <c r="AA87" s="18" t="str">
        <f t="shared" si="45"/>
        <v>聂艳梅</v>
      </c>
      <c r="AB87" s="26">
        <f t="shared" si="83"/>
        <v>3.6</v>
      </c>
      <c r="AC87" s="18" t="str">
        <f t="shared" si="46"/>
        <v>郑永朝</v>
      </c>
      <c r="AD87" s="26">
        <f t="shared" si="84"/>
        <v>3.6</v>
      </c>
      <c r="AE87" s="18" t="str">
        <f t="shared" si="47"/>
        <v>陈文惠</v>
      </c>
      <c r="AF87" s="26">
        <f t="shared" si="85"/>
        <v>3.6</v>
      </c>
      <c r="AG87" s="18" t="str">
        <f t="shared" si="48"/>
        <v>田友米</v>
      </c>
      <c r="AH87" s="26">
        <f t="shared" si="86"/>
        <v>3.6</v>
      </c>
      <c r="AI87" s="18" t="str">
        <f t="shared" si="49"/>
        <v>10</v>
      </c>
      <c r="AJ87" s="18" t="str">
        <f t="shared" si="50"/>
        <v>向美娟</v>
      </c>
      <c r="AK87" s="26">
        <f t="shared" si="51"/>
        <v>3.6</v>
      </c>
      <c r="AL87" s="18" t="str">
        <f t="shared" si="52"/>
        <v>徐万雄</v>
      </c>
      <c r="AM87" s="26">
        <f t="shared" si="53"/>
        <v>3.6</v>
      </c>
      <c r="AN87" s="18" t="str">
        <f t="shared" si="54"/>
        <v>聂艳梅</v>
      </c>
      <c r="AO87" s="26">
        <f t="shared" si="87"/>
        <v>3.6</v>
      </c>
      <c r="AP87" s="18" t="str">
        <f t="shared" si="55"/>
        <v>郑永朝</v>
      </c>
      <c r="AQ87" s="26">
        <f t="shared" si="88"/>
        <v>3.6</v>
      </c>
      <c r="AR87" s="18" t="str">
        <f t="shared" si="56"/>
        <v>陈文惠</v>
      </c>
      <c r="AS87" s="26">
        <f t="shared" si="89"/>
        <v>3.6</v>
      </c>
      <c r="AT87" s="18" t="str">
        <f t="shared" si="3"/>
        <v>田友米</v>
      </c>
      <c r="AU87" s="26">
        <f t="shared" si="90"/>
        <v>3.6</v>
      </c>
      <c r="AV87" s="18" t="str">
        <f t="shared" si="4"/>
        <v>10</v>
      </c>
      <c r="AW87" s="18" t="str">
        <f t="shared" si="5"/>
        <v>向美娟</v>
      </c>
      <c r="AX87" s="26">
        <f t="shared" si="57"/>
        <v>5.3999999999999995</v>
      </c>
      <c r="AY87" s="18" t="str">
        <f t="shared" si="6"/>
        <v>徐万雄</v>
      </c>
      <c r="AZ87" s="26">
        <f t="shared" si="58"/>
        <v>5.3999999999999995</v>
      </c>
      <c r="BA87" s="18" t="str">
        <f t="shared" si="7"/>
        <v>赵顺诚</v>
      </c>
      <c r="BB87" s="26">
        <f t="shared" si="82"/>
        <v>5.4</v>
      </c>
      <c r="BC87" s="18" t="str">
        <f t="shared" si="8"/>
        <v>王玉强</v>
      </c>
      <c r="BD87" s="26">
        <f t="shared" si="75"/>
        <v>5.4</v>
      </c>
      <c r="BE87" s="18" t="str">
        <f t="shared" si="9"/>
        <v>陈文惠</v>
      </c>
      <c r="BF87" s="26">
        <f t="shared" si="76"/>
        <v>5.4</v>
      </c>
      <c r="BG87" s="18" t="str">
        <f t="shared" si="10"/>
        <v>田友米</v>
      </c>
      <c r="BH87" s="26">
        <f t="shared" si="77"/>
        <v>5.4</v>
      </c>
      <c r="BI87" s="18">
        <f t="shared" si="11"/>
        <v>10</v>
      </c>
      <c r="BJ87" s="18" t="str">
        <f t="shared" si="12"/>
        <v>向美娟</v>
      </c>
      <c r="BK87" s="26">
        <f t="shared" si="59"/>
        <v>5.3999999999999995</v>
      </c>
      <c r="BL87" s="18" t="str">
        <f t="shared" si="13"/>
        <v>徐万雄</v>
      </c>
      <c r="BM87" s="26">
        <f t="shared" si="60"/>
        <v>5.3999999999999995</v>
      </c>
      <c r="BN87" s="18" t="str">
        <f t="shared" si="14"/>
        <v>赵顺诚</v>
      </c>
      <c r="BO87" s="26">
        <f t="shared" si="78"/>
        <v>5.4</v>
      </c>
      <c r="BP87" s="18" t="str">
        <f t="shared" si="15"/>
        <v>郑永朝</v>
      </c>
      <c r="BQ87" s="26">
        <f t="shared" si="79"/>
        <v>5.4</v>
      </c>
      <c r="BR87" s="18" t="str">
        <f t="shared" si="16"/>
        <v>陈文惠</v>
      </c>
      <c r="BS87" s="26">
        <f t="shared" si="80"/>
        <v>5.4</v>
      </c>
      <c r="BT87" s="18" t="str">
        <f t="shared" si="17"/>
        <v>田友米</v>
      </c>
      <c r="BU87" s="26">
        <f t="shared" si="81"/>
        <v>5.4</v>
      </c>
      <c r="BV87" s="18">
        <f t="shared" si="18"/>
        <v>10</v>
      </c>
      <c r="BW87" s="18" t="str">
        <f t="shared" si="19"/>
        <v>向美娟</v>
      </c>
      <c r="BX87" s="26">
        <f t="shared" si="61"/>
        <v>9</v>
      </c>
      <c r="BY87" s="18" t="str">
        <f t="shared" si="20"/>
        <v>潘勇</v>
      </c>
      <c r="BZ87" s="26">
        <f t="shared" si="62"/>
        <v>9</v>
      </c>
      <c r="CA87" s="18" t="str">
        <f t="shared" si="21"/>
        <v>赵顺诚</v>
      </c>
      <c r="CB87" s="26">
        <f t="shared" si="63"/>
        <v>9</v>
      </c>
      <c r="CC87" s="18" t="str">
        <f t="shared" si="22"/>
        <v>王友春</v>
      </c>
      <c r="CD87" s="26">
        <f t="shared" si="64"/>
        <v>9</v>
      </c>
      <c r="CE87" s="18" t="str">
        <f t="shared" si="23"/>
        <v>陈文惠</v>
      </c>
      <c r="CF87" s="26">
        <f t="shared" si="65"/>
        <v>9</v>
      </c>
      <c r="CG87" s="18" t="str">
        <f t="shared" si="24"/>
        <v>田友米</v>
      </c>
      <c r="CH87" s="26">
        <f t="shared" si="66"/>
        <v>9</v>
      </c>
      <c r="CI87" s="18">
        <f t="shared" si="25"/>
        <v>10</v>
      </c>
      <c r="CJ87" s="18" t="str">
        <f t="shared" si="26"/>
        <v>向美娟</v>
      </c>
      <c r="CK87" s="26">
        <f t="shared" si="67"/>
        <v>9</v>
      </c>
      <c r="CL87" s="18" t="str">
        <f t="shared" si="27"/>
        <v>潘勇</v>
      </c>
      <c r="CM87" s="26">
        <f t="shared" si="68"/>
        <v>9</v>
      </c>
      <c r="CN87" s="18" t="str">
        <f t="shared" si="28"/>
        <v>赵顺诚</v>
      </c>
      <c r="CO87" s="26">
        <f t="shared" si="69"/>
        <v>9</v>
      </c>
      <c r="CP87" s="18" t="str">
        <f t="shared" si="29"/>
        <v>王友春</v>
      </c>
      <c r="CQ87" s="26">
        <f t="shared" si="70"/>
        <v>9</v>
      </c>
      <c r="CR87" s="18" t="str">
        <f t="shared" si="30"/>
        <v>陈文惠</v>
      </c>
      <c r="CS87" s="26">
        <f t="shared" si="71"/>
        <v>9</v>
      </c>
      <c r="CT87" s="18" t="str">
        <f t="shared" si="31"/>
        <v>田友米</v>
      </c>
      <c r="CU87" s="26">
        <f t="shared" si="72"/>
        <v>9</v>
      </c>
    </row>
    <row r="88" spans="1:99" s="2" customFormat="1" ht="15.75">
      <c r="A88" s="42" t="s">
        <v>833</v>
      </c>
      <c r="B88" s="40" t="s">
        <v>264</v>
      </c>
      <c r="C88" s="59" t="s">
        <v>44</v>
      </c>
      <c r="D88" s="9" t="s">
        <v>8</v>
      </c>
      <c r="E88" s="8" t="str">
        <f t="shared" si="0"/>
        <v/>
      </c>
      <c r="F88" s="9">
        <f t="shared" si="32"/>
        <v>0.6</v>
      </c>
      <c r="G88" s="10" t="str">
        <f t="shared" si="1"/>
        <v/>
      </c>
      <c r="H88" s="10">
        <f t="shared" si="33"/>
        <v>107</v>
      </c>
      <c r="I88" s="10">
        <f t="shared" si="2"/>
        <v>90</v>
      </c>
      <c r="J88" s="10">
        <f t="shared" si="34"/>
        <v>122</v>
      </c>
      <c r="K88" s="16">
        <f t="shared" si="35"/>
        <v>60.5</v>
      </c>
      <c r="L88" s="10">
        <f t="shared" si="36"/>
        <v>59.5</v>
      </c>
      <c r="M88" s="10">
        <f t="shared" si="37"/>
        <v>79</v>
      </c>
      <c r="N88" s="10">
        <f t="shared" si="38"/>
        <v>518</v>
      </c>
      <c r="O88" s="17" t="str">
        <f t="shared" si="39"/>
        <v>本科</v>
      </c>
      <c r="P88" s="18">
        <f>IF($D88="理科",IF(AND($N88&gt;=分数线!$C$2,$H88&gt;=分数线!$D$2),36,IF($H88&gt;=分数线!$D$2,18,0)),IF($D88="文科",IF(AND($N88&gt;=分数线!$C$3,$H88&gt;=分数线!$D$3),36,IF($H88&gt;=分数线!$D$3,18,0))))</f>
        <v>36</v>
      </c>
      <c r="Q88" s="18">
        <f>IF($D88="理科",IF(AND($N88&gt;=分数线!$C$2,I88&gt;=分数线!$E$2),36,IF(I88&gt;=分数线!$E$2,18,0)),IF($D88="文科",IF(AND($N88&gt;=分数线!$C$3,I88&gt;=分数线!$E$3),36,IF(I88&gt;=分数线!$E$3,18,0))))</f>
        <v>36</v>
      </c>
      <c r="R88" s="18">
        <f>IF($D88="理科",IF(AND($N88&gt;=分数线!$C$2,J88&gt;=分数线!$F$2),36,IF(J88&gt;=分数线!$F$2,18,0)),IF($D88="文科",IF(AND($N88&gt;=分数线!$C$3,J88&gt;=分数线!$F$3),36,IF(J88&gt;=分数线!$F$3,18,0))))</f>
        <v>36</v>
      </c>
      <c r="S88" s="18">
        <f>IF($D88="理科",IF(AND($N88&gt;=分数线!$C$2,K88&gt;=分数线!$G$2),36,IF(K88&gt;=分数线!$G$2,18,0)),IF($D88="文科",IF(AND($N88&gt;=分数线!$C$3,K88&gt;=分数线!$G$3),36,IF(K88&gt;=分数线!$G$3,18,0))))</f>
        <v>36</v>
      </c>
      <c r="T88" s="18">
        <f>IF($D88="理科",IF(AND($N88&gt;=分数线!$C$2,L88&gt;=分数线!$H$2),36,IF(L88&gt;=分数线!$H$2,18,0)),IF($D88="文科",IF(AND($N88&gt;=分数线!$C$3,L88&gt;=分数线!$H$3),36,IF(L88&gt;=分数线!$H$3,18,0))))</f>
        <v>36</v>
      </c>
      <c r="U88" s="18">
        <f>IF($D88="理科",IF(AND($N88&gt;=分数线!$C$2,M88&gt;=分数线!$I$2),36,IF(M88&gt;=分数线!$I$2,18,0)),IF($D88="文科",IF(AND($N88&gt;=分数线!$C$3,M88&gt;=分数线!$I$3),36,IF(M88&gt;=分数线!$I$3,18,0))))</f>
        <v>36</v>
      </c>
      <c r="V88" s="18">
        <f t="shared" si="40"/>
        <v>10</v>
      </c>
      <c r="W88" s="18" t="str">
        <f t="shared" si="41"/>
        <v>向美娟</v>
      </c>
      <c r="X88" s="26">
        <f t="shared" si="42"/>
        <v>3.6</v>
      </c>
      <c r="Y88" s="18" t="str">
        <f t="shared" si="43"/>
        <v>徐万雄</v>
      </c>
      <c r="Z88" s="26">
        <f t="shared" si="44"/>
        <v>3.6</v>
      </c>
      <c r="AA88" s="18" t="str">
        <f t="shared" si="45"/>
        <v>聂艳梅</v>
      </c>
      <c r="AB88" s="26">
        <f t="shared" si="83"/>
        <v>3.6</v>
      </c>
      <c r="AC88" s="18" t="str">
        <f t="shared" si="46"/>
        <v>郑永朝</v>
      </c>
      <c r="AD88" s="26">
        <f t="shared" si="84"/>
        <v>3.6</v>
      </c>
      <c r="AE88" s="18" t="str">
        <f t="shared" si="47"/>
        <v>陈文惠</v>
      </c>
      <c r="AF88" s="26">
        <f t="shared" si="85"/>
        <v>3.6</v>
      </c>
      <c r="AG88" s="18" t="str">
        <f t="shared" si="48"/>
        <v>田友米</v>
      </c>
      <c r="AH88" s="26">
        <f t="shared" si="86"/>
        <v>3.6</v>
      </c>
      <c r="AI88" s="18" t="str">
        <f t="shared" si="49"/>
        <v>10</v>
      </c>
      <c r="AJ88" s="18" t="str">
        <f t="shared" si="50"/>
        <v>向美娟</v>
      </c>
      <c r="AK88" s="26">
        <f t="shared" si="51"/>
        <v>3.6</v>
      </c>
      <c r="AL88" s="18" t="str">
        <f t="shared" si="52"/>
        <v>徐万雄</v>
      </c>
      <c r="AM88" s="26">
        <f t="shared" si="53"/>
        <v>3.6</v>
      </c>
      <c r="AN88" s="18" t="str">
        <f t="shared" si="54"/>
        <v>聂艳梅</v>
      </c>
      <c r="AO88" s="26">
        <f t="shared" si="87"/>
        <v>3.6</v>
      </c>
      <c r="AP88" s="18" t="str">
        <f t="shared" si="55"/>
        <v>郑永朝</v>
      </c>
      <c r="AQ88" s="26">
        <f t="shared" si="88"/>
        <v>3.6</v>
      </c>
      <c r="AR88" s="18" t="str">
        <f t="shared" si="56"/>
        <v>陈文惠</v>
      </c>
      <c r="AS88" s="26">
        <f t="shared" si="89"/>
        <v>3.6</v>
      </c>
      <c r="AT88" s="18" t="str">
        <f t="shared" si="3"/>
        <v>田友米</v>
      </c>
      <c r="AU88" s="26">
        <f t="shared" si="90"/>
        <v>3.6</v>
      </c>
      <c r="AV88" s="18" t="str">
        <f t="shared" si="4"/>
        <v>10</v>
      </c>
      <c r="AW88" s="18" t="str">
        <f t="shared" si="5"/>
        <v>向美娟</v>
      </c>
      <c r="AX88" s="26">
        <f t="shared" si="57"/>
        <v>5.3999999999999995</v>
      </c>
      <c r="AY88" s="18" t="str">
        <f t="shared" si="6"/>
        <v>徐万雄</v>
      </c>
      <c r="AZ88" s="26">
        <f t="shared" si="58"/>
        <v>5.3999999999999995</v>
      </c>
      <c r="BA88" s="18" t="str">
        <f t="shared" si="7"/>
        <v>赵顺诚</v>
      </c>
      <c r="BB88" s="26">
        <f t="shared" si="82"/>
        <v>5.4</v>
      </c>
      <c r="BC88" s="18" t="str">
        <f t="shared" si="8"/>
        <v>王玉强</v>
      </c>
      <c r="BD88" s="26">
        <f t="shared" si="75"/>
        <v>5.4</v>
      </c>
      <c r="BE88" s="18" t="str">
        <f t="shared" si="9"/>
        <v>陈文惠</v>
      </c>
      <c r="BF88" s="26">
        <f t="shared" si="76"/>
        <v>5.4</v>
      </c>
      <c r="BG88" s="18" t="str">
        <f t="shared" si="10"/>
        <v>田友米</v>
      </c>
      <c r="BH88" s="26">
        <f t="shared" si="77"/>
        <v>5.4</v>
      </c>
      <c r="BI88" s="18">
        <f t="shared" si="11"/>
        <v>10</v>
      </c>
      <c r="BJ88" s="18" t="str">
        <f t="shared" si="12"/>
        <v>向美娟</v>
      </c>
      <c r="BK88" s="26">
        <f t="shared" si="59"/>
        <v>5.3999999999999995</v>
      </c>
      <c r="BL88" s="18" t="str">
        <f t="shared" si="13"/>
        <v>徐万雄</v>
      </c>
      <c r="BM88" s="26">
        <f t="shared" si="60"/>
        <v>5.3999999999999995</v>
      </c>
      <c r="BN88" s="18" t="str">
        <f t="shared" si="14"/>
        <v>赵顺诚</v>
      </c>
      <c r="BO88" s="26">
        <f t="shared" si="78"/>
        <v>5.4</v>
      </c>
      <c r="BP88" s="18" t="str">
        <f t="shared" si="15"/>
        <v>郑永朝</v>
      </c>
      <c r="BQ88" s="26">
        <f t="shared" si="79"/>
        <v>5.4</v>
      </c>
      <c r="BR88" s="18" t="str">
        <f t="shared" si="16"/>
        <v>陈文惠</v>
      </c>
      <c r="BS88" s="26">
        <f t="shared" si="80"/>
        <v>5.4</v>
      </c>
      <c r="BT88" s="18" t="str">
        <f t="shared" si="17"/>
        <v>田友米</v>
      </c>
      <c r="BU88" s="26">
        <f t="shared" si="81"/>
        <v>5.4</v>
      </c>
      <c r="BV88" s="18">
        <f t="shared" si="18"/>
        <v>10</v>
      </c>
      <c r="BW88" s="18" t="str">
        <f t="shared" si="19"/>
        <v>向美娟</v>
      </c>
      <c r="BX88" s="26">
        <f t="shared" si="61"/>
        <v>9</v>
      </c>
      <c r="BY88" s="18" t="str">
        <f t="shared" si="20"/>
        <v>潘勇</v>
      </c>
      <c r="BZ88" s="26">
        <f t="shared" si="62"/>
        <v>9</v>
      </c>
      <c r="CA88" s="18" t="str">
        <f t="shared" si="21"/>
        <v>赵顺诚</v>
      </c>
      <c r="CB88" s="26">
        <f t="shared" si="63"/>
        <v>9</v>
      </c>
      <c r="CC88" s="18" t="str">
        <f t="shared" si="22"/>
        <v>王友春</v>
      </c>
      <c r="CD88" s="26">
        <f t="shared" si="64"/>
        <v>9</v>
      </c>
      <c r="CE88" s="18" t="str">
        <f t="shared" si="23"/>
        <v>陈文惠</v>
      </c>
      <c r="CF88" s="26">
        <f t="shared" si="65"/>
        <v>9</v>
      </c>
      <c r="CG88" s="18" t="str">
        <f t="shared" si="24"/>
        <v>田友米</v>
      </c>
      <c r="CH88" s="26">
        <f t="shared" si="66"/>
        <v>9</v>
      </c>
      <c r="CI88" s="18">
        <f t="shared" si="25"/>
        <v>10</v>
      </c>
      <c r="CJ88" s="18" t="str">
        <f t="shared" si="26"/>
        <v>向美娟</v>
      </c>
      <c r="CK88" s="26">
        <f t="shared" si="67"/>
        <v>9</v>
      </c>
      <c r="CL88" s="18" t="str">
        <f t="shared" si="27"/>
        <v>潘勇</v>
      </c>
      <c r="CM88" s="26">
        <f t="shared" si="68"/>
        <v>9</v>
      </c>
      <c r="CN88" s="18" t="str">
        <f t="shared" si="28"/>
        <v>赵顺诚</v>
      </c>
      <c r="CO88" s="26">
        <f t="shared" si="69"/>
        <v>9</v>
      </c>
      <c r="CP88" s="18" t="str">
        <f t="shared" si="29"/>
        <v>王友春</v>
      </c>
      <c r="CQ88" s="26">
        <f t="shared" si="70"/>
        <v>9</v>
      </c>
      <c r="CR88" s="18" t="str">
        <f t="shared" si="30"/>
        <v>陈文惠</v>
      </c>
      <c r="CS88" s="26">
        <f t="shared" si="71"/>
        <v>9</v>
      </c>
      <c r="CT88" s="18" t="str">
        <f t="shared" si="31"/>
        <v>田友米</v>
      </c>
      <c r="CU88" s="26">
        <f t="shared" si="72"/>
        <v>9</v>
      </c>
    </row>
    <row r="89" spans="1:99" s="2" customFormat="1" ht="15.75">
      <c r="A89" s="42" t="s">
        <v>834</v>
      </c>
      <c r="B89" s="40" t="s">
        <v>265</v>
      </c>
      <c r="C89" s="59" t="s">
        <v>44</v>
      </c>
      <c r="D89" s="9" t="s">
        <v>8</v>
      </c>
      <c r="E89" s="8" t="str">
        <f t="shared" ref="E89:E152" si="103">IF((VLOOKUP(B89,basicdata,4,FALSE))=0,"",VLOOKUP(B89,basicdata,4,FALSE))</f>
        <v/>
      </c>
      <c r="F89" s="9">
        <f t="shared" ref="F89:F152" si="104">IF((VLOOKUP(B89,basicdata,5,FALSE))=0,"",VLOOKUP(B89,basicdata,5,FALSE))</f>
        <v>1</v>
      </c>
      <c r="G89" s="10">
        <f t="shared" ref="G89:G152" si="105">IF((VLOOKUP(B89,basicdata,6,FALSE))=0,"",VLOOKUP(B89,basicdata,6,FALSE))</f>
        <v>1</v>
      </c>
      <c r="H89" s="10">
        <f t="shared" ref="H89:H152" si="106">VLOOKUP(B89,basicdata,7,FALSE)</f>
        <v>105</v>
      </c>
      <c r="I89" s="10">
        <f t="shared" ref="I89:I152" si="107">VLOOKUP(B89,basicdata,8,FALSE)</f>
        <v>73</v>
      </c>
      <c r="J89" s="10">
        <f t="shared" ref="J89:J152" si="108">VLOOKUP(B89,basicdata,9,FALSE)</f>
        <v>117</v>
      </c>
      <c r="K89" s="16">
        <f t="shared" ref="K89:K152" si="109">VLOOKUP(B89,basicdata,10,FALSE)</f>
        <v>59</v>
      </c>
      <c r="L89" s="10">
        <f t="shared" ref="L89:L152" si="110">VLOOKUP(B89,basicdata,11,FALSE)</f>
        <v>73</v>
      </c>
      <c r="M89" s="10">
        <f t="shared" ref="M89:M152" si="111">VLOOKUP(B89,basicdata,12,FALSE)</f>
        <v>83</v>
      </c>
      <c r="N89" s="10">
        <f t="shared" ref="N89:N152" si="112">VLOOKUP(B89,basicdata,13,FALSE)</f>
        <v>510</v>
      </c>
      <c r="O89" s="17" t="str">
        <f t="shared" ref="O89:O152" si="113">IF((VLOOKUP(B89,basicdata,14,FALSE))=0,"",VLOOKUP(B89,basicdata,14,FALSE))</f>
        <v>本科</v>
      </c>
      <c r="P89" s="18">
        <f>IF($D89="理科",IF(AND($N89&gt;=分数线!$C$2,$H89&gt;=分数线!$D$2),36,IF($H89&gt;=分数线!$D$2,18,0)),IF($D89="文科",IF(AND($N89&gt;=分数线!$C$3,$H89&gt;=分数线!$D$3),36,IF($H89&gt;=分数线!$D$3,18,0))))</f>
        <v>36</v>
      </c>
      <c r="Q89" s="18">
        <f>IF($D89="理科",IF(AND($N89&gt;=分数线!$C$2,I89&gt;=分数线!$E$2),36,IF(I89&gt;=分数线!$E$2,18,0)),IF($D89="文科",IF(AND($N89&gt;=分数线!$C$3,I89&gt;=分数线!$E$3),36,IF(I89&gt;=分数线!$E$3,18,0))))</f>
        <v>36</v>
      </c>
      <c r="R89" s="18">
        <f>IF($D89="理科",IF(AND($N89&gt;=分数线!$C$2,J89&gt;=分数线!$F$2),36,IF(J89&gt;=分数线!$F$2,18,0)),IF($D89="文科",IF(AND($N89&gt;=分数线!$C$3,J89&gt;=分数线!$F$3),36,IF(J89&gt;=分数线!$F$3,18,0))))</f>
        <v>36</v>
      </c>
      <c r="S89" s="18">
        <f>IF($D89="理科",IF(AND($N89&gt;=分数线!$C$2,K89&gt;=分数线!$G$2),36,IF(K89&gt;=分数线!$G$2,18,0)),IF($D89="文科",IF(AND($N89&gt;=分数线!$C$3,K89&gt;=分数线!$G$3),36,IF(K89&gt;=分数线!$G$3,18,0))))</f>
        <v>36</v>
      </c>
      <c r="T89" s="18">
        <f>IF($D89="理科",IF(AND($N89&gt;=分数线!$C$2,L89&gt;=分数线!$H$2),36,IF(L89&gt;=分数线!$H$2,18,0)),IF($D89="文科",IF(AND($N89&gt;=分数线!$C$3,L89&gt;=分数线!$H$3),36,IF(L89&gt;=分数线!$H$3,18,0))))</f>
        <v>36</v>
      </c>
      <c r="U89" s="18">
        <f>IF($D89="理科",IF(AND($N89&gt;=分数线!$C$2,M89&gt;=分数线!$I$2),36,IF(M89&gt;=分数线!$I$2,18,0)),IF($D89="文科",IF(AND($N89&gt;=分数线!$C$3,M89&gt;=分数线!$I$3),36,IF(M89&gt;=分数线!$I$3,18,0))))</f>
        <v>36</v>
      </c>
      <c r="V89" s="18">
        <f t="shared" ref="V89:V152" si="114">VLOOKUP($B89,basicdata,19,FALSE)</f>
        <v>12</v>
      </c>
      <c r="W89" s="18" t="str">
        <f t="shared" ref="W89:W152" si="115">VLOOKUP($B89,basicdata,20,FALSE)</f>
        <v>何苗</v>
      </c>
      <c r="X89" s="26">
        <f t="shared" si="42"/>
        <v>3.6</v>
      </c>
      <c r="Y89" s="18" t="str">
        <f t="shared" ref="Y89:Y152" si="116">VLOOKUP($B89,basicdata,22,FALSE)</f>
        <v>黄金华</v>
      </c>
      <c r="Z89" s="26">
        <f t="shared" si="44"/>
        <v>3.6</v>
      </c>
      <c r="AA89" s="18" t="str">
        <f t="shared" ref="AA89:AA152" si="117">VLOOKUP($B89,basicdata,24,FALSE)</f>
        <v>聂艳梅</v>
      </c>
      <c r="AB89" s="26">
        <f t="shared" si="83"/>
        <v>3.6</v>
      </c>
      <c r="AC89" s="18" t="str">
        <f t="shared" ref="AC89:AC152" si="118">VLOOKUP($B89,basicdata,26,FALSE)</f>
        <v>郑永朝</v>
      </c>
      <c r="AD89" s="26">
        <f t="shared" si="84"/>
        <v>3.6</v>
      </c>
      <c r="AE89" s="18" t="str">
        <f t="shared" ref="AE89:AE152" si="119">VLOOKUP($B89,basicdata,28,FALSE)</f>
        <v>陈文惠</v>
      </c>
      <c r="AF89" s="26">
        <f t="shared" si="85"/>
        <v>3.6</v>
      </c>
      <c r="AG89" s="18" t="str">
        <f t="shared" ref="AG89:AG152" si="120">VLOOKUP($B89,basicdata,30,FALSE)</f>
        <v>田友米</v>
      </c>
      <c r="AH89" s="26">
        <f t="shared" si="86"/>
        <v>3.6</v>
      </c>
      <c r="AI89" s="18" t="str">
        <f t="shared" ref="AI89:AI152" si="121">VLOOKUP($B89,basicdata,32,FALSE)</f>
        <v>10</v>
      </c>
      <c r="AJ89" s="18" t="str">
        <f t="shared" ref="AJ89:AJ152" si="122">VLOOKUP($B89,basicdata,33,FALSE)</f>
        <v>向美娟</v>
      </c>
      <c r="AK89" s="26">
        <f t="shared" si="51"/>
        <v>3.6</v>
      </c>
      <c r="AL89" s="18" t="str">
        <f t="shared" ref="AL89:AL152" si="123">VLOOKUP($B89,basicdata,35,FALSE)</f>
        <v>徐万雄</v>
      </c>
      <c r="AM89" s="26">
        <f t="shared" si="53"/>
        <v>3.6</v>
      </c>
      <c r="AN89" s="18" t="str">
        <f t="shared" ref="AN89:AN152" si="124">VLOOKUP($B89,basicdata,37,FALSE)</f>
        <v>聂艳梅</v>
      </c>
      <c r="AO89" s="26">
        <f t="shared" si="87"/>
        <v>3.6</v>
      </c>
      <c r="AP89" s="18" t="str">
        <f t="shared" ref="AP89:AP152" si="125">VLOOKUP($B89,basicdata,39,FALSE)</f>
        <v>郑永朝</v>
      </c>
      <c r="AQ89" s="26">
        <f t="shared" si="88"/>
        <v>3.6</v>
      </c>
      <c r="AR89" s="18" t="str">
        <f t="shared" ref="AR89:AR152" si="126">VLOOKUP($B89,basicdata,41,FALSE)</f>
        <v>陈文惠</v>
      </c>
      <c r="AS89" s="26">
        <f t="shared" si="89"/>
        <v>3.6</v>
      </c>
      <c r="AT89" s="18" t="str">
        <f t="shared" ref="AT89:AT152" si="127">VLOOKUP($B89,basicdata,43,FALSE)</f>
        <v>田友米</v>
      </c>
      <c r="AU89" s="26">
        <f t="shared" si="90"/>
        <v>3.6</v>
      </c>
      <c r="AV89" s="18" t="str">
        <f t="shared" ref="AV89:AV152" si="128">VLOOKUP($B89,basicdata,45,FALSE)</f>
        <v>12</v>
      </c>
      <c r="AW89" s="18" t="str">
        <f t="shared" ref="AW89:AW152" si="129">VLOOKUP($B89,basicdata,46,FALSE)</f>
        <v>朱霞</v>
      </c>
      <c r="AX89" s="26">
        <f t="shared" si="57"/>
        <v>5.3999999999999995</v>
      </c>
      <c r="AY89" s="18" t="str">
        <f t="shared" ref="AY89:AY152" si="130">VLOOKUP($B89,basicdata,48,FALSE)</f>
        <v>黄金华</v>
      </c>
      <c r="AZ89" s="26">
        <f t="shared" si="58"/>
        <v>5.3999999999999995</v>
      </c>
      <c r="BA89" s="18" t="str">
        <f t="shared" ref="BA89:BA152" si="131">VLOOKUP($B89,basicdata,50,FALSE)</f>
        <v>程长寿</v>
      </c>
      <c r="BB89" s="26">
        <f t="shared" si="82"/>
        <v>5.4</v>
      </c>
      <c r="BC89" s="18" t="str">
        <f t="shared" ref="BC89:BC152" si="132">VLOOKUP($B89,basicdata,52,FALSE)</f>
        <v>兰阿布</v>
      </c>
      <c r="BD89" s="26">
        <f t="shared" si="75"/>
        <v>5.4</v>
      </c>
      <c r="BE89" s="18" t="str">
        <f t="shared" ref="BE89:BE152" si="133">VLOOKUP($B89,basicdata,54,FALSE)</f>
        <v>郑富全</v>
      </c>
      <c r="BF89" s="26">
        <f t="shared" si="76"/>
        <v>5.4</v>
      </c>
      <c r="BG89" s="18" t="str">
        <f t="shared" ref="BG89:BG152" si="134">VLOOKUP($B89,basicdata,56,FALSE)</f>
        <v>卢祥</v>
      </c>
      <c r="BH89" s="26">
        <f t="shared" si="77"/>
        <v>5.4</v>
      </c>
      <c r="BI89" s="18">
        <f t="shared" ref="BI89:BI152" si="135">VLOOKUP($B89,basicdata,58,FALSE)</f>
        <v>12</v>
      </c>
      <c r="BJ89" s="18" t="str">
        <f t="shared" ref="BJ89:BJ152" si="136">VLOOKUP($B89,basicdata,59,FALSE)</f>
        <v>朱霞</v>
      </c>
      <c r="BK89" s="26">
        <f t="shared" si="59"/>
        <v>5.3999999999999995</v>
      </c>
      <c r="BL89" s="18" t="str">
        <f t="shared" ref="BL89:BL152" si="137">VLOOKUP($B89,basicdata,61,FALSE)</f>
        <v>黄金华</v>
      </c>
      <c r="BM89" s="26">
        <f t="shared" si="60"/>
        <v>5.3999999999999995</v>
      </c>
      <c r="BN89" s="18" t="str">
        <f t="shared" ref="BN89:BN152" si="138">VLOOKUP($B89,basicdata,63,FALSE)</f>
        <v>程长寿</v>
      </c>
      <c r="BO89" s="26">
        <f t="shared" si="78"/>
        <v>5.4</v>
      </c>
      <c r="BP89" s="18" t="str">
        <f t="shared" ref="BP89:BP152" si="139">VLOOKUP($B89,basicdata,65,FALSE)</f>
        <v>兰阿布</v>
      </c>
      <c r="BQ89" s="26">
        <f t="shared" si="79"/>
        <v>5.4</v>
      </c>
      <c r="BR89" s="18" t="str">
        <f t="shared" ref="BR89:BR152" si="140">VLOOKUP($B89,basicdata,67,FALSE)</f>
        <v>郑富全</v>
      </c>
      <c r="BS89" s="26">
        <f t="shared" si="80"/>
        <v>5.4</v>
      </c>
      <c r="BT89" s="18" t="str">
        <f t="shared" ref="BT89:BT152" si="141">VLOOKUP($B89,basicdata,69,FALSE)</f>
        <v>卢祥</v>
      </c>
      <c r="BU89" s="26">
        <f t="shared" si="81"/>
        <v>5.4</v>
      </c>
      <c r="BV89" s="18">
        <f t="shared" ref="BV89:BV152" si="142">VLOOKUP($B89,basicdata,71,FALSE)</f>
        <v>12</v>
      </c>
      <c r="BW89" s="18" t="str">
        <f t="shared" ref="BW89:BW152" si="143">VLOOKUP($B89,basicdata,72,FALSE)</f>
        <v>朱霞</v>
      </c>
      <c r="BX89" s="26">
        <f t="shared" si="61"/>
        <v>9</v>
      </c>
      <c r="BY89" s="18" t="str">
        <f t="shared" ref="BY89:BY152" si="144">VLOOKUP($B89,basicdata,74,FALSE)</f>
        <v>黄金华</v>
      </c>
      <c r="BZ89" s="26">
        <f t="shared" si="62"/>
        <v>9</v>
      </c>
      <c r="CA89" s="18" t="str">
        <f t="shared" ref="CA89:CA152" si="145">VLOOKUP($B89,basicdata,76,FALSE)</f>
        <v>程长寿</v>
      </c>
      <c r="CB89" s="26">
        <f t="shared" si="63"/>
        <v>9</v>
      </c>
      <c r="CC89" s="18" t="str">
        <f t="shared" ref="CC89:CC152" si="146">VLOOKUP($B89,basicdata,78,FALSE)</f>
        <v>兰阿布</v>
      </c>
      <c r="CD89" s="26">
        <f t="shared" si="64"/>
        <v>9</v>
      </c>
      <c r="CE89" s="18" t="str">
        <f t="shared" ref="CE89:CE152" si="147">VLOOKUP($B89,basicdata,80,FALSE)</f>
        <v>郑富全</v>
      </c>
      <c r="CF89" s="26">
        <f t="shared" si="65"/>
        <v>9</v>
      </c>
      <c r="CG89" s="18" t="str">
        <f t="shared" ref="CG89:CG152" si="148">VLOOKUP($B89,basicdata,82,FALSE)</f>
        <v>卢祥</v>
      </c>
      <c r="CH89" s="26">
        <f t="shared" si="66"/>
        <v>9</v>
      </c>
      <c r="CI89" s="18">
        <f t="shared" ref="CI89:CI152" si="149">VLOOKUP($B89,basicdata,84,FALSE)</f>
        <v>12</v>
      </c>
      <c r="CJ89" s="18" t="str">
        <f t="shared" ref="CJ89:CJ152" si="150">VLOOKUP($B89,basicdata,85,FALSE)</f>
        <v>朱霞</v>
      </c>
      <c r="CK89" s="26">
        <f t="shared" si="67"/>
        <v>9</v>
      </c>
      <c r="CL89" s="18" t="str">
        <f t="shared" ref="CL89:CL152" si="151">VLOOKUP($B89,basicdata,87,FALSE)</f>
        <v>黄金华</v>
      </c>
      <c r="CM89" s="26">
        <f t="shared" si="68"/>
        <v>9</v>
      </c>
      <c r="CN89" s="18" t="str">
        <f t="shared" ref="CN89:CN152" si="152">VLOOKUP($B89,basicdata,89,FALSE)</f>
        <v>程长寿</v>
      </c>
      <c r="CO89" s="26">
        <f t="shared" si="69"/>
        <v>9</v>
      </c>
      <c r="CP89" s="18" t="str">
        <f t="shared" ref="CP89:CP152" si="153">VLOOKUP($B89,basicdata,91,FALSE)</f>
        <v>兰阿布</v>
      </c>
      <c r="CQ89" s="26">
        <f t="shared" si="70"/>
        <v>9</v>
      </c>
      <c r="CR89" s="18" t="str">
        <f t="shared" ref="CR89:CR152" si="154">VLOOKUP($B89,basicdata,93,FALSE)</f>
        <v>郑富全</v>
      </c>
      <c r="CS89" s="26">
        <f t="shared" si="71"/>
        <v>9</v>
      </c>
      <c r="CT89" s="18" t="str">
        <f t="shared" ref="CT89:CT152" si="155">VLOOKUP($B89,basicdata,95,FALSE)</f>
        <v>卢祥</v>
      </c>
      <c r="CU89" s="26">
        <f t="shared" si="72"/>
        <v>9</v>
      </c>
    </row>
    <row r="90" spans="1:99" s="2" customFormat="1" ht="15.75">
      <c r="A90" s="42" t="s">
        <v>835</v>
      </c>
      <c r="B90" s="40" t="s">
        <v>266</v>
      </c>
      <c r="C90" s="59" t="s">
        <v>44</v>
      </c>
      <c r="D90" s="9" t="s">
        <v>8</v>
      </c>
      <c r="E90" s="8" t="str">
        <f t="shared" si="103"/>
        <v/>
      </c>
      <c r="F90" s="9">
        <f t="shared" si="104"/>
        <v>1</v>
      </c>
      <c r="G90" s="10" t="str">
        <f t="shared" si="105"/>
        <v/>
      </c>
      <c r="H90" s="10">
        <f t="shared" si="106"/>
        <v>117</v>
      </c>
      <c r="I90" s="10">
        <f t="shared" si="107"/>
        <v>95</v>
      </c>
      <c r="J90" s="10">
        <f t="shared" si="108"/>
        <v>109</v>
      </c>
      <c r="K90" s="16">
        <f t="shared" si="109"/>
        <v>48</v>
      </c>
      <c r="L90" s="10">
        <f t="shared" si="110"/>
        <v>70.5</v>
      </c>
      <c r="M90" s="10">
        <f t="shared" si="111"/>
        <v>70.5</v>
      </c>
      <c r="N90" s="10">
        <f t="shared" si="112"/>
        <v>510</v>
      </c>
      <c r="O90" s="17" t="str">
        <f t="shared" si="113"/>
        <v>本科</v>
      </c>
      <c r="P90" s="18">
        <f>IF($D90="理科",IF(AND($N90&gt;=分数线!$C$2,$H90&gt;=分数线!$D$2),36,IF($H90&gt;=分数线!$D$2,18,0)),IF($D90="文科",IF(AND($N90&gt;=分数线!$C$3,$H90&gt;=分数线!$D$3),36,IF($H90&gt;=分数线!$D$3,18,0))))</f>
        <v>36</v>
      </c>
      <c r="Q90" s="18">
        <f>IF($D90="理科",IF(AND($N90&gt;=分数线!$C$2,I90&gt;=分数线!$E$2),36,IF(I90&gt;=分数线!$E$2,18,0)),IF($D90="文科",IF(AND($N90&gt;=分数线!$C$3,I90&gt;=分数线!$E$3),36,IF(I90&gt;=分数线!$E$3,18,0))))</f>
        <v>36</v>
      </c>
      <c r="R90" s="18">
        <f>IF($D90="理科",IF(AND($N90&gt;=分数线!$C$2,J90&gt;=分数线!$F$2),36,IF(J90&gt;=分数线!$F$2,18,0)),IF($D90="文科",IF(AND($N90&gt;=分数线!$C$3,J90&gt;=分数线!$F$3),36,IF(J90&gt;=分数线!$F$3,18,0))))</f>
        <v>36</v>
      </c>
      <c r="S90" s="18">
        <f>IF($D90="理科",IF(AND($N90&gt;=分数线!$C$2,K90&gt;=分数线!$G$2),36,IF(K90&gt;=分数线!$G$2,18,0)),IF($D90="文科",IF(AND($N90&gt;=分数线!$C$3,K90&gt;=分数线!$G$3),36,IF(K90&gt;=分数线!$G$3,18,0))))</f>
        <v>0</v>
      </c>
      <c r="T90" s="18">
        <f>IF($D90="理科",IF(AND($N90&gt;=分数线!$C$2,L90&gt;=分数线!$H$2),36,IF(L90&gt;=分数线!$H$2,18,0)),IF($D90="文科",IF(AND($N90&gt;=分数线!$C$3,L90&gt;=分数线!$H$3),36,IF(L90&gt;=分数线!$H$3,18,0))))</f>
        <v>36</v>
      </c>
      <c r="U90" s="18">
        <f>IF($D90="理科",IF(AND($N90&gt;=分数线!$C$2,M90&gt;=分数线!$I$2),36,IF(M90&gt;=分数线!$I$2,18,0)),IF($D90="文科",IF(AND($N90&gt;=分数线!$C$3,M90&gt;=分数线!$I$3),36,IF(M90&gt;=分数线!$I$3,18,0))))</f>
        <v>36</v>
      </c>
      <c r="V90" s="18">
        <f t="shared" si="114"/>
        <v>12</v>
      </c>
      <c r="W90" s="18" t="str">
        <f t="shared" si="115"/>
        <v>何苗</v>
      </c>
      <c r="X90" s="26">
        <f t="shared" ref="X90:X153" si="156">IF(C90="应届",P90*0.1,IF(C90="往届","","NULL"))</f>
        <v>3.6</v>
      </c>
      <c r="Y90" s="18" t="str">
        <f t="shared" si="116"/>
        <v>黄金华</v>
      </c>
      <c r="Z90" s="26">
        <f t="shared" ref="Z90:Z153" si="157">IF($C90="应届",$Q90*0.1,IF($C90="往届","","NULL"))</f>
        <v>3.6</v>
      </c>
      <c r="AA90" s="18" t="str">
        <f t="shared" si="117"/>
        <v>聂艳梅</v>
      </c>
      <c r="AB90" s="26">
        <f t="shared" si="83"/>
        <v>3.6</v>
      </c>
      <c r="AC90" s="18" t="str">
        <f t="shared" si="118"/>
        <v>兰阿布</v>
      </c>
      <c r="AD90" s="26">
        <f t="shared" si="84"/>
        <v>0</v>
      </c>
      <c r="AE90" s="18" t="str">
        <f t="shared" si="119"/>
        <v>郑富全</v>
      </c>
      <c r="AF90" s="26">
        <f t="shared" si="85"/>
        <v>3.6</v>
      </c>
      <c r="AG90" s="18" t="str">
        <f t="shared" si="120"/>
        <v>卢祥</v>
      </c>
      <c r="AH90" s="26">
        <f t="shared" si="86"/>
        <v>3.6</v>
      </c>
      <c r="AI90" s="18" t="str">
        <f t="shared" si="121"/>
        <v>12</v>
      </c>
      <c r="AJ90" s="18" t="str">
        <f t="shared" si="122"/>
        <v>何苗</v>
      </c>
      <c r="AK90" s="26">
        <f t="shared" ref="AK90:AK153" si="158">IF($C90="应届",$P90*0.1,IF($C90="往届","","NULL"))</f>
        <v>3.6</v>
      </c>
      <c r="AL90" s="18" t="str">
        <f t="shared" si="123"/>
        <v>黄金华</v>
      </c>
      <c r="AM90" s="26">
        <f t="shared" ref="AM90:AM153" si="159">IF($C90="应届",$Q90*0.1,IF($C90="往届","","NULL"))</f>
        <v>3.6</v>
      </c>
      <c r="AN90" s="18" t="str">
        <f t="shared" si="124"/>
        <v>聂艳梅</v>
      </c>
      <c r="AO90" s="26">
        <f t="shared" si="87"/>
        <v>3.6</v>
      </c>
      <c r="AP90" s="18" t="str">
        <f t="shared" si="125"/>
        <v>兰阿布</v>
      </c>
      <c r="AQ90" s="26">
        <f t="shared" si="88"/>
        <v>0</v>
      </c>
      <c r="AR90" s="18" t="str">
        <f t="shared" si="126"/>
        <v>郑富全</v>
      </c>
      <c r="AS90" s="26">
        <f t="shared" si="89"/>
        <v>3.6</v>
      </c>
      <c r="AT90" s="18" t="str">
        <f t="shared" si="127"/>
        <v>卢祥</v>
      </c>
      <c r="AU90" s="26">
        <f t="shared" si="90"/>
        <v>3.6</v>
      </c>
      <c r="AV90" s="18" t="str">
        <f t="shared" si="128"/>
        <v>12</v>
      </c>
      <c r="AW90" s="18" t="str">
        <f t="shared" si="129"/>
        <v>朱霞</v>
      </c>
      <c r="AX90" s="26">
        <f t="shared" ref="AX90:AX153" si="160">IF($C90="应届",$P90*0.15,IF($C90="往届","","NULL"))</f>
        <v>5.3999999999999995</v>
      </c>
      <c r="AY90" s="18" t="str">
        <f t="shared" si="130"/>
        <v>黄金华</v>
      </c>
      <c r="AZ90" s="26">
        <f t="shared" ref="AZ90:AZ125" si="161">IF($C90="应届",$Q90*0.15,IF($C90="往届","","NULL"))</f>
        <v>5.3999999999999995</v>
      </c>
      <c r="BA90" s="18" t="str">
        <f t="shared" si="131"/>
        <v>程长寿</v>
      </c>
      <c r="BB90" s="26">
        <f t="shared" si="82"/>
        <v>5.4</v>
      </c>
      <c r="BC90" s="18" t="str">
        <f t="shared" si="132"/>
        <v>兰阿布</v>
      </c>
      <c r="BD90" s="26">
        <f t="shared" si="75"/>
        <v>0</v>
      </c>
      <c r="BE90" s="18" t="str">
        <f t="shared" si="133"/>
        <v>郑富全</v>
      </c>
      <c r="BF90" s="26">
        <f t="shared" si="76"/>
        <v>5.4</v>
      </c>
      <c r="BG90" s="18" t="str">
        <f t="shared" si="134"/>
        <v>卢祥</v>
      </c>
      <c r="BH90" s="26">
        <f t="shared" si="77"/>
        <v>5.4</v>
      </c>
      <c r="BI90" s="18">
        <f t="shared" si="135"/>
        <v>12</v>
      </c>
      <c r="BJ90" s="18" t="str">
        <f t="shared" si="136"/>
        <v>朱霞</v>
      </c>
      <c r="BK90" s="26">
        <f t="shared" ref="BK90:BK153" si="162">IF($C90="应届",$P90*0.15,IF($C90="往届","","NULL"))</f>
        <v>5.3999999999999995</v>
      </c>
      <c r="BL90" s="18" t="str">
        <f t="shared" si="137"/>
        <v>黄金华</v>
      </c>
      <c r="BM90" s="26">
        <f t="shared" ref="BM90:BM125" si="163">IF($C90="应届",$Q90*0.15,IF($C90="往届","","NULL"))</f>
        <v>5.3999999999999995</v>
      </c>
      <c r="BN90" s="18" t="str">
        <f t="shared" si="138"/>
        <v>程长寿</v>
      </c>
      <c r="BO90" s="26">
        <f t="shared" si="78"/>
        <v>5.4</v>
      </c>
      <c r="BP90" s="18" t="str">
        <f t="shared" si="139"/>
        <v>兰阿布</v>
      </c>
      <c r="BQ90" s="26">
        <f t="shared" si="79"/>
        <v>0</v>
      </c>
      <c r="BR90" s="18" t="str">
        <f t="shared" si="140"/>
        <v>郑富全</v>
      </c>
      <c r="BS90" s="26">
        <f t="shared" si="80"/>
        <v>5.4</v>
      </c>
      <c r="BT90" s="18" t="str">
        <f t="shared" si="141"/>
        <v>卢祥</v>
      </c>
      <c r="BU90" s="26">
        <f t="shared" si="81"/>
        <v>5.4</v>
      </c>
      <c r="BV90" s="18">
        <f t="shared" si="142"/>
        <v>12</v>
      </c>
      <c r="BW90" s="18" t="str">
        <f t="shared" si="143"/>
        <v>朱霞</v>
      </c>
      <c r="BX90" s="26">
        <f t="shared" ref="BX90:BX153" si="164">IF($C90="应届",$P90*0.25,IF($C90="往届",$P90*0.5,"NULL"))</f>
        <v>9</v>
      </c>
      <c r="BY90" s="18" t="str">
        <f t="shared" si="144"/>
        <v>黄金华</v>
      </c>
      <c r="BZ90" s="26">
        <f t="shared" ref="BZ90:BZ153" si="165">IF($C90="应届",$Q90*0.25,IF($C90="往届",$Q90*0.5,"NULL"))</f>
        <v>9</v>
      </c>
      <c r="CA90" s="18" t="str">
        <f t="shared" si="145"/>
        <v>程长寿</v>
      </c>
      <c r="CB90" s="26">
        <f t="shared" ref="CB90:CB153" si="166">IF($C90="应届",$R90*0.25,IF($C90="往届",$R90*0.5,"NULL"))</f>
        <v>9</v>
      </c>
      <c r="CC90" s="18" t="str">
        <f t="shared" si="146"/>
        <v>兰阿布</v>
      </c>
      <c r="CD90" s="26">
        <f t="shared" ref="CD90:CD153" si="167">IF($C90="应届",$S90*0.25,IF($C90="往届",$S90*0.5,"NULL"))</f>
        <v>0</v>
      </c>
      <c r="CE90" s="18" t="str">
        <f t="shared" si="147"/>
        <v>郑富全</v>
      </c>
      <c r="CF90" s="26">
        <f t="shared" ref="CF90:CF153" si="168">IF($C90="应届",$T90*0.25,IF($C90="往届",$T90*0.5,"NULL"))</f>
        <v>9</v>
      </c>
      <c r="CG90" s="18" t="str">
        <f t="shared" si="148"/>
        <v>卢祥</v>
      </c>
      <c r="CH90" s="26">
        <f t="shared" ref="CH90:CH153" si="169">IF($C90="应届",$U90*0.25,IF($C90="往届",$U90*0.5,"NULL"))</f>
        <v>9</v>
      </c>
      <c r="CI90" s="18">
        <f t="shared" si="149"/>
        <v>12</v>
      </c>
      <c r="CJ90" s="18" t="str">
        <f t="shared" si="150"/>
        <v>朱霞</v>
      </c>
      <c r="CK90" s="26">
        <f t="shared" ref="CK90:CK153" si="170">IF($C90="应届",$P90*0.25,IF($C90="往届",$P90*0.5,"NULL"))</f>
        <v>9</v>
      </c>
      <c r="CL90" s="18" t="str">
        <f t="shared" si="151"/>
        <v>黄金华</v>
      </c>
      <c r="CM90" s="26">
        <f t="shared" ref="CM90:CM153" si="171">IF($C90="应届",$Q90*0.25,IF($C90="往届",$Q90*0.5,"NULL"))</f>
        <v>9</v>
      </c>
      <c r="CN90" s="18" t="str">
        <f t="shared" si="152"/>
        <v>程长寿</v>
      </c>
      <c r="CO90" s="26">
        <f t="shared" ref="CO90:CO153" si="172">IF($C90="应届",$R90*0.25,IF($C90="往届",$R90*0.5,"NULL"))</f>
        <v>9</v>
      </c>
      <c r="CP90" s="18" t="str">
        <f t="shared" si="153"/>
        <v>兰阿布</v>
      </c>
      <c r="CQ90" s="26">
        <f t="shared" ref="CQ90:CQ153" si="173">IF($C90="应届",$S90*0.25,IF($C90="往届",$S90*0.5,"NULL"))</f>
        <v>0</v>
      </c>
      <c r="CR90" s="18" t="str">
        <f t="shared" si="154"/>
        <v>郑富全</v>
      </c>
      <c r="CS90" s="26">
        <f t="shared" ref="CS90:CS153" si="174">IF($C90="应届",$T90*0.25,IF($C90="往届",$T90*0.5,"NULL"))</f>
        <v>9</v>
      </c>
      <c r="CT90" s="18" t="str">
        <f t="shared" si="155"/>
        <v>卢祥</v>
      </c>
      <c r="CU90" s="26">
        <f t="shared" ref="CU90:CU153" si="175">IF($C90="应届",$U90*0.25,IF($C90="往届",$U90*0.5,"NULL"))</f>
        <v>9</v>
      </c>
    </row>
    <row r="91" spans="1:99" s="2" customFormat="1" ht="15.75">
      <c r="A91" s="42" t="s">
        <v>836</v>
      </c>
      <c r="B91" s="40" t="s">
        <v>267</v>
      </c>
      <c r="C91" s="59" t="s">
        <v>44</v>
      </c>
      <c r="D91" s="9" t="s">
        <v>8</v>
      </c>
      <c r="E91" s="8" t="str">
        <f t="shared" si="103"/>
        <v/>
      </c>
      <c r="F91" s="9">
        <f t="shared" si="104"/>
        <v>1</v>
      </c>
      <c r="G91" s="10" t="str">
        <f t="shared" si="105"/>
        <v/>
      </c>
      <c r="H91" s="10">
        <f t="shared" si="106"/>
        <v>107</v>
      </c>
      <c r="I91" s="10">
        <f t="shared" si="107"/>
        <v>73</v>
      </c>
      <c r="J91" s="10">
        <f t="shared" si="108"/>
        <v>124</v>
      </c>
      <c r="K91" s="16">
        <f t="shared" si="109"/>
        <v>48</v>
      </c>
      <c r="L91" s="10">
        <f t="shared" si="110"/>
        <v>85</v>
      </c>
      <c r="M91" s="10">
        <f t="shared" si="111"/>
        <v>71.5</v>
      </c>
      <c r="N91" s="10">
        <f t="shared" si="112"/>
        <v>509</v>
      </c>
      <c r="O91" s="17" t="str">
        <f t="shared" si="113"/>
        <v>本科</v>
      </c>
      <c r="P91" s="18">
        <f>IF($D91="理科",IF(AND($N91&gt;=分数线!$C$2,$H91&gt;=分数线!$D$2),36,IF($H91&gt;=分数线!$D$2,18,0)),IF($D91="文科",IF(AND($N91&gt;=分数线!$C$3,$H91&gt;=分数线!$D$3),36,IF($H91&gt;=分数线!$D$3,18,0))))</f>
        <v>36</v>
      </c>
      <c r="Q91" s="18">
        <f>IF($D91="理科",IF(AND($N91&gt;=分数线!$C$2,I91&gt;=分数线!$E$2),36,IF(I91&gt;=分数线!$E$2,18,0)),IF($D91="文科",IF(AND($N91&gt;=分数线!$C$3,I91&gt;=分数线!$E$3),36,IF(I91&gt;=分数线!$E$3,18,0))))</f>
        <v>36</v>
      </c>
      <c r="R91" s="18">
        <f>IF($D91="理科",IF(AND($N91&gt;=分数线!$C$2,J91&gt;=分数线!$F$2),36,IF(J91&gt;=分数线!$F$2,18,0)),IF($D91="文科",IF(AND($N91&gt;=分数线!$C$3,J91&gt;=分数线!$F$3),36,IF(J91&gt;=分数线!$F$3,18,0))))</f>
        <v>36</v>
      </c>
      <c r="S91" s="18">
        <f>IF($D91="理科",IF(AND($N91&gt;=分数线!$C$2,K91&gt;=分数线!$G$2),36,IF(K91&gt;=分数线!$G$2,18,0)),IF($D91="文科",IF(AND($N91&gt;=分数线!$C$3,K91&gt;=分数线!$G$3),36,IF(K91&gt;=分数线!$G$3,18,0))))</f>
        <v>0</v>
      </c>
      <c r="T91" s="18">
        <f>IF($D91="理科",IF(AND($N91&gt;=分数线!$C$2,L91&gt;=分数线!$H$2),36,IF(L91&gt;=分数线!$H$2,18,0)),IF($D91="文科",IF(AND($N91&gt;=分数线!$C$3,L91&gt;=分数线!$H$3),36,IF(L91&gt;=分数线!$H$3,18,0))))</f>
        <v>36</v>
      </c>
      <c r="U91" s="18">
        <f>IF($D91="理科",IF(AND($N91&gt;=分数线!$C$2,M91&gt;=分数线!$I$2),36,IF(M91&gt;=分数线!$I$2,18,0)),IF($D91="文科",IF(AND($N91&gt;=分数线!$C$3,M91&gt;=分数线!$I$3),36,IF(M91&gt;=分数线!$I$3,18,0))))</f>
        <v>36</v>
      </c>
      <c r="V91" s="18">
        <f t="shared" si="114"/>
        <v>12</v>
      </c>
      <c r="W91" s="18" t="str">
        <f t="shared" si="115"/>
        <v>何苗</v>
      </c>
      <c r="X91" s="26">
        <f t="shared" si="156"/>
        <v>3.6</v>
      </c>
      <c r="Y91" s="18" t="str">
        <f t="shared" si="116"/>
        <v>黄金华</v>
      </c>
      <c r="Z91" s="26">
        <f t="shared" si="157"/>
        <v>3.6</v>
      </c>
      <c r="AA91" s="18" t="str">
        <f t="shared" si="117"/>
        <v>程长寿</v>
      </c>
      <c r="AB91" s="26">
        <f t="shared" si="83"/>
        <v>3.6</v>
      </c>
      <c r="AC91" s="18" t="str">
        <f t="shared" si="118"/>
        <v>兰阿布</v>
      </c>
      <c r="AD91" s="26">
        <f t="shared" si="84"/>
        <v>0</v>
      </c>
      <c r="AE91" s="18" t="str">
        <f t="shared" si="119"/>
        <v>郑富全</v>
      </c>
      <c r="AF91" s="26">
        <f t="shared" si="85"/>
        <v>3.6</v>
      </c>
      <c r="AG91" s="18" t="str">
        <f t="shared" si="120"/>
        <v>卢祥</v>
      </c>
      <c r="AH91" s="26">
        <f t="shared" si="86"/>
        <v>3.6</v>
      </c>
      <c r="AI91" s="18" t="str">
        <f t="shared" si="121"/>
        <v>12</v>
      </c>
      <c r="AJ91" s="18" t="str">
        <f t="shared" si="122"/>
        <v>何苗</v>
      </c>
      <c r="AK91" s="26">
        <f t="shared" si="158"/>
        <v>3.6</v>
      </c>
      <c r="AL91" s="18" t="str">
        <f t="shared" si="123"/>
        <v>黄金华</v>
      </c>
      <c r="AM91" s="26">
        <f t="shared" si="159"/>
        <v>3.6</v>
      </c>
      <c r="AN91" s="18" t="str">
        <f t="shared" si="124"/>
        <v>程长寿</v>
      </c>
      <c r="AO91" s="26">
        <f t="shared" si="87"/>
        <v>3.6</v>
      </c>
      <c r="AP91" s="18" t="str">
        <f t="shared" si="125"/>
        <v>兰阿布</v>
      </c>
      <c r="AQ91" s="26">
        <f t="shared" si="88"/>
        <v>0</v>
      </c>
      <c r="AR91" s="18" t="str">
        <f t="shared" si="126"/>
        <v>郑富全</v>
      </c>
      <c r="AS91" s="26">
        <f t="shared" si="89"/>
        <v>3.6</v>
      </c>
      <c r="AT91" s="18" t="str">
        <f t="shared" si="127"/>
        <v>卢祥</v>
      </c>
      <c r="AU91" s="26">
        <f t="shared" si="90"/>
        <v>3.6</v>
      </c>
      <c r="AV91" s="18" t="str">
        <f t="shared" si="128"/>
        <v>12</v>
      </c>
      <c r="AW91" s="18" t="str">
        <f t="shared" si="129"/>
        <v>朱霞</v>
      </c>
      <c r="AX91" s="26">
        <f t="shared" si="160"/>
        <v>5.3999999999999995</v>
      </c>
      <c r="AY91" s="18" t="str">
        <f t="shared" si="130"/>
        <v>黄金华</v>
      </c>
      <c r="AZ91" s="26">
        <f t="shared" si="161"/>
        <v>5.3999999999999995</v>
      </c>
      <c r="BA91" s="18" t="str">
        <f t="shared" si="131"/>
        <v>程长寿</v>
      </c>
      <c r="BB91" s="26">
        <f t="shared" si="82"/>
        <v>5.4</v>
      </c>
      <c r="BC91" s="18" t="str">
        <f t="shared" si="132"/>
        <v>兰阿布</v>
      </c>
      <c r="BD91" s="26">
        <f t="shared" si="75"/>
        <v>0</v>
      </c>
      <c r="BE91" s="18" t="str">
        <f t="shared" si="133"/>
        <v>郑富全</v>
      </c>
      <c r="BF91" s="26">
        <f t="shared" si="76"/>
        <v>5.4</v>
      </c>
      <c r="BG91" s="18" t="str">
        <f t="shared" si="134"/>
        <v>卢祥</v>
      </c>
      <c r="BH91" s="26">
        <f t="shared" si="77"/>
        <v>5.4</v>
      </c>
      <c r="BI91" s="18">
        <f t="shared" si="135"/>
        <v>12</v>
      </c>
      <c r="BJ91" s="18" t="str">
        <f t="shared" si="136"/>
        <v>朱霞</v>
      </c>
      <c r="BK91" s="26">
        <f t="shared" si="162"/>
        <v>5.3999999999999995</v>
      </c>
      <c r="BL91" s="18" t="str">
        <f t="shared" si="137"/>
        <v>黄金华</v>
      </c>
      <c r="BM91" s="26">
        <f t="shared" si="163"/>
        <v>5.3999999999999995</v>
      </c>
      <c r="BN91" s="18" t="str">
        <f t="shared" si="138"/>
        <v>程长寿</v>
      </c>
      <c r="BO91" s="26">
        <f t="shared" si="78"/>
        <v>5.4</v>
      </c>
      <c r="BP91" s="18" t="str">
        <f t="shared" si="139"/>
        <v>兰阿布</v>
      </c>
      <c r="BQ91" s="26">
        <f t="shared" si="79"/>
        <v>0</v>
      </c>
      <c r="BR91" s="18" t="str">
        <f t="shared" si="140"/>
        <v>郑富全</v>
      </c>
      <c r="BS91" s="26">
        <f t="shared" si="80"/>
        <v>5.4</v>
      </c>
      <c r="BT91" s="18" t="str">
        <f t="shared" si="141"/>
        <v>卢祥</v>
      </c>
      <c r="BU91" s="26">
        <f t="shared" si="81"/>
        <v>5.4</v>
      </c>
      <c r="BV91" s="18">
        <f t="shared" si="142"/>
        <v>12</v>
      </c>
      <c r="BW91" s="18" t="str">
        <f t="shared" si="143"/>
        <v>朱霞</v>
      </c>
      <c r="BX91" s="26">
        <f t="shared" si="164"/>
        <v>9</v>
      </c>
      <c r="BY91" s="18" t="str">
        <f t="shared" si="144"/>
        <v>黄金华</v>
      </c>
      <c r="BZ91" s="26">
        <f t="shared" si="165"/>
        <v>9</v>
      </c>
      <c r="CA91" s="18" t="str">
        <f t="shared" si="145"/>
        <v>程长寿</v>
      </c>
      <c r="CB91" s="26">
        <f t="shared" si="166"/>
        <v>9</v>
      </c>
      <c r="CC91" s="18" t="str">
        <f t="shared" si="146"/>
        <v>兰阿布</v>
      </c>
      <c r="CD91" s="26">
        <f t="shared" si="167"/>
        <v>0</v>
      </c>
      <c r="CE91" s="18" t="str">
        <f t="shared" si="147"/>
        <v>郑富全</v>
      </c>
      <c r="CF91" s="26">
        <f t="shared" si="168"/>
        <v>9</v>
      </c>
      <c r="CG91" s="18" t="str">
        <f t="shared" si="148"/>
        <v>卢祥</v>
      </c>
      <c r="CH91" s="26">
        <f t="shared" si="169"/>
        <v>9</v>
      </c>
      <c r="CI91" s="18">
        <f t="shared" si="149"/>
        <v>12</v>
      </c>
      <c r="CJ91" s="18" t="str">
        <f t="shared" si="150"/>
        <v>朱霞</v>
      </c>
      <c r="CK91" s="26">
        <f t="shared" si="170"/>
        <v>9</v>
      </c>
      <c r="CL91" s="18" t="str">
        <f t="shared" si="151"/>
        <v>黄金华</v>
      </c>
      <c r="CM91" s="26">
        <f t="shared" si="171"/>
        <v>9</v>
      </c>
      <c r="CN91" s="18" t="str">
        <f t="shared" si="152"/>
        <v>程长寿</v>
      </c>
      <c r="CO91" s="26">
        <f t="shared" si="172"/>
        <v>9</v>
      </c>
      <c r="CP91" s="18" t="str">
        <f t="shared" si="153"/>
        <v>兰阿布</v>
      </c>
      <c r="CQ91" s="26">
        <f t="shared" si="173"/>
        <v>0</v>
      </c>
      <c r="CR91" s="18" t="str">
        <f t="shared" si="154"/>
        <v>郑富全</v>
      </c>
      <c r="CS91" s="26">
        <f t="shared" si="174"/>
        <v>9</v>
      </c>
      <c r="CT91" s="18" t="str">
        <f t="shared" si="155"/>
        <v>卢祥</v>
      </c>
      <c r="CU91" s="26">
        <f t="shared" si="175"/>
        <v>9</v>
      </c>
    </row>
    <row r="92" spans="1:99" s="2" customFormat="1" ht="15.75">
      <c r="A92" s="42" t="s">
        <v>179</v>
      </c>
      <c r="B92" s="40" t="s">
        <v>268</v>
      </c>
      <c r="C92" s="59" t="s">
        <v>44</v>
      </c>
      <c r="D92" s="9" t="s">
        <v>8</v>
      </c>
      <c r="E92" s="8" t="str">
        <f t="shared" si="103"/>
        <v/>
      </c>
      <c r="F92" s="9">
        <f t="shared" si="104"/>
        <v>1</v>
      </c>
      <c r="G92" s="10">
        <f t="shared" si="105"/>
        <v>1</v>
      </c>
      <c r="H92" s="10">
        <f t="shared" si="106"/>
        <v>111</v>
      </c>
      <c r="I92" s="10">
        <f t="shared" si="107"/>
        <v>77</v>
      </c>
      <c r="J92" s="10">
        <f t="shared" si="108"/>
        <v>104</v>
      </c>
      <c r="K92" s="16">
        <f t="shared" si="109"/>
        <v>83.5</v>
      </c>
      <c r="L92" s="10">
        <f t="shared" si="110"/>
        <v>53</v>
      </c>
      <c r="M92" s="10">
        <f t="shared" si="111"/>
        <v>78.5</v>
      </c>
      <c r="N92" s="10">
        <f t="shared" si="112"/>
        <v>507</v>
      </c>
      <c r="O92" s="17" t="str">
        <f t="shared" si="113"/>
        <v>本科</v>
      </c>
      <c r="P92" s="18">
        <f>IF($D92="理科",IF(AND($N92&gt;=分数线!$C$2,$H92&gt;=分数线!$D$2),36,IF($H92&gt;=分数线!$D$2,18,0)),IF($D92="文科",IF(AND($N92&gt;=分数线!$C$3,$H92&gt;=分数线!$D$3),36,IF($H92&gt;=分数线!$D$3,18,0))))</f>
        <v>36</v>
      </c>
      <c r="Q92" s="18">
        <f>IF($D92="理科",IF(AND($N92&gt;=分数线!$C$2,I92&gt;=分数线!$E$2),36,IF(I92&gt;=分数线!$E$2,18,0)),IF($D92="文科",IF(AND($N92&gt;=分数线!$C$3,I92&gt;=分数线!$E$3),36,IF(I92&gt;=分数线!$E$3,18,0))))</f>
        <v>36</v>
      </c>
      <c r="R92" s="18">
        <f>IF($D92="理科",IF(AND($N92&gt;=分数线!$C$2,J92&gt;=分数线!$F$2),36,IF(J92&gt;=分数线!$F$2,18,0)),IF($D92="文科",IF(AND($N92&gt;=分数线!$C$3,J92&gt;=分数线!$F$3),36,IF(J92&gt;=分数线!$F$3,18,0))))</f>
        <v>36</v>
      </c>
      <c r="S92" s="18">
        <f>IF($D92="理科",IF(AND($N92&gt;=分数线!$C$2,K92&gt;=分数线!$G$2),36,IF(K92&gt;=分数线!$G$2,18,0)),IF($D92="文科",IF(AND($N92&gt;=分数线!$C$3,K92&gt;=分数线!$G$3),36,IF(K92&gt;=分数线!$G$3,18,0))))</f>
        <v>36</v>
      </c>
      <c r="T92" s="18">
        <f>IF($D92="理科",IF(AND($N92&gt;=分数线!$C$2,L92&gt;=分数线!$H$2),36,IF(L92&gt;=分数线!$H$2,18,0)),IF($D92="文科",IF(AND($N92&gt;=分数线!$C$3,L92&gt;=分数线!$H$3),36,IF(L92&gt;=分数线!$H$3,18,0))))</f>
        <v>0</v>
      </c>
      <c r="U92" s="18">
        <f>IF($D92="理科",IF(AND($N92&gt;=分数线!$C$2,M92&gt;=分数线!$I$2),36,IF(M92&gt;=分数线!$I$2,18,0)),IF($D92="文科",IF(AND($N92&gt;=分数线!$C$3,M92&gt;=分数线!$I$3),36,IF(M92&gt;=分数线!$I$3,18,0))))</f>
        <v>36</v>
      </c>
      <c r="V92" s="18">
        <f t="shared" si="114"/>
        <v>11</v>
      </c>
      <c r="W92" s="18" t="str">
        <f t="shared" si="115"/>
        <v>张玉婷</v>
      </c>
      <c r="X92" s="26">
        <f t="shared" si="156"/>
        <v>3.6</v>
      </c>
      <c r="Y92" s="18" t="str">
        <f t="shared" si="116"/>
        <v>胡付松</v>
      </c>
      <c r="Z92" s="26">
        <f t="shared" si="157"/>
        <v>3.6</v>
      </c>
      <c r="AA92" s="18" t="str">
        <f t="shared" si="117"/>
        <v>程长寿</v>
      </c>
      <c r="AB92" s="26">
        <f t="shared" si="83"/>
        <v>3.6</v>
      </c>
      <c r="AC92" s="18" t="str">
        <f t="shared" si="118"/>
        <v>郑永朝</v>
      </c>
      <c r="AD92" s="26">
        <f t="shared" si="84"/>
        <v>3.6</v>
      </c>
      <c r="AE92" s="18" t="str">
        <f t="shared" si="119"/>
        <v>叶仁群</v>
      </c>
      <c r="AF92" s="26">
        <f t="shared" si="85"/>
        <v>0</v>
      </c>
      <c r="AG92" s="18" t="str">
        <f t="shared" si="120"/>
        <v>辜英琼</v>
      </c>
      <c r="AH92" s="26">
        <f t="shared" si="86"/>
        <v>3.6</v>
      </c>
      <c r="AI92" s="18" t="str">
        <f t="shared" si="121"/>
        <v>11</v>
      </c>
      <c r="AJ92" s="18" t="str">
        <f t="shared" si="122"/>
        <v>张玉婷</v>
      </c>
      <c r="AK92" s="26">
        <f t="shared" si="158"/>
        <v>3.6</v>
      </c>
      <c r="AL92" s="18" t="str">
        <f t="shared" si="123"/>
        <v>胡付松</v>
      </c>
      <c r="AM92" s="26">
        <f t="shared" si="159"/>
        <v>3.6</v>
      </c>
      <c r="AN92" s="18" t="str">
        <f t="shared" si="124"/>
        <v>程长寿</v>
      </c>
      <c r="AO92" s="26">
        <f t="shared" si="87"/>
        <v>3.6</v>
      </c>
      <c r="AP92" s="18" t="str">
        <f t="shared" si="125"/>
        <v>郑永朝</v>
      </c>
      <c r="AQ92" s="26">
        <f t="shared" si="88"/>
        <v>3.6</v>
      </c>
      <c r="AR92" s="18" t="str">
        <f t="shared" si="126"/>
        <v>叶仁群</v>
      </c>
      <c r="AS92" s="26">
        <f t="shared" si="89"/>
        <v>0</v>
      </c>
      <c r="AT92" s="18" t="str">
        <f t="shared" si="127"/>
        <v>辜英琼</v>
      </c>
      <c r="AU92" s="26">
        <f t="shared" si="90"/>
        <v>3.6</v>
      </c>
      <c r="AV92" s="18" t="str">
        <f t="shared" si="128"/>
        <v>11</v>
      </c>
      <c r="AW92" s="18" t="str">
        <f t="shared" si="129"/>
        <v>张玉婷</v>
      </c>
      <c r="AX92" s="26">
        <f t="shared" si="160"/>
        <v>5.3999999999999995</v>
      </c>
      <c r="AY92" s="18" t="str">
        <f t="shared" si="130"/>
        <v>胡付松</v>
      </c>
      <c r="AZ92" s="26">
        <f t="shared" si="161"/>
        <v>5.3999999999999995</v>
      </c>
      <c r="BA92" s="18" t="str">
        <f t="shared" si="131"/>
        <v>程长寿</v>
      </c>
      <c r="BB92" s="26">
        <f t="shared" si="82"/>
        <v>5.4</v>
      </c>
      <c r="BC92" s="18" t="str">
        <f t="shared" si="132"/>
        <v>郑永朝</v>
      </c>
      <c r="BD92" s="26">
        <f t="shared" si="75"/>
        <v>5.4</v>
      </c>
      <c r="BE92" s="18" t="str">
        <f t="shared" si="133"/>
        <v>叶仁群</v>
      </c>
      <c r="BF92" s="26">
        <f t="shared" si="76"/>
        <v>0</v>
      </c>
      <c r="BG92" s="18" t="str">
        <f t="shared" si="134"/>
        <v>杨建</v>
      </c>
      <c r="BH92" s="26">
        <f t="shared" si="77"/>
        <v>5.4</v>
      </c>
      <c r="BI92" s="18">
        <f t="shared" si="135"/>
        <v>11</v>
      </c>
      <c r="BJ92" s="18" t="str">
        <f t="shared" si="136"/>
        <v>张玉婷</v>
      </c>
      <c r="BK92" s="26">
        <f t="shared" si="162"/>
        <v>5.3999999999999995</v>
      </c>
      <c r="BL92" s="18" t="str">
        <f t="shared" si="137"/>
        <v>胡付松</v>
      </c>
      <c r="BM92" s="26">
        <f t="shared" si="163"/>
        <v>5.3999999999999995</v>
      </c>
      <c r="BN92" s="18" t="str">
        <f t="shared" si="138"/>
        <v>程长寿</v>
      </c>
      <c r="BO92" s="26">
        <f t="shared" si="78"/>
        <v>5.4</v>
      </c>
      <c r="BP92" s="18" t="str">
        <f t="shared" si="139"/>
        <v>郑永朝</v>
      </c>
      <c r="BQ92" s="26">
        <f t="shared" si="79"/>
        <v>5.4</v>
      </c>
      <c r="BR92" s="18" t="str">
        <f t="shared" si="140"/>
        <v>叶仁群</v>
      </c>
      <c r="BS92" s="26">
        <f t="shared" si="80"/>
        <v>0</v>
      </c>
      <c r="BT92" s="18" t="str">
        <f t="shared" si="141"/>
        <v>田友米</v>
      </c>
      <c r="BU92" s="26">
        <f t="shared" si="81"/>
        <v>5.4</v>
      </c>
      <c r="BV92" s="18">
        <f t="shared" si="142"/>
        <v>11</v>
      </c>
      <c r="BW92" s="18" t="str">
        <f t="shared" si="143"/>
        <v>张玉婷</v>
      </c>
      <c r="BX92" s="26">
        <f t="shared" si="164"/>
        <v>9</v>
      </c>
      <c r="BY92" s="18" t="str">
        <f t="shared" si="144"/>
        <v>胡付松</v>
      </c>
      <c r="BZ92" s="26">
        <f t="shared" si="165"/>
        <v>9</v>
      </c>
      <c r="CA92" s="18" t="str">
        <f t="shared" si="145"/>
        <v>程长寿</v>
      </c>
      <c r="CB92" s="26">
        <f t="shared" si="166"/>
        <v>9</v>
      </c>
      <c r="CC92" s="18" t="str">
        <f t="shared" si="146"/>
        <v>王友春</v>
      </c>
      <c r="CD92" s="26">
        <f t="shared" si="167"/>
        <v>9</v>
      </c>
      <c r="CE92" s="18" t="str">
        <f t="shared" si="147"/>
        <v>叶仁群</v>
      </c>
      <c r="CF92" s="26">
        <f t="shared" si="168"/>
        <v>0</v>
      </c>
      <c r="CG92" s="18" t="str">
        <f t="shared" si="148"/>
        <v>田友米</v>
      </c>
      <c r="CH92" s="26">
        <f t="shared" si="169"/>
        <v>9</v>
      </c>
      <c r="CI92" s="18">
        <f t="shared" si="149"/>
        <v>11</v>
      </c>
      <c r="CJ92" s="18" t="str">
        <f t="shared" si="150"/>
        <v>张玉婷</v>
      </c>
      <c r="CK92" s="26">
        <f t="shared" si="170"/>
        <v>9</v>
      </c>
      <c r="CL92" s="18" t="str">
        <f t="shared" si="151"/>
        <v>胡付松</v>
      </c>
      <c r="CM92" s="26">
        <f t="shared" si="171"/>
        <v>9</v>
      </c>
      <c r="CN92" s="18" t="str">
        <f t="shared" si="152"/>
        <v>程长寿</v>
      </c>
      <c r="CO92" s="26">
        <f t="shared" si="172"/>
        <v>9</v>
      </c>
      <c r="CP92" s="18" t="str">
        <f t="shared" si="153"/>
        <v>王友春</v>
      </c>
      <c r="CQ92" s="26">
        <f t="shared" si="173"/>
        <v>9</v>
      </c>
      <c r="CR92" s="18" t="str">
        <f t="shared" si="154"/>
        <v>叶仁群</v>
      </c>
      <c r="CS92" s="26">
        <f t="shared" si="174"/>
        <v>0</v>
      </c>
      <c r="CT92" s="18" t="str">
        <f t="shared" si="155"/>
        <v>田友米</v>
      </c>
      <c r="CU92" s="26">
        <f t="shared" si="175"/>
        <v>9</v>
      </c>
    </row>
    <row r="93" spans="1:99" s="2" customFormat="1" ht="15.75">
      <c r="A93" s="42" t="s">
        <v>837</v>
      </c>
      <c r="B93" s="40" t="s">
        <v>269</v>
      </c>
      <c r="C93" s="59" t="s">
        <v>44</v>
      </c>
      <c r="D93" s="9" t="s">
        <v>8</v>
      </c>
      <c r="E93" s="8" t="str">
        <f t="shared" si="103"/>
        <v/>
      </c>
      <c r="F93" s="9">
        <f t="shared" si="104"/>
        <v>0.7</v>
      </c>
      <c r="G93" s="10" t="str">
        <f t="shared" si="105"/>
        <v/>
      </c>
      <c r="H93" s="10">
        <f t="shared" si="106"/>
        <v>104</v>
      </c>
      <c r="I93" s="10">
        <f t="shared" si="107"/>
        <v>79</v>
      </c>
      <c r="J93" s="10">
        <f t="shared" si="108"/>
        <v>118</v>
      </c>
      <c r="K93" s="16">
        <f t="shared" si="109"/>
        <v>55.5</v>
      </c>
      <c r="L93" s="10">
        <f t="shared" si="110"/>
        <v>71</v>
      </c>
      <c r="M93" s="10">
        <f t="shared" si="111"/>
        <v>78</v>
      </c>
      <c r="N93" s="10">
        <f t="shared" si="112"/>
        <v>506</v>
      </c>
      <c r="O93" s="17" t="str">
        <f t="shared" si="113"/>
        <v>本科</v>
      </c>
      <c r="P93" s="18">
        <f>IF($D93="理科",IF(AND($N93&gt;=分数线!$C$2,$H93&gt;=分数线!$D$2),36,IF($H93&gt;=分数线!$D$2,18,0)),IF($D93="文科",IF(AND($N93&gt;=分数线!$C$3,$H93&gt;=分数线!$D$3),36,IF($H93&gt;=分数线!$D$3,18,0))))</f>
        <v>36</v>
      </c>
      <c r="Q93" s="18">
        <f>IF($D93="理科",IF(AND($N93&gt;=分数线!$C$2,I93&gt;=分数线!$E$2),36,IF(I93&gt;=分数线!$E$2,18,0)),IF($D93="文科",IF(AND($N93&gt;=分数线!$C$3,I93&gt;=分数线!$E$3),36,IF(I93&gt;=分数线!$E$3,18,0))))</f>
        <v>36</v>
      </c>
      <c r="R93" s="18">
        <f>IF($D93="理科",IF(AND($N93&gt;=分数线!$C$2,J93&gt;=分数线!$F$2),36,IF(J93&gt;=分数线!$F$2,18,0)),IF($D93="文科",IF(AND($N93&gt;=分数线!$C$3,J93&gt;=分数线!$F$3),36,IF(J93&gt;=分数线!$F$3,18,0))))</f>
        <v>36</v>
      </c>
      <c r="S93" s="18">
        <f>IF($D93="理科",IF(AND($N93&gt;=分数线!$C$2,K93&gt;=分数线!$G$2),36,IF(K93&gt;=分数线!$G$2,18,0)),IF($D93="文科",IF(AND($N93&gt;=分数线!$C$3,K93&gt;=分数线!$G$3),36,IF(K93&gt;=分数线!$G$3,18,0))))</f>
        <v>36</v>
      </c>
      <c r="T93" s="18">
        <f>IF($D93="理科",IF(AND($N93&gt;=分数线!$C$2,L93&gt;=分数线!$H$2),36,IF(L93&gt;=分数线!$H$2,18,0)),IF($D93="文科",IF(AND($N93&gt;=分数线!$C$3,L93&gt;=分数线!$H$3),36,IF(L93&gt;=分数线!$H$3,18,0))))</f>
        <v>36</v>
      </c>
      <c r="U93" s="18">
        <f>IF($D93="理科",IF(AND($N93&gt;=分数线!$C$2,M93&gt;=分数线!$I$2),36,IF(M93&gt;=分数线!$I$2,18,0)),IF($D93="文科",IF(AND($N93&gt;=分数线!$C$3,M93&gt;=分数线!$I$3),36,IF(M93&gt;=分数线!$I$3,18,0))))</f>
        <v>36</v>
      </c>
      <c r="V93" s="18">
        <f t="shared" si="114"/>
        <v>12</v>
      </c>
      <c r="W93" s="18" t="str">
        <f t="shared" si="115"/>
        <v>何苗</v>
      </c>
      <c r="X93" s="26">
        <f t="shared" si="156"/>
        <v>3.6</v>
      </c>
      <c r="Y93" s="18" t="str">
        <f t="shared" si="116"/>
        <v>黄金华</v>
      </c>
      <c r="Z93" s="26">
        <f t="shared" si="157"/>
        <v>3.6</v>
      </c>
      <c r="AA93" s="18" t="str">
        <f t="shared" si="117"/>
        <v>聂艳梅</v>
      </c>
      <c r="AB93" s="26">
        <f t="shared" si="83"/>
        <v>3.6</v>
      </c>
      <c r="AC93" s="18" t="str">
        <f t="shared" si="118"/>
        <v>兰阿布</v>
      </c>
      <c r="AD93" s="26">
        <f t="shared" si="84"/>
        <v>3.6</v>
      </c>
      <c r="AE93" s="18" t="str">
        <f t="shared" si="119"/>
        <v>郑富全</v>
      </c>
      <c r="AF93" s="26">
        <f t="shared" si="85"/>
        <v>3.6</v>
      </c>
      <c r="AG93" s="18" t="str">
        <f t="shared" si="120"/>
        <v>卢祥</v>
      </c>
      <c r="AH93" s="26">
        <f t="shared" si="86"/>
        <v>3.6</v>
      </c>
      <c r="AI93" s="18" t="str">
        <f t="shared" si="121"/>
        <v>12</v>
      </c>
      <c r="AJ93" s="18" t="str">
        <f t="shared" si="122"/>
        <v>何苗</v>
      </c>
      <c r="AK93" s="26">
        <f t="shared" si="158"/>
        <v>3.6</v>
      </c>
      <c r="AL93" s="18" t="str">
        <f t="shared" si="123"/>
        <v>黄金华</v>
      </c>
      <c r="AM93" s="26">
        <f t="shared" si="159"/>
        <v>3.6</v>
      </c>
      <c r="AN93" s="18" t="str">
        <f t="shared" si="124"/>
        <v>聂艳梅</v>
      </c>
      <c r="AO93" s="26">
        <f t="shared" si="87"/>
        <v>3.6</v>
      </c>
      <c r="AP93" s="18" t="str">
        <f t="shared" si="125"/>
        <v>兰阿布</v>
      </c>
      <c r="AQ93" s="26">
        <f t="shared" si="88"/>
        <v>3.6</v>
      </c>
      <c r="AR93" s="18" t="str">
        <f t="shared" si="126"/>
        <v>郑富全</v>
      </c>
      <c r="AS93" s="26">
        <f t="shared" si="89"/>
        <v>3.6</v>
      </c>
      <c r="AT93" s="18" t="str">
        <f t="shared" si="127"/>
        <v>卢祥</v>
      </c>
      <c r="AU93" s="26">
        <f t="shared" si="90"/>
        <v>3.6</v>
      </c>
      <c r="AV93" s="18" t="str">
        <f t="shared" si="128"/>
        <v>12</v>
      </c>
      <c r="AW93" s="18" t="str">
        <f t="shared" si="129"/>
        <v>朱霞</v>
      </c>
      <c r="AX93" s="26">
        <f t="shared" si="160"/>
        <v>5.3999999999999995</v>
      </c>
      <c r="AY93" s="18" t="str">
        <f t="shared" si="130"/>
        <v>黄金华</v>
      </c>
      <c r="AZ93" s="26">
        <f t="shared" si="161"/>
        <v>5.3999999999999995</v>
      </c>
      <c r="BA93" s="18" t="str">
        <f t="shared" si="131"/>
        <v>程长寿</v>
      </c>
      <c r="BB93" s="26">
        <f t="shared" si="82"/>
        <v>5.4</v>
      </c>
      <c r="BC93" s="18" t="str">
        <f t="shared" si="132"/>
        <v>兰阿布</v>
      </c>
      <c r="BD93" s="26">
        <f t="shared" si="75"/>
        <v>5.4</v>
      </c>
      <c r="BE93" s="18" t="str">
        <f t="shared" si="133"/>
        <v>郑富全</v>
      </c>
      <c r="BF93" s="26">
        <f t="shared" si="76"/>
        <v>5.4</v>
      </c>
      <c r="BG93" s="18" t="str">
        <f t="shared" si="134"/>
        <v>卢祥</v>
      </c>
      <c r="BH93" s="26">
        <f t="shared" si="77"/>
        <v>5.4</v>
      </c>
      <c r="BI93" s="18">
        <f t="shared" si="135"/>
        <v>12</v>
      </c>
      <c r="BJ93" s="18" t="str">
        <f t="shared" si="136"/>
        <v>朱霞</v>
      </c>
      <c r="BK93" s="26">
        <f t="shared" si="162"/>
        <v>5.3999999999999995</v>
      </c>
      <c r="BL93" s="18" t="str">
        <f t="shared" si="137"/>
        <v>黄金华</v>
      </c>
      <c r="BM93" s="26">
        <f t="shared" si="163"/>
        <v>5.3999999999999995</v>
      </c>
      <c r="BN93" s="18" t="str">
        <f t="shared" si="138"/>
        <v>程长寿</v>
      </c>
      <c r="BO93" s="26">
        <f t="shared" si="78"/>
        <v>5.4</v>
      </c>
      <c r="BP93" s="18" t="str">
        <f t="shared" si="139"/>
        <v>兰阿布</v>
      </c>
      <c r="BQ93" s="26">
        <f t="shared" si="79"/>
        <v>5.4</v>
      </c>
      <c r="BR93" s="18" t="str">
        <f t="shared" si="140"/>
        <v>郑富全</v>
      </c>
      <c r="BS93" s="26">
        <f t="shared" si="80"/>
        <v>5.4</v>
      </c>
      <c r="BT93" s="18" t="str">
        <f t="shared" si="141"/>
        <v>卢祥</v>
      </c>
      <c r="BU93" s="26">
        <f t="shared" si="81"/>
        <v>5.4</v>
      </c>
      <c r="BV93" s="18">
        <f t="shared" si="142"/>
        <v>12</v>
      </c>
      <c r="BW93" s="18" t="str">
        <f t="shared" si="143"/>
        <v>朱霞</v>
      </c>
      <c r="BX93" s="26">
        <f t="shared" si="164"/>
        <v>9</v>
      </c>
      <c r="BY93" s="18" t="str">
        <f t="shared" si="144"/>
        <v>黄金华</v>
      </c>
      <c r="BZ93" s="26">
        <f t="shared" si="165"/>
        <v>9</v>
      </c>
      <c r="CA93" s="18" t="str">
        <f t="shared" si="145"/>
        <v>程长寿</v>
      </c>
      <c r="CB93" s="26">
        <f t="shared" si="166"/>
        <v>9</v>
      </c>
      <c r="CC93" s="18" t="str">
        <f t="shared" si="146"/>
        <v>兰阿布</v>
      </c>
      <c r="CD93" s="26">
        <f t="shared" si="167"/>
        <v>9</v>
      </c>
      <c r="CE93" s="18" t="str">
        <f t="shared" si="147"/>
        <v>郑富全</v>
      </c>
      <c r="CF93" s="26">
        <f t="shared" si="168"/>
        <v>9</v>
      </c>
      <c r="CG93" s="18" t="str">
        <f t="shared" si="148"/>
        <v>卢祥</v>
      </c>
      <c r="CH93" s="26">
        <f t="shared" si="169"/>
        <v>9</v>
      </c>
      <c r="CI93" s="18">
        <f t="shared" si="149"/>
        <v>12</v>
      </c>
      <c r="CJ93" s="18" t="str">
        <f t="shared" si="150"/>
        <v>朱霞</v>
      </c>
      <c r="CK93" s="26">
        <f t="shared" si="170"/>
        <v>9</v>
      </c>
      <c r="CL93" s="18" t="str">
        <f t="shared" si="151"/>
        <v>黄金华</v>
      </c>
      <c r="CM93" s="26">
        <f t="shared" si="171"/>
        <v>9</v>
      </c>
      <c r="CN93" s="18" t="str">
        <f t="shared" si="152"/>
        <v>程长寿</v>
      </c>
      <c r="CO93" s="26">
        <f t="shared" si="172"/>
        <v>9</v>
      </c>
      <c r="CP93" s="18" t="str">
        <f t="shared" si="153"/>
        <v>兰阿布</v>
      </c>
      <c r="CQ93" s="26">
        <f t="shared" si="173"/>
        <v>9</v>
      </c>
      <c r="CR93" s="18" t="str">
        <f t="shared" si="154"/>
        <v>郑富全</v>
      </c>
      <c r="CS93" s="26">
        <f t="shared" si="174"/>
        <v>9</v>
      </c>
      <c r="CT93" s="18" t="str">
        <f t="shared" si="155"/>
        <v>卢祥</v>
      </c>
      <c r="CU93" s="26">
        <f t="shared" si="175"/>
        <v>9</v>
      </c>
    </row>
    <row r="94" spans="1:99" s="2" customFormat="1" ht="15.75">
      <c r="A94" s="42" t="s">
        <v>838</v>
      </c>
      <c r="B94" s="40" t="s">
        <v>270</v>
      </c>
      <c r="C94" s="59" t="s">
        <v>44</v>
      </c>
      <c r="D94" s="9" t="s">
        <v>8</v>
      </c>
      <c r="E94" s="8" t="str">
        <f t="shared" si="103"/>
        <v/>
      </c>
      <c r="F94" s="9">
        <f t="shared" si="104"/>
        <v>0.6</v>
      </c>
      <c r="G94" s="10" t="str">
        <f t="shared" si="105"/>
        <v/>
      </c>
      <c r="H94" s="10">
        <f t="shared" si="106"/>
        <v>114</v>
      </c>
      <c r="I94" s="10">
        <f t="shared" si="107"/>
        <v>85</v>
      </c>
      <c r="J94" s="10">
        <f t="shared" si="108"/>
        <v>112</v>
      </c>
      <c r="K94" s="16">
        <f t="shared" si="109"/>
        <v>68</v>
      </c>
      <c r="L94" s="10">
        <f t="shared" si="110"/>
        <v>64</v>
      </c>
      <c r="M94" s="10">
        <f t="shared" si="111"/>
        <v>63</v>
      </c>
      <c r="N94" s="10">
        <f t="shared" si="112"/>
        <v>506</v>
      </c>
      <c r="O94" s="17" t="str">
        <f t="shared" si="113"/>
        <v>本科</v>
      </c>
      <c r="P94" s="18">
        <f>IF($D94="理科",IF(AND($N94&gt;=分数线!$C$2,$H94&gt;=分数线!$D$2),36,IF($H94&gt;=分数线!$D$2,18,0)),IF($D94="文科",IF(AND($N94&gt;=分数线!$C$3,$H94&gt;=分数线!$D$3),36,IF($H94&gt;=分数线!$D$3,18,0))))</f>
        <v>36</v>
      </c>
      <c r="Q94" s="18">
        <f>IF($D94="理科",IF(AND($N94&gt;=分数线!$C$2,I94&gt;=分数线!$E$2),36,IF(I94&gt;=分数线!$E$2,18,0)),IF($D94="文科",IF(AND($N94&gt;=分数线!$C$3,I94&gt;=分数线!$E$3),36,IF(I94&gt;=分数线!$E$3,18,0))))</f>
        <v>36</v>
      </c>
      <c r="R94" s="18">
        <f>IF($D94="理科",IF(AND($N94&gt;=分数线!$C$2,J94&gt;=分数线!$F$2),36,IF(J94&gt;=分数线!$F$2,18,0)),IF($D94="文科",IF(AND($N94&gt;=分数线!$C$3,J94&gt;=分数线!$F$3),36,IF(J94&gt;=分数线!$F$3,18,0))))</f>
        <v>36</v>
      </c>
      <c r="S94" s="18">
        <f>IF($D94="理科",IF(AND($N94&gt;=分数线!$C$2,K94&gt;=分数线!$G$2),36,IF(K94&gt;=分数线!$G$2,18,0)),IF($D94="文科",IF(AND($N94&gt;=分数线!$C$3,K94&gt;=分数线!$G$3),36,IF(K94&gt;=分数线!$G$3,18,0))))</f>
        <v>36</v>
      </c>
      <c r="T94" s="18">
        <f>IF($D94="理科",IF(AND($N94&gt;=分数线!$C$2,L94&gt;=分数线!$H$2),36,IF(L94&gt;=分数线!$H$2,18,0)),IF($D94="文科",IF(AND($N94&gt;=分数线!$C$3,L94&gt;=分数线!$H$3),36,IF(L94&gt;=分数线!$H$3,18,0))))</f>
        <v>36</v>
      </c>
      <c r="U94" s="18">
        <f>IF($D94="理科",IF(AND($N94&gt;=分数线!$C$2,M94&gt;=分数线!$I$2),36,IF(M94&gt;=分数线!$I$2,18,0)),IF($D94="文科",IF(AND($N94&gt;=分数线!$C$3,M94&gt;=分数线!$I$3),36,IF(M94&gt;=分数线!$I$3,18,0))))</f>
        <v>0</v>
      </c>
      <c r="V94" s="18">
        <f t="shared" si="114"/>
        <v>12</v>
      </c>
      <c r="W94" s="18" t="str">
        <f t="shared" si="115"/>
        <v>何苗</v>
      </c>
      <c r="X94" s="26">
        <f t="shared" si="156"/>
        <v>3.6</v>
      </c>
      <c r="Y94" s="18" t="str">
        <f t="shared" si="116"/>
        <v>黄金华</v>
      </c>
      <c r="Z94" s="26">
        <f t="shared" si="157"/>
        <v>3.6</v>
      </c>
      <c r="AA94" s="18" t="str">
        <f t="shared" si="117"/>
        <v>程长寿</v>
      </c>
      <c r="AB94" s="26">
        <f t="shared" si="83"/>
        <v>3.6</v>
      </c>
      <c r="AC94" s="18" t="str">
        <f t="shared" si="118"/>
        <v>兰阿布</v>
      </c>
      <c r="AD94" s="26">
        <f t="shared" si="84"/>
        <v>3.6</v>
      </c>
      <c r="AE94" s="18" t="str">
        <f t="shared" si="119"/>
        <v>郑富全</v>
      </c>
      <c r="AF94" s="26">
        <f t="shared" si="85"/>
        <v>3.6</v>
      </c>
      <c r="AG94" s="18" t="str">
        <f t="shared" si="120"/>
        <v>卢祥</v>
      </c>
      <c r="AH94" s="26">
        <f t="shared" si="86"/>
        <v>0</v>
      </c>
      <c r="AI94" s="18" t="str">
        <f t="shared" si="121"/>
        <v>12</v>
      </c>
      <c r="AJ94" s="18" t="str">
        <f t="shared" si="122"/>
        <v>何苗</v>
      </c>
      <c r="AK94" s="26">
        <f t="shared" si="158"/>
        <v>3.6</v>
      </c>
      <c r="AL94" s="18" t="str">
        <f t="shared" si="123"/>
        <v>黄金华</v>
      </c>
      <c r="AM94" s="26">
        <f t="shared" si="159"/>
        <v>3.6</v>
      </c>
      <c r="AN94" s="18" t="str">
        <f t="shared" si="124"/>
        <v>程长寿</v>
      </c>
      <c r="AO94" s="26">
        <f t="shared" si="87"/>
        <v>3.6</v>
      </c>
      <c r="AP94" s="18" t="str">
        <f t="shared" si="125"/>
        <v>兰阿布</v>
      </c>
      <c r="AQ94" s="26">
        <f t="shared" si="88"/>
        <v>3.6</v>
      </c>
      <c r="AR94" s="18" t="str">
        <f t="shared" si="126"/>
        <v>郑富全</v>
      </c>
      <c r="AS94" s="26">
        <f t="shared" si="89"/>
        <v>3.6</v>
      </c>
      <c r="AT94" s="18" t="str">
        <f t="shared" si="127"/>
        <v>卢祥</v>
      </c>
      <c r="AU94" s="26">
        <f t="shared" si="90"/>
        <v>0</v>
      </c>
      <c r="AV94" s="18" t="str">
        <f t="shared" si="128"/>
        <v>12</v>
      </c>
      <c r="AW94" s="18" t="str">
        <f t="shared" si="129"/>
        <v>朱霞</v>
      </c>
      <c r="AX94" s="26">
        <f t="shared" si="160"/>
        <v>5.3999999999999995</v>
      </c>
      <c r="AY94" s="18" t="str">
        <f t="shared" si="130"/>
        <v>黄金华</v>
      </c>
      <c r="AZ94" s="26">
        <f t="shared" si="161"/>
        <v>5.3999999999999995</v>
      </c>
      <c r="BA94" s="18" t="str">
        <f t="shared" si="131"/>
        <v>程长寿</v>
      </c>
      <c r="BB94" s="26">
        <f t="shared" si="82"/>
        <v>5.4</v>
      </c>
      <c r="BC94" s="18" t="str">
        <f t="shared" si="132"/>
        <v>兰阿布</v>
      </c>
      <c r="BD94" s="26">
        <f t="shared" si="75"/>
        <v>5.4</v>
      </c>
      <c r="BE94" s="18" t="str">
        <f t="shared" si="133"/>
        <v>郑富全</v>
      </c>
      <c r="BF94" s="26">
        <f t="shared" si="76"/>
        <v>5.4</v>
      </c>
      <c r="BG94" s="18" t="str">
        <f t="shared" si="134"/>
        <v>卢祥</v>
      </c>
      <c r="BH94" s="26">
        <f t="shared" si="77"/>
        <v>0</v>
      </c>
      <c r="BI94" s="18">
        <f t="shared" si="135"/>
        <v>12</v>
      </c>
      <c r="BJ94" s="18" t="str">
        <f t="shared" si="136"/>
        <v>朱霞</v>
      </c>
      <c r="BK94" s="26">
        <f t="shared" si="162"/>
        <v>5.3999999999999995</v>
      </c>
      <c r="BL94" s="18" t="str">
        <f t="shared" si="137"/>
        <v>黄金华</v>
      </c>
      <c r="BM94" s="26">
        <f t="shared" si="163"/>
        <v>5.3999999999999995</v>
      </c>
      <c r="BN94" s="18" t="str">
        <f t="shared" si="138"/>
        <v>程长寿</v>
      </c>
      <c r="BO94" s="26">
        <f t="shared" si="78"/>
        <v>5.4</v>
      </c>
      <c r="BP94" s="18" t="str">
        <f t="shared" si="139"/>
        <v>兰阿布</v>
      </c>
      <c r="BQ94" s="26">
        <f t="shared" si="79"/>
        <v>5.4</v>
      </c>
      <c r="BR94" s="18" t="str">
        <f t="shared" si="140"/>
        <v>郑富全</v>
      </c>
      <c r="BS94" s="26">
        <f t="shared" si="80"/>
        <v>5.4</v>
      </c>
      <c r="BT94" s="18" t="str">
        <f t="shared" si="141"/>
        <v>卢祥</v>
      </c>
      <c r="BU94" s="26">
        <f t="shared" si="81"/>
        <v>0</v>
      </c>
      <c r="BV94" s="18">
        <f t="shared" si="142"/>
        <v>12</v>
      </c>
      <c r="BW94" s="18" t="str">
        <f t="shared" si="143"/>
        <v>朱霞</v>
      </c>
      <c r="BX94" s="26">
        <f t="shared" si="164"/>
        <v>9</v>
      </c>
      <c r="BY94" s="18" t="str">
        <f t="shared" si="144"/>
        <v>黄金华</v>
      </c>
      <c r="BZ94" s="26">
        <f t="shared" si="165"/>
        <v>9</v>
      </c>
      <c r="CA94" s="18" t="str">
        <f t="shared" si="145"/>
        <v>程长寿</v>
      </c>
      <c r="CB94" s="26">
        <f t="shared" si="166"/>
        <v>9</v>
      </c>
      <c r="CC94" s="18" t="str">
        <f t="shared" si="146"/>
        <v>兰阿布</v>
      </c>
      <c r="CD94" s="26">
        <f t="shared" si="167"/>
        <v>9</v>
      </c>
      <c r="CE94" s="18" t="str">
        <f t="shared" si="147"/>
        <v>郑富全</v>
      </c>
      <c r="CF94" s="26">
        <f t="shared" si="168"/>
        <v>9</v>
      </c>
      <c r="CG94" s="18" t="str">
        <f t="shared" si="148"/>
        <v>卢祥</v>
      </c>
      <c r="CH94" s="26">
        <f t="shared" si="169"/>
        <v>0</v>
      </c>
      <c r="CI94" s="18">
        <f t="shared" si="149"/>
        <v>12</v>
      </c>
      <c r="CJ94" s="18" t="str">
        <f t="shared" si="150"/>
        <v>朱霞</v>
      </c>
      <c r="CK94" s="26">
        <f t="shared" si="170"/>
        <v>9</v>
      </c>
      <c r="CL94" s="18" t="str">
        <f t="shared" si="151"/>
        <v>黄金华</v>
      </c>
      <c r="CM94" s="26">
        <f t="shared" si="171"/>
        <v>9</v>
      </c>
      <c r="CN94" s="18" t="str">
        <f t="shared" si="152"/>
        <v>程长寿</v>
      </c>
      <c r="CO94" s="26">
        <f t="shared" si="172"/>
        <v>9</v>
      </c>
      <c r="CP94" s="18" t="str">
        <f t="shared" si="153"/>
        <v>兰阿布</v>
      </c>
      <c r="CQ94" s="26">
        <f t="shared" si="173"/>
        <v>9</v>
      </c>
      <c r="CR94" s="18" t="str">
        <f t="shared" si="154"/>
        <v>郑富全</v>
      </c>
      <c r="CS94" s="26">
        <f t="shared" si="174"/>
        <v>9</v>
      </c>
      <c r="CT94" s="18" t="str">
        <f t="shared" si="155"/>
        <v>卢祥</v>
      </c>
      <c r="CU94" s="26">
        <f t="shared" si="175"/>
        <v>0</v>
      </c>
    </row>
    <row r="95" spans="1:99" s="2" customFormat="1" ht="15.75">
      <c r="A95" s="42" t="s">
        <v>839</v>
      </c>
      <c r="B95" s="40" t="s">
        <v>271</v>
      </c>
      <c r="C95" s="59" t="s">
        <v>44</v>
      </c>
      <c r="D95" s="9" t="s">
        <v>8</v>
      </c>
      <c r="E95" s="8" t="str">
        <f t="shared" si="103"/>
        <v/>
      </c>
      <c r="F95" s="9">
        <f t="shared" si="104"/>
        <v>1</v>
      </c>
      <c r="G95" s="10" t="str">
        <f t="shared" si="105"/>
        <v/>
      </c>
      <c r="H95" s="10">
        <f t="shared" si="106"/>
        <v>102</v>
      </c>
      <c r="I95" s="10">
        <f t="shared" si="107"/>
        <v>92</v>
      </c>
      <c r="J95" s="10">
        <f t="shared" si="108"/>
        <v>83</v>
      </c>
      <c r="K95" s="16">
        <f t="shared" si="109"/>
        <v>76.5</v>
      </c>
      <c r="L95" s="10">
        <f t="shared" si="110"/>
        <v>83</v>
      </c>
      <c r="M95" s="10">
        <f t="shared" si="111"/>
        <v>67.3</v>
      </c>
      <c r="N95" s="10">
        <f t="shared" si="112"/>
        <v>504</v>
      </c>
      <c r="O95" s="17" t="str">
        <f t="shared" si="113"/>
        <v>本科</v>
      </c>
      <c r="P95" s="18">
        <f>IF($D95="理科",IF(AND($N95&gt;=分数线!$C$2,$H95&gt;=分数线!$D$2),36,IF($H95&gt;=分数线!$D$2,18,0)),IF($D95="文科",IF(AND($N95&gt;=分数线!$C$3,$H95&gt;=分数线!$D$3),36,IF($H95&gt;=分数线!$D$3,18,0))))</f>
        <v>0</v>
      </c>
      <c r="Q95" s="18">
        <f>IF($D95="理科",IF(AND($N95&gt;=分数线!$C$2,I95&gt;=分数线!$E$2),36,IF(I95&gt;=分数线!$E$2,18,0)),IF($D95="文科",IF(AND($N95&gt;=分数线!$C$3,I95&gt;=分数线!$E$3),36,IF(I95&gt;=分数线!$E$3,18,0))))</f>
        <v>36</v>
      </c>
      <c r="R95" s="18">
        <f>IF($D95="理科",IF(AND($N95&gt;=分数线!$C$2,J95&gt;=分数线!$F$2),36,IF(J95&gt;=分数线!$F$2,18,0)),IF($D95="文科",IF(AND($N95&gt;=分数线!$C$3,J95&gt;=分数线!$F$3),36,IF(J95&gt;=分数线!$F$3,18,0))))</f>
        <v>0</v>
      </c>
      <c r="S95" s="18">
        <f>IF($D95="理科",IF(AND($N95&gt;=分数线!$C$2,K95&gt;=分数线!$G$2),36,IF(K95&gt;=分数线!$G$2,18,0)),IF($D95="文科",IF(AND($N95&gt;=分数线!$C$3,K95&gt;=分数线!$G$3),36,IF(K95&gt;=分数线!$G$3,18,0))))</f>
        <v>36</v>
      </c>
      <c r="T95" s="18">
        <f>IF($D95="理科",IF(AND($N95&gt;=分数线!$C$2,L95&gt;=分数线!$H$2),36,IF(L95&gt;=分数线!$H$2,18,0)),IF($D95="文科",IF(AND($N95&gt;=分数线!$C$3,L95&gt;=分数线!$H$3),36,IF(L95&gt;=分数线!$H$3,18,0))))</f>
        <v>36</v>
      </c>
      <c r="U95" s="18">
        <f>IF($D95="理科",IF(AND($N95&gt;=分数线!$C$2,M95&gt;=分数线!$I$2),36,IF(M95&gt;=分数线!$I$2,18,0)),IF($D95="文科",IF(AND($N95&gt;=分数线!$C$3,M95&gt;=分数线!$I$3),36,IF(M95&gt;=分数线!$I$3,18,0))))</f>
        <v>36</v>
      </c>
      <c r="V95" s="18">
        <f t="shared" si="114"/>
        <v>11</v>
      </c>
      <c r="W95" s="18" t="str">
        <f t="shared" si="115"/>
        <v>张玉婷</v>
      </c>
      <c r="X95" s="26">
        <f t="shared" si="156"/>
        <v>0</v>
      </c>
      <c r="Y95" s="18" t="str">
        <f t="shared" si="116"/>
        <v>胡付松</v>
      </c>
      <c r="Z95" s="26">
        <f t="shared" si="157"/>
        <v>3.6</v>
      </c>
      <c r="AA95" s="18" t="str">
        <f t="shared" si="117"/>
        <v>程长寿</v>
      </c>
      <c r="AB95" s="26">
        <f t="shared" si="83"/>
        <v>0</v>
      </c>
      <c r="AC95" s="18" t="str">
        <f t="shared" si="118"/>
        <v>郑永朝</v>
      </c>
      <c r="AD95" s="26">
        <f t="shared" si="84"/>
        <v>3.6</v>
      </c>
      <c r="AE95" s="18" t="str">
        <f t="shared" si="119"/>
        <v>叶仁群</v>
      </c>
      <c r="AF95" s="26">
        <f t="shared" si="85"/>
        <v>3.6</v>
      </c>
      <c r="AG95" s="18" t="str">
        <f t="shared" si="120"/>
        <v>辜英琼</v>
      </c>
      <c r="AH95" s="26">
        <f t="shared" si="86"/>
        <v>3.6</v>
      </c>
      <c r="AI95" s="18" t="str">
        <f t="shared" si="121"/>
        <v>11</v>
      </c>
      <c r="AJ95" s="18" t="str">
        <f t="shared" si="122"/>
        <v>张玉婷</v>
      </c>
      <c r="AK95" s="26">
        <f t="shared" si="158"/>
        <v>0</v>
      </c>
      <c r="AL95" s="18" t="str">
        <f t="shared" si="123"/>
        <v>胡付松</v>
      </c>
      <c r="AM95" s="26">
        <f t="shared" si="159"/>
        <v>3.6</v>
      </c>
      <c r="AN95" s="18" t="str">
        <f t="shared" si="124"/>
        <v>程长寿</v>
      </c>
      <c r="AO95" s="26">
        <f t="shared" si="87"/>
        <v>0</v>
      </c>
      <c r="AP95" s="18" t="str">
        <f t="shared" si="125"/>
        <v>郑永朝</v>
      </c>
      <c r="AQ95" s="26">
        <f t="shared" si="88"/>
        <v>3.6</v>
      </c>
      <c r="AR95" s="18" t="str">
        <f t="shared" si="126"/>
        <v>叶仁群</v>
      </c>
      <c r="AS95" s="26">
        <f t="shared" si="89"/>
        <v>3.6</v>
      </c>
      <c r="AT95" s="18" t="str">
        <f t="shared" si="127"/>
        <v>辜英琼</v>
      </c>
      <c r="AU95" s="26">
        <f t="shared" si="90"/>
        <v>3.6</v>
      </c>
      <c r="AV95" s="18" t="str">
        <f t="shared" si="128"/>
        <v>11</v>
      </c>
      <c r="AW95" s="18" t="str">
        <f t="shared" si="129"/>
        <v>张玉婷</v>
      </c>
      <c r="AX95" s="26">
        <f t="shared" si="160"/>
        <v>0</v>
      </c>
      <c r="AY95" s="18" t="str">
        <f t="shared" si="130"/>
        <v>胡付松</v>
      </c>
      <c r="AZ95" s="26">
        <f t="shared" si="161"/>
        <v>5.3999999999999995</v>
      </c>
      <c r="BA95" s="18" t="str">
        <f t="shared" si="131"/>
        <v>程长寿</v>
      </c>
      <c r="BB95" s="26">
        <f t="shared" si="82"/>
        <v>0</v>
      </c>
      <c r="BC95" s="18" t="str">
        <f t="shared" si="132"/>
        <v>郑永朝</v>
      </c>
      <c r="BD95" s="26">
        <f t="shared" si="75"/>
        <v>5.4</v>
      </c>
      <c r="BE95" s="18" t="str">
        <f t="shared" si="133"/>
        <v>叶仁群</v>
      </c>
      <c r="BF95" s="26">
        <f t="shared" si="76"/>
        <v>5.4</v>
      </c>
      <c r="BG95" s="18" t="str">
        <f t="shared" si="134"/>
        <v>杨建</v>
      </c>
      <c r="BH95" s="26">
        <f t="shared" si="77"/>
        <v>5.4</v>
      </c>
      <c r="BI95" s="18">
        <f t="shared" si="135"/>
        <v>11</v>
      </c>
      <c r="BJ95" s="18" t="str">
        <f t="shared" si="136"/>
        <v>张玉婷</v>
      </c>
      <c r="BK95" s="26">
        <f t="shared" si="162"/>
        <v>0</v>
      </c>
      <c r="BL95" s="18" t="str">
        <f t="shared" si="137"/>
        <v>胡付松</v>
      </c>
      <c r="BM95" s="26">
        <f t="shared" si="163"/>
        <v>5.3999999999999995</v>
      </c>
      <c r="BN95" s="18" t="str">
        <f t="shared" si="138"/>
        <v>程长寿</v>
      </c>
      <c r="BO95" s="26">
        <f t="shared" si="78"/>
        <v>0</v>
      </c>
      <c r="BP95" s="18" t="str">
        <f t="shared" si="139"/>
        <v>郑永朝</v>
      </c>
      <c r="BQ95" s="26">
        <f t="shared" si="79"/>
        <v>5.4</v>
      </c>
      <c r="BR95" s="18" t="str">
        <f t="shared" si="140"/>
        <v>叶仁群</v>
      </c>
      <c r="BS95" s="26">
        <f t="shared" si="80"/>
        <v>5.4</v>
      </c>
      <c r="BT95" s="18" t="str">
        <f t="shared" si="141"/>
        <v>田友米</v>
      </c>
      <c r="BU95" s="26">
        <f t="shared" si="81"/>
        <v>5.4</v>
      </c>
      <c r="BV95" s="18">
        <f t="shared" si="142"/>
        <v>11</v>
      </c>
      <c r="BW95" s="18" t="str">
        <f t="shared" si="143"/>
        <v>张玉婷</v>
      </c>
      <c r="BX95" s="26">
        <f t="shared" si="164"/>
        <v>0</v>
      </c>
      <c r="BY95" s="18" t="str">
        <f t="shared" si="144"/>
        <v>胡付松</v>
      </c>
      <c r="BZ95" s="26">
        <f t="shared" si="165"/>
        <v>9</v>
      </c>
      <c r="CA95" s="18" t="str">
        <f t="shared" si="145"/>
        <v>程长寿</v>
      </c>
      <c r="CB95" s="26">
        <f t="shared" si="166"/>
        <v>0</v>
      </c>
      <c r="CC95" s="18" t="str">
        <f t="shared" si="146"/>
        <v>王友春</v>
      </c>
      <c r="CD95" s="26">
        <f t="shared" si="167"/>
        <v>9</v>
      </c>
      <c r="CE95" s="18" t="str">
        <f t="shared" si="147"/>
        <v>叶仁群</v>
      </c>
      <c r="CF95" s="26">
        <f t="shared" si="168"/>
        <v>9</v>
      </c>
      <c r="CG95" s="18" t="str">
        <f t="shared" si="148"/>
        <v>田友米</v>
      </c>
      <c r="CH95" s="26">
        <f t="shared" si="169"/>
        <v>9</v>
      </c>
      <c r="CI95" s="18">
        <f t="shared" si="149"/>
        <v>11</v>
      </c>
      <c r="CJ95" s="18" t="str">
        <f t="shared" si="150"/>
        <v>张玉婷</v>
      </c>
      <c r="CK95" s="26">
        <f t="shared" si="170"/>
        <v>0</v>
      </c>
      <c r="CL95" s="18" t="str">
        <f t="shared" si="151"/>
        <v>胡付松</v>
      </c>
      <c r="CM95" s="26">
        <f t="shared" si="171"/>
        <v>9</v>
      </c>
      <c r="CN95" s="18" t="str">
        <f t="shared" si="152"/>
        <v>程长寿</v>
      </c>
      <c r="CO95" s="26">
        <f t="shared" si="172"/>
        <v>0</v>
      </c>
      <c r="CP95" s="18" t="str">
        <f t="shared" si="153"/>
        <v>王友春</v>
      </c>
      <c r="CQ95" s="26">
        <f t="shared" si="173"/>
        <v>9</v>
      </c>
      <c r="CR95" s="18" t="str">
        <f t="shared" si="154"/>
        <v>叶仁群</v>
      </c>
      <c r="CS95" s="26">
        <f t="shared" si="174"/>
        <v>9</v>
      </c>
      <c r="CT95" s="18" t="str">
        <f t="shared" si="155"/>
        <v>田友米</v>
      </c>
      <c r="CU95" s="26">
        <f t="shared" si="175"/>
        <v>9</v>
      </c>
    </row>
    <row r="96" spans="1:99" s="2" customFormat="1" ht="15.75">
      <c r="A96" s="42" t="s">
        <v>840</v>
      </c>
      <c r="B96" s="40" t="s">
        <v>272</v>
      </c>
      <c r="C96" s="59" t="s">
        <v>44</v>
      </c>
      <c r="D96" s="9" t="s">
        <v>8</v>
      </c>
      <c r="E96" s="8" t="str">
        <f t="shared" si="103"/>
        <v/>
      </c>
      <c r="F96" s="9">
        <f t="shared" si="104"/>
        <v>1</v>
      </c>
      <c r="G96" s="10" t="str">
        <f t="shared" si="105"/>
        <v/>
      </c>
      <c r="H96" s="10">
        <f t="shared" si="106"/>
        <v>107</v>
      </c>
      <c r="I96" s="10">
        <f t="shared" si="107"/>
        <v>90</v>
      </c>
      <c r="J96" s="10">
        <f t="shared" si="108"/>
        <v>105</v>
      </c>
      <c r="K96" s="16">
        <f t="shared" si="109"/>
        <v>64</v>
      </c>
      <c r="L96" s="10">
        <f t="shared" si="110"/>
        <v>73</v>
      </c>
      <c r="M96" s="10">
        <f t="shared" si="111"/>
        <v>64</v>
      </c>
      <c r="N96" s="10">
        <f t="shared" si="112"/>
        <v>503</v>
      </c>
      <c r="O96" s="17" t="str">
        <f t="shared" si="113"/>
        <v>本科</v>
      </c>
      <c r="P96" s="18">
        <f>IF($D96="理科",IF(AND($N96&gt;=分数线!$C$2,$H96&gt;=分数线!$D$2),36,IF($H96&gt;=分数线!$D$2,18,0)),IF($D96="文科",IF(AND($N96&gt;=分数线!$C$3,$H96&gt;=分数线!$D$3),36,IF($H96&gt;=分数线!$D$3,18,0))))</f>
        <v>36</v>
      </c>
      <c r="Q96" s="18">
        <f>IF($D96="理科",IF(AND($N96&gt;=分数线!$C$2,I96&gt;=分数线!$E$2),36,IF(I96&gt;=分数线!$E$2,18,0)),IF($D96="文科",IF(AND($N96&gt;=分数线!$C$3,I96&gt;=分数线!$E$3),36,IF(I96&gt;=分数线!$E$3,18,0))))</f>
        <v>36</v>
      </c>
      <c r="R96" s="18">
        <f>IF($D96="理科",IF(AND($N96&gt;=分数线!$C$2,J96&gt;=分数线!$F$2),36,IF(J96&gt;=分数线!$F$2,18,0)),IF($D96="文科",IF(AND($N96&gt;=分数线!$C$3,J96&gt;=分数线!$F$3),36,IF(J96&gt;=分数线!$F$3,18,0))))</f>
        <v>36</v>
      </c>
      <c r="S96" s="18">
        <f>IF($D96="理科",IF(AND($N96&gt;=分数线!$C$2,K96&gt;=分数线!$G$2),36,IF(K96&gt;=分数线!$G$2,18,0)),IF($D96="文科",IF(AND($N96&gt;=分数线!$C$3,K96&gt;=分数线!$G$3),36,IF(K96&gt;=分数线!$G$3,18,0))))</f>
        <v>36</v>
      </c>
      <c r="T96" s="18">
        <f>IF($D96="理科",IF(AND($N96&gt;=分数线!$C$2,L96&gt;=分数线!$H$2),36,IF(L96&gt;=分数线!$H$2,18,0)),IF($D96="文科",IF(AND($N96&gt;=分数线!$C$3,L96&gt;=分数线!$H$3),36,IF(L96&gt;=分数线!$H$3,18,0))))</f>
        <v>36</v>
      </c>
      <c r="U96" s="18">
        <f>IF($D96="理科",IF(AND($N96&gt;=分数线!$C$2,M96&gt;=分数线!$I$2),36,IF(M96&gt;=分数线!$I$2,18,0)),IF($D96="文科",IF(AND($N96&gt;=分数线!$C$3,M96&gt;=分数线!$I$3),36,IF(M96&gt;=分数线!$I$3,18,0))))</f>
        <v>0</v>
      </c>
      <c r="V96" s="18">
        <f t="shared" si="114"/>
        <v>10</v>
      </c>
      <c r="W96" s="18" t="str">
        <f t="shared" si="115"/>
        <v>向美娟</v>
      </c>
      <c r="X96" s="26">
        <f t="shared" si="156"/>
        <v>3.6</v>
      </c>
      <c r="Y96" s="18" t="str">
        <f t="shared" si="116"/>
        <v>徐万雄</v>
      </c>
      <c r="Z96" s="26">
        <f t="shared" si="157"/>
        <v>3.6</v>
      </c>
      <c r="AA96" s="18" t="str">
        <f t="shared" si="117"/>
        <v>聂艳梅</v>
      </c>
      <c r="AB96" s="26">
        <f t="shared" si="83"/>
        <v>3.6</v>
      </c>
      <c r="AC96" s="18" t="str">
        <f t="shared" si="118"/>
        <v>郑永朝</v>
      </c>
      <c r="AD96" s="26">
        <f t="shared" si="84"/>
        <v>3.6</v>
      </c>
      <c r="AE96" s="18" t="str">
        <f t="shared" si="119"/>
        <v>陈文惠</v>
      </c>
      <c r="AF96" s="26">
        <f t="shared" si="85"/>
        <v>3.6</v>
      </c>
      <c r="AG96" s="18" t="str">
        <f t="shared" si="120"/>
        <v>田友米</v>
      </c>
      <c r="AH96" s="26">
        <f t="shared" si="86"/>
        <v>0</v>
      </c>
      <c r="AI96" s="18" t="str">
        <f t="shared" si="121"/>
        <v>10</v>
      </c>
      <c r="AJ96" s="18" t="str">
        <f t="shared" si="122"/>
        <v>向美娟</v>
      </c>
      <c r="AK96" s="26">
        <f t="shared" si="158"/>
        <v>3.6</v>
      </c>
      <c r="AL96" s="18" t="str">
        <f t="shared" si="123"/>
        <v>徐万雄</v>
      </c>
      <c r="AM96" s="26">
        <f t="shared" si="159"/>
        <v>3.6</v>
      </c>
      <c r="AN96" s="18" t="str">
        <f t="shared" si="124"/>
        <v>聂艳梅</v>
      </c>
      <c r="AO96" s="26">
        <f t="shared" si="87"/>
        <v>3.6</v>
      </c>
      <c r="AP96" s="18" t="str">
        <f t="shared" si="125"/>
        <v>郑永朝</v>
      </c>
      <c r="AQ96" s="26">
        <f t="shared" si="88"/>
        <v>3.6</v>
      </c>
      <c r="AR96" s="18" t="str">
        <f t="shared" si="126"/>
        <v>陈文惠</v>
      </c>
      <c r="AS96" s="26">
        <f t="shared" si="89"/>
        <v>3.6</v>
      </c>
      <c r="AT96" s="18" t="str">
        <f t="shared" si="127"/>
        <v>田友米</v>
      </c>
      <c r="AU96" s="26">
        <f t="shared" si="90"/>
        <v>0</v>
      </c>
      <c r="AV96" s="18" t="str">
        <f t="shared" si="128"/>
        <v>10</v>
      </c>
      <c r="AW96" s="18" t="str">
        <f t="shared" si="129"/>
        <v>向美娟</v>
      </c>
      <c r="AX96" s="26">
        <f t="shared" si="160"/>
        <v>5.3999999999999995</v>
      </c>
      <c r="AY96" s="18" t="str">
        <f t="shared" si="130"/>
        <v>徐万雄</v>
      </c>
      <c r="AZ96" s="26">
        <f t="shared" si="161"/>
        <v>5.3999999999999995</v>
      </c>
      <c r="BA96" s="18" t="str">
        <f t="shared" si="131"/>
        <v>赵顺诚</v>
      </c>
      <c r="BB96" s="26">
        <f t="shared" si="82"/>
        <v>5.4</v>
      </c>
      <c r="BC96" s="18" t="str">
        <f t="shared" si="132"/>
        <v>王玉强</v>
      </c>
      <c r="BD96" s="26">
        <f t="shared" si="75"/>
        <v>5.4</v>
      </c>
      <c r="BE96" s="18" t="str">
        <f t="shared" si="133"/>
        <v>陈文惠</v>
      </c>
      <c r="BF96" s="26">
        <f t="shared" si="76"/>
        <v>5.4</v>
      </c>
      <c r="BG96" s="18" t="str">
        <f t="shared" si="134"/>
        <v>田友米</v>
      </c>
      <c r="BH96" s="26">
        <f t="shared" si="77"/>
        <v>0</v>
      </c>
      <c r="BI96" s="18">
        <f t="shared" si="135"/>
        <v>10</v>
      </c>
      <c r="BJ96" s="18" t="str">
        <f t="shared" si="136"/>
        <v>向美娟</v>
      </c>
      <c r="BK96" s="26">
        <f t="shared" si="162"/>
        <v>5.3999999999999995</v>
      </c>
      <c r="BL96" s="18" t="str">
        <f t="shared" si="137"/>
        <v>徐万雄</v>
      </c>
      <c r="BM96" s="26">
        <f t="shared" si="163"/>
        <v>5.3999999999999995</v>
      </c>
      <c r="BN96" s="18" t="str">
        <f t="shared" si="138"/>
        <v>赵顺诚</v>
      </c>
      <c r="BO96" s="26">
        <f t="shared" si="78"/>
        <v>5.4</v>
      </c>
      <c r="BP96" s="18" t="str">
        <f t="shared" si="139"/>
        <v>郑永朝</v>
      </c>
      <c r="BQ96" s="26">
        <f t="shared" si="79"/>
        <v>5.4</v>
      </c>
      <c r="BR96" s="18" t="str">
        <f t="shared" si="140"/>
        <v>陈文惠</v>
      </c>
      <c r="BS96" s="26">
        <f t="shared" si="80"/>
        <v>5.4</v>
      </c>
      <c r="BT96" s="18" t="str">
        <f t="shared" si="141"/>
        <v>田友米</v>
      </c>
      <c r="BU96" s="26">
        <f t="shared" si="81"/>
        <v>0</v>
      </c>
      <c r="BV96" s="18">
        <f t="shared" si="142"/>
        <v>10</v>
      </c>
      <c r="BW96" s="18" t="str">
        <f t="shared" si="143"/>
        <v>向美娟</v>
      </c>
      <c r="BX96" s="26">
        <f t="shared" si="164"/>
        <v>9</v>
      </c>
      <c r="BY96" s="18" t="str">
        <f t="shared" si="144"/>
        <v>潘勇</v>
      </c>
      <c r="BZ96" s="26">
        <f t="shared" si="165"/>
        <v>9</v>
      </c>
      <c r="CA96" s="18" t="str">
        <f t="shared" si="145"/>
        <v>赵顺诚</v>
      </c>
      <c r="CB96" s="26">
        <f t="shared" si="166"/>
        <v>9</v>
      </c>
      <c r="CC96" s="18" t="str">
        <f t="shared" si="146"/>
        <v>王友春</v>
      </c>
      <c r="CD96" s="26">
        <f t="shared" si="167"/>
        <v>9</v>
      </c>
      <c r="CE96" s="18" t="str">
        <f t="shared" si="147"/>
        <v>陈文惠</v>
      </c>
      <c r="CF96" s="26">
        <f t="shared" si="168"/>
        <v>9</v>
      </c>
      <c r="CG96" s="18" t="str">
        <f t="shared" si="148"/>
        <v>田友米</v>
      </c>
      <c r="CH96" s="26">
        <f t="shared" si="169"/>
        <v>0</v>
      </c>
      <c r="CI96" s="18">
        <f t="shared" si="149"/>
        <v>10</v>
      </c>
      <c r="CJ96" s="18" t="str">
        <f t="shared" si="150"/>
        <v>向美娟</v>
      </c>
      <c r="CK96" s="26">
        <f t="shared" si="170"/>
        <v>9</v>
      </c>
      <c r="CL96" s="18" t="str">
        <f t="shared" si="151"/>
        <v>潘勇</v>
      </c>
      <c r="CM96" s="26">
        <f t="shared" si="171"/>
        <v>9</v>
      </c>
      <c r="CN96" s="18" t="str">
        <f t="shared" si="152"/>
        <v>赵顺诚</v>
      </c>
      <c r="CO96" s="26">
        <f t="shared" si="172"/>
        <v>9</v>
      </c>
      <c r="CP96" s="18" t="str">
        <f t="shared" si="153"/>
        <v>王友春</v>
      </c>
      <c r="CQ96" s="26">
        <f t="shared" si="173"/>
        <v>9</v>
      </c>
      <c r="CR96" s="18" t="str">
        <f t="shared" si="154"/>
        <v>陈文惠</v>
      </c>
      <c r="CS96" s="26">
        <f t="shared" si="174"/>
        <v>9</v>
      </c>
      <c r="CT96" s="18" t="str">
        <f t="shared" si="155"/>
        <v>田友米</v>
      </c>
      <c r="CU96" s="26">
        <f t="shared" si="175"/>
        <v>0</v>
      </c>
    </row>
    <row r="97" spans="1:99" s="2" customFormat="1" ht="15.75">
      <c r="A97" s="42" t="s">
        <v>841</v>
      </c>
      <c r="B97" s="40" t="s">
        <v>273</v>
      </c>
      <c r="C97" s="59" t="s">
        <v>44</v>
      </c>
      <c r="D97" s="9" t="s">
        <v>8</v>
      </c>
      <c r="E97" s="8" t="str">
        <f t="shared" si="103"/>
        <v/>
      </c>
      <c r="F97" s="9">
        <f t="shared" si="104"/>
        <v>1</v>
      </c>
      <c r="G97" s="10" t="str">
        <f t="shared" si="105"/>
        <v/>
      </c>
      <c r="H97" s="10">
        <f t="shared" si="106"/>
        <v>114</v>
      </c>
      <c r="I97" s="10">
        <f t="shared" si="107"/>
        <v>91</v>
      </c>
      <c r="J97" s="10">
        <f t="shared" si="108"/>
        <v>110</v>
      </c>
      <c r="K97" s="16">
        <f t="shared" si="109"/>
        <v>78</v>
      </c>
      <c r="L97" s="10">
        <f t="shared" si="110"/>
        <v>52</v>
      </c>
      <c r="M97" s="10">
        <f t="shared" si="111"/>
        <v>55</v>
      </c>
      <c r="N97" s="10">
        <f t="shared" si="112"/>
        <v>500</v>
      </c>
      <c r="O97" s="17" t="str">
        <f t="shared" si="113"/>
        <v>本科</v>
      </c>
      <c r="P97" s="18">
        <f>IF($D97="理科",IF(AND($N97&gt;=分数线!$C$2,$H97&gt;=分数线!$D$2),36,IF($H97&gt;=分数线!$D$2,18,0)),IF($D97="文科",IF(AND($N97&gt;=分数线!$C$3,$H97&gt;=分数线!$D$3),36,IF($H97&gt;=分数线!$D$3,18,0))))</f>
        <v>36</v>
      </c>
      <c r="Q97" s="18">
        <f>IF($D97="理科",IF(AND($N97&gt;=分数线!$C$2,I97&gt;=分数线!$E$2),36,IF(I97&gt;=分数线!$E$2,18,0)),IF($D97="文科",IF(AND($N97&gt;=分数线!$C$3,I97&gt;=分数线!$E$3),36,IF(I97&gt;=分数线!$E$3,18,0))))</f>
        <v>36</v>
      </c>
      <c r="R97" s="18">
        <f>IF($D97="理科",IF(AND($N97&gt;=分数线!$C$2,J97&gt;=分数线!$F$2),36,IF(J97&gt;=分数线!$F$2,18,0)),IF($D97="文科",IF(AND($N97&gt;=分数线!$C$3,J97&gt;=分数线!$F$3),36,IF(J97&gt;=分数线!$F$3,18,0))))</f>
        <v>36</v>
      </c>
      <c r="S97" s="18">
        <f>IF($D97="理科",IF(AND($N97&gt;=分数线!$C$2,K97&gt;=分数线!$G$2),36,IF(K97&gt;=分数线!$G$2,18,0)),IF($D97="文科",IF(AND($N97&gt;=分数线!$C$3,K97&gt;=分数线!$G$3),36,IF(K97&gt;=分数线!$G$3,18,0))))</f>
        <v>36</v>
      </c>
      <c r="T97" s="18">
        <f>IF($D97="理科",IF(AND($N97&gt;=分数线!$C$2,L97&gt;=分数线!$H$2),36,IF(L97&gt;=分数线!$H$2,18,0)),IF($D97="文科",IF(AND($N97&gt;=分数线!$C$3,L97&gt;=分数线!$H$3),36,IF(L97&gt;=分数线!$H$3,18,0))))</f>
        <v>0</v>
      </c>
      <c r="U97" s="18">
        <f>IF($D97="理科",IF(AND($N97&gt;=分数线!$C$2,M97&gt;=分数线!$I$2),36,IF(M97&gt;=分数线!$I$2,18,0)),IF($D97="文科",IF(AND($N97&gt;=分数线!$C$3,M97&gt;=分数线!$I$3),36,IF(M97&gt;=分数线!$I$3,18,0))))</f>
        <v>0</v>
      </c>
      <c r="V97" s="18">
        <f t="shared" si="114"/>
        <v>11</v>
      </c>
      <c r="W97" s="18" t="str">
        <f t="shared" si="115"/>
        <v>张玉婷</v>
      </c>
      <c r="X97" s="26">
        <f t="shared" si="156"/>
        <v>3.6</v>
      </c>
      <c r="Y97" s="18" t="str">
        <f t="shared" si="116"/>
        <v>胡付松</v>
      </c>
      <c r="Z97" s="26">
        <f t="shared" si="157"/>
        <v>3.6</v>
      </c>
      <c r="AA97" s="18" t="str">
        <f t="shared" si="117"/>
        <v>程长寿</v>
      </c>
      <c r="AB97" s="26">
        <f t="shared" si="83"/>
        <v>3.6</v>
      </c>
      <c r="AC97" s="18" t="str">
        <f t="shared" si="118"/>
        <v>郑永朝</v>
      </c>
      <c r="AD97" s="26">
        <f t="shared" si="84"/>
        <v>3.6</v>
      </c>
      <c r="AE97" s="18" t="str">
        <f t="shared" si="119"/>
        <v>叶仁群</v>
      </c>
      <c r="AF97" s="26">
        <f t="shared" si="85"/>
        <v>0</v>
      </c>
      <c r="AG97" s="18" t="str">
        <f t="shared" si="120"/>
        <v>辜英琼</v>
      </c>
      <c r="AH97" s="26">
        <f t="shared" si="86"/>
        <v>0</v>
      </c>
      <c r="AI97" s="18" t="str">
        <f t="shared" si="121"/>
        <v>11</v>
      </c>
      <c r="AJ97" s="18" t="str">
        <f t="shared" si="122"/>
        <v>张玉婷</v>
      </c>
      <c r="AK97" s="26">
        <f t="shared" si="158"/>
        <v>3.6</v>
      </c>
      <c r="AL97" s="18" t="str">
        <f t="shared" si="123"/>
        <v>胡付松</v>
      </c>
      <c r="AM97" s="26">
        <f t="shared" si="159"/>
        <v>3.6</v>
      </c>
      <c r="AN97" s="18" t="str">
        <f t="shared" si="124"/>
        <v>程长寿</v>
      </c>
      <c r="AO97" s="26">
        <f t="shared" si="87"/>
        <v>3.6</v>
      </c>
      <c r="AP97" s="18" t="str">
        <f t="shared" si="125"/>
        <v>郑永朝</v>
      </c>
      <c r="AQ97" s="26">
        <f t="shared" si="88"/>
        <v>3.6</v>
      </c>
      <c r="AR97" s="18" t="str">
        <f t="shared" si="126"/>
        <v>叶仁群</v>
      </c>
      <c r="AS97" s="26">
        <f t="shared" si="89"/>
        <v>0</v>
      </c>
      <c r="AT97" s="18" t="str">
        <f t="shared" si="127"/>
        <v>辜英琼</v>
      </c>
      <c r="AU97" s="26">
        <f t="shared" si="90"/>
        <v>0</v>
      </c>
      <c r="AV97" s="18" t="str">
        <f t="shared" si="128"/>
        <v>11</v>
      </c>
      <c r="AW97" s="18" t="str">
        <f t="shared" si="129"/>
        <v>张玉婷</v>
      </c>
      <c r="AX97" s="26">
        <f t="shared" si="160"/>
        <v>5.3999999999999995</v>
      </c>
      <c r="AY97" s="18" t="str">
        <f t="shared" si="130"/>
        <v>胡付松</v>
      </c>
      <c r="AZ97" s="26">
        <f t="shared" si="161"/>
        <v>5.3999999999999995</v>
      </c>
      <c r="BA97" s="18" t="str">
        <f t="shared" si="131"/>
        <v>程长寿</v>
      </c>
      <c r="BB97" s="26">
        <f t="shared" si="82"/>
        <v>5.4</v>
      </c>
      <c r="BC97" s="18" t="str">
        <f t="shared" si="132"/>
        <v>郑永朝</v>
      </c>
      <c r="BD97" s="26">
        <f t="shared" si="75"/>
        <v>5.4</v>
      </c>
      <c r="BE97" s="18" t="str">
        <f t="shared" si="133"/>
        <v>叶仁群</v>
      </c>
      <c r="BF97" s="26">
        <f t="shared" si="76"/>
        <v>0</v>
      </c>
      <c r="BG97" s="18" t="str">
        <f t="shared" si="134"/>
        <v>杨建</v>
      </c>
      <c r="BH97" s="26">
        <f t="shared" si="77"/>
        <v>0</v>
      </c>
      <c r="BI97" s="18">
        <f t="shared" si="135"/>
        <v>11</v>
      </c>
      <c r="BJ97" s="18" t="str">
        <f t="shared" si="136"/>
        <v>张玉婷</v>
      </c>
      <c r="BK97" s="26">
        <f t="shared" si="162"/>
        <v>5.3999999999999995</v>
      </c>
      <c r="BL97" s="18" t="str">
        <f t="shared" si="137"/>
        <v>胡付松</v>
      </c>
      <c r="BM97" s="26">
        <f t="shared" si="163"/>
        <v>5.3999999999999995</v>
      </c>
      <c r="BN97" s="18" t="str">
        <f t="shared" si="138"/>
        <v>程长寿</v>
      </c>
      <c r="BO97" s="26">
        <f t="shared" si="78"/>
        <v>5.4</v>
      </c>
      <c r="BP97" s="18" t="str">
        <f t="shared" si="139"/>
        <v>郑永朝</v>
      </c>
      <c r="BQ97" s="26">
        <f t="shared" si="79"/>
        <v>5.4</v>
      </c>
      <c r="BR97" s="18" t="str">
        <f t="shared" si="140"/>
        <v>叶仁群</v>
      </c>
      <c r="BS97" s="26">
        <f t="shared" si="80"/>
        <v>0</v>
      </c>
      <c r="BT97" s="18" t="str">
        <f t="shared" si="141"/>
        <v>田友米</v>
      </c>
      <c r="BU97" s="26">
        <f t="shared" si="81"/>
        <v>0</v>
      </c>
      <c r="BV97" s="18">
        <f t="shared" si="142"/>
        <v>11</v>
      </c>
      <c r="BW97" s="18" t="str">
        <f t="shared" si="143"/>
        <v>张玉婷</v>
      </c>
      <c r="BX97" s="26">
        <f t="shared" si="164"/>
        <v>9</v>
      </c>
      <c r="BY97" s="18" t="str">
        <f t="shared" si="144"/>
        <v>胡付松</v>
      </c>
      <c r="BZ97" s="26">
        <f t="shared" si="165"/>
        <v>9</v>
      </c>
      <c r="CA97" s="18" t="str">
        <f t="shared" si="145"/>
        <v>程长寿</v>
      </c>
      <c r="CB97" s="26">
        <f t="shared" si="166"/>
        <v>9</v>
      </c>
      <c r="CC97" s="18" t="str">
        <f t="shared" si="146"/>
        <v>王友春</v>
      </c>
      <c r="CD97" s="26">
        <f t="shared" si="167"/>
        <v>9</v>
      </c>
      <c r="CE97" s="18" t="str">
        <f t="shared" si="147"/>
        <v>叶仁群</v>
      </c>
      <c r="CF97" s="26">
        <f t="shared" si="168"/>
        <v>0</v>
      </c>
      <c r="CG97" s="18" t="str">
        <f t="shared" si="148"/>
        <v>田友米</v>
      </c>
      <c r="CH97" s="26">
        <f t="shared" si="169"/>
        <v>0</v>
      </c>
      <c r="CI97" s="18">
        <f t="shared" si="149"/>
        <v>11</v>
      </c>
      <c r="CJ97" s="18" t="str">
        <f t="shared" si="150"/>
        <v>张玉婷</v>
      </c>
      <c r="CK97" s="26">
        <f t="shared" si="170"/>
        <v>9</v>
      </c>
      <c r="CL97" s="18" t="str">
        <f t="shared" si="151"/>
        <v>胡付松</v>
      </c>
      <c r="CM97" s="26">
        <f t="shared" si="171"/>
        <v>9</v>
      </c>
      <c r="CN97" s="18" t="str">
        <f t="shared" si="152"/>
        <v>程长寿</v>
      </c>
      <c r="CO97" s="26">
        <f t="shared" si="172"/>
        <v>9</v>
      </c>
      <c r="CP97" s="18" t="str">
        <f t="shared" si="153"/>
        <v>王友春</v>
      </c>
      <c r="CQ97" s="26">
        <f t="shared" si="173"/>
        <v>9</v>
      </c>
      <c r="CR97" s="18" t="str">
        <f t="shared" si="154"/>
        <v>叶仁群</v>
      </c>
      <c r="CS97" s="26">
        <f t="shared" si="174"/>
        <v>0</v>
      </c>
      <c r="CT97" s="18" t="str">
        <f t="shared" si="155"/>
        <v>田友米</v>
      </c>
      <c r="CU97" s="26">
        <f t="shared" si="175"/>
        <v>0</v>
      </c>
    </row>
    <row r="98" spans="1:99" s="2" customFormat="1" ht="15.75">
      <c r="A98" s="42" t="s">
        <v>842</v>
      </c>
      <c r="B98" s="40" t="s">
        <v>274</v>
      </c>
      <c r="C98" s="59" t="s">
        <v>44</v>
      </c>
      <c r="D98" s="9" t="s">
        <v>8</v>
      </c>
      <c r="E98" s="8" t="str">
        <f t="shared" si="103"/>
        <v/>
      </c>
      <c r="F98" s="9">
        <f t="shared" si="104"/>
        <v>1</v>
      </c>
      <c r="G98" s="10" t="str">
        <f t="shared" si="105"/>
        <v/>
      </c>
      <c r="H98" s="10">
        <f t="shared" si="106"/>
        <v>109</v>
      </c>
      <c r="I98" s="10">
        <f t="shared" si="107"/>
        <v>87</v>
      </c>
      <c r="J98" s="10">
        <f t="shared" si="108"/>
        <v>115</v>
      </c>
      <c r="K98" s="16">
        <f t="shared" si="109"/>
        <v>66.5</v>
      </c>
      <c r="L98" s="10">
        <f t="shared" si="110"/>
        <v>67</v>
      </c>
      <c r="M98" s="10">
        <f t="shared" si="111"/>
        <v>55</v>
      </c>
      <c r="N98" s="10">
        <f t="shared" si="112"/>
        <v>500</v>
      </c>
      <c r="O98" s="17" t="str">
        <f t="shared" si="113"/>
        <v>本科</v>
      </c>
      <c r="P98" s="18">
        <f>IF($D98="理科",IF(AND($N98&gt;=分数线!$C$2,$H98&gt;=分数线!$D$2),36,IF($H98&gt;=分数线!$D$2,18,0)),IF($D98="文科",IF(AND($N98&gt;=分数线!$C$3,$H98&gt;=分数线!$D$3),36,IF($H98&gt;=分数线!$D$3,18,0))))</f>
        <v>36</v>
      </c>
      <c r="Q98" s="18">
        <f>IF($D98="理科",IF(AND($N98&gt;=分数线!$C$2,I98&gt;=分数线!$E$2),36,IF(I98&gt;=分数线!$E$2,18,0)),IF($D98="文科",IF(AND($N98&gt;=分数线!$C$3,I98&gt;=分数线!$E$3),36,IF(I98&gt;=分数线!$E$3,18,0))))</f>
        <v>36</v>
      </c>
      <c r="R98" s="18">
        <f>IF($D98="理科",IF(AND($N98&gt;=分数线!$C$2,J98&gt;=分数线!$F$2),36,IF(J98&gt;=分数线!$F$2,18,0)),IF($D98="文科",IF(AND($N98&gt;=分数线!$C$3,J98&gt;=分数线!$F$3),36,IF(J98&gt;=分数线!$F$3,18,0))))</f>
        <v>36</v>
      </c>
      <c r="S98" s="18">
        <f>IF($D98="理科",IF(AND($N98&gt;=分数线!$C$2,K98&gt;=分数线!$G$2),36,IF(K98&gt;=分数线!$G$2,18,0)),IF($D98="文科",IF(AND($N98&gt;=分数线!$C$3,K98&gt;=分数线!$G$3),36,IF(K98&gt;=分数线!$G$3,18,0))))</f>
        <v>36</v>
      </c>
      <c r="T98" s="18">
        <f>IF($D98="理科",IF(AND($N98&gt;=分数线!$C$2,L98&gt;=分数线!$H$2),36,IF(L98&gt;=分数线!$H$2,18,0)),IF($D98="文科",IF(AND($N98&gt;=分数线!$C$3,L98&gt;=分数线!$H$3),36,IF(L98&gt;=分数线!$H$3,18,0))))</f>
        <v>36</v>
      </c>
      <c r="U98" s="18">
        <f>IF($D98="理科",IF(AND($N98&gt;=分数线!$C$2,M98&gt;=分数线!$I$2),36,IF(M98&gt;=分数线!$I$2,18,0)),IF($D98="文科",IF(AND($N98&gt;=分数线!$C$3,M98&gt;=分数线!$I$3),36,IF(M98&gt;=分数线!$I$3,18,0))))</f>
        <v>0</v>
      </c>
      <c r="V98" s="18">
        <f t="shared" si="114"/>
        <v>12</v>
      </c>
      <c r="W98" s="18" t="str">
        <f t="shared" si="115"/>
        <v>何苗</v>
      </c>
      <c r="X98" s="26">
        <f t="shared" si="156"/>
        <v>3.6</v>
      </c>
      <c r="Y98" s="18" t="str">
        <f t="shared" si="116"/>
        <v>黄金华</v>
      </c>
      <c r="Z98" s="26">
        <f t="shared" si="157"/>
        <v>3.6</v>
      </c>
      <c r="AA98" s="18" t="str">
        <f t="shared" si="117"/>
        <v>程长寿</v>
      </c>
      <c r="AB98" s="26">
        <f t="shared" si="83"/>
        <v>3.6</v>
      </c>
      <c r="AC98" s="18" t="str">
        <f t="shared" si="118"/>
        <v>兰阿布</v>
      </c>
      <c r="AD98" s="26">
        <f t="shared" si="84"/>
        <v>3.6</v>
      </c>
      <c r="AE98" s="18" t="str">
        <f t="shared" si="119"/>
        <v>郑富全</v>
      </c>
      <c r="AF98" s="26">
        <f t="shared" si="85"/>
        <v>3.6</v>
      </c>
      <c r="AG98" s="18" t="str">
        <f t="shared" si="120"/>
        <v>卢祥</v>
      </c>
      <c r="AH98" s="26">
        <f t="shared" si="86"/>
        <v>0</v>
      </c>
      <c r="AI98" s="18" t="str">
        <f t="shared" si="121"/>
        <v>12</v>
      </c>
      <c r="AJ98" s="18" t="str">
        <f t="shared" si="122"/>
        <v>何苗</v>
      </c>
      <c r="AK98" s="26">
        <f t="shared" si="158"/>
        <v>3.6</v>
      </c>
      <c r="AL98" s="18" t="str">
        <f t="shared" si="123"/>
        <v>黄金华</v>
      </c>
      <c r="AM98" s="26">
        <f t="shared" si="159"/>
        <v>3.6</v>
      </c>
      <c r="AN98" s="18" t="str">
        <f t="shared" si="124"/>
        <v>程长寿</v>
      </c>
      <c r="AO98" s="26">
        <f t="shared" si="87"/>
        <v>3.6</v>
      </c>
      <c r="AP98" s="18" t="str">
        <f t="shared" si="125"/>
        <v>兰阿布</v>
      </c>
      <c r="AQ98" s="26">
        <f t="shared" si="88"/>
        <v>3.6</v>
      </c>
      <c r="AR98" s="18" t="str">
        <f t="shared" si="126"/>
        <v>郑富全</v>
      </c>
      <c r="AS98" s="26">
        <f t="shared" si="89"/>
        <v>3.6</v>
      </c>
      <c r="AT98" s="18" t="str">
        <f t="shared" si="127"/>
        <v>卢祥</v>
      </c>
      <c r="AU98" s="26">
        <f t="shared" si="90"/>
        <v>0</v>
      </c>
      <c r="AV98" s="18" t="str">
        <f t="shared" si="128"/>
        <v>12</v>
      </c>
      <c r="AW98" s="18" t="str">
        <f t="shared" si="129"/>
        <v>朱霞</v>
      </c>
      <c r="AX98" s="26">
        <f t="shared" si="160"/>
        <v>5.3999999999999995</v>
      </c>
      <c r="AY98" s="18" t="str">
        <f t="shared" si="130"/>
        <v>黄金华</v>
      </c>
      <c r="AZ98" s="26">
        <f t="shared" si="161"/>
        <v>5.3999999999999995</v>
      </c>
      <c r="BA98" s="18" t="str">
        <f t="shared" si="131"/>
        <v>程长寿</v>
      </c>
      <c r="BB98" s="26">
        <f t="shared" si="82"/>
        <v>5.4</v>
      </c>
      <c r="BC98" s="18" t="str">
        <f t="shared" si="132"/>
        <v>兰阿布</v>
      </c>
      <c r="BD98" s="26">
        <f t="shared" si="75"/>
        <v>5.4</v>
      </c>
      <c r="BE98" s="18" t="str">
        <f t="shared" si="133"/>
        <v>郑富全</v>
      </c>
      <c r="BF98" s="26">
        <f t="shared" si="76"/>
        <v>5.4</v>
      </c>
      <c r="BG98" s="18" t="str">
        <f t="shared" si="134"/>
        <v>卢祥</v>
      </c>
      <c r="BH98" s="26">
        <f t="shared" si="77"/>
        <v>0</v>
      </c>
      <c r="BI98" s="18">
        <f t="shared" si="135"/>
        <v>12</v>
      </c>
      <c r="BJ98" s="18" t="str">
        <f t="shared" si="136"/>
        <v>朱霞</v>
      </c>
      <c r="BK98" s="26">
        <f t="shared" si="162"/>
        <v>5.3999999999999995</v>
      </c>
      <c r="BL98" s="18" t="str">
        <f t="shared" si="137"/>
        <v>黄金华</v>
      </c>
      <c r="BM98" s="26">
        <f t="shared" si="163"/>
        <v>5.3999999999999995</v>
      </c>
      <c r="BN98" s="18" t="str">
        <f t="shared" si="138"/>
        <v>程长寿</v>
      </c>
      <c r="BO98" s="26">
        <f t="shared" si="78"/>
        <v>5.4</v>
      </c>
      <c r="BP98" s="18" t="str">
        <f t="shared" si="139"/>
        <v>兰阿布</v>
      </c>
      <c r="BQ98" s="26">
        <f t="shared" si="79"/>
        <v>5.4</v>
      </c>
      <c r="BR98" s="18" t="str">
        <f t="shared" si="140"/>
        <v>郑富全</v>
      </c>
      <c r="BS98" s="26">
        <f t="shared" si="80"/>
        <v>5.4</v>
      </c>
      <c r="BT98" s="18" t="str">
        <f t="shared" si="141"/>
        <v>卢祥</v>
      </c>
      <c r="BU98" s="26">
        <f t="shared" si="81"/>
        <v>0</v>
      </c>
      <c r="BV98" s="18">
        <f t="shared" si="142"/>
        <v>12</v>
      </c>
      <c r="BW98" s="18" t="str">
        <f t="shared" si="143"/>
        <v>朱霞</v>
      </c>
      <c r="BX98" s="26">
        <f t="shared" si="164"/>
        <v>9</v>
      </c>
      <c r="BY98" s="18" t="str">
        <f t="shared" si="144"/>
        <v>黄金华</v>
      </c>
      <c r="BZ98" s="26">
        <f t="shared" si="165"/>
        <v>9</v>
      </c>
      <c r="CA98" s="18" t="str">
        <f t="shared" si="145"/>
        <v>程长寿</v>
      </c>
      <c r="CB98" s="26">
        <f t="shared" si="166"/>
        <v>9</v>
      </c>
      <c r="CC98" s="18" t="str">
        <f t="shared" si="146"/>
        <v>兰阿布</v>
      </c>
      <c r="CD98" s="26">
        <f t="shared" si="167"/>
        <v>9</v>
      </c>
      <c r="CE98" s="18" t="str">
        <f t="shared" si="147"/>
        <v>郑富全</v>
      </c>
      <c r="CF98" s="26">
        <f t="shared" si="168"/>
        <v>9</v>
      </c>
      <c r="CG98" s="18" t="str">
        <f t="shared" si="148"/>
        <v>卢祥</v>
      </c>
      <c r="CH98" s="26">
        <f t="shared" si="169"/>
        <v>0</v>
      </c>
      <c r="CI98" s="18">
        <f t="shared" si="149"/>
        <v>12</v>
      </c>
      <c r="CJ98" s="18" t="str">
        <f t="shared" si="150"/>
        <v>朱霞</v>
      </c>
      <c r="CK98" s="26">
        <f t="shared" si="170"/>
        <v>9</v>
      </c>
      <c r="CL98" s="18" t="str">
        <f t="shared" si="151"/>
        <v>黄金华</v>
      </c>
      <c r="CM98" s="26">
        <f t="shared" si="171"/>
        <v>9</v>
      </c>
      <c r="CN98" s="18" t="str">
        <f t="shared" si="152"/>
        <v>程长寿</v>
      </c>
      <c r="CO98" s="26">
        <f t="shared" si="172"/>
        <v>9</v>
      </c>
      <c r="CP98" s="18" t="str">
        <f t="shared" si="153"/>
        <v>兰阿布</v>
      </c>
      <c r="CQ98" s="26">
        <f t="shared" si="173"/>
        <v>9</v>
      </c>
      <c r="CR98" s="18" t="str">
        <f t="shared" si="154"/>
        <v>郑富全</v>
      </c>
      <c r="CS98" s="26">
        <f t="shared" si="174"/>
        <v>9</v>
      </c>
      <c r="CT98" s="18" t="str">
        <f t="shared" si="155"/>
        <v>卢祥</v>
      </c>
      <c r="CU98" s="26">
        <f t="shared" si="175"/>
        <v>0</v>
      </c>
    </row>
    <row r="99" spans="1:99" s="2" customFormat="1" ht="15.75">
      <c r="A99" s="42" t="s">
        <v>843</v>
      </c>
      <c r="B99" s="40" t="s">
        <v>275</v>
      </c>
      <c r="C99" s="59" t="s">
        <v>44</v>
      </c>
      <c r="D99" s="9" t="s">
        <v>8</v>
      </c>
      <c r="E99" s="8" t="str">
        <f t="shared" si="103"/>
        <v/>
      </c>
      <c r="F99" s="9" t="str">
        <f t="shared" si="104"/>
        <v/>
      </c>
      <c r="G99" s="10" t="str">
        <f t="shared" si="105"/>
        <v/>
      </c>
      <c r="H99" s="10">
        <f t="shared" si="106"/>
        <v>99</v>
      </c>
      <c r="I99" s="10">
        <f t="shared" si="107"/>
        <v>96</v>
      </c>
      <c r="J99" s="10">
        <f t="shared" si="108"/>
        <v>100</v>
      </c>
      <c r="K99" s="16">
        <f t="shared" si="109"/>
        <v>69.5</v>
      </c>
      <c r="L99" s="10">
        <f t="shared" si="110"/>
        <v>69.5</v>
      </c>
      <c r="M99" s="10">
        <f t="shared" si="111"/>
        <v>64</v>
      </c>
      <c r="N99" s="10">
        <f t="shared" si="112"/>
        <v>498</v>
      </c>
      <c r="O99" s="17" t="str">
        <f t="shared" si="113"/>
        <v>本科</v>
      </c>
      <c r="P99" s="18">
        <f>IF($D99="理科",IF(AND($N99&gt;=分数线!$C$2,$H99&gt;=分数线!$D$2),36,IF($H99&gt;=分数线!$D$2,18,0)),IF($D99="文科",IF(AND($N99&gt;=分数线!$C$3,$H99&gt;=分数线!$D$3),36,IF($H99&gt;=分数线!$D$3,18,0))))</f>
        <v>0</v>
      </c>
      <c r="Q99" s="18">
        <f>IF($D99="理科",IF(AND($N99&gt;=分数线!$C$2,I99&gt;=分数线!$E$2),36,IF(I99&gt;=分数线!$E$2,18,0)),IF($D99="文科",IF(AND($N99&gt;=分数线!$C$3,I99&gt;=分数线!$E$3),36,IF(I99&gt;=分数线!$E$3,18,0))))</f>
        <v>36</v>
      </c>
      <c r="R99" s="18">
        <f>IF($D99="理科",IF(AND($N99&gt;=分数线!$C$2,J99&gt;=分数线!$F$2),36,IF(J99&gt;=分数线!$F$2,18,0)),IF($D99="文科",IF(AND($N99&gt;=分数线!$C$3,J99&gt;=分数线!$F$3),36,IF(J99&gt;=分数线!$F$3,18,0))))</f>
        <v>36</v>
      </c>
      <c r="S99" s="18">
        <f>IF($D99="理科",IF(AND($N99&gt;=分数线!$C$2,K99&gt;=分数线!$G$2),36,IF(K99&gt;=分数线!$G$2,18,0)),IF($D99="文科",IF(AND($N99&gt;=分数线!$C$3,K99&gt;=分数线!$G$3),36,IF(K99&gt;=分数线!$G$3,18,0))))</f>
        <v>36</v>
      </c>
      <c r="T99" s="18">
        <f>IF($D99="理科",IF(AND($N99&gt;=分数线!$C$2,L99&gt;=分数线!$H$2),36,IF(L99&gt;=分数线!$H$2,18,0)),IF($D99="文科",IF(AND($N99&gt;=分数线!$C$3,L99&gt;=分数线!$H$3),36,IF(L99&gt;=分数线!$H$3,18,0))))</f>
        <v>36</v>
      </c>
      <c r="U99" s="18">
        <f>IF($D99="理科",IF(AND($N99&gt;=分数线!$C$2,M99&gt;=分数线!$I$2),36,IF(M99&gt;=分数线!$I$2,18,0)),IF($D99="文科",IF(AND($N99&gt;=分数线!$C$3,M99&gt;=分数线!$I$3),36,IF(M99&gt;=分数线!$I$3,18,0))))</f>
        <v>0</v>
      </c>
      <c r="V99" s="18">
        <f t="shared" si="114"/>
        <v>8</v>
      </c>
      <c r="W99" s="18" t="str">
        <f t="shared" si="115"/>
        <v>向美娟</v>
      </c>
      <c r="X99" s="26">
        <f t="shared" si="156"/>
        <v>0</v>
      </c>
      <c r="Y99" s="18" t="str">
        <f t="shared" si="116"/>
        <v>胡付松</v>
      </c>
      <c r="Z99" s="26">
        <f t="shared" si="157"/>
        <v>3.6</v>
      </c>
      <c r="AA99" s="18" t="str">
        <f t="shared" si="117"/>
        <v>聂艳梅</v>
      </c>
      <c r="AB99" s="26">
        <f t="shared" si="83"/>
        <v>3.6</v>
      </c>
      <c r="AC99" s="18" t="str">
        <f t="shared" si="118"/>
        <v>王志强</v>
      </c>
      <c r="AD99" s="26">
        <f t="shared" si="84"/>
        <v>3.6</v>
      </c>
      <c r="AE99" s="18" t="str">
        <f t="shared" si="119"/>
        <v>叶仁群</v>
      </c>
      <c r="AF99" s="26">
        <f t="shared" si="85"/>
        <v>3.6</v>
      </c>
      <c r="AG99" s="18" t="str">
        <f t="shared" si="120"/>
        <v>田友米</v>
      </c>
      <c r="AH99" s="26">
        <f t="shared" si="86"/>
        <v>0</v>
      </c>
      <c r="AI99" s="18" t="str">
        <f t="shared" si="121"/>
        <v>8</v>
      </c>
      <c r="AJ99" s="18" t="str">
        <f t="shared" si="122"/>
        <v>向美娟</v>
      </c>
      <c r="AK99" s="26">
        <f t="shared" si="158"/>
        <v>0</v>
      </c>
      <c r="AL99" s="18" t="str">
        <f t="shared" si="123"/>
        <v>胡付松</v>
      </c>
      <c r="AM99" s="26">
        <f t="shared" si="159"/>
        <v>3.6</v>
      </c>
      <c r="AN99" s="18" t="str">
        <f t="shared" si="124"/>
        <v>聂艳梅</v>
      </c>
      <c r="AO99" s="26">
        <f t="shared" si="87"/>
        <v>3.6</v>
      </c>
      <c r="AP99" s="18" t="str">
        <f t="shared" si="125"/>
        <v>王志强</v>
      </c>
      <c r="AQ99" s="26">
        <f t="shared" si="88"/>
        <v>3.6</v>
      </c>
      <c r="AR99" s="18" t="str">
        <f t="shared" si="126"/>
        <v>叶仁群</v>
      </c>
      <c r="AS99" s="26">
        <f t="shared" si="89"/>
        <v>3.6</v>
      </c>
      <c r="AT99" s="18" t="str">
        <f t="shared" si="127"/>
        <v>田友米</v>
      </c>
      <c r="AU99" s="26">
        <f t="shared" si="90"/>
        <v>0</v>
      </c>
      <c r="AV99" s="18" t="str">
        <f t="shared" si="128"/>
        <v>8</v>
      </c>
      <c r="AW99" s="18" t="str">
        <f t="shared" si="129"/>
        <v>向美娟</v>
      </c>
      <c r="AX99" s="26">
        <f t="shared" si="160"/>
        <v>0</v>
      </c>
      <c r="AY99" s="18" t="str">
        <f t="shared" si="130"/>
        <v>胡付松</v>
      </c>
      <c r="AZ99" s="26">
        <f t="shared" si="161"/>
        <v>5.3999999999999995</v>
      </c>
      <c r="BA99" s="18" t="str">
        <f t="shared" si="131"/>
        <v>廖云虹</v>
      </c>
      <c r="BB99" s="26">
        <f t="shared" si="82"/>
        <v>5.4</v>
      </c>
      <c r="BC99" s="18" t="str">
        <f t="shared" si="132"/>
        <v>王玉强</v>
      </c>
      <c r="BD99" s="26">
        <f t="shared" si="75"/>
        <v>5.4</v>
      </c>
      <c r="BE99" s="18" t="str">
        <f t="shared" si="133"/>
        <v>叶仁群</v>
      </c>
      <c r="BF99" s="26">
        <f t="shared" si="76"/>
        <v>5.4</v>
      </c>
      <c r="BG99" s="18" t="str">
        <f t="shared" si="134"/>
        <v>田友米</v>
      </c>
      <c r="BH99" s="26">
        <f t="shared" si="77"/>
        <v>0</v>
      </c>
      <c r="BI99" s="18">
        <f t="shared" si="135"/>
        <v>8</v>
      </c>
      <c r="BJ99" s="18" t="str">
        <f t="shared" si="136"/>
        <v>向美娟</v>
      </c>
      <c r="BK99" s="26">
        <f t="shared" si="162"/>
        <v>0</v>
      </c>
      <c r="BL99" s="18" t="str">
        <f t="shared" si="137"/>
        <v>胡付松</v>
      </c>
      <c r="BM99" s="26">
        <f t="shared" si="163"/>
        <v>5.3999999999999995</v>
      </c>
      <c r="BN99" s="18" t="str">
        <f t="shared" si="138"/>
        <v>廖云虹</v>
      </c>
      <c r="BO99" s="26">
        <f t="shared" si="78"/>
        <v>5.4</v>
      </c>
      <c r="BP99" s="18" t="str">
        <f t="shared" si="139"/>
        <v>王玉强</v>
      </c>
      <c r="BQ99" s="26">
        <f t="shared" si="79"/>
        <v>5.4</v>
      </c>
      <c r="BR99" s="18" t="str">
        <f t="shared" si="140"/>
        <v>叶仁群</v>
      </c>
      <c r="BS99" s="26">
        <f t="shared" si="80"/>
        <v>5.4</v>
      </c>
      <c r="BT99" s="18" t="str">
        <f t="shared" si="141"/>
        <v>杨建</v>
      </c>
      <c r="BU99" s="26">
        <f t="shared" si="81"/>
        <v>0</v>
      </c>
      <c r="BV99" s="18">
        <f t="shared" si="142"/>
        <v>8</v>
      </c>
      <c r="BW99" s="18" t="str">
        <f t="shared" si="143"/>
        <v>向美娟</v>
      </c>
      <c r="BX99" s="26">
        <f t="shared" si="164"/>
        <v>0</v>
      </c>
      <c r="BY99" s="18" t="str">
        <f t="shared" si="144"/>
        <v>胡付松</v>
      </c>
      <c r="BZ99" s="26">
        <f t="shared" si="165"/>
        <v>9</v>
      </c>
      <c r="CA99" s="18" t="str">
        <f t="shared" si="145"/>
        <v>廖云虹</v>
      </c>
      <c r="CB99" s="26">
        <f t="shared" si="166"/>
        <v>9</v>
      </c>
      <c r="CC99" s="18" t="str">
        <f t="shared" si="146"/>
        <v>兰阿布</v>
      </c>
      <c r="CD99" s="26">
        <f t="shared" si="167"/>
        <v>9</v>
      </c>
      <c r="CE99" s="18" t="str">
        <f t="shared" si="147"/>
        <v>叶仁群</v>
      </c>
      <c r="CF99" s="26">
        <f t="shared" si="168"/>
        <v>9</v>
      </c>
      <c r="CG99" s="18" t="str">
        <f t="shared" si="148"/>
        <v>杨建</v>
      </c>
      <c r="CH99" s="26">
        <f t="shared" si="169"/>
        <v>0</v>
      </c>
      <c r="CI99" s="18">
        <f t="shared" si="149"/>
        <v>8</v>
      </c>
      <c r="CJ99" s="18" t="str">
        <f t="shared" si="150"/>
        <v>向美娟</v>
      </c>
      <c r="CK99" s="26">
        <f t="shared" si="170"/>
        <v>0</v>
      </c>
      <c r="CL99" s="18" t="str">
        <f t="shared" si="151"/>
        <v>胡付松</v>
      </c>
      <c r="CM99" s="26">
        <f t="shared" si="171"/>
        <v>9</v>
      </c>
      <c r="CN99" s="18" t="str">
        <f t="shared" si="152"/>
        <v>廖云虹</v>
      </c>
      <c r="CO99" s="26">
        <f t="shared" si="172"/>
        <v>9</v>
      </c>
      <c r="CP99" s="18" t="str">
        <f t="shared" si="153"/>
        <v>兰阿布</v>
      </c>
      <c r="CQ99" s="26">
        <f t="shared" si="173"/>
        <v>9</v>
      </c>
      <c r="CR99" s="18" t="str">
        <f t="shared" si="154"/>
        <v>叶仁群</v>
      </c>
      <c r="CS99" s="26">
        <f t="shared" si="174"/>
        <v>9</v>
      </c>
      <c r="CT99" s="18" t="str">
        <f t="shared" si="155"/>
        <v>杨建</v>
      </c>
      <c r="CU99" s="26">
        <f t="shared" si="175"/>
        <v>0</v>
      </c>
    </row>
    <row r="100" spans="1:99" s="2" customFormat="1" ht="15.75">
      <c r="A100" s="42" t="s">
        <v>48</v>
      </c>
      <c r="B100" s="40" t="s">
        <v>276</v>
      </c>
      <c r="C100" s="59" t="s">
        <v>44</v>
      </c>
      <c r="D100" s="9" t="s">
        <v>8</v>
      </c>
      <c r="E100" s="8" t="str">
        <f t="shared" si="103"/>
        <v/>
      </c>
      <c r="F100" s="9">
        <f t="shared" si="104"/>
        <v>1</v>
      </c>
      <c r="G100" s="10">
        <f t="shared" si="105"/>
        <v>1</v>
      </c>
      <c r="H100" s="10">
        <f t="shared" si="106"/>
        <v>113</v>
      </c>
      <c r="I100" s="10">
        <f t="shared" si="107"/>
        <v>71</v>
      </c>
      <c r="J100" s="10">
        <f t="shared" si="108"/>
        <v>128</v>
      </c>
      <c r="K100" s="16">
        <f t="shared" si="109"/>
        <v>40</v>
      </c>
      <c r="L100" s="10">
        <f t="shared" si="110"/>
        <v>65.5</v>
      </c>
      <c r="M100" s="10">
        <f t="shared" si="111"/>
        <v>79</v>
      </c>
      <c r="N100" s="10">
        <f t="shared" si="112"/>
        <v>497</v>
      </c>
      <c r="O100" s="17" t="str">
        <f t="shared" si="113"/>
        <v>本科</v>
      </c>
      <c r="P100" s="18">
        <f>IF($D100="理科",IF(AND($N100&gt;=分数线!$C$2,$H100&gt;=分数线!$D$2),36,IF($H100&gt;=分数线!$D$2,18,0)),IF($D100="文科",IF(AND($N100&gt;=分数线!$C$3,$H100&gt;=分数线!$D$3),36,IF($H100&gt;=分数线!$D$3,18,0))))</f>
        <v>36</v>
      </c>
      <c r="Q100" s="18">
        <f>IF($D100="理科",IF(AND($N100&gt;=分数线!$C$2,I100&gt;=分数线!$E$2),36,IF(I100&gt;=分数线!$E$2,18,0)),IF($D100="文科",IF(AND($N100&gt;=分数线!$C$3,I100&gt;=分数线!$E$3),36,IF(I100&gt;=分数线!$E$3,18,0))))</f>
        <v>0</v>
      </c>
      <c r="R100" s="18">
        <f>IF($D100="理科",IF(AND($N100&gt;=分数线!$C$2,J100&gt;=分数线!$F$2),36,IF(J100&gt;=分数线!$F$2,18,0)),IF($D100="文科",IF(AND($N100&gt;=分数线!$C$3,J100&gt;=分数线!$F$3),36,IF(J100&gt;=分数线!$F$3,18,0))))</f>
        <v>36</v>
      </c>
      <c r="S100" s="18">
        <f>IF($D100="理科",IF(AND($N100&gt;=分数线!$C$2,K100&gt;=分数线!$G$2),36,IF(K100&gt;=分数线!$G$2,18,0)),IF($D100="文科",IF(AND($N100&gt;=分数线!$C$3,K100&gt;=分数线!$G$3),36,IF(K100&gt;=分数线!$G$3,18,0))))</f>
        <v>0</v>
      </c>
      <c r="T100" s="18">
        <f>IF($D100="理科",IF(AND($N100&gt;=分数线!$C$2,L100&gt;=分数线!$H$2),36,IF(L100&gt;=分数线!$H$2,18,0)),IF($D100="文科",IF(AND($N100&gt;=分数线!$C$3,L100&gt;=分数线!$H$3),36,IF(L100&gt;=分数线!$H$3,18,0))))</f>
        <v>36</v>
      </c>
      <c r="U100" s="18">
        <f>IF($D100="理科",IF(AND($N100&gt;=分数线!$C$2,M100&gt;=分数线!$I$2),36,IF(M100&gt;=分数线!$I$2,18,0)),IF($D100="文科",IF(AND($N100&gt;=分数线!$C$3,M100&gt;=分数线!$I$3),36,IF(M100&gt;=分数线!$I$3,18,0))))</f>
        <v>36</v>
      </c>
      <c r="V100" s="18">
        <f t="shared" si="114"/>
        <v>12</v>
      </c>
      <c r="W100" s="18" t="str">
        <f t="shared" si="115"/>
        <v>何苗</v>
      </c>
      <c r="X100" s="26">
        <f t="shared" si="156"/>
        <v>3.6</v>
      </c>
      <c r="Y100" s="18" t="str">
        <f t="shared" si="116"/>
        <v>黄金华</v>
      </c>
      <c r="Z100" s="26">
        <f t="shared" si="157"/>
        <v>0</v>
      </c>
      <c r="AA100" s="18" t="str">
        <f t="shared" si="117"/>
        <v>聂艳梅</v>
      </c>
      <c r="AB100" s="26">
        <f t="shared" si="83"/>
        <v>3.6</v>
      </c>
      <c r="AC100" s="18" t="str">
        <f t="shared" si="118"/>
        <v>郑永朝</v>
      </c>
      <c r="AD100" s="26">
        <f t="shared" si="84"/>
        <v>0</v>
      </c>
      <c r="AE100" s="18" t="str">
        <f t="shared" si="119"/>
        <v>叶仁群</v>
      </c>
      <c r="AF100" s="26">
        <f t="shared" si="85"/>
        <v>3.6</v>
      </c>
      <c r="AG100" s="18" t="str">
        <f t="shared" si="120"/>
        <v>辜英琼</v>
      </c>
      <c r="AH100" s="26">
        <f t="shared" si="86"/>
        <v>3.6</v>
      </c>
      <c r="AI100" s="18" t="str">
        <f t="shared" si="121"/>
        <v>11</v>
      </c>
      <c r="AJ100" s="18" t="str">
        <f t="shared" si="122"/>
        <v>张玉婷</v>
      </c>
      <c r="AK100" s="26">
        <f t="shared" si="158"/>
        <v>3.6</v>
      </c>
      <c r="AL100" s="18" t="str">
        <f t="shared" si="123"/>
        <v>胡付松</v>
      </c>
      <c r="AM100" s="26">
        <f t="shared" si="159"/>
        <v>0</v>
      </c>
      <c r="AN100" s="18" t="str">
        <f t="shared" si="124"/>
        <v>向翠琳</v>
      </c>
      <c r="AO100" s="26">
        <f t="shared" si="87"/>
        <v>3.6</v>
      </c>
      <c r="AP100" s="18" t="str">
        <f t="shared" si="125"/>
        <v>郑永朝</v>
      </c>
      <c r="AQ100" s="26">
        <f t="shared" si="88"/>
        <v>0</v>
      </c>
      <c r="AR100" s="18" t="str">
        <f t="shared" si="126"/>
        <v>叶仁群</v>
      </c>
      <c r="AS100" s="26">
        <f t="shared" si="89"/>
        <v>3.6</v>
      </c>
      <c r="AT100" s="18" t="str">
        <f t="shared" si="127"/>
        <v>辜英琼</v>
      </c>
      <c r="AU100" s="26">
        <f t="shared" si="90"/>
        <v>3.6</v>
      </c>
      <c r="AV100" s="18" t="str">
        <f t="shared" si="128"/>
        <v>12</v>
      </c>
      <c r="AW100" s="18" t="str">
        <f t="shared" si="129"/>
        <v>朱霞</v>
      </c>
      <c r="AX100" s="26">
        <f t="shared" si="160"/>
        <v>5.3999999999999995</v>
      </c>
      <c r="AY100" s="18" t="str">
        <f t="shared" si="130"/>
        <v>黄金华</v>
      </c>
      <c r="AZ100" s="26">
        <f t="shared" si="161"/>
        <v>0</v>
      </c>
      <c r="BA100" s="18" t="str">
        <f t="shared" si="131"/>
        <v>程长寿</v>
      </c>
      <c r="BB100" s="26">
        <f t="shared" si="82"/>
        <v>5.4</v>
      </c>
      <c r="BC100" s="18" t="str">
        <f t="shared" si="132"/>
        <v>兰阿布</v>
      </c>
      <c r="BD100" s="26">
        <f t="shared" si="75"/>
        <v>0</v>
      </c>
      <c r="BE100" s="18" t="str">
        <f t="shared" si="133"/>
        <v>郑富全</v>
      </c>
      <c r="BF100" s="26">
        <f t="shared" si="76"/>
        <v>5.4</v>
      </c>
      <c r="BG100" s="18" t="str">
        <f t="shared" si="134"/>
        <v>卢祥</v>
      </c>
      <c r="BH100" s="26">
        <f t="shared" si="77"/>
        <v>5.4</v>
      </c>
      <c r="BI100" s="18">
        <f t="shared" si="135"/>
        <v>12</v>
      </c>
      <c r="BJ100" s="18" t="str">
        <f t="shared" si="136"/>
        <v>朱霞</v>
      </c>
      <c r="BK100" s="26">
        <f t="shared" si="162"/>
        <v>5.3999999999999995</v>
      </c>
      <c r="BL100" s="18" t="str">
        <f t="shared" si="137"/>
        <v>黄金华</v>
      </c>
      <c r="BM100" s="26">
        <f t="shared" si="163"/>
        <v>0</v>
      </c>
      <c r="BN100" s="18" t="str">
        <f t="shared" si="138"/>
        <v>程长寿</v>
      </c>
      <c r="BO100" s="26">
        <f t="shared" si="78"/>
        <v>5.4</v>
      </c>
      <c r="BP100" s="18" t="str">
        <f t="shared" si="139"/>
        <v>兰阿布</v>
      </c>
      <c r="BQ100" s="26">
        <f t="shared" si="79"/>
        <v>0</v>
      </c>
      <c r="BR100" s="18" t="str">
        <f t="shared" si="140"/>
        <v>郑富全</v>
      </c>
      <c r="BS100" s="26">
        <f t="shared" si="80"/>
        <v>5.4</v>
      </c>
      <c r="BT100" s="18" t="str">
        <f t="shared" si="141"/>
        <v>卢祥</v>
      </c>
      <c r="BU100" s="26">
        <f t="shared" si="81"/>
        <v>5.4</v>
      </c>
      <c r="BV100" s="18">
        <f t="shared" si="142"/>
        <v>12</v>
      </c>
      <c r="BW100" s="18" t="str">
        <f t="shared" si="143"/>
        <v>朱霞</v>
      </c>
      <c r="BX100" s="26">
        <f t="shared" si="164"/>
        <v>9</v>
      </c>
      <c r="BY100" s="18" t="str">
        <f t="shared" si="144"/>
        <v>黄金华</v>
      </c>
      <c r="BZ100" s="26">
        <f t="shared" si="165"/>
        <v>0</v>
      </c>
      <c r="CA100" s="18" t="str">
        <f t="shared" si="145"/>
        <v>程长寿</v>
      </c>
      <c r="CB100" s="26">
        <f t="shared" si="166"/>
        <v>9</v>
      </c>
      <c r="CC100" s="18" t="str">
        <f t="shared" si="146"/>
        <v>兰阿布</v>
      </c>
      <c r="CD100" s="26">
        <f t="shared" si="167"/>
        <v>0</v>
      </c>
      <c r="CE100" s="18" t="str">
        <f t="shared" si="147"/>
        <v>郑富全</v>
      </c>
      <c r="CF100" s="26">
        <f t="shared" si="168"/>
        <v>9</v>
      </c>
      <c r="CG100" s="18" t="str">
        <f t="shared" si="148"/>
        <v>卢祥</v>
      </c>
      <c r="CH100" s="26">
        <f t="shared" si="169"/>
        <v>9</v>
      </c>
      <c r="CI100" s="18">
        <f t="shared" si="149"/>
        <v>12</v>
      </c>
      <c r="CJ100" s="18" t="str">
        <f t="shared" si="150"/>
        <v>朱霞</v>
      </c>
      <c r="CK100" s="26">
        <f t="shared" si="170"/>
        <v>9</v>
      </c>
      <c r="CL100" s="18" t="str">
        <f t="shared" si="151"/>
        <v>黄金华</v>
      </c>
      <c r="CM100" s="26">
        <f t="shared" si="171"/>
        <v>0</v>
      </c>
      <c r="CN100" s="18" t="str">
        <f t="shared" si="152"/>
        <v>程长寿</v>
      </c>
      <c r="CO100" s="26">
        <f t="shared" si="172"/>
        <v>9</v>
      </c>
      <c r="CP100" s="18" t="str">
        <f t="shared" si="153"/>
        <v>兰阿布</v>
      </c>
      <c r="CQ100" s="26">
        <f t="shared" si="173"/>
        <v>0</v>
      </c>
      <c r="CR100" s="18" t="str">
        <f t="shared" si="154"/>
        <v>郑富全</v>
      </c>
      <c r="CS100" s="26">
        <f t="shared" si="174"/>
        <v>9</v>
      </c>
      <c r="CT100" s="18" t="str">
        <f t="shared" si="155"/>
        <v>卢祥</v>
      </c>
      <c r="CU100" s="26">
        <f t="shared" si="175"/>
        <v>9</v>
      </c>
    </row>
    <row r="101" spans="1:99" s="2" customFormat="1" ht="15.75">
      <c r="A101" s="42" t="s">
        <v>844</v>
      </c>
      <c r="B101" s="40" t="s">
        <v>277</v>
      </c>
      <c r="C101" s="59" t="s">
        <v>44</v>
      </c>
      <c r="D101" s="9" t="s">
        <v>8</v>
      </c>
      <c r="E101" s="8" t="str">
        <f t="shared" si="103"/>
        <v/>
      </c>
      <c r="F101" s="9">
        <f t="shared" si="104"/>
        <v>1</v>
      </c>
      <c r="G101" s="10" t="str">
        <f t="shared" si="105"/>
        <v/>
      </c>
      <c r="H101" s="10">
        <f t="shared" si="106"/>
        <v>100</v>
      </c>
      <c r="I101" s="10">
        <f t="shared" si="107"/>
        <v>84</v>
      </c>
      <c r="J101" s="10">
        <f t="shared" si="108"/>
        <v>66</v>
      </c>
      <c r="K101" s="16">
        <f t="shared" si="109"/>
        <v>81.5</v>
      </c>
      <c r="L101" s="10">
        <f t="shared" si="110"/>
        <v>94.5</v>
      </c>
      <c r="M101" s="10">
        <f t="shared" si="111"/>
        <v>79.5</v>
      </c>
      <c r="N101" s="10">
        <f t="shared" si="112"/>
        <v>496</v>
      </c>
      <c r="O101" s="17" t="str">
        <f t="shared" si="113"/>
        <v>本科</v>
      </c>
      <c r="P101" s="18">
        <f>IF($D101="理科",IF(AND($N101&gt;=分数线!$C$2,$H101&gt;=分数线!$D$2),36,IF($H101&gt;=分数线!$D$2,18,0)),IF($D101="文科",IF(AND($N101&gt;=分数线!$C$3,$H101&gt;=分数线!$D$3),36,IF($H101&gt;=分数线!$D$3,18,0))))</f>
        <v>0</v>
      </c>
      <c r="Q101" s="18">
        <f>IF($D101="理科",IF(AND($N101&gt;=分数线!$C$2,I101&gt;=分数线!$E$2),36,IF(I101&gt;=分数线!$E$2,18,0)),IF($D101="文科",IF(AND($N101&gt;=分数线!$C$3,I101&gt;=分数线!$E$3),36,IF(I101&gt;=分数线!$E$3,18,0))))</f>
        <v>36</v>
      </c>
      <c r="R101" s="18">
        <f>IF($D101="理科",IF(AND($N101&gt;=分数线!$C$2,J101&gt;=分数线!$F$2),36,IF(J101&gt;=分数线!$F$2,18,0)),IF($D101="文科",IF(AND($N101&gt;=分数线!$C$3,J101&gt;=分数线!$F$3),36,IF(J101&gt;=分数线!$F$3,18,0))))</f>
        <v>0</v>
      </c>
      <c r="S101" s="18">
        <f>IF($D101="理科",IF(AND($N101&gt;=分数线!$C$2,K101&gt;=分数线!$G$2),36,IF(K101&gt;=分数线!$G$2,18,0)),IF($D101="文科",IF(AND($N101&gt;=分数线!$C$3,K101&gt;=分数线!$G$3),36,IF(K101&gt;=分数线!$G$3,18,0))))</f>
        <v>36</v>
      </c>
      <c r="T101" s="18">
        <f>IF($D101="理科",IF(AND($N101&gt;=分数线!$C$2,L101&gt;=分数线!$H$2),36,IF(L101&gt;=分数线!$H$2,18,0)),IF($D101="文科",IF(AND($N101&gt;=分数线!$C$3,L101&gt;=分数线!$H$3),36,IF(L101&gt;=分数线!$H$3,18,0))))</f>
        <v>36</v>
      </c>
      <c r="U101" s="18">
        <f>IF($D101="理科",IF(AND($N101&gt;=分数线!$C$2,M101&gt;=分数线!$I$2),36,IF(M101&gt;=分数线!$I$2,18,0)),IF($D101="文科",IF(AND($N101&gt;=分数线!$C$3,M101&gt;=分数线!$I$3),36,IF(M101&gt;=分数线!$I$3,18,0))))</f>
        <v>36</v>
      </c>
      <c r="V101" s="18">
        <f t="shared" si="114"/>
        <v>10</v>
      </c>
      <c r="W101" s="18" t="str">
        <f t="shared" si="115"/>
        <v>向美娟</v>
      </c>
      <c r="X101" s="26">
        <f t="shared" si="156"/>
        <v>0</v>
      </c>
      <c r="Y101" s="18" t="str">
        <f t="shared" si="116"/>
        <v>徐万雄</v>
      </c>
      <c r="Z101" s="26">
        <f t="shared" si="157"/>
        <v>3.6</v>
      </c>
      <c r="AA101" s="18" t="str">
        <f t="shared" si="117"/>
        <v>向翠琳</v>
      </c>
      <c r="AB101" s="26">
        <f t="shared" si="83"/>
        <v>0</v>
      </c>
      <c r="AC101" s="18" t="str">
        <f t="shared" si="118"/>
        <v>郑永朝</v>
      </c>
      <c r="AD101" s="26">
        <f t="shared" si="84"/>
        <v>3.6</v>
      </c>
      <c r="AE101" s="18" t="str">
        <f t="shared" si="119"/>
        <v>陈文惠</v>
      </c>
      <c r="AF101" s="26">
        <f t="shared" si="85"/>
        <v>3.6</v>
      </c>
      <c r="AG101" s="18" t="str">
        <f t="shared" si="120"/>
        <v>田友米</v>
      </c>
      <c r="AH101" s="26">
        <f t="shared" si="86"/>
        <v>3.6</v>
      </c>
      <c r="AI101" s="18" t="str">
        <f t="shared" si="121"/>
        <v>10</v>
      </c>
      <c r="AJ101" s="18" t="str">
        <f t="shared" si="122"/>
        <v>向美娟</v>
      </c>
      <c r="AK101" s="26">
        <f t="shared" si="158"/>
        <v>0</v>
      </c>
      <c r="AL101" s="18" t="str">
        <f t="shared" si="123"/>
        <v>徐万雄</v>
      </c>
      <c r="AM101" s="26">
        <f t="shared" si="159"/>
        <v>3.6</v>
      </c>
      <c r="AN101" s="18" t="str">
        <f t="shared" si="124"/>
        <v>向翠琳</v>
      </c>
      <c r="AO101" s="26">
        <f t="shared" si="87"/>
        <v>0</v>
      </c>
      <c r="AP101" s="18" t="str">
        <f t="shared" si="125"/>
        <v>郑永朝</v>
      </c>
      <c r="AQ101" s="26">
        <f t="shared" si="88"/>
        <v>3.6</v>
      </c>
      <c r="AR101" s="18" t="str">
        <f t="shared" si="126"/>
        <v>陈文惠</v>
      </c>
      <c r="AS101" s="26">
        <f t="shared" si="89"/>
        <v>3.6</v>
      </c>
      <c r="AT101" s="18" t="str">
        <f t="shared" si="127"/>
        <v>田友米</v>
      </c>
      <c r="AU101" s="26">
        <f t="shared" si="90"/>
        <v>3.6</v>
      </c>
      <c r="AV101" s="18" t="str">
        <f t="shared" si="128"/>
        <v>10</v>
      </c>
      <c r="AW101" s="18" t="str">
        <f t="shared" si="129"/>
        <v>向美娟</v>
      </c>
      <c r="AX101" s="26">
        <f t="shared" si="160"/>
        <v>0</v>
      </c>
      <c r="AY101" s="18" t="str">
        <f t="shared" si="130"/>
        <v>徐万雄</v>
      </c>
      <c r="AZ101" s="26">
        <f t="shared" si="161"/>
        <v>5.3999999999999995</v>
      </c>
      <c r="BA101" s="18" t="str">
        <f t="shared" si="131"/>
        <v>赵顺诚</v>
      </c>
      <c r="BB101" s="26">
        <f t="shared" si="82"/>
        <v>0</v>
      </c>
      <c r="BC101" s="18" t="str">
        <f t="shared" si="132"/>
        <v>王玉强</v>
      </c>
      <c r="BD101" s="26">
        <f t="shared" si="75"/>
        <v>5.4</v>
      </c>
      <c r="BE101" s="18" t="str">
        <f t="shared" si="133"/>
        <v>陈文惠</v>
      </c>
      <c r="BF101" s="26">
        <f t="shared" si="76"/>
        <v>5.4</v>
      </c>
      <c r="BG101" s="18" t="str">
        <f t="shared" si="134"/>
        <v>田友米</v>
      </c>
      <c r="BH101" s="26">
        <f t="shared" si="77"/>
        <v>5.4</v>
      </c>
      <c r="BI101" s="18">
        <f t="shared" si="135"/>
        <v>10</v>
      </c>
      <c r="BJ101" s="18" t="str">
        <f t="shared" si="136"/>
        <v>向美娟</v>
      </c>
      <c r="BK101" s="26">
        <f t="shared" si="162"/>
        <v>0</v>
      </c>
      <c r="BL101" s="18" t="str">
        <f t="shared" si="137"/>
        <v>徐万雄</v>
      </c>
      <c r="BM101" s="26">
        <f t="shared" si="163"/>
        <v>5.3999999999999995</v>
      </c>
      <c r="BN101" s="18" t="str">
        <f t="shared" si="138"/>
        <v>赵顺诚</v>
      </c>
      <c r="BO101" s="26">
        <f t="shared" si="78"/>
        <v>0</v>
      </c>
      <c r="BP101" s="18" t="str">
        <f t="shared" si="139"/>
        <v>郑永朝</v>
      </c>
      <c r="BQ101" s="26">
        <f t="shared" si="79"/>
        <v>5.4</v>
      </c>
      <c r="BR101" s="18" t="str">
        <f t="shared" si="140"/>
        <v>陈文惠</v>
      </c>
      <c r="BS101" s="26">
        <f t="shared" si="80"/>
        <v>5.4</v>
      </c>
      <c r="BT101" s="18" t="str">
        <f t="shared" si="141"/>
        <v>田友米</v>
      </c>
      <c r="BU101" s="26">
        <f t="shared" si="81"/>
        <v>5.4</v>
      </c>
      <c r="BV101" s="18">
        <f t="shared" si="142"/>
        <v>10</v>
      </c>
      <c r="BW101" s="18" t="str">
        <f t="shared" si="143"/>
        <v>向美娟</v>
      </c>
      <c r="BX101" s="26">
        <f t="shared" si="164"/>
        <v>0</v>
      </c>
      <c r="BY101" s="18" t="str">
        <f t="shared" si="144"/>
        <v>潘勇</v>
      </c>
      <c r="BZ101" s="26">
        <f t="shared" si="165"/>
        <v>9</v>
      </c>
      <c r="CA101" s="18" t="str">
        <f t="shared" si="145"/>
        <v>赵顺诚</v>
      </c>
      <c r="CB101" s="26">
        <f t="shared" si="166"/>
        <v>0</v>
      </c>
      <c r="CC101" s="18" t="str">
        <f t="shared" si="146"/>
        <v>王友春</v>
      </c>
      <c r="CD101" s="26">
        <f t="shared" si="167"/>
        <v>9</v>
      </c>
      <c r="CE101" s="18" t="str">
        <f t="shared" si="147"/>
        <v>陈文惠</v>
      </c>
      <c r="CF101" s="26">
        <f t="shared" si="168"/>
        <v>9</v>
      </c>
      <c r="CG101" s="18" t="str">
        <f t="shared" si="148"/>
        <v>田友米</v>
      </c>
      <c r="CH101" s="26">
        <f t="shared" si="169"/>
        <v>9</v>
      </c>
      <c r="CI101" s="18">
        <f t="shared" si="149"/>
        <v>10</v>
      </c>
      <c r="CJ101" s="18" t="str">
        <f t="shared" si="150"/>
        <v>向美娟</v>
      </c>
      <c r="CK101" s="26">
        <f t="shared" si="170"/>
        <v>0</v>
      </c>
      <c r="CL101" s="18" t="str">
        <f t="shared" si="151"/>
        <v>潘勇</v>
      </c>
      <c r="CM101" s="26">
        <f t="shared" si="171"/>
        <v>9</v>
      </c>
      <c r="CN101" s="18" t="str">
        <f t="shared" si="152"/>
        <v>赵顺诚</v>
      </c>
      <c r="CO101" s="26">
        <f t="shared" si="172"/>
        <v>0</v>
      </c>
      <c r="CP101" s="18" t="str">
        <f t="shared" si="153"/>
        <v>王友春</v>
      </c>
      <c r="CQ101" s="26">
        <f t="shared" si="173"/>
        <v>9</v>
      </c>
      <c r="CR101" s="18" t="str">
        <f t="shared" si="154"/>
        <v>陈文惠</v>
      </c>
      <c r="CS101" s="26">
        <f t="shared" si="174"/>
        <v>9</v>
      </c>
      <c r="CT101" s="18" t="str">
        <f t="shared" si="155"/>
        <v>田友米</v>
      </c>
      <c r="CU101" s="26">
        <f t="shared" si="175"/>
        <v>9</v>
      </c>
    </row>
    <row r="102" spans="1:99" s="2" customFormat="1" ht="15.75">
      <c r="A102" s="42" t="s">
        <v>845</v>
      </c>
      <c r="B102" s="40" t="s">
        <v>278</v>
      </c>
      <c r="C102" s="59" t="s">
        <v>44</v>
      </c>
      <c r="D102" s="9" t="s">
        <v>8</v>
      </c>
      <c r="E102" s="8" t="str">
        <f t="shared" si="103"/>
        <v/>
      </c>
      <c r="F102" s="9">
        <f t="shared" si="104"/>
        <v>0.5</v>
      </c>
      <c r="G102" s="10" t="str">
        <f t="shared" si="105"/>
        <v/>
      </c>
      <c r="H102" s="10">
        <f t="shared" si="106"/>
        <v>104</v>
      </c>
      <c r="I102" s="10">
        <f t="shared" si="107"/>
        <v>82</v>
      </c>
      <c r="J102" s="10">
        <f t="shared" si="108"/>
        <v>90</v>
      </c>
      <c r="K102" s="16">
        <f t="shared" si="109"/>
        <v>59.5</v>
      </c>
      <c r="L102" s="10">
        <f t="shared" si="110"/>
        <v>84</v>
      </c>
      <c r="M102" s="10">
        <f t="shared" si="111"/>
        <v>76.5</v>
      </c>
      <c r="N102" s="10">
        <f t="shared" si="112"/>
        <v>496</v>
      </c>
      <c r="O102" s="17" t="str">
        <f t="shared" si="113"/>
        <v>本科</v>
      </c>
      <c r="P102" s="18">
        <f>IF($D102="理科",IF(AND($N102&gt;=分数线!$C$2,$H102&gt;=分数线!$D$2),36,IF($H102&gt;=分数线!$D$2,18,0)),IF($D102="文科",IF(AND($N102&gt;=分数线!$C$3,$H102&gt;=分数线!$D$3),36,IF($H102&gt;=分数线!$D$3,18,0))))</f>
        <v>36</v>
      </c>
      <c r="Q102" s="18">
        <f>IF($D102="理科",IF(AND($N102&gt;=分数线!$C$2,I102&gt;=分数线!$E$2),36,IF(I102&gt;=分数线!$E$2,18,0)),IF($D102="文科",IF(AND($N102&gt;=分数线!$C$3,I102&gt;=分数线!$E$3),36,IF(I102&gt;=分数线!$E$3,18,0))))</f>
        <v>36</v>
      </c>
      <c r="R102" s="18">
        <f>IF($D102="理科",IF(AND($N102&gt;=分数线!$C$2,J102&gt;=分数线!$F$2),36,IF(J102&gt;=分数线!$F$2,18,0)),IF($D102="文科",IF(AND($N102&gt;=分数线!$C$3,J102&gt;=分数线!$F$3),36,IF(J102&gt;=分数线!$F$3,18,0))))</f>
        <v>36</v>
      </c>
      <c r="S102" s="18">
        <f>IF($D102="理科",IF(AND($N102&gt;=分数线!$C$2,K102&gt;=分数线!$G$2),36,IF(K102&gt;=分数线!$G$2,18,0)),IF($D102="文科",IF(AND($N102&gt;=分数线!$C$3,K102&gt;=分数线!$G$3),36,IF(K102&gt;=分数线!$G$3,18,0))))</f>
        <v>36</v>
      </c>
      <c r="T102" s="18">
        <f>IF($D102="理科",IF(AND($N102&gt;=分数线!$C$2,L102&gt;=分数线!$H$2),36,IF(L102&gt;=分数线!$H$2,18,0)),IF($D102="文科",IF(AND($N102&gt;=分数线!$C$3,L102&gt;=分数线!$H$3),36,IF(L102&gt;=分数线!$H$3,18,0))))</f>
        <v>36</v>
      </c>
      <c r="U102" s="18">
        <f>IF($D102="理科",IF(AND($N102&gt;=分数线!$C$2,M102&gt;=分数线!$I$2),36,IF(M102&gt;=分数线!$I$2,18,0)),IF($D102="文科",IF(AND($N102&gt;=分数线!$C$3,M102&gt;=分数线!$I$3),36,IF(M102&gt;=分数线!$I$3,18,0))))</f>
        <v>36</v>
      </c>
      <c r="V102" s="18">
        <f t="shared" si="114"/>
        <v>2</v>
      </c>
      <c r="W102" s="18" t="str">
        <f t="shared" si="115"/>
        <v>阙丽萍</v>
      </c>
      <c r="X102" s="26">
        <f t="shared" si="156"/>
        <v>3.6</v>
      </c>
      <c r="Y102" s="18" t="str">
        <f t="shared" si="116"/>
        <v>李乔军</v>
      </c>
      <c r="Z102" s="26">
        <f t="shared" si="157"/>
        <v>3.6</v>
      </c>
      <c r="AA102" s="18" t="str">
        <f t="shared" si="117"/>
        <v>赵顺诚</v>
      </c>
      <c r="AB102" s="26">
        <f t="shared" si="83"/>
        <v>3.6</v>
      </c>
      <c r="AC102" s="18" t="str">
        <f t="shared" si="118"/>
        <v>郑永朝</v>
      </c>
      <c r="AD102" s="26">
        <f t="shared" si="84"/>
        <v>3.6</v>
      </c>
      <c r="AE102" s="18" t="str">
        <f t="shared" si="119"/>
        <v>叶仁群</v>
      </c>
      <c r="AF102" s="26">
        <f t="shared" si="85"/>
        <v>3.6</v>
      </c>
      <c r="AG102" s="18" t="str">
        <f t="shared" si="120"/>
        <v>辜英琼</v>
      </c>
      <c r="AH102" s="26">
        <f t="shared" si="86"/>
        <v>3.6</v>
      </c>
      <c r="AI102" s="18" t="str">
        <f t="shared" si="121"/>
        <v>11</v>
      </c>
      <c r="AJ102" s="18" t="str">
        <f t="shared" si="122"/>
        <v>张玉婷</v>
      </c>
      <c r="AK102" s="26">
        <f t="shared" si="158"/>
        <v>3.6</v>
      </c>
      <c r="AL102" s="18" t="str">
        <f t="shared" si="123"/>
        <v>胡付松</v>
      </c>
      <c r="AM102" s="26">
        <f t="shared" si="159"/>
        <v>3.6</v>
      </c>
      <c r="AN102" s="18" t="str">
        <f t="shared" si="124"/>
        <v>向翠琳</v>
      </c>
      <c r="AO102" s="26">
        <f t="shared" si="87"/>
        <v>3.6</v>
      </c>
      <c r="AP102" s="18" t="str">
        <f t="shared" si="125"/>
        <v>郑永朝</v>
      </c>
      <c r="AQ102" s="26">
        <f t="shared" si="88"/>
        <v>3.6</v>
      </c>
      <c r="AR102" s="18" t="str">
        <f t="shared" si="126"/>
        <v>叶仁群</v>
      </c>
      <c r="AS102" s="26">
        <f t="shared" si="89"/>
        <v>3.6</v>
      </c>
      <c r="AT102" s="18" t="str">
        <f t="shared" si="127"/>
        <v>辜英琼</v>
      </c>
      <c r="AU102" s="26">
        <f t="shared" si="90"/>
        <v>3.6</v>
      </c>
      <c r="AV102" s="18" t="str">
        <f t="shared" si="128"/>
        <v>11</v>
      </c>
      <c r="AW102" s="18" t="str">
        <f t="shared" si="129"/>
        <v>张玉婷</v>
      </c>
      <c r="AX102" s="26">
        <f t="shared" si="160"/>
        <v>5.3999999999999995</v>
      </c>
      <c r="AY102" s="18" t="str">
        <f t="shared" si="130"/>
        <v>胡付松</v>
      </c>
      <c r="AZ102" s="26">
        <f t="shared" si="161"/>
        <v>5.3999999999999995</v>
      </c>
      <c r="BA102" s="18" t="str">
        <f t="shared" si="131"/>
        <v>程长寿</v>
      </c>
      <c r="BB102" s="26">
        <f t="shared" si="82"/>
        <v>5.4</v>
      </c>
      <c r="BC102" s="18" t="str">
        <f t="shared" si="132"/>
        <v>郑永朝</v>
      </c>
      <c r="BD102" s="26">
        <f t="shared" si="75"/>
        <v>5.4</v>
      </c>
      <c r="BE102" s="18" t="str">
        <f t="shared" si="133"/>
        <v>叶仁群</v>
      </c>
      <c r="BF102" s="26">
        <f t="shared" si="76"/>
        <v>5.4</v>
      </c>
      <c r="BG102" s="18" t="str">
        <f t="shared" si="134"/>
        <v>杨建</v>
      </c>
      <c r="BH102" s="26">
        <f t="shared" si="77"/>
        <v>5.4</v>
      </c>
      <c r="BI102" s="18">
        <f t="shared" si="135"/>
        <v>11</v>
      </c>
      <c r="BJ102" s="18" t="str">
        <f t="shared" si="136"/>
        <v>张玉婷</v>
      </c>
      <c r="BK102" s="26">
        <f t="shared" si="162"/>
        <v>5.3999999999999995</v>
      </c>
      <c r="BL102" s="18" t="str">
        <f t="shared" si="137"/>
        <v>胡付松</v>
      </c>
      <c r="BM102" s="26">
        <f t="shared" si="163"/>
        <v>5.3999999999999995</v>
      </c>
      <c r="BN102" s="18" t="str">
        <f t="shared" si="138"/>
        <v>程长寿</v>
      </c>
      <c r="BO102" s="26">
        <f t="shared" si="78"/>
        <v>5.4</v>
      </c>
      <c r="BP102" s="18" t="str">
        <f t="shared" si="139"/>
        <v>郑永朝</v>
      </c>
      <c r="BQ102" s="26">
        <f t="shared" si="79"/>
        <v>5.4</v>
      </c>
      <c r="BR102" s="18" t="str">
        <f t="shared" si="140"/>
        <v>叶仁群</v>
      </c>
      <c r="BS102" s="26">
        <f t="shared" si="80"/>
        <v>5.4</v>
      </c>
      <c r="BT102" s="18" t="str">
        <f t="shared" si="141"/>
        <v>田友米</v>
      </c>
      <c r="BU102" s="26">
        <f t="shared" si="81"/>
        <v>5.4</v>
      </c>
      <c r="BV102" s="18">
        <f t="shared" si="142"/>
        <v>11</v>
      </c>
      <c r="BW102" s="18" t="str">
        <f t="shared" si="143"/>
        <v>张玉婷</v>
      </c>
      <c r="BX102" s="26">
        <f t="shared" si="164"/>
        <v>9</v>
      </c>
      <c r="BY102" s="18" t="str">
        <f t="shared" si="144"/>
        <v>胡付松</v>
      </c>
      <c r="BZ102" s="26">
        <f t="shared" si="165"/>
        <v>9</v>
      </c>
      <c r="CA102" s="18" t="str">
        <f t="shared" si="145"/>
        <v>程长寿</v>
      </c>
      <c r="CB102" s="26">
        <f t="shared" si="166"/>
        <v>9</v>
      </c>
      <c r="CC102" s="18" t="str">
        <f t="shared" si="146"/>
        <v>王友春</v>
      </c>
      <c r="CD102" s="26">
        <f t="shared" si="167"/>
        <v>9</v>
      </c>
      <c r="CE102" s="18" t="str">
        <f t="shared" si="147"/>
        <v>叶仁群</v>
      </c>
      <c r="CF102" s="26">
        <f t="shared" si="168"/>
        <v>9</v>
      </c>
      <c r="CG102" s="18" t="str">
        <f t="shared" si="148"/>
        <v>田友米</v>
      </c>
      <c r="CH102" s="26">
        <f t="shared" si="169"/>
        <v>9</v>
      </c>
      <c r="CI102" s="18">
        <f t="shared" si="149"/>
        <v>11</v>
      </c>
      <c r="CJ102" s="18" t="str">
        <f t="shared" si="150"/>
        <v>张玉婷</v>
      </c>
      <c r="CK102" s="26">
        <f t="shared" si="170"/>
        <v>9</v>
      </c>
      <c r="CL102" s="18" t="str">
        <f t="shared" si="151"/>
        <v>胡付松</v>
      </c>
      <c r="CM102" s="26">
        <f t="shared" si="171"/>
        <v>9</v>
      </c>
      <c r="CN102" s="18" t="str">
        <f t="shared" si="152"/>
        <v>程长寿</v>
      </c>
      <c r="CO102" s="26">
        <f t="shared" si="172"/>
        <v>9</v>
      </c>
      <c r="CP102" s="18" t="str">
        <f t="shared" si="153"/>
        <v>王友春</v>
      </c>
      <c r="CQ102" s="26">
        <f t="shared" si="173"/>
        <v>9</v>
      </c>
      <c r="CR102" s="18" t="str">
        <f t="shared" si="154"/>
        <v>叶仁群</v>
      </c>
      <c r="CS102" s="26">
        <f t="shared" si="174"/>
        <v>9</v>
      </c>
      <c r="CT102" s="18" t="str">
        <f t="shared" si="155"/>
        <v>田友米</v>
      </c>
      <c r="CU102" s="26">
        <f t="shared" si="175"/>
        <v>9</v>
      </c>
    </row>
    <row r="103" spans="1:99" s="2" customFormat="1" ht="15.75">
      <c r="A103" s="42" t="s">
        <v>846</v>
      </c>
      <c r="B103" s="40" t="s">
        <v>279</v>
      </c>
      <c r="C103" s="59" t="s">
        <v>44</v>
      </c>
      <c r="D103" s="9" t="s">
        <v>8</v>
      </c>
      <c r="E103" s="8" t="str">
        <f t="shared" si="103"/>
        <v/>
      </c>
      <c r="F103" s="9">
        <f t="shared" si="104"/>
        <v>1</v>
      </c>
      <c r="G103" s="10" t="str">
        <f t="shared" si="105"/>
        <v/>
      </c>
      <c r="H103" s="10">
        <f t="shared" si="106"/>
        <v>116</v>
      </c>
      <c r="I103" s="10">
        <f t="shared" si="107"/>
        <v>75</v>
      </c>
      <c r="J103" s="10">
        <f t="shared" si="108"/>
        <v>103</v>
      </c>
      <c r="K103" s="16">
        <f t="shared" si="109"/>
        <v>50.5</v>
      </c>
      <c r="L103" s="10">
        <f t="shared" si="110"/>
        <v>72</v>
      </c>
      <c r="M103" s="10">
        <f t="shared" si="111"/>
        <v>77.5</v>
      </c>
      <c r="N103" s="10">
        <f t="shared" si="112"/>
        <v>494</v>
      </c>
      <c r="O103" s="17" t="str">
        <f t="shared" si="113"/>
        <v>本科</v>
      </c>
      <c r="P103" s="18">
        <f>IF($D103="理科",IF(AND($N103&gt;=分数线!$C$2,$H103&gt;=分数线!$D$2),36,IF($H103&gt;=分数线!$D$2,18,0)),IF($D103="文科",IF(AND($N103&gt;=分数线!$C$3,$H103&gt;=分数线!$D$3),36,IF($H103&gt;=分数线!$D$3,18,0))))</f>
        <v>36</v>
      </c>
      <c r="Q103" s="18">
        <f>IF($D103="理科",IF(AND($N103&gt;=分数线!$C$2,I103&gt;=分数线!$E$2),36,IF(I103&gt;=分数线!$E$2,18,0)),IF($D103="文科",IF(AND($N103&gt;=分数线!$C$3,I103&gt;=分数线!$E$3),36,IF(I103&gt;=分数线!$E$3,18,0))))</f>
        <v>36</v>
      </c>
      <c r="R103" s="18">
        <f>IF($D103="理科",IF(AND($N103&gt;=分数线!$C$2,J103&gt;=分数线!$F$2),36,IF(J103&gt;=分数线!$F$2,18,0)),IF($D103="文科",IF(AND($N103&gt;=分数线!$C$3,J103&gt;=分数线!$F$3),36,IF(J103&gt;=分数线!$F$3,18,0))))</f>
        <v>36</v>
      </c>
      <c r="S103" s="18">
        <f>IF($D103="理科",IF(AND($N103&gt;=分数线!$C$2,K103&gt;=分数线!$G$2),36,IF(K103&gt;=分数线!$G$2,18,0)),IF($D103="文科",IF(AND($N103&gt;=分数线!$C$3,K103&gt;=分数线!$G$3),36,IF(K103&gt;=分数线!$G$3,18,0))))</f>
        <v>36</v>
      </c>
      <c r="T103" s="18">
        <f>IF($D103="理科",IF(AND($N103&gt;=分数线!$C$2,L103&gt;=分数线!$H$2),36,IF(L103&gt;=分数线!$H$2,18,0)),IF($D103="文科",IF(AND($N103&gt;=分数线!$C$3,L103&gt;=分数线!$H$3),36,IF(L103&gt;=分数线!$H$3,18,0))))</f>
        <v>36</v>
      </c>
      <c r="U103" s="18">
        <f>IF($D103="理科",IF(AND($N103&gt;=分数线!$C$2,M103&gt;=分数线!$I$2),36,IF(M103&gt;=分数线!$I$2,18,0)),IF($D103="文科",IF(AND($N103&gt;=分数线!$C$3,M103&gt;=分数线!$I$3),36,IF(M103&gt;=分数线!$I$3,18,0))))</f>
        <v>36</v>
      </c>
      <c r="V103" s="18">
        <f t="shared" si="114"/>
        <v>10</v>
      </c>
      <c r="W103" s="18" t="str">
        <f t="shared" si="115"/>
        <v>向美娟</v>
      </c>
      <c r="X103" s="26">
        <f t="shared" si="156"/>
        <v>3.6</v>
      </c>
      <c r="Y103" s="18" t="str">
        <f t="shared" si="116"/>
        <v>徐万雄</v>
      </c>
      <c r="Z103" s="26">
        <f t="shared" si="157"/>
        <v>3.6</v>
      </c>
      <c r="AA103" s="18" t="str">
        <f t="shared" si="117"/>
        <v>聂艳梅</v>
      </c>
      <c r="AB103" s="26">
        <f t="shared" si="83"/>
        <v>3.6</v>
      </c>
      <c r="AC103" s="18" t="str">
        <f t="shared" si="118"/>
        <v>郑永朝</v>
      </c>
      <c r="AD103" s="26">
        <f t="shared" si="84"/>
        <v>3.6</v>
      </c>
      <c r="AE103" s="18" t="str">
        <f t="shared" si="119"/>
        <v>陈文惠</v>
      </c>
      <c r="AF103" s="26">
        <f t="shared" si="85"/>
        <v>3.6</v>
      </c>
      <c r="AG103" s="18" t="str">
        <f t="shared" si="120"/>
        <v>田友米</v>
      </c>
      <c r="AH103" s="26">
        <f t="shared" si="86"/>
        <v>3.6</v>
      </c>
      <c r="AI103" s="18" t="str">
        <f t="shared" si="121"/>
        <v>10</v>
      </c>
      <c r="AJ103" s="18" t="str">
        <f t="shared" si="122"/>
        <v>向美娟</v>
      </c>
      <c r="AK103" s="26">
        <f t="shared" si="158"/>
        <v>3.6</v>
      </c>
      <c r="AL103" s="18" t="str">
        <f t="shared" si="123"/>
        <v>徐万雄</v>
      </c>
      <c r="AM103" s="26">
        <f t="shared" si="159"/>
        <v>3.6</v>
      </c>
      <c r="AN103" s="18" t="str">
        <f t="shared" si="124"/>
        <v>聂艳梅</v>
      </c>
      <c r="AO103" s="26">
        <f t="shared" si="87"/>
        <v>3.6</v>
      </c>
      <c r="AP103" s="18" t="str">
        <f t="shared" si="125"/>
        <v>郑永朝</v>
      </c>
      <c r="AQ103" s="26">
        <f t="shared" si="88"/>
        <v>3.6</v>
      </c>
      <c r="AR103" s="18" t="str">
        <f t="shared" si="126"/>
        <v>陈文惠</v>
      </c>
      <c r="AS103" s="26">
        <f t="shared" si="89"/>
        <v>3.6</v>
      </c>
      <c r="AT103" s="18" t="str">
        <f t="shared" si="127"/>
        <v>田友米</v>
      </c>
      <c r="AU103" s="26">
        <f t="shared" si="90"/>
        <v>3.6</v>
      </c>
      <c r="AV103" s="18" t="str">
        <f t="shared" si="128"/>
        <v>10</v>
      </c>
      <c r="AW103" s="18" t="str">
        <f t="shared" si="129"/>
        <v>向美娟</v>
      </c>
      <c r="AX103" s="26">
        <f t="shared" si="160"/>
        <v>5.3999999999999995</v>
      </c>
      <c r="AY103" s="18" t="str">
        <f t="shared" si="130"/>
        <v>徐万雄</v>
      </c>
      <c r="AZ103" s="26">
        <f t="shared" si="161"/>
        <v>5.3999999999999995</v>
      </c>
      <c r="BA103" s="18" t="str">
        <f t="shared" si="131"/>
        <v>赵顺诚</v>
      </c>
      <c r="BB103" s="26">
        <f t="shared" si="82"/>
        <v>5.4</v>
      </c>
      <c r="BC103" s="18" t="str">
        <f t="shared" si="132"/>
        <v>王玉强</v>
      </c>
      <c r="BD103" s="26">
        <f t="shared" si="75"/>
        <v>5.4</v>
      </c>
      <c r="BE103" s="18" t="str">
        <f t="shared" si="133"/>
        <v>陈文惠</v>
      </c>
      <c r="BF103" s="26">
        <f t="shared" si="76"/>
        <v>5.4</v>
      </c>
      <c r="BG103" s="18" t="str">
        <f t="shared" si="134"/>
        <v>田友米</v>
      </c>
      <c r="BH103" s="26">
        <f t="shared" si="77"/>
        <v>5.4</v>
      </c>
      <c r="BI103" s="18">
        <f t="shared" si="135"/>
        <v>10</v>
      </c>
      <c r="BJ103" s="18" t="str">
        <f t="shared" si="136"/>
        <v>向美娟</v>
      </c>
      <c r="BK103" s="26">
        <f t="shared" si="162"/>
        <v>5.3999999999999995</v>
      </c>
      <c r="BL103" s="18" t="str">
        <f t="shared" si="137"/>
        <v>徐万雄</v>
      </c>
      <c r="BM103" s="26">
        <f t="shared" si="163"/>
        <v>5.3999999999999995</v>
      </c>
      <c r="BN103" s="18" t="str">
        <f t="shared" si="138"/>
        <v>赵顺诚</v>
      </c>
      <c r="BO103" s="26">
        <f t="shared" si="78"/>
        <v>5.4</v>
      </c>
      <c r="BP103" s="18" t="str">
        <f t="shared" si="139"/>
        <v>郑永朝</v>
      </c>
      <c r="BQ103" s="26">
        <f t="shared" si="79"/>
        <v>5.4</v>
      </c>
      <c r="BR103" s="18" t="str">
        <f t="shared" si="140"/>
        <v>陈文惠</v>
      </c>
      <c r="BS103" s="26">
        <f t="shared" si="80"/>
        <v>5.4</v>
      </c>
      <c r="BT103" s="18" t="str">
        <f t="shared" si="141"/>
        <v>田友米</v>
      </c>
      <c r="BU103" s="26">
        <f t="shared" si="81"/>
        <v>5.4</v>
      </c>
      <c r="BV103" s="18">
        <f t="shared" si="142"/>
        <v>10</v>
      </c>
      <c r="BW103" s="18" t="str">
        <f t="shared" si="143"/>
        <v>向美娟</v>
      </c>
      <c r="BX103" s="26">
        <f t="shared" si="164"/>
        <v>9</v>
      </c>
      <c r="BY103" s="18" t="str">
        <f t="shared" si="144"/>
        <v>潘勇</v>
      </c>
      <c r="BZ103" s="26">
        <f t="shared" si="165"/>
        <v>9</v>
      </c>
      <c r="CA103" s="18" t="str">
        <f t="shared" si="145"/>
        <v>赵顺诚</v>
      </c>
      <c r="CB103" s="26">
        <f t="shared" si="166"/>
        <v>9</v>
      </c>
      <c r="CC103" s="18" t="str">
        <f t="shared" si="146"/>
        <v>王友春</v>
      </c>
      <c r="CD103" s="26">
        <f t="shared" si="167"/>
        <v>9</v>
      </c>
      <c r="CE103" s="18" t="str">
        <f t="shared" si="147"/>
        <v>陈文惠</v>
      </c>
      <c r="CF103" s="26">
        <f t="shared" si="168"/>
        <v>9</v>
      </c>
      <c r="CG103" s="18" t="str">
        <f t="shared" si="148"/>
        <v>田友米</v>
      </c>
      <c r="CH103" s="26">
        <f t="shared" si="169"/>
        <v>9</v>
      </c>
      <c r="CI103" s="18">
        <f t="shared" si="149"/>
        <v>10</v>
      </c>
      <c r="CJ103" s="18" t="str">
        <f t="shared" si="150"/>
        <v>向美娟</v>
      </c>
      <c r="CK103" s="26">
        <f t="shared" si="170"/>
        <v>9</v>
      </c>
      <c r="CL103" s="18" t="str">
        <f t="shared" si="151"/>
        <v>潘勇</v>
      </c>
      <c r="CM103" s="26">
        <f t="shared" si="171"/>
        <v>9</v>
      </c>
      <c r="CN103" s="18" t="str">
        <f t="shared" si="152"/>
        <v>赵顺诚</v>
      </c>
      <c r="CO103" s="26">
        <f t="shared" si="172"/>
        <v>9</v>
      </c>
      <c r="CP103" s="18" t="str">
        <f t="shared" si="153"/>
        <v>王友春</v>
      </c>
      <c r="CQ103" s="26">
        <f t="shared" si="173"/>
        <v>9</v>
      </c>
      <c r="CR103" s="18" t="str">
        <f t="shared" si="154"/>
        <v>陈文惠</v>
      </c>
      <c r="CS103" s="26">
        <f t="shared" si="174"/>
        <v>9</v>
      </c>
      <c r="CT103" s="18" t="str">
        <f t="shared" si="155"/>
        <v>田友米</v>
      </c>
      <c r="CU103" s="26">
        <f t="shared" si="175"/>
        <v>9</v>
      </c>
    </row>
    <row r="104" spans="1:99" s="2" customFormat="1" ht="15.75">
      <c r="A104" s="42" t="s">
        <v>847</v>
      </c>
      <c r="B104" s="40" t="s">
        <v>280</v>
      </c>
      <c r="C104" s="59" t="s">
        <v>44</v>
      </c>
      <c r="D104" s="9" t="s">
        <v>8</v>
      </c>
      <c r="E104" s="8" t="str">
        <f t="shared" si="103"/>
        <v/>
      </c>
      <c r="F104" s="9">
        <f t="shared" si="104"/>
        <v>1</v>
      </c>
      <c r="G104" s="10" t="str">
        <f t="shared" si="105"/>
        <v/>
      </c>
      <c r="H104" s="10">
        <f t="shared" si="106"/>
        <v>101</v>
      </c>
      <c r="I104" s="10">
        <f t="shared" si="107"/>
        <v>83</v>
      </c>
      <c r="J104" s="10">
        <f t="shared" si="108"/>
        <v>97</v>
      </c>
      <c r="K104" s="16">
        <f t="shared" si="109"/>
        <v>69</v>
      </c>
      <c r="L104" s="10">
        <f t="shared" si="110"/>
        <v>82</v>
      </c>
      <c r="M104" s="10">
        <f t="shared" si="111"/>
        <v>60.5</v>
      </c>
      <c r="N104" s="10">
        <f t="shared" si="112"/>
        <v>493</v>
      </c>
      <c r="O104" s="17" t="str">
        <f t="shared" si="113"/>
        <v>本科</v>
      </c>
      <c r="P104" s="18">
        <f>IF($D104="理科",IF(AND($N104&gt;=分数线!$C$2,$H104&gt;=分数线!$D$2),36,IF($H104&gt;=分数线!$D$2,18,0)),IF($D104="文科",IF(AND($N104&gt;=分数线!$C$3,$H104&gt;=分数线!$D$3),36,IF($H104&gt;=分数线!$D$3,18,0))))</f>
        <v>0</v>
      </c>
      <c r="Q104" s="18">
        <f>IF($D104="理科",IF(AND($N104&gt;=分数线!$C$2,I104&gt;=分数线!$E$2),36,IF(I104&gt;=分数线!$E$2,18,0)),IF($D104="文科",IF(AND($N104&gt;=分数线!$C$3,I104&gt;=分数线!$E$3),36,IF(I104&gt;=分数线!$E$3,18,0))))</f>
        <v>36</v>
      </c>
      <c r="R104" s="18">
        <f>IF($D104="理科",IF(AND($N104&gt;=分数线!$C$2,J104&gt;=分数线!$F$2),36,IF(J104&gt;=分数线!$F$2,18,0)),IF($D104="文科",IF(AND($N104&gt;=分数线!$C$3,J104&gt;=分数线!$F$3),36,IF(J104&gt;=分数线!$F$3,18,0))))</f>
        <v>36</v>
      </c>
      <c r="S104" s="18">
        <f>IF($D104="理科",IF(AND($N104&gt;=分数线!$C$2,K104&gt;=分数线!$G$2),36,IF(K104&gt;=分数线!$G$2,18,0)),IF($D104="文科",IF(AND($N104&gt;=分数线!$C$3,K104&gt;=分数线!$G$3),36,IF(K104&gt;=分数线!$G$3,18,0))))</f>
        <v>36</v>
      </c>
      <c r="T104" s="18">
        <f>IF($D104="理科",IF(AND($N104&gt;=分数线!$C$2,L104&gt;=分数线!$H$2),36,IF(L104&gt;=分数线!$H$2,18,0)),IF($D104="文科",IF(AND($N104&gt;=分数线!$C$3,L104&gt;=分数线!$H$3),36,IF(L104&gt;=分数线!$H$3,18,0))))</f>
        <v>36</v>
      </c>
      <c r="U104" s="18">
        <f>IF($D104="理科",IF(AND($N104&gt;=分数线!$C$2,M104&gt;=分数线!$I$2),36,IF(M104&gt;=分数线!$I$2,18,0)),IF($D104="文科",IF(AND($N104&gt;=分数线!$C$3,M104&gt;=分数线!$I$3),36,IF(M104&gt;=分数线!$I$3,18,0))))</f>
        <v>0</v>
      </c>
      <c r="V104" s="18">
        <f t="shared" si="114"/>
        <v>11</v>
      </c>
      <c r="W104" s="18" t="str">
        <f t="shared" si="115"/>
        <v>张玉婷</v>
      </c>
      <c r="X104" s="26">
        <f t="shared" si="156"/>
        <v>0</v>
      </c>
      <c r="Y104" s="18" t="str">
        <f t="shared" si="116"/>
        <v>胡付松</v>
      </c>
      <c r="Z104" s="26">
        <f t="shared" si="157"/>
        <v>3.6</v>
      </c>
      <c r="AA104" s="18" t="str">
        <f t="shared" si="117"/>
        <v>程长寿</v>
      </c>
      <c r="AB104" s="26">
        <f t="shared" ref="AB104:AB167" si="176">$R104*0.5*2/10</f>
        <v>3.6</v>
      </c>
      <c r="AC104" s="18" t="str">
        <f t="shared" si="118"/>
        <v>郑永朝</v>
      </c>
      <c r="AD104" s="26">
        <f t="shared" ref="AD104:AD167" si="177">$S104*0.5*2/10</f>
        <v>3.6</v>
      </c>
      <c r="AE104" s="18" t="str">
        <f t="shared" si="119"/>
        <v>叶仁群</v>
      </c>
      <c r="AF104" s="26">
        <f t="shared" ref="AF104:AF167" si="178">$T104*0.5*2/10</f>
        <v>3.6</v>
      </c>
      <c r="AG104" s="18" t="str">
        <f t="shared" si="120"/>
        <v>辜英琼</v>
      </c>
      <c r="AH104" s="26">
        <f t="shared" ref="AH104:AH167" si="179">$U104*0.5*2/10</f>
        <v>0</v>
      </c>
      <c r="AI104" s="18" t="str">
        <f t="shared" si="121"/>
        <v>11</v>
      </c>
      <c r="AJ104" s="18" t="str">
        <f t="shared" si="122"/>
        <v>张玉婷</v>
      </c>
      <c r="AK104" s="26">
        <f t="shared" si="158"/>
        <v>0</v>
      </c>
      <c r="AL104" s="18" t="str">
        <f t="shared" si="123"/>
        <v>胡付松</v>
      </c>
      <c r="AM104" s="26">
        <f t="shared" si="159"/>
        <v>3.6</v>
      </c>
      <c r="AN104" s="18" t="str">
        <f t="shared" si="124"/>
        <v>程长寿</v>
      </c>
      <c r="AO104" s="26">
        <f t="shared" ref="AO104:AO167" si="180">$R104*0.5*2/10</f>
        <v>3.6</v>
      </c>
      <c r="AP104" s="18" t="str">
        <f t="shared" si="125"/>
        <v>郑永朝</v>
      </c>
      <c r="AQ104" s="26">
        <f t="shared" ref="AQ104:AQ167" si="181">$S104*0.5*2/10</f>
        <v>3.6</v>
      </c>
      <c r="AR104" s="18" t="str">
        <f t="shared" si="126"/>
        <v>叶仁群</v>
      </c>
      <c r="AS104" s="26">
        <f t="shared" ref="AS104:AS167" si="182">$T104*0.5*2/10</f>
        <v>3.6</v>
      </c>
      <c r="AT104" s="18" t="str">
        <f t="shared" si="127"/>
        <v>辜英琼</v>
      </c>
      <c r="AU104" s="26">
        <f t="shared" ref="AU104:AU167" si="183">$U104*0.5*2/10</f>
        <v>0</v>
      </c>
      <c r="AV104" s="18" t="str">
        <f t="shared" si="128"/>
        <v>11</v>
      </c>
      <c r="AW104" s="18" t="str">
        <f t="shared" si="129"/>
        <v>张玉婷</v>
      </c>
      <c r="AX104" s="26">
        <f t="shared" si="160"/>
        <v>0</v>
      </c>
      <c r="AY104" s="18" t="str">
        <f t="shared" si="130"/>
        <v>胡付松</v>
      </c>
      <c r="AZ104" s="26">
        <f t="shared" si="161"/>
        <v>5.3999999999999995</v>
      </c>
      <c r="BA104" s="18" t="str">
        <f t="shared" si="131"/>
        <v>程长寿</v>
      </c>
      <c r="BB104" s="26">
        <f t="shared" ref="BB104:BB167" si="184">$R104*0.5*3/10</f>
        <v>5.4</v>
      </c>
      <c r="BC104" s="18" t="str">
        <f t="shared" si="132"/>
        <v>郑永朝</v>
      </c>
      <c r="BD104" s="26">
        <f t="shared" ref="BD104:BD167" si="185">$S104*0.5*3/10</f>
        <v>5.4</v>
      </c>
      <c r="BE104" s="18" t="str">
        <f t="shared" si="133"/>
        <v>叶仁群</v>
      </c>
      <c r="BF104" s="26">
        <f t="shared" ref="BF104:BF167" si="186">$T104*0.5*3/10</f>
        <v>5.4</v>
      </c>
      <c r="BG104" s="18" t="str">
        <f t="shared" si="134"/>
        <v>杨建</v>
      </c>
      <c r="BH104" s="26">
        <f t="shared" ref="BH104:BH167" si="187">$U104*0.5*3/10</f>
        <v>0</v>
      </c>
      <c r="BI104" s="18">
        <f t="shared" si="135"/>
        <v>11</v>
      </c>
      <c r="BJ104" s="18" t="str">
        <f t="shared" si="136"/>
        <v>张玉婷</v>
      </c>
      <c r="BK104" s="26">
        <f t="shared" si="162"/>
        <v>0</v>
      </c>
      <c r="BL104" s="18" t="str">
        <f t="shared" si="137"/>
        <v>胡付松</v>
      </c>
      <c r="BM104" s="26">
        <f t="shared" si="163"/>
        <v>5.3999999999999995</v>
      </c>
      <c r="BN104" s="18" t="str">
        <f t="shared" si="138"/>
        <v>程长寿</v>
      </c>
      <c r="BO104" s="26">
        <f t="shared" ref="BO104:BO167" si="188">$R104*0.5*3/10</f>
        <v>5.4</v>
      </c>
      <c r="BP104" s="18" t="str">
        <f t="shared" si="139"/>
        <v>郑永朝</v>
      </c>
      <c r="BQ104" s="26">
        <f t="shared" ref="BQ104:BQ167" si="189">$S104*0.5*3/10</f>
        <v>5.4</v>
      </c>
      <c r="BR104" s="18" t="str">
        <f t="shared" si="140"/>
        <v>叶仁群</v>
      </c>
      <c r="BS104" s="26">
        <f t="shared" ref="BS104:BS167" si="190">$T104*0.5*3/10</f>
        <v>5.4</v>
      </c>
      <c r="BT104" s="18" t="str">
        <f t="shared" si="141"/>
        <v>田友米</v>
      </c>
      <c r="BU104" s="26">
        <f t="shared" ref="BU104:BU167" si="191">$U104*0.5*3/10</f>
        <v>0</v>
      </c>
      <c r="BV104" s="18">
        <f t="shared" si="142"/>
        <v>11</v>
      </c>
      <c r="BW104" s="18" t="str">
        <f t="shared" si="143"/>
        <v>张玉婷</v>
      </c>
      <c r="BX104" s="26">
        <f t="shared" si="164"/>
        <v>0</v>
      </c>
      <c r="BY104" s="18" t="str">
        <f t="shared" si="144"/>
        <v>胡付松</v>
      </c>
      <c r="BZ104" s="26">
        <f t="shared" si="165"/>
        <v>9</v>
      </c>
      <c r="CA104" s="18" t="str">
        <f t="shared" si="145"/>
        <v>程长寿</v>
      </c>
      <c r="CB104" s="26">
        <f t="shared" si="166"/>
        <v>9</v>
      </c>
      <c r="CC104" s="18" t="str">
        <f t="shared" si="146"/>
        <v>王友春</v>
      </c>
      <c r="CD104" s="26">
        <f t="shared" si="167"/>
        <v>9</v>
      </c>
      <c r="CE104" s="18" t="str">
        <f t="shared" si="147"/>
        <v>叶仁群</v>
      </c>
      <c r="CF104" s="26">
        <f t="shared" si="168"/>
        <v>9</v>
      </c>
      <c r="CG104" s="18" t="str">
        <f t="shared" si="148"/>
        <v>田友米</v>
      </c>
      <c r="CH104" s="26">
        <f t="shared" si="169"/>
        <v>0</v>
      </c>
      <c r="CI104" s="18">
        <f t="shared" si="149"/>
        <v>11</v>
      </c>
      <c r="CJ104" s="18" t="str">
        <f t="shared" si="150"/>
        <v>张玉婷</v>
      </c>
      <c r="CK104" s="26">
        <f t="shared" si="170"/>
        <v>0</v>
      </c>
      <c r="CL104" s="18" t="str">
        <f t="shared" si="151"/>
        <v>胡付松</v>
      </c>
      <c r="CM104" s="26">
        <f t="shared" si="171"/>
        <v>9</v>
      </c>
      <c r="CN104" s="18" t="str">
        <f t="shared" si="152"/>
        <v>程长寿</v>
      </c>
      <c r="CO104" s="26">
        <f t="shared" si="172"/>
        <v>9</v>
      </c>
      <c r="CP104" s="18" t="str">
        <f t="shared" si="153"/>
        <v>王友春</v>
      </c>
      <c r="CQ104" s="26">
        <f t="shared" si="173"/>
        <v>9</v>
      </c>
      <c r="CR104" s="18" t="str">
        <f t="shared" si="154"/>
        <v>叶仁群</v>
      </c>
      <c r="CS104" s="26">
        <f t="shared" si="174"/>
        <v>9</v>
      </c>
      <c r="CT104" s="18" t="str">
        <f t="shared" si="155"/>
        <v>田友米</v>
      </c>
      <c r="CU104" s="26">
        <f t="shared" si="175"/>
        <v>0</v>
      </c>
    </row>
    <row r="105" spans="1:99" s="2" customFormat="1" ht="15.75">
      <c r="A105" s="42" t="s">
        <v>848</v>
      </c>
      <c r="B105" s="40" t="s">
        <v>281</v>
      </c>
      <c r="C105" s="59" t="s">
        <v>44</v>
      </c>
      <c r="D105" s="9" t="s">
        <v>8</v>
      </c>
      <c r="E105" s="8" t="str">
        <f t="shared" si="103"/>
        <v/>
      </c>
      <c r="F105" s="9">
        <f t="shared" si="104"/>
        <v>0.7</v>
      </c>
      <c r="G105" s="10" t="str">
        <f t="shared" si="105"/>
        <v/>
      </c>
      <c r="H105" s="10">
        <f t="shared" si="106"/>
        <v>100</v>
      </c>
      <c r="I105" s="10">
        <f t="shared" si="107"/>
        <v>98</v>
      </c>
      <c r="J105" s="10">
        <f t="shared" si="108"/>
        <v>87</v>
      </c>
      <c r="K105" s="16">
        <f t="shared" si="109"/>
        <v>53</v>
      </c>
      <c r="L105" s="10">
        <f t="shared" si="110"/>
        <v>81</v>
      </c>
      <c r="M105" s="10">
        <f t="shared" si="111"/>
        <v>72.5</v>
      </c>
      <c r="N105" s="10">
        <f t="shared" si="112"/>
        <v>492</v>
      </c>
      <c r="O105" s="17" t="str">
        <f t="shared" si="113"/>
        <v>本科</v>
      </c>
      <c r="P105" s="18">
        <f>IF($D105="理科",IF(AND($N105&gt;=分数线!$C$2,$H105&gt;=分数线!$D$2),36,IF($H105&gt;=分数线!$D$2,18,0)),IF($D105="文科",IF(AND($N105&gt;=分数线!$C$3,$H105&gt;=分数线!$D$3),36,IF($H105&gt;=分数线!$D$3,18,0))))</f>
        <v>0</v>
      </c>
      <c r="Q105" s="18">
        <f>IF($D105="理科",IF(AND($N105&gt;=分数线!$C$2,I105&gt;=分数线!$E$2),36,IF(I105&gt;=分数线!$E$2,18,0)),IF($D105="文科",IF(AND($N105&gt;=分数线!$C$3,I105&gt;=分数线!$E$3),36,IF(I105&gt;=分数线!$E$3,18,0))))</f>
        <v>36</v>
      </c>
      <c r="R105" s="18">
        <f>IF($D105="理科",IF(AND($N105&gt;=分数线!$C$2,J105&gt;=分数线!$F$2),36,IF(J105&gt;=分数线!$F$2,18,0)),IF($D105="文科",IF(AND($N105&gt;=分数线!$C$3,J105&gt;=分数线!$F$3),36,IF(J105&gt;=分数线!$F$3,18,0))))</f>
        <v>0</v>
      </c>
      <c r="S105" s="18">
        <f>IF($D105="理科",IF(AND($N105&gt;=分数线!$C$2,K105&gt;=分数线!$G$2),36,IF(K105&gt;=分数线!$G$2,18,0)),IF($D105="文科",IF(AND($N105&gt;=分数线!$C$3,K105&gt;=分数线!$G$3),36,IF(K105&gt;=分数线!$G$3,18,0))))</f>
        <v>36</v>
      </c>
      <c r="T105" s="18">
        <f>IF($D105="理科",IF(AND($N105&gt;=分数线!$C$2,L105&gt;=分数线!$H$2),36,IF(L105&gt;=分数线!$H$2,18,0)),IF($D105="文科",IF(AND($N105&gt;=分数线!$C$3,L105&gt;=分数线!$H$3),36,IF(L105&gt;=分数线!$H$3,18,0))))</f>
        <v>36</v>
      </c>
      <c r="U105" s="18">
        <f>IF($D105="理科",IF(AND($N105&gt;=分数线!$C$2,M105&gt;=分数线!$I$2),36,IF(M105&gt;=分数线!$I$2,18,0)),IF($D105="文科",IF(AND($N105&gt;=分数线!$C$3,M105&gt;=分数线!$I$3),36,IF(M105&gt;=分数线!$I$3,18,0))))</f>
        <v>36</v>
      </c>
      <c r="V105" s="18">
        <f t="shared" si="114"/>
        <v>11</v>
      </c>
      <c r="W105" s="18" t="str">
        <f t="shared" si="115"/>
        <v>张玉婷</v>
      </c>
      <c r="X105" s="26">
        <f t="shared" si="156"/>
        <v>0</v>
      </c>
      <c r="Y105" s="18" t="str">
        <f t="shared" si="116"/>
        <v>胡付松</v>
      </c>
      <c r="Z105" s="26">
        <f t="shared" si="157"/>
        <v>3.6</v>
      </c>
      <c r="AA105" s="18" t="str">
        <f t="shared" si="117"/>
        <v>向翠琳</v>
      </c>
      <c r="AB105" s="26">
        <f t="shared" si="176"/>
        <v>0</v>
      </c>
      <c r="AC105" s="18" t="str">
        <f t="shared" si="118"/>
        <v>郑永朝</v>
      </c>
      <c r="AD105" s="26">
        <f t="shared" si="177"/>
        <v>3.6</v>
      </c>
      <c r="AE105" s="18" t="str">
        <f t="shared" si="119"/>
        <v>叶仁群</v>
      </c>
      <c r="AF105" s="26">
        <f t="shared" si="178"/>
        <v>3.6</v>
      </c>
      <c r="AG105" s="18" t="str">
        <f t="shared" si="120"/>
        <v>辜英琼</v>
      </c>
      <c r="AH105" s="26">
        <f t="shared" si="179"/>
        <v>3.6</v>
      </c>
      <c r="AI105" s="18" t="str">
        <f t="shared" si="121"/>
        <v>11</v>
      </c>
      <c r="AJ105" s="18" t="str">
        <f t="shared" si="122"/>
        <v>张玉婷</v>
      </c>
      <c r="AK105" s="26">
        <f t="shared" si="158"/>
        <v>0</v>
      </c>
      <c r="AL105" s="18" t="str">
        <f t="shared" si="123"/>
        <v>胡付松</v>
      </c>
      <c r="AM105" s="26">
        <f t="shared" si="159"/>
        <v>3.6</v>
      </c>
      <c r="AN105" s="18" t="str">
        <f t="shared" si="124"/>
        <v>向翠琳</v>
      </c>
      <c r="AO105" s="26">
        <f t="shared" si="180"/>
        <v>0</v>
      </c>
      <c r="AP105" s="18" t="str">
        <f t="shared" si="125"/>
        <v>郑永朝</v>
      </c>
      <c r="AQ105" s="26">
        <f t="shared" si="181"/>
        <v>3.6</v>
      </c>
      <c r="AR105" s="18" t="str">
        <f t="shared" si="126"/>
        <v>叶仁群</v>
      </c>
      <c r="AS105" s="26">
        <f t="shared" si="182"/>
        <v>3.6</v>
      </c>
      <c r="AT105" s="18" t="str">
        <f t="shared" si="127"/>
        <v>辜英琼</v>
      </c>
      <c r="AU105" s="26">
        <f t="shared" si="183"/>
        <v>3.6</v>
      </c>
      <c r="AV105" s="18" t="str">
        <f t="shared" si="128"/>
        <v>11</v>
      </c>
      <c r="AW105" s="18" t="str">
        <f t="shared" si="129"/>
        <v>张玉婷</v>
      </c>
      <c r="AX105" s="26">
        <f t="shared" si="160"/>
        <v>0</v>
      </c>
      <c r="AY105" s="18" t="str">
        <f t="shared" si="130"/>
        <v>胡付松</v>
      </c>
      <c r="AZ105" s="26">
        <f t="shared" si="161"/>
        <v>5.3999999999999995</v>
      </c>
      <c r="BA105" s="18" t="str">
        <f t="shared" si="131"/>
        <v>程长寿</v>
      </c>
      <c r="BB105" s="26">
        <f t="shared" si="184"/>
        <v>0</v>
      </c>
      <c r="BC105" s="18" t="str">
        <f t="shared" si="132"/>
        <v>郑永朝</v>
      </c>
      <c r="BD105" s="26">
        <f t="shared" si="185"/>
        <v>5.4</v>
      </c>
      <c r="BE105" s="18" t="str">
        <f t="shared" si="133"/>
        <v>叶仁群</v>
      </c>
      <c r="BF105" s="26">
        <f t="shared" si="186"/>
        <v>5.4</v>
      </c>
      <c r="BG105" s="18" t="str">
        <f t="shared" si="134"/>
        <v>杨建</v>
      </c>
      <c r="BH105" s="26">
        <f t="shared" si="187"/>
        <v>5.4</v>
      </c>
      <c r="BI105" s="18">
        <f t="shared" si="135"/>
        <v>11</v>
      </c>
      <c r="BJ105" s="18" t="str">
        <f t="shared" si="136"/>
        <v>张玉婷</v>
      </c>
      <c r="BK105" s="26">
        <f t="shared" si="162"/>
        <v>0</v>
      </c>
      <c r="BL105" s="18" t="str">
        <f t="shared" si="137"/>
        <v>胡付松</v>
      </c>
      <c r="BM105" s="26">
        <f t="shared" si="163"/>
        <v>5.3999999999999995</v>
      </c>
      <c r="BN105" s="18" t="str">
        <f t="shared" si="138"/>
        <v>程长寿</v>
      </c>
      <c r="BO105" s="26">
        <f t="shared" si="188"/>
        <v>0</v>
      </c>
      <c r="BP105" s="18" t="str">
        <f t="shared" si="139"/>
        <v>郑永朝</v>
      </c>
      <c r="BQ105" s="26">
        <f t="shared" si="189"/>
        <v>5.4</v>
      </c>
      <c r="BR105" s="18" t="str">
        <f t="shared" si="140"/>
        <v>叶仁群</v>
      </c>
      <c r="BS105" s="26">
        <f t="shared" si="190"/>
        <v>5.4</v>
      </c>
      <c r="BT105" s="18" t="str">
        <f t="shared" si="141"/>
        <v>田友米</v>
      </c>
      <c r="BU105" s="26">
        <f t="shared" si="191"/>
        <v>5.4</v>
      </c>
      <c r="BV105" s="18">
        <f t="shared" si="142"/>
        <v>11</v>
      </c>
      <c r="BW105" s="18" t="str">
        <f t="shared" si="143"/>
        <v>张玉婷</v>
      </c>
      <c r="BX105" s="26">
        <f t="shared" si="164"/>
        <v>0</v>
      </c>
      <c r="BY105" s="18" t="str">
        <f t="shared" si="144"/>
        <v>胡付松</v>
      </c>
      <c r="BZ105" s="26">
        <f t="shared" si="165"/>
        <v>9</v>
      </c>
      <c r="CA105" s="18" t="str">
        <f t="shared" si="145"/>
        <v>程长寿</v>
      </c>
      <c r="CB105" s="26">
        <f t="shared" si="166"/>
        <v>0</v>
      </c>
      <c r="CC105" s="18" t="str">
        <f t="shared" si="146"/>
        <v>王友春</v>
      </c>
      <c r="CD105" s="26">
        <f t="shared" si="167"/>
        <v>9</v>
      </c>
      <c r="CE105" s="18" t="str">
        <f t="shared" si="147"/>
        <v>叶仁群</v>
      </c>
      <c r="CF105" s="26">
        <f t="shared" si="168"/>
        <v>9</v>
      </c>
      <c r="CG105" s="18" t="str">
        <f t="shared" si="148"/>
        <v>田友米</v>
      </c>
      <c r="CH105" s="26">
        <f t="shared" si="169"/>
        <v>9</v>
      </c>
      <c r="CI105" s="18">
        <f t="shared" si="149"/>
        <v>11</v>
      </c>
      <c r="CJ105" s="18" t="str">
        <f t="shared" si="150"/>
        <v>张玉婷</v>
      </c>
      <c r="CK105" s="26">
        <f t="shared" si="170"/>
        <v>0</v>
      </c>
      <c r="CL105" s="18" t="str">
        <f t="shared" si="151"/>
        <v>胡付松</v>
      </c>
      <c r="CM105" s="26">
        <f t="shared" si="171"/>
        <v>9</v>
      </c>
      <c r="CN105" s="18" t="str">
        <f t="shared" si="152"/>
        <v>程长寿</v>
      </c>
      <c r="CO105" s="26">
        <f t="shared" si="172"/>
        <v>0</v>
      </c>
      <c r="CP105" s="18" t="str">
        <f t="shared" si="153"/>
        <v>王友春</v>
      </c>
      <c r="CQ105" s="26">
        <f t="shared" si="173"/>
        <v>9</v>
      </c>
      <c r="CR105" s="18" t="str">
        <f t="shared" si="154"/>
        <v>叶仁群</v>
      </c>
      <c r="CS105" s="26">
        <f t="shared" si="174"/>
        <v>9</v>
      </c>
      <c r="CT105" s="18" t="str">
        <f t="shared" si="155"/>
        <v>田友米</v>
      </c>
      <c r="CU105" s="26">
        <f t="shared" si="175"/>
        <v>9</v>
      </c>
    </row>
    <row r="106" spans="1:99" s="2" customFormat="1" ht="15.75">
      <c r="A106" s="42" t="s">
        <v>849</v>
      </c>
      <c r="B106" s="40" t="s">
        <v>282</v>
      </c>
      <c r="C106" s="59" t="s">
        <v>44</v>
      </c>
      <c r="D106" s="9" t="s">
        <v>8</v>
      </c>
      <c r="E106" s="8" t="str">
        <f t="shared" si="103"/>
        <v/>
      </c>
      <c r="F106" s="9">
        <f t="shared" si="104"/>
        <v>1</v>
      </c>
      <c r="G106" s="10" t="str">
        <f t="shared" si="105"/>
        <v/>
      </c>
      <c r="H106" s="10">
        <f t="shared" si="106"/>
        <v>111</v>
      </c>
      <c r="I106" s="10">
        <f t="shared" si="107"/>
        <v>96</v>
      </c>
      <c r="J106" s="10">
        <f t="shared" si="108"/>
        <v>98</v>
      </c>
      <c r="K106" s="16">
        <f t="shared" si="109"/>
        <v>50.5</v>
      </c>
      <c r="L106" s="10">
        <f t="shared" si="110"/>
        <v>66</v>
      </c>
      <c r="M106" s="10">
        <f t="shared" si="111"/>
        <v>70</v>
      </c>
      <c r="N106" s="10">
        <f t="shared" si="112"/>
        <v>492</v>
      </c>
      <c r="O106" s="17" t="str">
        <f t="shared" si="113"/>
        <v>本科</v>
      </c>
      <c r="P106" s="18">
        <f>IF($D106="理科",IF(AND($N106&gt;=分数线!$C$2,$H106&gt;=分数线!$D$2),36,IF($H106&gt;=分数线!$D$2,18,0)),IF($D106="文科",IF(AND($N106&gt;=分数线!$C$3,$H106&gt;=分数线!$D$3),36,IF($H106&gt;=分数线!$D$3,18,0))))</f>
        <v>36</v>
      </c>
      <c r="Q106" s="18">
        <f>IF($D106="理科",IF(AND($N106&gt;=分数线!$C$2,I106&gt;=分数线!$E$2),36,IF(I106&gt;=分数线!$E$2,18,0)),IF($D106="文科",IF(AND($N106&gt;=分数线!$C$3,I106&gt;=分数线!$E$3),36,IF(I106&gt;=分数线!$E$3,18,0))))</f>
        <v>36</v>
      </c>
      <c r="R106" s="18">
        <f>IF($D106="理科",IF(AND($N106&gt;=分数线!$C$2,J106&gt;=分数线!$F$2),36,IF(J106&gt;=分数线!$F$2,18,0)),IF($D106="文科",IF(AND($N106&gt;=分数线!$C$3,J106&gt;=分数线!$F$3),36,IF(J106&gt;=分数线!$F$3,18,0))))</f>
        <v>36</v>
      </c>
      <c r="S106" s="18">
        <f>IF($D106="理科",IF(AND($N106&gt;=分数线!$C$2,K106&gt;=分数线!$G$2),36,IF(K106&gt;=分数线!$G$2,18,0)),IF($D106="文科",IF(AND($N106&gt;=分数线!$C$3,K106&gt;=分数线!$G$3),36,IF(K106&gt;=分数线!$G$3,18,0))))</f>
        <v>36</v>
      </c>
      <c r="T106" s="18">
        <f>IF($D106="理科",IF(AND($N106&gt;=分数线!$C$2,L106&gt;=分数线!$H$2),36,IF(L106&gt;=分数线!$H$2,18,0)),IF($D106="文科",IF(AND($N106&gt;=分数线!$C$3,L106&gt;=分数线!$H$3),36,IF(L106&gt;=分数线!$H$3,18,0))))</f>
        <v>36</v>
      </c>
      <c r="U106" s="18">
        <f>IF($D106="理科",IF(AND($N106&gt;=分数线!$C$2,M106&gt;=分数线!$I$2),36,IF(M106&gt;=分数线!$I$2,18,0)),IF($D106="文科",IF(AND($N106&gt;=分数线!$C$3,M106&gt;=分数线!$I$3),36,IF(M106&gt;=分数线!$I$3,18,0))))</f>
        <v>36</v>
      </c>
      <c r="V106" s="18">
        <f t="shared" si="114"/>
        <v>11</v>
      </c>
      <c r="W106" s="18" t="str">
        <f t="shared" si="115"/>
        <v>张玉婷</v>
      </c>
      <c r="X106" s="26">
        <f t="shared" si="156"/>
        <v>3.6</v>
      </c>
      <c r="Y106" s="18" t="str">
        <f t="shared" si="116"/>
        <v>胡付松</v>
      </c>
      <c r="Z106" s="26">
        <f t="shared" si="157"/>
        <v>3.6</v>
      </c>
      <c r="AA106" s="18" t="str">
        <f t="shared" si="117"/>
        <v>向翠琳</v>
      </c>
      <c r="AB106" s="26">
        <f t="shared" si="176"/>
        <v>3.6</v>
      </c>
      <c r="AC106" s="18" t="str">
        <f t="shared" si="118"/>
        <v>郑永朝</v>
      </c>
      <c r="AD106" s="26">
        <f t="shared" si="177"/>
        <v>3.6</v>
      </c>
      <c r="AE106" s="18" t="str">
        <f t="shared" si="119"/>
        <v>叶仁群</v>
      </c>
      <c r="AF106" s="26">
        <f t="shared" si="178"/>
        <v>3.6</v>
      </c>
      <c r="AG106" s="18" t="str">
        <f t="shared" si="120"/>
        <v>辜英琼</v>
      </c>
      <c r="AH106" s="26">
        <f t="shared" si="179"/>
        <v>3.6</v>
      </c>
      <c r="AI106" s="18" t="str">
        <f t="shared" si="121"/>
        <v>11</v>
      </c>
      <c r="AJ106" s="18" t="str">
        <f t="shared" si="122"/>
        <v>张玉婷</v>
      </c>
      <c r="AK106" s="26">
        <f t="shared" si="158"/>
        <v>3.6</v>
      </c>
      <c r="AL106" s="18" t="str">
        <f t="shared" si="123"/>
        <v>胡付松</v>
      </c>
      <c r="AM106" s="26">
        <f t="shared" si="159"/>
        <v>3.6</v>
      </c>
      <c r="AN106" s="18" t="str">
        <f t="shared" si="124"/>
        <v>向翠琳</v>
      </c>
      <c r="AO106" s="26">
        <f t="shared" si="180"/>
        <v>3.6</v>
      </c>
      <c r="AP106" s="18" t="str">
        <f t="shared" si="125"/>
        <v>郑永朝</v>
      </c>
      <c r="AQ106" s="26">
        <f t="shared" si="181"/>
        <v>3.6</v>
      </c>
      <c r="AR106" s="18" t="str">
        <f t="shared" si="126"/>
        <v>叶仁群</v>
      </c>
      <c r="AS106" s="26">
        <f t="shared" si="182"/>
        <v>3.6</v>
      </c>
      <c r="AT106" s="18" t="str">
        <f t="shared" si="127"/>
        <v>辜英琼</v>
      </c>
      <c r="AU106" s="26">
        <f t="shared" si="183"/>
        <v>3.6</v>
      </c>
      <c r="AV106" s="18" t="str">
        <f t="shared" si="128"/>
        <v>11</v>
      </c>
      <c r="AW106" s="18" t="str">
        <f t="shared" si="129"/>
        <v>张玉婷</v>
      </c>
      <c r="AX106" s="26">
        <f t="shared" si="160"/>
        <v>5.3999999999999995</v>
      </c>
      <c r="AY106" s="18" t="str">
        <f t="shared" si="130"/>
        <v>胡付松</v>
      </c>
      <c r="AZ106" s="26">
        <f t="shared" si="161"/>
        <v>5.3999999999999995</v>
      </c>
      <c r="BA106" s="18" t="str">
        <f t="shared" si="131"/>
        <v>程长寿</v>
      </c>
      <c r="BB106" s="26">
        <f t="shared" si="184"/>
        <v>5.4</v>
      </c>
      <c r="BC106" s="18" t="str">
        <f t="shared" si="132"/>
        <v>郑永朝</v>
      </c>
      <c r="BD106" s="26">
        <f t="shared" si="185"/>
        <v>5.4</v>
      </c>
      <c r="BE106" s="18" t="str">
        <f t="shared" si="133"/>
        <v>叶仁群</v>
      </c>
      <c r="BF106" s="26">
        <f t="shared" si="186"/>
        <v>5.4</v>
      </c>
      <c r="BG106" s="18" t="str">
        <f t="shared" si="134"/>
        <v>杨建</v>
      </c>
      <c r="BH106" s="26">
        <f t="shared" si="187"/>
        <v>5.4</v>
      </c>
      <c r="BI106" s="18">
        <f t="shared" si="135"/>
        <v>11</v>
      </c>
      <c r="BJ106" s="18" t="str">
        <f t="shared" si="136"/>
        <v>张玉婷</v>
      </c>
      <c r="BK106" s="26">
        <f t="shared" si="162"/>
        <v>5.3999999999999995</v>
      </c>
      <c r="BL106" s="18" t="str">
        <f t="shared" si="137"/>
        <v>胡付松</v>
      </c>
      <c r="BM106" s="26">
        <f t="shared" si="163"/>
        <v>5.3999999999999995</v>
      </c>
      <c r="BN106" s="18" t="str">
        <f t="shared" si="138"/>
        <v>程长寿</v>
      </c>
      <c r="BO106" s="26">
        <f t="shared" si="188"/>
        <v>5.4</v>
      </c>
      <c r="BP106" s="18" t="str">
        <f t="shared" si="139"/>
        <v>郑永朝</v>
      </c>
      <c r="BQ106" s="26">
        <f t="shared" si="189"/>
        <v>5.4</v>
      </c>
      <c r="BR106" s="18" t="str">
        <f t="shared" si="140"/>
        <v>叶仁群</v>
      </c>
      <c r="BS106" s="26">
        <f t="shared" si="190"/>
        <v>5.4</v>
      </c>
      <c r="BT106" s="18" t="str">
        <f t="shared" si="141"/>
        <v>田友米</v>
      </c>
      <c r="BU106" s="26">
        <f t="shared" si="191"/>
        <v>5.4</v>
      </c>
      <c r="BV106" s="18">
        <f t="shared" si="142"/>
        <v>11</v>
      </c>
      <c r="BW106" s="18" t="str">
        <f t="shared" si="143"/>
        <v>张玉婷</v>
      </c>
      <c r="BX106" s="26">
        <f t="shared" si="164"/>
        <v>9</v>
      </c>
      <c r="BY106" s="18" t="str">
        <f t="shared" si="144"/>
        <v>胡付松</v>
      </c>
      <c r="BZ106" s="26">
        <f t="shared" si="165"/>
        <v>9</v>
      </c>
      <c r="CA106" s="18" t="str">
        <f t="shared" si="145"/>
        <v>程长寿</v>
      </c>
      <c r="CB106" s="26">
        <f t="shared" si="166"/>
        <v>9</v>
      </c>
      <c r="CC106" s="18" t="str">
        <f t="shared" si="146"/>
        <v>王友春</v>
      </c>
      <c r="CD106" s="26">
        <f t="shared" si="167"/>
        <v>9</v>
      </c>
      <c r="CE106" s="18" t="str">
        <f t="shared" si="147"/>
        <v>叶仁群</v>
      </c>
      <c r="CF106" s="26">
        <f t="shared" si="168"/>
        <v>9</v>
      </c>
      <c r="CG106" s="18" t="str">
        <f t="shared" si="148"/>
        <v>田友米</v>
      </c>
      <c r="CH106" s="26">
        <f t="shared" si="169"/>
        <v>9</v>
      </c>
      <c r="CI106" s="18">
        <f t="shared" si="149"/>
        <v>11</v>
      </c>
      <c r="CJ106" s="18" t="str">
        <f t="shared" si="150"/>
        <v>张玉婷</v>
      </c>
      <c r="CK106" s="26">
        <f t="shared" si="170"/>
        <v>9</v>
      </c>
      <c r="CL106" s="18" t="str">
        <f t="shared" si="151"/>
        <v>胡付松</v>
      </c>
      <c r="CM106" s="26">
        <f t="shared" si="171"/>
        <v>9</v>
      </c>
      <c r="CN106" s="18" t="str">
        <f t="shared" si="152"/>
        <v>程长寿</v>
      </c>
      <c r="CO106" s="26">
        <f t="shared" si="172"/>
        <v>9</v>
      </c>
      <c r="CP106" s="18" t="str">
        <f t="shared" si="153"/>
        <v>王友春</v>
      </c>
      <c r="CQ106" s="26">
        <f t="shared" si="173"/>
        <v>9</v>
      </c>
      <c r="CR106" s="18" t="str">
        <f t="shared" si="154"/>
        <v>叶仁群</v>
      </c>
      <c r="CS106" s="26">
        <f t="shared" si="174"/>
        <v>9</v>
      </c>
      <c r="CT106" s="18" t="str">
        <f t="shared" si="155"/>
        <v>田友米</v>
      </c>
      <c r="CU106" s="26">
        <f t="shared" si="175"/>
        <v>9</v>
      </c>
    </row>
    <row r="107" spans="1:99" s="2" customFormat="1" ht="15.75">
      <c r="A107" s="42" t="s">
        <v>163</v>
      </c>
      <c r="B107" s="40" t="s">
        <v>283</v>
      </c>
      <c r="C107" s="59" t="s">
        <v>44</v>
      </c>
      <c r="D107" s="9" t="s">
        <v>8</v>
      </c>
      <c r="E107" s="8" t="str">
        <f t="shared" si="103"/>
        <v/>
      </c>
      <c r="F107" s="9">
        <f t="shared" si="104"/>
        <v>1</v>
      </c>
      <c r="G107" s="10" t="str">
        <f t="shared" si="105"/>
        <v/>
      </c>
      <c r="H107" s="10">
        <f t="shared" si="106"/>
        <v>107</v>
      </c>
      <c r="I107" s="10">
        <f t="shared" si="107"/>
        <v>79</v>
      </c>
      <c r="J107" s="10">
        <f t="shared" si="108"/>
        <v>115</v>
      </c>
      <c r="K107" s="16">
        <f t="shared" si="109"/>
        <v>59.5</v>
      </c>
      <c r="L107" s="10">
        <f t="shared" si="110"/>
        <v>60</v>
      </c>
      <c r="M107" s="10">
        <f t="shared" si="111"/>
        <v>71.5</v>
      </c>
      <c r="N107" s="10">
        <f t="shared" si="112"/>
        <v>492</v>
      </c>
      <c r="O107" s="17" t="str">
        <f t="shared" si="113"/>
        <v>本科</v>
      </c>
      <c r="P107" s="18">
        <f>IF($D107="理科",IF(AND($N107&gt;=分数线!$C$2,$H107&gt;=分数线!$D$2),36,IF($H107&gt;=分数线!$D$2,18,0)),IF($D107="文科",IF(AND($N107&gt;=分数线!$C$3,$H107&gt;=分数线!$D$3),36,IF($H107&gt;=分数线!$D$3,18,0))))</f>
        <v>36</v>
      </c>
      <c r="Q107" s="18">
        <f>IF($D107="理科",IF(AND($N107&gt;=分数线!$C$2,I107&gt;=分数线!$E$2),36,IF(I107&gt;=分数线!$E$2,18,0)),IF($D107="文科",IF(AND($N107&gt;=分数线!$C$3,I107&gt;=分数线!$E$3),36,IF(I107&gt;=分数线!$E$3,18,0))))</f>
        <v>36</v>
      </c>
      <c r="R107" s="18">
        <f>IF($D107="理科",IF(AND($N107&gt;=分数线!$C$2,J107&gt;=分数线!$F$2),36,IF(J107&gt;=分数线!$F$2,18,0)),IF($D107="文科",IF(AND($N107&gt;=分数线!$C$3,J107&gt;=分数线!$F$3),36,IF(J107&gt;=分数线!$F$3,18,0))))</f>
        <v>36</v>
      </c>
      <c r="S107" s="18">
        <f>IF($D107="理科",IF(AND($N107&gt;=分数线!$C$2,K107&gt;=分数线!$G$2),36,IF(K107&gt;=分数线!$G$2,18,0)),IF($D107="文科",IF(AND($N107&gt;=分数线!$C$3,K107&gt;=分数线!$G$3),36,IF(K107&gt;=分数线!$G$3,18,0))))</f>
        <v>36</v>
      </c>
      <c r="T107" s="18">
        <f>IF($D107="理科",IF(AND($N107&gt;=分数线!$C$2,L107&gt;=分数线!$H$2),36,IF(L107&gt;=分数线!$H$2,18,0)),IF($D107="文科",IF(AND($N107&gt;=分数线!$C$3,L107&gt;=分数线!$H$3),36,IF(L107&gt;=分数线!$H$3,18,0))))</f>
        <v>36</v>
      </c>
      <c r="U107" s="18">
        <f>IF($D107="理科",IF(AND($N107&gt;=分数线!$C$2,M107&gt;=分数线!$I$2),36,IF(M107&gt;=分数线!$I$2,18,0)),IF($D107="文科",IF(AND($N107&gt;=分数线!$C$3,M107&gt;=分数线!$I$3),36,IF(M107&gt;=分数线!$I$3,18,0))))</f>
        <v>36</v>
      </c>
      <c r="V107" s="18">
        <f t="shared" si="114"/>
        <v>12</v>
      </c>
      <c r="W107" s="18" t="str">
        <f t="shared" si="115"/>
        <v>何苗</v>
      </c>
      <c r="X107" s="26">
        <f t="shared" si="156"/>
        <v>3.6</v>
      </c>
      <c r="Y107" s="18" t="str">
        <f t="shared" si="116"/>
        <v>黄金华</v>
      </c>
      <c r="Z107" s="26">
        <f t="shared" si="157"/>
        <v>3.6</v>
      </c>
      <c r="AA107" s="18" t="str">
        <f t="shared" si="117"/>
        <v>聂艳梅</v>
      </c>
      <c r="AB107" s="26">
        <f t="shared" si="176"/>
        <v>3.6</v>
      </c>
      <c r="AC107" s="18" t="str">
        <f t="shared" si="118"/>
        <v>兰阿布</v>
      </c>
      <c r="AD107" s="26">
        <f t="shared" si="177"/>
        <v>3.6</v>
      </c>
      <c r="AE107" s="18" t="str">
        <f t="shared" si="119"/>
        <v>郑富全</v>
      </c>
      <c r="AF107" s="26">
        <f t="shared" si="178"/>
        <v>3.6</v>
      </c>
      <c r="AG107" s="18" t="str">
        <f t="shared" si="120"/>
        <v>卢祥</v>
      </c>
      <c r="AH107" s="26">
        <f t="shared" si="179"/>
        <v>3.6</v>
      </c>
      <c r="AI107" s="18" t="str">
        <f t="shared" si="121"/>
        <v>12</v>
      </c>
      <c r="AJ107" s="18" t="str">
        <f t="shared" si="122"/>
        <v>何苗</v>
      </c>
      <c r="AK107" s="26">
        <f t="shared" si="158"/>
        <v>3.6</v>
      </c>
      <c r="AL107" s="18" t="str">
        <f t="shared" si="123"/>
        <v>黄金华</v>
      </c>
      <c r="AM107" s="26">
        <f t="shared" si="159"/>
        <v>3.6</v>
      </c>
      <c r="AN107" s="18" t="str">
        <f t="shared" si="124"/>
        <v>程长寿</v>
      </c>
      <c r="AO107" s="26">
        <f t="shared" si="180"/>
        <v>3.6</v>
      </c>
      <c r="AP107" s="18" t="str">
        <f t="shared" si="125"/>
        <v>兰阿布</v>
      </c>
      <c r="AQ107" s="26">
        <f t="shared" si="181"/>
        <v>3.6</v>
      </c>
      <c r="AR107" s="18" t="str">
        <f t="shared" si="126"/>
        <v>郑富全</v>
      </c>
      <c r="AS107" s="26">
        <f t="shared" si="182"/>
        <v>3.6</v>
      </c>
      <c r="AT107" s="18" t="str">
        <f t="shared" si="127"/>
        <v>卢祥</v>
      </c>
      <c r="AU107" s="26">
        <f t="shared" si="183"/>
        <v>3.6</v>
      </c>
      <c r="AV107" s="18" t="str">
        <f t="shared" si="128"/>
        <v>12</v>
      </c>
      <c r="AW107" s="18" t="str">
        <f t="shared" si="129"/>
        <v>朱霞</v>
      </c>
      <c r="AX107" s="26">
        <f t="shared" si="160"/>
        <v>5.3999999999999995</v>
      </c>
      <c r="AY107" s="18" t="str">
        <f t="shared" si="130"/>
        <v>黄金华</v>
      </c>
      <c r="AZ107" s="26">
        <f t="shared" si="161"/>
        <v>5.3999999999999995</v>
      </c>
      <c r="BA107" s="18" t="str">
        <f t="shared" si="131"/>
        <v>程长寿</v>
      </c>
      <c r="BB107" s="26">
        <f t="shared" si="184"/>
        <v>5.4</v>
      </c>
      <c r="BC107" s="18" t="str">
        <f t="shared" si="132"/>
        <v>兰阿布</v>
      </c>
      <c r="BD107" s="26">
        <f t="shared" si="185"/>
        <v>5.4</v>
      </c>
      <c r="BE107" s="18" t="str">
        <f t="shared" si="133"/>
        <v>郑富全</v>
      </c>
      <c r="BF107" s="26">
        <f t="shared" si="186"/>
        <v>5.4</v>
      </c>
      <c r="BG107" s="18" t="str">
        <f t="shared" si="134"/>
        <v>卢祥</v>
      </c>
      <c r="BH107" s="26">
        <f t="shared" si="187"/>
        <v>5.4</v>
      </c>
      <c r="BI107" s="18">
        <f t="shared" si="135"/>
        <v>12</v>
      </c>
      <c r="BJ107" s="18" t="str">
        <f t="shared" si="136"/>
        <v>朱霞</v>
      </c>
      <c r="BK107" s="26">
        <f t="shared" si="162"/>
        <v>5.3999999999999995</v>
      </c>
      <c r="BL107" s="18" t="str">
        <f t="shared" si="137"/>
        <v>黄金华</v>
      </c>
      <c r="BM107" s="26">
        <f t="shared" si="163"/>
        <v>5.3999999999999995</v>
      </c>
      <c r="BN107" s="18" t="str">
        <f t="shared" si="138"/>
        <v>程长寿</v>
      </c>
      <c r="BO107" s="26">
        <f t="shared" si="188"/>
        <v>5.4</v>
      </c>
      <c r="BP107" s="18" t="str">
        <f t="shared" si="139"/>
        <v>兰阿布</v>
      </c>
      <c r="BQ107" s="26">
        <f t="shared" si="189"/>
        <v>5.4</v>
      </c>
      <c r="BR107" s="18" t="str">
        <f t="shared" si="140"/>
        <v>郑富全</v>
      </c>
      <c r="BS107" s="26">
        <f t="shared" si="190"/>
        <v>5.4</v>
      </c>
      <c r="BT107" s="18" t="str">
        <f t="shared" si="141"/>
        <v>卢祥</v>
      </c>
      <c r="BU107" s="26">
        <f t="shared" si="191"/>
        <v>5.4</v>
      </c>
      <c r="BV107" s="18">
        <f t="shared" si="142"/>
        <v>12</v>
      </c>
      <c r="BW107" s="18" t="str">
        <f t="shared" si="143"/>
        <v>朱霞</v>
      </c>
      <c r="BX107" s="26">
        <f t="shared" si="164"/>
        <v>9</v>
      </c>
      <c r="BY107" s="18" t="str">
        <f t="shared" si="144"/>
        <v>黄金华</v>
      </c>
      <c r="BZ107" s="26">
        <f t="shared" si="165"/>
        <v>9</v>
      </c>
      <c r="CA107" s="18" t="str">
        <f t="shared" si="145"/>
        <v>程长寿</v>
      </c>
      <c r="CB107" s="26">
        <f t="shared" si="166"/>
        <v>9</v>
      </c>
      <c r="CC107" s="18" t="str">
        <f t="shared" si="146"/>
        <v>兰阿布</v>
      </c>
      <c r="CD107" s="26">
        <f t="shared" si="167"/>
        <v>9</v>
      </c>
      <c r="CE107" s="18" t="str">
        <f t="shared" si="147"/>
        <v>郑富全</v>
      </c>
      <c r="CF107" s="26">
        <f t="shared" si="168"/>
        <v>9</v>
      </c>
      <c r="CG107" s="18" t="str">
        <f t="shared" si="148"/>
        <v>卢祥</v>
      </c>
      <c r="CH107" s="26">
        <f t="shared" si="169"/>
        <v>9</v>
      </c>
      <c r="CI107" s="18">
        <f t="shared" si="149"/>
        <v>12</v>
      </c>
      <c r="CJ107" s="18" t="str">
        <f t="shared" si="150"/>
        <v>朱霞</v>
      </c>
      <c r="CK107" s="26">
        <f t="shared" si="170"/>
        <v>9</v>
      </c>
      <c r="CL107" s="18" t="str">
        <f t="shared" si="151"/>
        <v>黄金华</v>
      </c>
      <c r="CM107" s="26">
        <f t="shared" si="171"/>
        <v>9</v>
      </c>
      <c r="CN107" s="18" t="str">
        <f t="shared" si="152"/>
        <v>程长寿</v>
      </c>
      <c r="CO107" s="26">
        <f t="shared" si="172"/>
        <v>9</v>
      </c>
      <c r="CP107" s="18" t="str">
        <f t="shared" si="153"/>
        <v>兰阿布</v>
      </c>
      <c r="CQ107" s="26">
        <f t="shared" si="173"/>
        <v>9</v>
      </c>
      <c r="CR107" s="18" t="str">
        <f t="shared" si="154"/>
        <v>郑富全</v>
      </c>
      <c r="CS107" s="26">
        <f t="shared" si="174"/>
        <v>9</v>
      </c>
      <c r="CT107" s="18" t="str">
        <f t="shared" si="155"/>
        <v>卢祥</v>
      </c>
      <c r="CU107" s="26">
        <f t="shared" si="175"/>
        <v>9</v>
      </c>
    </row>
    <row r="108" spans="1:99" s="2" customFormat="1" ht="15.75">
      <c r="A108" s="42" t="s">
        <v>850</v>
      </c>
      <c r="B108" s="40" t="s">
        <v>284</v>
      </c>
      <c r="C108" s="59" t="s">
        <v>44</v>
      </c>
      <c r="D108" s="9" t="s">
        <v>8</v>
      </c>
      <c r="E108" s="8" t="str">
        <f t="shared" si="103"/>
        <v/>
      </c>
      <c r="F108" s="9">
        <f t="shared" si="104"/>
        <v>1</v>
      </c>
      <c r="G108" s="10" t="str">
        <f t="shared" si="105"/>
        <v/>
      </c>
      <c r="H108" s="10">
        <f t="shared" si="106"/>
        <v>99</v>
      </c>
      <c r="I108" s="10">
        <f t="shared" si="107"/>
        <v>81</v>
      </c>
      <c r="J108" s="10">
        <f t="shared" si="108"/>
        <v>111</v>
      </c>
      <c r="K108" s="16">
        <f t="shared" si="109"/>
        <v>71.5</v>
      </c>
      <c r="L108" s="10">
        <f t="shared" si="110"/>
        <v>61</v>
      </c>
      <c r="M108" s="10">
        <f t="shared" si="111"/>
        <v>62.5</v>
      </c>
      <c r="N108" s="10">
        <f t="shared" si="112"/>
        <v>491</v>
      </c>
      <c r="O108" s="17" t="str">
        <f t="shared" si="113"/>
        <v>本科</v>
      </c>
      <c r="P108" s="18">
        <f>IF($D108="理科",IF(AND($N108&gt;=分数线!$C$2,$H108&gt;=分数线!$D$2),36,IF($H108&gt;=分数线!$D$2,18,0)),IF($D108="文科",IF(AND($N108&gt;=分数线!$C$3,$H108&gt;=分数线!$D$3),36,IF($H108&gt;=分数线!$D$3,18,0))))</f>
        <v>0</v>
      </c>
      <c r="Q108" s="18">
        <f>IF($D108="理科",IF(AND($N108&gt;=分数线!$C$2,I108&gt;=分数线!$E$2),36,IF(I108&gt;=分数线!$E$2,18,0)),IF($D108="文科",IF(AND($N108&gt;=分数线!$C$3,I108&gt;=分数线!$E$3),36,IF(I108&gt;=分数线!$E$3,18,0))))</f>
        <v>36</v>
      </c>
      <c r="R108" s="18">
        <f>IF($D108="理科",IF(AND($N108&gt;=分数线!$C$2,J108&gt;=分数线!$F$2),36,IF(J108&gt;=分数线!$F$2,18,0)),IF($D108="文科",IF(AND($N108&gt;=分数线!$C$3,J108&gt;=分数线!$F$3),36,IF(J108&gt;=分数线!$F$3,18,0))))</f>
        <v>36</v>
      </c>
      <c r="S108" s="18">
        <f>IF($D108="理科",IF(AND($N108&gt;=分数线!$C$2,K108&gt;=分数线!$G$2),36,IF(K108&gt;=分数线!$G$2,18,0)),IF($D108="文科",IF(AND($N108&gt;=分数线!$C$3,K108&gt;=分数线!$G$3),36,IF(K108&gt;=分数线!$G$3,18,0))))</f>
        <v>36</v>
      </c>
      <c r="T108" s="18">
        <f>IF($D108="理科",IF(AND($N108&gt;=分数线!$C$2,L108&gt;=分数线!$H$2),36,IF(L108&gt;=分数线!$H$2,18,0)),IF($D108="文科",IF(AND($N108&gt;=分数线!$C$3,L108&gt;=分数线!$H$3),36,IF(L108&gt;=分数线!$H$3,18,0))))</f>
        <v>36</v>
      </c>
      <c r="U108" s="18">
        <f>IF($D108="理科",IF(AND($N108&gt;=分数线!$C$2,M108&gt;=分数线!$I$2),36,IF(M108&gt;=分数线!$I$2,18,0)),IF($D108="文科",IF(AND($N108&gt;=分数线!$C$3,M108&gt;=分数线!$I$3),36,IF(M108&gt;=分数线!$I$3,18,0))))</f>
        <v>0</v>
      </c>
      <c r="V108" s="18">
        <f t="shared" si="114"/>
        <v>12</v>
      </c>
      <c r="W108" s="18" t="str">
        <f t="shared" si="115"/>
        <v>何苗</v>
      </c>
      <c r="X108" s="26">
        <f t="shared" si="156"/>
        <v>0</v>
      </c>
      <c r="Y108" s="18" t="str">
        <f t="shared" si="116"/>
        <v>黄金华</v>
      </c>
      <c r="Z108" s="26">
        <f t="shared" si="157"/>
        <v>3.6</v>
      </c>
      <c r="AA108" s="18" t="str">
        <f t="shared" si="117"/>
        <v>聂艳梅</v>
      </c>
      <c r="AB108" s="26">
        <f t="shared" si="176"/>
        <v>3.6</v>
      </c>
      <c r="AC108" s="18" t="str">
        <f t="shared" si="118"/>
        <v>兰阿布</v>
      </c>
      <c r="AD108" s="26">
        <f t="shared" si="177"/>
        <v>3.6</v>
      </c>
      <c r="AE108" s="18" t="str">
        <f t="shared" si="119"/>
        <v>郑富全</v>
      </c>
      <c r="AF108" s="26">
        <f t="shared" si="178"/>
        <v>3.6</v>
      </c>
      <c r="AG108" s="18" t="str">
        <f t="shared" si="120"/>
        <v>卢祥</v>
      </c>
      <c r="AH108" s="26">
        <f t="shared" si="179"/>
        <v>0</v>
      </c>
      <c r="AI108" s="18" t="str">
        <f t="shared" si="121"/>
        <v>12</v>
      </c>
      <c r="AJ108" s="18" t="str">
        <f t="shared" si="122"/>
        <v>何苗</v>
      </c>
      <c r="AK108" s="26">
        <f t="shared" si="158"/>
        <v>0</v>
      </c>
      <c r="AL108" s="18" t="str">
        <f t="shared" si="123"/>
        <v>黄金华</v>
      </c>
      <c r="AM108" s="26">
        <f t="shared" si="159"/>
        <v>3.6</v>
      </c>
      <c r="AN108" s="18" t="str">
        <f t="shared" si="124"/>
        <v>聂艳梅</v>
      </c>
      <c r="AO108" s="26">
        <f t="shared" si="180"/>
        <v>3.6</v>
      </c>
      <c r="AP108" s="18" t="str">
        <f t="shared" si="125"/>
        <v>兰阿布</v>
      </c>
      <c r="AQ108" s="26">
        <f t="shared" si="181"/>
        <v>3.6</v>
      </c>
      <c r="AR108" s="18" t="str">
        <f t="shared" si="126"/>
        <v>郑富全</v>
      </c>
      <c r="AS108" s="26">
        <f t="shared" si="182"/>
        <v>3.6</v>
      </c>
      <c r="AT108" s="18" t="str">
        <f t="shared" si="127"/>
        <v>卢祥</v>
      </c>
      <c r="AU108" s="26">
        <f t="shared" si="183"/>
        <v>0</v>
      </c>
      <c r="AV108" s="18" t="str">
        <f t="shared" si="128"/>
        <v>12</v>
      </c>
      <c r="AW108" s="18" t="str">
        <f t="shared" si="129"/>
        <v>朱霞</v>
      </c>
      <c r="AX108" s="26">
        <f t="shared" si="160"/>
        <v>0</v>
      </c>
      <c r="AY108" s="18" t="str">
        <f t="shared" si="130"/>
        <v>黄金华</v>
      </c>
      <c r="AZ108" s="26">
        <f t="shared" si="161"/>
        <v>5.3999999999999995</v>
      </c>
      <c r="BA108" s="18" t="str">
        <f t="shared" si="131"/>
        <v>程长寿</v>
      </c>
      <c r="BB108" s="26">
        <f t="shared" si="184"/>
        <v>5.4</v>
      </c>
      <c r="BC108" s="18" t="str">
        <f t="shared" si="132"/>
        <v>兰阿布</v>
      </c>
      <c r="BD108" s="26">
        <f t="shared" si="185"/>
        <v>5.4</v>
      </c>
      <c r="BE108" s="18" t="str">
        <f t="shared" si="133"/>
        <v>郑富全</v>
      </c>
      <c r="BF108" s="26">
        <f t="shared" si="186"/>
        <v>5.4</v>
      </c>
      <c r="BG108" s="18" t="str">
        <f t="shared" si="134"/>
        <v>卢祥</v>
      </c>
      <c r="BH108" s="26">
        <f t="shared" si="187"/>
        <v>0</v>
      </c>
      <c r="BI108" s="18">
        <f t="shared" si="135"/>
        <v>12</v>
      </c>
      <c r="BJ108" s="18" t="str">
        <f t="shared" si="136"/>
        <v>朱霞</v>
      </c>
      <c r="BK108" s="26">
        <f t="shared" si="162"/>
        <v>0</v>
      </c>
      <c r="BL108" s="18" t="str">
        <f t="shared" si="137"/>
        <v>黄金华</v>
      </c>
      <c r="BM108" s="26">
        <f t="shared" si="163"/>
        <v>5.3999999999999995</v>
      </c>
      <c r="BN108" s="18" t="str">
        <f t="shared" si="138"/>
        <v>程长寿</v>
      </c>
      <c r="BO108" s="26">
        <f t="shared" si="188"/>
        <v>5.4</v>
      </c>
      <c r="BP108" s="18" t="str">
        <f t="shared" si="139"/>
        <v>兰阿布</v>
      </c>
      <c r="BQ108" s="26">
        <f t="shared" si="189"/>
        <v>5.4</v>
      </c>
      <c r="BR108" s="18" t="str">
        <f t="shared" si="140"/>
        <v>郑富全</v>
      </c>
      <c r="BS108" s="26">
        <f t="shared" si="190"/>
        <v>5.4</v>
      </c>
      <c r="BT108" s="18" t="str">
        <f t="shared" si="141"/>
        <v>卢祥</v>
      </c>
      <c r="BU108" s="26">
        <f t="shared" si="191"/>
        <v>0</v>
      </c>
      <c r="BV108" s="18">
        <f t="shared" si="142"/>
        <v>12</v>
      </c>
      <c r="BW108" s="18" t="str">
        <f t="shared" si="143"/>
        <v>朱霞</v>
      </c>
      <c r="BX108" s="26">
        <f t="shared" si="164"/>
        <v>0</v>
      </c>
      <c r="BY108" s="18" t="str">
        <f t="shared" si="144"/>
        <v>黄金华</v>
      </c>
      <c r="BZ108" s="26">
        <f t="shared" si="165"/>
        <v>9</v>
      </c>
      <c r="CA108" s="18" t="str">
        <f t="shared" si="145"/>
        <v>程长寿</v>
      </c>
      <c r="CB108" s="26">
        <f t="shared" si="166"/>
        <v>9</v>
      </c>
      <c r="CC108" s="18" t="str">
        <f t="shared" si="146"/>
        <v>兰阿布</v>
      </c>
      <c r="CD108" s="26">
        <f t="shared" si="167"/>
        <v>9</v>
      </c>
      <c r="CE108" s="18" t="str">
        <f t="shared" si="147"/>
        <v>郑富全</v>
      </c>
      <c r="CF108" s="26">
        <f t="shared" si="168"/>
        <v>9</v>
      </c>
      <c r="CG108" s="18" t="str">
        <f t="shared" si="148"/>
        <v>卢祥</v>
      </c>
      <c r="CH108" s="26">
        <f t="shared" si="169"/>
        <v>0</v>
      </c>
      <c r="CI108" s="18">
        <f t="shared" si="149"/>
        <v>12</v>
      </c>
      <c r="CJ108" s="18" t="str">
        <f t="shared" si="150"/>
        <v>朱霞</v>
      </c>
      <c r="CK108" s="26">
        <f t="shared" si="170"/>
        <v>0</v>
      </c>
      <c r="CL108" s="18" t="str">
        <f t="shared" si="151"/>
        <v>黄金华</v>
      </c>
      <c r="CM108" s="26">
        <f t="shared" si="171"/>
        <v>9</v>
      </c>
      <c r="CN108" s="18" t="str">
        <f t="shared" si="152"/>
        <v>程长寿</v>
      </c>
      <c r="CO108" s="26">
        <f t="shared" si="172"/>
        <v>9</v>
      </c>
      <c r="CP108" s="18" t="str">
        <f t="shared" si="153"/>
        <v>兰阿布</v>
      </c>
      <c r="CQ108" s="26">
        <f t="shared" si="173"/>
        <v>9</v>
      </c>
      <c r="CR108" s="18" t="str">
        <f t="shared" si="154"/>
        <v>郑富全</v>
      </c>
      <c r="CS108" s="26">
        <f t="shared" si="174"/>
        <v>9</v>
      </c>
      <c r="CT108" s="18" t="str">
        <f t="shared" si="155"/>
        <v>卢祥</v>
      </c>
      <c r="CU108" s="26">
        <f t="shared" si="175"/>
        <v>0</v>
      </c>
    </row>
    <row r="109" spans="1:99" s="2" customFormat="1" ht="15.75">
      <c r="A109" s="42" t="s">
        <v>57</v>
      </c>
      <c r="B109" s="40" t="s">
        <v>285</v>
      </c>
      <c r="C109" s="59" t="s">
        <v>44</v>
      </c>
      <c r="D109" s="9" t="s">
        <v>8</v>
      </c>
      <c r="E109" s="8" t="str">
        <f t="shared" si="103"/>
        <v/>
      </c>
      <c r="F109" s="9">
        <f t="shared" si="104"/>
        <v>1</v>
      </c>
      <c r="G109" s="10" t="str">
        <f t="shared" si="105"/>
        <v/>
      </c>
      <c r="H109" s="10">
        <f t="shared" si="106"/>
        <v>104</v>
      </c>
      <c r="I109" s="10">
        <f t="shared" si="107"/>
        <v>80</v>
      </c>
      <c r="J109" s="10">
        <f t="shared" si="108"/>
        <v>102</v>
      </c>
      <c r="K109" s="16">
        <f t="shared" si="109"/>
        <v>58.5</v>
      </c>
      <c r="L109" s="10">
        <f t="shared" si="110"/>
        <v>78</v>
      </c>
      <c r="M109" s="10">
        <f t="shared" si="111"/>
        <v>63.5</v>
      </c>
      <c r="N109" s="10">
        <f t="shared" si="112"/>
        <v>486</v>
      </c>
      <c r="O109" s="17" t="str">
        <f t="shared" si="113"/>
        <v>本科</v>
      </c>
      <c r="P109" s="18">
        <f>IF($D109="理科",IF(AND($N109&gt;=分数线!$C$2,$H109&gt;=分数线!$D$2),36,IF($H109&gt;=分数线!$D$2,18,0)),IF($D109="文科",IF(AND($N109&gt;=分数线!$C$3,$H109&gt;=分数线!$D$3),36,IF($H109&gt;=分数线!$D$3,18,0))))</f>
        <v>36</v>
      </c>
      <c r="Q109" s="18">
        <f>IF($D109="理科",IF(AND($N109&gt;=分数线!$C$2,I109&gt;=分数线!$E$2),36,IF(I109&gt;=分数线!$E$2,18,0)),IF($D109="文科",IF(AND($N109&gt;=分数线!$C$3,I109&gt;=分数线!$E$3),36,IF(I109&gt;=分数线!$E$3,18,0))))</f>
        <v>36</v>
      </c>
      <c r="R109" s="18">
        <f>IF($D109="理科",IF(AND($N109&gt;=分数线!$C$2,J109&gt;=分数线!$F$2),36,IF(J109&gt;=分数线!$F$2,18,0)),IF($D109="文科",IF(AND($N109&gt;=分数线!$C$3,J109&gt;=分数线!$F$3),36,IF(J109&gt;=分数线!$F$3,18,0))))</f>
        <v>36</v>
      </c>
      <c r="S109" s="18">
        <f>IF($D109="理科",IF(AND($N109&gt;=分数线!$C$2,K109&gt;=分数线!$G$2),36,IF(K109&gt;=分数线!$G$2,18,0)),IF($D109="文科",IF(AND($N109&gt;=分数线!$C$3,K109&gt;=分数线!$G$3),36,IF(K109&gt;=分数线!$G$3,18,0))))</f>
        <v>36</v>
      </c>
      <c r="T109" s="18">
        <f>IF($D109="理科",IF(AND($N109&gt;=分数线!$C$2,L109&gt;=分数线!$H$2),36,IF(L109&gt;=分数线!$H$2,18,0)),IF($D109="文科",IF(AND($N109&gt;=分数线!$C$3,L109&gt;=分数线!$H$3),36,IF(L109&gt;=分数线!$H$3,18,0))))</f>
        <v>36</v>
      </c>
      <c r="U109" s="18">
        <f>IF($D109="理科",IF(AND($N109&gt;=分数线!$C$2,M109&gt;=分数线!$I$2),36,IF(M109&gt;=分数线!$I$2,18,0)),IF($D109="文科",IF(AND($N109&gt;=分数线!$C$3,M109&gt;=分数线!$I$3),36,IF(M109&gt;=分数线!$I$3,18,0))))</f>
        <v>0</v>
      </c>
      <c r="V109" s="18">
        <f t="shared" si="114"/>
        <v>10</v>
      </c>
      <c r="W109" s="18" t="str">
        <f t="shared" si="115"/>
        <v>向美娟</v>
      </c>
      <c r="X109" s="26">
        <f t="shared" si="156"/>
        <v>3.6</v>
      </c>
      <c r="Y109" s="18" t="str">
        <f t="shared" si="116"/>
        <v>徐万雄</v>
      </c>
      <c r="Z109" s="26">
        <f t="shared" si="157"/>
        <v>3.6</v>
      </c>
      <c r="AA109" s="18" t="str">
        <f t="shared" si="117"/>
        <v>聂艳梅</v>
      </c>
      <c r="AB109" s="26">
        <f t="shared" si="176"/>
        <v>3.6</v>
      </c>
      <c r="AC109" s="18" t="str">
        <f t="shared" si="118"/>
        <v>郑永朝</v>
      </c>
      <c r="AD109" s="26">
        <f t="shared" si="177"/>
        <v>3.6</v>
      </c>
      <c r="AE109" s="18" t="str">
        <f t="shared" si="119"/>
        <v>陈文惠</v>
      </c>
      <c r="AF109" s="26">
        <f t="shared" si="178"/>
        <v>3.6</v>
      </c>
      <c r="AG109" s="18" t="str">
        <f t="shared" si="120"/>
        <v>田友米</v>
      </c>
      <c r="AH109" s="26">
        <f t="shared" si="179"/>
        <v>0</v>
      </c>
      <c r="AI109" s="18" t="str">
        <f t="shared" si="121"/>
        <v>10</v>
      </c>
      <c r="AJ109" s="18" t="str">
        <f t="shared" si="122"/>
        <v>向美娟</v>
      </c>
      <c r="AK109" s="26">
        <f t="shared" si="158"/>
        <v>3.6</v>
      </c>
      <c r="AL109" s="18" t="str">
        <f t="shared" si="123"/>
        <v>徐万雄</v>
      </c>
      <c r="AM109" s="26">
        <f t="shared" si="159"/>
        <v>3.6</v>
      </c>
      <c r="AN109" s="18" t="str">
        <f t="shared" si="124"/>
        <v>聂艳梅</v>
      </c>
      <c r="AO109" s="26">
        <f t="shared" si="180"/>
        <v>3.6</v>
      </c>
      <c r="AP109" s="18" t="str">
        <f t="shared" si="125"/>
        <v>郑永朝</v>
      </c>
      <c r="AQ109" s="26">
        <f t="shared" si="181"/>
        <v>3.6</v>
      </c>
      <c r="AR109" s="18" t="str">
        <f t="shared" si="126"/>
        <v>陈文惠</v>
      </c>
      <c r="AS109" s="26">
        <f t="shared" si="182"/>
        <v>3.6</v>
      </c>
      <c r="AT109" s="18" t="str">
        <f t="shared" si="127"/>
        <v>田友米</v>
      </c>
      <c r="AU109" s="26">
        <f t="shared" si="183"/>
        <v>0</v>
      </c>
      <c r="AV109" s="18" t="str">
        <f t="shared" si="128"/>
        <v>10</v>
      </c>
      <c r="AW109" s="18" t="str">
        <f t="shared" si="129"/>
        <v>向美娟</v>
      </c>
      <c r="AX109" s="26">
        <f t="shared" si="160"/>
        <v>5.3999999999999995</v>
      </c>
      <c r="AY109" s="18" t="str">
        <f t="shared" si="130"/>
        <v>徐万雄</v>
      </c>
      <c r="AZ109" s="26">
        <f t="shared" si="161"/>
        <v>5.3999999999999995</v>
      </c>
      <c r="BA109" s="18" t="str">
        <f t="shared" si="131"/>
        <v>赵顺诚</v>
      </c>
      <c r="BB109" s="26">
        <f t="shared" si="184"/>
        <v>5.4</v>
      </c>
      <c r="BC109" s="18" t="str">
        <f t="shared" si="132"/>
        <v>王玉强</v>
      </c>
      <c r="BD109" s="26">
        <f t="shared" si="185"/>
        <v>5.4</v>
      </c>
      <c r="BE109" s="18" t="str">
        <f t="shared" si="133"/>
        <v>陈文惠</v>
      </c>
      <c r="BF109" s="26">
        <f t="shared" si="186"/>
        <v>5.4</v>
      </c>
      <c r="BG109" s="18" t="str">
        <f t="shared" si="134"/>
        <v>田友米</v>
      </c>
      <c r="BH109" s="26">
        <f t="shared" si="187"/>
        <v>0</v>
      </c>
      <c r="BI109" s="18">
        <f t="shared" si="135"/>
        <v>10</v>
      </c>
      <c r="BJ109" s="18" t="str">
        <f t="shared" si="136"/>
        <v>向美娟</v>
      </c>
      <c r="BK109" s="26">
        <f t="shared" si="162"/>
        <v>5.3999999999999995</v>
      </c>
      <c r="BL109" s="18" t="str">
        <f t="shared" si="137"/>
        <v>徐万雄</v>
      </c>
      <c r="BM109" s="26">
        <f t="shared" si="163"/>
        <v>5.3999999999999995</v>
      </c>
      <c r="BN109" s="18" t="str">
        <f t="shared" si="138"/>
        <v>赵顺诚</v>
      </c>
      <c r="BO109" s="26">
        <f t="shared" si="188"/>
        <v>5.4</v>
      </c>
      <c r="BP109" s="18" t="str">
        <f t="shared" si="139"/>
        <v>郑永朝</v>
      </c>
      <c r="BQ109" s="26">
        <f t="shared" si="189"/>
        <v>5.4</v>
      </c>
      <c r="BR109" s="18" t="str">
        <f t="shared" si="140"/>
        <v>陈文惠</v>
      </c>
      <c r="BS109" s="26">
        <f t="shared" si="190"/>
        <v>5.4</v>
      </c>
      <c r="BT109" s="18" t="str">
        <f t="shared" si="141"/>
        <v>田友米</v>
      </c>
      <c r="BU109" s="26">
        <f t="shared" si="191"/>
        <v>0</v>
      </c>
      <c r="BV109" s="18">
        <f t="shared" si="142"/>
        <v>10</v>
      </c>
      <c r="BW109" s="18" t="str">
        <f t="shared" si="143"/>
        <v>向美娟</v>
      </c>
      <c r="BX109" s="26">
        <f t="shared" si="164"/>
        <v>9</v>
      </c>
      <c r="BY109" s="18" t="str">
        <f t="shared" si="144"/>
        <v>潘勇</v>
      </c>
      <c r="BZ109" s="26">
        <f t="shared" si="165"/>
        <v>9</v>
      </c>
      <c r="CA109" s="18" t="str">
        <f t="shared" si="145"/>
        <v>赵顺诚</v>
      </c>
      <c r="CB109" s="26">
        <f t="shared" si="166"/>
        <v>9</v>
      </c>
      <c r="CC109" s="18" t="str">
        <f t="shared" si="146"/>
        <v>王友春</v>
      </c>
      <c r="CD109" s="26">
        <f t="shared" si="167"/>
        <v>9</v>
      </c>
      <c r="CE109" s="18" t="str">
        <f t="shared" si="147"/>
        <v>陈文惠</v>
      </c>
      <c r="CF109" s="26">
        <f t="shared" si="168"/>
        <v>9</v>
      </c>
      <c r="CG109" s="18" t="str">
        <f t="shared" si="148"/>
        <v>田友米</v>
      </c>
      <c r="CH109" s="26">
        <f t="shared" si="169"/>
        <v>0</v>
      </c>
      <c r="CI109" s="18">
        <f t="shared" si="149"/>
        <v>10</v>
      </c>
      <c r="CJ109" s="18" t="str">
        <f t="shared" si="150"/>
        <v>向美娟</v>
      </c>
      <c r="CK109" s="26">
        <f t="shared" si="170"/>
        <v>9</v>
      </c>
      <c r="CL109" s="18" t="str">
        <f t="shared" si="151"/>
        <v>潘勇</v>
      </c>
      <c r="CM109" s="26">
        <f t="shared" si="171"/>
        <v>9</v>
      </c>
      <c r="CN109" s="18" t="str">
        <f t="shared" si="152"/>
        <v>赵顺诚</v>
      </c>
      <c r="CO109" s="26">
        <f t="shared" si="172"/>
        <v>9</v>
      </c>
      <c r="CP109" s="18" t="str">
        <f t="shared" si="153"/>
        <v>王友春</v>
      </c>
      <c r="CQ109" s="26">
        <f t="shared" si="173"/>
        <v>9</v>
      </c>
      <c r="CR109" s="18" t="str">
        <f t="shared" si="154"/>
        <v>陈文惠</v>
      </c>
      <c r="CS109" s="26">
        <f t="shared" si="174"/>
        <v>9</v>
      </c>
      <c r="CT109" s="18" t="str">
        <f t="shared" si="155"/>
        <v>田友米</v>
      </c>
      <c r="CU109" s="26">
        <f t="shared" si="175"/>
        <v>0</v>
      </c>
    </row>
    <row r="110" spans="1:99" s="2" customFormat="1" ht="15.75">
      <c r="A110" s="42" t="s">
        <v>58</v>
      </c>
      <c r="B110" s="40" t="s">
        <v>286</v>
      </c>
      <c r="C110" s="59" t="s">
        <v>44</v>
      </c>
      <c r="D110" s="9" t="s">
        <v>8</v>
      </c>
      <c r="E110" s="8" t="str">
        <f t="shared" si="103"/>
        <v/>
      </c>
      <c r="F110" s="9">
        <f t="shared" si="104"/>
        <v>0.5</v>
      </c>
      <c r="G110" s="10" t="str">
        <f t="shared" si="105"/>
        <v/>
      </c>
      <c r="H110" s="10">
        <f t="shared" si="106"/>
        <v>95</v>
      </c>
      <c r="I110" s="10">
        <f t="shared" si="107"/>
        <v>79</v>
      </c>
      <c r="J110" s="10">
        <f t="shared" si="108"/>
        <v>95</v>
      </c>
      <c r="K110" s="16">
        <f t="shared" si="109"/>
        <v>78.5</v>
      </c>
      <c r="L110" s="10">
        <f t="shared" si="110"/>
        <v>62.5</v>
      </c>
      <c r="M110" s="10">
        <f t="shared" si="111"/>
        <v>76</v>
      </c>
      <c r="N110" s="10">
        <f t="shared" si="112"/>
        <v>486</v>
      </c>
      <c r="O110" s="17" t="str">
        <f t="shared" si="113"/>
        <v>本科</v>
      </c>
      <c r="P110" s="18">
        <f>IF($D110="理科",IF(AND($N110&gt;=分数线!$C$2,$H110&gt;=分数线!$D$2),36,IF($H110&gt;=分数线!$D$2,18,0)),IF($D110="文科",IF(AND($N110&gt;=分数线!$C$3,$H110&gt;=分数线!$D$3),36,IF($H110&gt;=分数线!$D$3,18,0))))</f>
        <v>0</v>
      </c>
      <c r="Q110" s="18">
        <f>IF($D110="理科",IF(AND($N110&gt;=分数线!$C$2,I110&gt;=分数线!$E$2),36,IF(I110&gt;=分数线!$E$2,18,0)),IF($D110="文科",IF(AND($N110&gt;=分数线!$C$3,I110&gt;=分数线!$E$3),36,IF(I110&gt;=分数线!$E$3,18,0))))</f>
        <v>36</v>
      </c>
      <c r="R110" s="18">
        <f>IF($D110="理科",IF(AND($N110&gt;=分数线!$C$2,J110&gt;=分数线!$F$2),36,IF(J110&gt;=分数线!$F$2,18,0)),IF($D110="文科",IF(AND($N110&gt;=分数线!$C$3,J110&gt;=分数线!$F$3),36,IF(J110&gt;=分数线!$F$3,18,0))))</f>
        <v>36</v>
      </c>
      <c r="S110" s="18">
        <f>IF($D110="理科",IF(AND($N110&gt;=分数线!$C$2,K110&gt;=分数线!$G$2),36,IF(K110&gt;=分数线!$G$2,18,0)),IF($D110="文科",IF(AND($N110&gt;=分数线!$C$3,K110&gt;=分数线!$G$3),36,IF(K110&gt;=分数线!$G$3,18,0))))</f>
        <v>36</v>
      </c>
      <c r="T110" s="18">
        <f>IF($D110="理科",IF(AND($N110&gt;=分数线!$C$2,L110&gt;=分数线!$H$2),36,IF(L110&gt;=分数线!$H$2,18,0)),IF($D110="文科",IF(AND($N110&gt;=分数线!$C$3,L110&gt;=分数线!$H$3),36,IF(L110&gt;=分数线!$H$3,18,0))))</f>
        <v>36</v>
      </c>
      <c r="U110" s="18">
        <f>IF($D110="理科",IF(AND($N110&gt;=分数线!$C$2,M110&gt;=分数线!$I$2),36,IF(M110&gt;=分数线!$I$2,18,0)),IF($D110="文科",IF(AND($N110&gt;=分数线!$C$3,M110&gt;=分数线!$I$3),36,IF(M110&gt;=分数线!$I$3,18,0))))</f>
        <v>36</v>
      </c>
      <c r="V110" s="18">
        <f t="shared" si="114"/>
        <v>10</v>
      </c>
      <c r="W110" s="18" t="str">
        <f t="shared" si="115"/>
        <v>向美娟</v>
      </c>
      <c r="X110" s="26">
        <f t="shared" si="156"/>
        <v>0</v>
      </c>
      <c r="Y110" s="18" t="str">
        <f t="shared" si="116"/>
        <v>徐万雄</v>
      </c>
      <c r="Z110" s="26">
        <f t="shared" si="157"/>
        <v>3.6</v>
      </c>
      <c r="AA110" s="18" t="str">
        <f t="shared" si="117"/>
        <v>向翠琳</v>
      </c>
      <c r="AB110" s="26">
        <f t="shared" si="176"/>
        <v>3.6</v>
      </c>
      <c r="AC110" s="18" t="str">
        <f t="shared" si="118"/>
        <v>郑永朝</v>
      </c>
      <c r="AD110" s="26">
        <f t="shared" si="177"/>
        <v>3.6</v>
      </c>
      <c r="AE110" s="18" t="str">
        <f t="shared" si="119"/>
        <v>陈文惠</v>
      </c>
      <c r="AF110" s="26">
        <f t="shared" si="178"/>
        <v>3.6</v>
      </c>
      <c r="AG110" s="18" t="str">
        <f t="shared" si="120"/>
        <v>田友米</v>
      </c>
      <c r="AH110" s="26">
        <f t="shared" si="179"/>
        <v>3.6</v>
      </c>
      <c r="AI110" s="18" t="str">
        <f t="shared" si="121"/>
        <v>10</v>
      </c>
      <c r="AJ110" s="18" t="str">
        <f t="shared" si="122"/>
        <v>向美娟</v>
      </c>
      <c r="AK110" s="26">
        <f t="shared" si="158"/>
        <v>0</v>
      </c>
      <c r="AL110" s="18" t="str">
        <f t="shared" si="123"/>
        <v>徐万雄</v>
      </c>
      <c r="AM110" s="26">
        <f t="shared" si="159"/>
        <v>3.6</v>
      </c>
      <c r="AN110" s="18" t="str">
        <f t="shared" si="124"/>
        <v>向翠琳</v>
      </c>
      <c r="AO110" s="26">
        <f t="shared" si="180"/>
        <v>3.6</v>
      </c>
      <c r="AP110" s="18" t="str">
        <f t="shared" si="125"/>
        <v>郑永朝</v>
      </c>
      <c r="AQ110" s="26">
        <f t="shared" si="181"/>
        <v>3.6</v>
      </c>
      <c r="AR110" s="18" t="str">
        <f t="shared" si="126"/>
        <v>陈文惠</v>
      </c>
      <c r="AS110" s="26">
        <f t="shared" si="182"/>
        <v>3.6</v>
      </c>
      <c r="AT110" s="18" t="str">
        <f t="shared" si="127"/>
        <v>田友米</v>
      </c>
      <c r="AU110" s="26">
        <f t="shared" si="183"/>
        <v>3.6</v>
      </c>
      <c r="AV110" s="18" t="str">
        <f t="shared" si="128"/>
        <v>10</v>
      </c>
      <c r="AW110" s="18" t="str">
        <f t="shared" si="129"/>
        <v>向美娟</v>
      </c>
      <c r="AX110" s="26">
        <f t="shared" si="160"/>
        <v>0</v>
      </c>
      <c r="AY110" s="18" t="str">
        <f t="shared" si="130"/>
        <v>徐万雄</v>
      </c>
      <c r="AZ110" s="26">
        <f t="shared" si="161"/>
        <v>5.3999999999999995</v>
      </c>
      <c r="BA110" s="18" t="str">
        <f t="shared" si="131"/>
        <v>赵顺诚</v>
      </c>
      <c r="BB110" s="26">
        <f t="shared" si="184"/>
        <v>5.4</v>
      </c>
      <c r="BC110" s="18" t="str">
        <f t="shared" si="132"/>
        <v>王玉强</v>
      </c>
      <c r="BD110" s="26">
        <f t="shared" si="185"/>
        <v>5.4</v>
      </c>
      <c r="BE110" s="18" t="str">
        <f t="shared" si="133"/>
        <v>陈文惠</v>
      </c>
      <c r="BF110" s="26">
        <f t="shared" si="186"/>
        <v>5.4</v>
      </c>
      <c r="BG110" s="18" t="str">
        <f t="shared" si="134"/>
        <v>田友米</v>
      </c>
      <c r="BH110" s="26">
        <f t="shared" si="187"/>
        <v>5.4</v>
      </c>
      <c r="BI110" s="18">
        <f t="shared" si="135"/>
        <v>10</v>
      </c>
      <c r="BJ110" s="18" t="str">
        <f t="shared" si="136"/>
        <v>向美娟</v>
      </c>
      <c r="BK110" s="26">
        <f t="shared" si="162"/>
        <v>0</v>
      </c>
      <c r="BL110" s="18" t="str">
        <f t="shared" si="137"/>
        <v>徐万雄</v>
      </c>
      <c r="BM110" s="26">
        <f t="shared" si="163"/>
        <v>5.3999999999999995</v>
      </c>
      <c r="BN110" s="18" t="str">
        <f t="shared" si="138"/>
        <v>赵顺诚</v>
      </c>
      <c r="BO110" s="26">
        <f t="shared" si="188"/>
        <v>5.4</v>
      </c>
      <c r="BP110" s="18" t="str">
        <f t="shared" si="139"/>
        <v>郑永朝</v>
      </c>
      <c r="BQ110" s="26">
        <f t="shared" si="189"/>
        <v>5.4</v>
      </c>
      <c r="BR110" s="18" t="str">
        <f t="shared" si="140"/>
        <v>陈文惠</v>
      </c>
      <c r="BS110" s="26">
        <f t="shared" si="190"/>
        <v>5.4</v>
      </c>
      <c r="BT110" s="18" t="str">
        <f t="shared" si="141"/>
        <v>田友米</v>
      </c>
      <c r="BU110" s="26">
        <f t="shared" si="191"/>
        <v>5.4</v>
      </c>
      <c r="BV110" s="18">
        <f t="shared" si="142"/>
        <v>10</v>
      </c>
      <c r="BW110" s="18" t="str">
        <f t="shared" si="143"/>
        <v>向美娟</v>
      </c>
      <c r="BX110" s="26">
        <f t="shared" si="164"/>
        <v>0</v>
      </c>
      <c r="BY110" s="18" t="str">
        <f t="shared" si="144"/>
        <v>潘勇</v>
      </c>
      <c r="BZ110" s="26">
        <f t="shared" si="165"/>
        <v>9</v>
      </c>
      <c r="CA110" s="18" t="str">
        <f t="shared" si="145"/>
        <v>赵顺诚</v>
      </c>
      <c r="CB110" s="26">
        <f t="shared" si="166"/>
        <v>9</v>
      </c>
      <c r="CC110" s="18" t="str">
        <f t="shared" si="146"/>
        <v>王友春</v>
      </c>
      <c r="CD110" s="26">
        <f t="shared" si="167"/>
        <v>9</v>
      </c>
      <c r="CE110" s="18" t="str">
        <f t="shared" si="147"/>
        <v>陈文惠</v>
      </c>
      <c r="CF110" s="26">
        <f t="shared" si="168"/>
        <v>9</v>
      </c>
      <c r="CG110" s="18" t="str">
        <f t="shared" si="148"/>
        <v>田友米</v>
      </c>
      <c r="CH110" s="26">
        <f t="shared" si="169"/>
        <v>9</v>
      </c>
      <c r="CI110" s="18">
        <f t="shared" si="149"/>
        <v>10</v>
      </c>
      <c r="CJ110" s="18" t="str">
        <f t="shared" si="150"/>
        <v>向美娟</v>
      </c>
      <c r="CK110" s="26">
        <f t="shared" si="170"/>
        <v>0</v>
      </c>
      <c r="CL110" s="18" t="str">
        <f t="shared" si="151"/>
        <v>潘勇</v>
      </c>
      <c r="CM110" s="26">
        <f t="shared" si="171"/>
        <v>9</v>
      </c>
      <c r="CN110" s="18" t="str">
        <f t="shared" si="152"/>
        <v>赵顺诚</v>
      </c>
      <c r="CO110" s="26">
        <f t="shared" si="172"/>
        <v>9</v>
      </c>
      <c r="CP110" s="18" t="str">
        <f t="shared" si="153"/>
        <v>王友春</v>
      </c>
      <c r="CQ110" s="26">
        <f t="shared" si="173"/>
        <v>9</v>
      </c>
      <c r="CR110" s="18" t="str">
        <f t="shared" si="154"/>
        <v>陈文惠</v>
      </c>
      <c r="CS110" s="26">
        <f t="shared" si="174"/>
        <v>9</v>
      </c>
      <c r="CT110" s="18" t="str">
        <f t="shared" si="155"/>
        <v>田友米</v>
      </c>
      <c r="CU110" s="26">
        <f t="shared" si="175"/>
        <v>9</v>
      </c>
    </row>
    <row r="111" spans="1:99" s="2" customFormat="1" ht="15.75">
      <c r="A111" s="42" t="s">
        <v>851</v>
      </c>
      <c r="B111" s="40" t="s">
        <v>287</v>
      </c>
      <c r="C111" s="59" t="s">
        <v>44</v>
      </c>
      <c r="D111" s="9" t="s">
        <v>8</v>
      </c>
      <c r="E111" s="8" t="str">
        <f t="shared" si="103"/>
        <v/>
      </c>
      <c r="F111" s="9" t="str">
        <f t="shared" si="104"/>
        <v/>
      </c>
      <c r="G111" s="10" t="str">
        <f t="shared" si="105"/>
        <v/>
      </c>
      <c r="H111" s="10">
        <f t="shared" si="106"/>
        <v>117</v>
      </c>
      <c r="I111" s="10">
        <f t="shared" si="107"/>
        <v>52</v>
      </c>
      <c r="J111" s="10">
        <f t="shared" si="108"/>
        <v>111</v>
      </c>
      <c r="K111" s="16">
        <f t="shared" si="109"/>
        <v>58</v>
      </c>
      <c r="L111" s="10">
        <f t="shared" si="110"/>
        <v>69</v>
      </c>
      <c r="M111" s="10">
        <f t="shared" si="111"/>
        <v>78.5</v>
      </c>
      <c r="N111" s="10">
        <f t="shared" si="112"/>
        <v>486</v>
      </c>
      <c r="O111" s="17" t="str">
        <f t="shared" si="113"/>
        <v>本科</v>
      </c>
      <c r="P111" s="18">
        <f>IF($D111="理科",IF(AND($N111&gt;=分数线!$C$2,$H111&gt;=分数线!$D$2),36,IF($H111&gt;=分数线!$D$2,18,0)),IF($D111="文科",IF(AND($N111&gt;=分数线!$C$3,$H111&gt;=分数线!$D$3),36,IF($H111&gt;=分数线!$D$3,18,0))))</f>
        <v>36</v>
      </c>
      <c r="Q111" s="18">
        <f>IF($D111="理科",IF(AND($N111&gt;=分数线!$C$2,I111&gt;=分数线!$E$2),36,IF(I111&gt;=分数线!$E$2,18,0)),IF($D111="文科",IF(AND($N111&gt;=分数线!$C$3,I111&gt;=分数线!$E$3),36,IF(I111&gt;=分数线!$E$3,18,0))))</f>
        <v>0</v>
      </c>
      <c r="R111" s="18">
        <f>IF($D111="理科",IF(AND($N111&gt;=分数线!$C$2,J111&gt;=分数线!$F$2),36,IF(J111&gt;=分数线!$F$2,18,0)),IF($D111="文科",IF(AND($N111&gt;=分数线!$C$3,J111&gt;=分数线!$F$3),36,IF(J111&gt;=分数线!$F$3,18,0))))</f>
        <v>36</v>
      </c>
      <c r="S111" s="18">
        <f>IF($D111="理科",IF(AND($N111&gt;=分数线!$C$2,K111&gt;=分数线!$G$2),36,IF(K111&gt;=分数线!$G$2,18,0)),IF($D111="文科",IF(AND($N111&gt;=分数线!$C$3,K111&gt;=分数线!$G$3),36,IF(K111&gt;=分数线!$G$3,18,0))))</f>
        <v>36</v>
      </c>
      <c r="T111" s="18">
        <f>IF($D111="理科",IF(AND($N111&gt;=分数线!$C$2,L111&gt;=分数线!$H$2),36,IF(L111&gt;=分数线!$H$2,18,0)),IF($D111="文科",IF(AND($N111&gt;=分数线!$C$3,L111&gt;=分数线!$H$3),36,IF(L111&gt;=分数线!$H$3,18,0))))</f>
        <v>36</v>
      </c>
      <c r="U111" s="18">
        <f>IF($D111="理科",IF(AND($N111&gt;=分数线!$C$2,M111&gt;=分数线!$I$2),36,IF(M111&gt;=分数线!$I$2,18,0)),IF($D111="文科",IF(AND($N111&gt;=分数线!$C$3,M111&gt;=分数线!$I$3),36,IF(M111&gt;=分数线!$I$3,18,0))))</f>
        <v>36</v>
      </c>
      <c r="V111" s="18" t="e">
        <f t="shared" si="114"/>
        <v>#N/A</v>
      </c>
      <c r="W111" s="18" t="e">
        <f t="shared" si="115"/>
        <v>#N/A</v>
      </c>
      <c r="X111" s="26">
        <f t="shared" si="156"/>
        <v>3.6</v>
      </c>
      <c r="Y111" s="18" t="e">
        <f t="shared" si="116"/>
        <v>#N/A</v>
      </c>
      <c r="Z111" s="26">
        <f t="shared" si="157"/>
        <v>0</v>
      </c>
      <c r="AA111" s="18" t="e">
        <f t="shared" si="117"/>
        <v>#N/A</v>
      </c>
      <c r="AB111" s="26">
        <f t="shared" si="176"/>
        <v>3.6</v>
      </c>
      <c r="AC111" s="18" t="str">
        <f t="shared" si="118"/>
        <v>兰阿布</v>
      </c>
      <c r="AD111" s="26">
        <f t="shared" si="177"/>
        <v>3.6</v>
      </c>
      <c r="AE111" s="18" t="str">
        <f t="shared" si="119"/>
        <v>郑富全</v>
      </c>
      <c r="AF111" s="26">
        <f t="shared" si="178"/>
        <v>3.6</v>
      </c>
      <c r="AG111" s="18" t="str">
        <f t="shared" si="120"/>
        <v>卢祥</v>
      </c>
      <c r="AH111" s="26">
        <f t="shared" si="179"/>
        <v>3.6</v>
      </c>
      <c r="AI111" s="18" t="str">
        <f t="shared" si="121"/>
        <v>12</v>
      </c>
      <c r="AJ111" s="18" t="str">
        <f t="shared" si="122"/>
        <v>何苗</v>
      </c>
      <c r="AK111" s="26">
        <f t="shared" si="158"/>
        <v>3.6</v>
      </c>
      <c r="AL111" s="18" t="str">
        <f t="shared" si="123"/>
        <v>黄金华</v>
      </c>
      <c r="AM111" s="26">
        <f t="shared" si="159"/>
        <v>0</v>
      </c>
      <c r="AN111" s="18" t="str">
        <f t="shared" si="124"/>
        <v>程长寿</v>
      </c>
      <c r="AO111" s="26">
        <f t="shared" si="180"/>
        <v>3.6</v>
      </c>
      <c r="AP111" s="18" t="str">
        <f t="shared" si="125"/>
        <v>兰阿布</v>
      </c>
      <c r="AQ111" s="26">
        <f t="shared" si="181"/>
        <v>3.6</v>
      </c>
      <c r="AR111" s="18" t="str">
        <f t="shared" si="126"/>
        <v>郑富全</v>
      </c>
      <c r="AS111" s="26">
        <f t="shared" si="182"/>
        <v>3.6</v>
      </c>
      <c r="AT111" s="18" t="str">
        <f t="shared" si="127"/>
        <v>卢祥</v>
      </c>
      <c r="AU111" s="26">
        <f t="shared" si="183"/>
        <v>3.6</v>
      </c>
      <c r="AV111" s="18" t="str">
        <f t="shared" si="128"/>
        <v>12</v>
      </c>
      <c r="AW111" s="18" t="str">
        <f t="shared" si="129"/>
        <v>朱霞</v>
      </c>
      <c r="AX111" s="26">
        <f t="shared" si="160"/>
        <v>5.3999999999999995</v>
      </c>
      <c r="AY111" s="18" t="str">
        <f t="shared" si="130"/>
        <v>黄金华</v>
      </c>
      <c r="AZ111" s="26">
        <f t="shared" si="161"/>
        <v>0</v>
      </c>
      <c r="BA111" s="18" t="str">
        <f t="shared" si="131"/>
        <v>程长寿</v>
      </c>
      <c r="BB111" s="26">
        <f t="shared" si="184"/>
        <v>5.4</v>
      </c>
      <c r="BC111" s="18" t="str">
        <f t="shared" si="132"/>
        <v>兰阿布</v>
      </c>
      <c r="BD111" s="26">
        <f t="shared" si="185"/>
        <v>5.4</v>
      </c>
      <c r="BE111" s="18" t="str">
        <f t="shared" si="133"/>
        <v>郑富全</v>
      </c>
      <c r="BF111" s="26">
        <f t="shared" si="186"/>
        <v>5.4</v>
      </c>
      <c r="BG111" s="18" t="str">
        <f t="shared" si="134"/>
        <v>卢祥</v>
      </c>
      <c r="BH111" s="26">
        <f t="shared" si="187"/>
        <v>5.4</v>
      </c>
      <c r="BI111" s="18">
        <f t="shared" si="135"/>
        <v>12</v>
      </c>
      <c r="BJ111" s="18" t="str">
        <f t="shared" si="136"/>
        <v>朱霞</v>
      </c>
      <c r="BK111" s="26">
        <f t="shared" si="162"/>
        <v>5.3999999999999995</v>
      </c>
      <c r="BL111" s="18" t="str">
        <f t="shared" si="137"/>
        <v>黄金华</v>
      </c>
      <c r="BM111" s="26">
        <f t="shared" si="163"/>
        <v>0</v>
      </c>
      <c r="BN111" s="18" t="str">
        <f t="shared" si="138"/>
        <v>程长寿</v>
      </c>
      <c r="BO111" s="26">
        <f t="shared" si="188"/>
        <v>5.4</v>
      </c>
      <c r="BP111" s="18" t="str">
        <f t="shared" si="139"/>
        <v>兰阿布</v>
      </c>
      <c r="BQ111" s="26">
        <f t="shared" si="189"/>
        <v>5.4</v>
      </c>
      <c r="BR111" s="18" t="str">
        <f t="shared" si="140"/>
        <v>郑富全</v>
      </c>
      <c r="BS111" s="26">
        <f t="shared" si="190"/>
        <v>5.4</v>
      </c>
      <c r="BT111" s="18" t="str">
        <f t="shared" si="141"/>
        <v>卢祥</v>
      </c>
      <c r="BU111" s="26">
        <f t="shared" si="191"/>
        <v>5.4</v>
      </c>
      <c r="BV111" s="18">
        <f t="shared" si="142"/>
        <v>12</v>
      </c>
      <c r="BW111" s="18" t="str">
        <f t="shared" si="143"/>
        <v>朱霞</v>
      </c>
      <c r="BX111" s="26">
        <f t="shared" si="164"/>
        <v>9</v>
      </c>
      <c r="BY111" s="18" t="str">
        <f t="shared" si="144"/>
        <v>黄金华</v>
      </c>
      <c r="BZ111" s="26">
        <f t="shared" si="165"/>
        <v>0</v>
      </c>
      <c r="CA111" s="18" t="str">
        <f t="shared" si="145"/>
        <v>程长寿</v>
      </c>
      <c r="CB111" s="26">
        <f t="shared" si="166"/>
        <v>9</v>
      </c>
      <c r="CC111" s="18" t="str">
        <f t="shared" si="146"/>
        <v>兰阿布</v>
      </c>
      <c r="CD111" s="26">
        <f t="shared" si="167"/>
        <v>9</v>
      </c>
      <c r="CE111" s="18" t="str">
        <f t="shared" si="147"/>
        <v>郑富全</v>
      </c>
      <c r="CF111" s="26">
        <f t="shared" si="168"/>
        <v>9</v>
      </c>
      <c r="CG111" s="18" t="str">
        <f t="shared" si="148"/>
        <v>卢祥</v>
      </c>
      <c r="CH111" s="26">
        <f t="shared" si="169"/>
        <v>9</v>
      </c>
      <c r="CI111" s="18">
        <f t="shared" si="149"/>
        <v>12</v>
      </c>
      <c r="CJ111" s="18" t="str">
        <f t="shared" si="150"/>
        <v>朱霞</v>
      </c>
      <c r="CK111" s="26">
        <f t="shared" si="170"/>
        <v>9</v>
      </c>
      <c r="CL111" s="18" t="str">
        <f t="shared" si="151"/>
        <v>黄金华</v>
      </c>
      <c r="CM111" s="26">
        <f t="shared" si="171"/>
        <v>0</v>
      </c>
      <c r="CN111" s="18" t="str">
        <f t="shared" si="152"/>
        <v>程长寿</v>
      </c>
      <c r="CO111" s="26">
        <f t="shared" si="172"/>
        <v>9</v>
      </c>
      <c r="CP111" s="18" t="str">
        <f t="shared" si="153"/>
        <v>兰阿布</v>
      </c>
      <c r="CQ111" s="26">
        <f t="shared" si="173"/>
        <v>9</v>
      </c>
      <c r="CR111" s="18" t="str">
        <f t="shared" si="154"/>
        <v>郑富全</v>
      </c>
      <c r="CS111" s="26">
        <f t="shared" si="174"/>
        <v>9</v>
      </c>
      <c r="CT111" s="18" t="str">
        <f t="shared" si="155"/>
        <v>卢祥</v>
      </c>
      <c r="CU111" s="26">
        <f t="shared" si="175"/>
        <v>9</v>
      </c>
    </row>
    <row r="112" spans="1:99" s="2" customFormat="1" ht="15.75">
      <c r="A112" s="42" t="s">
        <v>852</v>
      </c>
      <c r="B112" s="40" t="s">
        <v>288</v>
      </c>
      <c r="C112" s="59" t="s">
        <v>44</v>
      </c>
      <c r="D112" s="9" t="s">
        <v>8</v>
      </c>
      <c r="E112" s="8" t="str">
        <f t="shared" si="103"/>
        <v/>
      </c>
      <c r="F112" s="9">
        <f t="shared" si="104"/>
        <v>1</v>
      </c>
      <c r="G112" s="10" t="str">
        <f t="shared" si="105"/>
        <v/>
      </c>
      <c r="H112" s="10">
        <f t="shared" si="106"/>
        <v>105</v>
      </c>
      <c r="I112" s="10">
        <f t="shared" si="107"/>
        <v>84</v>
      </c>
      <c r="J112" s="10">
        <f t="shared" si="108"/>
        <v>119</v>
      </c>
      <c r="K112" s="16">
        <f t="shared" si="109"/>
        <v>49.5</v>
      </c>
      <c r="L112" s="10">
        <f t="shared" si="110"/>
        <v>54</v>
      </c>
      <c r="M112" s="10">
        <f t="shared" si="111"/>
        <v>73</v>
      </c>
      <c r="N112" s="10">
        <f t="shared" si="112"/>
        <v>485</v>
      </c>
      <c r="O112" s="17" t="str">
        <f t="shared" si="113"/>
        <v>本科</v>
      </c>
      <c r="P112" s="18">
        <f>IF($D112="理科",IF(AND($N112&gt;=分数线!$C$2,$H112&gt;=分数线!$D$2),36,IF($H112&gt;=分数线!$D$2,18,0)),IF($D112="文科",IF(AND($N112&gt;=分数线!$C$3,$H112&gt;=分数线!$D$3),36,IF($H112&gt;=分数线!$D$3,18,0))))</f>
        <v>36</v>
      </c>
      <c r="Q112" s="18">
        <f>IF($D112="理科",IF(AND($N112&gt;=分数线!$C$2,I112&gt;=分数线!$E$2),36,IF(I112&gt;=分数线!$E$2,18,0)),IF($D112="文科",IF(AND($N112&gt;=分数线!$C$3,I112&gt;=分数线!$E$3),36,IF(I112&gt;=分数线!$E$3,18,0))))</f>
        <v>36</v>
      </c>
      <c r="R112" s="18">
        <f>IF($D112="理科",IF(AND($N112&gt;=分数线!$C$2,J112&gt;=分数线!$F$2),36,IF(J112&gt;=分数线!$F$2,18,0)),IF($D112="文科",IF(AND($N112&gt;=分数线!$C$3,J112&gt;=分数线!$F$3),36,IF(J112&gt;=分数线!$F$3,18,0))))</f>
        <v>36</v>
      </c>
      <c r="S112" s="18">
        <f>IF($D112="理科",IF(AND($N112&gt;=分数线!$C$2,K112&gt;=分数线!$G$2),36,IF(K112&gt;=分数线!$G$2,18,0)),IF($D112="文科",IF(AND($N112&gt;=分数线!$C$3,K112&gt;=分数线!$G$3),36,IF(K112&gt;=分数线!$G$3,18,0))))</f>
        <v>36</v>
      </c>
      <c r="T112" s="18">
        <f>IF($D112="理科",IF(AND($N112&gt;=分数线!$C$2,L112&gt;=分数线!$H$2),36,IF(L112&gt;=分数线!$H$2,18,0)),IF($D112="文科",IF(AND($N112&gt;=分数线!$C$3,L112&gt;=分数线!$H$3),36,IF(L112&gt;=分数线!$H$3,18,0))))</f>
        <v>0</v>
      </c>
      <c r="U112" s="18">
        <f>IF($D112="理科",IF(AND($N112&gt;=分数线!$C$2,M112&gt;=分数线!$I$2),36,IF(M112&gt;=分数线!$I$2,18,0)),IF($D112="文科",IF(AND($N112&gt;=分数线!$C$3,M112&gt;=分数线!$I$3),36,IF(M112&gt;=分数线!$I$3,18,0))))</f>
        <v>36</v>
      </c>
      <c r="V112" s="18">
        <f t="shared" si="114"/>
        <v>11</v>
      </c>
      <c r="W112" s="18" t="str">
        <f t="shared" si="115"/>
        <v>张玉婷</v>
      </c>
      <c r="X112" s="26">
        <f t="shared" si="156"/>
        <v>3.6</v>
      </c>
      <c r="Y112" s="18" t="str">
        <f t="shared" si="116"/>
        <v>胡付松</v>
      </c>
      <c r="Z112" s="26">
        <f t="shared" si="157"/>
        <v>3.6</v>
      </c>
      <c r="AA112" s="18" t="str">
        <f t="shared" si="117"/>
        <v>程长寿</v>
      </c>
      <c r="AB112" s="26">
        <f t="shared" si="176"/>
        <v>3.6</v>
      </c>
      <c r="AC112" s="18" t="str">
        <f t="shared" si="118"/>
        <v>郑永朝</v>
      </c>
      <c r="AD112" s="26">
        <f t="shared" si="177"/>
        <v>3.6</v>
      </c>
      <c r="AE112" s="18" t="str">
        <f t="shared" si="119"/>
        <v>叶仁群</v>
      </c>
      <c r="AF112" s="26">
        <f t="shared" si="178"/>
        <v>0</v>
      </c>
      <c r="AG112" s="18" t="str">
        <f t="shared" si="120"/>
        <v>辜英琼</v>
      </c>
      <c r="AH112" s="26">
        <f t="shared" si="179"/>
        <v>3.6</v>
      </c>
      <c r="AI112" s="18" t="str">
        <f t="shared" si="121"/>
        <v>11</v>
      </c>
      <c r="AJ112" s="18" t="str">
        <f t="shared" si="122"/>
        <v>张玉婷</v>
      </c>
      <c r="AK112" s="26">
        <f t="shared" si="158"/>
        <v>3.6</v>
      </c>
      <c r="AL112" s="18" t="str">
        <f t="shared" si="123"/>
        <v>胡付松</v>
      </c>
      <c r="AM112" s="26">
        <f t="shared" si="159"/>
        <v>3.6</v>
      </c>
      <c r="AN112" s="18" t="str">
        <f t="shared" si="124"/>
        <v>程长寿</v>
      </c>
      <c r="AO112" s="26">
        <f t="shared" si="180"/>
        <v>3.6</v>
      </c>
      <c r="AP112" s="18" t="str">
        <f t="shared" si="125"/>
        <v>郑永朝</v>
      </c>
      <c r="AQ112" s="26">
        <f t="shared" si="181"/>
        <v>3.6</v>
      </c>
      <c r="AR112" s="18" t="str">
        <f t="shared" si="126"/>
        <v>叶仁群</v>
      </c>
      <c r="AS112" s="26">
        <f t="shared" si="182"/>
        <v>0</v>
      </c>
      <c r="AT112" s="18" t="str">
        <f t="shared" si="127"/>
        <v>辜英琼</v>
      </c>
      <c r="AU112" s="26">
        <f t="shared" si="183"/>
        <v>3.6</v>
      </c>
      <c r="AV112" s="18" t="str">
        <f t="shared" si="128"/>
        <v>11</v>
      </c>
      <c r="AW112" s="18" t="str">
        <f t="shared" si="129"/>
        <v>张玉婷</v>
      </c>
      <c r="AX112" s="26">
        <f t="shared" si="160"/>
        <v>5.3999999999999995</v>
      </c>
      <c r="AY112" s="18" t="str">
        <f t="shared" si="130"/>
        <v>胡付松</v>
      </c>
      <c r="AZ112" s="26">
        <f t="shared" si="161"/>
        <v>5.3999999999999995</v>
      </c>
      <c r="BA112" s="18" t="str">
        <f t="shared" si="131"/>
        <v>程长寿</v>
      </c>
      <c r="BB112" s="26">
        <f t="shared" si="184"/>
        <v>5.4</v>
      </c>
      <c r="BC112" s="18" t="str">
        <f t="shared" si="132"/>
        <v>郑永朝</v>
      </c>
      <c r="BD112" s="26">
        <f t="shared" si="185"/>
        <v>5.4</v>
      </c>
      <c r="BE112" s="18" t="str">
        <f t="shared" si="133"/>
        <v>叶仁群</v>
      </c>
      <c r="BF112" s="26">
        <f t="shared" si="186"/>
        <v>0</v>
      </c>
      <c r="BG112" s="18" t="str">
        <f t="shared" si="134"/>
        <v>杨建</v>
      </c>
      <c r="BH112" s="26">
        <f t="shared" si="187"/>
        <v>5.4</v>
      </c>
      <c r="BI112" s="18">
        <f t="shared" si="135"/>
        <v>11</v>
      </c>
      <c r="BJ112" s="18" t="str">
        <f t="shared" si="136"/>
        <v>张玉婷</v>
      </c>
      <c r="BK112" s="26">
        <f t="shared" si="162"/>
        <v>5.3999999999999995</v>
      </c>
      <c r="BL112" s="18" t="str">
        <f t="shared" si="137"/>
        <v>胡付松</v>
      </c>
      <c r="BM112" s="26">
        <f t="shared" si="163"/>
        <v>5.3999999999999995</v>
      </c>
      <c r="BN112" s="18" t="str">
        <f t="shared" si="138"/>
        <v>程长寿</v>
      </c>
      <c r="BO112" s="26">
        <f t="shared" si="188"/>
        <v>5.4</v>
      </c>
      <c r="BP112" s="18" t="str">
        <f t="shared" si="139"/>
        <v>郑永朝</v>
      </c>
      <c r="BQ112" s="26">
        <f t="shared" si="189"/>
        <v>5.4</v>
      </c>
      <c r="BR112" s="18" t="str">
        <f t="shared" si="140"/>
        <v>叶仁群</v>
      </c>
      <c r="BS112" s="26">
        <f t="shared" si="190"/>
        <v>0</v>
      </c>
      <c r="BT112" s="18" t="str">
        <f t="shared" si="141"/>
        <v>田友米</v>
      </c>
      <c r="BU112" s="26">
        <f t="shared" si="191"/>
        <v>5.4</v>
      </c>
      <c r="BV112" s="18">
        <f t="shared" si="142"/>
        <v>11</v>
      </c>
      <c r="BW112" s="18" t="str">
        <f t="shared" si="143"/>
        <v>张玉婷</v>
      </c>
      <c r="BX112" s="26">
        <f t="shared" si="164"/>
        <v>9</v>
      </c>
      <c r="BY112" s="18" t="str">
        <f t="shared" si="144"/>
        <v>胡付松</v>
      </c>
      <c r="BZ112" s="26">
        <f t="shared" si="165"/>
        <v>9</v>
      </c>
      <c r="CA112" s="18" t="str">
        <f t="shared" si="145"/>
        <v>程长寿</v>
      </c>
      <c r="CB112" s="26">
        <f t="shared" si="166"/>
        <v>9</v>
      </c>
      <c r="CC112" s="18" t="str">
        <f t="shared" si="146"/>
        <v>王友春</v>
      </c>
      <c r="CD112" s="26">
        <f t="shared" si="167"/>
        <v>9</v>
      </c>
      <c r="CE112" s="18" t="str">
        <f t="shared" si="147"/>
        <v>叶仁群</v>
      </c>
      <c r="CF112" s="26">
        <f t="shared" si="168"/>
        <v>0</v>
      </c>
      <c r="CG112" s="18" t="str">
        <f t="shared" si="148"/>
        <v>田友米</v>
      </c>
      <c r="CH112" s="26">
        <f t="shared" si="169"/>
        <v>9</v>
      </c>
      <c r="CI112" s="18">
        <f t="shared" si="149"/>
        <v>11</v>
      </c>
      <c r="CJ112" s="18" t="str">
        <f t="shared" si="150"/>
        <v>张玉婷</v>
      </c>
      <c r="CK112" s="26">
        <f t="shared" si="170"/>
        <v>9</v>
      </c>
      <c r="CL112" s="18" t="str">
        <f t="shared" si="151"/>
        <v>胡付松</v>
      </c>
      <c r="CM112" s="26">
        <f t="shared" si="171"/>
        <v>9</v>
      </c>
      <c r="CN112" s="18" t="str">
        <f t="shared" si="152"/>
        <v>程长寿</v>
      </c>
      <c r="CO112" s="26">
        <f t="shared" si="172"/>
        <v>9</v>
      </c>
      <c r="CP112" s="18" t="str">
        <f t="shared" si="153"/>
        <v>王友春</v>
      </c>
      <c r="CQ112" s="26">
        <f t="shared" si="173"/>
        <v>9</v>
      </c>
      <c r="CR112" s="18" t="str">
        <f t="shared" si="154"/>
        <v>叶仁群</v>
      </c>
      <c r="CS112" s="26">
        <f t="shared" si="174"/>
        <v>0</v>
      </c>
      <c r="CT112" s="18" t="str">
        <f t="shared" si="155"/>
        <v>田友米</v>
      </c>
      <c r="CU112" s="26">
        <f t="shared" si="175"/>
        <v>9</v>
      </c>
    </row>
    <row r="113" spans="1:99" s="2" customFormat="1" ht="15.75">
      <c r="A113" s="42" t="s">
        <v>853</v>
      </c>
      <c r="B113" s="40" t="s">
        <v>289</v>
      </c>
      <c r="C113" s="59" t="s">
        <v>44</v>
      </c>
      <c r="D113" s="9" t="s">
        <v>8</v>
      </c>
      <c r="E113" s="8" t="str">
        <f t="shared" si="103"/>
        <v/>
      </c>
      <c r="F113" s="9">
        <f t="shared" si="104"/>
        <v>1</v>
      </c>
      <c r="G113" s="10">
        <f t="shared" si="105"/>
        <v>1</v>
      </c>
      <c r="H113" s="10">
        <f t="shared" si="106"/>
        <v>106</v>
      </c>
      <c r="I113" s="10">
        <f t="shared" si="107"/>
        <v>62</v>
      </c>
      <c r="J113" s="10">
        <f t="shared" si="108"/>
        <v>117</v>
      </c>
      <c r="K113" s="16">
        <f t="shared" si="109"/>
        <v>56.5</v>
      </c>
      <c r="L113" s="10">
        <f t="shared" si="110"/>
        <v>67</v>
      </c>
      <c r="M113" s="10">
        <f t="shared" si="111"/>
        <v>73</v>
      </c>
      <c r="N113" s="10">
        <f t="shared" si="112"/>
        <v>482</v>
      </c>
      <c r="O113" s="17" t="str">
        <f t="shared" si="113"/>
        <v>本科</v>
      </c>
      <c r="P113" s="18">
        <f>IF($D113="理科",IF(AND($N113&gt;=分数线!$C$2,$H113&gt;=分数线!$D$2),36,IF($H113&gt;=分数线!$D$2,18,0)),IF($D113="文科",IF(AND($N113&gt;=分数线!$C$3,$H113&gt;=分数线!$D$3),36,IF($H113&gt;=分数线!$D$3,18,0))))</f>
        <v>36</v>
      </c>
      <c r="Q113" s="18">
        <f>IF($D113="理科",IF(AND($N113&gt;=分数线!$C$2,I113&gt;=分数线!$E$2),36,IF(I113&gt;=分数线!$E$2,18,0)),IF($D113="文科",IF(AND($N113&gt;=分数线!$C$3,I113&gt;=分数线!$E$3),36,IF(I113&gt;=分数线!$E$3,18,0))))</f>
        <v>0</v>
      </c>
      <c r="R113" s="18">
        <f>IF($D113="理科",IF(AND($N113&gt;=分数线!$C$2,J113&gt;=分数线!$F$2),36,IF(J113&gt;=分数线!$F$2,18,0)),IF($D113="文科",IF(AND($N113&gt;=分数线!$C$3,J113&gt;=分数线!$F$3),36,IF(J113&gt;=分数线!$F$3,18,0))))</f>
        <v>36</v>
      </c>
      <c r="S113" s="18">
        <f>IF($D113="理科",IF(AND($N113&gt;=分数线!$C$2,K113&gt;=分数线!$G$2),36,IF(K113&gt;=分数线!$G$2,18,0)),IF($D113="文科",IF(AND($N113&gt;=分数线!$C$3,K113&gt;=分数线!$G$3),36,IF(K113&gt;=分数线!$G$3,18,0))))</f>
        <v>36</v>
      </c>
      <c r="T113" s="18">
        <f>IF($D113="理科",IF(AND($N113&gt;=分数线!$C$2,L113&gt;=分数线!$H$2),36,IF(L113&gt;=分数线!$H$2,18,0)),IF($D113="文科",IF(AND($N113&gt;=分数线!$C$3,L113&gt;=分数线!$H$3),36,IF(L113&gt;=分数线!$H$3,18,0))))</f>
        <v>36</v>
      </c>
      <c r="U113" s="18">
        <f>IF($D113="理科",IF(AND($N113&gt;=分数线!$C$2,M113&gt;=分数线!$I$2),36,IF(M113&gt;=分数线!$I$2,18,0)),IF($D113="文科",IF(AND($N113&gt;=分数线!$C$3,M113&gt;=分数线!$I$3),36,IF(M113&gt;=分数线!$I$3,18,0))))</f>
        <v>36</v>
      </c>
      <c r="V113" s="18">
        <f t="shared" si="114"/>
        <v>10</v>
      </c>
      <c r="W113" s="18" t="str">
        <f t="shared" si="115"/>
        <v>向美娟</v>
      </c>
      <c r="X113" s="26">
        <f t="shared" si="156"/>
        <v>3.6</v>
      </c>
      <c r="Y113" s="18" t="str">
        <f t="shared" si="116"/>
        <v>徐万雄</v>
      </c>
      <c r="Z113" s="26">
        <f t="shared" si="157"/>
        <v>0</v>
      </c>
      <c r="AA113" s="18" t="str">
        <f t="shared" si="117"/>
        <v>聂艳梅</v>
      </c>
      <c r="AB113" s="26">
        <f t="shared" si="176"/>
        <v>3.6</v>
      </c>
      <c r="AC113" s="18" t="str">
        <f t="shared" si="118"/>
        <v>郑永朝</v>
      </c>
      <c r="AD113" s="26">
        <f t="shared" si="177"/>
        <v>3.6</v>
      </c>
      <c r="AE113" s="18" t="str">
        <f t="shared" si="119"/>
        <v>陈文惠</v>
      </c>
      <c r="AF113" s="26">
        <f t="shared" si="178"/>
        <v>3.6</v>
      </c>
      <c r="AG113" s="18" t="str">
        <f t="shared" si="120"/>
        <v>田友米</v>
      </c>
      <c r="AH113" s="26">
        <f t="shared" si="179"/>
        <v>3.6</v>
      </c>
      <c r="AI113" s="18" t="str">
        <f t="shared" si="121"/>
        <v>10</v>
      </c>
      <c r="AJ113" s="18" t="str">
        <f t="shared" si="122"/>
        <v>向美娟</v>
      </c>
      <c r="AK113" s="26">
        <f t="shared" si="158"/>
        <v>3.6</v>
      </c>
      <c r="AL113" s="18" t="str">
        <f t="shared" si="123"/>
        <v>徐万雄</v>
      </c>
      <c r="AM113" s="26">
        <f t="shared" si="159"/>
        <v>0</v>
      </c>
      <c r="AN113" s="18" t="str">
        <f t="shared" si="124"/>
        <v>聂艳梅</v>
      </c>
      <c r="AO113" s="26">
        <f t="shared" si="180"/>
        <v>3.6</v>
      </c>
      <c r="AP113" s="18" t="str">
        <f t="shared" si="125"/>
        <v>郑永朝</v>
      </c>
      <c r="AQ113" s="26">
        <f t="shared" si="181"/>
        <v>3.6</v>
      </c>
      <c r="AR113" s="18" t="str">
        <f t="shared" si="126"/>
        <v>陈文惠</v>
      </c>
      <c r="AS113" s="26">
        <f t="shared" si="182"/>
        <v>3.6</v>
      </c>
      <c r="AT113" s="18" t="str">
        <f t="shared" si="127"/>
        <v>田友米</v>
      </c>
      <c r="AU113" s="26">
        <f t="shared" si="183"/>
        <v>3.6</v>
      </c>
      <c r="AV113" s="18" t="str">
        <f t="shared" si="128"/>
        <v>10</v>
      </c>
      <c r="AW113" s="18" t="str">
        <f t="shared" si="129"/>
        <v>向美娟</v>
      </c>
      <c r="AX113" s="26">
        <f t="shared" si="160"/>
        <v>5.3999999999999995</v>
      </c>
      <c r="AY113" s="18" t="str">
        <f t="shared" si="130"/>
        <v>徐万雄</v>
      </c>
      <c r="AZ113" s="26">
        <f t="shared" si="161"/>
        <v>0</v>
      </c>
      <c r="BA113" s="18" t="str">
        <f t="shared" si="131"/>
        <v>赵顺诚</v>
      </c>
      <c r="BB113" s="26">
        <f t="shared" si="184"/>
        <v>5.4</v>
      </c>
      <c r="BC113" s="18" t="str">
        <f t="shared" si="132"/>
        <v>王玉强</v>
      </c>
      <c r="BD113" s="26">
        <f t="shared" si="185"/>
        <v>5.4</v>
      </c>
      <c r="BE113" s="18" t="str">
        <f t="shared" si="133"/>
        <v>陈文惠</v>
      </c>
      <c r="BF113" s="26">
        <f t="shared" si="186"/>
        <v>5.4</v>
      </c>
      <c r="BG113" s="18" t="str">
        <f t="shared" si="134"/>
        <v>田友米</v>
      </c>
      <c r="BH113" s="26">
        <f t="shared" si="187"/>
        <v>5.4</v>
      </c>
      <c r="BI113" s="18">
        <f t="shared" si="135"/>
        <v>10</v>
      </c>
      <c r="BJ113" s="18" t="str">
        <f t="shared" si="136"/>
        <v>向美娟</v>
      </c>
      <c r="BK113" s="26">
        <f t="shared" si="162"/>
        <v>5.3999999999999995</v>
      </c>
      <c r="BL113" s="18" t="str">
        <f t="shared" si="137"/>
        <v>徐万雄</v>
      </c>
      <c r="BM113" s="26">
        <f t="shared" si="163"/>
        <v>0</v>
      </c>
      <c r="BN113" s="18" t="str">
        <f t="shared" si="138"/>
        <v>赵顺诚</v>
      </c>
      <c r="BO113" s="26">
        <f t="shared" si="188"/>
        <v>5.4</v>
      </c>
      <c r="BP113" s="18" t="str">
        <f t="shared" si="139"/>
        <v>郑永朝</v>
      </c>
      <c r="BQ113" s="26">
        <f t="shared" si="189"/>
        <v>5.4</v>
      </c>
      <c r="BR113" s="18" t="str">
        <f t="shared" si="140"/>
        <v>陈文惠</v>
      </c>
      <c r="BS113" s="26">
        <f t="shared" si="190"/>
        <v>5.4</v>
      </c>
      <c r="BT113" s="18" t="str">
        <f t="shared" si="141"/>
        <v>田友米</v>
      </c>
      <c r="BU113" s="26">
        <f t="shared" si="191"/>
        <v>5.4</v>
      </c>
      <c r="BV113" s="18">
        <f t="shared" si="142"/>
        <v>10</v>
      </c>
      <c r="BW113" s="18" t="str">
        <f t="shared" si="143"/>
        <v>向美娟</v>
      </c>
      <c r="BX113" s="26">
        <f t="shared" si="164"/>
        <v>9</v>
      </c>
      <c r="BY113" s="18" t="str">
        <f t="shared" si="144"/>
        <v>潘勇</v>
      </c>
      <c r="BZ113" s="26">
        <f t="shared" si="165"/>
        <v>0</v>
      </c>
      <c r="CA113" s="18" t="str">
        <f t="shared" si="145"/>
        <v>赵顺诚</v>
      </c>
      <c r="CB113" s="26">
        <f t="shared" si="166"/>
        <v>9</v>
      </c>
      <c r="CC113" s="18" t="str">
        <f t="shared" si="146"/>
        <v>王友春</v>
      </c>
      <c r="CD113" s="26">
        <f t="shared" si="167"/>
        <v>9</v>
      </c>
      <c r="CE113" s="18" t="str">
        <f t="shared" si="147"/>
        <v>陈文惠</v>
      </c>
      <c r="CF113" s="26">
        <f t="shared" si="168"/>
        <v>9</v>
      </c>
      <c r="CG113" s="18" t="str">
        <f t="shared" si="148"/>
        <v>田友米</v>
      </c>
      <c r="CH113" s="26">
        <f t="shared" si="169"/>
        <v>9</v>
      </c>
      <c r="CI113" s="18">
        <f t="shared" si="149"/>
        <v>10</v>
      </c>
      <c r="CJ113" s="18" t="str">
        <f t="shared" si="150"/>
        <v>向美娟</v>
      </c>
      <c r="CK113" s="26">
        <f t="shared" si="170"/>
        <v>9</v>
      </c>
      <c r="CL113" s="18" t="str">
        <f t="shared" si="151"/>
        <v>潘勇</v>
      </c>
      <c r="CM113" s="26">
        <f t="shared" si="171"/>
        <v>0</v>
      </c>
      <c r="CN113" s="18" t="str">
        <f t="shared" si="152"/>
        <v>赵顺诚</v>
      </c>
      <c r="CO113" s="26">
        <f t="shared" si="172"/>
        <v>9</v>
      </c>
      <c r="CP113" s="18" t="str">
        <f t="shared" si="153"/>
        <v>王友春</v>
      </c>
      <c r="CQ113" s="26">
        <f t="shared" si="173"/>
        <v>9</v>
      </c>
      <c r="CR113" s="18" t="str">
        <f t="shared" si="154"/>
        <v>陈文惠</v>
      </c>
      <c r="CS113" s="26">
        <f t="shared" si="174"/>
        <v>9</v>
      </c>
      <c r="CT113" s="18" t="str">
        <f t="shared" si="155"/>
        <v>田友米</v>
      </c>
      <c r="CU113" s="26">
        <f t="shared" si="175"/>
        <v>9</v>
      </c>
    </row>
    <row r="114" spans="1:99" s="2" customFormat="1" ht="15.75">
      <c r="A114" s="42" t="s">
        <v>854</v>
      </c>
      <c r="B114" s="40" t="s">
        <v>290</v>
      </c>
      <c r="C114" s="59" t="s">
        <v>44</v>
      </c>
      <c r="D114" s="9" t="s">
        <v>8</v>
      </c>
      <c r="E114" s="8" t="str">
        <f t="shared" si="103"/>
        <v/>
      </c>
      <c r="F114" s="9">
        <f t="shared" si="104"/>
        <v>1</v>
      </c>
      <c r="G114" s="10" t="str">
        <f t="shared" si="105"/>
        <v/>
      </c>
      <c r="H114" s="10">
        <f t="shared" si="106"/>
        <v>112</v>
      </c>
      <c r="I114" s="10">
        <f t="shared" si="107"/>
        <v>87</v>
      </c>
      <c r="J114" s="10">
        <f t="shared" si="108"/>
        <v>102</v>
      </c>
      <c r="K114" s="16">
        <f t="shared" si="109"/>
        <v>43</v>
      </c>
      <c r="L114" s="10">
        <f t="shared" si="110"/>
        <v>61</v>
      </c>
      <c r="M114" s="10">
        <f t="shared" si="111"/>
        <v>77</v>
      </c>
      <c r="N114" s="10">
        <f t="shared" si="112"/>
        <v>482</v>
      </c>
      <c r="O114" s="17" t="str">
        <f t="shared" si="113"/>
        <v>本科</v>
      </c>
      <c r="P114" s="18">
        <f>IF($D114="理科",IF(AND($N114&gt;=分数线!$C$2,$H114&gt;=分数线!$D$2),36,IF($H114&gt;=分数线!$D$2,18,0)),IF($D114="文科",IF(AND($N114&gt;=分数线!$C$3,$H114&gt;=分数线!$D$3),36,IF($H114&gt;=分数线!$D$3,18,0))))</f>
        <v>36</v>
      </c>
      <c r="Q114" s="18">
        <f>IF($D114="理科",IF(AND($N114&gt;=分数线!$C$2,I114&gt;=分数线!$E$2),36,IF(I114&gt;=分数线!$E$2,18,0)),IF($D114="文科",IF(AND($N114&gt;=分数线!$C$3,I114&gt;=分数线!$E$3),36,IF(I114&gt;=分数线!$E$3,18,0))))</f>
        <v>36</v>
      </c>
      <c r="R114" s="18">
        <f>IF($D114="理科",IF(AND($N114&gt;=分数线!$C$2,J114&gt;=分数线!$F$2),36,IF(J114&gt;=分数线!$F$2,18,0)),IF($D114="文科",IF(AND($N114&gt;=分数线!$C$3,J114&gt;=分数线!$F$3),36,IF(J114&gt;=分数线!$F$3,18,0))))</f>
        <v>36</v>
      </c>
      <c r="S114" s="18">
        <f>IF($D114="理科",IF(AND($N114&gt;=分数线!$C$2,K114&gt;=分数线!$G$2),36,IF(K114&gt;=分数线!$G$2,18,0)),IF($D114="文科",IF(AND($N114&gt;=分数线!$C$3,K114&gt;=分数线!$G$3),36,IF(K114&gt;=分数线!$G$3,18,0))))</f>
        <v>0</v>
      </c>
      <c r="T114" s="18">
        <f>IF($D114="理科",IF(AND($N114&gt;=分数线!$C$2,L114&gt;=分数线!$H$2),36,IF(L114&gt;=分数线!$H$2,18,0)),IF($D114="文科",IF(AND($N114&gt;=分数线!$C$3,L114&gt;=分数线!$H$3),36,IF(L114&gt;=分数线!$H$3,18,0))))</f>
        <v>36</v>
      </c>
      <c r="U114" s="18">
        <f>IF($D114="理科",IF(AND($N114&gt;=分数线!$C$2,M114&gt;=分数线!$I$2),36,IF(M114&gt;=分数线!$I$2,18,0)),IF($D114="文科",IF(AND($N114&gt;=分数线!$C$3,M114&gt;=分数线!$I$3),36,IF(M114&gt;=分数线!$I$3,18,0))))</f>
        <v>36</v>
      </c>
      <c r="V114" s="18">
        <f t="shared" si="114"/>
        <v>12</v>
      </c>
      <c r="W114" s="18" t="str">
        <f t="shared" si="115"/>
        <v>何苗</v>
      </c>
      <c r="X114" s="26">
        <f t="shared" si="156"/>
        <v>3.6</v>
      </c>
      <c r="Y114" s="18" t="str">
        <f t="shared" si="116"/>
        <v>黄金华</v>
      </c>
      <c r="Z114" s="26">
        <f t="shared" si="157"/>
        <v>3.6</v>
      </c>
      <c r="AA114" s="18" t="str">
        <f t="shared" si="117"/>
        <v>向翠琳</v>
      </c>
      <c r="AB114" s="26">
        <f t="shared" si="176"/>
        <v>3.6</v>
      </c>
      <c r="AC114" s="18" t="str">
        <f t="shared" si="118"/>
        <v>兰阿布</v>
      </c>
      <c r="AD114" s="26">
        <f t="shared" si="177"/>
        <v>0</v>
      </c>
      <c r="AE114" s="18" t="str">
        <f t="shared" si="119"/>
        <v>郑富全</v>
      </c>
      <c r="AF114" s="26">
        <f t="shared" si="178"/>
        <v>3.6</v>
      </c>
      <c r="AG114" s="18" t="str">
        <f t="shared" si="120"/>
        <v>卢祥</v>
      </c>
      <c r="AH114" s="26">
        <f t="shared" si="179"/>
        <v>3.6</v>
      </c>
      <c r="AI114" s="18" t="str">
        <f t="shared" si="121"/>
        <v>12</v>
      </c>
      <c r="AJ114" s="18" t="str">
        <f t="shared" si="122"/>
        <v>何苗</v>
      </c>
      <c r="AK114" s="26">
        <f t="shared" si="158"/>
        <v>3.6</v>
      </c>
      <c r="AL114" s="18" t="str">
        <f t="shared" si="123"/>
        <v>黄金华</v>
      </c>
      <c r="AM114" s="26">
        <f t="shared" si="159"/>
        <v>3.6</v>
      </c>
      <c r="AN114" s="18" t="str">
        <f t="shared" si="124"/>
        <v>向翠琳</v>
      </c>
      <c r="AO114" s="26">
        <f t="shared" si="180"/>
        <v>3.6</v>
      </c>
      <c r="AP114" s="18" t="str">
        <f t="shared" si="125"/>
        <v>兰阿布</v>
      </c>
      <c r="AQ114" s="26">
        <f t="shared" si="181"/>
        <v>0</v>
      </c>
      <c r="AR114" s="18" t="str">
        <f t="shared" si="126"/>
        <v>郑富全</v>
      </c>
      <c r="AS114" s="26">
        <f t="shared" si="182"/>
        <v>3.6</v>
      </c>
      <c r="AT114" s="18" t="str">
        <f t="shared" si="127"/>
        <v>卢祥</v>
      </c>
      <c r="AU114" s="26">
        <f t="shared" si="183"/>
        <v>3.6</v>
      </c>
      <c r="AV114" s="18" t="str">
        <f t="shared" si="128"/>
        <v>12</v>
      </c>
      <c r="AW114" s="18" t="str">
        <f t="shared" si="129"/>
        <v>朱霞</v>
      </c>
      <c r="AX114" s="26">
        <f t="shared" si="160"/>
        <v>5.3999999999999995</v>
      </c>
      <c r="AY114" s="18" t="str">
        <f t="shared" si="130"/>
        <v>黄金华</v>
      </c>
      <c r="AZ114" s="26">
        <f t="shared" si="161"/>
        <v>5.3999999999999995</v>
      </c>
      <c r="BA114" s="18" t="str">
        <f t="shared" si="131"/>
        <v>程长寿</v>
      </c>
      <c r="BB114" s="26">
        <f t="shared" si="184"/>
        <v>5.4</v>
      </c>
      <c r="BC114" s="18" t="str">
        <f t="shared" si="132"/>
        <v>兰阿布</v>
      </c>
      <c r="BD114" s="26">
        <f t="shared" si="185"/>
        <v>0</v>
      </c>
      <c r="BE114" s="18" t="str">
        <f t="shared" si="133"/>
        <v>郑富全</v>
      </c>
      <c r="BF114" s="26">
        <f t="shared" si="186"/>
        <v>5.4</v>
      </c>
      <c r="BG114" s="18" t="str">
        <f t="shared" si="134"/>
        <v>卢祥</v>
      </c>
      <c r="BH114" s="26">
        <f t="shared" si="187"/>
        <v>5.4</v>
      </c>
      <c r="BI114" s="18">
        <f t="shared" si="135"/>
        <v>12</v>
      </c>
      <c r="BJ114" s="18" t="str">
        <f t="shared" si="136"/>
        <v>朱霞</v>
      </c>
      <c r="BK114" s="26">
        <f t="shared" si="162"/>
        <v>5.3999999999999995</v>
      </c>
      <c r="BL114" s="18" t="str">
        <f t="shared" si="137"/>
        <v>黄金华</v>
      </c>
      <c r="BM114" s="26">
        <f t="shared" si="163"/>
        <v>5.3999999999999995</v>
      </c>
      <c r="BN114" s="18" t="str">
        <f t="shared" si="138"/>
        <v>程长寿</v>
      </c>
      <c r="BO114" s="26">
        <f t="shared" si="188"/>
        <v>5.4</v>
      </c>
      <c r="BP114" s="18" t="str">
        <f t="shared" si="139"/>
        <v>兰阿布</v>
      </c>
      <c r="BQ114" s="26">
        <f t="shared" si="189"/>
        <v>0</v>
      </c>
      <c r="BR114" s="18" t="str">
        <f t="shared" si="140"/>
        <v>郑富全</v>
      </c>
      <c r="BS114" s="26">
        <f t="shared" si="190"/>
        <v>5.4</v>
      </c>
      <c r="BT114" s="18" t="str">
        <f t="shared" si="141"/>
        <v>卢祥</v>
      </c>
      <c r="BU114" s="26">
        <f t="shared" si="191"/>
        <v>5.4</v>
      </c>
      <c r="BV114" s="18">
        <f t="shared" si="142"/>
        <v>12</v>
      </c>
      <c r="BW114" s="18" t="str">
        <f t="shared" si="143"/>
        <v>朱霞</v>
      </c>
      <c r="BX114" s="26">
        <f t="shared" si="164"/>
        <v>9</v>
      </c>
      <c r="BY114" s="18" t="str">
        <f t="shared" si="144"/>
        <v>黄金华</v>
      </c>
      <c r="BZ114" s="26">
        <f t="shared" si="165"/>
        <v>9</v>
      </c>
      <c r="CA114" s="18" t="str">
        <f t="shared" si="145"/>
        <v>程长寿</v>
      </c>
      <c r="CB114" s="26">
        <f t="shared" si="166"/>
        <v>9</v>
      </c>
      <c r="CC114" s="18" t="str">
        <f t="shared" si="146"/>
        <v>兰阿布</v>
      </c>
      <c r="CD114" s="26">
        <f t="shared" si="167"/>
        <v>0</v>
      </c>
      <c r="CE114" s="18" t="str">
        <f t="shared" si="147"/>
        <v>郑富全</v>
      </c>
      <c r="CF114" s="26">
        <f t="shared" si="168"/>
        <v>9</v>
      </c>
      <c r="CG114" s="18" t="str">
        <f t="shared" si="148"/>
        <v>卢祥</v>
      </c>
      <c r="CH114" s="26">
        <f t="shared" si="169"/>
        <v>9</v>
      </c>
      <c r="CI114" s="18">
        <f t="shared" si="149"/>
        <v>12</v>
      </c>
      <c r="CJ114" s="18" t="str">
        <f t="shared" si="150"/>
        <v>朱霞</v>
      </c>
      <c r="CK114" s="26">
        <f t="shared" si="170"/>
        <v>9</v>
      </c>
      <c r="CL114" s="18" t="str">
        <f t="shared" si="151"/>
        <v>黄金华</v>
      </c>
      <c r="CM114" s="26">
        <f t="shared" si="171"/>
        <v>9</v>
      </c>
      <c r="CN114" s="18" t="str">
        <f t="shared" si="152"/>
        <v>程长寿</v>
      </c>
      <c r="CO114" s="26">
        <f t="shared" si="172"/>
        <v>9</v>
      </c>
      <c r="CP114" s="18" t="str">
        <f t="shared" si="153"/>
        <v>兰阿布</v>
      </c>
      <c r="CQ114" s="26">
        <f t="shared" si="173"/>
        <v>0</v>
      </c>
      <c r="CR114" s="18" t="str">
        <f t="shared" si="154"/>
        <v>郑富全</v>
      </c>
      <c r="CS114" s="26">
        <f t="shared" si="174"/>
        <v>9</v>
      </c>
      <c r="CT114" s="18" t="str">
        <f t="shared" si="155"/>
        <v>卢祥</v>
      </c>
      <c r="CU114" s="26">
        <f t="shared" si="175"/>
        <v>9</v>
      </c>
    </row>
    <row r="115" spans="1:99" s="2" customFormat="1" ht="15.75">
      <c r="A115" s="42" t="s">
        <v>855</v>
      </c>
      <c r="B115" s="40" t="s">
        <v>291</v>
      </c>
      <c r="C115" s="59" t="s">
        <v>44</v>
      </c>
      <c r="D115" s="9" t="s">
        <v>8</v>
      </c>
      <c r="E115" s="8" t="str">
        <f t="shared" si="103"/>
        <v/>
      </c>
      <c r="F115" s="9" t="str">
        <f t="shared" si="104"/>
        <v/>
      </c>
      <c r="G115" s="10" t="str">
        <f t="shared" si="105"/>
        <v/>
      </c>
      <c r="H115" s="10">
        <f t="shared" si="106"/>
        <v>103</v>
      </c>
      <c r="I115" s="10">
        <f t="shared" si="107"/>
        <v>76</v>
      </c>
      <c r="J115" s="10">
        <f t="shared" si="108"/>
        <v>109</v>
      </c>
      <c r="K115" s="16">
        <f t="shared" si="109"/>
        <v>42</v>
      </c>
      <c r="L115" s="10">
        <f t="shared" si="110"/>
        <v>70.5</v>
      </c>
      <c r="M115" s="10">
        <f t="shared" si="111"/>
        <v>79.5</v>
      </c>
      <c r="N115" s="10">
        <f t="shared" si="112"/>
        <v>480</v>
      </c>
      <c r="O115" s="17" t="str">
        <f t="shared" si="113"/>
        <v>本科</v>
      </c>
      <c r="P115" s="18">
        <f>IF($D115="理科",IF(AND($N115&gt;=分数线!$C$2,$H115&gt;=分数线!$D$2),36,IF($H115&gt;=分数线!$D$2,18,0)),IF($D115="文科",IF(AND($N115&gt;=分数线!$C$3,$H115&gt;=分数线!$D$3),36,IF($H115&gt;=分数线!$D$3,18,0))))</f>
        <v>36</v>
      </c>
      <c r="Q115" s="18">
        <f>IF($D115="理科",IF(AND($N115&gt;=分数线!$C$2,I115&gt;=分数线!$E$2),36,IF(I115&gt;=分数线!$E$2,18,0)),IF($D115="文科",IF(AND($N115&gt;=分数线!$C$3,I115&gt;=分数线!$E$3),36,IF(I115&gt;=分数线!$E$3,18,0))))</f>
        <v>36</v>
      </c>
      <c r="R115" s="18">
        <f>IF($D115="理科",IF(AND($N115&gt;=分数线!$C$2,J115&gt;=分数线!$F$2),36,IF(J115&gt;=分数线!$F$2,18,0)),IF($D115="文科",IF(AND($N115&gt;=分数线!$C$3,J115&gt;=分数线!$F$3),36,IF(J115&gt;=分数线!$F$3,18,0))))</f>
        <v>36</v>
      </c>
      <c r="S115" s="18">
        <f>IF($D115="理科",IF(AND($N115&gt;=分数线!$C$2,K115&gt;=分数线!$G$2),36,IF(K115&gt;=分数线!$G$2,18,0)),IF($D115="文科",IF(AND($N115&gt;=分数线!$C$3,K115&gt;=分数线!$G$3),36,IF(K115&gt;=分数线!$G$3,18,0))))</f>
        <v>0</v>
      </c>
      <c r="T115" s="18">
        <f>IF($D115="理科",IF(AND($N115&gt;=分数线!$C$2,L115&gt;=分数线!$H$2),36,IF(L115&gt;=分数线!$H$2,18,0)),IF($D115="文科",IF(AND($N115&gt;=分数线!$C$3,L115&gt;=分数线!$H$3),36,IF(L115&gt;=分数线!$H$3,18,0))))</f>
        <v>36</v>
      </c>
      <c r="U115" s="18">
        <f>IF($D115="理科",IF(AND($N115&gt;=分数线!$C$2,M115&gt;=分数线!$I$2),36,IF(M115&gt;=分数线!$I$2,18,0)),IF($D115="文科",IF(AND($N115&gt;=分数线!$C$3,M115&gt;=分数线!$I$3),36,IF(M115&gt;=分数线!$I$3,18,0))))</f>
        <v>36</v>
      </c>
      <c r="V115" s="18">
        <f t="shared" si="114"/>
        <v>7</v>
      </c>
      <c r="W115" s="18" t="str">
        <f t="shared" si="115"/>
        <v>何苗</v>
      </c>
      <c r="X115" s="26">
        <f t="shared" si="156"/>
        <v>3.6</v>
      </c>
      <c r="Y115" s="18" t="str">
        <f t="shared" si="116"/>
        <v>杨周宇</v>
      </c>
      <c r="Z115" s="26">
        <f t="shared" si="157"/>
        <v>3.6</v>
      </c>
      <c r="AA115" s="18" t="str">
        <f t="shared" si="117"/>
        <v>胡昌燕</v>
      </c>
      <c r="AB115" s="26">
        <f t="shared" si="176"/>
        <v>3.6</v>
      </c>
      <c r="AC115" s="18" t="str">
        <f t="shared" si="118"/>
        <v>兰阿布</v>
      </c>
      <c r="AD115" s="26">
        <f t="shared" si="177"/>
        <v>0</v>
      </c>
      <c r="AE115" s="18" t="str">
        <f t="shared" si="119"/>
        <v>李荣鑫</v>
      </c>
      <c r="AF115" s="26">
        <f t="shared" si="178"/>
        <v>3.6</v>
      </c>
      <c r="AG115" s="18" t="str">
        <f t="shared" si="120"/>
        <v>辜英琼</v>
      </c>
      <c r="AH115" s="26">
        <f t="shared" si="179"/>
        <v>3.6</v>
      </c>
      <c r="AI115" s="18" t="str">
        <f t="shared" si="121"/>
        <v>7</v>
      </c>
      <c r="AJ115" s="18" t="str">
        <f t="shared" si="122"/>
        <v>何苗</v>
      </c>
      <c r="AK115" s="26">
        <f t="shared" si="158"/>
        <v>3.6</v>
      </c>
      <c r="AL115" s="18" t="str">
        <f t="shared" si="123"/>
        <v>杨周宇</v>
      </c>
      <c r="AM115" s="26">
        <f t="shared" si="159"/>
        <v>3.6</v>
      </c>
      <c r="AN115" s="18" t="str">
        <f t="shared" si="124"/>
        <v>胡昌燕</v>
      </c>
      <c r="AO115" s="26">
        <f t="shared" si="180"/>
        <v>3.6</v>
      </c>
      <c r="AP115" s="18" t="str">
        <f t="shared" si="125"/>
        <v>兰阿布</v>
      </c>
      <c r="AQ115" s="26">
        <f t="shared" si="181"/>
        <v>0</v>
      </c>
      <c r="AR115" s="18" t="str">
        <f t="shared" si="126"/>
        <v>李荣鑫</v>
      </c>
      <c r="AS115" s="26">
        <f t="shared" si="182"/>
        <v>3.6</v>
      </c>
      <c r="AT115" s="18" t="str">
        <f t="shared" si="127"/>
        <v>辜英琼</v>
      </c>
      <c r="AU115" s="26">
        <f t="shared" si="183"/>
        <v>3.6</v>
      </c>
      <c r="AV115" s="18" t="str">
        <f t="shared" si="128"/>
        <v>7</v>
      </c>
      <c r="AW115" s="18" t="str">
        <f t="shared" si="129"/>
        <v>何光红</v>
      </c>
      <c r="AX115" s="26">
        <f t="shared" si="160"/>
        <v>5.3999999999999995</v>
      </c>
      <c r="AY115" s="18" t="str">
        <f t="shared" si="130"/>
        <v>徐万雄</v>
      </c>
      <c r="AZ115" s="26">
        <f t="shared" si="161"/>
        <v>5.3999999999999995</v>
      </c>
      <c r="BA115" s="18" t="str">
        <f t="shared" si="131"/>
        <v>胡昌燕</v>
      </c>
      <c r="BB115" s="26">
        <f t="shared" si="184"/>
        <v>5.4</v>
      </c>
      <c r="BC115" s="18" t="str">
        <f t="shared" si="132"/>
        <v>兰阿布</v>
      </c>
      <c r="BD115" s="26">
        <f t="shared" si="185"/>
        <v>0</v>
      </c>
      <c r="BE115" s="18" t="str">
        <f t="shared" si="133"/>
        <v>刘跃军</v>
      </c>
      <c r="BF115" s="26">
        <f t="shared" si="186"/>
        <v>5.4</v>
      </c>
      <c r="BG115" s="18" t="str">
        <f t="shared" si="134"/>
        <v>杨建</v>
      </c>
      <c r="BH115" s="26">
        <f t="shared" si="187"/>
        <v>5.4</v>
      </c>
      <c r="BI115" s="18">
        <f t="shared" si="135"/>
        <v>7</v>
      </c>
      <c r="BJ115" s="18" t="str">
        <f t="shared" si="136"/>
        <v>何光红</v>
      </c>
      <c r="BK115" s="26">
        <f t="shared" si="162"/>
        <v>5.3999999999999995</v>
      </c>
      <c r="BL115" s="18" t="str">
        <f t="shared" si="137"/>
        <v>徐万雄</v>
      </c>
      <c r="BM115" s="26">
        <f t="shared" si="163"/>
        <v>5.3999999999999995</v>
      </c>
      <c r="BN115" s="18" t="str">
        <f t="shared" si="138"/>
        <v>胡昌燕</v>
      </c>
      <c r="BO115" s="26">
        <f t="shared" si="188"/>
        <v>5.4</v>
      </c>
      <c r="BP115" s="18" t="str">
        <f t="shared" si="139"/>
        <v>兰阿布</v>
      </c>
      <c r="BQ115" s="26">
        <f t="shared" si="189"/>
        <v>0</v>
      </c>
      <c r="BR115" s="18" t="str">
        <f t="shared" si="140"/>
        <v>刘跃军</v>
      </c>
      <c r="BS115" s="26">
        <f t="shared" si="190"/>
        <v>5.4</v>
      </c>
      <c r="BT115" s="18" t="str">
        <f t="shared" si="141"/>
        <v>杨建</v>
      </c>
      <c r="BU115" s="26">
        <f t="shared" si="191"/>
        <v>5.4</v>
      </c>
      <c r="BV115" s="18">
        <f t="shared" si="142"/>
        <v>7</v>
      </c>
      <c r="BW115" s="18" t="str">
        <f t="shared" si="143"/>
        <v>何光红</v>
      </c>
      <c r="BX115" s="26">
        <f t="shared" si="164"/>
        <v>9</v>
      </c>
      <c r="BY115" s="18" t="str">
        <f t="shared" si="144"/>
        <v>潘勇</v>
      </c>
      <c r="BZ115" s="26">
        <f t="shared" si="165"/>
        <v>9</v>
      </c>
      <c r="CA115" s="18" t="str">
        <f t="shared" si="145"/>
        <v>胡昌燕</v>
      </c>
      <c r="CB115" s="26">
        <f t="shared" si="166"/>
        <v>9</v>
      </c>
      <c r="CC115" s="18" t="str">
        <f t="shared" si="146"/>
        <v>兰阿布</v>
      </c>
      <c r="CD115" s="26">
        <f t="shared" si="167"/>
        <v>0</v>
      </c>
      <c r="CE115" s="18" t="str">
        <f t="shared" si="147"/>
        <v>刘厚江</v>
      </c>
      <c r="CF115" s="26">
        <f t="shared" si="168"/>
        <v>9</v>
      </c>
      <c r="CG115" s="18" t="str">
        <f t="shared" si="148"/>
        <v>杨建</v>
      </c>
      <c r="CH115" s="26">
        <f t="shared" si="169"/>
        <v>9</v>
      </c>
      <c r="CI115" s="18">
        <f t="shared" si="149"/>
        <v>7</v>
      </c>
      <c r="CJ115" s="18" t="str">
        <f t="shared" si="150"/>
        <v>何光红</v>
      </c>
      <c r="CK115" s="26">
        <f t="shared" si="170"/>
        <v>9</v>
      </c>
      <c r="CL115" s="18" t="str">
        <f t="shared" si="151"/>
        <v>潘勇</v>
      </c>
      <c r="CM115" s="26">
        <f t="shared" si="171"/>
        <v>9</v>
      </c>
      <c r="CN115" s="18" t="str">
        <f t="shared" si="152"/>
        <v>胡昌燕</v>
      </c>
      <c r="CO115" s="26">
        <f t="shared" si="172"/>
        <v>9</v>
      </c>
      <c r="CP115" s="18" t="str">
        <f t="shared" si="153"/>
        <v>兰阿布</v>
      </c>
      <c r="CQ115" s="26">
        <f t="shared" si="173"/>
        <v>0</v>
      </c>
      <c r="CR115" s="18" t="str">
        <f t="shared" si="154"/>
        <v>刘厚江</v>
      </c>
      <c r="CS115" s="26">
        <f t="shared" si="174"/>
        <v>9</v>
      </c>
      <c r="CT115" s="18" t="str">
        <f t="shared" si="155"/>
        <v>杨建</v>
      </c>
      <c r="CU115" s="26">
        <f t="shared" si="175"/>
        <v>9</v>
      </c>
    </row>
    <row r="116" spans="1:99" s="2" customFormat="1" ht="15.75">
      <c r="A116" s="42" t="s">
        <v>856</v>
      </c>
      <c r="B116" s="40" t="s">
        <v>292</v>
      </c>
      <c r="C116" s="59" t="s">
        <v>44</v>
      </c>
      <c r="D116" s="9" t="s">
        <v>8</v>
      </c>
      <c r="E116" s="8" t="str">
        <f t="shared" si="103"/>
        <v/>
      </c>
      <c r="F116" s="9">
        <f t="shared" si="104"/>
        <v>1</v>
      </c>
      <c r="G116" s="10" t="str">
        <f t="shared" si="105"/>
        <v/>
      </c>
      <c r="H116" s="10">
        <f t="shared" si="106"/>
        <v>113</v>
      </c>
      <c r="I116" s="10">
        <f t="shared" si="107"/>
        <v>83</v>
      </c>
      <c r="J116" s="10">
        <f t="shared" si="108"/>
        <v>107</v>
      </c>
      <c r="K116" s="16">
        <f t="shared" si="109"/>
        <v>48.5</v>
      </c>
      <c r="L116" s="10">
        <f t="shared" si="110"/>
        <v>70</v>
      </c>
      <c r="M116" s="10">
        <f t="shared" si="111"/>
        <v>58.5</v>
      </c>
      <c r="N116" s="10">
        <f t="shared" si="112"/>
        <v>480</v>
      </c>
      <c r="O116" s="17" t="str">
        <f t="shared" si="113"/>
        <v>本科</v>
      </c>
      <c r="P116" s="18">
        <f>IF($D116="理科",IF(AND($N116&gt;=分数线!$C$2,$H116&gt;=分数线!$D$2),36,IF($H116&gt;=分数线!$D$2,18,0)),IF($D116="文科",IF(AND($N116&gt;=分数线!$C$3,$H116&gt;=分数线!$D$3),36,IF($H116&gt;=分数线!$D$3,18,0))))</f>
        <v>36</v>
      </c>
      <c r="Q116" s="18">
        <f>IF($D116="理科",IF(AND($N116&gt;=分数线!$C$2,I116&gt;=分数线!$E$2),36,IF(I116&gt;=分数线!$E$2,18,0)),IF($D116="文科",IF(AND($N116&gt;=分数线!$C$3,I116&gt;=分数线!$E$3),36,IF(I116&gt;=分数线!$E$3,18,0))))</f>
        <v>36</v>
      </c>
      <c r="R116" s="18">
        <f>IF($D116="理科",IF(AND($N116&gt;=分数线!$C$2,J116&gt;=分数线!$F$2),36,IF(J116&gt;=分数线!$F$2,18,0)),IF($D116="文科",IF(AND($N116&gt;=分数线!$C$3,J116&gt;=分数线!$F$3),36,IF(J116&gt;=分数线!$F$3,18,0))))</f>
        <v>36</v>
      </c>
      <c r="S116" s="18">
        <f>IF($D116="理科",IF(AND($N116&gt;=分数线!$C$2,K116&gt;=分数线!$G$2),36,IF(K116&gt;=分数线!$G$2,18,0)),IF($D116="文科",IF(AND($N116&gt;=分数线!$C$3,K116&gt;=分数线!$G$3),36,IF(K116&gt;=分数线!$G$3,18,0))))</f>
        <v>36</v>
      </c>
      <c r="T116" s="18">
        <f>IF($D116="理科",IF(AND($N116&gt;=分数线!$C$2,L116&gt;=分数线!$H$2),36,IF(L116&gt;=分数线!$H$2,18,0)),IF($D116="文科",IF(AND($N116&gt;=分数线!$C$3,L116&gt;=分数线!$H$3),36,IF(L116&gt;=分数线!$H$3,18,0))))</f>
        <v>36</v>
      </c>
      <c r="U116" s="18">
        <f>IF($D116="理科",IF(AND($N116&gt;=分数线!$C$2,M116&gt;=分数线!$I$2),36,IF(M116&gt;=分数线!$I$2,18,0)),IF($D116="文科",IF(AND($N116&gt;=分数线!$C$3,M116&gt;=分数线!$I$3),36,IF(M116&gt;=分数线!$I$3,18,0))))</f>
        <v>0</v>
      </c>
      <c r="V116" s="18">
        <f t="shared" si="114"/>
        <v>12</v>
      </c>
      <c r="W116" s="18" t="str">
        <f t="shared" si="115"/>
        <v>何苗</v>
      </c>
      <c r="X116" s="26">
        <f t="shared" si="156"/>
        <v>3.6</v>
      </c>
      <c r="Y116" s="18" t="str">
        <f t="shared" si="116"/>
        <v>黄金华</v>
      </c>
      <c r="Z116" s="26">
        <f t="shared" si="157"/>
        <v>3.6</v>
      </c>
      <c r="AA116" s="18" t="str">
        <f t="shared" si="117"/>
        <v>聂艳梅</v>
      </c>
      <c r="AB116" s="26">
        <f t="shared" si="176"/>
        <v>3.6</v>
      </c>
      <c r="AC116" s="18" t="str">
        <f t="shared" si="118"/>
        <v>兰阿布</v>
      </c>
      <c r="AD116" s="26">
        <f t="shared" si="177"/>
        <v>3.6</v>
      </c>
      <c r="AE116" s="18" t="str">
        <f t="shared" si="119"/>
        <v>郑富全</v>
      </c>
      <c r="AF116" s="26">
        <f t="shared" si="178"/>
        <v>3.6</v>
      </c>
      <c r="AG116" s="18" t="str">
        <f t="shared" si="120"/>
        <v>卢祥</v>
      </c>
      <c r="AH116" s="26">
        <f t="shared" si="179"/>
        <v>0</v>
      </c>
      <c r="AI116" s="18" t="str">
        <f t="shared" si="121"/>
        <v>12</v>
      </c>
      <c r="AJ116" s="18" t="str">
        <f t="shared" si="122"/>
        <v>何苗</v>
      </c>
      <c r="AK116" s="26">
        <f t="shared" si="158"/>
        <v>3.6</v>
      </c>
      <c r="AL116" s="18" t="str">
        <f t="shared" si="123"/>
        <v>黄金华</v>
      </c>
      <c r="AM116" s="26">
        <f t="shared" si="159"/>
        <v>3.6</v>
      </c>
      <c r="AN116" s="18" t="str">
        <f t="shared" si="124"/>
        <v>聂艳梅</v>
      </c>
      <c r="AO116" s="26">
        <f t="shared" si="180"/>
        <v>3.6</v>
      </c>
      <c r="AP116" s="18" t="str">
        <f t="shared" si="125"/>
        <v>兰阿布</v>
      </c>
      <c r="AQ116" s="26">
        <f t="shared" si="181"/>
        <v>3.6</v>
      </c>
      <c r="AR116" s="18" t="str">
        <f t="shared" si="126"/>
        <v>郑富全</v>
      </c>
      <c r="AS116" s="26">
        <f t="shared" si="182"/>
        <v>3.6</v>
      </c>
      <c r="AT116" s="18" t="str">
        <f t="shared" si="127"/>
        <v>卢祥</v>
      </c>
      <c r="AU116" s="26">
        <f t="shared" si="183"/>
        <v>0</v>
      </c>
      <c r="AV116" s="18" t="str">
        <f t="shared" si="128"/>
        <v>12</v>
      </c>
      <c r="AW116" s="18" t="str">
        <f t="shared" si="129"/>
        <v>朱霞</v>
      </c>
      <c r="AX116" s="26">
        <f t="shared" si="160"/>
        <v>5.3999999999999995</v>
      </c>
      <c r="AY116" s="18" t="str">
        <f t="shared" si="130"/>
        <v>黄金华</v>
      </c>
      <c r="AZ116" s="26">
        <f t="shared" si="161"/>
        <v>5.3999999999999995</v>
      </c>
      <c r="BA116" s="18" t="str">
        <f t="shared" si="131"/>
        <v>程长寿</v>
      </c>
      <c r="BB116" s="26">
        <f t="shared" si="184"/>
        <v>5.4</v>
      </c>
      <c r="BC116" s="18" t="str">
        <f t="shared" si="132"/>
        <v>兰阿布</v>
      </c>
      <c r="BD116" s="26">
        <f t="shared" si="185"/>
        <v>5.4</v>
      </c>
      <c r="BE116" s="18" t="str">
        <f t="shared" si="133"/>
        <v>郑富全</v>
      </c>
      <c r="BF116" s="26">
        <f t="shared" si="186"/>
        <v>5.4</v>
      </c>
      <c r="BG116" s="18" t="str">
        <f t="shared" si="134"/>
        <v>卢祥</v>
      </c>
      <c r="BH116" s="26">
        <f t="shared" si="187"/>
        <v>0</v>
      </c>
      <c r="BI116" s="18">
        <f t="shared" si="135"/>
        <v>12</v>
      </c>
      <c r="BJ116" s="18" t="str">
        <f t="shared" si="136"/>
        <v>朱霞</v>
      </c>
      <c r="BK116" s="26">
        <f t="shared" si="162"/>
        <v>5.3999999999999995</v>
      </c>
      <c r="BL116" s="18" t="str">
        <f t="shared" si="137"/>
        <v>黄金华</v>
      </c>
      <c r="BM116" s="26">
        <f t="shared" si="163"/>
        <v>5.3999999999999995</v>
      </c>
      <c r="BN116" s="18" t="str">
        <f t="shared" si="138"/>
        <v>程长寿</v>
      </c>
      <c r="BO116" s="26">
        <f t="shared" si="188"/>
        <v>5.4</v>
      </c>
      <c r="BP116" s="18" t="str">
        <f t="shared" si="139"/>
        <v>兰阿布</v>
      </c>
      <c r="BQ116" s="26">
        <f t="shared" si="189"/>
        <v>5.4</v>
      </c>
      <c r="BR116" s="18" t="str">
        <f t="shared" si="140"/>
        <v>郑富全</v>
      </c>
      <c r="BS116" s="26">
        <f t="shared" si="190"/>
        <v>5.4</v>
      </c>
      <c r="BT116" s="18" t="str">
        <f t="shared" si="141"/>
        <v>卢祥</v>
      </c>
      <c r="BU116" s="26">
        <f t="shared" si="191"/>
        <v>0</v>
      </c>
      <c r="BV116" s="18">
        <f t="shared" si="142"/>
        <v>12</v>
      </c>
      <c r="BW116" s="18" t="str">
        <f t="shared" si="143"/>
        <v>朱霞</v>
      </c>
      <c r="BX116" s="26">
        <f t="shared" si="164"/>
        <v>9</v>
      </c>
      <c r="BY116" s="18" t="str">
        <f t="shared" si="144"/>
        <v>黄金华</v>
      </c>
      <c r="BZ116" s="26">
        <f t="shared" si="165"/>
        <v>9</v>
      </c>
      <c r="CA116" s="18" t="str">
        <f t="shared" si="145"/>
        <v>程长寿</v>
      </c>
      <c r="CB116" s="26">
        <f t="shared" si="166"/>
        <v>9</v>
      </c>
      <c r="CC116" s="18" t="str">
        <f t="shared" si="146"/>
        <v>兰阿布</v>
      </c>
      <c r="CD116" s="26">
        <f t="shared" si="167"/>
        <v>9</v>
      </c>
      <c r="CE116" s="18" t="str">
        <f t="shared" si="147"/>
        <v>郑富全</v>
      </c>
      <c r="CF116" s="26">
        <f t="shared" si="168"/>
        <v>9</v>
      </c>
      <c r="CG116" s="18" t="str">
        <f t="shared" si="148"/>
        <v>卢祥</v>
      </c>
      <c r="CH116" s="26">
        <f t="shared" si="169"/>
        <v>0</v>
      </c>
      <c r="CI116" s="18">
        <f t="shared" si="149"/>
        <v>12</v>
      </c>
      <c r="CJ116" s="18" t="str">
        <f t="shared" si="150"/>
        <v>朱霞</v>
      </c>
      <c r="CK116" s="26">
        <f t="shared" si="170"/>
        <v>9</v>
      </c>
      <c r="CL116" s="18" t="str">
        <f t="shared" si="151"/>
        <v>黄金华</v>
      </c>
      <c r="CM116" s="26">
        <f t="shared" si="171"/>
        <v>9</v>
      </c>
      <c r="CN116" s="18" t="str">
        <f t="shared" si="152"/>
        <v>程长寿</v>
      </c>
      <c r="CO116" s="26">
        <f t="shared" si="172"/>
        <v>9</v>
      </c>
      <c r="CP116" s="18" t="str">
        <f t="shared" si="153"/>
        <v>兰阿布</v>
      </c>
      <c r="CQ116" s="26">
        <f t="shared" si="173"/>
        <v>9</v>
      </c>
      <c r="CR116" s="18" t="str">
        <f t="shared" si="154"/>
        <v>郑富全</v>
      </c>
      <c r="CS116" s="26">
        <f t="shared" si="174"/>
        <v>9</v>
      </c>
      <c r="CT116" s="18" t="str">
        <f t="shared" si="155"/>
        <v>卢祥</v>
      </c>
      <c r="CU116" s="26">
        <f t="shared" si="175"/>
        <v>0</v>
      </c>
    </row>
    <row r="117" spans="1:99" s="2" customFormat="1" ht="15.75">
      <c r="A117" s="42" t="s">
        <v>857</v>
      </c>
      <c r="B117" s="40" t="s">
        <v>293</v>
      </c>
      <c r="C117" s="59" t="s">
        <v>44</v>
      </c>
      <c r="D117" s="9" t="s">
        <v>8</v>
      </c>
      <c r="E117" s="8" t="str">
        <f t="shared" si="103"/>
        <v/>
      </c>
      <c r="F117" s="9">
        <f t="shared" si="104"/>
        <v>1</v>
      </c>
      <c r="G117" s="10">
        <f t="shared" si="105"/>
        <v>1</v>
      </c>
      <c r="H117" s="10">
        <f t="shared" si="106"/>
        <v>102</v>
      </c>
      <c r="I117" s="10">
        <f t="shared" si="107"/>
        <v>110</v>
      </c>
      <c r="J117" s="10">
        <f t="shared" si="108"/>
        <v>72</v>
      </c>
      <c r="K117" s="16">
        <f t="shared" si="109"/>
        <v>72.5</v>
      </c>
      <c r="L117" s="10">
        <f t="shared" si="110"/>
        <v>48</v>
      </c>
      <c r="M117" s="10">
        <f t="shared" si="111"/>
        <v>74</v>
      </c>
      <c r="N117" s="10">
        <f t="shared" si="112"/>
        <v>479</v>
      </c>
      <c r="O117" s="17" t="str">
        <f t="shared" si="113"/>
        <v>本科</v>
      </c>
      <c r="P117" s="18">
        <f>IF($D117="理科",IF(AND($N117&gt;=分数线!$C$2,$H117&gt;=分数线!$D$2),36,IF($H117&gt;=分数线!$D$2,18,0)),IF($D117="文科",IF(AND($N117&gt;=分数线!$C$3,$H117&gt;=分数线!$D$3),36,IF($H117&gt;=分数线!$D$3,18,0))))</f>
        <v>0</v>
      </c>
      <c r="Q117" s="18">
        <f>IF($D117="理科",IF(AND($N117&gt;=分数线!$C$2,I117&gt;=分数线!$E$2),36,IF(I117&gt;=分数线!$E$2,18,0)),IF($D117="文科",IF(AND($N117&gt;=分数线!$C$3,I117&gt;=分数线!$E$3),36,IF(I117&gt;=分数线!$E$3,18,0))))</f>
        <v>36</v>
      </c>
      <c r="R117" s="18">
        <f>IF($D117="理科",IF(AND($N117&gt;=分数线!$C$2,J117&gt;=分数线!$F$2),36,IF(J117&gt;=分数线!$F$2,18,0)),IF($D117="文科",IF(AND($N117&gt;=分数线!$C$3,J117&gt;=分数线!$F$3),36,IF(J117&gt;=分数线!$F$3,18,0))))</f>
        <v>0</v>
      </c>
      <c r="S117" s="18">
        <f>IF($D117="理科",IF(AND($N117&gt;=分数线!$C$2,K117&gt;=分数线!$G$2),36,IF(K117&gt;=分数线!$G$2,18,0)),IF($D117="文科",IF(AND($N117&gt;=分数线!$C$3,K117&gt;=分数线!$G$3),36,IF(K117&gt;=分数线!$G$3,18,0))))</f>
        <v>36</v>
      </c>
      <c r="T117" s="18">
        <f>IF($D117="理科",IF(AND($N117&gt;=分数线!$C$2,L117&gt;=分数线!$H$2),36,IF(L117&gt;=分数线!$H$2,18,0)),IF($D117="文科",IF(AND($N117&gt;=分数线!$C$3,L117&gt;=分数线!$H$3),36,IF(L117&gt;=分数线!$H$3,18,0))))</f>
        <v>0</v>
      </c>
      <c r="U117" s="18">
        <f>IF($D117="理科",IF(AND($N117&gt;=分数线!$C$2,M117&gt;=分数线!$I$2),36,IF(M117&gt;=分数线!$I$2,18,0)),IF($D117="文科",IF(AND($N117&gt;=分数线!$C$3,M117&gt;=分数线!$I$3),36,IF(M117&gt;=分数线!$I$3,18,0))))</f>
        <v>36</v>
      </c>
      <c r="V117" s="18">
        <f t="shared" si="114"/>
        <v>11</v>
      </c>
      <c r="W117" s="18" t="str">
        <f t="shared" si="115"/>
        <v>张玉婷</v>
      </c>
      <c r="X117" s="26">
        <f t="shared" si="156"/>
        <v>0</v>
      </c>
      <c r="Y117" s="18" t="str">
        <f t="shared" si="116"/>
        <v>胡付松</v>
      </c>
      <c r="Z117" s="26">
        <f t="shared" si="157"/>
        <v>3.6</v>
      </c>
      <c r="AA117" s="18" t="str">
        <f t="shared" si="117"/>
        <v>向翠琳</v>
      </c>
      <c r="AB117" s="26">
        <f t="shared" si="176"/>
        <v>0</v>
      </c>
      <c r="AC117" s="18" t="str">
        <f t="shared" si="118"/>
        <v>郑永朝</v>
      </c>
      <c r="AD117" s="26">
        <f t="shared" si="177"/>
        <v>3.6</v>
      </c>
      <c r="AE117" s="18" t="str">
        <f t="shared" si="119"/>
        <v>叶仁群</v>
      </c>
      <c r="AF117" s="26">
        <f t="shared" si="178"/>
        <v>0</v>
      </c>
      <c r="AG117" s="18" t="str">
        <f t="shared" si="120"/>
        <v>辜英琼</v>
      </c>
      <c r="AH117" s="26">
        <f t="shared" si="179"/>
        <v>3.6</v>
      </c>
      <c r="AI117" s="18" t="str">
        <f t="shared" si="121"/>
        <v>11</v>
      </c>
      <c r="AJ117" s="18" t="str">
        <f t="shared" si="122"/>
        <v>张玉婷</v>
      </c>
      <c r="AK117" s="26">
        <f t="shared" si="158"/>
        <v>0</v>
      </c>
      <c r="AL117" s="18" t="str">
        <f t="shared" si="123"/>
        <v>胡付松</v>
      </c>
      <c r="AM117" s="26">
        <f t="shared" si="159"/>
        <v>3.6</v>
      </c>
      <c r="AN117" s="18" t="str">
        <f t="shared" si="124"/>
        <v>向翠琳</v>
      </c>
      <c r="AO117" s="26">
        <f t="shared" si="180"/>
        <v>0</v>
      </c>
      <c r="AP117" s="18" t="str">
        <f t="shared" si="125"/>
        <v>郑永朝</v>
      </c>
      <c r="AQ117" s="26">
        <f t="shared" si="181"/>
        <v>3.6</v>
      </c>
      <c r="AR117" s="18" t="str">
        <f t="shared" si="126"/>
        <v>叶仁群</v>
      </c>
      <c r="AS117" s="26">
        <f t="shared" si="182"/>
        <v>0</v>
      </c>
      <c r="AT117" s="18" t="str">
        <f t="shared" si="127"/>
        <v>辜英琼</v>
      </c>
      <c r="AU117" s="26">
        <f t="shared" si="183"/>
        <v>3.6</v>
      </c>
      <c r="AV117" s="18" t="str">
        <f t="shared" si="128"/>
        <v>11</v>
      </c>
      <c r="AW117" s="18" t="str">
        <f t="shared" si="129"/>
        <v>张玉婷</v>
      </c>
      <c r="AX117" s="26">
        <f t="shared" si="160"/>
        <v>0</v>
      </c>
      <c r="AY117" s="18" t="str">
        <f t="shared" si="130"/>
        <v>胡付松</v>
      </c>
      <c r="AZ117" s="26">
        <f t="shared" si="161"/>
        <v>5.3999999999999995</v>
      </c>
      <c r="BA117" s="18" t="str">
        <f t="shared" si="131"/>
        <v>程长寿</v>
      </c>
      <c r="BB117" s="26">
        <f t="shared" si="184"/>
        <v>0</v>
      </c>
      <c r="BC117" s="18" t="str">
        <f t="shared" si="132"/>
        <v>郑永朝</v>
      </c>
      <c r="BD117" s="26">
        <f t="shared" si="185"/>
        <v>5.4</v>
      </c>
      <c r="BE117" s="18" t="str">
        <f t="shared" si="133"/>
        <v>叶仁群</v>
      </c>
      <c r="BF117" s="26">
        <f t="shared" si="186"/>
        <v>0</v>
      </c>
      <c r="BG117" s="18" t="str">
        <f t="shared" si="134"/>
        <v>杨建</v>
      </c>
      <c r="BH117" s="26">
        <f t="shared" si="187"/>
        <v>5.4</v>
      </c>
      <c r="BI117" s="18">
        <f t="shared" si="135"/>
        <v>11</v>
      </c>
      <c r="BJ117" s="18" t="str">
        <f t="shared" si="136"/>
        <v>张玉婷</v>
      </c>
      <c r="BK117" s="26">
        <f t="shared" si="162"/>
        <v>0</v>
      </c>
      <c r="BL117" s="18" t="str">
        <f t="shared" si="137"/>
        <v>胡付松</v>
      </c>
      <c r="BM117" s="26">
        <f t="shared" si="163"/>
        <v>5.3999999999999995</v>
      </c>
      <c r="BN117" s="18" t="str">
        <f t="shared" si="138"/>
        <v>程长寿</v>
      </c>
      <c r="BO117" s="26">
        <f t="shared" si="188"/>
        <v>0</v>
      </c>
      <c r="BP117" s="18" t="str">
        <f t="shared" si="139"/>
        <v>郑永朝</v>
      </c>
      <c r="BQ117" s="26">
        <f t="shared" si="189"/>
        <v>5.4</v>
      </c>
      <c r="BR117" s="18" t="str">
        <f t="shared" si="140"/>
        <v>叶仁群</v>
      </c>
      <c r="BS117" s="26">
        <f t="shared" si="190"/>
        <v>0</v>
      </c>
      <c r="BT117" s="18" t="str">
        <f t="shared" si="141"/>
        <v>田友米</v>
      </c>
      <c r="BU117" s="26">
        <f t="shared" si="191"/>
        <v>5.4</v>
      </c>
      <c r="BV117" s="18">
        <f t="shared" si="142"/>
        <v>11</v>
      </c>
      <c r="BW117" s="18" t="str">
        <f t="shared" si="143"/>
        <v>张玉婷</v>
      </c>
      <c r="BX117" s="26">
        <f t="shared" si="164"/>
        <v>0</v>
      </c>
      <c r="BY117" s="18" t="str">
        <f t="shared" si="144"/>
        <v>胡付松</v>
      </c>
      <c r="BZ117" s="26">
        <f t="shared" si="165"/>
        <v>9</v>
      </c>
      <c r="CA117" s="18" t="str">
        <f t="shared" si="145"/>
        <v>程长寿</v>
      </c>
      <c r="CB117" s="26">
        <f t="shared" si="166"/>
        <v>0</v>
      </c>
      <c r="CC117" s="18" t="str">
        <f t="shared" si="146"/>
        <v>王友春</v>
      </c>
      <c r="CD117" s="26">
        <f t="shared" si="167"/>
        <v>9</v>
      </c>
      <c r="CE117" s="18" t="str">
        <f t="shared" si="147"/>
        <v>叶仁群</v>
      </c>
      <c r="CF117" s="26">
        <f t="shared" si="168"/>
        <v>0</v>
      </c>
      <c r="CG117" s="18" t="str">
        <f t="shared" si="148"/>
        <v>田友米</v>
      </c>
      <c r="CH117" s="26">
        <f t="shared" si="169"/>
        <v>9</v>
      </c>
      <c r="CI117" s="18">
        <f t="shared" si="149"/>
        <v>11</v>
      </c>
      <c r="CJ117" s="18" t="str">
        <f t="shared" si="150"/>
        <v>张玉婷</v>
      </c>
      <c r="CK117" s="26">
        <f t="shared" si="170"/>
        <v>0</v>
      </c>
      <c r="CL117" s="18" t="str">
        <f t="shared" si="151"/>
        <v>胡付松</v>
      </c>
      <c r="CM117" s="26">
        <f t="shared" si="171"/>
        <v>9</v>
      </c>
      <c r="CN117" s="18" t="str">
        <f t="shared" si="152"/>
        <v>程长寿</v>
      </c>
      <c r="CO117" s="26">
        <f t="shared" si="172"/>
        <v>0</v>
      </c>
      <c r="CP117" s="18" t="str">
        <f t="shared" si="153"/>
        <v>王友春</v>
      </c>
      <c r="CQ117" s="26">
        <f t="shared" si="173"/>
        <v>9</v>
      </c>
      <c r="CR117" s="18" t="str">
        <f t="shared" si="154"/>
        <v>叶仁群</v>
      </c>
      <c r="CS117" s="26">
        <f t="shared" si="174"/>
        <v>0</v>
      </c>
      <c r="CT117" s="18" t="str">
        <f t="shared" si="155"/>
        <v>田友米</v>
      </c>
      <c r="CU117" s="26">
        <f t="shared" si="175"/>
        <v>9</v>
      </c>
    </row>
    <row r="118" spans="1:99" s="2" customFormat="1" ht="15.75">
      <c r="A118" s="42" t="s">
        <v>858</v>
      </c>
      <c r="B118" s="40" t="s">
        <v>294</v>
      </c>
      <c r="C118" s="59" t="s">
        <v>44</v>
      </c>
      <c r="D118" s="9" t="s">
        <v>8</v>
      </c>
      <c r="E118" s="8" t="str">
        <f t="shared" si="103"/>
        <v/>
      </c>
      <c r="F118" s="9">
        <f t="shared" si="104"/>
        <v>0.8</v>
      </c>
      <c r="G118" s="10" t="str">
        <f t="shared" si="105"/>
        <v/>
      </c>
      <c r="H118" s="10">
        <f t="shared" si="106"/>
        <v>109</v>
      </c>
      <c r="I118" s="10">
        <f t="shared" si="107"/>
        <v>81</v>
      </c>
      <c r="J118" s="10">
        <f t="shared" si="108"/>
        <v>106</v>
      </c>
      <c r="K118" s="16">
        <f t="shared" si="109"/>
        <v>49</v>
      </c>
      <c r="L118" s="10">
        <f t="shared" si="110"/>
        <v>66</v>
      </c>
      <c r="M118" s="10">
        <f t="shared" si="111"/>
        <v>66.5</v>
      </c>
      <c r="N118" s="10">
        <f t="shared" si="112"/>
        <v>478</v>
      </c>
      <c r="O118" s="17" t="str">
        <f t="shared" si="113"/>
        <v>本科</v>
      </c>
      <c r="P118" s="18">
        <f>IF($D118="理科",IF(AND($N118&gt;=分数线!$C$2,$H118&gt;=分数线!$D$2),36,IF($H118&gt;=分数线!$D$2,18,0)),IF($D118="文科",IF(AND($N118&gt;=分数线!$C$3,$H118&gt;=分数线!$D$3),36,IF($H118&gt;=分数线!$D$3,18,0))))</f>
        <v>36</v>
      </c>
      <c r="Q118" s="18">
        <f>IF($D118="理科",IF(AND($N118&gt;=分数线!$C$2,I118&gt;=分数线!$E$2),36,IF(I118&gt;=分数线!$E$2,18,0)),IF($D118="文科",IF(AND($N118&gt;=分数线!$C$3,I118&gt;=分数线!$E$3),36,IF(I118&gt;=分数线!$E$3,18,0))))</f>
        <v>36</v>
      </c>
      <c r="R118" s="18">
        <f>IF($D118="理科",IF(AND($N118&gt;=分数线!$C$2,J118&gt;=分数线!$F$2),36,IF(J118&gt;=分数线!$F$2,18,0)),IF($D118="文科",IF(AND($N118&gt;=分数线!$C$3,J118&gt;=分数线!$F$3),36,IF(J118&gt;=分数线!$F$3,18,0))))</f>
        <v>36</v>
      </c>
      <c r="S118" s="18">
        <f>IF($D118="理科",IF(AND($N118&gt;=分数线!$C$2,K118&gt;=分数线!$G$2),36,IF(K118&gt;=分数线!$G$2,18,0)),IF($D118="文科",IF(AND($N118&gt;=分数线!$C$3,K118&gt;=分数线!$G$3),36,IF(K118&gt;=分数线!$G$3,18,0))))</f>
        <v>36</v>
      </c>
      <c r="T118" s="18">
        <f>IF($D118="理科",IF(AND($N118&gt;=分数线!$C$2,L118&gt;=分数线!$H$2),36,IF(L118&gt;=分数线!$H$2,18,0)),IF($D118="文科",IF(AND($N118&gt;=分数线!$C$3,L118&gt;=分数线!$H$3),36,IF(L118&gt;=分数线!$H$3,18,0))))</f>
        <v>36</v>
      </c>
      <c r="U118" s="18">
        <f>IF($D118="理科",IF(AND($N118&gt;=分数线!$C$2,M118&gt;=分数线!$I$2),36,IF(M118&gt;=分数线!$I$2,18,0)),IF($D118="文科",IF(AND($N118&gt;=分数线!$C$3,M118&gt;=分数线!$I$3),36,IF(M118&gt;=分数线!$I$3,18,0))))</f>
        <v>0</v>
      </c>
      <c r="V118" s="18">
        <f t="shared" si="114"/>
        <v>10</v>
      </c>
      <c r="W118" s="18" t="str">
        <f t="shared" si="115"/>
        <v>向美娟</v>
      </c>
      <c r="X118" s="26">
        <f t="shared" si="156"/>
        <v>3.6</v>
      </c>
      <c r="Y118" s="18" t="str">
        <f t="shared" si="116"/>
        <v>徐万雄</v>
      </c>
      <c r="Z118" s="26">
        <f t="shared" si="157"/>
        <v>3.6</v>
      </c>
      <c r="AA118" s="18" t="str">
        <f t="shared" si="117"/>
        <v>聂艳梅</v>
      </c>
      <c r="AB118" s="26">
        <f t="shared" si="176"/>
        <v>3.6</v>
      </c>
      <c r="AC118" s="18" t="str">
        <f t="shared" si="118"/>
        <v>郑永朝</v>
      </c>
      <c r="AD118" s="26">
        <f t="shared" si="177"/>
        <v>3.6</v>
      </c>
      <c r="AE118" s="18" t="str">
        <f t="shared" si="119"/>
        <v>陈文惠</v>
      </c>
      <c r="AF118" s="26">
        <f t="shared" si="178"/>
        <v>3.6</v>
      </c>
      <c r="AG118" s="18" t="str">
        <f t="shared" si="120"/>
        <v>田友米</v>
      </c>
      <c r="AH118" s="26">
        <f t="shared" si="179"/>
        <v>0</v>
      </c>
      <c r="AI118" s="18" t="str">
        <f t="shared" si="121"/>
        <v>10</v>
      </c>
      <c r="AJ118" s="18" t="str">
        <f t="shared" si="122"/>
        <v>向美娟</v>
      </c>
      <c r="AK118" s="26">
        <f t="shared" si="158"/>
        <v>3.6</v>
      </c>
      <c r="AL118" s="18" t="str">
        <f t="shared" si="123"/>
        <v>徐万雄</v>
      </c>
      <c r="AM118" s="26">
        <f t="shared" si="159"/>
        <v>3.6</v>
      </c>
      <c r="AN118" s="18" t="str">
        <f t="shared" si="124"/>
        <v>聂艳梅</v>
      </c>
      <c r="AO118" s="26">
        <f t="shared" si="180"/>
        <v>3.6</v>
      </c>
      <c r="AP118" s="18" t="str">
        <f t="shared" si="125"/>
        <v>郑永朝</v>
      </c>
      <c r="AQ118" s="26">
        <f t="shared" si="181"/>
        <v>3.6</v>
      </c>
      <c r="AR118" s="18" t="str">
        <f t="shared" si="126"/>
        <v>陈文惠</v>
      </c>
      <c r="AS118" s="26">
        <f t="shared" si="182"/>
        <v>3.6</v>
      </c>
      <c r="AT118" s="18" t="str">
        <f t="shared" si="127"/>
        <v>田友米</v>
      </c>
      <c r="AU118" s="26">
        <f t="shared" si="183"/>
        <v>0</v>
      </c>
      <c r="AV118" s="18" t="str">
        <f t="shared" si="128"/>
        <v>10</v>
      </c>
      <c r="AW118" s="18" t="str">
        <f t="shared" si="129"/>
        <v>向美娟</v>
      </c>
      <c r="AX118" s="26">
        <f t="shared" si="160"/>
        <v>5.3999999999999995</v>
      </c>
      <c r="AY118" s="18" t="str">
        <f t="shared" si="130"/>
        <v>徐万雄</v>
      </c>
      <c r="AZ118" s="26">
        <f t="shared" si="161"/>
        <v>5.3999999999999995</v>
      </c>
      <c r="BA118" s="18" t="str">
        <f t="shared" si="131"/>
        <v>赵顺诚</v>
      </c>
      <c r="BB118" s="26">
        <f t="shared" si="184"/>
        <v>5.4</v>
      </c>
      <c r="BC118" s="18" t="str">
        <f t="shared" si="132"/>
        <v>王玉强</v>
      </c>
      <c r="BD118" s="26">
        <f t="shared" si="185"/>
        <v>5.4</v>
      </c>
      <c r="BE118" s="18" t="str">
        <f t="shared" si="133"/>
        <v>陈文惠</v>
      </c>
      <c r="BF118" s="26">
        <f t="shared" si="186"/>
        <v>5.4</v>
      </c>
      <c r="BG118" s="18" t="str">
        <f t="shared" si="134"/>
        <v>田友米</v>
      </c>
      <c r="BH118" s="26">
        <f t="shared" si="187"/>
        <v>0</v>
      </c>
      <c r="BI118" s="18">
        <f t="shared" si="135"/>
        <v>10</v>
      </c>
      <c r="BJ118" s="18" t="str">
        <f t="shared" si="136"/>
        <v>向美娟</v>
      </c>
      <c r="BK118" s="26">
        <f t="shared" si="162"/>
        <v>5.3999999999999995</v>
      </c>
      <c r="BL118" s="18" t="str">
        <f t="shared" si="137"/>
        <v>徐万雄</v>
      </c>
      <c r="BM118" s="26">
        <f t="shared" si="163"/>
        <v>5.3999999999999995</v>
      </c>
      <c r="BN118" s="18" t="str">
        <f t="shared" si="138"/>
        <v>赵顺诚</v>
      </c>
      <c r="BO118" s="26">
        <f t="shared" si="188"/>
        <v>5.4</v>
      </c>
      <c r="BP118" s="18" t="str">
        <f t="shared" si="139"/>
        <v>郑永朝</v>
      </c>
      <c r="BQ118" s="26">
        <f t="shared" si="189"/>
        <v>5.4</v>
      </c>
      <c r="BR118" s="18" t="str">
        <f t="shared" si="140"/>
        <v>陈文惠</v>
      </c>
      <c r="BS118" s="26">
        <f t="shared" si="190"/>
        <v>5.4</v>
      </c>
      <c r="BT118" s="18" t="str">
        <f t="shared" si="141"/>
        <v>田友米</v>
      </c>
      <c r="BU118" s="26">
        <f t="shared" si="191"/>
        <v>0</v>
      </c>
      <c r="BV118" s="18">
        <f t="shared" si="142"/>
        <v>10</v>
      </c>
      <c r="BW118" s="18" t="str">
        <f t="shared" si="143"/>
        <v>向美娟</v>
      </c>
      <c r="BX118" s="26">
        <f t="shared" si="164"/>
        <v>9</v>
      </c>
      <c r="BY118" s="18" t="str">
        <f t="shared" si="144"/>
        <v>潘勇</v>
      </c>
      <c r="BZ118" s="26">
        <f t="shared" si="165"/>
        <v>9</v>
      </c>
      <c r="CA118" s="18" t="str">
        <f t="shared" si="145"/>
        <v>赵顺诚</v>
      </c>
      <c r="CB118" s="26">
        <f t="shared" si="166"/>
        <v>9</v>
      </c>
      <c r="CC118" s="18" t="str">
        <f t="shared" si="146"/>
        <v>王友春</v>
      </c>
      <c r="CD118" s="26">
        <f t="shared" si="167"/>
        <v>9</v>
      </c>
      <c r="CE118" s="18" t="str">
        <f t="shared" si="147"/>
        <v>陈文惠</v>
      </c>
      <c r="CF118" s="26">
        <f t="shared" si="168"/>
        <v>9</v>
      </c>
      <c r="CG118" s="18" t="str">
        <f t="shared" si="148"/>
        <v>田友米</v>
      </c>
      <c r="CH118" s="26">
        <f t="shared" si="169"/>
        <v>0</v>
      </c>
      <c r="CI118" s="18">
        <f t="shared" si="149"/>
        <v>10</v>
      </c>
      <c r="CJ118" s="18" t="str">
        <f t="shared" si="150"/>
        <v>向美娟</v>
      </c>
      <c r="CK118" s="26">
        <f t="shared" si="170"/>
        <v>9</v>
      </c>
      <c r="CL118" s="18" t="str">
        <f t="shared" si="151"/>
        <v>潘勇</v>
      </c>
      <c r="CM118" s="26">
        <f t="shared" si="171"/>
        <v>9</v>
      </c>
      <c r="CN118" s="18" t="str">
        <f t="shared" si="152"/>
        <v>赵顺诚</v>
      </c>
      <c r="CO118" s="26">
        <f t="shared" si="172"/>
        <v>9</v>
      </c>
      <c r="CP118" s="18" t="str">
        <f t="shared" si="153"/>
        <v>王友春</v>
      </c>
      <c r="CQ118" s="26">
        <f t="shared" si="173"/>
        <v>9</v>
      </c>
      <c r="CR118" s="18" t="str">
        <f t="shared" si="154"/>
        <v>陈文惠</v>
      </c>
      <c r="CS118" s="26">
        <f t="shared" si="174"/>
        <v>9</v>
      </c>
      <c r="CT118" s="18" t="str">
        <f t="shared" si="155"/>
        <v>田友米</v>
      </c>
      <c r="CU118" s="26">
        <f t="shared" si="175"/>
        <v>0</v>
      </c>
    </row>
    <row r="119" spans="1:99" s="2" customFormat="1" ht="15.75">
      <c r="A119" s="42" t="s">
        <v>859</v>
      </c>
      <c r="B119" s="40" t="s">
        <v>295</v>
      </c>
      <c r="C119" s="59" t="s">
        <v>44</v>
      </c>
      <c r="D119" s="9" t="s">
        <v>8</v>
      </c>
      <c r="E119" s="8" t="str">
        <f t="shared" si="103"/>
        <v/>
      </c>
      <c r="F119" s="9">
        <f t="shared" si="104"/>
        <v>0.7</v>
      </c>
      <c r="G119" s="10" t="str">
        <f t="shared" si="105"/>
        <v/>
      </c>
      <c r="H119" s="10">
        <f t="shared" si="106"/>
        <v>90</v>
      </c>
      <c r="I119" s="10">
        <f t="shared" si="107"/>
        <v>86</v>
      </c>
      <c r="J119" s="10">
        <f t="shared" si="108"/>
        <v>97</v>
      </c>
      <c r="K119" s="16">
        <f t="shared" si="109"/>
        <v>61.5</v>
      </c>
      <c r="L119" s="10">
        <f t="shared" si="110"/>
        <v>60</v>
      </c>
      <c r="M119" s="10">
        <f t="shared" si="111"/>
        <v>81</v>
      </c>
      <c r="N119" s="10">
        <f t="shared" si="112"/>
        <v>476</v>
      </c>
      <c r="O119" s="17" t="str">
        <f t="shared" si="113"/>
        <v>本科</v>
      </c>
      <c r="P119" s="18">
        <f>IF($D119="理科",IF(AND($N119&gt;=分数线!$C$2,$H119&gt;=分数线!$D$2),36,IF($H119&gt;=分数线!$D$2,18,0)),IF($D119="文科",IF(AND($N119&gt;=分数线!$C$3,$H119&gt;=分数线!$D$3),36,IF($H119&gt;=分数线!$D$3,18,0))))</f>
        <v>0</v>
      </c>
      <c r="Q119" s="18">
        <f>IF($D119="理科",IF(AND($N119&gt;=分数线!$C$2,I119&gt;=分数线!$E$2),36,IF(I119&gt;=分数线!$E$2,18,0)),IF($D119="文科",IF(AND($N119&gt;=分数线!$C$3,I119&gt;=分数线!$E$3),36,IF(I119&gt;=分数线!$E$3,18,0))))</f>
        <v>36</v>
      </c>
      <c r="R119" s="18">
        <f>IF($D119="理科",IF(AND($N119&gt;=分数线!$C$2,J119&gt;=分数线!$F$2),36,IF(J119&gt;=分数线!$F$2,18,0)),IF($D119="文科",IF(AND($N119&gt;=分数线!$C$3,J119&gt;=分数线!$F$3),36,IF(J119&gt;=分数线!$F$3,18,0))))</f>
        <v>36</v>
      </c>
      <c r="S119" s="18">
        <f>IF($D119="理科",IF(AND($N119&gt;=分数线!$C$2,K119&gt;=分数线!$G$2),36,IF(K119&gt;=分数线!$G$2,18,0)),IF($D119="文科",IF(AND($N119&gt;=分数线!$C$3,K119&gt;=分数线!$G$3),36,IF(K119&gt;=分数线!$G$3,18,0))))</f>
        <v>36</v>
      </c>
      <c r="T119" s="18">
        <f>IF($D119="理科",IF(AND($N119&gt;=分数线!$C$2,L119&gt;=分数线!$H$2),36,IF(L119&gt;=分数线!$H$2,18,0)),IF($D119="文科",IF(AND($N119&gt;=分数线!$C$3,L119&gt;=分数线!$H$3),36,IF(L119&gt;=分数线!$H$3,18,0))))</f>
        <v>36</v>
      </c>
      <c r="U119" s="18">
        <f>IF($D119="理科",IF(AND($N119&gt;=分数线!$C$2,M119&gt;=分数线!$I$2),36,IF(M119&gt;=分数线!$I$2,18,0)),IF($D119="文科",IF(AND($N119&gt;=分数线!$C$3,M119&gt;=分数线!$I$3),36,IF(M119&gt;=分数线!$I$3,18,0))))</f>
        <v>36</v>
      </c>
      <c r="V119" s="18">
        <f t="shared" si="114"/>
        <v>12</v>
      </c>
      <c r="W119" s="18" t="str">
        <f t="shared" si="115"/>
        <v>何苗</v>
      </c>
      <c r="X119" s="26">
        <f t="shared" si="156"/>
        <v>0</v>
      </c>
      <c r="Y119" s="18" t="str">
        <f t="shared" si="116"/>
        <v>黄金华</v>
      </c>
      <c r="Z119" s="26">
        <f t="shared" si="157"/>
        <v>3.6</v>
      </c>
      <c r="AA119" s="18" t="str">
        <f t="shared" si="117"/>
        <v>向翠琳</v>
      </c>
      <c r="AB119" s="26">
        <f t="shared" si="176"/>
        <v>3.6</v>
      </c>
      <c r="AC119" s="18" t="str">
        <f t="shared" si="118"/>
        <v>兰阿布</v>
      </c>
      <c r="AD119" s="26">
        <f t="shared" si="177"/>
        <v>3.6</v>
      </c>
      <c r="AE119" s="18" t="str">
        <f t="shared" si="119"/>
        <v>郑富全</v>
      </c>
      <c r="AF119" s="26">
        <f t="shared" si="178"/>
        <v>3.6</v>
      </c>
      <c r="AG119" s="18" t="str">
        <f t="shared" si="120"/>
        <v>卢祥</v>
      </c>
      <c r="AH119" s="26">
        <f t="shared" si="179"/>
        <v>3.6</v>
      </c>
      <c r="AI119" s="18" t="str">
        <f t="shared" si="121"/>
        <v>12</v>
      </c>
      <c r="AJ119" s="18" t="str">
        <f t="shared" si="122"/>
        <v>何苗</v>
      </c>
      <c r="AK119" s="26">
        <f t="shared" si="158"/>
        <v>0</v>
      </c>
      <c r="AL119" s="18" t="str">
        <f t="shared" si="123"/>
        <v>黄金华</v>
      </c>
      <c r="AM119" s="26">
        <f t="shared" si="159"/>
        <v>3.6</v>
      </c>
      <c r="AN119" s="18" t="str">
        <f t="shared" si="124"/>
        <v>向翠琳</v>
      </c>
      <c r="AO119" s="26">
        <f t="shared" si="180"/>
        <v>3.6</v>
      </c>
      <c r="AP119" s="18" t="str">
        <f t="shared" si="125"/>
        <v>兰阿布</v>
      </c>
      <c r="AQ119" s="26">
        <f t="shared" si="181"/>
        <v>3.6</v>
      </c>
      <c r="AR119" s="18" t="str">
        <f t="shared" si="126"/>
        <v>郑富全</v>
      </c>
      <c r="AS119" s="26">
        <f t="shared" si="182"/>
        <v>3.6</v>
      </c>
      <c r="AT119" s="18" t="str">
        <f t="shared" si="127"/>
        <v>卢祥</v>
      </c>
      <c r="AU119" s="26">
        <f t="shared" si="183"/>
        <v>3.6</v>
      </c>
      <c r="AV119" s="18" t="str">
        <f t="shared" si="128"/>
        <v>12</v>
      </c>
      <c r="AW119" s="18" t="str">
        <f t="shared" si="129"/>
        <v>朱霞</v>
      </c>
      <c r="AX119" s="26">
        <f t="shared" si="160"/>
        <v>0</v>
      </c>
      <c r="AY119" s="18" t="str">
        <f t="shared" si="130"/>
        <v>黄金华</v>
      </c>
      <c r="AZ119" s="26">
        <f t="shared" si="161"/>
        <v>5.3999999999999995</v>
      </c>
      <c r="BA119" s="18" t="str">
        <f t="shared" si="131"/>
        <v>程长寿</v>
      </c>
      <c r="BB119" s="26">
        <f t="shared" si="184"/>
        <v>5.4</v>
      </c>
      <c r="BC119" s="18" t="str">
        <f t="shared" si="132"/>
        <v>兰阿布</v>
      </c>
      <c r="BD119" s="26">
        <f t="shared" si="185"/>
        <v>5.4</v>
      </c>
      <c r="BE119" s="18" t="str">
        <f t="shared" si="133"/>
        <v>郑富全</v>
      </c>
      <c r="BF119" s="26">
        <f t="shared" si="186"/>
        <v>5.4</v>
      </c>
      <c r="BG119" s="18" t="str">
        <f t="shared" si="134"/>
        <v>卢祥</v>
      </c>
      <c r="BH119" s="26">
        <f t="shared" si="187"/>
        <v>5.4</v>
      </c>
      <c r="BI119" s="18">
        <f t="shared" si="135"/>
        <v>12</v>
      </c>
      <c r="BJ119" s="18" t="str">
        <f t="shared" si="136"/>
        <v>朱霞</v>
      </c>
      <c r="BK119" s="26">
        <f t="shared" si="162"/>
        <v>0</v>
      </c>
      <c r="BL119" s="18" t="str">
        <f t="shared" si="137"/>
        <v>黄金华</v>
      </c>
      <c r="BM119" s="26">
        <f t="shared" si="163"/>
        <v>5.3999999999999995</v>
      </c>
      <c r="BN119" s="18" t="str">
        <f t="shared" si="138"/>
        <v>程长寿</v>
      </c>
      <c r="BO119" s="26">
        <f t="shared" si="188"/>
        <v>5.4</v>
      </c>
      <c r="BP119" s="18" t="str">
        <f t="shared" si="139"/>
        <v>兰阿布</v>
      </c>
      <c r="BQ119" s="26">
        <f t="shared" si="189"/>
        <v>5.4</v>
      </c>
      <c r="BR119" s="18" t="str">
        <f t="shared" si="140"/>
        <v>郑富全</v>
      </c>
      <c r="BS119" s="26">
        <f t="shared" si="190"/>
        <v>5.4</v>
      </c>
      <c r="BT119" s="18" t="str">
        <f t="shared" si="141"/>
        <v>卢祥</v>
      </c>
      <c r="BU119" s="26">
        <f t="shared" si="191"/>
        <v>5.4</v>
      </c>
      <c r="BV119" s="18">
        <f t="shared" si="142"/>
        <v>12</v>
      </c>
      <c r="BW119" s="18" t="str">
        <f t="shared" si="143"/>
        <v>朱霞</v>
      </c>
      <c r="BX119" s="26">
        <f t="shared" si="164"/>
        <v>0</v>
      </c>
      <c r="BY119" s="18" t="str">
        <f t="shared" si="144"/>
        <v>黄金华</v>
      </c>
      <c r="BZ119" s="26">
        <f t="shared" si="165"/>
        <v>9</v>
      </c>
      <c r="CA119" s="18" t="str">
        <f t="shared" si="145"/>
        <v>程长寿</v>
      </c>
      <c r="CB119" s="26">
        <f t="shared" si="166"/>
        <v>9</v>
      </c>
      <c r="CC119" s="18" t="str">
        <f t="shared" si="146"/>
        <v>兰阿布</v>
      </c>
      <c r="CD119" s="26">
        <f t="shared" si="167"/>
        <v>9</v>
      </c>
      <c r="CE119" s="18" t="str">
        <f t="shared" si="147"/>
        <v>郑富全</v>
      </c>
      <c r="CF119" s="26">
        <f t="shared" si="168"/>
        <v>9</v>
      </c>
      <c r="CG119" s="18" t="str">
        <f t="shared" si="148"/>
        <v>卢祥</v>
      </c>
      <c r="CH119" s="26">
        <f t="shared" si="169"/>
        <v>9</v>
      </c>
      <c r="CI119" s="18">
        <f t="shared" si="149"/>
        <v>12</v>
      </c>
      <c r="CJ119" s="18" t="str">
        <f t="shared" si="150"/>
        <v>朱霞</v>
      </c>
      <c r="CK119" s="26">
        <f t="shared" si="170"/>
        <v>0</v>
      </c>
      <c r="CL119" s="18" t="str">
        <f t="shared" si="151"/>
        <v>黄金华</v>
      </c>
      <c r="CM119" s="26">
        <f t="shared" si="171"/>
        <v>9</v>
      </c>
      <c r="CN119" s="18" t="str">
        <f t="shared" si="152"/>
        <v>程长寿</v>
      </c>
      <c r="CO119" s="26">
        <f t="shared" si="172"/>
        <v>9</v>
      </c>
      <c r="CP119" s="18" t="str">
        <f t="shared" si="153"/>
        <v>兰阿布</v>
      </c>
      <c r="CQ119" s="26">
        <f t="shared" si="173"/>
        <v>9</v>
      </c>
      <c r="CR119" s="18" t="str">
        <f t="shared" si="154"/>
        <v>郑富全</v>
      </c>
      <c r="CS119" s="26">
        <f t="shared" si="174"/>
        <v>9</v>
      </c>
      <c r="CT119" s="18" t="str">
        <f t="shared" si="155"/>
        <v>卢祥</v>
      </c>
      <c r="CU119" s="26">
        <f t="shared" si="175"/>
        <v>9</v>
      </c>
    </row>
    <row r="120" spans="1:99" s="2" customFormat="1" ht="15.75">
      <c r="A120" s="42" t="s">
        <v>860</v>
      </c>
      <c r="B120" s="40" t="s">
        <v>296</v>
      </c>
      <c r="C120" s="59" t="s">
        <v>44</v>
      </c>
      <c r="D120" s="9" t="s">
        <v>8</v>
      </c>
      <c r="E120" s="8" t="str">
        <f t="shared" si="103"/>
        <v/>
      </c>
      <c r="F120" s="9" t="str">
        <f t="shared" si="104"/>
        <v/>
      </c>
      <c r="G120" s="10" t="str">
        <f t="shared" si="105"/>
        <v/>
      </c>
      <c r="H120" s="10">
        <f t="shared" si="106"/>
        <v>104</v>
      </c>
      <c r="I120" s="10">
        <f t="shared" si="107"/>
        <v>93</v>
      </c>
      <c r="J120" s="10">
        <f t="shared" si="108"/>
        <v>82</v>
      </c>
      <c r="K120" s="16">
        <f t="shared" si="109"/>
        <v>57.5</v>
      </c>
      <c r="L120" s="10">
        <f t="shared" si="110"/>
        <v>66.5</v>
      </c>
      <c r="M120" s="10">
        <f t="shared" si="111"/>
        <v>71.5</v>
      </c>
      <c r="N120" s="10">
        <f t="shared" si="112"/>
        <v>475</v>
      </c>
      <c r="O120" s="17" t="str">
        <f t="shared" si="113"/>
        <v>本科</v>
      </c>
      <c r="P120" s="18">
        <f>IF($D120="理科",IF(AND($N120&gt;=分数线!$C$2,$H120&gt;=分数线!$D$2),36,IF($H120&gt;=分数线!$D$2,18,0)),IF($D120="文科",IF(AND($N120&gt;=分数线!$C$3,$H120&gt;=分数线!$D$3),36,IF($H120&gt;=分数线!$D$3,18,0))))</f>
        <v>36</v>
      </c>
      <c r="Q120" s="18">
        <f>IF($D120="理科",IF(AND($N120&gt;=分数线!$C$2,I120&gt;=分数线!$E$2),36,IF(I120&gt;=分数线!$E$2,18,0)),IF($D120="文科",IF(AND($N120&gt;=分数线!$C$3,I120&gt;=分数线!$E$3),36,IF(I120&gt;=分数线!$E$3,18,0))))</f>
        <v>36</v>
      </c>
      <c r="R120" s="18">
        <f>IF($D120="理科",IF(AND($N120&gt;=分数线!$C$2,J120&gt;=分数线!$F$2),36,IF(J120&gt;=分数线!$F$2,18,0)),IF($D120="文科",IF(AND($N120&gt;=分数线!$C$3,J120&gt;=分数线!$F$3),36,IF(J120&gt;=分数线!$F$3,18,0))))</f>
        <v>0</v>
      </c>
      <c r="S120" s="18">
        <f>IF($D120="理科",IF(AND($N120&gt;=分数线!$C$2,K120&gt;=分数线!$G$2),36,IF(K120&gt;=分数线!$G$2,18,0)),IF($D120="文科",IF(AND($N120&gt;=分数线!$C$3,K120&gt;=分数线!$G$3),36,IF(K120&gt;=分数线!$G$3,18,0))))</f>
        <v>36</v>
      </c>
      <c r="T120" s="18">
        <f>IF($D120="理科",IF(AND($N120&gt;=分数线!$C$2,L120&gt;=分数线!$H$2),36,IF(L120&gt;=分数线!$H$2,18,0)),IF($D120="文科",IF(AND($N120&gt;=分数线!$C$3,L120&gt;=分数线!$H$3),36,IF(L120&gt;=分数线!$H$3,18,0))))</f>
        <v>36</v>
      </c>
      <c r="U120" s="18">
        <f>IF($D120="理科",IF(AND($N120&gt;=分数线!$C$2,M120&gt;=分数线!$I$2),36,IF(M120&gt;=分数线!$I$2,18,0)),IF($D120="文科",IF(AND($N120&gt;=分数线!$C$3,M120&gt;=分数线!$I$3),36,IF(M120&gt;=分数线!$I$3,18,0))))</f>
        <v>36</v>
      </c>
      <c r="V120" s="18">
        <f t="shared" si="114"/>
        <v>6</v>
      </c>
      <c r="W120" s="18" t="str">
        <f t="shared" si="115"/>
        <v>阙丽萍</v>
      </c>
      <c r="X120" s="26">
        <f t="shared" si="156"/>
        <v>3.6</v>
      </c>
      <c r="Y120" s="18" t="str">
        <f t="shared" si="116"/>
        <v>李希</v>
      </c>
      <c r="Z120" s="26">
        <f t="shared" si="157"/>
        <v>3.6</v>
      </c>
      <c r="AA120" s="18" t="str">
        <f t="shared" si="117"/>
        <v>达娃央初</v>
      </c>
      <c r="AB120" s="26">
        <f t="shared" si="176"/>
        <v>0</v>
      </c>
      <c r="AC120" s="18" t="str">
        <f t="shared" si="118"/>
        <v>兰阿布</v>
      </c>
      <c r="AD120" s="26">
        <f t="shared" si="177"/>
        <v>3.6</v>
      </c>
      <c r="AE120" s="18" t="str">
        <f t="shared" si="119"/>
        <v>陈文惠</v>
      </c>
      <c r="AF120" s="26">
        <f t="shared" si="178"/>
        <v>3.6</v>
      </c>
      <c r="AG120" s="18" t="str">
        <f t="shared" si="120"/>
        <v>卢祥</v>
      </c>
      <c r="AH120" s="26">
        <f t="shared" si="179"/>
        <v>3.6</v>
      </c>
      <c r="AI120" s="18" t="str">
        <f t="shared" si="121"/>
        <v>6</v>
      </c>
      <c r="AJ120" s="18" t="str">
        <f t="shared" si="122"/>
        <v>阙丽萍</v>
      </c>
      <c r="AK120" s="26">
        <f t="shared" si="158"/>
        <v>3.6</v>
      </c>
      <c r="AL120" s="18" t="str">
        <f t="shared" si="123"/>
        <v>李希</v>
      </c>
      <c r="AM120" s="26">
        <f t="shared" si="159"/>
        <v>3.6</v>
      </c>
      <c r="AN120" s="18" t="str">
        <f t="shared" si="124"/>
        <v>达娃央初</v>
      </c>
      <c r="AO120" s="26">
        <f t="shared" si="180"/>
        <v>0</v>
      </c>
      <c r="AP120" s="18" t="str">
        <f t="shared" si="125"/>
        <v>兰阿布</v>
      </c>
      <c r="AQ120" s="26">
        <f t="shared" si="181"/>
        <v>3.6</v>
      </c>
      <c r="AR120" s="18" t="str">
        <f t="shared" si="126"/>
        <v>陈文惠</v>
      </c>
      <c r="AS120" s="26">
        <f t="shared" si="182"/>
        <v>3.6</v>
      </c>
      <c r="AT120" s="18" t="str">
        <f t="shared" si="127"/>
        <v>卢祥</v>
      </c>
      <c r="AU120" s="26">
        <f t="shared" si="183"/>
        <v>3.6</v>
      </c>
      <c r="AV120" s="18" t="str">
        <f t="shared" si="128"/>
        <v>6</v>
      </c>
      <c r="AW120" s="18" t="str">
        <f t="shared" si="129"/>
        <v>阙丽萍</v>
      </c>
      <c r="AX120" s="26">
        <f t="shared" si="160"/>
        <v>5.3999999999999995</v>
      </c>
      <c r="AY120" s="18" t="str">
        <f t="shared" si="130"/>
        <v>李希</v>
      </c>
      <c r="AZ120" s="26">
        <f t="shared" si="161"/>
        <v>5.3999999999999995</v>
      </c>
      <c r="BA120" s="18" t="str">
        <f t="shared" si="131"/>
        <v>谢斌</v>
      </c>
      <c r="BB120" s="26">
        <f t="shared" si="184"/>
        <v>0</v>
      </c>
      <c r="BC120" s="18" t="str">
        <f t="shared" si="132"/>
        <v>高贵勇</v>
      </c>
      <c r="BD120" s="26">
        <f t="shared" si="185"/>
        <v>5.4</v>
      </c>
      <c r="BE120" s="18" t="str">
        <f t="shared" si="133"/>
        <v>陈文惠</v>
      </c>
      <c r="BF120" s="26">
        <f t="shared" si="186"/>
        <v>5.4</v>
      </c>
      <c r="BG120" s="18" t="str">
        <f t="shared" si="134"/>
        <v>卢祥</v>
      </c>
      <c r="BH120" s="26">
        <f t="shared" si="187"/>
        <v>5.4</v>
      </c>
      <c r="BI120" s="18">
        <f t="shared" si="135"/>
        <v>6</v>
      </c>
      <c r="BJ120" s="18" t="str">
        <f t="shared" si="136"/>
        <v>阙丽萍</v>
      </c>
      <c r="BK120" s="26">
        <f t="shared" si="162"/>
        <v>5.3999999999999995</v>
      </c>
      <c r="BL120" s="18" t="str">
        <f t="shared" si="137"/>
        <v>李希</v>
      </c>
      <c r="BM120" s="26">
        <f t="shared" si="163"/>
        <v>5.3999999999999995</v>
      </c>
      <c r="BN120" s="18" t="str">
        <f t="shared" si="138"/>
        <v>达娃央初</v>
      </c>
      <c r="BO120" s="26">
        <f t="shared" si="188"/>
        <v>0</v>
      </c>
      <c r="BP120" s="18" t="str">
        <f t="shared" si="139"/>
        <v>高贵勇</v>
      </c>
      <c r="BQ120" s="26">
        <f t="shared" si="189"/>
        <v>5.4</v>
      </c>
      <c r="BR120" s="18" t="str">
        <f t="shared" si="140"/>
        <v>陈文惠</v>
      </c>
      <c r="BS120" s="26">
        <f t="shared" si="190"/>
        <v>5.4</v>
      </c>
      <c r="BT120" s="18" t="str">
        <f t="shared" si="141"/>
        <v>卢祥</v>
      </c>
      <c r="BU120" s="26">
        <f t="shared" si="191"/>
        <v>5.4</v>
      </c>
      <c r="BV120" s="18">
        <f t="shared" si="142"/>
        <v>6</v>
      </c>
      <c r="BW120" s="18" t="str">
        <f t="shared" si="143"/>
        <v>阙丽萍</v>
      </c>
      <c r="BX120" s="26">
        <f t="shared" si="164"/>
        <v>9</v>
      </c>
      <c r="BY120" s="18" t="str">
        <f t="shared" si="144"/>
        <v>李希</v>
      </c>
      <c r="BZ120" s="26">
        <f t="shared" si="165"/>
        <v>9</v>
      </c>
      <c r="CA120" s="18" t="str">
        <f t="shared" si="145"/>
        <v>兰卡布尺</v>
      </c>
      <c r="CB120" s="26">
        <f t="shared" si="166"/>
        <v>0</v>
      </c>
      <c r="CC120" s="18" t="str">
        <f t="shared" si="146"/>
        <v>高贵勇</v>
      </c>
      <c r="CD120" s="26">
        <f t="shared" si="167"/>
        <v>9</v>
      </c>
      <c r="CE120" s="18" t="str">
        <f t="shared" si="147"/>
        <v>陈文惠</v>
      </c>
      <c r="CF120" s="26">
        <f t="shared" si="168"/>
        <v>9</v>
      </c>
      <c r="CG120" s="18" t="str">
        <f t="shared" si="148"/>
        <v>杨建</v>
      </c>
      <c r="CH120" s="26">
        <f t="shared" si="169"/>
        <v>9</v>
      </c>
      <c r="CI120" s="18">
        <f t="shared" si="149"/>
        <v>6</v>
      </c>
      <c r="CJ120" s="18" t="str">
        <f t="shared" si="150"/>
        <v>阙丽萍</v>
      </c>
      <c r="CK120" s="26">
        <f t="shared" si="170"/>
        <v>9</v>
      </c>
      <c r="CL120" s="18" t="str">
        <f t="shared" si="151"/>
        <v>李希</v>
      </c>
      <c r="CM120" s="26">
        <f t="shared" si="171"/>
        <v>9</v>
      </c>
      <c r="CN120" s="18" t="str">
        <f t="shared" si="152"/>
        <v>兰卡布尺</v>
      </c>
      <c r="CO120" s="26">
        <f t="shared" si="172"/>
        <v>0</v>
      </c>
      <c r="CP120" s="18" t="str">
        <f t="shared" si="153"/>
        <v>高贵勇</v>
      </c>
      <c r="CQ120" s="26">
        <f t="shared" si="173"/>
        <v>9</v>
      </c>
      <c r="CR120" s="18" t="str">
        <f t="shared" si="154"/>
        <v>杨建</v>
      </c>
      <c r="CS120" s="26">
        <f t="shared" si="174"/>
        <v>9</v>
      </c>
      <c r="CT120" s="18" t="str">
        <f t="shared" si="155"/>
        <v>杨建</v>
      </c>
      <c r="CU120" s="26">
        <f t="shared" si="175"/>
        <v>9</v>
      </c>
    </row>
    <row r="121" spans="1:99" s="2" customFormat="1" ht="15.75">
      <c r="A121" s="42" t="s">
        <v>861</v>
      </c>
      <c r="B121" s="40" t="s">
        <v>297</v>
      </c>
      <c r="C121" s="59" t="s">
        <v>44</v>
      </c>
      <c r="D121" s="9" t="s">
        <v>8</v>
      </c>
      <c r="E121" s="8" t="str">
        <f t="shared" si="103"/>
        <v/>
      </c>
      <c r="F121" s="9">
        <f t="shared" si="104"/>
        <v>1</v>
      </c>
      <c r="G121" s="10" t="str">
        <f t="shared" si="105"/>
        <v/>
      </c>
      <c r="H121" s="10">
        <f t="shared" si="106"/>
        <v>111</v>
      </c>
      <c r="I121" s="10">
        <f t="shared" si="107"/>
        <v>98</v>
      </c>
      <c r="J121" s="10">
        <f t="shared" si="108"/>
        <v>78</v>
      </c>
      <c r="K121" s="16">
        <f t="shared" si="109"/>
        <v>59</v>
      </c>
      <c r="L121" s="10">
        <f t="shared" si="110"/>
        <v>54</v>
      </c>
      <c r="M121" s="10">
        <f t="shared" si="111"/>
        <v>73</v>
      </c>
      <c r="N121" s="10">
        <f t="shared" si="112"/>
        <v>474</v>
      </c>
      <c r="O121" s="17" t="str">
        <f t="shared" si="113"/>
        <v>本科</v>
      </c>
      <c r="P121" s="18">
        <f>IF($D121="理科",IF(AND($N121&gt;=分数线!$C$2,$H121&gt;=分数线!$D$2),36,IF($H121&gt;=分数线!$D$2,18,0)),IF($D121="文科",IF(AND($N121&gt;=分数线!$C$3,$H121&gt;=分数线!$D$3),36,IF($H121&gt;=分数线!$D$3,18,0))))</f>
        <v>36</v>
      </c>
      <c r="Q121" s="18">
        <f>IF($D121="理科",IF(AND($N121&gt;=分数线!$C$2,I121&gt;=分数线!$E$2),36,IF(I121&gt;=分数线!$E$2,18,0)),IF($D121="文科",IF(AND($N121&gt;=分数线!$C$3,I121&gt;=分数线!$E$3),36,IF(I121&gt;=分数线!$E$3,18,0))))</f>
        <v>36</v>
      </c>
      <c r="R121" s="18">
        <f>IF($D121="理科",IF(AND($N121&gt;=分数线!$C$2,J121&gt;=分数线!$F$2),36,IF(J121&gt;=分数线!$F$2,18,0)),IF($D121="文科",IF(AND($N121&gt;=分数线!$C$3,J121&gt;=分数线!$F$3),36,IF(J121&gt;=分数线!$F$3,18,0))))</f>
        <v>0</v>
      </c>
      <c r="S121" s="18">
        <f>IF($D121="理科",IF(AND($N121&gt;=分数线!$C$2,K121&gt;=分数线!$G$2),36,IF(K121&gt;=分数线!$G$2,18,0)),IF($D121="文科",IF(AND($N121&gt;=分数线!$C$3,K121&gt;=分数线!$G$3),36,IF(K121&gt;=分数线!$G$3,18,0))))</f>
        <v>36</v>
      </c>
      <c r="T121" s="18">
        <f>IF($D121="理科",IF(AND($N121&gt;=分数线!$C$2,L121&gt;=分数线!$H$2),36,IF(L121&gt;=分数线!$H$2,18,0)),IF($D121="文科",IF(AND($N121&gt;=分数线!$C$3,L121&gt;=分数线!$H$3),36,IF(L121&gt;=分数线!$H$3,18,0))))</f>
        <v>0</v>
      </c>
      <c r="U121" s="18">
        <f>IF($D121="理科",IF(AND($N121&gt;=分数线!$C$2,M121&gt;=分数线!$I$2),36,IF(M121&gt;=分数线!$I$2,18,0)),IF($D121="文科",IF(AND($N121&gt;=分数线!$C$3,M121&gt;=分数线!$I$3),36,IF(M121&gt;=分数线!$I$3,18,0))))</f>
        <v>36</v>
      </c>
      <c r="V121" s="18">
        <f t="shared" si="114"/>
        <v>10</v>
      </c>
      <c r="W121" s="18" t="str">
        <f t="shared" si="115"/>
        <v>向美娟</v>
      </c>
      <c r="X121" s="26">
        <f t="shared" si="156"/>
        <v>3.6</v>
      </c>
      <c r="Y121" s="18" t="str">
        <f t="shared" si="116"/>
        <v>徐万雄</v>
      </c>
      <c r="Z121" s="26">
        <f t="shared" si="157"/>
        <v>3.6</v>
      </c>
      <c r="AA121" s="18" t="str">
        <f t="shared" si="117"/>
        <v>向翠琳</v>
      </c>
      <c r="AB121" s="26">
        <f t="shared" si="176"/>
        <v>0</v>
      </c>
      <c r="AC121" s="18" t="str">
        <f t="shared" si="118"/>
        <v>郑永朝</v>
      </c>
      <c r="AD121" s="26">
        <f t="shared" si="177"/>
        <v>3.6</v>
      </c>
      <c r="AE121" s="18" t="str">
        <f t="shared" si="119"/>
        <v>陈文惠</v>
      </c>
      <c r="AF121" s="26">
        <f t="shared" si="178"/>
        <v>0</v>
      </c>
      <c r="AG121" s="18" t="str">
        <f t="shared" si="120"/>
        <v>田友米</v>
      </c>
      <c r="AH121" s="26">
        <f t="shared" si="179"/>
        <v>3.6</v>
      </c>
      <c r="AI121" s="18" t="str">
        <f t="shared" si="121"/>
        <v>10</v>
      </c>
      <c r="AJ121" s="18" t="str">
        <f t="shared" si="122"/>
        <v>向美娟</v>
      </c>
      <c r="AK121" s="26">
        <f t="shared" si="158"/>
        <v>3.6</v>
      </c>
      <c r="AL121" s="18" t="str">
        <f t="shared" si="123"/>
        <v>徐万雄</v>
      </c>
      <c r="AM121" s="26">
        <f t="shared" si="159"/>
        <v>3.6</v>
      </c>
      <c r="AN121" s="18" t="str">
        <f t="shared" si="124"/>
        <v>向翠琳</v>
      </c>
      <c r="AO121" s="26">
        <f t="shared" si="180"/>
        <v>0</v>
      </c>
      <c r="AP121" s="18" t="str">
        <f t="shared" si="125"/>
        <v>郑永朝</v>
      </c>
      <c r="AQ121" s="26">
        <f t="shared" si="181"/>
        <v>3.6</v>
      </c>
      <c r="AR121" s="18" t="str">
        <f t="shared" si="126"/>
        <v>陈文惠</v>
      </c>
      <c r="AS121" s="26">
        <f t="shared" si="182"/>
        <v>0</v>
      </c>
      <c r="AT121" s="18" t="str">
        <f t="shared" si="127"/>
        <v>田友米</v>
      </c>
      <c r="AU121" s="26">
        <f t="shared" si="183"/>
        <v>3.6</v>
      </c>
      <c r="AV121" s="18" t="str">
        <f t="shared" si="128"/>
        <v>10</v>
      </c>
      <c r="AW121" s="18" t="str">
        <f t="shared" si="129"/>
        <v>向美娟</v>
      </c>
      <c r="AX121" s="26">
        <f t="shared" si="160"/>
        <v>5.3999999999999995</v>
      </c>
      <c r="AY121" s="18" t="str">
        <f t="shared" si="130"/>
        <v>徐万雄</v>
      </c>
      <c r="AZ121" s="26">
        <f t="shared" si="161"/>
        <v>5.3999999999999995</v>
      </c>
      <c r="BA121" s="18" t="str">
        <f t="shared" si="131"/>
        <v>赵顺诚</v>
      </c>
      <c r="BB121" s="26">
        <f t="shared" si="184"/>
        <v>0</v>
      </c>
      <c r="BC121" s="18" t="str">
        <f t="shared" si="132"/>
        <v>王玉强</v>
      </c>
      <c r="BD121" s="26">
        <f t="shared" si="185"/>
        <v>5.4</v>
      </c>
      <c r="BE121" s="18" t="str">
        <f t="shared" si="133"/>
        <v>陈文惠</v>
      </c>
      <c r="BF121" s="26">
        <f t="shared" si="186"/>
        <v>0</v>
      </c>
      <c r="BG121" s="18" t="str">
        <f t="shared" si="134"/>
        <v>田友米</v>
      </c>
      <c r="BH121" s="26">
        <f t="shared" si="187"/>
        <v>5.4</v>
      </c>
      <c r="BI121" s="18">
        <f t="shared" si="135"/>
        <v>10</v>
      </c>
      <c r="BJ121" s="18" t="str">
        <f t="shared" si="136"/>
        <v>向美娟</v>
      </c>
      <c r="BK121" s="26">
        <f t="shared" si="162"/>
        <v>5.3999999999999995</v>
      </c>
      <c r="BL121" s="18" t="str">
        <f t="shared" si="137"/>
        <v>徐万雄</v>
      </c>
      <c r="BM121" s="26">
        <f t="shared" si="163"/>
        <v>5.3999999999999995</v>
      </c>
      <c r="BN121" s="18" t="str">
        <f t="shared" si="138"/>
        <v>赵顺诚</v>
      </c>
      <c r="BO121" s="26">
        <f t="shared" si="188"/>
        <v>0</v>
      </c>
      <c r="BP121" s="18" t="str">
        <f t="shared" si="139"/>
        <v>郑永朝</v>
      </c>
      <c r="BQ121" s="26">
        <f t="shared" si="189"/>
        <v>5.4</v>
      </c>
      <c r="BR121" s="18" t="str">
        <f t="shared" si="140"/>
        <v>陈文惠</v>
      </c>
      <c r="BS121" s="26">
        <f t="shared" si="190"/>
        <v>0</v>
      </c>
      <c r="BT121" s="18" t="str">
        <f t="shared" si="141"/>
        <v>田友米</v>
      </c>
      <c r="BU121" s="26">
        <f t="shared" si="191"/>
        <v>5.4</v>
      </c>
      <c r="BV121" s="18">
        <f t="shared" si="142"/>
        <v>10</v>
      </c>
      <c r="BW121" s="18" t="str">
        <f t="shared" si="143"/>
        <v>向美娟</v>
      </c>
      <c r="BX121" s="26">
        <f t="shared" si="164"/>
        <v>9</v>
      </c>
      <c r="BY121" s="18" t="str">
        <f t="shared" si="144"/>
        <v>潘勇</v>
      </c>
      <c r="BZ121" s="26">
        <f t="shared" si="165"/>
        <v>9</v>
      </c>
      <c r="CA121" s="18" t="str">
        <f t="shared" si="145"/>
        <v>赵顺诚</v>
      </c>
      <c r="CB121" s="26">
        <f t="shared" si="166"/>
        <v>0</v>
      </c>
      <c r="CC121" s="18" t="str">
        <f t="shared" si="146"/>
        <v>王友春</v>
      </c>
      <c r="CD121" s="26">
        <f t="shared" si="167"/>
        <v>9</v>
      </c>
      <c r="CE121" s="18" t="str">
        <f t="shared" si="147"/>
        <v>陈文惠</v>
      </c>
      <c r="CF121" s="26">
        <f t="shared" si="168"/>
        <v>0</v>
      </c>
      <c r="CG121" s="18" t="str">
        <f t="shared" si="148"/>
        <v>田友米</v>
      </c>
      <c r="CH121" s="26">
        <f t="shared" si="169"/>
        <v>9</v>
      </c>
      <c r="CI121" s="18">
        <f t="shared" si="149"/>
        <v>10</v>
      </c>
      <c r="CJ121" s="18" t="str">
        <f t="shared" si="150"/>
        <v>向美娟</v>
      </c>
      <c r="CK121" s="26">
        <f t="shared" si="170"/>
        <v>9</v>
      </c>
      <c r="CL121" s="18" t="str">
        <f t="shared" si="151"/>
        <v>潘勇</v>
      </c>
      <c r="CM121" s="26">
        <f t="shared" si="171"/>
        <v>9</v>
      </c>
      <c r="CN121" s="18" t="str">
        <f t="shared" si="152"/>
        <v>赵顺诚</v>
      </c>
      <c r="CO121" s="26">
        <f t="shared" si="172"/>
        <v>0</v>
      </c>
      <c r="CP121" s="18" t="str">
        <f t="shared" si="153"/>
        <v>王友春</v>
      </c>
      <c r="CQ121" s="26">
        <f t="shared" si="173"/>
        <v>9</v>
      </c>
      <c r="CR121" s="18" t="str">
        <f t="shared" si="154"/>
        <v>陈文惠</v>
      </c>
      <c r="CS121" s="26">
        <f t="shared" si="174"/>
        <v>0</v>
      </c>
      <c r="CT121" s="18" t="str">
        <f t="shared" si="155"/>
        <v>田友米</v>
      </c>
      <c r="CU121" s="26">
        <f t="shared" si="175"/>
        <v>9</v>
      </c>
    </row>
    <row r="122" spans="1:99" s="2" customFormat="1" ht="15.75">
      <c r="A122" s="42" t="s">
        <v>862</v>
      </c>
      <c r="B122" s="40" t="s">
        <v>298</v>
      </c>
      <c r="C122" s="59" t="s">
        <v>44</v>
      </c>
      <c r="D122" s="9" t="s">
        <v>8</v>
      </c>
      <c r="E122" s="8" t="str">
        <f t="shared" si="103"/>
        <v/>
      </c>
      <c r="F122" s="9">
        <f t="shared" si="104"/>
        <v>0.7</v>
      </c>
      <c r="G122" s="10" t="str">
        <f t="shared" si="105"/>
        <v/>
      </c>
      <c r="H122" s="10">
        <f t="shared" si="106"/>
        <v>109</v>
      </c>
      <c r="I122" s="10">
        <f t="shared" si="107"/>
        <v>88</v>
      </c>
      <c r="J122" s="10">
        <f t="shared" si="108"/>
        <v>91</v>
      </c>
      <c r="K122" s="16">
        <f t="shared" si="109"/>
        <v>52</v>
      </c>
      <c r="L122" s="10">
        <f t="shared" si="110"/>
        <v>67</v>
      </c>
      <c r="M122" s="10">
        <f t="shared" si="111"/>
        <v>66.5</v>
      </c>
      <c r="N122" s="10">
        <f t="shared" si="112"/>
        <v>474</v>
      </c>
      <c r="O122" s="17" t="str">
        <f t="shared" si="113"/>
        <v>本科</v>
      </c>
      <c r="P122" s="18">
        <f>IF($D122="理科",IF(AND($N122&gt;=分数线!$C$2,$H122&gt;=分数线!$D$2),36,IF($H122&gt;=分数线!$D$2,18,0)),IF($D122="文科",IF(AND($N122&gt;=分数线!$C$3,$H122&gt;=分数线!$D$3),36,IF($H122&gt;=分数线!$D$3,18,0))))</f>
        <v>36</v>
      </c>
      <c r="Q122" s="18">
        <f>IF($D122="理科",IF(AND($N122&gt;=分数线!$C$2,I122&gt;=分数线!$E$2),36,IF(I122&gt;=分数线!$E$2,18,0)),IF($D122="文科",IF(AND($N122&gt;=分数线!$C$3,I122&gt;=分数线!$E$3),36,IF(I122&gt;=分数线!$E$3,18,0))))</f>
        <v>36</v>
      </c>
      <c r="R122" s="18">
        <f>IF($D122="理科",IF(AND($N122&gt;=分数线!$C$2,J122&gt;=分数线!$F$2),36,IF(J122&gt;=分数线!$F$2,18,0)),IF($D122="文科",IF(AND($N122&gt;=分数线!$C$3,J122&gt;=分数线!$F$3),36,IF(J122&gt;=分数线!$F$3,18,0))))</f>
        <v>36</v>
      </c>
      <c r="S122" s="18">
        <f>IF($D122="理科",IF(AND($N122&gt;=分数线!$C$2,K122&gt;=分数线!$G$2),36,IF(K122&gt;=分数线!$G$2,18,0)),IF($D122="文科",IF(AND($N122&gt;=分数线!$C$3,K122&gt;=分数线!$G$3),36,IF(K122&gt;=分数线!$G$3,18,0))))</f>
        <v>36</v>
      </c>
      <c r="T122" s="18">
        <f>IF($D122="理科",IF(AND($N122&gt;=分数线!$C$2,L122&gt;=分数线!$H$2),36,IF(L122&gt;=分数线!$H$2,18,0)),IF($D122="文科",IF(AND($N122&gt;=分数线!$C$3,L122&gt;=分数线!$H$3),36,IF(L122&gt;=分数线!$H$3,18,0))))</f>
        <v>36</v>
      </c>
      <c r="U122" s="18">
        <f>IF($D122="理科",IF(AND($N122&gt;=分数线!$C$2,M122&gt;=分数线!$I$2),36,IF(M122&gt;=分数线!$I$2,18,0)),IF($D122="文科",IF(AND($N122&gt;=分数线!$C$3,M122&gt;=分数线!$I$3),36,IF(M122&gt;=分数线!$I$3,18,0))))</f>
        <v>0</v>
      </c>
      <c r="V122" s="18">
        <f t="shared" si="114"/>
        <v>11</v>
      </c>
      <c r="W122" s="18" t="str">
        <f t="shared" si="115"/>
        <v>张玉婷</v>
      </c>
      <c r="X122" s="26">
        <f t="shared" si="156"/>
        <v>3.6</v>
      </c>
      <c r="Y122" s="18" t="str">
        <f t="shared" si="116"/>
        <v>胡付松</v>
      </c>
      <c r="Z122" s="26">
        <f t="shared" si="157"/>
        <v>3.6</v>
      </c>
      <c r="AA122" s="18" t="str">
        <f t="shared" si="117"/>
        <v>向翠琳</v>
      </c>
      <c r="AB122" s="26">
        <f t="shared" si="176"/>
        <v>3.6</v>
      </c>
      <c r="AC122" s="18" t="str">
        <f t="shared" si="118"/>
        <v>郑永朝</v>
      </c>
      <c r="AD122" s="26">
        <f t="shared" si="177"/>
        <v>3.6</v>
      </c>
      <c r="AE122" s="18" t="str">
        <f t="shared" si="119"/>
        <v>叶仁群</v>
      </c>
      <c r="AF122" s="26">
        <f t="shared" si="178"/>
        <v>3.6</v>
      </c>
      <c r="AG122" s="18" t="str">
        <f t="shared" si="120"/>
        <v>辜英琼</v>
      </c>
      <c r="AH122" s="26">
        <f t="shared" si="179"/>
        <v>0</v>
      </c>
      <c r="AI122" s="18" t="str">
        <f t="shared" si="121"/>
        <v>11</v>
      </c>
      <c r="AJ122" s="18" t="str">
        <f t="shared" si="122"/>
        <v>张玉婷</v>
      </c>
      <c r="AK122" s="26">
        <f t="shared" si="158"/>
        <v>3.6</v>
      </c>
      <c r="AL122" s="18" t="str">
        <f t="shared" si="123"/>
        <v>胡付松</v>
      </c>
      <c r="AM122" s="26">
        <f t="shared" si="159"/>
        <v>3.6</v>
      </c>
      <c r="AN122" s="18" t="str">
        <f t="shared" si="124"/>
        <v>程长寿</v>
      </c>
      <c r="AO122" s="26">
        <f t="shared" si="180"/>
        <v>3.6</v>
      </c>
      <c r="AP122" s="18" t="str">
        <f t="shared" si="125"/>
        <v>郑永朝</v>
      </c>
      <c r="AQ122" s="26">
        <f t="shared" si="181"/>
        <v>3.6</v>
      </c>
      <c r="AR122" s="18" t="str">
        <f t="shared" si="126"/>
        <v>叶仁群</v>
      </c>
      <c r="AS122" s="26">
        <f t="shared" si="182"/>
        <v>3.6</v>
      </c>
      <c r="AT122" s="18" t="str">
        <f t="shared" si="127"/>
        <v>辜英琼</v>
      </c>
      <c r="AU122" s="26">
        <f t="shared" si="183"/>
        <v>0</v>
      </c>
      <c r="AV122" s="18" t="str">
        <f t="shared" si="128"/>
        <v>11</v>
      </c>
      <c r="AW122" s="18" t="str">
        <f t="shared" si="129"/>
        <v>张玉婷</v>
      </c>
      <c r="AX122" s="26">
        <f t="shared" si="160"/>
        <v>5.3999999999999995</v>
      </c>
      <c r="AY122" s="18" t="str">
        <f t="shared" si="130"/>
        <v>胡付松</v>
      </c>
      <c r="AZ122" s="26">
        <f t="shared" si="161"/>
        <v>5.3999999999999995</v>
      </c>
      <c r="BA122" s="18" t="str">
        <f t="shared" si="131"/>
        <v>程长寿</v>
      </c>
      <c r="BB122" s="26">
        <f t="shared" si="184"/>
        <v>5.4</v>
      </c>
      <c r="BC122" s="18" t="str">
        <f t="shared" si="132"/>
        <v>郑永朝</v>
      </c>
      <c r="BD122" s="26">
        <f t="shared" si="185"/>
        <v>5.4</v>
      </c>
      <c r="BE122" s="18" t="str">
        <f t="shared" si="133"/>
        <v>叶仁群</v>
      </c>
      <c r="BF122" s="26">
        <f t="shared" si="186"/>
        <v>5.4</v>
      </c>
      <c r="BG122" s="18" t="str">
        <f t="shared" si="134"/>
        <v>杨建</v>
      </c>
      <c r="BH122" s="26">
        <f t="shared" si="187"/>
        <v>0</v>
      </c>
      <c r="BI122" s="18">
        <f t="shared" si="135"/>
        <v>11</v>
      </c>
      <c r="BJ122" s="18" t="str">
        <f t="shared" si="136"/>
        <v>张玉婷</v>
      </c>
      <c r="BK122" s="26">
        <f t="shared" si="162"/>
        <v>5.3999999999999995</v>
      </c>
      <c r="BL122" s="18" t="str">
        <f t="shared" si="137"/>
        <v>胡付松</v>
      </c>
      <c r="BM122" s="26">
        <f t="shared" si="163"/>
        <v>5.3999999999999995</v>
      </c>
      <c r="BN122" s="18" t="str">
        <f t="shared" si="138"/>
        <v>程长寿</v>
      </c>
      <c r="BO122" s="26">
        <f t="shared" si="188"/>
        <v>5.4</v>
      </c>
      <c r="BP122" s="18" t="str">
        <f t="shared" si="139"/>
        <v>郑永朝</v>
      </c>
      <c r="BQ122" s="26">
        <f t="shared" si="189"/>
        <v>5.4</v>
      </c>
      <c r="BR122" s="18" t="str">
        <f t="shared" si="140"/>
        <v>叶仁群</v>
      </c>
      <c r="BS122" s="26">
        <f t="shared" si="190"/>
        <v>5.4</v>
      </c>
      <c r="BT122" s="18" t="str">
        <f t="shared" si="141"/>
        <v>田友米</v>
      </c>
      <c r="BU122" s="26">
        <f t="shared" si="191"/>
        <v>0</v>
      </c>
      <c r="BV122" s="18">
        <f t="shared" si="142"/>
        <v>11</v>
      </c>
      <c r="BW122" s="18" t="str">
        <f t="shared" si="143"/>
        <v>张玉婷</v>
      </c>
      <c r="BX122" s="26">
        <f t="shared" si="164"/>
        <v>9</v>
      </c>
      <c r="BY122" s="18" t="str">
        <f t="shared" si="144"/>
        <v>胡付松</v>
      </c>
      <c r="BZ122" s="26">
        <f t="shared" si="165"/>
        <v>9</v>
      </c>
      <c r="CA122" s="18" t="str">
        <f t="shared" si="145"/>
        <v>程长寿</v>
      </c>
      <c r="CB122" s="26">
        <f t="shared" si="166"/>
        <v>9</v>
      </c>
      <c r="CC122" s="18" t="str">
        <f t="shared" si="146"/>
        <v>王友春</v>
      </c>
      <c r="CD122" s="26">
        <f t="shared" si="167"/>
        <v>9</v>
      </c>
      <c r="CE122" s="18" t="str">
        <f t="shared" si="147"/>
        <v>叶仁群</v>
      </c>
      <c r="CF122" s="26">
        <f t="shared" si="168"/>
        <v>9</v>
      </c>
      <c r="CG122" s="18" t="str">
        <f t="shared" si="148"/>
        <v>田友米</v>
      </c>
      <c r="CH122" s="26">
        <f t="shared" si="169"/>
        <v>0</v>
      </c>
      <c r="CI122" s="18">
        <f t="shared" si="149"/>
        <v>11</v>
      </c>
      <c r="CJ122" s="18" t="str">
        <f t="shared" si="150"/>
        <v>张玉婷</v>
      </c>
      <c r="CK122" s="26">
        <f t="shared" si="170"/>
        <v>9</v>
      </c>
      <c r="CL122" s="18" t="str">
        <f t="shared" si="151"/>
        <v>胡付松</v>
      </c>
      <c r="CM122" s="26">
        <f t="shared" si="171"/>
        <v>9</v>
      </c>
      <c r="CN122" s="18" t="str">
        <f t="shared" si="152"/>
        <v>程长寿</v>
      </c>
      <c r="CO122" s="26">
        <f t="shared" si="172"/>
        <v>9</v>
      </c>
      <c r="CP122" s="18" t="str">
        <f t="shared" si="153"/>
        <v>王友春</v>
      </c>
      <c r="CQ122" s="26">
        <f t="shared" si="173"/>
        <v>9</v>
      </c>
      <c r="CR122" s="18" t="str">
        <f t="shared" si="154"/>
        <v>叶仁群</v>
      </c>
      <c r="CS122" s="26">
        <f t="shared" si="174"/>
        <v>9</v>
      </c>
      <c r="CT122" s="18" t="str">
        <f t="shared" si="155"/>
        <v>田友米</v>
      </c>
      <c r="CU122" s="26">
        <f t="shared" si="175"/>
        <v>0</v>
      </c>
    </row>
    <row r="123" spans="1:99" s="2" customFormat="1" ht="15.75">
      <c r="A123" s="42" t="s">
        <v>863</v>
      </c>
      <c r="B123" s="40" t="s">
        <v>299</v>
      </c>
      <c r="C123" s="59" t="s">
        <v>44</v>
      </c>
      <c r="D123" s="9" t="s">
        <v>8</v>
      </c>
      <c r="E123" s="8" t="str">
        <f t="shared" si="103"/>
        <v/>
      </c>
      <c r="F123" s="9">
        <f t="shared" si="104"/>
        <v>0.5</v>
      </c>
      <c r="G123" s="10" t="str">
        <f t="shared" si="105"/>
        <v/>
      </c>
      <c r="H123" s="10">
        <f t="shared" si="106"/>
        <v>107</v>
      </c>
      <c r="I123" s="10">
        <f t="shared" si="107"/>
        <v>83</v>
      </c>
      <c r="J123" s="10">
        <f t="shared" si="108"/>
        <v>90</v>
      </c>
      <c r="K123" s="16">
        <f t="shared" si="109"/>
        <v>61</v>
      </c>
      <c r="L123" s="10">
        <f t="shared" si="110"/>
        <v>56</v>
      </c>
      <c r="M123" s="10">
        <f t="shared" si="111"/>
        <v>76</v>
      </c>
      <c r="N123" s="10">
        <f t="shared" si="112"/>
        <v>473</v>
      </c>
      <c r="O123" s="17" t="str">
        <f t="shared" si="113"/>
        <v>本科</v>
      </c>
      <c r="P123" s="18">
        <f>IF($D123="理科",IF(AND($N123&gt;=分数线!$C$2,$H123&gt;=分数线!$D$2),36,IF($H123&gt;=分数线!$D$2,18,0)),IF($D123="文科",IF(AND($N123&gt;=分数线!$C$3,$H123&gt;=分数线!$D$3),36,IF($H123&gt;=分数线!$D$3,18,0))))</f>
        <v>36</v>
      </c>
      <c r="Q123" s="18">
        <f>IF($D123="理科",IF(AND($N123&gt;=分数线!$C$2,I123&gt;=分数线!$E$2),36,IF(I123&gt;=分数线!$E$2,18,0)),IF($D123="文科",IF(AND($N123&gt;=分数线!$C$3,I123&gt;=分数线!$E$3),36,IF(I123&gt;=分数线!$E$3,18,0))))</f>
        <v>36</v>
      </c>
      <c r="R123" s="18">
        <f>IF($D123="理科",IF(AND($N123&gt;=分数线!$C$2,J123&gt;=分数线!$F$2),36,IF(J123&gt;=分数线!$F$2,18,0)),IF($D123="文科",IF(AND($N123&gt;=分数线!$C$3,J123&gt;=分数线!$F$3),36,IF(J123&gt;=分数线!$F$3,18,0))))</f>
        <v>36</v>
      </c>
      <c r="S123" s="18">
        <f>IF($D123="理科",IF(AND($N123&gt;=分数线!$C$2,K123&gt;=分数线!$G$2),36,IF(K123&gt;=分数线!$G$2,18,0)),IF($D123="文科",IF(AND($N123&gt;=分数线!$C$3,K123&gt;=分数线!$G$3),36,IF(K123&gt;=分数线!$G$3,18,0))))</f>
        <v>36</v>
      </c>
      <c r="T123" s="18">
        <f>IF($D123="理科",IF(AND($N123&gt;=分数线!$C$2,L123&gt;=分数线!$H$2),36,IF(L123&gt;=分数线!$H$2,18,0)),IF($D123="文科",IF(AND($N123&gt;=分数线!$C$3,L123&gt;=分数线!$H$3),36,IF(L123&gt;=分数线!$H$3,18,0))))</f>
        <v>0</v>
      </c>
      <c r="U123" s="18">
        <f>IF($D123="理科",IF(AND($N123&gt;=分数线!$C$2,M123&gt;=分数线!$I$2),36,IF(M123&gt;=分数线!$I$2,18,0)),IF($D123="文科",IF(AND($N123&gt;=分数线!$C$3,M123&gt;=分数线!$I$3),36,IF(M123&gt;=分数线!$I$3,18,0))))</f>
        <v>36</v>
      </c>
      <c r="V123" s="18">
        <f t="shared" si="114"/>
        <v>11</v>
      </c>
      <c r="W123" s="18" t="str">
        <f t="shared" si="115"/>
        <v>张玉婷</v>
      </c>
      <c r="X123" s="26">
        <f t="shared" si="156"/>
        <v>3.6</v>
      </c>
      <c r="Y123" s="18" t="str">
        <f t="shared" si="116"/>
        <v>胡付松</v>
      </c>
      <c r="Z123" s="26">
        <f t="shared" si="157"/>
        <v>3.6</v>
      </c>
      <c r="AA123" s="18" t="str">
        <f t="shared" si="117"/>
        <v>向翠琳</v>
      </c>
      <c r="AB123" s="26">
        <f t="shared" si="176"/>
        <v>3.6</v>
      </c>
      <c r="AC123" s="18" t="str">
        <f t="shared" si="118"/>
        <v>郑永朝</v>
      </c>
      <c r="AD123" s="26">
        <f t="shared" si="177"/>
        <v>3.6</v>
      </c>
      <c r="AE123" s="18" t="str">
        <f t="shared" si="119"/>
        <v>叶仁群</v>
      </c>
      <c r="AF123" s="26">
        <f t="shared" si="178"/>
        <v>0</v>
      </c>
      <c r="AG123" s="18" t="str">
        <f t="shared" si="120"/>
        <v>辜英琼</v>
      </c>
      <c r="AH123" s="26">
        <f t="shared" si="179"/>
        <v>3.6</v>
      </c>
      <c r="AI123" s="18" t="str">
        <f t="shared" si="121"/>
        <v>11</v>
      </c>
      <c r="AJ123" s="18" t="str">
        <f t="shared" si="122"/>
        <v>张玉婷</v>
      </c>
      <c r="AK123" s="26">
        <f t="shared" si="158"/>
        <v>3.6</v>
      </c>
      <c r="AL123" s="18" t="str">
        <f t="shared" si="123"/>
        <v>胡付松</v>
      </c>
      <c r="AM123" s="26">
        <f t="shared" si="159"/>
        <v>3.6</v>
      </c>
      <c r="AN123" s="18" t="str">
        <f t="shared" si="124"/>
        <v>向翠琳</v>
      </c>
      <c r="AO123" s="26">
        <f t="shared" si="180"/>
        <v>3.6</v>
      </c>
      <c r="AP123" s="18" t="str">
        <f t="shared" si="125"/>
        <v>郑永朝</v>
      </c>
      <c r="AQ123" s="26">
        <f t="shared" si="181"/>
        <v>3.6</v>
      </c>
      <c r="AR123" s="18" t="str">
        <f t="shared" si="126"/>
        <v>叶仁群</v>
      </c>
      <c r="AS123" s="26">
        <f t="shared" si="182"/>
        <v>0</v>
      </c>
      <c r="AT123" s="18" t="str">
        <f t="shared" si="127"/>
        <v>辜英琼</v>
      </c>
      <c r="AU123" s="26">
        <f t="shared" si="183"/>
        <v>3.6</v>
      </c>
      <c r="AV123" s="18" t="str">
        <f t="shared" si="128"/>
        <v>11</v>
      </c>
      <c r="AW123" s="18" t="str">
        <f t="shared" si="129"/>
        <v>张玉婷</v>
      </c>
      <c r="AX123" s="26">
        <f t="shared" si="160"/>
        <v>5.3999999999999995</v>
      </c>
      <c r="AY123" s="18" t="str">
        <f t="shared" si="130"/>
        <v>胡付松</v>
      </c>
      <c r="AZ123" s="26">
        <f t="shared" si="161"/>
        <v>5.3999999999999995</v>
      </c>
      <c r="BA123" s="18" t="str">
        <f t="shared" si="131"/>
        <v>程长寿</v>
      </c>
      <c r="BB123" s="26">
        <f t="shared" si="184"/>
        <v>5.4</v>
      </c>
      <c r="BC123" s="18" t="str">
        <f t="shared" si="132"/>
        <v>郑永朝</v>
      </c>
      <c r="BD123" s="26">
        <f t="shared" si="185"/>
        <v>5.4</v>
      </c>
      <c r="BE123" s="18" t="str">
        <f t="shared" si="133"/>
        <v>叶仁群</v>
      </c>
      <c r="BF123" s="26">
        <f t="shared" si="186"/>
        <v>0</v>
      </c>
      <c r="BG123" s="18" t="str">
        <f t="shared" si="134"/>
        <v>杨建</v>
      </c>
      <c r="BH123" s="26">
        <f t="shared" si="187"/>
        <v>5.4</v>
      </c>
      <c r="BI123" s="18">
        <f t="shared" si="135"/>
        <v>11</v>
      </c>
      <c r="BJ123" s="18" t="str">
        <f t="shared" si="136"/>
        <v>张玉婷</v>
      </c>
      <c r="BK123" s="26">
        <f t="shared" si="162"/>
        <v>5.3999999999999995</v>
      </c>
      <c r="BL123" s="18" t="str">
        <f t="shared" si="137"/>
        <v>胡付松</v>
      </c>
      <c r="BM123" s="26">
        <f t="shared" si="163"/>
        <v>5.3999999999999995</v>
      </c>
      <c r="BN123" s="18" t="str">
        <f t="shared" si="138"/>
        <v>程长寿</v>
      </c>
      <c r="BO123" s="26">
        <f t="shared" si="188"/>
        <v>5.4</v>
      </c>
      <c r="BP123" s="18" t="str">
        <f t="shared" si="139"/>
        <v>郑永朝</v>
      </c>
      <c r="BQ123" s="26">
        <f t="shared" si="189"/>
        <v>5.4</v>
      </c>
      <c r="BR123" s="18" t="str">
        <f t="shared" si="140"/>
        <v>叶仁群</v>
      </c>
      <c r="BS123" s="26">
        <f t="shared" si="190"/>
        <v>0</v>
      </c>
      <c r="BT123" s="18" t="str">
        <f t="shared" si="141"/>
        <v>田友米</v>
      </c>
      <c r="BU123" s="26">
        <f t="shared" si="191"/>
        <v>5.4</v>
      </c>
      <c r="BV123" s="18">
        <f t="shared" si="142"/>
        <v>11</v>
      </c>
      <c r="BW123" s="18" t="str">
        <f t="shared" si="143"/>
        <v>张玉婷</v>
      </c>
      <c r="BX123" s="26">
        <f t="shared" si="164"/>
        <v>9</v>
      </c>
      <c r="BY123" s="18" t="str">
        <f t="shared" si="144"/>
        <v>胡付松</v>
      </c>
      <c r="BZ123" s="26">
        <f t="shared" si="165"/>
        <v>9</v>
      </c>
      <c r="CA123" s="18" t="str">
        <f t="shared" si="145"/>
        <v>程长寿</v>
      </c>
      <c r="CB123" s="26">
        <f t="shared" si="166"/>
        <v>9</v>
      </c>
      <c r="CC123" s="18" t="str">
        <f t="shared" si="146"/>
        <v>王友春</v>
      </c>
      <c r="CD123" s="26">
        <f t="shared" si="167"/>
        <v>9</v>
      </c>
      <c r="CE123" s="18" t="str">
        <f t="shared" si="147"/>
        <v>叶仁群</v>
      </c>
      <c r="CF123" s="26">
        <f t="shared" si="168"/>
        <v>0</v>
      </c>
      <c r="CG123" s="18" t="str">
        <f t="shared" si="148"/>
        <v>田友米</v>
      </c>
      <c r="CH123" s="26">
        <f t="shared" si="169"/>
        <v>9</v>
      </c>
      <c r="CI123" s="18">
        <f t="shared" si="149"/>
        <v>11</v>
      </c>
      <c r="CJ123" s="18" t="str">
        <f t="shared" si="150"/>
        <v>张玉婷</v>
      </c>
      <c r="CK123" s="26">
        <f t="shared" si="170"/>
        <v>9</v>
      </c>
      <c r="CL123" s="18" t="str">
        <f t="shared" si="151"/>
        <v>胡付松</v>
      </c>
      <c r="CM123" s="26">
        <f t="shared" si="171"/>
        <v>9</v>
      </c>
      <c r="CN123" s="18" t="str">
        <f t="shared" si="152"/>
        <v>程长寿</v>
      </c>
      <c r="CO123" s="26">
        <f t="shared" si="172"/>
        <v>9</v>
      </c>
      <c r="CP123" s="18" t="str">
        <f t="shared" si="153"/>
        <v>王友春</v>
      </c>
      <c r="CQ123" s="26">
        <f t="shared" si="173"/>
        <v>9</v>
      </c>
      <c r="CR123" s="18" t="str">
        <f t="shared" si="154"/>
        <v>叶仁群</v>
      </c>
      <c r="CS123" s="26">
        <f t="shared" si="174"/>
        <v>0</v>
      </c>
      <c r="CT123" s="18" t="str">
        <f t="shared" si="155"/>
        <v>田友米</v>
      </c>
      <c r="CU123" s="26">
        <f t="shared" si="175"/>
        <v>9</v>
      </c>
    </row>
    <row r="124" spans="1:99" s="2" customFormat="1" ht="15.75">
      <c r="A124" s="42" t="s">
        <v>864</v>
      </c>
      <c r="B124" s="40" t="s">
        <v>300</v>
      </c>
      <c r="C124" s="59" t="s">
        <v>44</v>
      </c>
      <c r="D124" s="9" t="s">
        <v>8</v>
      </c>
      <c r="E124" s="8" t="str">
        <f t="shared" si="103"/>
        <v/>
      </c>
      <c r="F124" s="9">
        <f t="shared" si="104"/>
        <v>1</v>
      </c>
      <c r="G124" s="10" t="str">
        <f t="shared" si="105"/>
        <v/>
      </c>
      <c r="H124" s="10">
        <f t="shared" si="106"/>
        <v>107</v>
      </c>
      <c r="I124" s="10">
        <f t="shared" si="107"/>
        <v>78</v>
      </c>
      <c r="J124" s="10">
        <f t="shared" si="108"/>
        <v>90</v>
      </c>
      <c r="K124" s="16">
        <f t="shared" si="109"/>
        <v>58.5</v>
      </c>
      <c r="L124" s="10">
        <f t="shared" si="110"/>
        <v>68</v>
      </c>
      <c r="M124" s="10">
        <f t="shared" si="111"/>
        <v>70</v>
      </c>
      <c r="N124" s="10">
        <f t="shared" si="112"/>
        <v>472</v>
      </c>
      <c r="O124" s="17" t="str">
        <f t="shared" si="113"/>
        <v>本科</v>
      </c>
      <c r="P124" s="18">
        <f>IF($D124="理科",IF(AND($N124&gt;=分数线!$C$2,$H124&gt;=分数线!$D$2),36,IF($H124&gt;=分数线!$D$2,18,0)),IF($D124="文科",IF(AND($N124&gt;=分数线!$C$3,$H124&gt;=分数线!$D$3),36,IF($H124&gt;=分数线!$D$3,18,0))))</f>
        <v>36</v>
      </c>
      <c r="Q124" s="18">
        <f>IF($D124="理科",IF(AND($N124&gt;=分数线!$C$2,I124&gt;=分数线!$E$2),36,IF(I124&gt;=分数线!$E$2,18,0)),IF($D124="文科",IF(AND($N124&gt;=分数线!$C$3,I124&gt;=分数线!$E$3),36,IF(I124&gt;=分数线!$E$3,18,0))))</f>
        <v>36</v>
      </c>
      <c r="R124" s="18">
        <f>IF($D124="理科",IF(AND($N124&gt;=分数线!$C$2,J124&gt;=分数线!$F$2),36,IF(J124&gt;=分数线!$F$2,18,0)),IF($D124="文科",IF(AND($N124&gt;=分数线!$C$3,J124&gt;=分数线!$F$3),36,IF(J124&gt;=分数线!$F$3,18,0))))</f>
        <v>36</v>
      </c>
      <c r="S124" s="18">
        <f>IF($D124="理科",IF(AND($N124&gt;=分数线!$C$2,K124&gt;=分数线!$G$2),36,IF(K124&gt;=分数线!$G$2,18,0)),IF($D124="文科",IF(AND($N124&gt;=分数线!$C$3,K124&gt;=分数线!$G$3),36,IF(K124&gt;=分数线!$G$3,18,0))))</f>
        <v>36</v>
      </c>
      <c r="T124" s="18">
        <f>IF($D124="理科",IF(AND($N124&gt;=分数线!$C$2,L124&gt;=分数线!$H$2),36,IF(L124&gt;=分数线!$H$2,18,0)),IF($D124="文科",IF(AND($N124&gt;=分数线!$C$3,L124&gt;=分数线!$H$3),36,IF(L124&gt;=分数线!$H$3,18,0))))</f>
        <v>36</v>
      </c>
      <c r="U124" s="18">
        <f>IF($D124="理科",IF(AND($N124&gt;=分数线!$C$2,M124&gt;=分数线!$I$2),36,IF(M124&gt;=分数线!$I$2,18,0)),IF($D124="文科",IF(AND($N124&gt;=分数线!$C$3,M124&gt;=分数线!$I$3),36,IF(M124&gt;=分数线!$I$3,18,0))))</f>
        <v>36</v>
      </c>
      <c r="V124" s="18">
        <f t="shared" si="114"/>
        <v>12</v>
      </c>
      <c r="W124" s="18" t="str">
        <f t="shared" si="115"/>
        <v>何苗</v>
      </c>
      <c r="X124" s="26">
        <f t="shared" si="156"/>
        <v>3.6</v>
      </c>
      <c r="Y124" s="18" t="str">
        <f t="shared" si="116"/>
        <v>黄金华</v>
      </c>
      <c r="Z124" s="26">
        <f t="shared" si="157"/>
        <v>3.6</v>
      </c>
      <c r="AA124" s="18" t="str">
        <f t="shared" si="117"/>
        <v>程长寿</v>
      </c>
      <c r="AB124" s="26">
        <f t="shared" si="176"/>
        <v>3.6</v>
      </c>
      <c r="AC124" s="18" t="str">
        <f t="shared" si="118"/>
        <v>兰阿布</v>
      </c>
      <c r="AD124" s="26">
        <f t="shared" si="177"/>
        <v>3.6</v>
      </c>
      <c r="AE124" s="18" t="str">
        <f t="shared" si="119"/>
        <v>郑富全</v>
      </c>
      <c r="AF124" s="26">
        <f t="shared" si="178"/>
        <v>3.6</v>
      </c>
      <c r="AG124" s="18" t="str">
        <f t="shared" si="120"/>
        <v>卢祥</v>
      </c>
      <c r="AH124" s="26">
        <f t="shared" si="179"/>
        <v>3.6</v>
      </c>
      <c r="AI124" s="18" t="str">
        <f t="shared" si="121"/>
        <v>12</v>
      </c>
      <c r="AJ124" s="18" t="str">
        <f t="shared" si="122"/>
        <v>何苗</v>
      </c>
      <c r="AK124" s="26">
        <f t="shared" si="158"/>
        <v>3.6</v>
      </c>
      <c r="AL124" s="18" t="str">
        <f t="shared" si="123"/>
        <v>黄金华</v>
      </c>
      <c r="AM124" s="26">
        <f t="shared" si="159"/>
        <v>3.6</v>
      </c>
      <c r="AN124" s="18" t="str">
        <f t="shared" si="124"/>
        <v>程长寿</v>
      </c>
      <c r="AO124" s="26">
        <f t="shared" si="180"/>
        <v>3.6</v>
      </c>
      <c r="AP124" s="18" t="str">
        <f t="shared" si="125"/>
        <v>兰阿布</v>
      </c>
      <c r="AQ124" s="26">
        <f t="shared" si="181"/>
        <v>3.6</v>
      </c>
      <c r="AR124" s="18" t="str">
        <f t="shared" si="126"/>
        <v>郑富全</v>
      </c>
      <c r="AS124" s="26">
        <f t="shared" si="182"/>
        <v>3.6</v>
      </c>
      <c r="AT124" s="18" t="str">
        <f t="shared" si="127"/>
        <v>卢祥</v>
      </c>
      <c r="AU124" s="26">
        <f t="shared" si="183"/>
        <v>3.6</v>
      </c>
      <c r="AV124" s="18" t="str">
        <f t="shared" si="128"/>
        <v>12</v>
      </c>
      <c r="AW124" s="18" t="str">
        <f t="shared" si="129"/>
        <v>朱霞</v>
      </c>
      <c r="AX124" s="26">
        <f t="shared" si="160"/>
        <v>5.3999999999999995</v>
      </c>
      <c r="AY124" s="18" t="str">
        <f t="shared" si="130"/>
        <v>黄金华</v>
      </c>
      <c r="AZ124" s="26">
        <f t="shared" si="161"/>
        <v>5.3999999999999995</v>
      </c>
      <c r="BA124" s="18" t="str">
        <f t="shared" si="131"/>
        <v>程长寿</v>
      </c>
      <c r="BB124" s="26">
        <f t="shared" si="184"/>
        <v>5.4</v>
      </c>
      <c r="BC124" s="18" t="str">
        <f t="shared" si="132"/>
        <v>兰阿布</v>
      </c>
      <c r="BD124" s="26">
        <f t="shared" si="185"/>
        <v>5.4</v>
      </c>
      <c r="BE124" s="18" t="str">
        <f t="shared" si="133"/>
        <v>郑富全</v>
      </c>
      <c r="BF124" s="26">
        <f t="shared" si="186"/>
        <v>5.4</v>
      </c>
      <c r="BG124" s="18" t="str">
        <f t="shared" si="134"/>
        <v>卢祥</v>
      </c>
      <c r="BH124" s="26">
        <f t="shared" si="187"/>
        <v>5.4</v>
      </c>
      <c r="BI124" s="18">
        <f t="shared" si="135"/>
        <v>12</v>
      </c>
      <c r="BJ124" s="18" t="str">
        <f t="shared" si="136"/>
        <v>朱霞</v>
      </c>
      <c r="BK124" s="26">
        <f t="shared" si="162"/>
        <v>5.3999999999999995</v>
      </c>
      <c r="BL124" s="18" t="str">
        <f t="shared" si="137"/>
        <v>黄金华</v>
      </c>
      <c r="BM124" s="26">
        <f t="shared" si="163"/>
        <v>5.3999999999999995</v>
      </c>
      <c r="BN124" s="18" t="str">
        <f t="shared" si="138"/>
        <v>程长寿</v>
      </c>
      <c r="BO124" s="26">
        <f t="shared" si="188"/>
        <v>5.4</v>
      </c>
      <c r="BP124" s="18" t="str">
        <f t="shared" si="139"/>
        <v>兰阿布</v>
      </c>
      <c r="BQ124" s="26">
        <f t="shared" si="189"/>
        <v>5.4</v>
      </c>
      <c r="BR124" s="18" t="str">
        <f t="shared" si="140"/>
        <v>郑富全</v>
      </c>
      <c r="BS124" s="26">
        <f t="shared" si="190"/>
        <v>5.4</v>
      </c>
      <c r="BT124" s="18" t="str">
        <f t="shared" si="141"/>
        <v>卢祥</v>
      </c>
      <c r="BU124" s="26">
        <f t="shared" si="191"/>
        <v>5.4</v>
      </c>
      <c r="BV124" s="18">
        <f t="shared" si="142"/>
        <v>12</v>
      </c>
      <c r="BW124" s="18" t="str">
        <f t="shared" si="143"/>
        <v>朱霞</v>
      </c>
      <c r="BX124" s="26">
        <f t="shared" si="164"/>
        <v>9</v>
      </c>
      <c r="BY124" s="18" t="str">
        <f t="shared" si="144"/>
        <v>黄金华</v>
      </c>
      <c r="BZ124" s="26">
        <f t="shared" si="165"/>
        <v>9</v>
      </c>
      <c r="CA124" s="18" t="str">
        <f t="shared" si="145"/>
        <v>程长寿</v>
      </c>
      <c r="CB124" s="26">
        <f t="shared" si="166"/>
        <v>9</v>
      </c>
      <c r="CC124" s="18" t="str">
        <f t="shared" si="146"/>
        <v>兰阿布</v>
      </c>
      <c r="CD124" s="26">
        <f t="shared" si="167"/>
        <v>9</v>
      </c>
      <c r="CE124" s="18" t="str">
        <f t="shared" si="147"/>
        <v>郑富全</v>
      </c>
      <c r="CF124" s="26">
        <f t="shared" si="168"/>
        <v>9</v>
      </c>
      <c r="CG124" s="18" t="str">
        <f t="shared" si="148"/>
        <v>卢祥</v>
      </c>
      <c r="CH124" s="26">
        <f t="shared" si="169"/>
        <v>9</v>
      </c>
      <c r="CI124" s="18">
        <f t="shared" si="149"/>
        <v>12</v>
      </c>
      <c r="CJ124" s="18" t="str">
        <f t="shared" si="150"/>
        <v>朱霞</v>
      </c>
      <c r="CK124" s="26">
        <f t="shared" si="170"/>
        <v>9</v>
      </c>
      <c r="CL124" s="18" t="str">
        <f t="shared" si="151"/>
        <v>黄金华</v>
      </c>
      <c r="CM124" s="26">
        <f t="shared" si="171"/>
        <v>9</v>
      </c>
      <c r="CN124" s="18" t="str">
        <f t="shared" si="152"/>
        <v>程长寿</v>
      </c>
      <c r="CO124" s="26">
        <f t="shared" si="172"/>
        <v>9</v>
      </c>
      <c r="CP124" s="18" t="str">
        <f t="shared" si="153"/>
        <v>兰阿布</v>
      </c>
      <c r="CQ124" s="26">
        <f t="shared" si="173"/>
        <v>9</v>
      </c>
      <c r="CR124" s="18" t="str">
        <f t="shared" si="154"/>
        <v>郑富全</v>
      </c>
      <c r="CS124" s="26">
        <f t="shared" si="174"/>
        <v>9</v>
      </c>
      <c r="CT124" s="18" t="str">
        <f t="shared" si="155"/>
        <v>卢祥</v>
      </c>
      <c r="CU124" s="26">
        <f t="shared" si="175"/>
        <v>9</v>
      </c>
    </row>
    <row r="125" spans="1:99" s="2" customFormat="1" ht="15.75">
      <c r="A125" s="42" t="s">
        <v>865</v>
      </c>
      <c r="B125" s="40" t="s">
        <v>301</v>
      </c>
      <c r="C125" s="59" t="s">
        <v>44</v>
      </c>
      <c r="D125" s="9" t="s">
        <v>8</v>
      </c>
      <c r="E125" s="8" t="str">
        <f t="shared" si="103"/>
        <v/>
      </c>
      <c r="F125" s="9">
        <f t="shared" si="104"/>
        <v>1</v>
      </c>
      <c r="G125" s="10">
        <f t="shared" si="105"/>
        <v>1</v>
      </c>
      <c r="H125" s="10">
        <f t="shared" si="106"/>
        <v>114</v>
      </c>
      <c r="I125" s="10">
        <f t="shared" si="107"/>
        <v>89</v>
      </c>
      <c r="J125" s="10">
        <f t="shared" si="108"/>
        <v>96</v>
      </c>
      <c r="K125" s="16">
        <f t="shared" si="109"/>
        <v>53.5</v>
      </c>
      <c r="L125" s="10">
        <f t="shared" si="110"/>
        <v>63</v>
      </c>
      <c r="M125" s="10">
        <f t="shared" si="111"/>
        <v>56.5</v>
      </c>
      <c r="N125" s="10">
        <f t="shared" si="112"/>
        <v>472</v>
      </c>
      <c r="O125" s="17" t="str">
        <f t="shared" si="113"/>
        <v>本科</v>
      </c>
      <c r="P125" s="18">
        <f>IF($D125="理科",IF(AND($N125&gt;=分数线!$C$2,$H125&gt;=分数线!$D$2),36,IF($H125&gt;=分数线!$D$2,18,0)),IF($D125="文科",IF(AND($N125&gt;=分数线!$C$3,$H125&gt;=分数线!$D$3),36,IF($H125&gt;=分数线!$D$3,18,0))))</f>
        <v>36</v>
      </c>
      <c r="Q125" s="18">
        <f>IF($D125="理科",IF(AND($N125&gt;=分数线!$C$2,I125&gt;=分数线!$E$2),36,IF(I125&gt;=分数线!$E$2,18,0)),IF($D125="文科",IF(AND($N125&gt;=分数线!$C$3,I125&gt;=分数线!$E$3),36,IF(I125&gt;=分数线!$E$3,18,0))))</f>
        <v>36</v>
      </c>
      <c r="R125" s="18">
        <f>IF($D125="理科",IF(AND($N125&gt;=分数线!$C$2,J125&gt;=分数线!$F$2),36,IF(J125&gt;=分数线!$F$2,18,0)),IF($D125="文科",IF(AND($N125&gt;=分数线!$C$3,J125&gt;=分数线!$F$3),36,IF(J125&gt;=分数线!$F$3,18,0))))</f>
        <v>36</v>
      </c>
      <c r="S125" s="18">
        <f>IF($D125="理科",IF(AND($N125&gt;=分数线!$C$2,K125&gt;=分数线!$G$2),36,IF(K125&gt;=分数线!$G$2,18,0)),IF($D125="文科",IF(AND($N125&gt;=分数线!$C$3,K125&gt;=分数线!$G$3),36,IF(K125&gt;=分数线!$G$3,18,0))))</f>
        <v>36</v>
      </c>
      <c r="T125" s="18">
        <f>IF($D125="理科",IF(AND($N125&gt;=分数线!$C$2,L125&gt;=分数线!$H$2),36,IF(L125&gt;=分数线!$H$2,18,0)),IF($D125="文科",IF(AND($N125&gt;=分数线!$C$3,L125&gt;=分数线!$H$3),36,IF(L125&gt;=分数线!$H$3,18,0))))</f>
        <v>36</v>
      </c>
      <c r="U125" s="18">
        <f>IF($D125="理科",IF(AND($N125&gt;=分数线!$C$2,M125&gt;=分数线!$I$2),36,IF(M125&gt;=分数线!$I$2,18,0)),IF($D125="文科",IF(AND($N125&gt;=分数线!$C$3,M125&gt;=分数线!$I$3),36,IF(M125&gt;=分数线!$I$3,18,0))))</f>
        <v>0</v>
      </c>
      <c r="V125" s="18">
        <f t="shared" si="114"/>
        <v>12</v>
      </c>
      <c r="W125" s="18" t="str">
        <f t="shared" si="115"/>
        <v>何苗</v>
      </c>
      <c r="X125" s="26">
        <f t="shared" si="156"/>
        <v>3.6</v>
      </c>
      <c r="Y125" s="18" t="str">
        <f t="shared" si="116"/>
        <v>黄金华</v>
      </c>
      <c r="Z125" s="26">
        <f t="shared" si="157"/>
        <v>3.6</v>
      </c>
      <c r="AA125" s="18" t="str">
        <f t="shared" si="117"/>
        <v>程长寿</v>
      </c>
      <c r="AB125" s="26">
        <f t="shared" si="176"/>
        <v>3.6</v>
      </c>
      <c r="AC125" s="18" t="str">
        <f t="shared" si="118"/>
        <v>兰阿布</v>
      </c>
      <c r="AD125" s="26">
        <f t="shared" si="177"/>
        <v>3.6</v>
      </c>
      <c r="AE125" s="18" t="str">
        <f t="shared" si="119"/>
        <v>郑富全</v>
      </c>
      <c r="AF125" s="26">
        <f t="shared" si="178"/>
        <v>3.6</v>
      </c>
      <c r="AG125" s="18" t="str">
        <f t="shared" si="120"/>
        <v>卢祥</v>
      </c>
      <c r="AH125" s="26">
        <f t="shared" si="179"/>
        <v>0</v>
      </c>
      <c r="AI125" s="18" t="str">
        <f t="shared" si="121"/>
        <v>12</v>
      </c>
      <c r="AJ125" s="18" t="str">
        <f t="shared" si="122"/>
        <v>何苗</v>
      </c>
      <c r="AK125" s="26">
        <f t="shared" si="158"/>
        <v>3.6</v>
      </c>
      <c r="AL125" s="18" t="str">
        <f t="shared" si="123"/>
        <v>黄金华</v>
      </c>
      <c r="AM125" s="26">
        <f t="shared" si="159"/>
        <v>3.6</v>
      </c>
      <c r="AN125" s="18" t="str">
        <f t="shared" si="124"/>
        <v>程长寿</v>
      </c>
      <c r="AO125" s="26">
        <f t="shared" si="180"/>
        <v>3.6</v>
      </c>
      <c r="AP125" s="18" t="str">
        <f t="shared" si="125"/>
        <v>兰阿布</v>
      </c>
      <c r="AQ125" s="26">
        <f t="shared" si="181"/>
        <v>3.6</v>
      </c>
      <c r="AR125" s="18" t="str">
        <f t="shared" si="126"/>
        <v>郑富全</v>
      </c>
      <c r="AS125" s="26">
        <f t="shared" si="182"/>
        <v>3.6</v>
      </c>
      <c r="AT125" s="18" t="str">
        <f t="shared" si="127"/>
        <v>卢祥</v>
      </c>
      <c r="AU125" s="26">
        <f t="shared" si="183"/>
        <v>0</v>
      </c>
      <c r="AV125" s="18" t="str">
        <f t="shared" si="128"/>
        <v>12</v>
      </c>
      <c r="AW125" s="18" t="str">
        <f t="shared" si="129"/>
        <v>朱霞</v>
      </c>
      <c r="AX125" s="26">
        <f t="shared" si="160"/>
        <v>5.3999999999999995</v>
      </c>
      <c r="AY125" s="18" t="str">
        <f t="shared" si="130"/>
        <v>黄金华</v>
      </c>
      <c r="AZ125" s="26">
        <f t="shared" si="161"/>
        <v>5.3999999999999995</v>
      </c>
      <c r="BA125" s="18" t="str">
        <f t="shared" si="131"/>
        <v>程长寿</v>
      </c>
      <c r="BB125" s="26">
        <f t="shared" si="184"/>
        <v>5.4</v>
      </c>
      <c r="BC125" s="18" t="str">
        <f t="shared" si="132"/>
        <v>兰阿布</v>
      </c>
      <c r="BD125" s="26">
        <f t="shared" si="185"/>
        <v>5.4</v>
      </c>
      <c r="BE125" s="18" t="str">
        <f t="shared" si="133"/>
        <v>郑富全</v>
      </c>
      <c r="BF125" s="26">
        <f t="shared" si="186"/>
        <v>5.4</v>
      </c>
      <c r="BG125" s="18" t="str">
        <f t="shared" si="134"/>
        <v>卢祥</v>
      </c>
      <c r="BH125" s="26">
        <f t="shared" si="187"/>
        <v>0</v>
      </c>
      <c r="BI125" s="18">
        <f t="shared" si="135"/>
        <v>12</v>
      </c>
      <c r="BJ125" s="18" t="str">
        <f t="shared" si="136"/>
        <v>朱霞</v>
      </c>
      <c r="BK125" s="26">
        <f t="shared" si="162"/>
        <v>5.3999999999999995</v>
      </c>
      <c r="BL125" s="18" t="str">
        <f t="shared" si="137"/>
        <v>黄金华</v>
      </c>
      <c r="BM125" s="26">
        <f t="shared" si="163"/>
        <v>5.3999999999999995</v>
      </c>
      <c r="BN125" s="18" t="str">
        <f t="shared" si="138"/>
        <v>程长寿</v>
      </c>
      <c r="BO125" s="26">
        <f t="shared" si="188"/>
        <v>5.4</v>
      </c>
      <c r="BP125" s="18" t="str">
        <f t="shared" si="139"/>
        <v>兰阿布</v>
      </c>
      <c r="BQ125" s="26">
        <f t="shared" si="189"/>
        <v>5.4</v>
      </c>
      <c r="BR125" s="18" t="str">
        <f t="shared" si="140"/>
        <v>郑富全</v>
      </c>
      <c r="BS125" s="26">
        <f t="shared" si="190"/>
        <v>5.4</v>
      </c>
      <c r="BT125" s="18" t="str">
        <f t="shared" si="141"/>
        <v>卢祥</v>
      </c>
      <c r="BU125" s="26">
        <f t="shared" si="191"/>
        <v>0</v>
      </c>
      <c r="BV125" s="18">
        <f t="shared" si="142"/>
        <v>12</v>
      </c>
      <c r="BW125" s="18" t="str">
        <f t="shared" si="143"/>
        <v>朱霞</v>
      </c>
      <c r="BX125" s="26">
        <f t="shared" si="164"/>
        <v>9</v>
      </c>
      <c r="BY125" s="18" t="str">
        <f t="shared" si="144"/>
        <v>黄金华</v>
      </c>
      <c r="BZ125" s="26">
        <f t="shared" si="165"/>
        <v>9</v>
      </c>
      <c r="CA125" s="18" t="str">
        <f t="shared" si="145"/>
        <v>程长寿</v>
      </c>
      <c r="CB125" s="26">
        <f t="shared" si="166"/>
        <v>9</v>
      </c>
      <c r="CC125" s="18" t="str">
        <f t="shared" si="146"/>
        <v>兰阿布</v>
      </c>
      <c r="CD125" s="26">
        <f t="shared" si="167"/>
        <v>9</v>
      </c>
      <c r="CE125" s="18" t="str">
        <f t="shared" si="147"/>
        <v>郑富全</v>
      </c>
      <c r="CF125" s="26">
        <f t="shared" si="168"/>
        <v>9</v>
      </c>
      <c r="CG125" s="18" t="str">
        <f t="shared" si="148"/>
        <v>卢祥</v>
      </c>
      <c r="CH125" s="26">
        <f t="shared" si="169"/>
        <v>0</v>
      </c>
      <c r="CI125" s="18">
        <f t="shared" si="149"/>
        <v>12</v>
      </c>
      <c r="CJ125" s="18" t="str">
        <f t="shared" si="150"/>
        <v>朱霞</v>
      </c>
      <c r="CK125" s="26">
        <f t="shared" si="170"/>
        <v>9</v>
      </c>
      <c r="CL125" s="18" t="str">
        <f t="shared" si="151"/>
        <v>黄金华</v>
      </c>
      <c r="CM125" s="26">
        <f t="shared" si="171"/>
        <v>9</v>
      </c>
      <c r="CN125" s="18" t="str">
        <f t="shared" si="152"/>
        <v>程长寿</v>
      </c>
      <c r="CO125" s="26">
        <f t="shared" si="172"/>
        <v>9</v>
      </c>
      <c r="CP125" s="18" t="str">
        <f t="shared" si="153"/>
        <v>兰阿布</v>
      </c>
      <c r="CQ125" s="26">
        <f t="shared" si="173"/>
        <v>9</v>
      </c>
      <c r="CR125" s="18" t="str">
        <f t="shared" si="154"/>
        <v>郑富全</v>
      </c>
      <c r="CS125" s="26">
        <f t="shared" si="174"/>
        <v>9</v>
      </c>
      <c r="CT125" s="18" t="str">
        <f t="shared" si="155"/>
        <v>卢祥</v>
      </c>
      <c r="CU125" s="26">
        <f t="shared" si="175"/>
        <v>0</v>
      </c>
    </row>
    <row r="126" spans="1:99" s="2" customFormat="1" ht="15.75">
      <c r="A126" s="42" t="s">
        <v>49</v>
      </c>
      <c r="B126" s="40" t="s">
        <v>302</v>
      </c>
      <c r="C126" s="59" t="s">
        <v>44</v>
      </c>
      <c r="D126" s="9" t="s">
        <v>8</v>
      </c>
      <c r="E126" s="8" t="str">
        <f t="shared" si="103"/>
        <v/>
      </c>
      <c r="F126" s="9">
        <f t="shared" si="104"/>
        <v>0.4</v>
      </c>
      <c r="G126" s="10" t="str">
        <f t="shared" si="105"/>
        <v/>
      </c>
      <c r="H126" s="10">
        <f t="shared" si="106"/>
        <v>102</v>
      </c>
      <c r="I126" s="10">
        <f t="shared" si="107"/>
        <v>78</v>
      </c>
      <c r="J126" s="10">
        <f t="shared" si="108"/>
        <v>94</v>
      </c>
      <c r="K126" s="16">
        <f t="shared" si="109"/>
        <v>65.5</v>
      </c>
      <c r="L126" s="10">
        <f t="shared" si="110"/>
        <v>59</v>
      </c>
      <c r="M126" s="10">
        <f t="shared" si="111"/>
        <v>72.5</v>
      </c>
      <c r="N126" s="10">
        <f t="shared" si="112"/>
        <v>471</v>
      </c>
      <c r="O126" s="17" t="str">
        <f t="shared" si="113"/>
        <v>本科</v>
      </c>
      <c r="P126" s="18">
        <f>IF($D126="理科",IF(AND($N126&gt;=分数线!$C$2,$H126&gt;=分数线!$D$2),36,IF($H126&gt;=分数线!$D$2,18,0)),IF($D126="文科",IF(AND($N126&gt;=分数线!$C$3,$H126&gt;=分数线!$D$3),36,IF($H126&gt;=分数线!$D$3,18,0))))</f>
        <v>0</v>
      </c>
      <c r="Q126" s="18">
        <f>IF($D126="理科",IF(AND($N126&gt;=分数线!$C$2,I126&gt;=分数线!$E$2),36,IF(I126&gt;=分数线!$E$2,18,0)),IF($D126="文科",IF(AND($N126&gt;=分数线!$C$3,I126&gt;=分数线!$E$3),36,IF(I126&gt;=分数线!$E$3,18,0))))</f>
        <v>36</v>
      </c>
      <c r="R126" s="18">
        <f>IF($D126="理科",IF(AND($N126&gt;=分数线!$C$2,J126&gt;=分数线!$F$2),36,IF(J126&gt;=分数线!$F$2,18,0)),IF($D126="文科",IF(AND($N126&gt;=分数线!$C$3,J126&gt;=分数线!$F$3),36,IF(J126&gt;=分数线!$F$3,18,0))))</f>
        <v>36</v>
      </c>
      <c r="S126" s="18">
        <f>IF($D126="理科",IF(AND($N126&gt;=分数线!$C$2,K126&gt;=分数线!$G$2),36,IF(K126&gt;=分数线!$G$2,18,0)),IF($D126="文科",IF(AND($N126&gt;=分数线!$C$3,K126&gt;=分数线!$G$3),36,IF(K126&gt;=分数线!$G$3,18,0))))</f>
        <v>36</v>
      </c>
      <c r="T126" s="18">
        <f>IF($D126="理科",IF(AND($N126&gt;=分数线!$C$2,L126&gt;=分数线!$H$2),36,IF(L126&gt;=分数线!$H$2,18,0)),IF($D126="文科",IF(AND($N126&gt;=分数线!$C$3,L126&gt;=分数线!$H$3),36,IF(L126&gt;=分数线!$H$3,18,0))))</f>
        <v>36</v>
      </c>
      <c r="U126" s="18">
        <f>IF($D126="理科",IF(AND($N126&gt;=分数线!$C$2,M126&gt;=分数线!$I$2),36,IF(M126&gt;=分数线!$I$2,18,0)),IF($D126="文科",IF(AND($N126&gt;=分数线!$C$3,M126&gt;=分数线!$I$3),36,IF(M126&gt;=分数线!$I$3,18,0))))</f>
        <v>36</v>
      </c>
      <c r="V126" s="18">
        <f t="shared" si="114"/>
        <v>2</v>
      </c>
      <c r="W126" s="18" t="str">
        <f t="shared" si="115"/>
        <v>阙丽萍</v>
      </c>
      <c r="X126" s="26">
        <f t="shared" si="156"/>
        <v>0</v>
      </c>
      <c r="Y126" s="18" t="str">
        <f t="shared" si="116"/>
        <v>李乔军</v>
      </c>
      <c r="Z126" s="26">
        <f t="shared" si="157"/>
        <v>3.6</v>
      </c>
      <c r="AA126" s="18" t="str">
        <f t="shared" si="117"/>
        <v>赵顺诚</v>
      </c>
      <c r="AB126" s="26">
        <f t="shared" si="176"/>
        <v>3.6</v>
      </c>
      <c r="AC126" s="18" t="str">
        <f t="shared" si="118"/>
        <v>郑永朝</v>
      </c>
      <c r="AD126" s="26">
        <f t="shared" si="177"/>
        <v>3.6</v>
      </c>
      <c r="AE126" s="18" t="str">
        <f t="shared" si="119"/>
        <v>叶仁群</v>
      </c>
      <c r="AF126" s="26">
        <f t="shared" si="178"/>
        <v>3.6</v>
      </c>
      <c r="AG126" s="18" t="str">
        <f t="shared" si="120"/>
        <v>辜英琼</v>
      </c>
      <c r="AH126" s="26">
        <f t="shared" si="179"/>
        <v>3.6</v>
      </c>
      <c r="AI126" s="18" t="str">
        <f t="shared" si="121"/>
        <v>11</v>
      </c>
      <c r="AJ126" s="18" t="str">
        <f t="shared" si="122"/>
        <v>张玉婷</v>
      </c>
      <c r="AK126" s="26">
        <f t="shared" si="158"/>
        <v>0</v>
      </c>
      <c r="AL126" s="18" t="str">
        <f t="shared" si="123"/>
        <v>胡付松</v>
      </c>
      <c r="AM126" s="26">
        <f t="shared" si="159"/>
        <v>3.6</v>
      </c>
      <c r="AN126" s="18" t="str">
        <f t="shared" si="124"/>
        <v>向翠琳</v>
      </c>
      <c r="AO126" s="26">
        <f t="shared" si="180"/>
        <v>3.6</v>
      </c>
      <c r="AP126" s="18" t="str">
        <f t="shared" si="125"/>
        <v>郑永朝</v>
      </c>
      <c r="AQ126" s="26">
        <f t="shared" si="181"/>
        <v>3.6</v>
      </c>
      <c r="AR126" s="18" t="str">
        <f t="shared" si="126"/>
        <v>叶仁群</v>
      </c>
      <c r="AS126" s="26">
        <f t="shared" si="182"/>
        <v>3.6</v>
      </c>
      <c r="AT126" s="18" t="str">
        <f t="shared" si="127"/>
        <v>辜英琼</v>
      </c>
      <c r="AU126" s="26">
        <f t="shared" si="183"/>
        <v>3.6</v>
      </c>
      <c r="AV126" s="18" t="e">
        <f t="shared" si="128"/>
        <v>#N/A</v>
      </c>
      <c r="AW126" s="18" t="e">
        <f t="shared" si="129"/>
        <v>#N/A</v>
      </c>
      <c r="AX126" s="26">
        <f t="shared" si="160"/>
        <v>0</v>
      </c>
      <c r="AY126" s="18" t="e">
        <f t="shared" si="130"/>
        <v>#N/A</v>
      </c>
      <c r="AZ126" s="26">
        <f>IF($C126="应届",$Q126*0.15,IF($C126="往届","","NULL"))</f>
        <v>5.3999999999999995</v>
      </c>
      <c r="BA126" s="18" t="e">
        <f t="shared" si="131"/>
        <v>#N/A</v>
      </c>
      <c r="BB126" s="26"/>
      <c r="BC126" s="18" t="e">
        <f t="shared" si="132"/>
        <v>#N/A</v>
      </c>
      <c r="BD126" s="26"/>
      <c r="BE126" s="18" t="e">
        <f t="shared" si="133"/>
        <v>#N/A</v>
      </c>
      <c r="BF126" s="26"/>
      <c r="BG126" s="18" t="e">
        <f t="shared" si="134"/>
        <v>#N/A</v>
      </c>
      <c r="BH126" s="26"/>
      <c r="BI126" s="18" t="e">
        <f t="shared" si="135"/>
        <v>#N/A</v>
      </c>
      <c r="BJ126" s="18" t="e">
        <f t="shared" si="136"/>
        <v>#N/A</v>
      </c>
      <c r="BK126" s="26">
        <f t="shared" si="162"/>
        <v>0</v>
      </c>
      <c r="BL126" s="18" t="e">
        <f t="shared" si="137"/>
        <v>#N/A</v>
      </c>
      <c r="BM126" s="26">
        <f>IF($C126="应届",$Q126*0.15,IF($C126="往届","","NULL"))</f>
        <v>5.3999999999999995</v>
      </c>
      <c r="BN126" s="18" t="e">
        <f t="shared" si="138"/>
        <v>#N/A</v>
      </c>
      <c r="BO126" s="26">
        <f>$R126*3/10</f>
        <v>10.8</v>
      </c>
      <c r="BP126" s="18" t="e">
        <f t="shared" si="139"/>
        <v>#N/A</v>
      </c>
      <c r="BQ126" s="26">
        <f>$S126*3/10</f>
        <v>10.8</v>
      </c>
      <c r="BR126" s="18" t="e">
        <f t="shared" si="140"/>
        <v>#N/A</v>
      </c>
      <c r="BS126" s="26">
        <f>$T126*3/10</f>
        <v>10.8</v>
      </c>
      <c r="BT126" s="18" t="e">
        <f t="shared" si="141"/>
        <v>#N/A</v>
      </c>
      <c r="BU126" s="26">
        <f>$U126*3/10</f>
        <v>10.8</v>
      </c>
      <c r="BV126" s="18" t="e">
        <f t="shared" si="142"/>
        <v>#N/A</v>
      </c>
      <c r="BW126" s="18" t="e">
        <f t="shared" si="143"/>
        <v>#N/A</v>
      </c>
      <c r="BX126" s="26">
        <f t="shared" si="164"/>
        <v>0</v>
      </c>
      <c r="BY126" s="18" t="e">
        <f t="shared" si="144"/>
        <v>#N/A</v>
      </c>
      <c r="BZ126" s="26">
        <f t="shared" si="165"/>
        <v>9</v>
      </c>
      <c r="CA126" s="18" t="str">
        <f t="shared" si="145"/>
        <v>程长寿</v>
      </c>
      <c r="CB126" s="26">
        <f t="shared" si="166"/>
        <v>9</v>
      </c>
      <c r="CC126" s="18" t="e">
        <f t="shared" si="146"/>
        <v>#N/A</v>
      </c>
      <c r="CD126" s="26">
        <f t="shared" si="167"/>
        <v>9</v>
      </c>
      <c r="CE126" s="18" t="e">
        <f t="shared" si="147"/>
        <v>#N/A</v>
      </c>
      <c r="CF126" s="26">
        <f t="shared" si="168"/>
        <v>9</v>
      </c>
      <c r="CG126" s="18" t="e">
        <f t="shared" si="148"/>
        <v>#N/A</v>
      </c>
      <c r="CH126" s="26">
        <f t="shared" si="169"/>
        <v>9</v>
      </c>
      <c r="CI126" s="18">
        <f t="shared" si="149"/>
        <v>11</v>
      </c>
      <c r="CJ126" s="18" t="str">
        <f t="shared" si="150"/>
        <v>张玉婷</v>
      </c>
      <c r="CK126" s="26">
        <f t="shared" si="170"/>
        <v>0</v>
      </c>
      <c r="CL126" s="18" t="str">
        <f t="shared" si="151"/>
        <v>胡付松</v>
      </c>
      <c r="CM126" s="26">
        <f t="shared" si="171"/>
        <v>9</v>
      </c>
      <c r="CN126" s="18" t="str">
        <f t="shared" si="152"/>
        <v>程长寿</v>
      </c>
      <c r="CO126" s="26">
        <f t="shared" si="172"/>
        <v>9</v>
      </c>
      <c r="CP126" s="18" t="str">
        <f t="shared" si="153"/>
        <v>王友春</v>
      </c>
      <c r="CQ126" s="26">
        <f t="shared" si="173"/>
        <v>9</v>
      </c>
      <c r="CR126" s="18" t="str">
        <f t="shared" si="154"/>
        <v>叶仁群</v>
      </c>
      <c r="CS126" s="26">
        <f t="shared" si="174"/>
        <v>9</v>
      </c>
      <c r="CT126" s="18" t="str">
        <f t="shared" si="155"/>
        <v>田友米</v>
      </c>
      <c r="CU126" s="26">
        <f t="shared" si="175"/>
        <v>9</v>
      </c>
    </row>
    <row r="127" spans="1:99" s="2" customFormat="1" ht="15.75">
      <c r="A127" s="42" t="s">
        <v>866</v>
      </c>
      <c r="B127" s="40" t="s">
        <v>303</v>
      </c>
      <c r="C127" s="59" t="s">
        <v>44</v>
      </c>
      <c r="D127" s="9" t="s">
        <v>8</v>
      </c>
      <c r="E127" s="8" t="str">
        <f t="shared" si="103"/>
        <v/>
      </c>
      <c r="F127" s="9">
        <f t="shared" si="104"/>
        <v>1</v>
      </c>
      <c r="G127" s="10" t="str">
        <f t="shared" si="105"/>
        <v/>
      </c>
      <c r="H127" s="10">
        <f t="shared" si="106"/>
        <v>102</v>
      </c>
      <c r="I127" s="10">
        <f t="shared" si="107"/>
        <v>73</v>
      </c>
      <c r="J127" s="10">
        <f t="shared" si="108"/>
        <v>103</v>
      </c>
      <c r="K127" s="16">
        <f t="shared" si="109"/>
        <v>54.5</v>
      </c>
      <c r="L127" s="10">
        <f t="shared" si="110"/>
        <v>67.5</v>
      </c>
      <c r="M127" s="10">
        <f t="shared" si="111"/>
        <v>70.5</v>
      </c>
      <c r="N127" s="10">
        <f t="shared" si="112"/>
        <v>471</v>
      </c>
      <c r="O127" s="17" t="str">
        <f t="shared" si="113"/>
        <v>本科</v>
      </c>
      <c r="P127" s="18">
        <f>IF($D127="理科",IF(AND($N127&gt;=分数线!$C$2,$H127&gt;=分数线!$D$2),36,IF($H127&gt;=分数线!$D$2,18,0)),IF($D127="文科",IF(AND($N127&gt;=分数线!$C$3,$H127&gt;=分数线!$D$3),36,IF($H127&gt;=分数线!$D$3,18,0))))</f>
        <v>0</v>
      </c>
      <c r="Q127" s="18">
        <f>IF($D127="理科",IF(AND($N127&gt;=分数线!$C$2,I127&gt;=分数线!$E$2),36,IF(I127&gt;=分数线!$E$2,18,0)),IF($D127="文科",IF(AND($N127&gt;=分数线!$C$3,I127&gt;=分数线!$E$3),36,IF(I127&gt;=分数线!$E$3,18,0))))</f>
        <v>36</v>
      </c>
      <c r="R127" s="18">
        <f>IF($D127="理科",IF(AND($N127&gt;=分数线!$C$2,J127&gt;=分数线!$F$2),36,IF(J127&gt;=分数线!$F$2,18,0)),IF($D127="文科",IF(AND($N127&gt;=分数线!$C$3,J127&gt;=分数线!$F$3),36,IF(J127&gt;=分数线!$F$3,18,0))))</f>
        <v>36</v>
      </c>
      <c r="S127" s="18">
        <f>IF($D127="理科",IF(AND($N127&gt;=分数线!$C$2,K127&gt;=分数线!$G$2),36,IF(K127&gt;=分数线!$G$2,18,0)),IF($D127="文科",IF(AND($N127&gt;=分数线!$C$3,K127&gt;=分数线!$G$3),36,IF(K127&gt;=分数线!$G$3,18,0))))</f>
        <v>36</v>
      </c>
      <c r="T127" s="18">
        <f>IF($D127="理科",IF(AND($N127&gt;=分数线!$C$2,L127&gt;=分数线!$H$2),36,IF(L127&gt;=分数线!$H$2,18,0)),IF($D127="文科",IF(AND($N127&gt;=分数线!$C$3,L127&gt;=分数线!$H$3),36,IF(L127&gt;=分数线!$H$3,18,0))))</f>
        <v>36</v>
      </c>
      <c r="U127" s="18">
        <f>IF($D127="理科",IF(AND($N127&gt;=分数线!$C$2,M127&gt;=分数线!$I$2),36,IF(M127&gt;=分数线!$I$2,18,0)),IF($D127="文科",IF(AND($N127&gt;=分数线!$C$3,M127&gt;=分数线!$I$3),36,IF(M127&gt;=分数线!$I$3,18,0))))</f>
        <v>36</v>
      </c>
      <c r="V127" s="18">
        <f t="shared" si="114"/>
        <v>12</v>
      </c>
      <c r="W127" s="18" t="str">
        <f t="shared" si="115"/>
        <v>何苗</v>
      </c>
      <c r="X127" s="26">
        <f t="shared" si="156"/>
        <v>0</v>
      </c>
      <c r="Y127" s="18" t="str">
        <f t="shared" si="116"/>
        <v>黄金华</v>
      </c>
      <c r="Z127" s="26">
        <f t="shared" si="157"/>
        <v>3.6</v>
      </c>
      <c r="AA127" s="18" t="str">
        <f t="shared" si="117"/>
        <v>聂艳梅</v>
      </c>
      <c r="AB127" s="26">
        <f t="shared" si="176"/>
        <v>3.6</v>
      </c>
      <c r="AC127" s="18" t="str">
        <f t="shared" si="118"/>
        <v>兰阿布</v>
      </c>
      <c r="AD127" s="26">
        <f t="shared" si="177"/>
        <v>3.6</v>
      </c>
      <c r="AE127" s="18" t="str">
        <f t="shared" si="119"/>
        <v>郑富全</v>
      </c>
      <c r="AF127" s="26">
        <f t="shared" si="178"/>
        <v>3.6</v>
      </c>
      <c r="AG127" s="18" t="str">
        <f t="shared" si="120"/>
        <v>卢祥</v>
      </c>
      <c r="AH127" s="26">
        <f t="shared" si="179"/>
        <v>3.6</v>
      </c>
      <c r="AI127" s="18" t="str">
        <f t="shared" si="121"/>
        <v>12</v>
      </c>
      <c r="AJ127" s="18" t="str">
        <f t="shared" si="122"/>
        <v>何苗</v>
      </c>
      <c r="AK127" s="26">
        <f t="shared" si="158"/>
        <v>0</v>
      </c>
      <c r="AL127" s="18" t="str">
        <f t="shared" si="123"/>
        <v>黄金华</v>
      </c>
      <c r="AM127" s="26">
        <f t="shared" si="159"/>
        <v>3.6</v>
      </c>
      <c r="AN127" s="18" t="str">
        <f t="shared" si="124"/>
        <v>聂艳梅</v>
      </c>
      <c r="AO127" s="26">
        <f t="shared" si="180"/>
        <v>3.6</v>
      </c>
      <c r="AP127" s="18" t="str">
        <f t="shared" si="125"/>
        <v>兰阿布</v>
      </c>
      <c r="AQ127" s="26">
        <f t="shared" si="181"/>
        <v>3.6</v>
      </c>
      <c r="AR127" s="18" t="str">
        <f t="shared" si="126"/>
        <v>郑富全</v>
      </c>
      <c r="AS127" s="26">
        <f t="shared" si="182"/>
        <v>3.6</v>
      </c>
      <c r="AT127" s="18" t="str">
        <f t="shared" si="127"/>
        <v>卢祥</v>
      </c>
      <c r="AU127" s="26">
        <f t="shared" si="183"/>
        <v>3.6</v>
      </c>
      <c r="AV127" s="18" t="str">
        <f t="shared" si="128"/>
        <v>12</v>
      </c>
      <c r="AW127" s="18" t="str">
        <f t="shared" si="129"/>
        <v>朱霞</v>
      </c>
      <c r="AX127" s="26">
        <f t="shared" si="160"/>
        <v>0</v>
      </c>
      <c r="AY127" s="18" t="str">
        <f t="shared" si="130"/>
        <v>黄金华</v>
      </c>
      <c r="AZ127" s="26">
        <f t="shared" ref="AZ127:AZ190" si="192">IF($C127="应届",$Q127*0.15,IF($C127="往届","","NULL"))</f>
        <v>5.3999999999999995</v>
      </c>
      <c r="BA127" s="18" t="str">
        <f t="shared" si="131"/>
        <v>程长寿</v>
      </c>
      <c r="BB127" s="26">
        <f t="shared" si="184"/>
        <v>5.4</v>
      </c>
      <c r="BC127" s="18" t="str">
        <f t="shared" si="132"/>
        <v>兰阿布</v>
      </c>
      <c r="BD127" s="26">
        <f t="shared" si="185"/>
        <v>5.4</v>
      </c>
      <c r="BE127" s="18" t="str">
        <f t="shared" si="133"/>
        <v>郑富全</v>
      </c>
      <c r="BF127" s="26">
        <f t="shared" si="186"/>
        <v>5.4</v>
      </c>
      <c r="BG127" s="18" t="str">
        <f t="shared" si="134"/>
        <v>卢祥</v>
      </c>
      <c r="BH127" s="26">
        <f t="shared" si="187"/>
        <v>5.4</v>
      </c>
      <c r="BI127" s="18">
        <f t="shared" si="135"/>
        <v>12</v>
      </c>
      <c r="BJ127" s="18" t="str">
        <f t="shared" si="136"/>
        <v>朱霞</v>
      </c>
      <c r="BK127" s="26">
        <f t="shared" si="162"/>
        <v>0</v>
      </c>
      <c r="BL127" s="18" t="str">
        <f t="shared" si="137"/>
        <v>黄金华</v>
      </c>
      <c r="BM127" s="26">
        <f t="shared" ref="BM127:BM190" si="193">IF($C127="应届",$Q127*0.15,IF($C127="往届","","NULL"))</f>
        <v>5.3999999999999995</v>
      </c>
      <c r="BN127" s="18" t="str">
        <f t="shared" si="138"/>
        <v>程长寿</v>
      </c>
      <c r="BO127" s="26">
        <f t="shared" si="188"/>
        <v>5.4</v>
      </c>
      <c r="BP127" s="18" t="str">
        <f t="shared" si="139"/>
        <v>兰阿布</v>
      </c>
      <c r="BQ127" s="26">
        <f t="shared" si="189"/>
        <v>5.4</v>
      </c>
      <c r="BR127" s="18" t="str">
        <f t="shared" si="140"/>
        <v>郑富全</v>
      </c>
      <c r="BS127" s="26">
        <f t="shared" si="190"/>
        <v>5.4</v>
      </c>
      <c r="BT127" s="18" t="str">
        <f t="shared" si="141"/>
        <v>卢祥</v>
      </c>
      <c r="BU127" s="26">
        <f t="shared" si="191"/>
        <v>5.4</v>
      </c>
      <c r="BV127" s="18">
        <f t="shared" si="142"/>
        <v>12</v>
      </c>
      <c r="BW127" s="18" t="str">
        <f t="shared" si="143"/>
        <v>朱霞</v>
      </c>
      <c r="BX127" s="26">
        <f t="shared" si="164"/>
        <v>0</v>
      </c>
      <c r="BY127" s="18" t="str">
        <f t="shared" si="144"/>
        <v>黄金华</v>
      </c>
      <c r="BZ127" s="26">
        <f t="shared" si="165"/>
        <v>9</v>
      </c>
      <c r="CA127" s="18" t="str">
        <f t="shared" si="145"/>
        <v>程长寿</v>
      </c>
      <c r="CB127" s="26">
        <f t="shared" si="166"/>
        <v>9</v>
      </c>
      <c r="CC127" s="18" t="str">
        <f t="shared" si="146"/>
        <v>兰阿布</v>
      </c>
      <c r="CD127" s="26">
        <f t="shared" si="167"/>
        <v>9</v>
      </c>
      <c r="CE127" s="18" t="str">
        <f t="shared" si="147"/>
        <v>郑富全</v>
      </c>
      <c r="CF127" s="26">
        <f t="shared" si="168"/>
        <v>9</v>
      </c>
      <c r="CG127" s="18" t="str">
        <f t="shared" si="148"/>
        <v>卢祥</v>
      </c>
      <c r="CH127" s="26">
        <f t="shared" si="169"/>
        <v>9</v>
      </c>
      <c r="CI127" s="18">
        <f t="shared" si="149"/>
        <v>12</v>
      </c>
      <c r="CJ127" s="18" t="str">
        <f t="shared" si="150"/>
        <v>朱霞</v>
      </c>
      <c r="CK127" s="26">
        <f t="shared" si="170"/>
        <v>0</v>
      </c>
      <c r="CL127" s="18" t="str">
        <f t="shared" si="151"/>
        <v>黄金华</v>
      </c>
      <c r="CM127" s="26">
        <f t="shared" si="171"/>
        <v>9</v>
      </c>
      <c r="CN127" s="18" t="str">
        <f t="shared" si="152"/>
        <v>程长寿</v>
      </c>
      <c r="CO127" s="26">
        <f t="shared" si="172"/>
        <v>9</v>
      </c>
      <c r="CP127" s="18" t="str">
        <f t="shared" si="153"/>
        <v>兰阿布</v>
      </c>
      <c r="CQ127" s="26">
        <f t="shared" si="173"/>
        <v>9</v>
      </c>
      <c r="CR127" s="18" t="str">
        <f t="shared" si="154"/>
        <v>郑富全</v>
      </c>
      <c r="CS127" s="26">
        <f t="shared" si="174"/>
        <v>9</v>
      </c>
      <c r="CT127" s="18" t="str">
        <f t="shared" si="155"/>
        <v>卢祥</v>
      </c>
      <c r="CU127" s="26">
        <f t="shared" si="175"/>
        <v>9</v>
      </c>
    </row>
    <row r="128" spans="1:99" s="2" customFormat="1" ht="15.75">
      <c r="A128" s="42" t="s">
        <v>867</v>
      </c>
      <c r="B128" s="40" t="s">
        <v>304</v>
      </c>
      <c r="C128" s="59" t="s">
        <v>44</v>
      </c>
      <c r="D128" s="9" t="s">
        <v>8</v>
      </c>
      <c r="E128" s="8" t="str">
        <f t="shared" si="103"/>
        <v/>
      </c>
      <c r="F128" s="9">
        <f t="shared" si="104"/>
        <v>0.2</v>
      </c>
      <c r="G128" s="10" t="str">
        <f t="shared" si="105"/>
        <v/>
      </c>
      <c r="H128" s="10">
        <f t="shared" si="106"/>
        <v>101</v>
      </c>
      <c r="I128" s="10">
        <f t="shared" si="107"/>
        <v>101</v>
      </c>
      <c r="J128" s="10">
        <f t="shared" si="108"/>
        <v>86</v>
      </c>
      <c r="K128" s="16">
        <f t="shared" si="109"/>
        <v>47</v>
      </c>
      <c r="L128" s="10">
        <f t="shared" si="110"/>
        <v>70</v>
      </c>
      <c r="M128" s="10">
        <f t="shared" si="111"/>
        <v>64.5</v>
      </c>
      <c r="N128" s="10">
        <f t="shared" si="112"/>
        <v>470</v>
      </c>
      <c r="O128" s="17" t="str">
        <f t="shared" si="113"/>
        <v>本科</v>
      </c>
      <c r="P128" s="18">
        <f>IF($D128="理科",IF(AND($N128&gt;=分数线!$C$2,$H128&gt;=分数线!$D$2),36,IF($H128&gt;=分数线!$D$2,18,0)),IF($D128="文科",IF(AND($N128&gt;=分数线!$C$3,$H128&gt;=分数线!$D$3),36,IF($H128&gt;=分数线!$D$3,18,0))))</f>
        <v>0</v>
      </c>
      <c r="Q128" s="18">
        <f>IF($D128="理科",IF(AND($N128&gt;=分数线!$C$2,I128&gt;=分数线!$E$2),36,IF(I128&gt;=分数线!$E$2,18,0)),IF($D128="文科",IF(AND($N128&gt;=分数线!$C$3,I128&gt;=分数线!$E$3),36,IF(I128&gt;=分数线!$E$3,18,0))))</f>
        <v>36</v>
      </c>
      <c r="R128" s="18">
        <f>IF($D128="理科",IF(AND($N128&gt;=分数线!$C$2,J128&gt;=分数线!$F$2),36,IF(J128&gt;=分数线!$F$2,18,0)),IF($D128="文科",IF(AND($N128&gt;=分数线!$C$3,J128&gt;=分数线!$F$3),36,IF(J128&gt;=分数线!$F$3,18,0))))</f>
        <v>0</v>
      </c>
      <c r="S128" s="18">
        <f>IF($D128="理科",IF(AND($N128&gt;=分数线!$C$2,K128&gt;=分数线!$G$2),36,IF(K128&gt;=分数线!$G$2,18,0)),IF($D128="文科",IF(AND($N128&gt;=分数线!$C$3,K128&gt;=分数线!$G$3),36,IF(K128&gt;=分数线!$G$3,18,0))))</f>
        <v>0</v>
      </c>
      <c r="T128" s="18">
        <f>IF($D128="理科",IF(AND($N128&gt;=分数线!$C$2,L128&gt;=分数线!$H$2),36,IF(L128&gt;=分数线!$H$2,18,0)),IF($D128="文科",IF(AND($N128&gt;=分数线!$C$3,L128&gt;=分数线!$H$3),36,IF(L128&gt;=分数线!$H$3,18,0))))</f>
        <v>36</v>
      </c>
      <c r="U128" s="18">
        <f>IF($D128="理科",IF(AND($N128&gt;=分数线!$C$2,M128&gt;=分数线!$I$2),36,IF(M128&gt;=分数线!$I$2,18,0)),IF($D128="文科",IF(AND($N128&gt;=分数线!$C$3,M128&gt;=分数线!$I$3),36,IF(M128&gt;=分数线!$I$3,18,0))))</f>
        <v>0</v>
      </c>
      <c r="V128" s="18">
        <f t="shared" si="114"/>
        <v>5</v>
      </c>
      <c r="W128" s="18" t="str">
        <f t="shared" si="115"/>
        <v>叶屏</v>
      </c>
      <c r="X128" s="26">
        <f t="shared" si="156"/>
        <v>0</v>
      </c>
      <c r="Y128" s="18" t="str">
        <f t="shared" si="116"/>
        <v>李希</v>
      </c>
      <c r="Z128" s="26">
        <f t="shared" si="157"/>
        <v>3.6</v>
      </c>
      <c r="AA128" s="18" t="str">
        <f t="shared" si="117"/>
        <v>达娃央初</v>
      </c>
      <c r="AB128" s="26">
        <f t="shared" si="176"/>
        <v>0</v>
      </c>
      <c r="AC128" s="18" t="str">
        <f t="shared" si="118"/>
        <v>兰阿布</v>
      </c>
      <c r="AD128" s="26">
        <f t="shared" si="177"/>
        <v>0</v>
      </c>
      <c r="AE128" s="18" t="str">
        <f t="shared" si="119"/>
        <v>李荣鑫</v>
      </c>
      <c r="AF128" s="26">
        <f t="shared" si="178"/>
        <v>3.6</v>
      </c>
      <c r="AG128" s="18" t="str">
        <f t="shared" si="120"/>
        <v>辜英琼</v>
      </c>
      <c r="AH128" s="26">
        <f t="shared" si="179"/>
        <v>0</v>
      </c>
      <c r="AI128" s="18" t="str">
        <f t="shared" si="121"/>
        <v>7</v>
      </c>
      <c r="AJ128" s="18" t="str">
        <f t="shared" si="122"/>
        <v>何苗</v>
      </c>
      <c r="AK128" s="26">
        <f t="shared" si="158"/>
        <v>0</v>
      </c>
      <c r="AL128" s="18" t="str">
        <f t="shared" si="123"/>
        <v>杨周宇</v>
      </c>
      <c r="AM128" s="26">
        <f t="shared" si="159"/>
        <v>3.6</v>
      </c>
      <c r="AN128" s="18" t="str">
        <f t="shared" si="124"/>
        <v>胡昌燕</v>
      </c>
      <c r="AO128" s="26">
        <f t="shared" si="180"/>
        <v>0</v>
      </c>
      <c r="AP128" s="18" t="str">
        <f t="shared" si="125"/>
        <v>兰阿布</v>
      </c>
      <c r="AQ128" s="26">
        <f t="shared" si="181"/>
        <v>0</v>
      </c>
      <c r="AR128" s="18" t="str">
        <f t="shared" si="126"/>
        <v>李荣鑫</v>
      </c>
      <c r="AS128" s="26">
        <f t="shared" si="182"/>
        <v>3.6</v>
      </c>
      <c r="AT128" s="18" t="str">
        <f t="shared" si="127"/>
        <v>辜英琼</v>
      </c>
      <c r="AU128" s="26">
        <f t="shared" si="183"/>
        <v>0</v>
      </c>
      <c r="AV128" s="18" t="str">
        <f t="shared" si="128"/>
        <v>7</v>
      </c>
      <c r="AW128" s="18" t="str">
        <f t="shared" si="129"/>
        <v>何光红</v>
      </c>
      <c r="AX128" s="26">
        <f t="shared" si="160"/>
        <v>0</v>
      </c>
      <c r="AY128" s="18" t="str">
        <f t="shared" si="130"/>
        <v>徐万雄</v>
      </c>
      <c r="AZ128" s="26">
        <f t="shared" si="192"/>
        <v>5.3999999999999995</v>
      </c>
      <c r="BA128" s="18" t="str">
        <f t="shared" si="131"/>
        <v>胡昌燕</v>
      </c>
      <c r="BB128" s="26">
        <f t="shared" si="184"/>
        <v>0</v>
      </c>
      <c r="BC128" s="18" t="str">
        <f t="shared" si="132"/>
        <v>兰阿布</v>
      </c>
      <c r="BD128" s="26">
        <f t="shared" si="185"/>
        <v>0</v>
      </c>
      <c r="BE128" s="18" t="str">
        <f t="shared" si="133"/>
        <v>刘跃军</v>
      </c>
      <c r="BF128" s="26">
        <f t="shared" si="186"/>
        <v>5.4</v>
      </c>
      <c r="BG128" s="18" t="str">
        <f t="shared" si="134"/>
        <v>杨建</v>
      </c>
      <c r="BH128" s="26">
        <f t="shared" si="187"/>
        <v>0</v>
      </c>
      <c r="BI128" s="18">
        <f t="shared" si="135"/>
        <v>7</v>
      </c>
      <c r="BJ128" s="18" t="str">
        <f t="shared" si="136"/>
        <v>何光红</v>
      </c>
      <c r="BK128" s="26">
        <f t="shared" si="162"/>
        <v>0</v>
      </c>
      <c r="BL128" s="18" t="str">
        <f t="shared" si="137"/>
        <v>徐万雄</v>
      </c>
      <c r="BM128" s="26">
        <f t="shared" si="193"/>
        <v>5.3999999999999995</v>
      </c>
      <c r="BN128" s="18" t="str">
        <f t="shared" si="138"/>
        <v>胡昌燕</v>
      </c>
      <c r="BO128" s="26">
        <f t="shared" si="188"/>
        <v>0</v>
      </c>
      <c r="BP128" s="18" t="str">
        <f t="shared" si="139"/>
        <v>兰阿布</v>
      </c>
      <c r="BQ128" s="26">
        <f t="shared" si="189"/>
        <v>0</v>
      </c>
      <c r="BR128" s="18" t="str">
        <f t="shared" si="140"/>
        <v>刘跃军</v>
      </c>
      <c r="BS128" s="26">
        <f t="shared" si="190"/>
        <v>5.4</v>
      </c>
      <c r="BT128" s="18" t="str">
        <f t="shared" si="141"/>
        <v>杨建</v>
      </c>
      <c r="BU128" s="26">
        <f t="shared" si="191"/>
        <v>0</v>
      </c>
      <c r="BV128" s="18">
        <f t="shared" si="142"/>
        <v>7</v>
      </c>
      <c r="BW128" s="18" t="str">
        <f t="shared" si="143"/>
        <v>何光红</v>
      </c>
      <c r="BX128" s="26">
        <f t="shared" si="164"/>
        <v>0</v>
      </c>
      <c r="BY128" s="18" t="str">
        <f t="shared" si="144"/>
        <v>潘勇</v>
      </c>
      <c r="BZ128" s="26">
        <f t="shared" si="165"/>
        <v>9</v>
      </c>
      <c r="CA128" s="18" t="str">
        <f t="shared" si="145"/>
        <v>胡昌燕</v>
      </c>
      <c r="CB128" s="26">
        <f t="shared" si="166"/>
        <v>0</v>
      </c>
      <c r="CC128" s="18" t="str">
        <f t="shared" si="146"/>
        <v>兰阿布</v>
      </c>
      <c r="CD128" s="26">
        <f t="shared" si="167"/>
        <v>0</v>
      </c>
      <c r="CE128" s="18" t="str">
        <f t="shared" si="147"/>
        <v>刘厚江</v>
      </c>
      <c r="CF128" s="26">
        <f t="shared" si="168"/>
        <v>9</v>
      </c>
      <c r="CG128" s="18" t="str">
        <f t="shared" si="148"/>
        <v>杨建</v>
      </c>
      <c r="CH128" s="26">
        <f t="shared" si="169"/>
        <v>0</v>
      </c>
      <c r="CI128" s="18">
        <f t="shared" si="149"/>
        <v>7</v>
      </c>
      <c r="CJ128" s="18" t="str">
        <f t="shared" si="150"/>
        <v>何光红</v>
      </c>
      <c r="CK128" s="26">
        <f t="shared" si="170"/>
        <v>0</v>
      </c>
      <c r="CL128" s="18" t="str">
        <f t="shared" si="151"/>
        <v>潘勇</v>
      </c>
      <c r="CM128" s="26">
        <f t="shared" si="171"/>
        <v>9</v>
      </c>
      <c r="CN128" s="18" t="str">
        <f t="shared" si="152"/>
        <v>胡昌燕</v>
      </c>
      <c r="CO128" s="26">
        <f t="shared" si="172"/>
        <v>0</v>
      </c>
      <c r="CP128" s="18" t="str">
        <f t="shared" si="153"/>
        <v>兰阿布</v>
      </c>
      <c r="CQ128" s="26">
        <f t="shared" si="173"/>
        <v>0</v>
      </c>
      <c r="CR128" s="18" t="str">
        <f t="shared" si="154"/>
        <v>刘厚江</v>
      </c>
      <c r="CS128" s="26">
        <f t="shared" si="174"/>
        <v>9</v>
      </c>
      <c r="CT128" s="18" t="str">
        <f t="shared" si="155"/>
        <v>杨建</v>
      </c>
      <c r="CU128" s="26">
        <f t="shared" si="175"/>
        <v>0</v>
      </c>
    </row>
    <row r="129" spans="1:99" s="2" customFormat="1" ht="15.75">
      <c r="A129" s="42" t="s">
        <v>868</v>
      </c>
      <c r="B129" s="40" t="s">
        <v>305</v>
      </c>
      <c r="C129" s="59" t="s">
        <v>44</v>
      </c>
      <c r="D129" s="9" t="s">
        <v>8</v>
      </c>
      <c r="E129" s="8" t="str">
        <f t="shared" si="103"/>
        <v/>
      </c>
      <c r="F129" s="9">
        <f t="shared" si="104"/>
        <v>1</v>
      </c>
      <c r="G129" s="10">
        <f t="shared" si="105"/>
        <v>1</v>
      </c>
      <c r="H129" s="10">
        <f t="shared" si="106"/>
        <v>106</v>
      </c>
      <c r="I129" s="10">
        <f t="shared" si="107"/>
        <v>76</v>
      </c>
      <c r="J129" s="10">
        <f t="shared" si="108"/>
        <v>106</v>
      </c>
      <c r="K129" s="16">
        <f t="shared" si="109"/>
        <v>63</v>
      </c>
      <c r="L129" s="10">
        <f t="shared" si="110"/>
        <v>50</v>
      </c>
      <c r="M129" s="10">
        <f t="shared" si="111"/>
        <v>68.5</v>
      </c>
      <c r="N129" s="10">
        <f t="shared" si="112"/>
        <v>470</v>
      </c>
      <c r="O129" s="17" t="str">
        <f t="shared" si="113"/>
        <v>本科</v>
      </c>
      <c r="P129" s="18">
        <f>IF($D129="理科",IF(AND($N129&gt;=分数线!$C$2,$H129&gt;=分数线!$D$2),36,IF($H129&gt;=分数线!$D$2,18,0)),IF($D129="文科",IF(AND($N129&gt;=分数线!$C$3,$H129&gt;=分数线!$D$3),36,IF($H129&gt;=分数线!$D$3,18,0))))</f>
        <v>36</v>
      </c>
      <c r="Q129" s="18">
        <f>IF($D129="理科",IF(AND($N129&gt;=分数线!$C$2,I129&gt;=分数线!$E$2),36,IF(I129&gt;=分数线!$E$2,18,0)),IF($D129="文科",IF(AND($N129&gt;=分数线!$C$3,I129&gt;=分数线!$E$3),36,IF(I129&gt;=分数线!$E$3,18,0))))</f>
        <v>36</v>
      </c>
      <c r="R129" s="18">
        <f>IF($D129="理科",IF(AND($N129&gt;=分数线!$C$2,J129&gt;=分数线!$F$2),36,IF(J129&gt;=分数线!$F$2,18,0)),IF($D129="文科",IF(AND($N129&gt;=分数线!$C$3,J129&gt;=分数线!$F$3),36,IF(J129&gt;=分数线!$F$3,18,0))))</f>
        <v>36</v>
      </c>
      <c r="S129" s="18">
        <f>IF($D129="理科",IF(AND($N129&gt;=分数线!$C$2,K129&gt;=分数线!$G$2),36,IF(K129&gt;=分数线!$G$2,18,0)),IF($D129="文科",IF(AND($N129&gt;=分数线!$C$3,K129&gt;=分数线!$G$3),36,IF(K129&gt;=分数线!$G$3,18,0))))</f>
        <v>36</v>
      </c>
      <c r="T129" s="18">
        <f>IF($D129="理科",IF(AND($N129&gt;=分数线!$C$2,L129&gt;=分数线!$H$2),36,IF(L129&gt;=分数线!$H$2,18,0)),IF($D129="文科",IF(AND($N129&gt;=分数线!$C$3,L129&gt;=分数线!$H$3),36,IF(L129&gt;=分数线!$H$3,18,0))))</f>
        <v>0</v>
      </c>
      <c r="U129" s="18">
        <f>IF($D129="理科",IF(AND($N129&gt;=分数线!$C$2,M129&gt;=分数线!$I$2),36,IF(M129&gt;=分数线!$I$2,18,0)),IF($D129="文科",IF(AND($N129&gt;=分数线!$C$3,M129&gt;=分数线!$I$3),36,IF(M129&gt;=分数线!$I$3,18,0))))</f>
        <v>36</v>
      </c>
      <c r="V129" s="18">
        <f t="shared" si="114"/>
        <v>10</v>
      </c>
      <c r="W129" s="18" t="str">
        <f t="shared" si="115"/>
        <v>向美娟</v>
      </c>
      <c r="X129" s="26">
        <f t="shared" si="156"/>
        <v>3.6</v>
      </c>
      <c r="Y129" s="18" t="str">
        <f t="shared" si="116"/>
        <v>徐万雄</v>
      </c>
      <c r="Z129" s="26">
        <f t="shared" si="157"/>
        <v>3.6</v>
      </c>
      <c r="AA129" s="18" t="str">
        <f t="shared" si="117"/>
        <v>聂艳梅</v>
      </c>
      <c r="AB129" s="26">
        <f t="shared" si="176"/>
        <v>3.6</v>
      </c>
      <c r="AC129" s="18" t="str">
        <f t="shared" si="118"/>
        <v>郑永朝</v>
      </c>
      <c r="AD129" s="26">
        <f t="shared" si="177"/>
        <v>3.6</v>
      </c>
      <c r="AE129" s="18" t="str">
        <f t="shared" si="119"/>
        <v>陈文惠</v>
      </c>
      <c r="AF129" s="26">
        <f t="shared" si="178"/>
        <v>0</v>
      </c>
      <c r="AG129" s="18" t="str">
        <f t="shared" si="120"/>
        <v>田友米</v>
      </c>
      <c r="AH129" s="26">
        <f t="shared" si="179"/>
        <v>3.6</v>
      </c>
      <c r="AI129" s="18" t="str">
        <f t="shared" si="121"/>
        <v>10</v>
      </c>
      <c r="AJ129" s="18" t="str">
        <f t="shared" si="122"/>
        <v>向美娟</v>
      </c>
      <c r="AK129" s="26">
        <f t="shared" si="158"/>
        <v>3.6</v>
      </c>
      <c r="AL129" s="18" t="str">
        <f t="shared" si="123"/>
        <v>徐万雄</v>
      </c>
      <c r="AM129" s="26">
        <f t="shared" si="159"/>
        <v>3.6</v>
      </c>
      <c r="AN129" s="18" t="str">
        <f t="shared" si="124"/>
        <v>聂艳梅</v>
      </c>
      <c r="AO129" s="26">
        <f t="shared" si="180"/>
        <v>3.6</v>
      </c>
      <c r="AP129" s="18" t="str">
        <f t="shared" si="125"/>
        <v>郑永朝</v>
      </c>
      <c r="AQ129" s="26">
        <f t="shared" si="181"/>
        <v>3.6</v>
      </c>
      <c r="AR129" s="18" t="str">
        <f t="shared" si="126"/>
        <v>陈文惠</v>
      </c>
      <c r="AS129" s="26">
        <f t="shared" si="182"/>
        <v>0</v>
      </c>
      <c r="AT129" s="18" t="str">
        <f t="shared" si="127"/>
        <v>田友米</v>
      </c>
      <c r="AU129" s="26">
        <f t="shared" si="183"/>
        <v>3.6</v>
      </c>
      <c r="AV129" s="18" t="str">
        <f t="shared" si="128"/>
        <v>10</v>
      </c>
      <c r="AW129" s="18" t="str">
        <f t="shared" si="129"/>
        <v>向美娟</v>
      </c>
      <c r="AX129" s="26">
        <f t="shared" si="160"/>
        <v>5.3999999999999995</v>
      </c>
      <c r="AY129" s="18" t="str">
        <f t="shared" si="130"/>
        <v>徐万雄</v>
      </c>
      <c r="AZ129" s="26">
        <f t="shared" si="192"/>
        <v>5.3999999999999995</v>
      </c>
      <c r="BA129" s="18" t="str">
        <f t="shared" si="131"/>
        <v>赵顺诚</v>
      </c>
      <c r="BB129" s="26">
        <f t="shared" si="184"/>
        <v>5.4</v>
      </c>
      <c r="BC129" s="18" t="str">
        <f t="shared" si="132"/>
        <v>王玉强</v>
      </c>
      <c r="BD129" s="26">
        <f t="shared" si="185"/>
        <v>5.4</v>
      </c>
      <c r="BE129" s="18" t="str">
        <f t="shared" si="133"/>
        <v>陈文惠</v>
      </c>
      <c r="BF129" s="26">
        <f t="shared" si="186"/>
        <v>0</v>
      </c>
      <c r="BG129" s="18" t="str">
        <f t="shared" si="134"/>
        <v>田友米</v>
      </c>
      <c r="BH129" s="26">
        <f t="shared" si="187"/>
        <v>5.4</v>
      </c>
      <c r="BI129" s="18">
        <f t="shared" si="135"/>
        <v>10</v>
      </c>
      <c r="BJ129" s="18" t="str">
        <f t="shared" si="136"/>
        <v>向美娟</v>
      </c>
      <c r="BK129" s="26">
        <f t="shared" si="162"/>
        <v>5.3999999999999995</v>
      </c>
      <c r="BL129" s="18" t="str">
        <f t="shared" si="137"/>
        <v>徐万雄</v>
      </c>
      <c r="BM129" s="26">
        <f t="shared" si="193"/>
        <v>5.3999999999999995</v>
      </c>
      <c r="BN129" s="18" t="str">
        <f t="shared" si="138"/>
        <v>赵顺诚</v>
      </c>
      <c r="BO129" s="26">
        <f t="shared" si="188"/>
        <v>5.4</v>
      </c>
      <c r="BP129" s="18" t="str">
        <f t="shared" si="139"/>
        <v>郑永朝</v>
      </c>
      <c r="BQ129" s="26">
        <f t="shared" si="189"/>
        <v>5.4</v>
      </c>
      <c r="BR129" s="18" t="str">
        <f t="shared" si="140"/>
        <v>陈文惠</v>
      </c>
      <c r="BS129" s="26">
        <f t="shared" si="190"/>
        <v>0</v>
      </c>
      <c r="BT129" s="18" t="str">
        <f t="shared" si="141"/>
        <v>田友米</v>
      </c>
      <c r="BU129" s="26">
        <f t="shared" si="191"/>
        <v>5.4</v>
      </c>
      <c r="BV129" s="18">
        <f t="shared" si="142"/>
        <v>10</v>
      </c>
      <c r="BW129" s="18" t="str">
        <f t="shared" si="143"/>
        <v>向美娟</v>
      </c>
      <c r="BX129" s="26">
        <f t="shared" si="164"/>
        <v>9</v>
      </c>
      <c r="BY129" s="18" t="str">
        <f t="shared" si="144"/>
        <v>潘勇</v>
      </c>
      <c r="BZ129" s="26">
        <f t="shared" si="165"/>
        <v>9</v>
      </c>
      <c r="CA129" s="18" t="str">
        <f t="shared" si="145"/>
        <v>赵顺诚</v>
      </c>
      <c r="CB129" s="26">
        <f t="shared" si="166"/>
        <v>9</v>
      </c>
      <c r="CC129" s="18" t="str">
        <f t="shared" si="146"/>
        <v>王友春</v>
      </c>
      <c r="CD129" s="26">
        <f t="shared" si="167"/>
        <v>9</v>
      </c>
      <c r="CE129" s="18" t="str">
        <f t="shared" si="147"/>
        <v>陈文惠</v>
      </c>
      <c r="CF129" s="26">
        <f t="shared" si="168"/>
        <v>0</v>
      </c>
      <c r="CG129" s="18" t="str">
        <f t="shared" si="148"/>
        <v>田友米</v>
      </c>
      <c r="CH129" s="26">
        <f t="shared" si="169"/>
        <v>9</v>
      </c>
      <c r="CI129" s="18">
        <f t="shared" si="149"/>
        <v>10</v>
      </c>
      <c r="CJ129" s="18" t="str">
        <f t="shared" si="150"/>
        <v>向美娟</v>
      </c>
      <c r="CK129" s="26">
        <f t="shared" si="170"/>
        <v>9</v>
      </c>
      <c r="CL129" s="18" t="str">
        <f t="shared" si="151"/>
        <v>潘勇</v>
      </c>
      <c r="CM129" s="26">
        <f t="shared" si="171"/>
        <v>9</v>
      </c>
      <c r="CN129" s="18" t="str">
        <f t="shared" si="152"/>
        <v>赵顺诚</v>
      </c>
      <c r="CO129" s="26">
        <f t="shared" si="172"/>
        <v>9</v>
      </c>
      <c r="CP129" s="18" t="str">
        <f t="shared" si="153"/>
        <v>王友春</v>
      </c>
      <c r="CQ129" s="26">
        <f t="shared" si="173"/>
        <v>9</v>
      </c>
      <c r="CR129" s="18" t="str">
        <f t="shared" si="154"/>
        <v>陈文惠</v>
      </c>
      <c r="CS129" s="26">
        <f t="shared" si="174"/>
        <v>0</v>
      </c>
      <c r="CT129" s="18" t="str">
        <f t="shared" si="155"/>
        <v>田友米</v>
      </c>
      <c r="CU129" s="26">
        <f t="shared" si="175"/>
        <v>9</v>
      </c>
    </row>
    <row r="130" spans="1:99" s="2" customFormat="1" ht="15.75">
      <c r="A130" s="42" t="s">
        <v>869</v>
      </c>
      <c r="B130" s="40" t="s">
        <v>306</v>
      </c>
      <c r="C130" s="59" t="s">
        <v>44</v>
      </c>
      <c r="D130" s="9" t="s">
        <v>8</v>
      </c>
      <c r="E130" s="8" t="str">
        <f t="shared" si="103"/>
        <v/>
      </c>
      <c r="F130" s="9">
        <f t="shared" si="104"/>
        <v>0.6</v>
      </c>
      <c r="G130" s="10" t="str">
        <f t="shared" si="105"/>
        <v/>
      </c>
      <c r="H130" s="10">
        <f t="shared" si="106"/>
        <v>107</v>
      </c>
      <c r="I130" s="10">
        <f t="shared" si="107"/>
        <v>92</v>
      </c>
      <c r="J130" s="10">
        <f t="shared" si="108"/>
        <v>80</v>
      </c>
      <c r="K130" s="16">
        <f t="shared" si="109"/>
        <v>55</v>
      </c>
      <c r="L130" s="10">
        <f t="shared" si="110"/>
        <v>67.5</v>
      </c>
      <c r="M130" s="10">
        <f t="shared" si="111"/>
        <v>67.5</v>
      </c>
      <c r="N130" s="10">
        <f t="shared" si="112"/>
        <v>469</v>
      </c>
      <c r="O130" s="17" t="str">
        <f t="shared" si="113"/>
        <v>本科</v>
      </c>
      <c r="P130" s="18">
        <f>IF($D130="理科",IF(AND($N130&gt;=分数线!$C$2,$H130&gt;=分数线!$D$2),36,IF($H130&gt;=分数线!$D$2,18,0)),IF($D130="文科",IF(AND($N130&gt;=分数线!$C$3,$H130&gt;=分数线!$D$3),36,IF($H130&gt;=分数线!$D$3,18,0))))</f>
        <v>36</v>
      </c>
      <c r="Q130" s="18">
        <f>IF($D130="理科",IF(AND($N130&gt;=分数线!$C$2,I130&gt;=分数线!$E$2),36,IF(I130&gt;=分数线!$E$2,18,0)),IF($D130="文科",IF(AND($N130&gt;=分数线!$C$3,I130&gt;=分数线!$E$3),36,IF(I130&gt;=分数线!$E$3,18,0))))</f>
        <v>36</v>
      </c>
      <c r="R130" s="18">
        <f>IF($D130="理科",IF(AND($N130&gt;=分数线!$C$2,J130&gt;=分数线!$F$2),36,IF(J130&gt;=分数线!$F$2,18,0)),IF($D130="文科",IF(AND($N130&gt;=分数线!$C$3,J130&gt;=分数线!$F$3),36,IF(J130&gt;=分数线!$F$3,18,0))))</f>
        <v>0</v>
      </c>
      <c r="S130" s="18">
        <f>IF($D130="理科",IF(AND($N130&gt;=分数线!$C$2,K130&gt;=分数线!$G$2),36,IF(K130&gt;=分数线!$G$2,18,0)),IF($D130="文科",IF(AND($N130&gt;=分数线!$C$3,K130&gt;=分数线!$G$3),36,IF(K130&gt;=分数线!$G$3,18,0))))</f>
        <v>36</v>
      </c>
      <c r="T130" s="18">
        <f>IF($D130="理科",IF(AND($N130&gt;=分数线!$C$2,L130&gt;=分数线!$H$2),36,IF(L130&gt;=分数线!$H$2,18,0)),IF($D130="文科",IF(AND($N130&gt;=分数线!$C$3,L130&gt;=分数线!$H$3),36,IF(L130&gt;=分数线!$H$3,18,0))))</f>
        <v>36</v>
      </c>
      <c r="U130" s="18">
        <f>IF($D130="理科",IF(AND($N130&gt;=分数线!$C$2,M130&gt;=分数线!$I$2),36,IF(M130&gt;=分数线!$I$2,18,0)),IF($D130="文科",IF(AND($N130&gt;=分数线!$C$3,M130&gt;=分数线!$I$3),36,IF(M130&gt;=分数线!$I$3,18,0))))</f>
        <v>36</v>
      </c>
      <c r="V130" s="18">
        <f t="shared" si="114"/>
        <v>1</v>
      </c>
      <c r="W130" s="18" t="str">
        <f t="shared" si="115"/>
        <v>叶屏</v>
      </c>
      <c r="X130" s="26">
        <f t="shared" si="156"/>
        <v>3.6</v>
      </c>
      <c r="Y130" s="18" t="str">
        <f t="shared" si="116"/>
        <v>余玉红</v>
      </c>
      <c r="Z130" s="26">
        <f t="shared" si="157"/>
        <v>3.6</v>
      </c>
      <c r="AA130" s="18" t="str">
        <f t="shared" si="117"/>
        <v>胡昌燕</v>
      </c>
      <c r="AB130" s="26">
        <f t="shared" si="176"/>
        <v>0</v>
      </c>
      <c r="AC130" s="18" t="str">
        <f t="shared" si="118"/>
        <v>郑永朝</v>
      </c>
      <c r="AD130" s="26">
        <f t="shared" si="177"/>
        <v>3.6</v>
      </c>
      <c r="AE130" s="18" t="str">
        <f t="shared" si="119"/>
        <v>陈文惠</v>
      </c>
      <c r="AF130" s="26">
        <f t="shared" si="178"/>
        <v>3.6</v>
      </c>
      <c r="AG130" s="18" t="str">
        <f t="shared" si="120"/>
        <v>田友米</v>
      </c>
      <c r="AH130" s="26">
        <f t="shared" si="179"/>
        <v>3.6</v>
      </c>
      <c r="AI130" s="18" t="str">
        <f t="shared" si="121"/>
        <v>10</v>
      </c>
      <c r="AJ130" s="18" t="str">
        <f t="shared" si="122"/>
        <v>向美娟</v>
      </c>
      <c r="AK130" s="26">
        <f t="shared" si="158"/>
        <v>3.6</v>
      </c>
      <c r="AL130" s="18" t="str">
        <f t="shared" si="123"/>
        <v>徐万雄</v>
      </c>
      <c r="AM130" s="26">
        <f t="shared" si="159"/>
        <v>3.6</v>
      </c>
      <c r="AN130" s="18" t="str">
        <f t="shared" si="124"/>
        <v>向翠琳</v>
      </c>
      <c r="AO130" s="26">
        <f t="shared" si="180"/>
        <v>0</v>
      </c>
      <c r="AP130" s="18" t="str">
        <f t="shared" si="125"/>
        <v>郑永朝</v>
      </c>
      <c r="AQ130" s="26">
        <f t="shared" si="181"/>
        <v>3.6</v>
      </c>
      <c r="AR130" s="18" t="str">
        <f t="shared" si="126"/>
        <v>陈文惠</v>
      </c>
      <c r="AS130" s="26">
        <f t="shared" si="182"/>
        <v>3.6</v>
      </c>
      <c r="AT130" s="18" t="str">
        <f t="shared" si="127"/>
        <v>田友米</v>
      </c>
      <c r="AU130" s="26">
        <f t="shared" si="183"/>
        <v>3.6</v>
      </c>
      <c r="AV130" s="18" t="str">
        <f t="shared" si="128"/>
        <v>10</v>
      </c>
      <c r="AW130" s="18" t="str">
        <f t="shared" si="129"/>
        <v>向美娟</v>
      </c>
      <c r="AX130" s="26">
        <f t="shared" si="160"/>
        <v>5.3999999999999995</v>
      </c>
      <c r="AY130" s="18" t="str">
        <f t="shared" si="130"/>
        <v>徐万雄</v>
      </c>
      <c r="AZ130" s="26">
        <f t="shared" si="192"/>
        <v>5.3999999999999995</v>
      </c>
      <c r="BA130" s="18" t="str">
        <f t="shared" si="131"/>
        <v>赵顺诚</v>
      </c>
      <c r="BB130" s="26">
        <f t="shared" si="184"/>
        <v>0</v>
      </c>
      <c r="BC130" s="18" t="str">
        <f t="shared" si="132"/>
        <v>王玉强</v>
      </c>
      <c r="BD130" s="26">
        <f t="shared" si="185"/>
        <v>5.4</v>
      </c>
      <c r="BE130" s="18" t="str">
        <f t="shared" si="133"/>
        <v>陈文惠</v>
      </c>
      <c r="BF130" s="26">
        <f t="shared" si="186"/>
        <v>5.4</v>
      </c>
      <c r="BG130" s="18" t="str">
        <f t="shared" si="134"/>
        <v>田友米</v>
      </c>
      <c r="BH130" s="26">
        <f t="shared" si="187"/>
        <v>5.4</v>
      </c>
      <c r="BI130" s="18">
        <f t="shared" si="135"/>
        <v>10</v>
      </c>
      <c r="BJ130" s="18" t="str">
        <f t="shared" si="136"/>
        <v>向美娟</v>
      </c>
      <c r="BK130" s="26">
        <f t="shared" si="162"/>
        <v>5.3999999999999995</v>
      </c>
      <c r="BL130" s="18" t="str">
        <f t="shared" si="137"/>
        <v>徐万雄</v>
      </c>
      <c r="BM130" s="26">
        <f t="shared" si="193"/>
        <v>5.3999999999999995</v>
      </c>
      <c r="BN130" s="18" t="str">
        <f t="shared" si="138"/>
        <v>赵顺诚</v>
      </c>
      <c r="BO130" s="26">
        <f t="shared" si="188"/>
        <v>0</v>
      </c>
      <c r="BP130" s="18" t="str">
        <f t="shared" si="139"/>
        <v>郑永朝</v>
      </c>
      <c r="BQ130" s="26">
        <f t="shared" si="189"/>
        <v>5.4</v>
      </c>
      <c r="BR130" s="18" t="str">
        <f t="shared" si="140"/>
        <v>陈文惠</v>
      </c>
      <c r="BS130" s="26">
        <f t="shared" si="190"/>
        <v>5.4</v>
      </c>
      <c r="BT130" s="18" t="str">
        <f t="shared" si="141"/>
        <v>田友米</v>
      </c>
      <c r="BU130" s="26">
        <f t="shared" si="191"/>
        <v>5.4</v>
      </c>
      <c r="BV130" s="18">
        <f t="shared" si="142"/>
        <v>10</v>
      </c>
      <c r="BW130" s="18" t="str">
        <f t="shared" si="143"/>
        <v>向美娟</v>
      </c>
      <c r="BX130" s="26">
        <f t="shared" si="164"/>
        <v>9</v>
      </c>
      <c r="BY130" s="18" t="str">
        <f t="shared" si="144"/>
        <v>潘勇</v>
      </c>
      <c r="BZ130" s="26">
        <f t="shared" si="165"/>
        <v>9</v>
      </c>
      <c r="CA130" s="18" t="str">
        <f t="shared" si="145"/>
        <v>赵顺诚</v>
      </c>
      <c r="CB130" s="26">
        <f t="shared" si="166"/>
        <v>0</v>
      </c>
      <c r="CC130" s="18" t="str">
        <f t="shared" si="146"/>
        <v>王友春</v>
      </c>
      <c r="CD130" s="26">
        <f t="shared" si="167"/>
        <v>9</v>
      </c>
      <c r="CE130" s="18" t="str">
        <f t="shared" si="147"/>
        <v>陈文惠</v>
      </c>
      <c r="CF130" s="26">
        <f t="shared" si="168"/>
        <v>9</v>
      </c>
      <c r="CG130" s="18" t="str">
        <f t="shared" si="148"/>
        <v>田友米</v>
      </c>
      <c r="CH130" s="26">
        <f t="shared" si="169"/>
        <v>9</v>
      </c>
      <c r="CI130" s="18">
        <f t="shared" si="149"/>
        <v>10</v>
      </c>
      <c r="CJ130" s="18" t="str">
        <f t="shared" si="150"/>
        <v>向美娟</v>
      </c>
      <c r="CK130" s="26">
        <f t="shared" si="170"/>
        <v>9</v>
      </c>
      <c r="CL130" s="18" t="str">
        <f t="shared" si="151"/>
        <v>潘勇</v>
      </c>
      <c r="CM130" s="26">
        <f t="shared" si="171"/>
        <v>9</v>
      </c>
      <c r="CN130" s="18" t="str">
        <f t="shared" si="152"/>
        <v>赵顺诚</v>
      </c>
      <c r="CO130" s="26">
        <f t="shared" si="172"/>
        <v>0</v>
      </c>
      <c r="CP130" s="18" t="str">
        <f t="shared" si="153"/>
        <v>王友春</v>
      </c>
      <c r="CQ130" s="26">
        <f t="shared" si="173"/>
        <v>9</v>
      </c>
      <c r="CR130" s="18" t="str">
        <f t="shared" si="154"/>
        <v>陈文惠</v>
      </c>
      <c r="CS130" s="26">
        <f t="shared" si="174"/>
        <v>9</v>
      </c>
      <c r="CT130" s="18" t="str">
        <f t="shared" si="155"/>
        <v>田友米</v>
      </c>
      <c r="CU130" s="26">
        <f t="shared" si="175"/>
        <v>9</v>
      </c>
    </row>
    <row r="131" spans="1:99" s="2" customFormat="1" ht="15.75">
      <c r="A131" s="42" t="s">
        <v>870</v>
      </c>
      <c r="B131" s="40" t="s">
        <v>307</v>
      </c>
      <c r="C131" s="59" t="s">
        <v>44</v>
      </c>
      <c r="D131" s="9" t="s">
        <v>8</v>
      </c>
      <c r="E131" s="8" t="str">
        <f t="shared" si="103"/>
        <v/>
      </c>
      <c r="F131" s="9">
        <f t="shared" si="104"/>
        <v>0.6</v>
      </c>
      <c r="G131" s="10" t="str">
        <f t="shared" si="105"/>
        <v/>
      </c>
      <c r="H131" s="10">
        <f t="shared" si="106"/>
        <v>111</v>
      </c>
      <c r="I131" s="10">
        <f t="shared" si="107"/>
        <v>67</v>
      </c>
      <c r="J131" s="10">
        <f t="shared" si="108"/>
        <v>119</v>
      </c>
      <c r="K131" s="16">
        <f t="shared" si="109"/>
        <v>51.5</v>
      </c>
      <c r="L131" s="10">
        <f t="shared" si="110"/>
        <v>55</v>
      </c>
      <c r="M131" s="10">
        <f t="shared" si="111"/>
        <v>65</v>
      </c>
      <c r="N131" s="10">
        <f t="shared" si="112"/>
        <v>469</v>
      </c>
      <c r="O131" s="17" t="str">
        <f t="shared" si="113"/>
        <v>本科</v>
      </c>
      <c r="P131" s="18">
        <f>IF($D131="理科",IF(AND($N131&gt;=分数线!$C$2,$H131&gt;=分数线!$D$2),36,IF($H131&gt;=分数线!$D$2,18,0)),IF($D131="文科",IF(AND($N131&gt;=分数线!$C$3,$H131&gt;=分数线!$D$3),36,IF($H131&gt;=分数线!$D$3,18,0))))</f>
        <v>36</v>
      </c>
      <c r="Q131" s="18">
        <f>IF($D131="理科",IF(AND($N131&gt;=分数线!$C$2,I131&gt;=分数线!$E$2),36,IF(I131&gt;=分数线!$E$2,18,0)),IF($D131="文科",IF(AND($N131&gt;=分数线!$C$3,I131&gt;=分数线!$E$3),36,IF(I131&gt;=分数线!$E$3,18,0))))</f>
        <v>0</v>
      </c>
      <c r="R131" s="18">
        <f>IF($D131="理科",IF(AND($N131&gt;=分数线!$C$2,J131&gt;=分数线!$F$2),36,IF(J131&gt;=分数线!$F$2,18,0)),IF($D131="文科",IF(AND($N131&gt;=分数线!$C$3,J131&gt;=分数线!$F$3),36,IF(J131&gt;=分数线!$F$3,18,0))))</f>
        <v>36</v>
      </c>
      <c r="S131" s="18">
        <f>IF($D131="理科",IF(AND($N131&gt;=分数线!$C$2,K131&gt;=分数线!$G$2),36,IF(K131&gt;=分数线!$G$2,18,0)),IF($D131="文科",IF(AND($N131&gt;=分数线!$C$3,K131&gt;=分数线!$G$3),36,IF(K131&gt;=分数线!$G$3,18,0))))</f>
        <v>36</v>
      </c>
      <c r="T131" s="18">
        <f>IF($D131="理科",IF(AND($N131&gt;=分数线!$C$2,L131&gt;=分数线!$H$2),36,IF(L131&gt;=分数线!$H$2,18,0)),IF($D131="文科",IF(AND($N131&gt;=分数线!$C$3,L131&gt;=分数线!$H$3),36,IF(L131&gt;=分数线!$H$3,18,0))))</f>
        <v>0</v>
      </c>
      <c r="U131" s="18">
        <f>IF($D131="理科",IF(AND($N131&gt;=分数线!$C$2,M131&gt;=分数线!$I$2),36,IF(M131&gt;=分数线!$I$2,18,0)),IF($D131="文科",IF(AND($N131&gt;=分数线!$C$3,M131&gt;=分数线!$I$3),36,IF(M131&gt;=分数线!$I$3,18,0))))</f>
        <v>0</v>
      </c>
      <c r="V131" s="18">
        <f t="shared" si="114"/>
        <v>11</v>
      </c>
      <c r="W131" s="18" t="str">
        <f t="shared" si="115"/>
        <v>张玉婷</v>
      </c>
      <c r="X131" s="26">
        <f t="shared" si="156"/>
        <v>3.6</v>
      </c>
      <c r="Y131" s="18" t="str">
        <f t="shared" si="116"/>
        <v>胡付松</v>
      </c>
      <c r="Z131" s="26">
        <f t="shared" si="157"/>
        <v>0</v>
      </c>
      <c r="AA131" s="18" t="str">
        <f t="shared" si="117"/>
        <v>程长寿</v>
      </c>
      <c r="AB131" s="26">
        <f t="shared" si="176"/>
        <v>3.6</v>
      </c>
      <c r="AC131" s="18" t="str">
        <f t="shared" si="118"/>
        <v>郑永朝</v>
      </c>
      <c r="AD131" s="26">
        <f t="shared" si="177"/>
        <v>3.6</v>
      </c>
      <c r="AE131" s="18" t="str">
        <f t="shared" si="119"/>
        <v>叶仁群</v>
      </c>
      <c r="AF131" s="26">
        <f t="shared" si="178"/>
        <v>0</v>
      </c>
      <c r="AG131" s="18" t="str">
        <f t="shared" si="120"/>
        <v>辜英琼</v>
      </c>
      <c r="AH131" s="26">
        <f t="shared" si="179"/>
        <v>0</v>
      </c>
      <c r="AI131" s="18" t="str">
        <f t="shared" si="121"/>
        <v>11</v>
      </c>
      <c r="AJ131" s="18" t="str">
        <f t="shared" si="122"/>
        <v>张玉婷</v>
      </c>
      <c r="AK131" s="26">
        <f t="shared" si="158"/>
        <v>3.6</v>
      </c>
      <c r="AL131" s="18" t="str">
        <f t="shared" si="123"/>
        <v>胡付松</v>
      </c>
      <c r="AM131" s="26">
        <f t="shared" si="159"/>
        <v>0</v>
      </c>
      <c r="AN131" s="18" t="str">
        <f t="shared" si="124"/>
        <v>程长寿</v>
      </c>
      <c r="AO131" s="26">
        <f t="shared" si="180"/>
        <v>3.6</v>
      </c>
      <c r="AP131" s="18" t="str">
        <f t="shared" si="125"/>
        <v>郑永朝</v>
      </c>
      <c r="AQ131" s="26">
        <f t="shared" si="181"/>
        <v>3.6</v>
      </c>
      <c r="AR131" s="18" t="str">
        <f t="shared" si="126"/>
        <v>叶仁群</v>
      </c>
      <c r="AS131" s="26">
        <f t="shared" si="182"/>
        <v>0</v>
      </c>
      <c r="AT131" s="18" t="str">
        <f t="shared" si="127"/>
        <v>辜英琼</v>
      </c>
      <c r="AU131" s="26">
        <f t="shared" si="183"/>
        <v>0</v>
      </c>
      <c r="AV131" s="18" t="str">
        <f t="shared" si="128"/>
        <v>11</v>
      </c>
      <c r="AW131" s="18" t="str">
        <f t="shared" si="129"/>
        <v>张玉婷</v>
      </c>
      <c r="AX131" s="26">
        <f t="shared" si="160"/>
        <v>5.3999999999999995</v>
      </c>
      <c r="AY131" s="18" t="str">
        <f t="shared" si="130"/>
        <v>胡付松</v>
      </c>
      <c r="AZ131" s="26">
        <f t="shared" si="192"/>
        <v>0</v>
      </c>
      <c r="BA131" s="18" t="str">
        <f t="shared" si="131"/>
        <v>程长寿</v>
      </c>
      <c r="BB131" s="26">
        <f t="shared" si="184"/>
        <v>5.4</v>
      </c>
      <c r="BC131" s="18" t="str">
        <f t="shared" si="132"/>
        <v>郑永朝</v>
      </c>
      <c r="BD131" s="26">
        <f t="shared" si="185"/>
        <v>5.4</v>
      </c>
      <c r="BE131" s="18" t="str">
        <f t="shared" si="133"/>
        <v>叶仁群</v>
      </c>
      <c r="BF131" s="26">
        <f t="shared" si="186"/>
        <v>0</v>
      </c>
      <c r="BG131" s="18" t="str">
        <f t="shared" si="134"/>
        <v>杨建</v>
      </c>
      <c r="BH131" s="26">
        <f t="shared" si="187"/>
        <v>0</v>
      </c>
      <c r="BI131" s="18">
        <f t="shared" si="135"/>
        <v>11</v>
      </c>
      <c r="BJ131" s="18" t="str">
        <f t="shared" si="136"/>
        <v>张玉婷</v>
      </c>
      <c r="BK131" s="26">
        <f t="shared" si="162"/>
        <v>5.3999999999999995</v>
      </c>
      <c r="BL131" s="18" t="str">
        <f t="shared" si="137"/>
        <v>胡付松</v>
      </c>
      <c r="BM131" s="26">
        <f t="shared" si="193"/>
        <v>0</v>
      </c>
      <c r="BN131" s="18" t="str">
        <f t="shared" si="138"/>
        <v>程长寿</v>
      </c>
      <c r="BO131" s="26">
        <f t="shared" si="188"/>
        <v>5.4</v>
      </c>
      <c r="BP131" s="18" t="str">
        <f t="shared" si="139"/>
        <v>郑永朝</v>
      </c>
      <c r="BQ131" s="26">
        <f t="shared" si="189"/>
        <v>5.4</v>
      </c>
      <c r="BR131" s="18" t="str">
        <f t="shared" si="140"/>
        <v>叶仁群</v>
      </c>
      <c r="BS131" s="26">
        <f t="shared" si="190"/>
        <v>0</v>
      </c>
      <c r="BT131" s="18" t="str">
        <f t="shared" si="141"/>
        <v>田友米</v>
      </c>
      <c r="BU131" s="26">
        <f t="shared" si="191"/>
        <v>0</v>
      </c>
      <c r="BV131" s="18">
        <f t="shared" si="142"/>
        <v>11</v>
      </c>
      <c r="BW131" s="18" t="str">
        <f t="shared" si="143"/>
        <v>张玉婷</v>
      </c>
      <c r="BX131" s="26">
        <f t="shared" si="164"/>
        <v>9</v>
      </c>
      <c r="BY131" s="18" t="str">
        <f t="shared" si="144"/>
        <v>胡付松</v>
      </c>
      <c r="BZ131" s="26">
        <f t="shared" si="165"/>
        <v>0</v>
      </c>
      <c r="CA131" s="18" t="str">
        <f t="shared" si="145"/>
        <v>程长寿</v>
      </c>
      <c r="CB131" s="26">
        <f t="shared" si="166"/>
        <v>9</v>
      </c>
      <c r="CC131" s="18" t="str">
        <f t="shared" si="146"/>
        <v>王友春</v>
      </c>
      <c r="CD131" s="26">
        <f t="shared" si="167"/>
        <v>9</v>
      </c>
      <c r="CE131" s="18" t="str">
        <f t="shared" si="147"/>
        <v>叶仁群</v>
      </c>
      <c r="CF131" s="26">
        <f t="shared" si="168"/>
        <v>0</v>
      </c>
      <c r="CG131" s="18" t="str">
        <f t="shared" si="148"/>
        <v>田友米</v>
      </c>
      <c r="CH131" s="26">
        <f t="shared" si="169"/>
        <v>0</v>
      </c>
      <c r="CI131" s="18">
        <f t="shared" si="149"/>
        <v>11</v>
      </c>
      <c r="CJ131" s="18" t="str">
        <f t="shared" si="150"/>
        <v>张玉婷</v>
      </c>
      <c r="CK131" s="26">
        <f t="shared" si="170"/>
        <v>9</v>
      </c>
      <c r="CL131" s="18" t="str">
        <f t="shared" si="151"/>
        <v>胡付松</v>
      </c>
      <c r="CM131" s="26">
        <f t="shared" si="171"/>
        <v>0</v>
      </c>
      <c r="CN131" s="18" t="str">
        <f t="shared" si="152"/>
        <v>程长寿</v>
      </c>
      <c r="CO131" s="26">
        <f t="shared" si="172"/>
        <v>9</v>
      </c>
      <c r="CP131" s="18" t="str">
        <f t="shared" si="153"/>
        <v>王友春</v>
      </c>
      <c r="CQ131" s="26">
        <f t="shared" si="173"/>
        <v>9</v>
      </c>
      <c r="CR131" s="18" t="str">
        <f t="shared" si="154"/>
        <v>叶仁群</v>
      </c>
      <c r="CS131" s="26">
        <f t="shared" si="174"/>
        <v>0</v>
      </c>
      <c r="CT131" s="18" t="str">
        <f t="shared" si="155"/>
        <v>田友米</v>
      </c>
      <c r="CU131" s="26">
        <f t="shared" si="175"/>
        <v>0</v>
      </c>
    </row>
    <row r="132" spans="1:99" s="2" customFormat="1" ht="15.75">
      <c r="A132" s="42" t="s">
        <v>871</v>
      </c>
      <c r="B132" s="64" t="s">
        <v>308</v>
      </c>
      <c r="C132" s="59" t="s">
        <v>44</v>
      </c>
      <c r="D132" s="9" t="s">
        <v>8</v>
      </c>
      <c r="E132" s="8" t="str">
        <f t="shared" si="103"/>
        <v/>
      </c>
      <c r="F132" s="9">
        <f t="shared" si="104"/>
        <v>1</v>
      </c>
      <c r="G132" s="10" t="str">
        <f t="shared" si="105"/>
        <v/>
      </c>
      <c r="H132" s="10">
        <f t="shared" si="106"/>
        <v>106</v>
      </c>
      <c r="I132" s="10">
        <f t="shared" si="107"/>
        <v>100</v>
      </c>
      <c r="J132" s="10">
        <f t="shared" si="108"/>
        <v>108</v>
      </c>
      <c r="K132" s="16">
        <f t="shared" si="109"/>
        <v>31</v>
      </c>
      <c r="L132" s="10">
        <f t="shared" si="110"/>
        <v>54.5</v>
      </c>
      <c r="M132" s="10">
        <f t="shared" si="111"/>
        <v>69.5</v>
      </c>
      <c r="N132" s="10">
        <f t="shared" si="112"/>
        <v>469</v>
      </c>
      <c r="O132" s="17" t="str">
        <f t="shared" si="113"/>
        <v>本科</v>
      </c>
      <c r="P132" s="18">
        <f>IF($D132="理科",IF(AND($N132&gt;=分数线!$C$2,$H132&gt;=分数线!$D$2),36,IF($H132&gt;=分数线!$D$2,18,0)),IF($D132="文科",IF(AND($N132&gt;=分数线!$C$3,$H132&gt;=分数线!$D$3),36,IF($H132&gt;=分数线!$D$3,18,0))))</f>
        <v>36</v>
      </c>
      <c r="Q132" s="18">
        <f>IF($D132="理科",IF(AND($N132&gt;=分数线!$C$2,I132&gt;=分数线!$E$2),36,IF(I132&gt;=分数线!$E$2,18,0)),IF($D132="文科",IF(AND($N132&gt;=分数线!$C$3,I132&gt;=分数线!$E$3),36,IF(I132&gt;=分数线!$E$3,18,0))))</f>
        <v>36</v>
      </c>
      <c r="R132" s="18">
        <f>IF($D132="理科",IF(AND($N132&gt;=分数线!$C$2,J132&gt;=分数线!$F$2),36,IF(J132&gt;=分数线!$F$2,18,0)),IF($D132="文科",IF(AND($N132&gt;=分数线!$C$3,J132&gt;=分数线!$F$3),36,IF(J132&gt;=分数线!$F$3,18,0))))</f>
        <v>36</v>
      </c>
      <c r="S132" s="18">
        <f>IF($D132="理科",IF(AND($N132&gt;=分数线!$C$2,K132&gt;=分数线!$G$2),36,IF(K132&gt;=分数线!$G$2,18,0)),IF($D132="文科",IF(AND($N132&gt;=分数线!$C$3,K132&gt;=分数线!$G$3),36,IF(K132&gt;=分数线!$G$3,18,0))))</f>
        <v>0</v>
      </c>
      <c r="T132" s="18">
        <f>IF($D132="理科",IF(AND($N132&gt;=分数线!$C$2,L132&gt;=分数线!$H$2),36,IF(L132&gt;=分数线!$H$2,18,0)),IF($D132="文科",IF(AND($N132&gt;=分数线!$C$3,L132&gt;=分数线!$H$3),36,IF(L132&gt;=分数线!$H$3,18,0))))</f>
        <v>0</v>
      </c>
      <c r="U132" s="18">
        <f>IF($D132="理科",IF(AND($N132&gt;=分数线!$C$2,M132&gt;=分数线!$I$2),36,IF(M132&gt;=分数线!$I$2,18,0)),IF($D132="文科",IF(AND($N132&gt;=分数线!$C$3,M132&gt;=分数线!$I$3),36,IF(M132&gt;=分数线!$I$3,18,0))))</f>
        <v>36</v>
      </c>
      <c r="V132" s="18">
        <f t="shared" si="114"/>
        <v>11</v>
      </c>
      <c r="W132" s="18" t="str">
        <f t="shared" si="115"/>
        <v>张玉婷</v>
      </c>
      <c r="X132" s="26">
        <f t="shared" si="156"/>
        <v>3.6</v>
      </c>
      <c r="Y132" s="18" t="str">
        <f t="shared" si="116"/>
        <v>胡付松</v>
      </c>
      <c r="Z132" s="26">
        <f t="shared" si="157"/>
        <v>3.6</v>
      </c>
      <c r="AA132" s="18" t="str">
        <f t="shared" si="117"/>
        <v>程长寿</v>
      </c>
      <c r="AB132" s="26">
        <f t="shared" si="176"/>
        <v>3.6</v>
      </c>
      <c r="AC132" s="18" t="str">
        <f t="shared" si="118"/>
        <v>郑永朝</v>
      </c>
      <c r="AD132" s="26">
        <f t="shared" si="177"/>
        <v>0</v>
      </c>
      <c r="AE132" s="18" t="str">
        <f t="shared" si="119"/>
        <v>叶仁群</v>
      </c>
      <c r="AF132" s="26">
        <f t="shared" si="178"/>
        <v>0</v>
      </c>
      <c r="AG132" s="18" t="str">
        <f t="shared" si="120"/>
        <v>辜英琼</v>
      </c>
      <c r="AH132" s="26">
        <f t="shared" si="179"/>
        <v>3.6</v>
      </c>
      <c r="AI132" s="18" t="str">
        <f t="shared" si="121"/>
        <v>11</v>
      </c>
      <c r="AJ132" s="18" t="str">
        <f t="shared" si="122"/>
        <v>张玉婷</v>
      </c>
      <c r="AK132" s="26">
        <f t="shared" si="158"/>
        <v>3.6</v>
      </c>
      <c r="AL132" s="18" t="str">
        <f t="shared" si="123"/>
        <v>胡付松</v>
      </c>
      <c r="AM132" s="26">
        <f t="shared" si="159"/>
        <v>3.6</v>
      </c>
      <c r="AN132" s="18" t="str">
        <f t="shared" si="124"/>
        <v>程长寿</v>
      </c>
      <c r="AO132" s="26">
        <f t="shared" si="180"/>
        <v>3.6</v>
      </c>
      <c r="AP132" s="18" t="str">
        <f t="shared" si="125"/>
        <v>郑永朝</v>
      </c>
      <c r="AQ132" s="26">
        <f t="shared" si="181"/>
        <v>0</v>
      </c>
      <c r="AR132" s="18" t="str">
        <f t="shared" si="126"/>
        <v>叶仁群</v>
      </c>
      <c r="AS132" s="26">
        <f t="shared" si="182"/>
        <v>0</v>
      </c>
      <c r="AT132" s="18" t="str">
        <f t="shared" si="127"/>
        <v>辜英琼</v>
      </c>
      <c r="AU132" s="26">
        <f t="shared" si="183"/>
        <v>3.6</v>
      </c>
      <c r="AV132" s="18" t="str">
        <f t="shared" si="128"/>
        <v>11</v>
      </c>
      <c r="AW132" s="18" t="str">
        <f t="shared" si="129"/>
        <v>张玉婷</v>
      </c>
      <c r="AX132" s="26">
        <f t="shared" si="160"/>
        <v>5.3999999999999995</v>
      </c>
      <c r="AY132" s="18" t="str">
        <f t="shared" si="130"/>
        <v>胡付松</v>
      </c>
      <c r="AZ132" s="26">
        <f t="shared" si="192"/>
        <v>5.3999999999999995</v>
      </c>
      <c r="BA132" s="18" t="str">
        <f t="shared" si="131"/>
        <v>程长寿</v>
      </c>
      <c r="BB132" s="26">
        <f t="shared" si="184"/>
        <v>5.4</v>
      </c>
      <c r="BC132" s="18" t="str">
        <f t="shared" si="132"/>
        <v>郑永朝</v>
      </c>
      <c r="BD132" s="26">
        <f t="shared" si="185"/>
        <v>0</v>
      </c>
      <c r="BE132" s="18" t="str">
        <f t="shared" si="133"/>
        <v>叶仁群</v>
      </c>
      <c r="BF132" s="26">
        <f t="shared" si="186"/>
        <v>0</v>
      </c>
      <c r="BG132" s="18" t="str">
        <f t="shared" si="134"/>
        <v>杨建</v>
      </c>
      <c r="BH132" s="26">
        <f t="shared" si="187"/>
        <v>5.4</v>
      </c>
      <c r="BI132" s="18">
        <f t="shared" si="135"/>
        <v>11</v>
      </c>
      <c r="BJ132" s="18" t="str">
        <f t="shared" si="136"/>
        <v>张玉婷</v>
      </c>
      <c r="BK132" s="26">
        <f t="shared" si="162"/>
        <v>5.3999999999999995</v>
      </c>
      <c r="BL132" s="18" t="str">
        <f t="shared" si="137"/>
        <v>胡付松</v>
      </c>
      <c r="BM132" s="26">
        <f t="shared" si="193"/>
        <v>5.3999999999999995</v>
      </c>
      <c r="BN132" s="18" t="str">
        <f t="shared" si="138"/>
        <v>程长寿</v>
      </c>
      <c r="BO132" s="26">
        <f t="shared" si="188"/>
        <v>5.4</v>
      </c>
      <c r="BP132" s="18" t="str">
        <f t="shared" si="139"/>
        <v>郑永朝</v>
      </c>
      <c r="BQ132" s="26">
        <f t="shared" si="189"/>
        <v>0</v>
      </c>
      <c r="BR132" s="18" t="str">
        <f t="shared" si="140"/>
        <v>叶仁群</v>
      </c>
      <c r="BS132" s="26">
        <f t="shared" si="190"/>
        <v>0</v>
      </c>
      <c r="BT132" s="18" t="str">
        <f t="shared" si="141"/>
        <v>田友米</v>
      </c>
      <c r="BU132" s="26">
        <f t="shared" si="191"/>
        <v>5.4</v>
      </c>
      <c r="BV132" s="18">
        <f t="shared" si="142"/>
        <v>11</v>
      </c>
      <c r="BW132" s="18" t="str">
        <f t="shared" si="143"/>
        <v>张玉婷</v>
      </c>
      <c r="BX132" s="26">
        <f t="shared" si="164"/>
        <v>9</v>
      </c>
      <c r="BY132" s="18" t="str">
        <f t="shared" si="144"/>
        <v>胡付松</v>
      </c>
      <c r="BZ132" s="26">
        <f t="shared" si="165"/>
        <v>9</v>
      </c>
      <c r="CA132" s="18" t="str">
        <f t="shared" si="145"/>
        <v>程长寿</v>
      </c>
      <c r="CB132" s="26">
        <f t="shared" si="166"/>
        <v>9</v>
      </c>
      <c r="CC132" s="18" t="str">
        <f t="shared" si="146"/>
        <v>王友春</v>
      </c>
      <c r="CD132" s="26">
        <f t="shared" si="167"/>
        <v>0</v>
      </c>
      <c r="CE132" s="18" t="str">
        <f t="shared" si="147"/>
        <v>叶仁群</v>
      </c>
      <c r="CF132" s="26">
        <f t="shared" si="168"/>
        <v>0</v>
      </c>
      <c r="CG132" s="18" t="str">
        <f t="shared" si="148"/>
        <v>田友米</v>
      </c>
      <c r="CH132" s="26">
        <f t="shared" si="169"/>
        <v>9</v>
      </c>
      <c r="CI132" s="18">
        <f t="shared" si="149"/>
        <v>11</v>
      </c>
      <c r="CJ132" s="18" t="str">
        <f t="shared" si="150"/>
        <v>张玉婷</v>
      </c>
      <c r="CK132" s="26">
        <f t="shared" si="170"/>
        <v>9</v>
      </c>
      <c r="CL132" s="18" t="str">
        <f t="shared" si="151"/>
        <v>胡付松</v>
      </c>
      <c r="CM132" s="26">
        <f t="shared" si="171"/>
        <v>9</v>
      </c>
      <c r="CN132" s="18" t="str">
        <f t="shared" si="152"/>
        <v>程长寿</v>
      </c>
      <c r="CO132" s="26">
        <f t="shared" si="172"/>
        <v>9</v>
      </c>
      <c r="CP132" s="18" t="str">
        <f t="shared" si="153"/>
        <v>王友春</v>
      </c>
      <c r="CQ132" s="26">
        <f t="shared" si="173"/>
        <v>0</v>
      </c>
      <c r="CR132" s="18" t="str">
        <f t="shared" si="154"/>
        <v>叶仁群</v>
      </c>
      <c r="CS132" s="26">
        <f t="shared" si="174"/>
        <v>0</v>
      </c>
      <c r="CT132" s="18" t="str">
        <f t="shared" si="155"/>
        <v>田友米</v>
      </c>
      <c r="CU132" s="26">
        <f t="shared" si="175"/>
        <v>9</v>
      </c>
    </row>
    <row r="133" spans="1:99" s="2" customFormat="1" ht="15.75">
      <c r="A133" s="42" t="s">
        <v>872</v>
      </c>
      <c r="B133" s="40" t="s">
        <v>309</v>
      </c>
      <c r="C133" s="59" t="s">
        <v>44</v>
      </c>
      <c r="D133" s="9" t="s">
        <v>8</v>
      </c>
      <c r="E133" s="8" t="str">
        <f t="shared" si="103"/>
        <v/>
      </c>
      <c r="F133" s="9">
        <f t="shared" si="104"/>
        <v>1</v>
      </c>
      <c r="G133" s="10" t="str">
        <f t="shared" si="105"/>
        <v/>
      </c>
      <c r="H133" s="10">
        <f t="shared" si="106"/>
        <v>113</v>
      </c>
      <c r="I133" s="10">
        <f t="shared" si="107"/>
        <v>61</v>
      </c>
      <c r="J133" s="10">
        <f t="shared" si="108"/>
        <v>108</v>
      </c>
      <c r="K133" s="16">
        <f t="shared" si="109"/>
        <v>59.5</v>
      </c>
      <c r="L133" s="10">
        <f t="shared" si="110"/>
        <v>63</v>
      </c>
      <c r="M133" s="10">
        <f t="shared" si="111"/>
        <v>64</v>
      </c>
      <c r="N133" s="10">
        <f t="shared" si="112"/>
        <v>469</v>
      </c>
      <c r="O133" s="17" t="str">
        <f t="shared" si="113"/>
        <v>本科</v>
      </c>
      <c r="P133" s="18">
        <f>IF($D133="理科",IF(AND($N133&gt;=分数线!$C$2,$H133&gt;=分数线!$D$2),36,IF($H133&gt;=分数线!$D$2,18,0)),IF($D133="文科",IF(AND($N133&gt;=分数线!$C$3,$H133&gt;=分数线!$D$3),36,IF($H133&gt;=分数线!$D$3,18,0))))</f>
        <v>36</v>
      </c>
      <c r="Q133" s="18">
        <f>IF($D133="理科",IF(AND($N133&gt;=分数线!$C$2,I133&gt;=分数线!$E$2),36,IF(I133&gt;=分数线!$E$2,18,0)),IF($D133="文科",IF(AND($N133&gt;=分数线!$C$3,I133&gt;=分数线!$E$3),36,IF(I133&gt;=分数线!$E$3,18,0))))</f>
        <v>0</v>
      </c>
      <c r="R133" s="18">
        <f>IF($D133="理科",IF(AND($N133&gt;=分数线!$C$2,J133&gt;=分数线!$F$2),36,IF(J133&gt;=分数线!$F$2,18,0)),IF($D133="文科",IF(AND($N133&gt;=分数线!$C$3,J133&gt;=分数线!$F$3),36,IF(J133&gt;=分数线!$F$3,18,0))))</f>
        <v>36</v>
      </c>
      <c r="S133" s="18">
        <f>IF($D133="理科",IF(AND($N133&gt;=分数线!$C$2,K133&gt;=分数线!$G$2),36,IF(K133&gt;=分数线!$G$2,18,0)),IF($D133="文科",IF(AND($N133&gt;=分数线!$C$3,K133&gt;=分数线!$G$3),36,IF(K133&gt;=分数线!$G$3,18,0))))</f>
        <v>36</v>
      </c>
      <c r="T133" s="18">
        <f>IF($D133="理科",IF(AND($N133&gt;=分数线!$C$2,L133&gt;=分数线!$H$2),36,IF(L133&gt;=分数线!$H$2,18,0)),IF($D133="文科",IF(AND($N133&gt;=分数线!$C$3,L133&gt;=分数线!$H$3),36,IF(L133&gt;=分数线!$H$3,18,0))))</f>
        <v>36</v>
      </c>
      <c r="U133" s="18">
        <f>IF($D133="理科",IF(AND($N133&gt;=分数线!$C$2,M133&gt;=分数线!$I$2),36,IF(M133&gt;=分数线!$I$2,18,0)),IF($D133="文科",IF(AND($N133&gt;=分数线!$C$3,M133&gt;=分数线!$I$3),36,IF(M133&gt;=分数线!$I$3,18,0))))</f>
        <v>0</v>
      </c>
      <c r="V133" s="18">
        <f t="shared" si="114"/>
        <v>11</v>
      </c>
      <c r="W133" s="18" t="str">
        <f t="shared" si="115"/>
        <v>张玉婷</v>
      </c>
      <c r="X133" s="26">
        <f t="shared" si="156"/>
        <v>3.6</v>
      </c>
      <c r="Y133" s="18" t="str">
        <f t="shared" si="116"/>
        <v>胡付松</v>
      </c>
      <c r="Z133" s="26">
        <f t="shared" si="157"/>
        <v>0</v>
      </c>
      <c r="AA133" s="18" t="str">
        <f t="shared" si="117"/>
        <v>程长寿</v>
      </c>
      <c r="AB133" s="26">
        <f t="shared" si="176"/>
        <v>3.6</v>
      </c>
      <c r="AC133" s="18" t="str">
        <f t="shared" si="118"/>
        <v>郑永朝</v>
      </c>
      <c r="AD133" s="26">
        <f t="shared" si="177"/>
        <v>3.6</v>
      </c>
      <c r="AE133" s="18" t="str">
        <f t="shared" si="119"/>
        <v>叶仁群</v>
      </c>
      <c r="AF133" s="26">
        <f t="shared" si="178"/>
        <v>3.6</v>
      </c>
      <c r="AG133" s="18" t="str">
        <f t="shared" si="120"/>
        <v>辜英琼</v>
      </c>
      <c r="AH133" s="26">
        <f t="shared" si="179"/>
        <v>0</v>
      </c>
      <c r="AI133" s="18" t="str">
        <f t="shared" si="121"/>
        <v>11</v>
      </c>
      <c r="AJ133" s="18" t="str">
        <f t="shared" si="122"/>
        <v>张玉婷</v>
      </c>
      <c r="AK133" s="26">
        <f t="shared" si="158"/>
        <v>3.6</v>
      </c>
      <c r="AL133" s="18" t="str">
        <f t="shared" si="123"/>
        <v>胡付松</v>
      </c>
      <c r="AM133" s="26">
        <f t="shared" si="159"/>
        <v>0</v>
      </c>
      <c r="AN133" s="18" t="str">
        <f t="shared" si="124"/>
        <v>程长寿</v>
      </c>
      <c r="AO133" s="26">
        <f t="shared" si="180"/>
        <v>3.6</v>
      </c>
      <c r="AP133" s="18" t="str">
        <f t="shared" si="125"/>
        <v>郑永朝</v>
      </c>
      <c r="AQ133" s="26">
        <f t="shared" si="181"/>
        <v>3.6</v>
      </c>
      <c r="AR133" s="18" t="str">
        <f t="shared" si="126"/>
        <v>叶仁群</v>
      </c>
      <c r="AS133" s="26">
        <f t="shared" si="182"/>
        <v>3.6</v>
      </c>
      <c r="AT133" s="18" t="str">
        <f t="shared" si="127"/>
        <v>辜英琼</v>
      </c>
      <c r="AU133" s="26">
        <f t="shared" si="183"/>
        <v>0</v>
      </c>
      <c r="AV133" s="18" t="str">
        <f t="shared" si="128"/>
        <v>11</v>
      </c>
      <c r="AW133" s="18" t="str">
        <f t="shared" si="129"/>
        <v>张玉婷</v>
      </c>
      <c r="AX133" s="26">
        <f t="shared" si="160"/>
        <v>5.3999999999999995</v>
      </c>
      <c r="AY133" s="18" t="str">
        <f t="shared" si="130"/>
        <v>胡付松</v>
      </c>
      <c r="AZ133" s="26">
        <f t="shared" si="192"/>
        <v>0</v>
      </c>
      <c r="BA133" s="18" t="str">
        <f t="shared" si="131"/>
        <v>程长寿</v>
      </c>
      <c r="BB133" s="26">
        <f t="shared" si="184"/>
        <v>5.4</v>
      </c>
      <c r="BC133" s="18" t="str">
        <f t="shared" si="132"/>
        <v>郑永朝</v>
      </c>
      <c r="BD133" s="26">
        <f t="shared" si="185"/>
        <v>5.4</v>
      </c>
      <c r="BE133" s="18" t="str">
        <f t="shared" si="133"/>
        <v>叶仁群</v>
      </c>
      <c r="BF133" s="26">
        <f t="shared" si="186"/>
        <v>5.4</v>
      </c>
      <c r="BG133" s="18" t="str">
        <f t="shared" si="134"/>
        <v>杨建</v>
      </c>
      <c r="BH133" s="26">
        <f t="shared" si="187"/>
        <v>0</v>
      </c>
      <c r="BI133" s="18">
        <f t="shared" si="135"/>
        <v>11</v>
      </c>
      <c r="BJ133" s="18" t="str">
        <f t="shared" si="136"/>
        <v>张玉婷</v>
      </c>
      <c r="BK133" s="26">
        <f t="shared" si="162"/>
        <v>5.3999999999999995</v>
      </c>
      <c r="BL133" s="18" t="str">
        <f t="shared" si="137"/>
        <v>胡付松</v>
      </c>
      <c r="BM133" s="26">
        <f t="shared" si="193"/>
        <v>0</v>
      </c>
      <c r="BN133" s="18" t="str">
        <f t="shared" si="138"/>
        <v>程长寿</v>
      </c>
      <c r="BO133" s="26">
        <f t="shared" si="188"/>
        <v>5.4</v>
      </c>
      <c r="BP133" s="18" t="str">
        <f t="shared" si="139"/>
        <v>郑永朝</v>
      </c>
      <c r="BQ133" s="26">
        <f t="shared" si="189"/>
        <v>5.4</v>
      </c>
      <c r="BR133" s="18" t="str">
        <f t="shared" si="140"/>
        <v>叶仁群</v>
      </c>
      <c r="BS133" s="26">
        <f t="shared" si="190"/>
        <v>5.4</v>
      </c>
      <c r="BT133" s="18" t="str">
        <f t="shared" si="141"/>
        <v>田友米</v>
      </c>
      <c r="BU133" s="26">
        <f t="shared" si="191"/>
        <v>0</v>
      </c>
      <c r="BV133" s="18">
        <f t="shared" si="142"/>
        <v>11</v>
      </c>
      <c r="BW133" s="18" t="str">
        <f t="shared" si="143"/>
        <v>张玉婷</v>
      </c>
      <c r="BX133" s="26">
        <f t="shared" si="164"/>
        <v>9</v>
      </c>
      <c r="BY133" s="18" t="str">
        <f t="shared" si="144"/>
        <v>胡付松</v>
      </c>
      <c r="BZ133" s="26">
        <f t="shared" si="165"/>
        <v>0</v>
      </c>
      <c r="CA133" s="18" t="str">
        <f t="shared" si="145"/>
        <v>程长寿</v>
      </c>
      <c r="CB133" s="26">
        <f t="shared" si="166"/>
        <v>9</v>
      </c>
      <c r="CC133" s="18" t="str">
        <f t="shared" si="146"/>
        <v>王友春</v>
      </c>
      <c r="CD133" s="26">
        <f t="shared" si="167"/>
        <v>9</v>
      </c>
      <c r="CE133" s="18" t="str">
        <f t="shared" si="147"/>
        <v>叶仁群</v>
      </c>
      <c r="CF133" s="26">
        <f t="shared" si="168"/>
        <v>9</v>
      </c>
      <c r="CG133" s="18" t="str">
        <f t="shared" si="148"/>
        <v>田友米</v>
      </c>
      <c r="CH133" s="26">
        <f t="shared" si="169"/>
        <v>0</v>
      </c>
      <c r="CI133" s="18">
        <f t="shared" si="149"/>
        <v>11</v>
      </c>
      <c r="CJ133" s="18" t="str">
        <f t="shared" si="150"/>
        <v>张玉婷</v>
      </c>
      <c r="CK133" s="26">
        <f t="shared" si="170"/>
        <v>9</v>
      </c>
      <c r="CL133" s="18" t="str">
        <f t="shared" si="151"/>
        <v>胡付松</v>
      </c>
      <c r="CM133" s="26">
        <f t="shared" si="171"/>
        <v>0</v>
      </c>
      <c r="CN133" s="18" t="str">
        <f t="shared" si="152"/>
        <v>程长寿</v>
      </c>
      <c r="CO133" s="26">
        <f t="shared" si="172"/>
        <v>9</v>
      </c>
      <c r="CP133" s="18" t="str">
        <f t="shared" si="153"/>
        <v>王友春</v>
      </c>
      <c r="CQ133" s="26">
        <f t="shared" si="173"/>
        <v>9</v>
      </c>
      <c r="CR133" s="18" t="str">
        <f t="shared" si="154"/>
        <v>叶仁群</v>
      </c>
      <c r="CS133" s="26">
        <f t="shared" si="174"/>
        <v>9</v>
      </c>
      <c r="CT133" s="18" t="str">
        <f t="shared" si="155"/>
        <v>田友米</v>
      </c>
      <c r="CU133" s="26">
        <f t="shared" si="175"/>
        <v>0</v>
      </c>
    </row>
    <row r="134" spans="1:99" s="2" customFormat="1" ht="15.75">
      <c r="A134" s="42" t="s">
        <v>171</v>
      </c>
      <c r="B134" s="40" t="s">
        <v>310</v>
      </c>
      <c r="C134" s="59" t="s">
        <v>44</v>
      </c>
      <c r="D134" s="9" t="s">
        <v>8</v>
      </c>
      <c r="E134" s="8" t="str">
        <f t="shared" si="103"/>
        <v/>
      </c>
      <c r="F134" s="9">
        <f t="shared" si="104"/>
        <v>1</v>
      </c>
      <c r="G134" s="10" t="str">
        <f t="shared" si="105"/>
        <v/>
      </c>
      <c r="H134" s="10">
        <f t="shared" si="106"/>
        <v>105</v>
      </c>
      <c r="I134" s="10">
        <f t="shared" si="107"/>
        <v>86</v>
      </c>
      <c r="J134" s="10">
        <f t="shared" si="108"/>
        <v>110</v>
      </c>
      <c r="K134" s="16">
        <f t="shared" si="109"/>
        <v>44</v>
      </c>
      <c r="L134" s="10">
        <f t="shared" si="110"/>
        <v>57</v>
      </c>
      <c r="M134" s="10">
        <f t="shared" si="111"/>
        <v>67</v>
      </c>
      <c r="N134" s="10">
        <f t="shared" si="112"/>
        <v>469</v>
      </c>
      <c r="O134" s="17" t="str">
        <f t="shared" si="113"/>
        <v>本科</v>
      </c>
      <c r="P134" s="18">
        <f>IF($D134="理科",IF(AND($N134&gt;=分数线!$C$2,$H134&gt;=分数线!$D$2),36,IF($H134&gt;=分数线!$D$2,18,0)),IF($D134="文科",IF(AND($N134&gt;=分数线!$C$3,$H134&gt;=分数线!$D$3),36,IF($H134&gt;=分数线!$D$3,18,0))))</f>
        <v>36</v>
      </c>
      <c r="Q134" s="18">
        <f>IF($D134="理科",IF(AND($N134&gt;=分数线!$C$2,I134&gt;=分数线!$E$2),36,IF(I134&gt;=分数线!$E$2,18,0)),IF($D134="文科",IF(AND($N134&gt;=分数线!$C$3,I134&gt;=分数线!$E$3),36,IF(I134&gt;=分数线!$E$3,18,0))))</f>
        <v>36</v>
      </c>
      <c r="R134" s="18">
        <f>IF($D134="理科",IF(AND($N134&gt;=分数线!$C$2,J134&gt;=分数线!$F$2),36,IF(J134&gt;=分数线!$F$2,18,0)),IF($D134="文科",IF(AND($N134&gt;=分数线!$C$3,J134&gt;=分数线!$F$3),36,IF(J134&gt;=分数线!$F$3,18,0))))</f>
        <v>36</v>
      </c>
      <c r="S134" s="18">
        <f>IF($D134="理科",IF(AND($N134&gt;=分数线!$C$2,K134&gt;=分数线!$G$2),36,IF(K134&gt;=分数线!$G$2,18,0)),IF($D134="文科",IF(AND($N134&gt;=分数线!$C$3,K134&gt;=分数线!$G$3),36,IF(K134&gt;=分数线!$G$3,18,0))))</f>
        <v>0</v>
      </c>
      <c r="T134" s="18">
        <f>IF($D134="理科",IF(AND($N134&gt;=分数线!$C$2,L134&gt;=分数线!$H$2),36,IF(L134&gt;=分数线!$H$2,18,0)),IF($D134="文科",IF(AND($N134&gt;=分数线!$C$3,L134&gt;=分数线!$H$3),36,IF(L134&gt;=分数线!$H$3,18,0))))</f>
        <v>0</v>
      </c>
      <c r="U134" s="18">
        <f>IF($D134="理科",IF(AND($N134&gt;=分数线!$C$2,M134&gt;=分数线!$I$2),36,IF(M134&gt;=分数线!$I$2,18,0)),IF($D134="文科",IF(AND($N134&gt;=分数线!$C$3,M134&gt;=分数线!$I$3),36,IF(M134&gt;=分数线!$I$3,18,0))))</f>
        <v>36</v>
      </c>
      <c r="V134" s="18">
        <f t="shared" si="114"/>
        <v>11</v>
      </c>
      <c r="W134" s="18" t="str">
        <f t="shared" si="115"/>
        <v>张玉婷</v>
      </c>
      <c r="X134" s="26">
        <f t="shared" si="156"/>
        <v>3.6</v>
      </c>
      <c r="Y134" s="18" t="str">
        <f t="shared" si="116"/>
        <v>胡付松</v>
      </c>
      <c r="Z134" s="26">
        <f t="shared" si="157"/>
        <v>3.6</v>
      </c>
      <c r="AA134" s="18" t="str">
        <f t="shared" si="117"/>
        <v>程长寿</v>
      </c>
      <c r="AB134" s="26">
        <f t="shared" si="176"/>
        <v>3.6</v>
      </c>
      <c r="AC134" s="18" t="str">
        <f t="shared" si="118"/>
        <v>郑永朝</v>
      </c>
      <c r="AD134" s="26">
        <f t="shared" si="177"/>
        <v>0</v>
      </c>
      <c r="AE134" s="18" t="str">
        <f t="shared" si="119"/>
        <v>叶仁群</v>
      </c>
      <c r="AF134" s="26">
        <f t="shared" si="178"/>
        <v>0</v>
      </c>
      <c r="AG134" s="18" t="str">
        <f t="shared" si="120"/>
        <v>辜英琼</v>
      </c>
      <c r="AH134" s="26">
        <f t="shared" si="179"/>
        <v>3.6</v>
      </c>
      <c r="AI134" s="18" t="str">
        <f t="shared" si="121"/>
        <v>11</v>
      </c>
      <c r="AJ134" s="18" t="str">
        <f t="shared" si="122"/>
        <v>张玉婷</v>
      </c>
      <c r="AK134" s="26">
        <f t="shared" si="158"/>
        <v>3.6</v>
      </c>
      <c r="AL134" s="18" t="str">
        <f t="shared" si="123"/>
        <v>胡付松</v>
      </c>
      <c r="AM134" s="26">
        <f t="shared" si="159"/>
        <v>3.6</v>
      </c>
      <c r="AN134" s="18" t="str">
        <f t="shared" si="124"/>
        <v>程长寿</v>
      </c>
      <c r="AO134" s="26">
        <f t="shared" si="180"/>
        <v>3.6</v>
      </c>
      <c r="AP134" s="18" t="str">
        <f t="shared" si="125"/>
        <v>郑永朝</v>
      </c>
      <c r="AQ134" s="26">
        <f t="shared" si="181"/>
        <v>0</v>
      </c>
      <c r="AR134" s="18" t="str">
        <f t="shared" si="126"/>
        <v>叶仁群</v>
      </c>
      <c r="AS134" s="26">
        <f t="shared" si="182"/>
        <v>0</v>
      </c>
      <c r="AT134" s="18" t="str">
        <f t="shared" si="127"/>
        <v>辜英琼</v>
      </c>
      <c r="AU134" s="26">
        <f t="shared" si="183"/>
        <v>3.6</v>
      </c>
      <c r="AV134" s="18" t="str">
        <f t="shared" si="128"/>
        <v>11</v>
      </c>
      <c r="AW134" s="18" t="str">
        <f t="shared" si="129"/>
        <v>张玉婷</v>
      </c>
      <c r="AX134" s="26">
        <f t="shared" si="160"/>
        <v>5.3999999999999995</v>
      </c>
      <c r="AY134" s="18" t="str">
        <f t="shared" si="130"/>
        <v>胡付松</v>
      </c>
      <c r="AZ134" s="26">
        <f t="shared" si="192"/>
        <v>5.3999999999999995</v>
      </c>
      <c r="BA134" s="18" t="str">
        <f t="shared" si="131"/>
        <v>程长寿</v>
      </c>
      <c r="BB134" s="26">
        <f t="shared" si="184"/>
        <v>5.4</v>
      </c>
      <c r="BC134" s="18" t="str">
        <f t="shared" si="132"/>
        <v>郑永朝</v>
      </c>
      <c r="BD134" s="26">
        <f t="shared" si="185"/>
        <v>0</v>
      </c>
      <c r="BE134" s="18" t="str">
        <f t="shared" si="133"/>
        <v>叶仁群</v>
      </c>
      <c r="BF134" s="26">
        <f t="shared" si="186"/>
        <v>0</v>
      </c>
      <c r="BG134" s="18" t="str">
        <f t="shared" si="134"/>
        <v>杨建</v>
      </c>
      <c r="BH134" s="26">
        <f t="shared" si="187"/>
        <v>5.4</v>
      </c>
      <c r="BI134" s="18">
        <f t="shared" si="135"/>
        <v>11</v>
      </c>
      <c r="BJ134" s="18" t="str">
        <f t="shared" si="136"/>
        <v>张玉婷</v>
      </c>
      <c r="BK134" s="26">
        <f t="shared" si="162"/>
        <v>5.3999999999999995</v>
      </c>
      <c r="BL134" s="18" t="str">
        <f t="shared" si="137"/>
        <v>胡付松</v>
      </c>
      <c r="BM134" s="26">
        <f t="shared" si="193"/>
        <v>5.3999999999999995</v>
      </c>
      <c r="BN134" s="18" t="str">
        <f t="shared" si="138"/>
        <v>程长寿</v>
      </c>
      <c r="BO134" s="26">
        <f t="shared" si="188"/>
        <v>5.4</v>
      </c>
      <c r="BP134" s="18" t="str">
        <f t="shared" si="139"/>
        <v>郑永朝</v>
      </c>
      <c r="BQ134" s="26">
        <f t="shared" si="189"/>
        <v>0</v>
      </c>
      <c r="BR134" s="18" t="str">
        <f t="shared" si="140"/>
        <v>叶仁群</v>
      </c>
      <c r="BS134" s="26">
        <f t="shared" si="190"/>
        <v>0</v>
      </c>
      <c r="BT134" s="18" t="str">
        <f t="shared" si="141"/>
        <v>田友米</v>
      </c>
      <c r="BU134" s="26">
        <f t="shared" si="191"/>
        <v>5.4</v>
      </c>
      <c r="BV134" s="18">
        <f t="shared" si="142"/>
        <v>11</v>
      </c>
      <c r="BW134" s="18" t="str">
        <f t="shared" si="143"/>
        <v>张玉婷</v>
      </c>
      <c r="BX134" s="26">
        <f t="shared" si="164"/>
        <v>9</v>
      </c>
      <c r="BY134" s="18" t="str">
        <f t="shared" si="144"/>
        <v>胡付松</v>
      </c>
      <c r="BZ134" s="26">
        <f t="shared" si="165"/>
        <v>9</v>
      </c>
      <c r="CA134" s="18" t="str">
        <f t="shared" si="145"/>
        <v>程长寿</v>
      </c>
      <c r="CB134" s="26">
        <f t="shared" si="166"/>
        <v>9</v>
      </c>
      <c r="CC134" s="18" t="str">
        <f t="shared" si="146"/>
        <v>王友春</v>
      </c>
      <c r="CD134" s="26">
        <f t="shared" si="167"/>
        <v>0</v>
      </c>
      <c r="CE134" s="18" t="str">
        <f t="shared" si="147"/>
        <v>叶仁群</v>
      </c>
      <c r="CF134" s="26">
        <f t="shared" si="168"/>
        <v>0</v>
      </c>
      <c r="CG134" s="18" t="str">
        <f t="shared" si="148"/>
        <v>田友米</v>
      </c>
      <c r="CH134" s="26">
        <f t="shared" si="169"/>
        <v>9</v>
      </c>
      <c r="CI134" s="18">
        <f t="shared" si="149"/>
        <v>11</v>
      </c>
      <c r="CJ134" s="18" t="str">
        <f t="shared" si="150"/>
        <v>张玉婷</v>
      </c>
      <c r="CK134" s="26">
        <f t="shared" si="170"/>
        <v>9</v>
      </c>
      <c r="CL134" s="18" t="str">
        <f t="shared" si="151"/>
        <v>胡付松</v>
      </c>
      <c r="CM134" s="26">
        <f t="shared" si="171"/>
        <v>9</v>
      </c>
      <c r="CN134" s="18" t="str">
        <f t="shared" si="152"/>
        <v>程长寿</v>
      </c>
      <c r="CO134" s="26">
        <f t="shared" si="172"/>
        <v>9</v>
      </c>
      <c r="CP134" s="18" t="str">
        <f t="shared" si="153"/>
        <v>王友春</v>
      </c>
      <c r="CQ134" s="26">
        <f t="shared" si="173"/>
        <v>0</v>
      </c>
      <c r="CR134" s="18" t="str">
        <f t="shared" si="154"/>
        <v>叶仁群</v>
      </c>
      <c r="CS134" s="26">
        <f t="shared" si="174"/>
        <v>0</v>
      </c>
      <c r="CT134" s="18" t="str">
        <f t="shared" si="155"/>
        <v>田友米</v>
      </c>
      <c r="CU134" s="26">
        <f t="shared" si="175"/>
        <v>9</v>
      </c>
    </row>
    <row r="135" spans="1:99" s="2" customFormat="1" ht="15.75">
      <c r="A135" s="42" t="s">
        <v>873</v>
      </c>
      <c r="B135" s="40" t="s">
        <v>311</v>
      </c>
      <c r="C135" s="59" t="s">
        <v>44</v>
      </c>
      <c r="D135" s="9" t="s">
        <v>8</v>
      </c>
      <c r="E135" s="8" t="str">
        <f t="shared" si="103"/>
        <v/>
      </c>
      <c r="F135" s="9">
        <f t="shared" si="104"/>
        <v>1</v>
      </c>
      <c r="G135" s="10" t="str">
        <f t="shared" si="105"/>
        <v/>
      </c>
      <c r="H135" s="10">
        <f t="shared" si="106"/>
        <v>102</v>
      </c>
      <c r="I135" s="10">
        <f t="shared" si="107"/>
        <v>74</v>
      </c>
      <c r="J135" s="10">
        <f t="shared" si="108"/>
        <v>117</v>
      </c>
      <c r="K135" s="16">
        <f t="shared" si="109"/>
        <v>50</v>
      </c>
      <c r="L135" s="10">
        <f t="shared" si="110"/>
        <v>56.5</v>
      </c>
      <c r="M135" s="10">
        <f t="shared" si="111"/>
        <v>67</v>
      </c>
      <c r="N135" s="10">
        <f t="shared" si="112"/>
        <v>467</v>
      </c>
      <c r="O135" s="17" t="str">
        <f t="shared" si="113"/>
        <v>本科</v>
      </c>
      <c r="P135" s="18">
        <f>IF($D135="理科",IF(AND($N135&gt;=分数线!$C$2,$H135&gt;=分数线!$D$2),36,IF($H135&gt;=分数线!$D$2,18,0)),IF($D135="文科",IF(AND($N135&gt;=分数线!$C$3,$H135&gt;=分数线!$D$3),36,IF($H135&gt;=分数线!$D$3,18,0))))</f>
        <v>0</v>
      </c>
      <c r="Q135" s="18">
        <f>IF($D135="理科",IF(AND($N135&gt;=分数线!$C$2,I135&gt;=分数线!$E$2),36,IF(I135&gt;=分数线!$E$2,18,0)),IF($D135="文科",IF(AND($N135&gt;=分数线!$C$3,I135&gt;=分数线!$E$3),36,IF(I135&gt;=分数线!$E$3,18,0))))</f>
        <v>36</v>
      </c>
      <c r="R135" s="18">
        <f>IF($D135="理科",IF(AND($N135&gt;=分数线!$C$2,J135&gt;=分数线!$F$2),36,IF(J135&gt;=分数线!$F$2,18,0)),IF($D135="文科",IF(AND($N135&gt;=分数线!$C$3,J135&gt;=分数线!$F$3),36,IF(J135&gt;=分数线!$F$3,18,0))))</f>
        <v>36</v>
      </c>
      <c r="S135" s="18">
        <f>IF($D135="理科",IF(AND($N135&gt;=分数线!$C$2,K135&gt;=分数线!$G$2),36,IF(K135&gt;=分数线!$G$2,18,0)),IF($D135="文科",IF(AND($N135&gt;=分数线!$C$3,K135&gt;=分数线!$G$3),36,IF(K135&gt;=分数线!$G$3,18,0))))</f>
        <v>36</v>
      </c>
      <c r="T135" s="18">
        <f>IF($D135="理科",IF(AND($N135&gt;=分数线!$C$2,L135&gt;=分数线!$H$2),36,IF(L135&gt;=分数线!$H$2,18,0)),IF($D135="文科",IF(AND($N135&gt;=分数线!$C$3,L135&gt;=分数线!$H$3),36,IF(L135&gt;=分数线!$H$3,18,0))))</f>
        <v>0</v>
      </c>
      <c r="U135" s="18">
        <f>IF($D135="理科",IF(AND($N135&gt;=分数线!$C$2,M135&gt;=分数线!$I$2),36,IF(M135&gt;=分数线!$I$2,18,0)),IF($D135="文科",IF(AND($N135&gt;=分数线!$C$3,M135&gt;=分数线!$I$3),36,IF(M135&gt;=分数线!$I$3,18,0))))</f>
        <v>36</v>
      </c>
      <c r="V135" s="18">
        <f t="shared" si="114"/>
        <v>10</v>
      </c>
      <c r="W135" s="18" t="str">
        <f t="shared" si="115"/>
        <v>向美娟</v>
      </c>
      <c r="X135" s="26">
        <f t="shared" si="156"/>
        <v>0</v>
      </c>
      <c r="Y135" s="18" t="str">
        <f t="shared" si="116"/>
        <v>徐万雄</v>
      </c>
      <c r="Z135" s="26">
        <f t="shared" si="157"/>
        <v>3.6</v>
      </c>
      <c r="AA135" s="18" t="str">
        <f t="shared" si="117"/>
        <v>聂艳梅</v>
      </c>
      <c r="AB135" s="26">
        <f t="shared" si="176"/>
        <v>3.6</v>
      </c>
      <c r="AC135" s="18" t="str">
        <f t="shared" si="118"/>
        <v>郑永朝</v>
      </c>
      <c r="AD135" s="26">
        <f t="shared" si="177"/>
        <v>3.6</v>
      </c>
      <c r="AE135" s="18" t="str">
        <f t="shared" si="119"/>
        <v>陈文惠</v>
      </c>
      <c r="AF135" s="26">
        <f t="shared" si="178"/>
        <v>0</v>
      </c>
      <c r="AG135" s="18" t="str">
        <f t="shared" si="120"/>
        <v>田友米</v>
      </c>
      <c r="AH135" s="26">
        <f t="shared" si="179"/>
        <v>3.6</v>
      </c>
      <c r="AI135" s="18" t="str">
        <f t="shared" si="121"/>
        <v>10</v>
      </c>
      <c r="AJ135" s="18" t="str">
        <f t="shared" si="122"/>
        <v>向美娟</v>
      </c>
      <c r="AK135" s="26">
        <f t="shared" si="158"/>
        <v>0</v>
      </c>
      <c r="AL135" s="18" t="str">
        <f t="shared" si="123"/>
        <v>徐万雄</v>
      </c>
      <c r="AM135" s="26">
        <f t="shared" si="159"/>
        <v>3.6</v>
      </c>
      <c r="AN135" s="18" t="str">
        <f t="shared" si="124"/>
        <v>聂艳梅</v>
      </c>
      <c r="AO135" s="26">
        <f t="shared" si="180"/>
        <v>3.6</v>
      </c>
      <c r="AP135" s="18" t="str">
        <f t="shared" si="125"/>
        <v>郑永朝</v>
      </c>
      <c r="AQ135" s="26">
        <f t="shared" si="181"/>
        <v>3.6</v>
      </c>
      <c r="AR135" s="18" t="str">
        <f t="shared" si="126"/>
        <v>陈文惠</v>
      </c>
      <c r="AS135" s="26">
        <f t="shared" si="182"/>
        <v>0</v>
      </c>
      <c r="AT135" s="18" t="str">
        <f t="shared" si="127"/>
        <v>田友米</v>
      </c>
      <c r="AU135" s="26">
        <f t="shared" si="183"/>
        <v>3.6</v>
      </c>
      <c r="AV135" s="18" t="str">
        <f t="shared" si="128"/>
        <v>10</v>
      </c>
      <c r="AW135" s="18" t="str">
        <f t="shared" si="129"/>
        <v>向美娟</v>
      </c>
      <c r="AX135" s="26">
        <f t="shared" si="160"/>
        <v>0</v>
      </c>
      <c r="AY135" s="18" t="str">
        <f t="shared" si="130"/>
        <v>徐万雄</v>
      </c>
      <c r="AZ135" s="26">
        <f t="shared" si="192"/>
        <v>5.3999999999999995</v>
      </c>
      <c r="BA135" s="18" t="str">
        <f t="shared" si="131"/>
        <v>赵顺诚</v>
      </c>
      <c r="BB135" s="26">
        <f t="shared" si="184"/>
        <v>5.4</v>
      </c>
      <c r="BC135" s="18" t="str">
        <f t="shared" si="132"/>
        <v>王玉强</v>
      </c>
      <c r="BD135" s="26">
        <f t="shared" si="185"/>
        <v>5.4</v>
      </c>
      <c r="BE135" s="18" t="str">
        <f t="shared" si="133"/>
        <v>陈文惠</v>
      </c>
      <c r="BF135" s="26">
        <f t="shared" si="186"/>
        <v>0</v>
      </c>
      <c r="BG135" s="18" t="str">
        <f t="shared" si="134"/>
        <v>田友米</v>
      </c>
      <c r="BH135" s="26">
        <f t="shared" si="187"/>
        <v>5.4</v>
      </c>
      <c r="BI135" s="18">
        <f t="shared" si="135"/>
        <v>10</v>
      </c>
      <c r="BJ135" s="18" t="str">
        <f t="shared" si="136"/>
        <v>向美娟</v>
      </c>
      <c r="BK135" s="26">
        <f t="shared" si="162"/>
        <v>0</v>
      </c>
      <c r="BL135" s="18" t="str">
        <f t="shared" si="137"/>
        <v>徐万雄</v>
      </c>
      <c r="BM135" s="26">
        <f t="shared" si="193"/>
        <v>5.3999999999999995</v>
      </c>
      <c r="BN135" s="18" t="str">
        <f t="shared" si="138"/>
        <v>赵顺诚</v>
      </c>
      <c r="BO135" s="26">
        <f t="shared" si="188"/>
        <v>5.4</v>
      </c>
      <c r="BP135" s="18" t="str">
        <f t="shared" si="139"/>
        <v>郑永朝</v>
      </c>
      <c r="BQ135" s="26">
        <f t="shared" si="189"/>
        <v>5.4</v>
      </c>
      <c r="BR135" s="18" t="str">
        <f t="shared" si="140"/>
        <v>陈文惠</v>
      </c>
      <c r="BS135" s="26">
        <f t="shared" si="190"/>
        <v>0</v>
      </c>
      <c r="BT135" s="18" t="str">
        <f t="shared" si="141"/>
        <v>田友米</v>
      </c>
      <c r="BU135" s="26">
        <f t="shared" si="191"/>
        <v>5.4</v>
      </c>
      <c r="BV135" s="18">
        <f t="shared" si="142"/>
        <v>10</v>
      </c>
      <c r="BW135" s="18" t="str">
        <f t="shared" si="143"/>
        <v>向美娟</v>
      </c>
      <c r="BX135" s="26">
        <f t="shared" si="164"/>
        <v>0</v>
      </c>
      <c r="BY135" s="18" t="str">
        <f t="shared" si="144"/>
        <v>潘勇</v>
      </c>
      <c r="BZ135" s="26">
        <f t="shared" si="165"/>
        <v>9</v>
      </c>
      <c r="CA135" s="18" t="str">
        <f t="shared" si="145"/>
        <v>赵顺诚</v>
      </c>
      <c r="CB135" s="26">
        <f t="shared" si="166"/>
        <v>9</v>
      </c>
      <c r="CC135" s="18" t="str">
        <f t="shared" si="146"/>
        <v>王友春</v>
      </c>
      <c r="CD135" s="26">
        <f t="shared" si="167"/>
        <v>9</v>
      </c>
      <c r="CE135" s="18" t="str">
        <f t="shared" si="147"/>
        <v>陈文惠</v>
      </c>
      <c r="CF135" s="26">
        <f t="shared" si="168"/>
        <v>0</v>
      </c>
      <c r="CG135" s="18" t="str">
        <f t="shared" si="148"/>
        <v>田友米</v>
      </c>
      <c r="CH135" s="26">
        <f t="shared" si="169"/>
        <v>9</v>
      </c>
      <c r="CI135" s="18">
        <f t="shared" si="149"/>
        <v>10</v>
      </c>
      <c r="CJ135" s="18" t="str">
        <f t="shared" si="150"/>
        <v>向美娟</v>
      </c>
      <c r="CK135" s="26">
        <f t="shared" si="170"/>
        <v>0</v>
      </c>
      <c r="CL135" s="18" t="str">
        <f t="shared" si="151"/>
        <v>潘勇</v>
      </c>
      <c r="CM135" s="26">
        <f t="shared" si="171"/>
        <v>9</v>
      </c>
      <c r="CN135" s="18" t="str">
        <f t="shared" si="152"/>
        <v>赵顺诚</v>
      </c>
      <c r="CO135" s="26">
        <f t="shared" si="172"/>
        <v>9</v>
      </c>
      <c r="CP135" s="18" t="str">
        <f t="shared" si="153"/>
        <v>王友春</v>
      </c>
      <c r="CQ135" s="26">
        <f t="shared" si="173"/>
        <v>9</v>
      </c>
      <c r="CR135" s="18" t="str">
        <f t="shared" si="154"/>
        <v>陈文惠</v>
      </c>
      <c r="CS135" s="26">
        <f t="shared" si="174"/>
        <v>0</v>
      </c>
      <c r="CT135" s="18" t="str">
        <f t="shared" si="155"/>
        <v>田友米</v>
      </c>
      <c r="CU135" s="26">
        <f t="shared" si="175"/>
        <v>9</v>
      </c>
    </row>
    <row r="136" spans="1:99" s="2" customFormat="1" ht="15.75">
      <c r="A136" s="42" t="s">
        <v>874</v>
      </c>
      <c r="B136" s="40" t="s">
        <v>312</v>
      </c>
      <c r="C136" s="59" t="s">
        <v>44</v>
      </c>
      <c r="D136" s="9" t="s">
        <v>8</v>
      </c>
      <c r="E136" s="8" t="str">
        <f t="shared" si="103"/>
        <v/>
      </c>
      <c r="F136" s="9">
        <f t="shared" si="104"/>
        <v>1</v>
      </c>
      <c r="G136" s="10" t="str">
        <f t="shared" si="105"/>
        <v/>
      </c>
      <c r="H136" s="10">
        <f t="shared" si="106"/>
        <v>109</v>
      </c>
      <c r="I136" s="10">
        <f t="shared" si="107"/>
        <v>68</v>
      </c>
      <c r="J136" s="10">
        <f t="shared" si="108"/>
        <v>107</v>
      </c>
      <c r="K136" s="16">
        <f t="shared" si="109"/>
        <v>59.5</v>
      </c>
      <c r="L136" s="10">
        <f t="shared" si="110"/>
        <v>61</v>
      </c>
      <c r="M136" s="10">
        <f t="shared" si="111"/>
        <v>62</v>
      </c>
      <c r="N136" s="10">
        <f t="shared" si="112"/>
        <v>467</v>
      </c>
      <c r="O136" s="17" t="str">
        <f t="shared" si="113"/>
        <v>本科</v>
      </c>
      <c r="P136" s="18">
        <f>IF($D136="理科",IF(AND($N136&gt;=分数线!$C$2,$H136&gt;=分数线!$D$2),36,IF($H136&gt;=分数线!$D$2,18,0)),IF($D136="文科",IF(AND($N136&gt;=分数线!$C$3,$H136&gt;=分数线!$D$3),36,IF($H136&gt;=分数线!$D$3,18,0))))</f>
        <v>36</v>
      </c>
      <c r="Q136" s="18">
        <f>IF($D136="理科",IF(AND($N136&gt;=分数线!$C$2,I136&gt;=分数线!$E$2),36,IF(I136&gt;=分数线!$E$2,18,0)),IF($D136="文科",IF(AND($N136&gt;=分数线!$C$3,I136&gt;=分数线!$E$3),36,IF(I136&gt;=分数线!$E$3,18,0))))</f>
        <v>0</v>
      </c>
      <c r="R136" s="18">
        <f>IF($D136="理科",IF(AND($N136&gt;=分数线!$C$2,J136&gt;=分数线!$F$2),36,IF(J136&gt;=分数线!$F$2,18,0)),IF($D136="文科",IF(AND($N136&gt;=分数线!$C$3,J136&gt;=分数线!$F$3),36,IF(J136&gt;=分数线!$F$3,18,0))))</f>
        <v>36</v>
      </c>
      <c r="S136" s="18">
        <f>IF($D136="理科",IF(AND($N136&gt;=分数线!$C$2,K136&gt;=分数线!$G$2),36,IF(K136&gt;=分数线!$G$2,18,0)),IF($D136="文科",IF(AND($N136&gt;=分数线!$C$3,K136&gt;=分数线!$G$3),36,IF(K136&gt;=分数线!$G$3,18,0))))</f>
        <v>36</v>
      </c>
      <c r="T136" s="18">
        <f>IF($D136="理科",IF(AND($N136&gt;=分数线!$C$2,L136&gt;=分数线!$H$2),36,IF(L136&gt;=分数线!$H$2,18,0)),IF($D136="文科",IF(AND($N136&gt;=分数线!$C$3,L136&gt;=分数线!$H$3),36,IF(L136&gt;=分数线!$H$3,18,0))))</f>
        <v>36</v>
      </c>
      <c r="U136" s="18">
        <f>IF($D136="理科",IF(AND($N136&gt;=分数线!$C$2,M136&gt;=分数线!$I$2),36,IF(M136&gt;=分数线!$I$2,18,0)),IF($D136="文科",IF(AND($N136&gt;=分数线!$C$3,M136&gt;=分数线!$I$3),36,IF(M136&gt;=分数线!$I$3,18,0))))</f>
        <v>0</v>
      </c>
      <c r="V136" s="18">
        <f t="shared" si="114"/>
        <v>11</v>
      </c>
      <c r="W136" s="18" t="str">
        <f t="shared" si="115"/>
        <v>张玉婷</v>
      </c>
      <c r="X136" s="26">
        <f t="shared" si="156"/>
        <v>3.6</v>
      </c>
      <c r="Y136" s="18" t="str">
        <f t="shared" si="116"/>
        <v>胡付松</v>
      </c>
      <c r="Z136" s="26">
        <f t="shared" si="157"/>
        <v>0</v>
      </c>
      <c r="AA136" s="18" t="str">
        <f t="shared" si="117"/>
        <v>程长寿</v>
      </c>
      <c r="AB136" s="26">
        <f t="shared" si="176"/>
        <v>3.6</v>
      </c>
      <c r="AC136" s="18" t="str">
        <f t="shared" si="118"/>
        <v>郑永朝</v>
      </c>
      <c r="AD136" s="26">
        <f t="shared" si="177"/>
        <v>3.6</v>
      </c>
      <c r="AE136" s="18" t="str">
        <f t="shared" si="119"/>
        <v>叶仁群</v>
      </c>
      <c r="AF136" s="26">
        <f t="shared" si="178"/>
        <v>3.6</v>
      </c>
      <c r="AG136" s="18" t="str">
        <f t="shared" si="120"/>
        <v>辜英琼</v>
      </c>
      <c r="AH136" s="26">
        <f t="shared" si="179"/>
        <v>0</v>
      </c>
      <c r="AI136" s="18" t="str">
        <f t="shared" si="121"/>
        <v>11</v>
      </c>
      <c r="AJ136" s="18" t="str">
        <f t="shared" si="122"/>
        <v>张玉婷</v>
      </c>
      <c r="AK136" s="26">
        <f t="shared" si="158"/>
        <v>3.6</v>
      </c>
      <c r="AL136" s="18" t="str">
        <f t="shared" si="123"/>
        <v>胡付松</v>
      </c>
      <c r="AM136" s="26">
        <f t="shared" si="159"/>
        <v>0</v>
      </c>
      <c r="AN136" s="18" t="str">
        <f t="shared" si="124"/>
        <v>程长寿</v>
      </c>
      <c r="AO136" s="26">
        <f t="shared" si="180"/>
        <v>3.6</v>
      </c>
      <c r="AP136" s="18" t="str">
        <f t="shared" si="125"/>
        <v>郑永朝</v>
      </c>
      <c r="AQ136" s="26">
        <f t="shared" si="181"/>
        <v>3.6</v>
      </c>
      <c r="AR136" s="18" t="str">
        <f t="shared" si="126"/>
        <v>叶仁群</v>
      </c>
      <c r="AS136" s="26">
        <f t="shared" si="182"/>
        <v>3.6</v>
      </c>
      <c r="AT136" s="18" t="str">
        <f t="shared" si="127"/>
        <v>辜英琼</v>
      </c>
      <c r="AU136" s="26">
        <f t="shared" si="183"/>
        <v>0</v>
      </c>
      <c r="AV136" s="18" t="str">
        <f t="shared" si="128"/>
        <v>11</v>
      </c>
      <c r="AW136" s="18" t="str">
        <f t="shared" si="129"/>
        <v>张玉婷</v>
      </c>
      <c r="AX136" s="26">
        <f t="shared" si="160"/>
        <v>5.3999999999999995</v>
      </c>
      <c r="AY136" s="18" t="str">
        <f t="shared" si="130"/>
        <v>胡付松</v>
      </c>
      <c r="AZ136" s="26">
        <f t="shared" si="192"/>
        <v>0</v>
      </c>
      <c r="BA136" s="18" t="str">
        <f t="shared" si="131"/>
        <v>程长寿</v>
      </c>
      <c r="BB136" s="26">
        <f t="shared" si="184"/>
        <v>5.4</v>
      </c>
      <c r="BC136" s="18" t="str">
        <f t="shared" si="132"/>
        <v>郑永朝</v>
      </c>
      <c r="BD136" s="26">
        <f t="shared" si="185"/>
        <v>5.4</v>
      </c>
      <c r="BE136" s="18" t="str">
        <f t="shared" si="133"/>
        <v>叶仁群</v>
      </c>
      <c r="BF136" s="26">
        <f t="shared" si="186"/>
        <v>5.4</v>
      </c>
      <c r="BG136" s="18" t="str">
        <f t="shared" si="134"/>
        <v>杨建</v>
      </c>
      <c r="BH136" s="26">
        <f t="shared" si="187"/>
        <v>0</v>
      </c>
      <c r="BI136" s="18">
        <f t="shared" si="135"/>
        <v>11</v>
      </c>
      <c r="BJ136" s="18" t="str">
        <f t="shared" si="136"/>
        <v>张玉婷</v>
      </c>
      <c r="BK136" s="26">
        <f t="shared" si="162"/>
        <v>5.3999999999999995</v>
      </c>
      <c r="BL136" s="18" t="str">
        <f t="shared" si="137"/>
        <v>胡付松</v>
      </c>
      <c r="BM136" s="26">
        <f t="shared" si="193"/>
        <v>0</v>
      </c>
      <c r="BN136" s="18" t="str">
        <f t="shared" si="138"/>
        <v>程长寿</v>
      </c>
      <c r="BO136" s="26">
        <f t="shared" si="188"/>
        <v>5.4</v>
      </c>
      <c r="BP136" s="18" t="str">
        <f t="shared" si="139"/>
        <v>郑永朝</v>
      </c>
      <c r="BQ136" s="26">
        <f t="shared" si="189"/>
        <v>5.4</v>
      </c>
      <c r="BR136" s="18" t="str">
        <f t="shared" si="140"/>
        <v>叶仁群</v>
      </c>
      <c r="BS136" s="26">
        <f t="shared" si="190"/>
        <v>5.4</v>
      </c>
      <c r="BT136" s="18" t="str">
        <f t="shared" si="141"/>
        <v>田友米</v>
      </c>
      <c r="BU136" s="26">
        <f t="shared" si="191"/>
        <v>0</v>
      </c>
      <c r="BV136" s="18">
        <f t="shared" si="142"/>
        <v>11</v>
      </c>
      <c r="BW136" s="18" t="str">
        <f t="shared" si="143"/>
        <v>张玉婷</v>
      </c>
      <c r="BX136" s="26">
        <f t="shared" si="164"/>
        <v>9</v>
      </c>
      <c r="BY136" s="18" t="str">
        <f t="shared" si="144"/>
        <v>胡付松</v>
      </c>
      <c r="BZ136" s="26">
        <f t="shared" si="165"/>
        <v>0</v>
      </c>
      <c r="CA136" s="18" t="str">
        <f t="shared" si="145"/>
        <v>程长寿</v>
      </c>
      <c r="CB136" s="26">
        <f t="shared" si="166"/>
        <v>9</v>
      </c>
      <c r="CC136" s="18" t="str">
        <f t="shared" si="146"/>
        <v>王友春</v>
      </c>
      <c r="CD136" s="26">
        <f t="shared" si="167"/>
        <v>9</v>
      </c>
      <c r="CE136" s="18" t="str">
        <f t="shared" si="147"/>
        <v>叶仁群</v>
      </c>
      <c r="CF136" s="26">
        <f t="shared" si="168"/>
        <v>9</v>
      </c>
      <c r="CG136" s="18" t="str">
        <f t="shared" si="148"/>
        <v>田友米</v>
      </c>
      <c r="CH136" s="26">
        <f t="shared" si="169"/>
        <v>0</v>
      </c>
      <c r="CI136" s="18">
        <f t="shared" si="149"/>
        <v>11</v>
      </c>
      <c r="CJ136" s="18" t="str">
        <f t="shared" si="150"/>
        <v>张玉婷</v>
      </c>
      <c r="CK136" s="26">
        <f t="shared" si="170"/>
        <v>9</v>
      </c>
      <c r="CL136" s="18" t="str">
        <f t="shared" si="151"/>
        <v>胡付松</v>
      </c>
      <c r="CM136" s="26">
        <f t="shared" si="171"/>
        <v>0</v>
      </c>
      <c r="CN136" s="18" t="str">
        <f t="shared" si="152"/>
        <v>程长寿</v>
      </c>
      <c r="CO136" s="26">
        <f t="shared" si="172"/>
        <v>9</v>
      </c>
      <c r="CP136" s="18" t="str">
        <f t="shared" si="153"/>
        <v>王友春</v>
      </c>
      <c r="CQ136" s="26">
        <f t="shared" si="173"/>
        <v>9</v>
      </c>
      <c r="CR136" s="18" t="str">
        <f t="shared" si="154"/>
        <v>叶仁群</v>
      </c>
      <c r="CS136" s="26">
        <f t="shared" si="174"/>
        <v>9</v>
      </c>
      <c r="CT136" s="18" t="str">
        <f t="shared" si="155"/>
        <v>田友米</v>
      </c>
      <c r="CU136" s="26">
        <f t="shared" si="175"/>
        <v>0</v>
      </c>
    </row>
    <row r="137" spans="1:99" s="2" customFormat="1" ht="15.75">
      <c r="A137" s="42" t="s">
        <v>875</v>
      </c>
      <c r="B137" s="40" t="s">
        <v>313</v>
      </c>
      <c r="C137" s="59" t="s">
        <v>44</v>
      </c>
      <c r="D137" s="9" t="s">
        <v>8</v>
      </c>
      <c r="E137" s="8" t="str">
        <f t="shared" si="103"/>
        <v/>
      </c>
      <c r="F137" s="9">
        <f t="shared" si="104"/>
        <v>0.7</v>
      </c>
      <c r="G137" s="10" t="str">
        <f t="shared" si="105"/>
        <v/>
      </c>
      <c r="H137" s="10">
        <f t="shared" si="106"/>
        <v>96</v>
      </c>
      <c r="I137" s="10">
        <f t="shared" si="107"/>
        <v>110</v>
      </c>
      <c r="J137" s="10">
        <f t="shared" si="108"/>
        <v>83</v>
      </c>
      <c r="K137" s="16">
        <f t="shared" si="109"/>
        <v>58</v>
      </c>
      <c r="L137" s="10">
        <f t="shared" si="110"/>
        <v>57</v>
      </c>
      <c r="M137" s="10">
        <f t="shared" si="111"/>
        <v>63</v>
      </c>
      <c r="N137" s="10">
        <f t="shared" si="112"/>
        <v>467</v>
      </c>
      <c r="O137" s="17" t="str">
        <f t="shared" si="113"/>
        <v>本科</v>
      </c>
      <c r="P137" s="18">
        <f>IF($D137="理科",IF(AND($N137&gt;=分数线!$C$2,$H137&gt;=分数线!$D$2),36,IF($H137&gt;=分数线!$D$2,18,0)),IF($D137="文科",IF(AND($N137&gt;=分数线!$C$3,$H137&gt;=分数线!$D$3),36,IF($H137&gt;=分数线!$D$3,18,0))))</f>
        <v>0</v>
      </c>
      <c r="Q137" s="18">
        <f>IF($D137="理科",IF(AND($N137&gt;=分数线!$C$2,I137&gt;=分数线!$E$2),36,IF(I137&gt;=分数线!$E$2,18,0)),IF($D137="文科",IF(AND($N137&gt;=分数线!$C$3,I137&gt;=分数线!$E$3),36,IF(I137&gt;=分数线!$E$3,18,0))))</f>
        <v>36</v>
      </c>
      <c r="R137" s="18">
        <f>IF($D137="理科",IF(AND($N137&gt;=分数线!$C$2,J137&gt;=分数线!$F$2),36,IF(J137&gt;=分数线!$F$2,18,0)),IF($D137="文科",IF(AND($N137&gt;=分数线!$C$3,J137&gt;=分数线!$F$3),36,IF(J137&gt;=分数线!$F$3,18,0))))</f>
        <v>0</v>
      </c>
      <c r="S137" s="18">
        <f>IF($D137="理科",IF(AND($N137&gt;=分数线!$C$2,K137&gt;=分数线!$G$2),36,IF(K137&gt;=分数线!$G$2,18,0)),IF($D137="文科",IF(AND($N137&gt;=分数线!$C$3,K137&gt;=分数线!$G$3),36,IF(K137&gt;=分数线!$G$3,18,0))))</f>
        <v>36</v>
      </c>
      <c r="T137" s="18">
        <f>IF($D137="理科",IF(AND($N137&gt;=分数线!$C$2,L137&gt;=分数线!$H$2),36,IF(L137&gt;=分数线!$H$2,18,0)),IF($D137="文科",IF(AND($N137&gt;=分数线!$C$3,L137&gt;=分数线!$H$3),36,IF(L137&gt;=分数线!$H$3,18,0))))</f>
        <v>0</v>
      </c>
      <c r="U137" s="18">
        <f>IF($D137="理科",IF(AND($N137&gt;=分数线!$C$2,M137&gt;=分数线!$I$2),36,IF(M137&gt;=分数线!$I$2,18,0)),IF($D137="文科",IF(AND($N137&gt;=分数线!$C$3,M137&gt;=分数线!$I$3),36,IF(M137&gt;=分数线!$I$3,18,0))))</f>
        <v>0</v>
      </c>
      <c r="V137" s="18">
        <f t="shared" si="114"/>
        <v>11</v>
      </c>
      <c r="W137" s="18" t="str">
        <f t="shared" si="115"/>
        <v>张玉婷</v>
      </c>
      <c r="X137" s="26">
        <f t="shared" si="156"/>
        <v>0</v>
      </c>
      <c r="Y137" s="18" t="str">
        <f t="shared" si="116"/>
        <v>胡付松</v>
      </c>
      <c r="Z137" s="26">
        <f t="shared" si="157"/>
        <v>3.6</v>
      </c>
      <c r="AA137" s="18" t="str">
        <f t="shared" si="117"/>
        <v>向翠琳</v>
      </c>
      <c r="AB137" s="26">
        <f t="shared" si="176"/>
        <v>0</v>
      </c>
      <c r="AC137" s="18" t="str">
        <f t="shared" si="118"/>
        <v>郑永朝</v>
      </c>
      <c r="AD137" s="26">
        <f t="shared" si="177"/>
        <v>3.6</v>
      </c>
      <c r="AE137" s="18" t="str">
        <f t="shared" si="119"/>
        <v>叶仁群</v>
      </c>
      <c r="AF137" s="26">
        <f t="shared" si="178"/>
        <v>0</v>
      </c>
      <c r="AG137" s="18" t="str">
        <f t="shared" si="120"/>
        <v>辜英琼</v>
      </c>
      <c r="AH137" s="26">
        <f t="shared" si="179"/>
        <v>0</v>
      </c>
      <c r="AI137" s="18" t="str">
        <f t="shared" si="121"/>
        <v>11</v>
      </c>
      <c r="AJ137" s="18" t="str">
        <f t="shared" si="122"/>
        <v>张玉婷</v>
      </c>
      <c r="AK137" s="26">
        <f t="shared" si="158"/>
        <v>0</v>
      </c>
      <c r="AL137" s="18" t="str">
        <f t="shared" si="123"/>
        <v>胡付松</v>
      </c>
      <c r="AM137" s="26">
        <f t="shared" si="159"/>
        <v>3.6</v>
      </c>
      <c r="AN137" s="18" t="str">
        <f t="shared" si="124"/>
        <v>向翠琳</v>
      </c>
      <c r="AO137" s="26">
        <f t="shared" si="180"/>
        <v>0</v>
      </c>
      <c r="AP137" s="18" t="str">
        <f t="shared" si="125"/>
        <v>郑永朝</v>
      </c>
      <c r="AQ137" s="26">
        <f t="shared" si="181"/>
        <v>3.6</v>
      </c>
      <c r="AR137" s="18" t="str">
        <f t="shared" si="126"/>
        <v>叶仁群</v>
      </c>
      <c r="AS137" s="26">
        <f t="shared" si="182"/>
        <v>0</v>
      </c>
      <c r="AT137" s="18" t="str">
        <f t="shared" si="127"/>
        <v>辜英琼</v>
      </c>
      <c r="AU137" s="26">
        <f t="shared" si="183"/>
        <v>0</v>
      </c>
      <c r="AV137" s="18" t="str">
        <f t="shared" si="128"/>
        <v>11</v>
      </c>
      <c r="AW137" s="18" t="str">
        <f t="shared" si="129"/>
        <v>张玉婷</v>
      </c>
      <c r="AX137" s="26">
        <f t="shared" si="160"/>
        <v>0</v>
      </c>
      <c r="AY137" s="18" t="str">
        <f t="shared" si="130"/>
        <v>胡付松</v>
      </c>
      <c r="AZ137" s="26">
        <f t="shared" si="192"/>
        <v>5.3999999999999995</v>
      </c>
      <c r="BA137" s="18" t="str">
        <f t="shared" si="131"/>
        <v>程长寿</v>
      </c>
      <c r="BB137" s="26">
        <f t="shared" si="184"/>
        <v>0</v>
      </c>
      <c r="BC137" s="18" t="str">
        <f t="shared" si="132"/>
        <v>郑永朝</v>
      </c>
      <c r="BD137" s="26">
        <f t="shared" si="185"/>
        <v>5.4</v>
      </c>
      <c r="BE137" s="18" t="str">
        <f t="shared" si="133"/>
        <v>叶仁群</v>
      </c>
      <c r="BF137" s="26">
        <f t="shared" si="186"/>
        <v>0</v>
      </c>
      <c r="BG137" s="18" t="str">
        <f t="shared" si="134"/>
        <v>杨建</v>
      </c>
      <c r="BH137" s="26">
        <f t="shared" si="187"/>
        <v>0</v>
      </c>
      <c r="BI137" s="18">
        <f t="shared" si="135"/>
        <v>11</v>
      </c>
      <c r="BJ137" s="18" t="str">
        <f t="shared" si="136"/>
        <v>张玉婷</v>
      </c>
      <c r="BK137" s="26">
        <f t="shared" si="162"/>
        <v>0</v>
      </c>
      <c r="BL137" s="18" t="str">
        <f t="shared" si="137"/>
        <v>胡付松</v>
      </c>
      <c r="BM137" s="26">
        <f t="shared" si="193"/>
        <v>5.3999999999999995</v>
      </c>
      <c r="BN137" s="18" t="str">
        <f t="shared" si="138"/>
        <v>程长寿</v>
      </c>
      <c r="BO137" s="26">
        <f t="shared" si="188"/>
        <v>0</v>
      </c>
      <c r="BP137" s="18" t="str">
        <f t="shared" si="139"/>
        <v>郑永朝</v>
      </c>
      <c r="BQ137" s="26">
        <f t="shared" si="189"/>
        <v>5.4</v>
      </c>
      <c r="BR137" s="18" t="str">
        <f t="shared" si="140"/>
        <v>叶仁群</v>
      </c>
      <c r="BS137" s="26">
        <f t="shared" si="190"/>
        <v>0</v>
      </c>
      <c r="BT137" s="18" t="str">
        <f t="shared" si="141"/>
        <v>田友米</v>
      </c>
      <c r="BU137" s="26">
        <f t="shared" si="191"/>
        <v>0</v>
      </c>
      <c r="BV137" s="18">
        <f t="shared" si="142"/>
        <v>11</v>
      </c>
      <c r="BW137" s="18" t="str">
        <f t="shared" si="143"/>
        <v>张玉婷</v>
      </c>
      <c r="BX137" s="26">
        <f t="shared" si="164"/>
        <v>0</v>
      </c>
      <c r="BY137" s="18" t="str">
        <f t="shared" si="144"/>
        <v>胡付松</v>
      </c>
      <c r="BZ137" s="26">
        <f t="shared" si="165"/>
        <v>9</v>
      </c>
      <c r="CA137" s="18" t="str">
        <f t="shared" si="145"/>
        <v>程长寿</v>
      </c>
      <c r="CB137" s="26">
        <f t="shared" si="166"/>
        <v>0</v>
      </c>
      <c r="CC137" s="18" t="str">
        <f t="shared" si="146"/>
        <v>王友春</v>
      </c>
      <c r="CD137" s="26">
        <f t="shared" si="167"/>
        <v>9</v>
      </c>
      <c r="CE137" s="18" t="str">
        <f t="shared" si="147"/>
        <v>叶仁群</v>
      </c>
      <c r="CF137" s="26">
        <f t="shared" si="168"/>
        <v>0</v>
      </c>
      <c r="CG137" s="18" t="str">
        <f t="shared" si="148"/>
        <v>田友米</v>
      </c>
      <c r="CH137" s="26">
        <f t="shared" si="169"/>
        <v>0</v>
      </c>
      <c r="CI137" s="18">
        <f t="shared" si="149"/>
        <v>11</v>
      </c>
      <c r="CJ137" s="18" t="str">
        <f t="shared" si="150"/>
        <v>张玉婷</v>
      </c>
      <c r="CK137" s="26">
        <f t="shared" si="170"/>
        <v>0</v>
      </c>
      <c r="CL137" s="18" t="str">
        <f t="shared" si="151"/>
        <v>胡付松</v>
      </c>
      <c r="CM137" s="26">
        <f t="shared" si="171"/>
        <v>9</v>
      </c>
      <c r="CN137" s="18" t="str">
        <f t="shared" si="152"/>
        <v>程长寿</v>
      </c>
      <c r="CO137" s="26">
        <f t="shared" si="172"/>
        <v>0</v>
      </c>
      <c r="CP137" s="18" t="str">
        <f t="shared" si="153"/>
        <v>王友春</v>
      </c>
      <c r="CQ137" s="26">
        <f t="shared" si="173"/>
        <v>9</v>
      </c>
      <c r="CR137" s="18" t="str">
        <f t="shared" si="154"/>
        <v>叶仁群</v>
      </c>
      <c r="CS137" s="26">
        <f t="shared" si="174"/>
        <v>0</v>
      </c>
      <c r="CT137" s="18" t="str">
        <f t="shared" si="155"/>
        <v>田友米</v>
      </c>
      <c r="CU137" s="26">
        <f t="shared" si="175"/>
        <v>0</v>
      </c>
    </row>
    <row r="138" spans="1:99" s="2" customFormat="1" ht="15.75">
      <c r="A138" s="42" t="s">
        <v>876</v>
      </c>
      <c r="B138" s="40" t="s">
        <v>314</v>
      </c>
      <c r="C138" s="59" t="s">
        <v>44</v>
      </c>
      <c r="D138" s="9" t="s">
        <v>8</v>
      </c>
      <c r="E138" s="8" t="str">
        <f t="shared" si="103"/>
        <v/>
      </c>
      <c r="F138" s="9">
        <f t="shared" si="104"/>
        <v>0.2</v>
      </c>
      <c r="G138" s="10" t="str">
        <f t="shared" si="105"/>
        <v/>
      </c>
      <c r="H138" s="10">
        <f t="shared" si="106"/>
        <v>97</v>
      </c>
      <c r="I138" s="10">
        <f t="shared" si="107"/>
        <v>99</v>
      </c>
      <c r="J138" s="10">
        <f t="shared" si="108"/>
        <v>98</v>
      </c>
      <c r="K138" s="16">
        <f t="shared" si="109"/>
        <v>43.5</v>
      </c>
      <c r="L138" s="10">
        <f t="shared" si="110"/>
        <v>61</v>
      </c>
      <c r="M138" s="10">
        <f t="shared" si="111"/>
        <v>67</v>
      </c>
      <c r="N138" s="10">
        <f t="shared" si="112"/>
        <v>466</v>
      </c>
      <c r="O138" s="17" t="str">
        <f t="shared" si="113"/>
        <v>本科</v>
      </c>
      <c r="P138" s="18">
        <f>IF($D138="理科",IF(AND($N138&gt;=分数线!$C$2,$H138&gt;=分数线!$D$2),36,IF($H138&gt;=分数线!$D$2,18,0)),IF($D138="文科",IF(AND($N138&gt;=分数线!$C$3,$H138&gt;=分数线!$D$3),36,IF($H138&gt;=分数线!$D$3,18,0))))</f>
        <v>0</v>
      </c>
      <c r="Q138" s="18">
        <f>IF($D138="理科",IF(AND($N138&gt;=分数线!$C$2,I138&gt;=分数线!$E$2),36,IF(I138&gt;=分数线!$E$2,18,0)),IF($D138="文科",IF(AND($N138&gt;=分数线!$C$3,I138&gt;=分数线!$E$3),36,IF(I138&gt;=分数线!$E$3,18,0))))</f>
        <v>36</v>
      </c>
      <c r="R138" s="18">
        <f>IF($D138="理科",IF(AND($N138&gt;=分数线!$C$2,J138&gt;=分数线!$F$2),36,IF(J138&gt;=分数线!$F$2,18,0)),IF($D138="文科",IF(AND($N138&gt;=分数线!$C$3,J138&gt;=分数线!$F$3),36,IF(J138&gt;=分数线!$F$3,18,0))))</f>
        <v>36</v>
      </c>
      <c r="S138" s="18">
        <f>IF($D138="理科",IF(AND($N138&gt;=分数线!$C$2,K138&gt;=分数线!$G$2),36,IF(K138&gt;=分数线!$G$2,18,0)),IF($D138="文科",IF(AND($N138&gt;=分数线!$C$3,K138&gt;=分数线!$G$3),36,IF(K138&gt;=分数线!$G$3,18,0))))</f>
        <v>0</v>
      </c>
      <c r="T138" s="18">
        <f>IF($D138="理科",IF(AND($N138&gt;=分数线!$C$2,L138&gt;=分数线!$H$2),36,IF(L138&gt;=分数线!$H$2,18,0)),IF($D138="文科",IF(AND($N138&gt;=分数线!$C$3,L138&gt;=分数线!$H$3),36,IF(L138&gt;=分数线!$H$3,18,0))))</f>
        <v>36</v>
      </c>
      <c r="U138" s="18">
        <f>IF($D138="理科",IF(AND($N138&gt;=分数线!$C$2,M138&gt;=分数线!$I$2),36,IF(M138&gt;=分数线!$I$2,18,0)),IF($D138="文科",IF(AND($N138&gt;=分数线!$C$3,M138&gt;=分数线!$I$3),36,IF(M138&gt;=分数线!$I$3,18,0))))</f>
        <v>36</v>
      </c>
      <c r="V138" s="18">
        <f t="shared" si="114"/>
        <v>2</v>
      </c>
      <c r="W138" s="18" t="str">
        <f t="shared" si="115"/>
        <v>阙丽萍</v>
      </c>
      <c r="X138" s="26">
        <f t="shared" si="156"/>
        <v>0</v>
      </c>
      <c r="Y138" s="18" t="str">
        <f t="shared" si="116"/>
        <v>李乔军</v>
      </c>
      <c r="Z138" s="26">
        <f t="shared" si="157"/>
        <v>3.6</v>
      </c>
      <c r="AA138" s="18" t="str">
        <f t="shared" si="117"/>
        <v>赵顺诚</v>
      </c>
      <c r="AB138" s="26">
        <f t="shared" si="176"/>
        <v>3.6</v>
      </c>
      <c r="AC138" s="18" t="str">
        <f t="shared" si="118"/>
        <v>兰阿布</v>
      </c>
      <c r="AD138" s="26">
        <f t="shared" si="177"/>
        <v>0</v>
      </c>
      <c r="AE138" s="18" t="str">
        <f t="shared" si="119"/>
        <v>李荣鑫</v>
      </c>
      <c r="AF138" s="26">
        <f t="shared" si="178"/>
        <v>3.6</v>
      </c>
      <c r="AG138" s="18" t="str">
        <f t="shared" si="120"/>
        <v>辜英琼</v>
      </c>
      <c r="AH138" s="26">
        <f t="shared" si="179"/>
        <v>3.6</v>
      </c>
      <c r="AI138" s="18" t="str">
        <f t="shared" si="121"/>
        <v>7</v>
      </c>
      <c r="AJ138" s="18" t="str">
        <f t="shared" si="122"/>
        <v>何苗</v>
      </c>
      <c r="AK138" s="26">
        <f t="shared" si="158"/>
        <v>0</v>
      </c>
      <c r="AL138" s="18" t="str">
        <f t="shared" si="123"/>
        <v>杨周宇</v>
      </c>
      <c r="AM138" s="26">
        <f t="shared" si="159"/>
        <v>3.6</v>
      </c>
      <c r="AN138" s="18" t="str">
        <f t="shared" si="124"/>
        <v>胡昌燕</v>
      </c>
      <c r="AO138" s="26">
        <f t="shared" si="180"/>
        <v>3.6</v>
      </c>
      <c r="AP138" s="18" t="str">
        <f t="shared" si="125"/>
        <v>兰阿布</v>
      </c>
      <c r="AQ138" s="26">
        <f t="shared" si="181"/>
        <v>0</v>
      </c>
      <c r="AR138" s="18" t="str">
        <f t="shared" si="126"/>
        <v>李荣鑫</v>
      </c>
      <c r="AS138" s="26">
        <f t="shared" si="182"/>
        <v>3.6</v>
      </c>
      <c r="AT138" s="18" t="str">
        <f t="shared" si="127"/>
        <v>辜英琼</v>
      </c>
      <c r="AU138" s="26">
        <f t="shared" si="183"/>
        <v>3.6</v>
      </c>
      <c r="AV138" s="18" t="str">
        <f t="shared" si="128"/>
        <v>7</v>
      </c>
      <c r="AW138" s="18" t="str">
        <f t="shared" si="129"/>
        <v>何光红</v>
      </c>
      <c r="AX138" s="26">
        <f t="shared" si="160"/>
        <v>0</v>
      </c>
      <c r="AY138" s="18" t="str">
        <f t="shared" si="130"/>
        <v>徐万雄</v>
      </c>
      <c r="AZ138" s="26">
        <f t="shared" si="192"/>
        <v>5.3999999999999995</v>
      </c>
      <c r="BA138" s="18" t="str">
        <f t="shared" si="131"/>
        <v>胡昌燕</v>
      </c>
      <c r="BB138" s="26">
        <f t="shared" si="184"/>
        <v>5.4</v>
      </c>
      <c r="BC138" s="18" t="str">
        <f t="shared" si="132"/>
        <v>兰阿布</v>
      </c>
      <c r="BD138" s="26">
        <f t="shared" si="185"/>
        <v>0</v>
      </c>
      <c r="BE138" s="18" t="str">
        <f t="shared" si="133"/>
        <v>刘跃军</v>
      </c>
      <c r="BF138" s="26">
        <f t="shared" si="186"/>
        <v>5.4</v>
      </c>
      <c r="BG138" s="18" t="str">
        <f t="shared" si="134"/>
        <v>杨建</v>
      </c>
      <c r="BH138" s="26">
        <f t="shared" si="187"/>
        <v>5.4</v>
      </c>
      <c r="BI138" s="18">
        <f t="shared" si="135"/>
        <v>7</v>
      </c>
      <c r="BJ138" s="18" t="str">
        <f t="shared" si="136"/>
        <v>何光红</v>
      </c>
      <c r="BK138" s="26">
        <f t="shared" si="162"/>
        <v>0</v>
      </c>
      <c r="BL138" s="18" t="str">
        <f t="shared" si="137"/>
        <v>徐万雄</v>
      </c>
      <c r="BM138" s="26">
        <f t="shared" si="193"/>
        <v>5.3999999999999995</v>
      </c>
      <c r="BN138" s="18" t="str">
        <f t="shared" si="138"/>
        <v>胡昌燕</v>
      </c>
      <c r="BO138" s="26">
        <f t="shared" si="188"/>
        <v>5.4</v>
      </c>
      <c r="BP138" s="18" t="str">
        <f t="shared" si="139"/>
        <v>兰阿布</v>
      </c>
      <c r="BQ138" s="26">
        <f t="shared" si="189"/>
        <v>0</v>
      </c>
      <c r="BR138" s="18" t="str">
        <f t="shared" si="140"/>
        <v>刘跃军</v>
      </c>
      <c r="BS138" s="26">
        <f t="shared" si="190"/>
        <v>5.4</v>
      </c>
      <c r="BT138" s="18" t="str">
        <f t="shared" si="141"/>
        <v>杨建</v>
      </c>
      <c r="BU138" s="26">
        <f t="shared" si="191"/>
        <v>5.4</v>
      </c>
      <c r="BV138" s="18">
        <f t="shared" si="142"/>
        <v>7</v>
      </c>
      <c r="BW138" s="18" t="str">
        <f t="shared" si="143"/>
        <v>何光红</v>
      </c>
      <c r="BX138" s="26">
        <f t="shared" si="164"/>
        <v>0</v>
      </c>
      <c r="BY138" s="18" t="str">
        <f t="shared" si="144"/>
        <v>潘勇</v>
      </c>
      <c r="BZ138" s="26">
        <f t="shared" si="165"/>
        <v>9</v>
      </c>
      <c r="CA138" s="18" t="str">
        <f t="shared" si="145"/>
        <v>胡昌燕</v>
      </c>
      <c r="CB138" s="26">
        <f t="shared" si="166"/>
        <v>9</v>
      </c>
      <c r="CC138" s="18" t="str">
        <f t="shared" si="146"/>
        <v>兰阿布</v>
      </c>
      <c r="CD138" s="26">
        <f t="shared" si="167"/>
        <v>0</v>
      </c>
      <c r="CE138" s="18" t="str">
        <f t="shared" si="147"/>
        <v>刘厚江</v>
      </c>
      <c r="CF138" s="26">
        <f t="shared" si="168"/>
        <v>9</v>
      </c>
      <c r="CG138" s="18" t="str">
        <f t="shared" si="148"/>
        <v>杨建</v>
      </c>
      <c r="CH138" s="26">
        <f t="shared" si="169"/>
        <v>9</v>
      </c>
      <c r="CI138" s="18">
        <f t="shared" si="149"/>
        <v>7</v>
      </c>
      <c r="CJ138" s="18" t="str">
        <f t="shared" si="150"/>
        <v>何光红</v>
      </c>
      <c r="CK138" s="26">
        <f t="shared" si="170"/>
        <v>0</v>
      </c>
      <c r="CL138" s="18" t="str">
        <f t="shared" si="151"/>
        <v>潘勇</v>
      </c>
      <c r="CM138" s="26">
        <f t="shared" si="171"/>
        <v>9</v>
      </c>
      <c r="CN138" s="18" t="str">
        <f t="shared" si="152"/>
        <v>胡昌燕</v>
      </c>
      <c r="CO138" s="26">
        <f t="shared" si="172"/>
        <v>9</v>
      </c>
      <c r="CP138" s="18" t="str">
        <f t="shared" si="153"/>
        <v>兰阿布</v>
      </c>
      <c r="CQ138" s="26">
        <f t="shared" si="173"/>
        <v>0</v>
      </c>
      <c r="CR138" s="18" t="str">
        <f t="shared" si="154"/>
        <v>刘厚江</v>
      </c>
      <c r="CS138" s="26">
        <f t="shared" si="174"/>
        <v>9</v>
      </c>
      <c r="CT138" s="18" t="str">
        <f t="shared" si="155"/>
        <v>杨建</v>
      </c>
      <c r="CU138" s="26">
        <f t="shared" si="175"/>
        <v>9</v>
      </c>
    </row>
    <row r="139" spans="1:99" s="2" customFormat="1" ht="15.75">
      <c r="A139" s="42" t="s">
        <v>877</v>
      </c>
      <c r="B139" s="40" t="s">
        <v>315</v>
      </c>
      <c r="C139" s="59" t="s">
        <v>44</v>
      </c>
      <c r="D139" s="9" t="s">
        <v>8</v>
      </c>
      <c r="E139" s="8" t="str">
        <f t="shared" si="103"/>
        <v/>
      </c>
      <c r="F139" s="9">
        <f t="shared" si="104"/>
        <v>1</v>
      </c>
      <c r="G139" s="10">
        <f t="shared" si="105"/>
        <v>1</v>
      </c>
      <c r="H139" s="10">
        <f t="shared" si="106"/>
        <v>110</v>
      </c>
      <c r="I139" s="10">
        <f t="shared" si="107"/>
        <v>70</v>
      </c>
      <c r="J139" s="10">
        <f t="shared" si="108"/>
        <v>103</v>
      </c>
      <c r="K139" s="16">
        <f t="shared" si="109"/>
        <v>56.5</v>
      </c>
      <c r="L139" s="10">
        <f t="shared" si="110"/>
        <v>46</v>
      </c>
      <c r="M139" s="10">
        <f t="shared" si="111"/>
        <v>80</v>
      </c>
      <c r="N139" s="10">
        <f t="shared" si="112"/>
        <v>466</v>
      </c>
      <c r="O139" s="17" t="str">
        <f t="shared" si="113"/>
        <v>本科</v>
      </c>
      <c r="P139" s="18">
        <f>IF($D139="理科",IF(AND($N139&gt;=分数线!$C$2,$H139&gt;=分数线!$D$2),36,IF($H139&gt;=分数线!$D$2,18,0)),IF($D139="文科",IF(AND($N139&gt;=分数线!$C$3,$H139&gt;=分数线!$D$3),36,IF($H139&gt;=分数线!$D$3,18,0))))</f>
        <v>36</v>
      </c>
      <c r="Q139" s="18">
        <f>IF($D139="理科",IF(AND($N139&gt;=分数线!$C$2,I139&gt;=分数线!$E$2),36,IF(I139&gt;=分数线!$E$2,18,0)),IF($D139="文科",IF(AND($N139&gt;=分数线!$C$3,I139&gt;=分数线!$E$3),36,IF(I139&gt;=分数线!$E$3,18,0))))</f>
        <v>0</v>
      </c>
      <c r="R139" s="18">
        <f>IF($D139="理科",IF(AND($N139&gt;=分数线!$C$2,J139&gt;=分数线!$F$2),36,IF(J139&gt;=分数线!$F$2,18,0)),IF($D139="文科",IF(AND($N139&gt;=分数线!$C$3,J139&gt;=分数线!$F$3),36,IF(J139&gt;=分数线!$F$3,18,0))))</f>
        <v>36</v>
      </c>
      <c r="S139" s="18">
        <f>IF($D139="理科",IF(AND($N139&gt;=分数线!$C$2,K139&gt;=分数线!$G$2),36,IF(K139&gt;=分数线!$G$2,18,0)),IF($D139="文科",IF(AND($N139&gt;=分数线!$C$3,K139&gt;=分数线!$G$3),36,IF(K139&gt;=分数线!$G$3,18,0))))</f>
        <v>36</v>
      </c>
      <c r="T139" s="18">
        <f>IF($D139="理科",IF(AND($N139&gt;=分数线!$C$2,L139&gt;=分数线!$H$2),36,IF(L139&gt;=分数线!$H$2,18,0)),IF($D139="文科",IF(AND($N139&gt;=分数线!$C$3,L139&gt;=分数线!$H$3),36,IF(L139&gt;=分数线!$H$3,18,0))))</f>
        <v>0</v>
      </c>
      <c r="U139" s="18">
        <f>IF($D139="理科",IF(AND($N139&gt;=分数线!$C$2,M139&gt;=分数线!$I$2),36,IF(M139&gt;=分数线!$I$2,18,0)),IF($D139="文科",IF(AND($N139&gt;=分数线!$C$3,M139&gt;=分数线!$I$3),36,IF(M139&gt;=分数线!$I$3,18,0))))</f>
        <v>36</v>
      </c>
      <c r="V139" s="18">
        <f t="shared" si="114"/>
        <v>10</v>
      </c>
      <c r="W139" s="18" t="str">
        <f t="shared" si="115"/>
        <v>向美娟</v>
      </c>
      <c r="X139" s="26">
        <f t="shared" si="156"/>
        <v>3.6</v>
      </c>
      <c r="Y139" s="18" t="str">
        <f t="shared" si="116"/>
        <v>徐万雄</v>
      </c>
      <c r="Z139" s="26">
        <f t="shared" si="157"/>
        <v>0</v>
      </c>
      <c r="AA139" s="18" t="str">
        <f t="shared" si="117"/>
        <v>聂艳梅</v>
      </c>
      <c r="AB139" s="26">
        <f t="shared" si="176"/>
        <v>3.6</v>
      </c>
      <c r="AC139" s="18" t="str">
        <f t="shared" si="118"/>
        <v>郑永朝</v>
      </c>
      <c r="AD139" s="26">
        <f t="shared" si="177"/>
        <v>3.6</v>
      </c>
      <c r="AE139" s="18" t="str">
        <f t="shared" si="119"/>
        <v>陈文惠</v>
      </c>
      <c r="AF139" s="26">
        <f t="shared" si="178"/>
        <v>0</v>
      </c>
      <c r="AG139" s="18" t="str">
        <f t="shared" si="120"/>
        <v>田友米</v>
      </c>
      <c r="AH139" s="26">
        <f t="shared" si="179"/>
        <v>3.6</v>
      </c>
      <c r="AI139" s="18" t="str">
        <f t="shared" si="121"/>
        <v>10</v>
      </c>
      <c r="AJ139" s="18" t="str">
        <f t="shared" si="122"/>
        <v>向美娟</v>
      </c>
      <c r="AK139" s="26">
        <f t="shared" si="158"/>
        <v>3.6</v>
      </c>
      <c r="AL139" s="18" t="str">
        <f t="shared" si="123"/>
        <v>徐万雄</v>
      </c>
      <c r="AM139" s="26">
        <f t="shared" si="159"/>
        <v>0</v>
      </c>
      <c r="AN139" s="18" t="str">
        <f t="shared" si="124"/>
        <v>聂艳梅</v>
      </c>
      <c r="AO139" s="26">
        <f t="shared" si="180"/>
        <v>3.6</v>
      </c>
      <c r="AP139" s="18" t="str">
        <f t="shared" si="125"/>
        <v>郑永朝</v>
      </c>
      <c r="AQ139" s="26">
        <f t="shared" si="181"/>
        <v>3.6</v>
      </c>
      <c r="AR139" s="18" t="str">
        <f t="shared" si="126"/>
        <v>陈文惠</v>
      </c>
      <c r="AS139" s="26">
        <f t="shared" si="182"/>
        <v>0</v>
      </c>
      <c r="AT139" s="18" t="str">
        <f t="shared" si="127"/>
        <v>田友米</v>
      </c>
      <c r="AU139" s="26">
        <f t="shared" si="183"/>
        <v>3.6</v>
      </c>
      <c r="AV139" s="18" t="str">
        <f t="shared" si="128"/>
        <v>10</v>
      </c>
      <c r="AW139" s="18" t="str">
        <f t="shared" si="129"/>
        <v>向美娟</v>
      </c>
      <c r="AX139" s="26">
        <f t="shared" si="160"/>
        <v>5.3999999999999995</v>
      </c>
      <c r="AY139" s="18" t="str">
        <f t="shared" si="130"/>
        <v>徐万雄</v>
      </c>
      <c r="AZ139" s="26">
        <f t="shared" si="192"/>
        <v>0</v>
      </c>
      <c r="BA139" s="18" t="str">
        <f t="shared" si="131"/>
        <v>赵顺诚</v>
      </c>
      <c r="BB139" s="26">
        <f t="shared" si="184"/>
        <v>5.4</v>
      </c>
      <c r="BC139" s="18" t="str">
        <f t="shared" si="132"/>
        <v>王玉强</v>
      </c>
      <c r="BD139" s="26">
        <f t="shared" si="185"/>
        <v>5.4</v>
      </c>
      <c r="BE139" s="18" t="str">
        <f t="shared" si="133"/>
        <v>陈文惠</v>
      </c>
      <c r="BF139" s="26">
        <f t="shared" si="186"/>
        <v>0</v>
      </c>
      <c r="BG139" s="18" t="str">
        <f t="shared" si="134"/>
        <v>田友米</v>
      </c>
      <c r="BH139" s="26">
        <f t="shared" si="187"/>
        <v>5.4</v>
      </c>
      <c r="BI139" s="18">
        <f t="shared" si="135"/>
        <v>10</v>
      </c>
      <c r="BJ139" s="18" t="str">
        <f t="shared" si="136"/>
        <v>向美娟</v>
      </c>
      <c r="BK139" s="26">
        <f t="shared" si="162"/>
        <v>5.3999999999999995</v>
      </c>
      <c r="BL139" s="18" t="str">
        <f t="shared" si="137"/>
        <v>徐万雄</v>
      </c>
      <c r="BM139" s="26">
        <f t="shared" si="193"/>
        <v>0</v>
      </c>
      <c r="BN139" s="18" t="str">
        <f t="shared" si="138"/>
        <v>赵顺诚</v>
      </c>
      <c r="BO139" s="26">
        <f t="shared" si="188"/>
        <v>5.4</v>
      </c>
      <c r="BP139" s="18" t="str">
        <f t="shared" si="139"/>
        <v>郑永朝</v>
      </c>
      <c r="BQ139" s="26">
        <f t="shared" si="189"/>
        <v>5.4</v>
      </c>
      <c r="BR139" s="18" t="str">
        <f t="shared" si="140"/>
        <v>陈文惠</v>
      </c>
      <c r="BS139" s="26">
        <f t="shared" si="190"/>
        <v>0</v>
      </c>
      <c r="BT139" s="18" t="str">
        <f t="shared" si="141"/>
        <v>田友米</v>
      </c>
      <c r="BU139" s="26">
        <f t="shared" si="191"/>
        <v>5.4</v>
      </c>
      <c r="BV139" s="18">
        <f t="shared" si="142"/>
        <v>10</v>
      </c>
      <c r="BW139" s="18" t="str">
        <f t="shared" si="143"/>
        <v>向美娟</v>
      </c>
      <c r="BX139" s="26">
        <f t="shared" si="164"/>
        <v>9</v>
      </c>
      <c r="BY139" s="18" t="str">
        <f t="shared" si="144"/>
        <v>潘勇</v>
      </c>
      <c r="BZ139" s="26">
        <f t="shared" si="165"/>
        <v>0</v>
      </c>
      <c r="CA139" s="18" t="str">
        <f t="shared" si="145"/>
        <v>赵顺诚</v>
      </c>
      <c r="CB139" s="26">
        <f t="shared" si="166"/>
        <v>9</v>
      </c>
      <c r="CC139" s="18" t="str">
        <f t="shared" si="146"/>
        <v>王友春</v>
      </c>
      <c r="CD139" s="26">
        <f t="shared" si="167"/>
        <v>9</v>
      </c>
      <c r="CE139" s="18" t="str">
        <f t="shared" si="147"/>
        <v>陈文惠</v>
      </c>
      <c r="CF139" s="26">
        <f t="shared" si="168"/>
        <v>0</v>
      </c>
      <c r="CG139" s="18" t="str">
        <f t="shared" si="148"/>
        <v>田友米</v>
      </c>
      <c r="CH139" s="26">
        <f t="shared" si="169"/>
        <v>9</v>
      </c>
      <c r="CI139" s="18">
        <f t="shared" si="149"/>
        <v>10</v>
      </c>
      <c r="CJ139" s="18" t="str">
        <f t="shared" si="150"/>
        <v>向美娟</v>
      </c>
      <c r="CK139" s="26">
        <f t="shared" si="170"/>
        <v>9</v>
      </c>
      <c r="CL139" s="18" t="str">
        <f t="shared" si="151"/>
        <v>潘勇</v>
      </c>
      <c r="CM139" s="26">
        <f t="shared" si="171"/>
        <v>0</v>
      </c>
      <c r="CN139" s="18" t="str">
        <f t="shared" si="152"/>
        <v>赵顺诚</v>
      </c>
      <c r="CO139" s="26">
        <f t="shared" si="172"/>
        <v>9</v>
      </c>
      <c r="CP139" s="18" t="str">
        <f t="shared" si="153"/>
        <v>王友春</v>
      </c>
      <c r="CQ139" s="26">
        <f t="shared" si="173"/>
        <v>9</v>
      </c>
      <c r="CR139" s="18" t="str">
        <f t="shared" si="154"/>
        <v>陈文惠</v>
      </c>
      <c r="CS139" s="26">
        <f t="shared" si="174"/>
        <v>0</v>
      </c>
      <c r="CT139" s="18" t="str">
        <f t="shared" si="155"/>
        <v>田友米</v>
      </c>
      <c r="CU139" s="26">
        <f t="shared" si="175"/>
        <v>9</v>
      </c>
    </row>
    <row r="140" spans="1:99" s="2" customFormat="1" ht="15.75">
      <c r="A140" s="42" t="s">
        <v>878</v>
      </c>
      <c r="B140" s="40" t="s">
        <v>316</v>
      </c>
      <c r="C140" s="59" t="s">
        <v>44</v>
      </c>
      <c r="D140" s="9" t="s">
        <v>8</v>
      </c>
      <c r="E140" s="8" t="str">
        <f t="shared" si="103"/>
        <v/>
      </c>
      <c r="F140" s="9">
        <f t="shared" si="104"/>
        <v>1</v>
      </c>
      <c r="G140" s="10" t="str">
        <f t="shared" si="105"/>
        <v/>
      </c>
      <c r="H140" s="10">
        <f t="shared" si="106"/>
        <v>112</v>
      </c>
      <c r="I140" s="10">
        <f t="shared" si="107"/>
        <v>59</v>
      </c>
      <c r="J140" s="10">
        <f t="shared" si="108"/>
        <v>98</v>
      </c>
      <c r="K140" s="16">
        <f t="shared" si="109"/>
        <v>51</v>
      </c>
      <c r="L140" s="10">
        <f t="shared" si="110"/>
        <v>62</v>
      </c>
      <c r="M140" s="10">
        <f t="shared" si="111"/>
        <v>82.5</v>
      </c>
      <c r="N140" s="10">
        <f t="shared" si="112"/>
        <v>465</v>
      </c>
      <c r="O140" s="17" t="str">
        <f t="shared" si="113"/>
        <v>本科</v>
      </c>
      <c r="P140" s="18">
        <f>IF($D140="理科",IF(AND($N140&gt;=分数线!$C$2,$H140&gt;=分数线!$D$2),36,IF($H140&gt;=分数线!$D$2,18,0)),IF($D140="文科",IF(AND($N140&gt;=分数线!$C$3,$H140&gt;=分数线!$D$3),36,IF($H140&gt;=分数线!$D$3,18,0))))</f>
        <v>36</v>
      </c>
      <c r="Q140" s="18">
        <f>IF($D140="理科",IF(AND($N140&gt;=分数线!$C$2,I140&gt;=分数线!$E$2),36,IF(I140&gt;=分数线!$E$2,18,0)),IF($D140="文科",IF(AND($N140&gt;=分数线!$C$3,I140&gt;=分数线!$E$3),36,IF(I140&gt;=分数线!$E$3,18,0))))</f>
        <v>0</v>
      </c>
      <c r="R140" s="18">
        <f>IF($D140="理科",IF(AND($N140&gt;=分数线!$C$2,J140&gt;=分数线!$F$2),36,IF(J140&gt;=分数线!$F$2,18,0)),IF($D140="文科",IF(AND($N140&gt;=分数线!$C$3,J140&gt;=分数线!$F$3),36,IF(J140&gt;=分数线!$F$3,18,0))))</f>
        <v>36</v>
      </c>
      <c r="S140" s="18">
        <f>IF($D140="理科",IF(AND($N140&gt;=分数线!$C$2,K140&gt;=分数线!$G$2),36,IF(K140&gt;=分数线!$G$2,18,0)),IF($D140="文科",IF(AND($N140&gt;=分数线!$C$3,K140&gt;=分数线!$G$3),36,IF(K140&gt;=分数线!$G$3,18,0))))</f>
        <v>36</v>
      </c>
      <c r="T140" s="18">
        <f>IF($D140="理科",IF(AND($N140&gt;=分数线!$C$2,L140&gt;=分数线!$H$2),36,IF(L140&gt;=分数线!$H$2,18,0)),IF($D140="文科",IF(AND($N140&gt;=分数线!$C$3,L140&gt;=分数线!$H$3),36,IF(L140&gt;=分数线!$H$3,18,0))))</f>
        <v>36</v>
      </c>
      <c r="U140" s="18">
        <f>IF($D140="理科",IF(AND($N140&gt;=分数线!$C$2,M140&gt;=分数线!$I$2),36,IF(M140&gt;=分数线!$I$2,18,0)),IF($D140="文科",IF(AND($N140&gt;=分数线!$C$3,M140&gt;=分数线!$I$3),36,IF(M140&gt;=分数线!$I$3,18,0))))</f>
        <v>36</v>
      </c>
      <c r="V140" s="18">
        <f t="shared" si="114"/>
        <v>10</v>
      </c>
      <c r="W140" s="18" t="str">
        <f t="shared" si="115"/>
        <v>向美娟</v>
      </c>
      <c r="X140" s="26">
        <f t="shared" si="156"/>
        <v>3.6</v>
      </c>
      <c r="Y140" s="18" t="str">
        <f t="shared" si="116"/>
        <v>徐万雄</v>
      </c>
      <c r="Z140" s="26">
        <f t="shared" si="157"/>
        <v>0</v>
      </c>
      <c r="AA140" s="18" t="str">
        <f t="shared" si="117"/>
        <v>聂艳梅</v>
      </c>
      <c r="AB140" s="26">
        <f t="shared" si="176"/>
        <v>3.6</v>
      </c>
      <c r="AC140" s="18" t="str">
        <f t="shared" si="118"/>
        <v>郑永朝</v>
      </c>
      <c r="AD140" s="26">
        <f t="shared" si="177"/>
        <v>3.6</v>
      </c>
      <c r="AE140" s="18" t="str">
        <f t="shared" si="119"/>
        <v>陈文惠</v>
      </c>
      <c r="AF140" s="26">
        <f t="shared" si="178"/>
        <v>3.6</v>
      </c>
      <c r="AG140" s="18" t="str">
        <f t="shared" si="120"/>
        <v>田友米</v>
      </c>
      <c r="AH140" s="26">
        <f t="shared" si="179"/>
        <v>3.6</v>
      </c>
      <c r="AI140" s="18" t="str">
        <f t="shared" si="121"/>
        <v>10</v>
      </c>
      <c r="AJ140" s="18" t="str">
        <f t="shared" si="122"/>
        <v>向美娟</v>
      </c>
      <c r="AK140" s="26">
        <f t="shared" si="158"/>
        <v>3.6</v>
      </c>
      <c r="AL140" s="18" t="str">
        <f t="shared" si="123"/>
        <v>徐万雄</v>
      </c>
      <c r="AM140" s="26">
        <f t="shared" si="159"/>
        <v>0</v>
      </c>
      <c r="AN140" s="18" t="str">
        <f t="shared" si="124"/>
        <v>聂艳梅</v>
      </c>
      <c r="AO140" s="26">
        <f t="shared" si="180"/>
        <v>3.6</v>
      </c>
      <c r="AP140" s="18" t="str">
        <f t="shared" si="125"/>
        <v>郑永朝</v>
      </c>
      <c r="AQ140" s="26">
        <f t="shared" si="181"/>
        <v>3.6</v>
      </c>
      <c r="AR140" s="18" t="str">
        <f t="shared" si="126"/>
        <v>陈文惠</v>
      </c>
      <c r="AS140" s="26">
        <f t="shared" si="182"/>
        <v>3.6</v>
      </c>
      <c r="AT140" s="18" t="str">
        <f t="shared" si="127"/>
        <v>田友米</v>
      </c>
      <c r="AU140" s="26">
        <f t="shared" si="183"/>
        <v>3.6</v>
      </c>
      <c r="AV140" s="18" t="str">
        <f t="shared" si="128"/>
        <v>10</v>
      </c>
      <c r="AW140" s="18" t="str">
        <f t="shared" si="129"/>
        <v>向美娟</v>
      </c>
      <c r="AX140" s="26">
        <f t="shared" si="160"/>
        <v>5.3999999999999995</v>
      </c>
      <c r="AY140" s="18" t="str">
        <f t="shared" si="130"/>
        <v>徐万雄</v>
      </c>
      <c r="AZ140" s="26">
        <f t="shared" si="192"/>
        <v>0</v>
      </c>
      <c r="BA140" s="18" t="str">
        <f t="shared" si="131"/>
        <v>赵顺诚</v>
      </c>
      <c r="BB140" s="26">
        <f t="shared" si="184"/>
        <v>5.4</v>
      </c>
      <c r="BC140" s="18" t="str">
        <f t="shared" si="132"/>
        <v>王玉强</v>
      </c>
      <c r="BD140" s="26">
        <f t="shared" si="185"/>
        <v>5.4</v>
      </c>
      <c r="BE140" s="18" t="str">
        <f t="shared" si="133"/>
        <v>陈文惠</v>
      </c>
      <c r="BF140" s="26">
        <f t="shared" si="186"/>
        <v>5.4</v>
      </c>
      <c r="BG140" s="18" t="str">
        <f t="shared" si="134"/>
        <v>田友米</v>
      </c>
      <c r="BH140" s="26">
        <f t="shared" si="187"/>
        <v>5.4</v>
      </c>
      <c r="BI140" s="18">
        <f t="shared" si="135"/>
        <v>10</v>
      </c>
      <c r="BJ140" s="18" t="str">
        <f t="shared" si="136"/>
        <v>向美娟</v>
      </c>
      <c r="BK140" s="26">
        <f t="shared" si="162"/>
        <v>5.3999999999999995</v>
      </c>
      <c r="BL140" s="18" t="str">
        <f t="shared" si="137"/>
        <v>徐万雄</v>
      </c>
      <c r="BM140" s="26">
        <f t="shared" si="193"/>
        <v>0</v>
      </c>
      <c r="BN140" s="18" t="str">
        <f t="shared" si="138"/>
        <v>赵顺诚</v>
      </c>
      <c r="BO140" s="26">
        <f t="shared" si="188"/>
        <v>5.4</v>
      </c>
      <c r="BP140" s="18" t="str">
        <f t="shared" si="139"/>
        <v>郑永朝</v>
      </c>
      <c r="BQ140" s="26">
        <f t="shared" si="189"/>
        <v>5.4</v>
      </c>
      <c r="BR140" s="18" t="str">
        <f t="shared" si="140"/>
        <v>陈文惠</v>
      </c>
      <c r="BS140" s="26">
        <f t="shared" si="190"/>
        <v>5.4</v>
      </c>
      <c r="BT140" s="18" t="str">
        <f t="shared" si="141"/>
        <v>田友米</v>
      </c>
      <c r="BU140" s="26">
        <f t="shared" si="191"/>
        <v>5.4</v>
      </c>
      <c r="BV140" s="18">
        <f t="shared" si="142"/>
        <v>10</v>
      </c>
      <c r="BW140" s="18" t="str">
        <f t="shared" si="143"/>
        <v>向美娟</v>
      </c>
      <c r="BX140" s="26">
        <f t="shared" si="164"/>
        <v>9</v>
      </c>
      <c r="BY140" s="18" t="str">
        <f t="shared" si="144"/>
        <v>潘勇</v>
      </c>
      <c r="BZ140" s="26">
        <f t="shared" si="165"/>
        <v>0</v>
      </c>
      <c r="CA140" s="18" t="str">
        <f t="shared" si="145"/>
        <v>赵顺诚</v>
      </c>
      <c r="CB140" s="26">
        <f t="shared" si="166"/>
        <v>9</v>
      </c>
      <c r="CC140" s="18" t="str">
        <f t="shared" si="146"/>
        <v>王友春</v>
      </c>
      <c r="CD140" s="26">
        <f t="shared" si="167"/>
        <v>9</v>
      </c>
      <c r="CE140" s="18" t="str">
        <f t="shared" si="147"/>
        <v>陈文惠</v>
      </c>
      <c r="CF140" s="26">
        <f t="shared" si="168"/>
        <v>9</v>
      </c>
      <c r="CG140" s="18" t="str">
        <f t="shared" si="148"/>
        <v>田友米</v>
      </c>
      <c r="CH140" s="26">
        <f t="shared" si="169"/>
        <v>9</v>
      </c>
      <c r="CI140" s="18">
        <f t="shared" si="149"/>
        <v>10</v>
      </c>
      <c r="CJ140" s="18" t="str">
        <f t="shared" si="150"/>
        <v>向美娟</v>
      </c>
      <c r="CK140" s="26">
        <f t="shared" si="170"/>
        <v>9</v>
      </c>
      <c r="CL140" s="18" t="str">
        <f t="shared" si="151"/>
        <v>潘勇</v>
      </c>
      <c r="CM140" s="26">
        <f t="shared" si="171"/>
        <v>0</v>
      </c>
      <c r="CN140" s="18" t="str">
        <f t="shared" si="152"/>
        <v>赵顺诚</v>
      </c>
      <c r="CO140" s="26">
        <f t="shared" si="172"/>
        <v>9</v>
      </c>
      <c r="CP140" s="18" t="str">
        <f t="shared" si="153"/>
        <v>王友春</v>
      </c>
      <c r="CQ140" s="26">
        <f t="shared" si="173"/>
        <v>9</v>
      </c>
      <c r="CR140" s="18" t="str">
        <f t="shared" si="154"/>
        <v>陈文惠</v>
      </c>
      <c r="CS140" s="26">
        <f t="shared" si="174"/>
        <v>9</v>
      </c>
      <c r="CT140" s="18" t="str">
        <f t="shared" si="155"/>
        <v>田友米</v>
      </c>
      <c r="CU140" s="26">
        <f t="shared" si="175"/>
        <v>9</v>
      </c>
    </row>
    <row r="141" spans="1:99" s="2" customFormat="1" ht="15.75">
      <c r="A141" s="42" t="s">
        <v>879</v>
      </c>
      <c r="B141" s="40" t="s">
        <v>317</v>
      </c>
      <c r="C141" s="59" t="s">
        <v>44</v>
      </c>
      <c r="D141" s="9" t="s">
        <v>8</v>
      </c>
      <c r="E141" s="8" t="str">
        <f t="shared" si="103"/>
        <v/>
      </c>
      <c r="F141" s="9">
        <f t="shared" si="104"/>
        <v>0.6</v>
      </c>
      <c r="G141" s="10" t="str">
        <f t="shared" si="105"/>
        <v/>
      </c>
      <c r="H141" s="10">
        <f t="shared" si="106"/>
        <v>105</v>
      </c>
      <c r="I141" s="10">
        <f t="shared" si="107"/>
        <v>90</v>
      </c>
      <c r="J141" s="10">
        <f t="shared" si="108"/>
        <v>100</v>
      </c>
      <c r="K141" s="16">
        <f t="shared" si="109"/>
        <v>57.5</v>
      </c>
      <c r="L141" s="10">
        <f t="shared" si="110"/>
        <v>53.5</v>
      </c>
      <c r="M141" s="10">
        <f t="shared" si="111"/>
        <v>58.5</v>
      </c>
      <c r="N141" s="10">
        <f t="shared" si="112"/>
        <v>465</v>
      </c>
      <c r="O141" s="17" t="str">
        <f t="shared" si="113"/>
        <v>本科</v>
      </c>
      <c r="P141" s="18">
        <f>IF($D141="理科",IF(AND($N141&gt;=分数线!$C$2,$H141&gt;=分数线!$D$2),36,IF($H141&gt;=分数线!$D$2,18,0)),IF($D141="文科",IF(AND($N141&gt;=分数线!$C$3,$H141&gt;=分数线!$D$3),36,IF($H141&gt;=分数线!$D$3,18,0))))</f>
        <v>36</v>
      </c>
      <c r="Q141" s="18">
        <f>IF($D141="理科",IF(AND($N141&gt;=分数线!$C$2,I141&gt;=分数线!$E$2),36,IF(I141&gt;=分数线!$E$2,18,0)),IF($D141="文科",IF(AND($N141&gt;=分数线!$C$3,I141&gt;=分数线!$E$3),36,IF(I141&gt;=分数线!$E$3,18,0))))</f>
        <v>36</v>
      </c>
      <c r="R141" s="18">
        <f>IF($D141="理科",IF(AND($N141&gt;=分数线!$C$2,J141&gt;=分数线!$F$2),36,IF(J141&gt;=分数线!$F$2,18,0)),IF($D141="文科",IF(AND($N141&gt;=分数线!$C$3,J141&gt;=分数线!$F$3),36,IF(J141&gt;=分数线!$F$3,18,0))))</f>
        <v>36</v>
      </c>
      <c r="S141" s="18">
        <f>IF($D141="理科",IF(AND($N141&gt;=分数线!$C$2,K141&gt;=分数线!$G$2),36,IF(K141&gt;=分数线!$G$2,18,0)),IF($D141="文科",IF(AND($N141&gt;=分数线!$C$3,K141&gt;=分数线!$G$3),36,IF(K141&gt;=分数线!$G$3,18,0))))</f>
        <v>36</v>
      </c>
      <c r="T141" s="18">
        <f>IF($D141="理科",IF(AND($N141&gt;=分数线!$C$2,L141&gt;=分数线!$H$2),36,IF(L141&gt;=分数线!$H$2,18,0)),IF($D141="文科",IF(AND($N141&gt;=分数线!$C$3,L141&gt;=分数线!$H$3),36,IF(L141&gt;=分数线!$H$3,18,0))))</f>
        <v>0</v>
      </c>
      <c r="U141" s="18">
        <f>IF($D141="理科",IF(AND($N141&gt;=分数线!$C$2,M141&gt;=分数线!$I$2),36,IF(M141&gt;=分数线!$I$2,18,0)),IF($D141="文科",IF(AND($N141&gt;=分数线!$C$3,M141&gt;=分数线!$I$3),36,IF(M141&gt;=分数线!$I$3,18,0))))</f>
        <v>0</v>
      </c>
      <c r="V141" s="18">
        <f t="shared" si="114"/>
        <v>11</v>
      </c>
      <c r="W141" s="18" t="str">
        <f t="shared" si="115"/>
        <v>张玉婷</v>
      </c>
      <c r="X141" s="26">
        <f t="shared" si="156"/>
        <v>3.6</v>
      </c>
      <c r="Y141" s="18" t="str">
        <f t="shared" si="116"/>
        <v>胡付松</v>
      </c>
      <c r="Z141" s="26">
        <f t="shared" si="157"/>
        <v>3.6</v>
      </c>
      <c r="AA141" s="18" t="str">
        <f t="shared" si="117"/>
        <v>程长寿</v>
      </c>
      <c r="AB141" s="26">
        <f t="shared" si="176"/>
        <v>3.6</v>
      </c>
      <c r="AC141" s="18" t="str">
        <f t="shared" si="118"/>
        <v>郑永朝</v>
      </c>
      <c r="AD141" s="26">
        <f t="shared" si="177"/>
        <v>3.6</v>
      </c>
      <c r="AE141" s="18" t="str">
        <f t="shared" si="119"/>
        <v>叶仁群</v>
      </c>
      <c r="AF141" s="26">
        <f t="shared" si="178"/>
        <v>0</v>
      </c>
      <c r="AG141" s="18" t="str">
        <f t="shared" si="120"/>
        <v>辜英琼</v>
      </c>
      <c r="AH141" s="26">
        <f t="shared" si="179"/>
        <v>0</v>
      </c>
      <c r="AI141" s="18" t="str">
        <f t="shared" si="121"/>
        <v>11</v>
      </c>
      <c r="AJ141" s="18" t="str">
        <f t="shared" si="122"/>
        <v>张玉婷</v>
      </c>
      <c r="AK141" s="26">
        <f t="shared" si="158"/>
        <v>3.6</v>
      </c>
      <c r="AL141" s="18" t="str">
        <f t="shared" si="123"/>
        <v>胡付松</v>
      </c>
      <c r="AM141" s="26">
        <f t="shared" si="159"/>
        <v>3.6</v>
      </c>
      <c r="AN141" s="18" t="str">
        <f t="shared" si="124"/>
        <v>程长寿</v>
      </c>
      <c r="AO141" s="26">
        <f t="shared" si="180"/>
        <v>3.6</v>
      </c>
      <c r="AP141" s="18" t="str">
        <f t="shared" si="125"/>
        <v>郑永朝</v>
      </c>
      <c r="AQ141" s="26">
        <f t="shared" si="181"/>
        <v>3.6</v>
      </c>
      <c r="AR141" s="18" t="str">
        <f t="shared" si="126"/>
        <v>叶仁群</v>
      </c>
      <c r="AS141" s="26">
        <f t="shared" si="182"/>
        <v>0</v>
      </c>
      <c r="AT141" s="18" t="str">
        <f t="shared" si="127"/>
        <v>辜英琼</v>
      </c>
      <c r="AU141" s="26">
        <f t="shared" si="183"/>
        <v>0</v>
      </c>
      <c r="AV141" s="18" t="str">
        <f t="shared" si="128"/>
        <v>11</v>
      </c>
      <c r="AW141" s="18" t="str">
        <f t="shared" si="129"/>
        <v>张玉婷</v>
      </c>
      <c r="AX141" s="26">
        <f t="shared" si="160"/>
        <v>5.3999999999999995</v>
      </c>
      <c r="AY141" s="18" t="str">
        <f t="shared" si="130"/>
        <v>胡付松</v>
      </c>
      <c r="AZ141" s="26">
        <f t="shared" si="192"/>
        <v>5.3999999999999995</v>
      </c>
      <c r="BA141" s="18" t="str">
        <f t="shared" si="131"/>
        <v>程长寿</v>
      </c>
      <c r="BB141" s="26">
        <f t="shared" si="184"/>
        <v>5.4</v>
      </c>
      <c r="BC141" s="18" t="str">
        <f t="shared" si="132"/>
        <v>郑永朝</v>
      </c>
      <c r="BD141" s="26">
        <f t="shared" si="185"/>
        <v>5.4</v>
      </c>
      <c r="BE141" s="18" t="str">
        <f t="shared" si="133"/>
        <v>叶仁群</v>
      </c>
      <c r="BF141" s="26">
        <f t="shared" si="186"/>
        <v>0</v>
      </c>
      <c r="BG141" s="18" t="str">
        <f t="shared" si="134"/>
        <v>杨建</v>
      </c>
      <c r="BH141" s="26">
        <f t="shared" si="187"/>
        <v>0</v>
      </c>
      <c r="BI141" s="18">
        <f t="shared" si="135"/>
        <v>11</v>
      </c>
      <c r="BJ141" s="18" t="str">
        <f t="shared" si="136"/>
        <v>张玉婷</v>
      </c>
      <c r="BK141" s="26">
        <f t="shared" si="162"/>
        <v>5.3999999999999995</v>
      </c>
      <c r="BL141" s="18" t="str">
        <f t="shared" si="137"/>
        <v>胡付松</v>
      </c>
      <c r="BM141" s="26">
        <f t="shared" si="193"/>
        <v>5.3999999999999995</v>
      </c>
      <c r="BN141" s="18" t="str">
        <f t="shared" si="138"/>
        <v>程长寿</v>
      </c>
      <c r="BO141" s="26">
        <f t="shared" si="188"/>
        <v>5.4</v>
      </c>
      <c r="BP141" s="18" t="str">
        <f t="shared" si="139"/>
        <v>郑永朝</v>
      </c>
      <c r="BQ141" s="26">
        <f t="shared" si="189"/>
        <v>5.4</v>
      </c>
      <c r="BR141" s="18" t="str">
        <f t="shared" si="140"/>
        <v>叶仁群</v>
      </c>
      <c r="BS141" s="26">
        <f t="shared" si="190"/>
        <v>0</v>
      </c>
      <c r="BT141" s="18" t="str">
        <f t="shared" si="141"/>
        <v>田友米</v>
      </c>
      <c r="BU141" s="26">
        <f t="shared" si="191"/>
        <v>0</v>
      </c>
      <c r="BV141" s="18">
        <f t="shared" si="142"/>
        <v>11</v>
      </c>
      <c r="BW141" s="18" t="str">
        <f t="shared" si="143"/>
        <v>张玉婷</v>
      </c>
      <c r="BX141" s="26">
        <f t="shared" si="164"/>
        <v>9</v>
      </c>
      <c r="BY141" s="18" t="str">
        <f t="shared" si="144"/>
        <v>胡付松</v>
      </c>
      <c r="BZ141" s="26">
        <f t="shared" si="165"/>
        <v>9</v>
      </c>
      <c r="CA141" s="18" t="str">
        <f t="shared" si="145"/>
        <v>程长寿</v>
      </c>
      <c r="CB141" s="26">
        <f t="shared" si="166"/>
        <v>9</v>
      </c>
      <c r="CC141" s="18" t="str">
        <f t="shared" si="146"/>
        <v>王友春</v>
      </c>
      <c r="CD141" s="26">
        <f t="shared" si="167"/>
        <v>9</v>
      </c>
      <c r="CE141" s="18" t="str">
        <f t="shared" si="147"/>
        <v>叶仁群</v>
      </c>
      <c r="CF141" s="26">
        <f t="shared" si="168"/>
        <v>0</v>
      </c>
      <c r="CG141" s="18" t="str">
        <f t="shared" si="148"/>
        <v>田友米</v>
      </c>
      <c r="CH141" s="26">
        <f t="shared" si="169"/>
        <v>0</v>
      </c>
      <c r="CI141" s="18">
        <f t="shared" si="149"/>
        <v>11</v>
      </c>
      <c r="CJ141" s="18" t="str">
        <f t="shared" si="150"/>
        <v>张玉婷</v>
      </c>
      <c r="CK141" s="26">
        <f t="shared" si="170"/>
        <v>9</v>
      </c>
      <c r="CL141" s="18" t="str">
        <f t="shared" si="151"/>
        <v>胡付松</v>
      </c>
      <c r="CM141" s="26">
        <f t="shared" si="171"/>
        <v>9</v>
      </c>
      <c r="CN141" s="18" t="str">
        <f t="shared" si="152"/>
        <v>程长寿</v>
      </c>
      <c r="CO141" s="26">
        <f t="shared" si="172"/>
        <v>9</v>
      </c>
      <c r="CP141" s="18" t="str">
        <f t="shared" si="153"/>
        <v>王友春</v>
      </c>
      <c r="CQ141" s="26">
        <f t="shared" si="173"/>
        <v>9</v>
      </c>
      <c r="CR141" s="18" t="str">
        <f t="shared" si="154"/>
        <v>叶仁群</v>
      </c>
      <c r="CS141" s="26">
        <f t="shared" si="174"/>
        <v>0</v>
      </c>
      <c r="CT141" s="18" t="str">
        <f t="shared" si="155"/>
        <v>田友米</v>
      </c>
      <c r="CU141" s="26">
        <f t="shared" si="175"/>
        <v>0</v>
      </c>
    </row>
    <row r="142" spans="1:99" s="2" customFormat="1" ht="15.75">
      <c r="A142" s="42" t="s">
        <v>880</v>
      </c>
      <c r="B142" s="40" t="s">
        <v>318</v>
      </c>
      <c r="C142" s="59" t="s">
        <v>44</v>
      </c>
      <c r="D142" s="9" t="s">
        <v>8</v>
      </c>
      <c r="E142" s="8" t="str">
        <f t="shared" si="103"/>
        <v/>
      </c>
      <c r="F142" s="9">
        <f t="shared" si="104"/>
        <v>1</v>
      </c>
      <c r="G142" s="10" t="str">
        <f t="shared" si="105"/>
        <v/>
      </c>
      <c r="H142" s="10">
        <f t="shared" si="106"/>
        <v>117</v>
      </c>
      <c r="I142" s="10">
        <f t="shared" si="107"/>
        <v>65</v>
      </c>
      <c r="J142" s="10">
        <f t="shared" si="108"/>
        <v>112</v>
      </c>
      <c r="K142" s="16">
        <f t="shared" si="109"/>
        <v>43</v>
      </c>
      <c r="L142" s="10">
        <f t="shared" si="110"/>
        <v>58</v>
      </c>
      <c r="M142" s="10">
        <f t="shared" si="111"/>
        <v>70</v>
      </c>
      <c r="N142" s="10">
        <f t="shared" si="112"/>
        <v>465</v>
      </c>
      <c r="O142" s="17" t="str">
        <f t="shared" si="113"/>
        <v>本科</v>
      </c>
      <c r="P142" s="18">
        <f>IF($D142="理科",IF(AND($N142&gt;=分数线!$C$2,$H142&gt;=分数线!$D$2),36,IF($H142&gt;=分数线!$D$2,18,0)),IF($D142="文科",IF(AND($N142&gt;=分数线!$C$3,$H142&gt;=分数线!$D$3),36,IF($H142&gt;=分数线!$D$3,18,0))))</f>
        <v>36</v>
      </c>
      <c r="Q142" s="18">
        <f>IF($D142="理科",IF(AND($N142&gt;=分数线!$C$2,I142&gt;=分数线!$E$2),36,IF(I142&gt;=分数线!$E$2,18,0)),IF($D142="文科",IF(AND($N142&gt;=分数线!$C$3,I142&gt;=分数线!$E$3),36,IF(I142&gt;=分数线!$E$3,18,0))))</f>
        <v>0</v>
      </c>
      <c r="R142" s="18">
        <f>IF($D142="理科",IF(AND($N142&gt;=分数线!$C$2,J142&gt;=分数线!$F$2),36,IF(J142&gt;=分数线!$F$2,18,0)),IF($D142="文科",IF(AND($N142&gt;=分数线!$C$3,J142&gt;=分数线!$F$3),36,IF(J142&gt;=分数线!$F$3,18,0))))</f>
        <v>36</v>
      </c>
      <c r="S142" s="18">
        <f>IF($D142="理科",IF(AND($N142&gt;=分数线!$C$2,K142&gt;=分数线!$G$2),36,IF(K142&gt;=分数线!$G$2,18,0)),IF($D142="文科",IF(AND($N142&gt;=分数线!$C$3,K142&gt;=分数线!$G$3),36,IF(K142&gt;=分数线!$G$3,18,0))))</f>
        <v>0</v>
      </c>
      <c r="T142" s="18">
        <f>IF($D142="理科",IF(AND($N142&gt;=分数线!$C$2,L142&gt;=分数线!$H$2),36,IF(L142&gt;=分数线!$H$2,18,0)),IF($D142="文科",IF(AND($N142&gt;=分数线!$C$3,L142&gt;=分数线!$H$3),36,IF(L142&gt;=分数线!$H$3,18,0))))</f>
        <v>0</v>
      </c>
      <c r="U142" s="18">
        <f>IF($D142="理科",IF(AND($N142&gt;=分数线!$C$2,M142&gt;=分数线!$I$2),36,IF(M142&gt;=分数线!$I$2,18,0)),IF($D142="文科",IF(AND($N142&gt;=分数线!$C$3,M142&gt;=分数线!$I$3),36,IF(M142&gt;=分数线!$I$3,18,0))))</f>
        <v>36</v>
      </c>
      <c r="V142" s="18">
        <f t="shared" si="114"/>
        <v>12</v>
      </c>
      <c r="W142" s="18" t="str">
        <f t="shared" si="115"/>
        <v>何苗</v>
      </c>
      <c r="X142" s="26">
        <f t="shared" si="156"/>
        <v>3.6</v>
      </c>
      <c r="Y142" s="18" t="str">
        <f t="shared" si="116"/>
        <v>黄金华</v>
      </c>
      <c r="Z142" s="26">
        <f t="shared" si="157"/>
        <v>0</v>
      </c>
      <c r="AA142" s="18" t="str">
        <f t="shared" si="117"/>
        <v>向翠琳</v>
      </c>
      <c r="AB142" s="26">
        <f t="shared" si="176"/>
        <v>3.6</v>
      </c>
      <c r="AC142" s="18" t="str">
        <f t="shared" si="118"/>
        <v>兰阿布</v>
      </c>
      <c r="AD142" s="26">
        <f t="shared" si="177"/>
        <v>0</v>
      </c>
      <c r="AE142" s="18" t="str">
        <f t="shared" si="119"/>
        <v>郑富全</v>
      </c>
      <c r="AF142" s="26">
        <f t="shared" si="178"/>
        <v>0</v>
      </c>
      <c r="AG142" s="18" t="str">
        <f t="shared" si="120"/>
        <v>卢祥</v>
      </c>
      <c r="AH142" s="26">
        <f t="shared" si="179"/>
        <v>3.6</v>
      </c>
      <c r="AI142" s="18" t="str">
        <f t="shared" si="121"/>
        <v>12</v>
      </c>
      <c r="AJ142" s="18" t="str">
        <f t="shared" si="122"/>
        <v>何苗</v>
      </c>
      <c r="AK142" s="26">
        <f t="shared" si="158"/>
        <v>3.6</v>
      </c>
      <c r="AL142" s="18" t="str">
        <f t="shared" si="123"/>
        <v>黄金华</v>
      </c>
      <c r="AM142" s="26">
        <f t="shared" si="159"/>
        <v>0</v>
      </c>
      <c r="AN142" s="18" t="str">
        <f t="shared" si="124"/>
        <v>聂艳梅</v>
      </c>
      <c r="AO142" s="26">
        <f t="shared" si="180"/>
        <v>3.6</v>
      </c>
      <c r="AP142" s="18" t="str">
        <f t="shared" si="125"/>
        <v>兰阿布</v>
      </c>
      <c r="AQ142" s="26">
        <f t="shared" si="181"/>
        <v>0</v>
      </c>
      <c r="AR142" s="18" t="str">
        <f t="shared" si="126"/>
        <v>郑富全</v>
      </c>
      <c r="AS142" s="26">
        <f t="shared" si="182"/>
        <v>0</v>
      </c>
      <c r="AT142" s="18" t="str">
        <f t="shared" si="127"/>
        <v>卢祥</v>
      </c>
      <c r="AU142" s="26">
        <f t="shared" si="183"/>
        <v>3.6</v>
      </c>
      <c r="AV142" s="18" t="str">
        <f t="shared" si="128"/>
        <v>12</v>
      </c>
      <c r="AW142" s="18" t="str">
        <f t="shared" si="129"/>
        <v>朱霞</v>
      </c>
      <c r="AX142" s="26">
        <f t="shared" si="160"/>
        <v>5.3999999999999995</v>
      </c>
      <c r="AY142" s="18" t="str">
        <f t="shared" si="130"/>
        <v>黄金华</v>
      </c>
      <c r="AZ142" s="26">
        <f t="shared" si="192"/>
        <v>0</v>
      </c>
      <c r="BA142" s="18" t="str">
        <f t="shared" si="131"/>
        <v>程长寿</v>
      </c>
      <c r="BB142" s="26">
        <f t="shared" si="184"/>
        <v>5.4</v>
      </c>
      <c r="BC142" s="18" t="str">
        <f t="shared" si="132"/>
        <v>兰阿布</v>
      </c>
      <c r="BD142" s="26">
        <f t="shared" si="185"/>
        <v>0</v>
      </c>
      <c r="BE142" s="18" t="str">
        <f t="shared" si="133"/>
        <v>郑富全</v>
      </c>
      <c r="BF142" s="26">
        <f t="shared" si="186"/>
        <v>0</v>
      </c>
      <c r="BG142" s="18" t="str">
        <f t="shared" si="134"/>
        <v>卢祥</v>
      </c>
      <c r="BH142" s="26">
        <f t="shared" si="187"/>
        <v>5.4</v>
      </c>
      <c r="BI142" s="18">
        <f t="shared" si="135"/>
        <v>12</v>
      </c>
      <c r="BJ142" s="18" t="str">
        <f t="shared" si="136"/>
        <v>朱霞</v>
      </c>
      <c r="BK142" s="26">
        <f t="shared" si="162"/>
        <v>5.3999999999999995</v>
      </c>
      <c r="BL142" s="18" t="str">
        <f t="shared" si="137"/>
        <v>黄金华</v>
      </c>
      <c r="BM142" s="26">
        <f t="shared" si="193"/>
        <v>0</v>
      </c>
      <c r="BN142" s="18" t="str">
        <f t="shared" si="138"/>
        <v>程长寿</v>
      </c>
      <c r="BO142" s="26">
        <f t="shared" si="188"/>
        <v>5.4</v>
      </c>
      <c r="BP142" s="18" t="str">
        <f t="shared" si="139"/>
        <v>兰阿布</v>
      </c>
      <c r="BQ142" s="26">
        <f t="shared" si="189"/>
        <v>0</v>
      </c>
      <c r="BR142" s="18" t="str">
        <f t="shared" si="140"/>
        <v>郑富全</v>
      </c>
      <c r="BS142" s="26">
        <f t="shared" si="190"/>
        <v>0</v>
      </c>
      <c r="BT142" s="18" t="str">
        <f t="shared" si="141"/>
        <v>卢祥</v>
      </c>
      <c r="BU142" s="26">
        <f t="shared" si="191"/>
        <v>5.4</v>
      </c>
      <c r="BV142" s="18">
        <f t="shared" si="142"/>
        <v>12</v>
      </c>
      <c r="BW142" s="18" t="str">
        <f t="shared" si="143"/>
        <v>朱霞</v>
      </c>
      <c r="BX142" s="26">
        <f t="shared" si="164"/>
        <v>9</v>
      </c>
      <c r="BY142" s="18" t="str">
        <f t="shared" si="144"/>
        <v>黄金华</v>
      </c>
      <c r="BZ142" s="26">
        <f t="shared" si="165"/>
        <v>0</v>
      </c>
      <c r="CA142" s="18" t="str">
        <f t="shared" si="145"/>
        <v>程长寿</v>
      </c>
      <c r="CB142" s="26">
        <f t="shared" si="166"/>
        <v>9</v>
      </c>
      <c r="CC142" s="18" t="str">
        <f t="shared" si="146"/>
        <v>兰阿布</v>
      </c>
      <c r="CD142" s="26">
        <f t="shared" si="167"/>
        <v>0</v>
      </c>
      <c r="CE142" s="18" t="str">
        <f t="shared" si="147"/>
        <v>郑富全</v>
      </c>
      <c r="CF142" s="26">
        <f t="shared" si="168"/>
        <v>0</v>
      </c>
      <c r="CG142" s="18" t="str">
        <f t="shared" si="148"/>
        <v>卢祥</v>
      </c>
      <c r="CH142" s="26">
        <f t="shared" si="169"/>
        <v>9</v>
      </c>
      <c r="CI142" s="18">
        <f t="shared" si="149"/>
        <v>12</v>
      </c>
      <c r="CJ142" s="18" t="str">
        <f t="shared" si="150"/>
        <v>朱霞</v>
      </c>
      <c r="CK142" s="26">
        <f t="shared" si="170"/>
        <v>9</v>
      </c>
      <c r="CL142" s="18" t="str">
        <f t="shared" si="151"/>
        <v>黄金华</v>
      </c>
      <c r="CM142" s="26">
        <f t="shared" si="171"/>
        <v>0</v>
      </c>
      <c r="CN142" s="18" t="str">
        <f t="shared" si="152"/>
        <v>程长寿</v>
      </c>
      <c r="CO142" s="26">
        <f t="shared" si="172"/>
        <v>9</v>
      </c>
      <c r="CP142" s="18" t="str">
        <f t="shared" si="153"/>
        <v>兰阿布</v>
      </c>
      <c r="CQ142" s="26">
        <f t="shared" si="173"/>
        <v>0</v>
      </c>
      <c r="CR142" s="18" t="str">
        <f t="shared" si="154"/>
        <v>郑富全</v>
      </c>
      <c r="CS142" s="26">
        <f t="shared" si="174"/>
        <v>0</v>
      </c>
      <c r="CT142" s="18" t="str">
        <f t="shared" si="155"/>
        <v>卢祥</v>
      </c>
      <c r="CU142" s="26">
        <f t="shared" si="175"/>
        <v>9</v>
      </c>
    </row>
    <row r="143" spans="1:99" s="2" customFormat="1" ht="15.75">
      <c r="A143" s="42" t="s">
        <v>881</v>
      </c>
      <c r="B143" s="40" t="s">
        <v>319</v>
      </c>
      <c r="C143" s="59" t="s">
        <v>44</v>
      </c>
      <c r="D143" s="9" t="s">
        <v>8</v>
      </c>
      <c r="E143" s="8" t="str">
        <f t="shared" si="103"/>
        <v/>
      </c>
      <c r="F143" s="9" t="str">
        <f t="shared" si="104"/>
        <v/>
      </c>
      <c r="G143" s="10" t="str">
        <f t="shared" si="105"/>
        <v/>
      </c>
      <c r="H143" s="10">
        <f t="shared" si="106"/>
        <v>107</v>
      </c>
      <c r="I143" s="10">
        <f t="shared" si="107"/>
        <v>66</v>
      </c>
      <c r="J143" s="10">
        <f t="shared" si="108"/>
        <v>81</v>
      </c>
      <c r="K143" s="16">
        <f t="shared" si="109"/>
        <v>71.5</v>
      </c>
      <c r="L143" s="10">
        <f t="shared" si="110"/>
        <v>60.5</v>
      </c>
      <c r="M143" s="10">
        <f t="shared" si="111"/>
        <v>74.5</v>
      </c>
      <c r="N143" s="10">
        <f t="shared" si="112"/>
        <v>461</v>
      </c>
      <c r="O143" s="17" t="str">
        <f t="shared" si="113"/>
        <v>本科</v>
      </c>
      <c r="P143" s="18">
        <f>IF($D143="理科",IF(AND($N143&gt;=分数线!$C$2,$H143&gt;=分数线!$D$2),36,IF($H143&gt;=分数线!$D$2,18,0)),IF($D143="文科",IF(AND($N143&gt;=分数线!$C$3,$H143&gt;=分数线!$D$3),36,IF($H143&gt;=分数线!$D$3,18,0))))</f>
        <v>36</v>
      </c>
      <c r="Q143" s="18">
        <f>IF($D143="理科",IF(AND($N143&gt;=分数线!$C$2,I143&gt;=分数线!$E$2),36,IF(I143&gt;=分数线!$E$2,18,0)),IF($D143="文科",IF(AND($N143&gt;=分数线!$C$3,I143&gt;=分数线!$E$3),36,IF(I143&gt;=分数线!$E$3,18,0))))</f>
        <v>0</v>
      </c>
      <c r="R143" s="18">
        <f>IF($D143="理科",IF(AND($N143&gt;=分数线!$C$2,J143&gt;=分数线!$F$2),36,IF(J143&gt;=分数线!$F$2,18,0)),IF($D143="文科",IF(AND($N143&gt;=分数线!$C$3,J143&gt;=分数线!$F$3),36,IF(J143&gt;=分数线!$F$3,18,0))))</f>
        <v>0</v>
      </c>
      <c r="S143" s="18">
        <f>IF($D143="理科",IF(AND($N143&gt;=分数线!$C$2,K143&gt;=分数线!$G$2),36,IF(K143&gt;=分数线!$G$2,18,0)),IF($D143="文科",IF(AND($N143&gt;=分数线!$C$3,K143&gt;=分数线!$G$3),36,IF(K143&gt;=分数线!$G$3,18,0))))</f>
        <v>36</v>
      </c>
      <c r="T143" s="18">
        <f>IF($D143="理科",IF(AND($N143&gt;=分数线!$C$2,L143&gt;=分数线!$H$2),36,IF(L143&gt;=分数线!$H$2,18,0)),IF($D143="文科",IF(AND($N143&gt;=分数线!$C$3,L143&gt;=分数线!$H$3),36,IF(L143&gt;=分数线!$H$3,18,0))))</f>
        <v>36</v>
      </c>
      <c r="U143" s="18">
        <f>IF($D143="理科",IF(AND($N143&gt;=分数线!$C$2,M143&gt;=分数线!$I$2),36,IF(M143&gt;=分数线!$I$2,18,0)),IF($D143="文科",IF(AND($N143&gt;=分数线!$C$3,M143&gt;=分数线!$I$3),36,IF(M143&gt;=分数线!$I$3,18,0))))</f>
        <v>36</v>
      </c>
      <c r="V143" s="18">
        <f t="shared" si="114"/>
        <v>1</v>
      </c>
      <c r="W143" s="18" t="str">
        <f t="shared" si="115"/>
        <v>叶屏</v>
      </c>
      <c r="X143" s="26">
        <f t="shared" si="156"/>
        <v>3.6</v>
      </c>
      <c r="Y143" s="18" t="str">
        <f t="shared" si="116"/>
        <v>余玉红</v>
      </c>
      <c r="Z143" s="26">
        <f t="shared" si="157"/>
        <v>0</v>
      </c>
      <c r="AA143" s="18" t="str">
        <f t="shared" si="117"/>
        <v>胡昌燕</v>
      </c>
      <c r="AB143" s="26">
        <f t="shared" si="176"/>
        <v>0</v>
      </c>
      <c r="AC143" s="18" t="str">
        <f t="shared" si="118"/>
        <v>郑永朝</v>
      </c>
      <c r="AD143" s="26">
        <f t="shared" si="177"/>
        <v>3.6</v>
      </c>
      <c r="AE143" s="18" t="str">
        <f t="shared" si="119"/>
        <v>陈文惠</v>
      </c>
      <c r="AF143" s="26">
        <f t="shared" si="178"/>
        <v>3.6</v>
      </c>
      <c r="AG143" s="18" t="str">
        <f t="shared" si="120"/>
        <v>田友米</v>
      </c>
      <c r="AH143" s="26">
        <f t="shared" si="179"/>
        <v>3.6</v>
      </c>
      <c r="AI143" s="18" t="str">
        <f t="shared" si="121"/>
        <v>10</v>
      </c>
      <c r="AJ143" s="18" t="str">
        <f t="shared" si="122"/>
        <v>向美娟</v>
      </c>
      <c r="AK143" s="26">
        <f t="shared" si="158"/>
        <v>3.6</v>
      </c>
      <c r="AL143" s="18" t="str">
        <f t="shared" si="123"/>
        <v>徐万雄</v>
      </c>
      <c r="AM143" s="26">
        <f t="shared" si="159"/>
        <v>0</v>
      </c>
      <c r="AN143" s="18" t="str">
        <f t="shared" si="124"/>
        <v>聂艳梅</v>
      </c>
      <c r="AO143" s="26">
        <f t="shared" si="180"/>
        <v>0</v>
      </c>
      <c r="AP143" s="18" t="str">
        <f t="shared" si="125"/>
        <v>郑永朝</v>
      </c>
      <c r="AQ143" s="26">
        <f t="shared" si="181"/>
        <v>3.6</v>
      </c>
      <c r="AR143" s="18" t="str">
        <f t="shared" si="126"/>
        <v>陈文惠</v>
      </c>
      <c r="AS143" s="26">
        <f t="shared" si="182"/>
        <v>3.6</v>
      </c>
      <c r="AT143" s="18" t="str">
        <f t="shared" si="127"/>
        <v>田友米</v>
      </c>
      <c r="AU143" s="26">
        <f t="shared" si="183"/>
        <v>3.6</v>
      </c>
      <c r="AV143" s="18" t="str">
        <f t="shared" si="128"/>
        <v>10</v>
      </c>
      <c r="AW143" s="18" t="str">
        <f t="shared" si="129"/>
        <v>向美娟</v>
      </c>
      <c r="AX143" s="26">
        <f t="shared" si="160"/>
        <v>5.3999999999999995</v>
      </c>
      <c r="AY143" s="18" t="str">
        <f t="shared" si="130"/>
        <v>徐万雄</v>
      </c>
      <c r="AZ143" s="26">
        <f t="shared" si="192"/>
        <v>0</v>
      </c>
      <c r="BA143" s="18" t="str">
        <f t="shared" si="131"/>
        <v>赵顺诚</v>
      </c>
      <c r="BB143" s="26">
        <f t="shared" si="184"/>
        <v>0</v>
      </c>
      <c r="BC143" s="18" t="str">
        <f t="shared" si="132"/>
        <v>王玉强</v>
      </c>
      <c r="BD143" s="26">
        <f t="shared" si="185"/>
        <v>5.4</v>
      </c>
      <c r="BE143" s="18" t="str">
        <f t="shared" si="133"/>
        <v>陈文惠</v>
      </c>
      <c r="BF143" s="26">
        <f t="shared" si="186"/>
        <v>5.4</v>
      </c>
      <c r="BG143" s="18" t="str">
        <f t="shared" si="134"/>
        <v>田友米</v>
      </c>
      <c r="BH143" s="26">
        <f t="shared" si="187"/>
        <v>5.4</v>
      </c>
      <c r="BI143" s="18">
        <f t="shared" si="135"/>
        <v>10</v>
      </c>
      <c r="BJ143" s="18" t="str">
        <f t="shared" si="136"/>
        <v>向美娟</v>
      </c>
      <c r="BK143" s="26">
        <f t="shared" si="162"/>
        <v>5.3999999999999995</v>
      </c>
      <c r="BL143" s="18" t="str">
        <f t="shared" si="137"/>
        <v>徐万雄</v>
      </c>
      <c r="BM143" s="26">
        <f t="shared" si="193"/>
        <v>0</v>
      </c>
      <c r="BN143" s="18" t="str">
        <f t="shared" si="138"/>
        <v>赵顺诚</v>
      </c>
      <c r="BO143" s="26">
        <f t="shared" si="188"/>
        <v>0</v>
      </c>
      <c r="BP143" s="18" t="str">
        <f t="shared" si="139"/>
        <v>郑永朝</v>
      </c>
      <c r="BQ143" s="26">
        <f t="shared" si="189"/>
        <v>5.4</v>
      </c>
      <c r="BR143" s="18" t="str">
        <f t="shared" si="140"/>
        <v>陈文惠</v>
      </c>
      <c r="BS143" s="26">
        <f t="shared" si="190"/>
        <v>5.4</v>
      </c>
      <c r="BT143" s="18" t="str">
        <f t="shared" si="141"/>
        <v>田友米</v>
      </c>
      <c r="BU143" s="26">
        <f t="shared" si="191"/>
        <v>5.4</v>
      </c>
      <c r="BV143" s="18">
        <f t="shared" si="142"/>
        <v>10</v>
      </c>
      <c r="BW143" s="18" t="str">
        <f t="shared" si="143"/>
        <v>向美娟</v>
      </c>
      <c r="BX143" s="26">
        <f t="shared" si="164"/>
        <v>9</v>
      </c>
      <c r="BY143" s="18" t="str">
        <f t="shared" si="144"/>
        <v>潘勇</v>
      </c>
      <c r="BZ143" s="26">
        <f t="shared" si="165"/>
        <v>0</v>
      </c>
      <c r="CA143" s="18" t="str">
        <f t="shared" si="145"/>
        <v>赵顺诚</v>
      </c>
      <c r="CB143" s="26">
        <f t="shared" si="166"/>
        <v>0</v>
      </c>
      <c r="CC143" s="18" t="str">
        <f t="shared" si="146"/>
        <v>王友春</v>
      </c>
      <c r="CD143" s="26">
        <f t="shared" si="167"/>
        <v>9</v>
      </c>
      <c r="CE143" s="18" t="str">
        <f t="shared" si="147"/>
        <v>陈文惠</v>
      </c>
      <c r="CF143" s="26">
        <f t="shared" si="168"/>
        <v>9</v>
      </c>
      <c r="CG143" s="18" t="str">
        <f t="shared" si="148"/>
        <v>田友米</v>
      </c>
      <c r="CH143" s="26">
        <f t="shared" si="169"/>
        <v>9</v>
      </c>
      <c r="CI143" s="18">
        <f t="shared" si="149"/>
        <v>10</v>
      </c>
      <c r="CJ143" s="18" t="str">
        <f t="shared" si="150"/>
        <v>向美娟</v>
      </c>
      <c r="CK143" s="26">
        <f t="shared" si="170"/>
        <v>9</v>
      </c>
      <c r="CL143" s="18" t="str">
        <f t="shared" si="151"/>
        <v>潘勇</v>
      </c>
      <c r="CM143" s="26">
        <f t="shared" si="171"/>
        <v>0</v>
      </c>
      <c r="CN143" s="18" t="str">
        <f t="shared" si="152"/>
        <v>赵顺诚</v>
      </c>
      <c r="CO143" s="26">
        <f t="shared" si="172"/>
        <v>0</v>
      </c>
      <c r="CP143" s="18" t="str">
        <f t="shared" si="153"/>
        <v>王友春</v>
      </c>
      <c r="CQ143" s="26">
        <f t="shared" si="173"/>
        <v>9</v>
      </c>
      <c r="CR143" s="18" t="str">
        <f t="shared" si="154"/>
        <v>陈文惠</v>
      </c>
      <c r="CS143" s="26">
        <f t="shared" si="174"/>
        <v>9</v>
      </c>
      <c r="CT143" s="18" t="str">
        <f t="shared" si="155"/>
        <v>田友米</v>
      </c>
      <c r="CU143" s="26">
        <f t="shared" si="175"/>
        <v>9</v>
      </c>
    </row>
    <row r="144" spans="1:99" s="2" customFormat="1" ht="15.75">
      <c r="A144" s="42" t="s">
        <v>882</v>
      </c>
      <c r="B144" s="40" t="s">
        <v>320</v>
      </c>
      <c r="C144" s="59" t="s">
        <v>44</v>
      </c>
      <c r="D144" s="9" t="s">
        <v>8</v>
      </c>
      <c r="E144" s="8" t="str">
        <f t="shared" si="103"/>
        <v/>
      </c>
      <c r="F144" s="9">
        <f t="shared" si="104"/>
        <v>1</v>
      </c>
      <c r="G144" s="10" t="str">
        <f t="shared" si="105"/>
        <v/>
      </c>
      <c r="H144" s="10">
        <f t="shared" si="106"/>
        <v>107</v>
      </c>
      <c r="I144" s="10">
        <f t="shared" si="107"/>
        <v>68</v>
      </c>
      <c r="J144" s="10">
        <f t="shared" si="108"/>
        <v>95</v>
      </c>
      <c r="K144" s="16">
        <f t="shared" si="109"/>
        <v>64</v>
      </c>
      <c r="L144" s="10">
        <f t="shared" si="110"/>
        <v>59</v>
      </c>
      <c r="M144" s="10">
        <f t="shared" si="111"/>
        <v>67</v>
      </c>
      <c r="N144" s="10">
        <f t="shared" si="112"/>
        <v>460</v>
      </c>
      <c r="O144" s="17" t="str">
        <f t="shared" si="113"/>
        <v>本科</v>
      </c>
      <c r="P144" s="18">
        <f>IF($D144="理科",IF(AND($N144&gt;=分数线!$C$2,$H144&gt;=分数线!$D$2),36,IF($H144&gt;=分数线!$D$2,18,0)),IF($D144="文科",IF(AND($N144&gt;=分数线!$C$3,$H144&gt;=分数线!$D$3),36,IF($H144&gt;=分数线!$D$3,18,0))))</f>
        <v>36</v>
      </c>
      <c r="Q144" s="18">
        <f>IF($D144="理科",IF(AND($N144&gt;=分数线!$C$2,I144&gt;=分数线!$E$2),36,IF(I144&gt;=分数线!$E$2,18,0)),IF($D144="文科",IF(AND($N144&gt;=分数线!$C$3,I144&gt;=分数线!$E$3),36,IF(I144&gt;=分数线!$E$3,18,0))))</f>
        <v>0</v>
      </c>
      <c r="R144" s="18">
        <f>IF($D144="理科",IF(AND($N144&gt;=分数线!$C$2,J144&gt;=分数线!$F$2),36,IF(J144&gt;=分数线!$F$2,18,0)),IF($D144="文科",IF(AND($N144&gt;=分数线!$C$3,J144&gt;=分数线!$F$3),36,IF(J144&gt;=分数线!$F$3,18,0))))</f>
        <v>36</v>
      </c>
      <c r="S144" s="18">
        <f>IF($D144="理科",IF(AND($N144&gt;=分数线!$C$2,K144&gt;=分数线!$G$2),36,IF(K144&gt;=分数线!$G$2,18,0)),IF($D144="文科",IF(AND($N144&gt;=分数线!$C$3,K144&gt;=分数线!$G$3),36,IF(K144&gt;=分数线!$G$3,18,0))))</f>
        <v>36</v>
      </c>
      <c r="T144" s="18">
        <f>IF($D144="理科",IF(AND($N144&gt;=分数线!$C$2,L144&gt;=分数线!$H$2),36,IF(L144&gt;=分数线!$H$2,18,0)),IF($D144="文科",IF(AND($N144&gt;=分数线!$C$3,L144&gt;=分数线!$H$3),36,IF(L144&gt;=分数线!$H$3,18,0))))</f>
        <v>36</v>
      </c>
      <c r="U144" s="18">
        <f>IF($D144="理科",IF(AND($N144&gt;=分数线!$C$2,M144&gt;=分数线!$I$2),36,IF(M144&gt;=分数线!$I$2,18,0)),IF($D144="文科",IF(AND($N144&gt;=分数线!$C$3,M144&gt;=分数线!$I$3),36,IF(M144&gt;=分数线!$I$3,18,0))))</f>
        <v>36</v>
      </c>
      <c r="V144" s="18">
        <f t="shared" si="114"/>
        <v>10</v>
      </c>
      <c r="W144" s="18" t="str">
        <f t="shared" si="115"/>
        <v>向美娟</v>
      </c>
      <c r="X144" s="26">
        <f t="shared" si="156"/>
        <v>3.6</v>
      </c>
      <c r="Y144" s="18" t="str">
        <f t="shared" si="116"/>
        <v>徐万雄</v>
      </c>
      <c r="Z144" s="26">
        <f t="shared" si="157"/>
        <v>0</v>
      </c>
      <c r="AA144" s="18" t="str">
        <f t="shared" si="117"/>
        <v>聂艳梅</v>
      </c>
      <c r="AB144" s="26">
        <f t="shared" si="176"/>
        <v>3.6</v>
      </c>
      <c r="AC144" s="18" t="str">
        <f t="shared" si="118"/>
        <v>郑永朝</v>
      </c>
      <c r="AD144" s="26">
        <f t="shared" si="177"/>
        <v>3.6</v>
      </c>
      <c r="AE144" s="18" t="str">
        <f t="shared" si="119"/>
        <v>陈文惠</v>
      </c>
      <c r="AF144" s="26">
        <f t="shared" si="178"/>
        <v>3.6</v>
      </c>
      <c r="AG144" s="18" t="str">
        <f t="shared" si="120"/>
        <v>田友米</v>
      </c>
      <c r="AH144" s="26">
        <f t="shared" si="179"/>
        <v>3.6</v>
      </c>
      <c r="AI144" s="18" t="str">
        <f t="shared" si="121"/>
        <v>10</v>
      </c>
      <c r="AJ144" s="18" t="str">
        <f t="shared" si="122"/>
        <v>向美娟</v>
      </c>
      <c r="AK144" s="26">
        <f t="shared" si="158"/>
        <v>3.6</v>
      </c>
      <c r="AL144" s="18" t="str">
        <f t="shared" si="123"/>
        <v>徐万雄</v>
      </c>
      <c r="AM144" s="26">
        <f t="shared" si="159"/>
        <v>0</v>
      </c>
      <c r="AN144" s="18" t="str">
        <f t="shared" si="124"/>
        <v>聂艳梅</v>
      </c>
      <c r="AO144" s="26">
        <f t="shared" si="180"/>
        <v>3.6</v>
      </c>
      <c r="AP144" s="18" t="str">
        <f t="shared" si="125"/>
        <v>郑永朝</v>
      </c>
      <c r="AQ144" s="26">
        <f t="shared" si="181"/>
        <v>3.6</v>
      </c>
      <c r="AR144" s="18" t="str">
        <f t="shared" si="126"/>
        <v>陈文惠</v>
      </c>
      <c r="AS144" s="26">
        <f t="shared" si="182"/>
        <v>3.6</v>
      </c>
      <c r="AT144" s="18" t="str">
        <f t="shared" si="127"/>
        <v>田友米</v>
      </c>
      <c r="AU144" s="26">
        <f t="shared" si="183"/>
        <v>3.6</v>
      </c>
      <c r="AV144" s="18" t="str">
        <f t="shared" si="128"/>
        <v>10</v>
      </c>
      <c r="AW144" s="18" t="str">
        <f t="shared" si="129"/>
        <v>向美娟</v>
      </c>
      <c r="AX144" s="26">
        <f t="shared" si="160"/>
        <v>5.3999999999999995</v>
      </c>
      <c r="AY144" s="18" t="str">
        <f t="shared" si="130"/>
        <v>徐万雄</v>
      </c>
      <c r="AZ144" s="26">
        <f t="shared" si="192"/>
        <v>0</v>
      </c>
      <c r="BA144" s="18" t="str">
        <f t="shared" si="131"/>
        <v>赵顺诚</v>
      </c>
      <c r="BB144" s="26">
        <f t="shared" si="184"/>
        <v>5.4</v>
      </c>
      <c r="BC144" s="18" t="str">
        <f t="shared" si="132"/>
        <v>王玉强</v>
      </c>
      <c r="BD144" s="26">
        <f t="shared" si="185"/>
        <v>5.4</v>
      </c>
      <c r="BE144" s="18" t="str">
        <f t="shared" si="133"/>
        <v>陈文惠</v>
      </c>
      <c r="BF144" s="26">
        <f t="shared" si="186"/>
        <v>5.4</v>
      </c>
      <c r="BG144" s="18" t="str">
        <f t="shared" si="134"/>
        <v>田友米</v>
      </c>
      <c r="BH144" s="26">
        <f t="shared" si="187"/>
        <v>5.4</v>
      </c>
      <c r="BI144" s="18">
        <f t="shared" si="135"/>
        <v>10</v>
      </c>
      <c r="BJ144" s="18" t="str">
        <f t="shared" si="136"/>
        <v>向美娟</v>
      </c>
      <c r="BK144" s="26">
        <f t="shared" si="162"/>
        <v>5.3999999999999995</v>
      </c>
      <c r="BL144" s="18" t="str">
        <f t="shared" si="137"/>
        <v>徐万雄</v>
      </c>
      <c r="BM144" s="26">
        <f t="shared" si="193"/>
        <v>0</v>
      </c>
      <c r="BN144" s="18" t="str">
        <f t="shared" si="138"/>
        <v>赵顺诚</v>
      </c>
      <c r="BO144" s="26">
        <f t="shared" si="188"/>
        <v>5.4</v>
      </c>
      <c r="BP144" s="18" t="str">
        <f t="shared" si="139"/>
        <v>郑永朝</v>
      </c>
      <c r="BQ144" s="26">
        <f t="shared" si="189"/>
        <v>5.4</v>
      </c>
      <c r="BR144" s="18" t="str">
        <f t="shared" si="140"/>
        <v>陈文惠</v>
      </c>
      <c r="BS144" s="26">
        <f t="shared" si="190"/>
        <v>5.4</v>
      </c>
      <c r="BT144" s="18" t="str">
        <f t="shared" si="141"/>
        <v>田友米</v>
      </c>
      <c r="BU144" s="26">
        <f t="shared" si="191"/>
        <v>5.4</v>
      </c>
      <c r="BV144" s="18">
        <f t="shared" si="142"/>
        <v>10</v>
      </c>
      <c r="BW144" s="18" t="str">
        <f t="shared" si="143"/>
        <v>向美娟</v>
      </c>
      <c r="BX144" s="26">
        <f t="shared" si="164"/>
        <v>9</v>
      </c>
      <c r="BY144" s="18" t="str">
        <f t="shared" si="144"/>
        <v>潘勇</v>
      </c>
      <c r="BZ144" s="26">
        <f t="shared" si="165"/>
        <v>0</v>
      </c>
      <c r="CA144" s="18" t="str">
        <f t="shared" si="145"/>
        <v>赵顺诚</v>
      </c>
      <c r="CB144" s="26">
        <f t="shared" si="166"/>
        <v>9</v>
      </c>
      <c r="CC144" s="18" t="str">
        <f t="shared" si="146"/>
        <v>王友春</v>
      </c>
      <c r="CD144" s="26">
        <f t="shared" si="167"/>
        <v>9</v>
      </c>
      <c r="CE144" s="18" t="str">
        <f t="shared" si="147"/>
        <v>陈文惠</v>
      </c>
      <c r="CF144" s="26">
        <f t="shared" si="168"/>
        <v>9</v>
      </c>
      <c r="CG144" s="18" t="str">
        <f t="shared" si="148"/>
        <v>田友米</v>
      </c>
      <c r="CH144" s="26">
        <f t="shared" si="169"/>
        <v>9</v>
      </c>
      <c r="CI144" s="18">
        <f t="shared" si="149"/>
        <v>10</v>
      </c>
      <c r="CJ144" s="18" t="str">
        <f t="shared" si="150"/>
        <v>向美娟</v>
      </c>
      <c r="CK144" s="26">
        <f t="shared" si="170"/>
        <v>9</v>
      </c>
      <c r="CL144" s="18" t="str">
        <f t="shared" si="151"/>
        <v>潘勇</v>
      </c>
      <c r="CM144" s="26">
        <f t="shared" si="171"/>
        <v>0</v>
      </c>
      <c r="CN144" s="18" t="str">
        <f t="shared" si="152"/>
        <v>赵顺诚</v>
      </c>
      <c r="CO144" s="26">
        <f t="shared" si="172"/>
        <v>9</v>
      </c>
      <c r="CP144" s="18" t="str">
        <f t="shared" si="153"/>
        <v>王友春</v>
      </c>
      <c r="CQ144" s="26">
        <f t="shared" si="173"/>
        <v>9</v>
      </c>
      <c r="CR144" s="18" t="str">
        <f t="shared" si="154"/>
        <v>陈文惠</v>
      </c>
      <c r="CS144" s="26">
        <f t="shared" si="174"/>
        <v>9</v>
      </c>
      <c r="CT144" s="18" t="str">
        <f t="shared" si="155"/>
        <v>田友米</v>
      </c>
      <c r="CU144" s="26">
        <f t="shared" si="175"/>
        <v>9</v>
      </c>
    </row>
    <row r="145" spans="1:99" s="2" customFormat="1" ht="15.75">
      <c r="A145" s="42" t="s">
        <v>883</v>
      </c>
      <c r="B145" s="40" t="s">
        <v>321</v>
      </c>
      <c r="C145" s="59" t="s">
        <v>44</v>
      </c>
      <c r="D145" s="9" t="s">
        <v>8</v>
      </c>
      <c r="E145" s="8" t="str">
        <f t="shared" si="103"/>
        <v/>
      </c>
      <c r="F145" s="9">
        <f t="shared" si="104"/>
        <v>1</v>
      </c>
      <c r="G145" s="10" t="str">
        <f t="shared" si="105"/>
        <v/>
      </c>
      <c r="H145" s="10">
        <f t="shared" si="106"/>
        <v>111</v>
      </c>
      <c r="I145" s="10">
        <f t="shared" si="107"/>
        <v>77</v>
      </c>
      <c r="J145" s="10">
        <f t="shared" si="108"/>
        <v>81</v>
      </c>
      <c r="K145" s="16">
        <f t="shared" si="109"/>
        <v>51.5</v>
      </c>
      <c r="L145" s="10">
        <f t="shared" si="110"/>
        <v>70</v>
      </c>
      <c r="M145" s="10">
        <f t="shared" si="111"/>
        <v>68</v>
      </c>
      <c r="N145" s="10">
        <f t="shared" si="112"/>
        <v>459</v>
      </c>
      <c r="O145" s="17" t="str">
        <f t="shared" si="113"/>
        <v>本科</v>
      </c>
      <c r="P145" s="18">
        <f>IF($D145="理科",IF(AND($N145&gt;=分数线!$C$2,$H145&gt;=分数线!$D$2),36,IF($H145&gt;=分数线!$D$2,18,0)),IF($D145="文科",IF(AND($N145&gt;=分数线!$C$3,$H145&gt;=分数线!$D$3),36,IF($H145&gt;=分数线!$D$3,18,0))))</f>
        <v>36</v>
      </c>
      <c r="Q145" s="18">
        <f>IF($D145="理科",IF(AND($N145&gt;=分数线!$C$2,I145&gt;=分数线!$E$2),36,IF(I145&gt;=分数线!$E$2,18,0)),IF($D145="文科",IF(AND($N145&gt;=分数线!$C$3,I145&gt;=分数线!$E$3),36,IF(I145&gt;=分数线!$E$3,18,0))))</f>
        <v>36</v>
      </c>
      <c r="R145" s="18">
        <f>IF($D145="理科",IF(AND($N145&gt;=分数线!$C$2,J145&gt;=分数线!$F$2),36,IF(J145&gt;=分数线!$F$2,18,0)),IF($D145="文科",IF(AND($N145&gt;=分数线!$C$3,J145&gt;=分数线!$F$3),36,IF(J145&gt;=分数线!$F$3,18,0))))</f>
        <v>0</v>
      </c>
      <c r="S145" s="18">
        <f>IF($D145="理科",IF(AND($N145&gt;=分数线!$C$2,K145&gt;=分数线!$G$2),36,IF(K145&gt;=分数线!$G$2,18,0)),IF($D145="文科",IF(AND($N145&gt;=分数线!$C$3,K145&gt;=分数线!$G$3),36,IF(K145&gt;=分数线!$G$3,18,0))))</f>
        <v>36</v>
      </c>
      <c r="T145" s="18">
        <f>IF($D145="理科",IF(AND($N145&gt;=分数线!$C$2,L145&gt;=分数线!$H$2),36,IF(L145&gt;=分数线!$H$2,18,0)),IF($D145="文科",IF(AND($N145&gt;=分数线!$C$3,L145&gt;=分数线!$H$3),36,IF(L145&gt;=分数线!$H$3,18,0))))</f>
        <v>36</v>
      </c>
      <c r="U145" s="18">
        <f>IF($D145="理科",IF(AND($N145&gt;=分数线!$C$2,M145&gt;=分数线!$I$2),36,IF(M145&gt;=分数线!$I$2,18,0)),IF($D145="文科",IF(AND($N145&gt;=分数线!$C$3,M145&gt;=分数线!$I$3),36,IF(M145&gt;=分数线!$I$3,18,0))))</f>
        <v>36</v>
      </c>
      <c r="V145" s="18">
        <f t="shared" si="114"/>
        <v>10</v>
      </c>
      <c r="W145" s="18" t="str">
        <f t="shared" si="115"/>
        <v>向美娟</v>
      </c>
      <c r="X145" s="26">
        <f t="shared" si="156"/>
        <v>3.6</v>
      </c>
      <c r="Y145" s="18" t="str">
        <f t="shared" si="116"/>
        <v>徐万雄</v>
      </c>
      <c r="Z145" s="26">
        <f t="shared" si="157"/>
        <v>3.6</v>
      </c>
      <c r="AA145" s="18" t="str">
        <f t="shared" si="117"/>
        <v>向翠琳</v>
      </c>
      <c r="AB145" s="26">
        <f t="shared" si="176"/>
        <v>0</v>
      </c>
      <c r="AC145" s="18" t="str">
        <f t="shared" si="118"/>
        <v>郑永朝</v>
      </c>
      <c r="AD145" s="26">
        <f t="shared" si="177"/>
        <v>3.6</v>
      </c>
      <c r="AE145" s="18" t="str">
        <f t="shared" si="119"/>
        <v>陈文惠</v>
      </c>
      <c r="AF145" s="26">
        <f t="shared" si="178"/>
        <v>3.6</v>
      </c>
      <c r="AG145" s="18" t="str">
        <f t="shared" si="120"/>
        <v>田友米</v>
      </c>
      <c r="AH145" s="26">
        <f t="shared" si="179"/>
        <v>3.6</v>
      </c>
      <c r="AI145" s="18" t="str">
        <f t="shared" si="121"/>
        <v>10</v>
      </c>
      <c r="AJ145" s="18" t="str">
        <f t="shared" si="122"/>
        <v>向美娟</v>
      </c>
      <c r="AK145" s="26">
        <f t="shared" si="158"/>
        <v>3.6</v>
      </c>
      <c r="AL145" s="18" t="str">
        <f t="shared" si="123"/>
        <v>徐万雄</v>
      </c>
      <c r="AM145" s="26">
        <f t="shared" si="159"/>
        <v>3.6</v>
      </c>
      <c r="AN145" s="18" t="str">
        <f t="shared" si="124"/>
        <v>向翠琳</v>
      </c>
      <c r="AO145" s="26">
        <f t="shared" si="180"/>
        <v>0</v>
      </c>
      <c r="AP145" s="18" t="str">
        <f t="shared" si="125"/>
        <v>郑永朝</v>
      </c>
      <c r="AQ145" s="26">
        <f t="shared" si="181"/>
        <v>3.6</v>
      </c>
      <c r="AR145" s="18" t="str">
        <f t="shared" si="126"/>
        <v>陈文惠</v>
      </c>
      <c r="AS145" s="26">
        <f t="shared" si="182"/>
        <v>3.6</v>
      </c>
      <c r="AT145" s="18" t="str">
        <f t="shared" si="127"/>
        <v>田友米</v>
      </c>
      <c r="AU145" s="26">
        <f t="shared" si="183"/>
        <v>3.6</v>
      </c>
      <c r="AV145" s="18" t="str">
        <f t="shared" si="128"/>
        <v>10</v>
      </c>
      <c r="AW145" s="18" t="str">
        <f t="shared" si="129"/>
        <v>向美娟</v>
      </c>
      <c r="AX145" s="26">
        <f t="shared" si="160"/>
        <v>5.3999999999999995</v>
      </c>
      <c r="AY145" s="18" t="str">
        <f t="shared" si="130"/>
        <v>徐万雄</v>
      </c>
      <c r="AZ145" s="26">
        <f t="shared" si="192"/>
        <v>5.3999999999999995</v>
      </c>
      <c r="BA145" s="18" t="str">
        <f t="shared" si="131"/>
        <v>赵顺诚</v>
      </c>
      <c r="BB145" s="26">
        <f t="shared" si="184"/>
        <v>0</v>
      </c>
      <c r="BC145" s="18" t="str">
        <f t="shared" si="132"/>
        <v>王玉强</v>
      </c>
      <c r="BD145" s="26">
        <f t="shared" si="185"/>
        <v>5.4</v>
      </c>
      <c r="BE145" s="18" t="str">
        <f t="shared" si="133"/>
        <v>陈文惠</v>
      </c>
      <c r="BF145" s="26">
        <f t="shared" si="186"/>
        <v>5.4</v>
      </c>
      <c r="BG145" s="18" t="str">
        <f t="shared" si="134"/>
        <v>田友米</v>
      </c>
      <c r="BH145" s="26">
        <f t="shared" si="187"/>
        <v>5.4</v>
      </c>
      <c r="BI145" s="18">
        <f t="shared" si="135"/>
        <v>10</v>
      </c>
      <c r="BJ145" s="18" t="str">
        <f t="shared" si="136"/>
        <v>向美娟</v>
      </c>
      <c r="BK145" s="26">
        <f t="shared" si="162"/>
        <v>5.3999999999999995</v>
      </c>
      <c r="BL145" s="18" t="str">
        <f t="shared" si="137"/>
        <v>徐万雄</v>
      </c>
      <c r="BM145" s="26">
        <f t="shared" si="193"/>
        <v>5.3999999999999995</v>
      </c>
      <c r="BN145" s="18" t="str">
        <f t="shared" si="138"/>
        <v>赵顺诚</v>
      </c>
      <c r="BO145" s="26">
        <f t="shared" si="188"/>
        <v>0</v>
      </c>
      <c r="BP145" s="18" t="str">
        <f t="shared" si="139"/>
        <v>郑永朝</v>
      </c>
      <c r="BQ145" s="26">
        <f t="shared" si="189"/>
        <v>5.4</v>
      </c>
      <c r="BR145" s="18" t="str">
        <f t="shared" si="140"/>
        <v>陈文惠</v>
      </c>
      <c r="BS145" s="26">
        <f t="shared" si="190"/>
        <v>5.4</v>
      </c>
      <c r="BT145" s="18" t="str">
        <f t="shared" si="141"/>
        <v>田友米</v>
      </c>
      <c r="BU145" s="26">
        <f t="shared" si="191"/>
        <v>5.4</v>
      </c>
      <c r="BV145" s="18">
        <f t="shared" si="142"/>
        <v>10</v>
      </c>
      <c r="BW145" s="18" t="str">
        <f t="shared" si="143"/>
        <v>向美娟</v>
      </c>
      <c r="BX145" s="26">
        <f t="shared" si="164"/>
        <v>9</v>
      </c>
      <c r="BY145" s="18" t="str">
        <f t="shared" si="144"/>
        <v>潘勇</v>
      </c>
      <c r="BZ145" s="26">
        <f t="shared" si="165"/>
        <v>9</v>
      </c>
      <c r="CA145" s="18" t="str">
        <f t="shared" si="145"/>
        <v>赵顺诚</v>
      </c>
      <c r="CB145" s="26">
        <f t="shared" si="166"/>
        <v>0</v>
      </c>
      <c r="CC145" s="18" t="str">
        <f t="shared" si="146"/>
        <v>王友春</v>
      </c>
      <c r="CD145" s="26">
        <f t="shared" si="167"/>
        <v>9</v>
      </c>
      <c r="CE145" s="18" t="str">
        <f t="shared" si="147"/>
        <v>陈文惠</v>
      </c>
      <c r="CF145" s="26">
        <f t="shared" si="168"/>
        <v>9</v>
      </c>
      <c r="CG145" s="18" t="str">
        <f t="shared" si="148"/>
        <v>田友米</v>
      </c>
      <c r="CH145" s="26">
        <f t="shared" si="169"/>
        <v>9</v>
      </c>
      <c r="CI145" s="18">
        <f t="shared" si="149"/>
        <v>10</v>
      </c>
      <c r="CJ145" s="18" t="str">
        <f t="shared" si="150"/>
        <v>向美娟</v>
      </c>
      <c r="CK145" s="26">
        <f t="shared" si="170"/>
        <v>9</v>
      </c>
      <c r="CL145" s="18" t="str">
        <f t="shared" si="151"/>
        <v>潘勇</v>
      </c>
      <c r="CM145" s="26">
        <f t="shared" si="171"/>
        <v>9</v>
      </c>
      <c r="CN145" s="18" t="str">
        <f t="shared" si="152"/>
        <v>赵顺诚</v>
      </c>
      <c r="CO145" s="26">
        <f t="shared" si="172"/>
        <v>0</v>
      </c>
      <c r="CP145" s="18" t="str">
        <f t="shared" si="153"/>
        <v>王友春</v>
      </c>
      <c r="CQ145" s="26">
        <f t="shared" si="173"/>
        <v>9</v>
      </c>
      <c r="CR145" s="18" t="str">
        <f t="shared" si="154"/>
        <v>陈文惠</v>
      </c>
      <c r="CS145" s="26">
        <f t="shared" si="174"/>
        <v>9</v>
      </c>
      <c r="CT145" s="18" t="str">
        <f t="shared" si="155"/>
        <v>田友米</v>
      </c>
      <c r="CU145" s="26">
        <f t="shared" si="175"/>
        <v>9</v>
      </c>
    </row>
    <row r="146" spans="1:99" s="2" customFormat="1" ht="15.75">
      <c r="A146" s="42" t="s">
        <v>884</v>
      </c>
      <c r="B146" s="40" t="s">
        <v>322</v>
      </c>
      <c r="C146" s="59" t="s">
        <v>44</v>
      </c>
      <c r="D146" s="9" t="s">
        <v>8</v>
      </c>
      <c r="E146" s="8" t="str">
        <f t="shared" si="103"/>
        <v/>
      </c>
      <c r="F146" s="9">
        <f t="shared" si="104"/>
        <v>1</v>
      </c>
      <c r="G146" s="10" t="str">
        <f t="shared" si="105"/>
        <v/>
      </c>
      <c r="H146" s="10">
        <f t="shared" si="106"/>
        <v>110</v>
      </c>
      <c r="I146" s="10">
        <f t="shared" si="107"/>
        <v>75</v>
      </c>
      <c r="J146" s="10">
        <f t="shared" si="108"/>
        <v>86</v>
      </c>
      <c r="K146" s="16">
        <f t="shared" si="109"/>
        <v>66</v>
      </c>
      <c r="L146" s="10">
        <f t="shared" si="110"/>
        <v>56</v>
      </c>
      <c r="M146" s="10">
        <f t="shared" si="111"/>
        <v>65.5</v>
      </c>
      <c r="N146" s="10">
        <f t="shared" si="112"/>
        <v>459</v>
      </c>
      <c r="O146" s="17" t="str">
        <f t="shared" si="113"/>
        <v>本科</v>
      </c>
      <c r="P146" s="18">
        <f>IF($D146="理科",IF(AND($N146&gt;=分数线!$C$2,$H146&gt;=分数线!$D$2),36,IF($H146&gt;=分数线!$D$2,18,0)),IF($D146="文科",IF(AND($N146&gt;=分数线!$C$3,$H146&gt;=分数线!$D$3),36,IF($H146&gt;=分数线!$D$3,18,0))))</f>
        <v>36</v>
      </c>
      <c r="Q146" s="18">
        <f>IF($D146="理科",IF(AND($N146&gt;=分数线!$C$2,I146&gt;=分数线!$E$2),36,IF(I146&gt;=分数线!$E$2,18,0)),IF($D146="文科",IF(AND($N146&gt;=分数线!$C$3,I146&gt;=分数线!$E$3),36,IF(I146&gt;=分数线!$E$3,18,0))))</f>
        <v>36</v>
      </c>
      <c r="R146" s="18">
        <f>IF($D146="理科",IF(AND($N146&gt;=分数线!$C$2,J146&gt;=分数线!$F$2),36,IF(J146&gt;=分数线!$F$2,18,0)),IF($D146="文科",IF(AND($N146&gt;=分数线!$C$3,J146&gt;=分数线!$F$3),36,IF(J146&gt;=分数线!$F$3,18,0))))</f>
        <v>0</v>
      </c>
      <c r="S146" s="18">
        <f>IF($D146="理科",IF(AND($N146&gt;=分数线!$C$2,K146&gt;=分数线!$G$2),36,IF(K146&gt;=分数线!$G$2,18,0)),IF($D146="文科",IF(AND($N146&gt;=分数线!$C$3,K146&gt;=分数线!$G$3),36,IF(K146&gt;=分数线!$G$3,18,0))))</f>
        <v>36</v>
      </c>
      <c r="T146" s="18">
        <f>IF($D146="理科",IF(AND($N146&gt;=分数线!$C$2,L146&gt;=分数线!$H$2),36,IF(L146&gt;=分数线!$H$2,18,0)),IF($D146="文科",IF(AND($N146&gt;=分数线!$C$3,L146&gt;=分数线!$H$3),36,IF(L146&gt;=分数线!$H$3,18,0))))</f>
        <v>0</v>
      </c>
      <c r="U146" s="18">
        <f>IF($D146="理科",IF(AND($N146&gt;=分数线!$C$2,M146&gt;=分数线!$I$2),36,IF(M146&gt;=分数线!$I$2,18,0)),IF($D146="文科",IF(AND($N146&gt;=分数线!$C$3,M146&gt;=分数线!$I$3),36,IF(M146&gt;=分数线!$I$3,18,0))))</f>
        <v>0</v>
      </c>
      <c r="V146" s="18">
        <f t="shared" si="114"/>
        <v>11</v>
      </c>
      <c r="W146" s="18" t="str">
        <f t="shared" si="115"/>
        <v>张玉婷</v>
      </c>
      <c r="X146" s="26">
        <f t="shared" si="156"/>
        <v>3.6</v>
      </c>
      <c r="Y146" s="18" t="str">
        <f t="shared" si="116"/>
        <v>胡付松</v>
      </c>
      <c r="Z146" s="26">
        <f t="shared" si="157"/>
        <v>3.6</v>
      </c>
      <c r="AA146" s="18" t="str">
        <f t="shared" si="117"/>
        <v>向翠琳</v>
      </c>
      <c r="AB146" s="26">
        <f t="shared" si="176"/>
        <v>0</v>
      </c>
      <c r="AC146" s="18" t="str">
        <f t="shared" si="118"/>
        <v>郑永朝</v>
      </c>
      <c r="AD146" s="26">
        <f t="shared" si="177"/>
        <v>3.6</v>
      </c>
      <c r="AE146" s="18" t="str">
        <f t="shared" si="119"/>
        <v>叶仁群</v>
      </c>
      <c r="AF146" s="26">
        <f t="shared" si="178"/>
        <v>0</v>
      </c>
      <c r="AG146" s="18" t="str">
        <f t="shared" si="120"/>
        <v>辜英琼</v>
      </c>
      <c r="AH146" s="26">
        <f t="shared" si="179"/>
        <v>0</v>
      </c>
      <c r="AI146" s="18" t="str">
        <f t="shared" si="121"/>
        <v>11</v>
      </c>
      <c r="AJ146" s="18" t="str">
        <f t="shared" si="122"/>
        <v>张玉婷</v>
      </c>
      <c r="AK146" s="26">
        <f t="shared" si="158"/>
        <v>3.6</v>
      </c>
      <c r="AL146" s="18" t="str">
        <f t="shared" si="123"/>
        <v>胡付松</v>
      </c>
      <c r="AM146" s="26">
        <f t="shared" si="159"/>
        <v>3.6</v>
      </c>
      <c r="AN146" s="18" t="str">
        <f t="shared" si="124"/>
        <v>向翠琳</v>
      </c>
      <c r="AO146" s="26">
        <f t="shared" si="180"/>
        <v>0</v>
      </c>
      <c r="AP146" s="18" t="str">
        <f t="shared" si="125"/>
        <v>郑永朝</v>
      </c>
      <c r="AQ146" s="26">
        <f t="shared" si="181"/>
        <v>3.6</v>
      </c>
      <c r="AR146" s="18" t="str">
        <f t="shared" si="126"/>
        <v>叶仁群</v>
      </c>
      <c r="AS146" s="26">
        <f t="shared" si="182"/>
        <v>0</v>
      </c>
      <c r="AT146" s="18" t="str">
        <f t="shared" si="127"/>
        <v>辜英琼</v>
      </c>
      <c r="AU146" s="26">
        <f t="shared" si="183"/>
        <v>0</v>
      </c>
      <c r="AV146" s="18" t="str">
        <f t="shared" si="128"/>
        <v>11</v>
      </c>
      <c r="AW146" s="18" t="str">
        <f t="shared" si="129"/>
        <v>张玉婷</v>
      </c>
      <c r="AX146" s="26">
        <f t="shared" si="160"/>
        <v>5.3999999999999995</v>
      </c>
      <c r="AY146" s="18" t="str">
        <f t="shared" si="130"/>
        <v>胡付松</v>
      </c>
      <c r="AZ146" s="26">
        <f t="shared" si="192"/>
        <v>5.3999999999999995</v>
      </c>
      <c r="BA146" s="18" t="str">
        <f t="shared" si="131"/>
        <v>程长寿</v>
      </c>
      <c r="BB146" s="26">
        <f t="shared" si="184"/>
        <v>0</v>
      </c>
      <c r="BC146" s="18" t="str">
        <f t="shared" si="132"/>
        <v>郑永朝</v>
      </c>
      <c r="BD146" s="26">
        <f t="shared" si="185"/>
        <v>5.4</v>
      </c>
      <c r="BE146" s="18" t="str">
        <f t="shared" si="133"/>
        <v>叶仁群</v>
      </c>
      <c r="BF146" s="26">
        <f t="shared" si="186"/>
        <v>0</v>
      </c>
      <c r="BG146" s="18" t="str">
        <f t="shared" si="134"/>
        <v>杨建</v>
      </c>
      <c r="BH146" s="26">
        <f t="shared" si="187"/>
        <v>0</v>
      </c>
      <c r="BI146" s="18">
        <f t="shared" si="135"/>
        <v>11</v>
      </c>
      <c r="BJ146" s="18" t="str">
        <f t="shared" si="136"/>
        <v>张玉婷</v>
      </c>
      <c r="BK146" s="26">
        <f t="shared" si="162"/>
        <v>5.3999999999999995</v>
      </c>
      <c r="BL146" s="18" t="str">
        <f t="shared" si="137"/>
        <v>胡付松</v>
      </c>
      <c r="BM146" s="26">
        <f t="shared" si="193"/>
        <v>5.3999999999999995</v>
      </c>
      <c r="BN146" s="18" t="str">
        <f t="shared" si="138"/>
        <v>程长寿</v>
      </c>
      <c r="BO146" s="26">
        <f t="shared" si="188"/>
        <v>0</v>
      </c>
      <c r="BP146" s="18" t="str">
        <f t="shared" si="139"/>
        <v>郑永朝</v>
      </c>
      <c r="BQ146" s="26">
        <f t="shared" si="189"/>
        <v>5.4</v>
      </c>
      <c r="BR146" s="18" t="str">
        <f t="shared" si="140"/>
        <v>叶仁群</v>
      </c>
      <c r="BS146" s="26">
        <f t="shared" si="190"/>
        <v>0</v>
      </c>
      <c r="BT146" s="18" t="str">
        <f t="shared" si="141"/>
        <v>田友米</v>
      </c>
      <c r="BU146" s="26">
        <f t="shared" si="191"/>
        <v>0</v>
      </c>
      <c r="BV146" s="18">
        <f t="shared" si="142"/>
        <v>11</v>
      </c>
      <c r="BW146" s="18" t="str">
        <f t="shared" si="143"/>
        <v>张玉婷</v>
      </c>
      <c r="BX146" s="26">
        <f t="shared" si="164"/>
        <v>9</v>
      </c>
      <c r="BY146" s="18" t="str">
        <f t="shared" si="144"/>
        <v>胡付松</v>
      </c>
      <c r="BZ146" s="26">
        <f t="shared" si="165"/>
        <v>9</v>
      </c>
      <c r="CA146" s="18" t="str">
        <f t="shared" si="145"/>
        <v>程长寿</v>
      </c>
      <c r="CB146" s="26">
        <f t="shared" si="166"/>
        <v>0</v>
      </c>
      <c r="CC146" s="18" t="str">
        <f t="shared" si="146"/>
        <v>王友春</v>
      </c>
      <c r="CD146" s="26">
        <f t="shared" si="167"/>
        <v>9</v>
      </c>
      <c r="CE146" s="18" t="str">
        <f t="shared" si="147"/>
        <v>叶仁群</v>
      </c>
      <c r="CF146" s="26">
        <f t="shared" si="168"/>
        <v>0</v>
      </c>
      <c r="CG146" s="18" t="str">
        <f t="shared" si="148"/>
        <v>田友米</v>
      </c>
      <c r="CH146" s="26">
        <f t="shared" si="169"/>
        <v>0</v>
      </c>
      <c r="CI146" s="18">
        <f t="shared" si="149"/>
        <v>11</v>
      </c>
      <c r="CJ146" s="18" t="str">
        <f t="shared" si="150"/>
        <v>张玉婷</v>
      </c>
      <c r="CK146" s="26">
        <f t="shared" si="170"/>
        <v>9</v>
      </c>
      <c r="CL146" s="18" t="str">
        <f t="shared" si="151"/>
        <v>胡付松</v>
      </c>
      <c r="CM146" s="26">
        <f t="shared" si="171"/>
        <v>9</v>
      </c>
      <c r="CN146" s="18" t="str">
        <f t="shared" si="152"/>
        <v>程长寿</v>
      </c>
      <c r="CO146" s="26">
        <f t="shared" si="172"/>
        <v>0</v>
      </c>
      <c r="CP146" s="18" t="str">
        <f t="shared" si="153"/>
        <v>王友春</v>
      </c>
      <c r="CQ146" s="26">
        <f t="shared" si="173"/>
        <v>9</v>
      </c>
      <c r="CR146" s="18" t="str">
        <f t="shared" si="154"/>
        <v>叶仁群</v>
      </c>
      <c r="CS146" s="26">
        <f t="shared" si="174"/>
        <v>0</v>
      </c>
      <c r="CT146" s="18" t="str">
        <f t="shared" si="155"/>
        <v>田友米</v>
      </c>
      <c r="CU146" s="26">
        <f t="shared" si="175"/>
        <v>0</v>
      </c>
    </row>
    <row r="147" spans="1:99" s="2" customFormat="1" ht="15.75">
      <c r="A147" s="42" t="s">
        <v>180</v>
      </c>
      <c r="B147" s="40" t="s">
        <v>323</v>
      </c>
      <c r="C147" s="59" t="s">
        <v>44</v>
      </c>
      <c r="D147" s="9" t="s">
        <v>8</v>
      </c>
      <c r="E147" s="8" t="str">
        <f t="shared" si="103"/>
        <v/>
      </c>
      <c r="F147" s="9">
        <f t="shared" si="104"/>
        <v>1</v>
      </c>
      <c r="G147" s="10" t="str">
        <f t="shared" si="105"/>
        <v/>
      </c>
      <c r="H147" s="10">
        <f t="shared" si="106"/>
        <v>101</v>
      </c>
      <c r="I147" s="10">
        <f t="shared" si="107"/>
        <v>64</v>
      </c>
      <c r="J147" s="10">
        <f t="shared" si="108"/>
        <v>116</v>
      </c>
      <c r="K147" s="16">
        <f t="shared" si="109"/>
        <v>42.5</v>
      </c>
      <c r="L147" s="10">
        <f t="shared" si="110"/>
        <v>61.5</v>
      </c>
      <c r="M147" s="10">
        <f t="shared" si="111"/>
        <v>74</v>
      </c>
      <c r="N147" s="10">
        <f t="shared" si="112"/>
        <v>459</v>
      </c>
      <c r="O147" s="17" t="str">
        <f t="shared" si="113"/>
        <v>本科</v>
      </c>
      <c r="P147" s="18">
        <f>IF($D147="理科",IF(AND($N147&gt;=分数线!$C$2,$H147&gt;=分数线!$D$2),36,IF($H147&gt;=分数线!$D$2,18,0)),IF($D147="文科",IF(AND($N147&gt;=分数线!$C$3,$H147&gt;=分数线!$D$3),36,IF($H147&gt;=分数线!$D$3,18,0))))</f>
        <v>0</v>
      </c>
      <c r="Q147" s="18">
        <f>IF($D147="理科",IF(AND($N147&gt;=分数线!$C$2,I147&gt;=分数线!$E$2),36,IF(I147&gt;=分数线!$E$2,18,0)),IF($D147="文科",IF(AND($N147&gt;=分数线!$C$3,I147&gt;=分数线!$E$3),36,IF(I147&gt;=分数线!$E$3,18,0))))</f>
        <v>0</v>
      </c>
      <c r="R147" s="18">
        <f>IF($D147="理科",IF(AND($N147&gt;=分数线!$C$2,J147&gt;=分数线!$F$2),36,IF(J147&gt;=分数线!$F$2,18,0)),IF($D147="文科",IF(AND($N147&gt;=分数线!$C$3,J147&gt;=分数线!$F$3),36,IF(J147&gt;=分数线!$F$3,18,0))))</f>
        <v>36</v>
      </c>
      <c r="S147" s="18">
        <f>IF($D147="理科",IF(AND($N147&gt;=分数线!$C$2,K147&gt;=分数线!$G$2),36,IF(K147&gt;=分数线!$G$2,18,0)),IF($D147="文科",IF(AND($N147&gt;=分数线!$C$3,K147&gt;=分数线!$G$3),36,IF(K147&gt;=分数线!$G$3,18,0))))</f>
        <v>0</v>
      </c>
      <c r="T147" s="18">
        <f>IF($D147="理科",IF(AND($N147&gt;=分数线!$C$2,L147&gt;=分数线!$H$2),36,IF(L147&gt;=分数线!$H$2,18,0)),IF($D147="文科",IF(AND($N147&gt;=分数线!$C$3,L147&gt;=分数线!$H$3),36,IF(L147&gt;=分数线!$H$3,18,0))))</f>
        <v>36</v>
      </c>
      <c r="U147" s="18">
        <f>IF($D147="理科",IF(AND($N147&gt;=分数线!$C$2,M147&gt;=分数线!$I$2),36,IF(M147&gt;=分数线!$I$2,18,0)),IF($D147="文科",IF(AND($N147&gt;=分数线!$C$3,M147&gt;=分数线!$I$3),36,IF(M147&gt;=分数线!$I$3,18,0))))</f>
        <v>36</v>
      </c>
      <c r="V147" s="18">
        <f t="shared" si="114"/>
        <v>12</v>
      </c>
      <c r="W147" s="18" t="str">
        <f t="shared" si="115"/>
        <v>何苗</v>
      </c>
      <c r="X147" s="26">
        <f t="shared" si="156"/>
        <v>0</v>
      </c>
      <c r="Y147" s="18" t="str">
        <f t="shared" si="116"/>
        <v>黄金华</v>
      </c>
      <c r="Z147" s="26">
        <f t="shared" si="157"/>
        <v>0</v>
      </c>
      <c r="AA147" s="18" t="str">
        <f t="shared" si="117"/>
        <v>聂艳梅</v>
      </c>
      <c r="AB147" s="26">
        <f t="shared" si="176"/>
        <v>3.6</v>
      </c>
      <c r="AC147" s="18" t="str">
        <f t="shared" si="118"/>
        <v>兰阿布</v>
      </c>
      <c r="AD147" s="26">
        <f t="shared" si="177"/>
        <v>0</v>
      </c>
      <c r="AE147" s="18" t="str">
        <f t="shared" si="119"/>
        <v>郑富全</v>
      </c>
      <c r="AF147" s="26">
        <f t="shared" si="178"/>
        <v>3.6</v>
      </c>
      <c r="AG147" s="18" t="str">
        <f t="shared" si="120"/>
        <v>卢祥</v>
      </c>
      <c r="AH147" s="26">
        <f t="shared" si="179"/>
        <v>3.6</v>
      </c>
      <c r="AI147" s="18" t="str">
        <f t="shared" si="121"/>
        <v>12</v>
      </c>
      <c r="AJ147" s="18" t="str">
        <f t="shared" si="122"/>
        <v>何苗</v>
      </c>
      <c r="AK147" s="26">
        <f t="shared" si="158"/>
        <v>0</v>
      </c>
      <c r="AL147" s="18" t="str">
        <f t="shared" si="123"/>
        <v>黄金华</v>
      </c>
      <c r="AM147" s="26">
        <f t="shared" si="159"/>
        <v>0</v>
      </c>
      <c r="AN147" s="18" t="str">
        <f t="shared" si="124"/>
        <v>聂艳梅</v>
      </c>
      <c r="AO147" s="26">
        <f t="shared" si="180"/>
        <v>3.6</v>
      </c>
      <c r="AP147" s="18" t="str">
        <f t="shared" si="125"/>
        <v>兰阿布</v>
      </c>
      <c r="AQ147" s="26">
        <f t="shared" si="181"/>
        <v>0</v>
      </c>
      <c r="AR147" s="18" t="str">
        <f t="shared" si="126"/>
        <v>郑富全</v>
      </c>
      <c r="AS147" s="26">
        <f t="shared" si="182"/>
        <v>3.6</v>
      </c>
      <c r="AT147" s="18" t="str">
        <f t="shared" si="127"/>
        <v>卢祥</v>
      </c>
      <c r="AU147" s="26">
        <f t="shared" si="183"/>
        <v>3.6</v>
      </c>
      <c r="AV147" s="18" t="str">
        <f t="shared" si="128"/>
        <v>12</v>
      </c>
      <c r="AW147" s="18" t="str">
        <f t="shared" si="129"/>
        <v>朱霞</v>
      </c>
      <c r="AX147" s="26">
        <f t="shared" si="160"/>
        <v>0</v>
      </c>
      <c r="AY147" s="18" t="str">
        <f t="shared" si="130"/>
        <v>黄金华</v>
      </c>
      <c r="AZ147" s="26">
        <f t="shared" si="192"/>
        <v>0</v>
      </c>
      <c r="BA147" s="18" t="str">
        <f t="shared" si="131"/>
        <v>程长寿</v>
      </c>
      <c r="BB147" s="26">
        <f t="shared" si="184"/>
        <v>5.4</v>
      </c>
      <c r="BC147" s="18" t="str">
        <f t="shared" si="132"/>
        <v>兰阿布</v>
      </c>
      <c r="BD147" s="26">
        <f t="shared" si="185"/>
        <v>0</v>
      </c>
      <c r="BE147" s="18" t="str">
        <f t="shared" si="133"/>
        <v>郑富全</v>
      </c>
      <c r="BF147" s="26">
        <f t="shared" si="186"/>
        <v>5.4</v>
      </c>
      <c r="BG147" s="18" t="str">
        <f t="shared" si="134"/>
        <v>卢祥</v>
      </c>
      <c r="BH147" s="26">
        <f t="shared" si="187"/>
        <v>5.4</v>
      </c>
      <c r="BI147" s="18">
        <f t="shared" si="135"/>
        <v>12</v>
      </c>
      <c r="BJ147" s="18" t="str">
        <f t="shared" si="136"/>
        <v>朱霞</v>
      </c>
      <c r="BK147" s="26">
        <f t="shared" si="162"/>
        <v>0</v>
      </c>
      <c r="BL147" s="18" t="str">
        <f t="shared" si="137"/>
        <v>黄金华</v>
      </c>
      <c r="BM147" s="26">
        <f t="shared" si="193"/>
        <v>0</v>
      </c>
      <c r="BN147" s="18" t="str">
        <f t="shared" si="138"/>
        <v>程长寿</v>
      </c>
      <c r="BO147" s="26">
        <f t="shared" si="188"/>
        <v>5.4</v>
      </c>
      <c r="BP147" s="18" t="str">
        <f t="shared" si="139"/>
        <v>兰阿布</v>
      </c>
      <c r="BQ147" s="26">
        <f t="shared" si="189"/>
        <v>0</v>
      </c>
      <c r="BR147" s="18" t="str">
        <f t="shared" si="140"/>
        <v>郑富全</v>
      </c>
      <c r="BS147" s="26">
        <f t="shared" si="190"/>
        <v>5.4</v>
      </c>
      <c r="BT147" s="18" t="str">
        <f t="shared" si="141"/>
        <v>卢祥</v>
      </c>
      <c r="BU147" s="26">
        <f t="shared" si="191"/>
        <v>5.4</v>
      </c>
      <c r="BV147" s="18">
        <f t="shared" si="142"/>
        <v>12</v>
      </c>
      <c r="BW147" s="18" t="str">
        <f t="shared" si="143"/>
        <v>朱霞</v>
      </c>
      <c r="BX147" s="26">
        <f t="shared" si="164"/>
        <v>0</v>
      </c>
      <c r="BY147" s="18" t="str">
        <f t="shared" si="144"/>
        <v>黄金华</v>
      </c>
      <c r="BZ147" s="26">
        <f t="shared" si="165"/>
        <v>0</v>
      </c>
      <c r="CA147" s="18" t="str">
        <f t="shared" si="145"/>
        <v>程长寿</v>
      </c>
      <c r="CB147" s="26">
        <f t="shared" si="166"/>
        <v>9</v>
      </c>
      <c r="CC147" s="18" t="str">
        <f t="shared" si="146"/>
        <v>兰阿布</v>
      </c>
      <c r="CD147" s="26">
        <f t="shared" si="167"/>
        <v>0</v>
      </c>
      <c r="CE147" s="18" t="str">
        <f t="shared" si="147"/>
        <v>郑富全</v>
      </c>
      <c r="CF147" s="26">
        <f t="shared" si="168"/>
        <v>9</v>
      </c>
      <c r="CG147" s="18" t="str">
        <f t="shared" si="148"/>
        <v>卢祥</v>
      </c>
      <c r="CH147" s="26">
        <f t="shared" si="169"/>
        <v>9</v>
      </c>
      <c r="CI147" s="18">
        <f t="shared" si="149"/>
        <v>12</v>
      </c>
      <c r="CJ147" s="18" t="str">
        <f t="shared" si="150"/>
        <v>朱霞</v>
      </c>
      <c r="CK147" s="26">
        <f t="shared" si="170"/>
        <v>0</v>
      </c>
      <c r="CL147" s="18" t="str">
        <f t="shared" si="151"/>
        <v>黄金华</v>
      </c>
      <c r="CM147" s="26">
        <f t="shared" si="171"/>
        <v>0</v>
      </c>
      <c r="CN147" s="18" t="str">
        <f t="shared" si="152"/>
        <v>程长寿</v>
      </c>
      <c r="CO147" s="26">
        <f t="shared" si="172"/>
        <v>9</v>
      </c>
      <c r="CP147" s="18" t="str">
        <f t="shared" si="153"/>
        <v>兰阿布</v>
      </c>
      <c r="CQ147" s="26">
        <f t="shared" si="173"/>
        <v>0</v>
      </c>
      <c r="CR147" s="18" t="str">
        <f t="shared" si="154"/>
        <v>郑富全</v>
      </c>
      <c r="CS147" s="26">
        <f t="shared" si="174"/>
        <v>9</v>
      </c>
      <c r="CT147" s="18" t="str">
        <f t="shared" si="155"/>
        <v>卢祥</v>
      </c>
      <c r="CU147" s="26">
        <f t="shared" si="175"/>
        <v>9</v>
      </c>
    </row>
    <row r="148" spans="1:99" s="2" customFormat="1" ht="15.75">
      <c r="A148" s="42" t="s">
        <v>885</v>
      </c>
      <c r="B148" s="40" t="s">
        <v>324</v>
      </c>
      <c r="C148" s="59" t="s">
        <v>44</v>
      </c>
      <c r="D148" s="9" t="s">
        <v>8</v>
      </c>
      <c r="E148" s="8" t="str">
        <f t="shared" si="103"/>
        <v/>
      </c>
      <c r="F148" s="9">
        <f t="shared" si="104"/>
        <v>1</v>
      </c>
      <c r="G148" s="10">
        <f t="shared" si="105"/>
        <v>1</v>
      </c>
      <c r="H148" s="10">
        <f t="shared" si="106"/>
        <v>104</v>
      </c>
      <c r="I148" s="10">
        <f t="shared" si="107"/>
        <v>71</v>
      </c>
      <c r="J148" s="10">
        <f t="shared" si="108"/>
        <v>120</v>
      </c>
      <c r="K148" s="16">
        <f t="shared" si="109"/>
        <v>49.5</v>
      </c>
      <c r="L148" s="10">
        <f t="shared" si="110"/>
        <v>35</v>
      </c>
      <c r="M148" s="10">
        <f t="shared" si="111"/>
        <v>67</v>
      </c>
      <c r="N148" s="10">
        <f t="shared" si="112"/>
        <v>457</v>
      </c>
      <c r="O148" s="17" t="str">
        <f t="shared" si="113"/>
        <v>本科</v>
      </c>
      <c r="P148" s="18">
        <f>IF($D148="理科",IF(AND($N148&gt;=分数线!$C$2,$H148&gt;=分数线!$D$2),36,IF($H148&gt;=分数线!$D$2,18,0)),IF($D148="文科",IF(AND($N148&gt;=分数线!$C$3,$H148&gt;=分数线!$D$3),36,IF($H148&gt;=分数线!$D$3,18,0))))</f>
        <v>36</v>
      </c>
      <c r="Q148" s="18">
        <f>IF($D148="理科",IF(AND($N148&gt;=分数线!$C$2,I148&gt;=分数线!$E$2),36,IF(I148&gt;=分数线!$E$2,18,0)),IF($D148="文科",IF(AND($N148&gt;=分数线!$C$3,I148&gt;=分数线!$E$3),36,IF(I148&gt;=分数线!$E$3,18,0))))</f>
        <v>0</v>
      </c>
      <c r="R148" s="18">
        <f>IF($D148="理科",IF(AND($N148&gt;=分数线!$C$2,J148&gt;=分数线!$F$2),36,IF(J148&gt;=分数线!$F$2,18,0)),IF($D148="文科",IF(AND($N148&gt;=分数线!$C$3,J148&gt;=分数线!$F$3),36,IF(J148&gt;=分数线!$F$3,18,0))))</f>
        <v>36</v>
      </c>
      <c r="S148" s="18">
        <f>IF($D148="理科",IF(AND($N148&gt;=分数线!$C$2,K148&gt;=分数线!$G$2),36,IF(K148&gt;=分数线!$G$2,18,0)),IF($D148="文科",IF(AND($N148&gt;=分数线!$C$3,K148&gt;=分数线!$G$3),36,IF(K148&gt;=分数线!$G$3,18,0))))</f>
        <v>36</v>
      </c>
      <c r="T148" s="18">
        <f>IF($D148="理科",IF(AND($N148&gt;=分数线!$C$2,L148&gt;=分数线!$H$2),36,IF(L148&gt;=分数线!$H$2,18,0)),IF($D148="文科",IF(AND($N148&gt;=分数线!$C$3,L148&gt;=分数线!$H$3),36,IF(L148&gt;=分数线!$H$3,18,0))))</f>
        <v>0</v>
      </c>
      <c r="U148" s="18">
        <f>IF($D148="理科",IF(AND($N148&gt;=分数线!$C$2,M148&gt;=分数线!$I$2),36,IF(M148&gt;=分数线!$I$2,18,0)),IF($D148="文科",IF(AND($N148&gt;=分数线!$C$3,M148&gt;=分数线!$I$3),36,IF(M148&gt;=分数线!$I$3,18,0))))</f>
        <v>36</v>
      </c>
      <c r="V148" s="18">
        <f t="shared" si="114"/>
        <v>11</v>
      </c>
      <c r="W148" s="18" t="str">
        <f t="shared" si="115"/>
        <v>张玉婷</v>
      </c>
      <c r="X148" s="26">
        <f t="shared" si="156"/>
        <v>3.6</v>
      </c>
      <c r="Y148" s="18" t="str">
        <f t="shared" si="116"/>
        <v>胡付松</v>
      </c>
      <c r="Z148" s="26">
        <f t="shared" si="157"/>
        <v>0</v>
      </c>
      <c r="AA148" s="18" t="str">
        <f t="shared" si="117"/>
        <v>程长寿</v>
      </c>
      <c r="AB148" s="26">
        <f t="shared" si="176"/>
        <v>3.6</v>
      </c>
      <c r="AC148" s="18" t="str">
        <f t="shared" si="118"/>
        <v>郑永朝</v>
      </c>
      <c r="AD148" s="26">
        <f t="shared" si="177"/>
        <v>3.6</v>
      </c>
      <c r="AE148" s="18" t="str">
        <f t="shared" si="119"/>
        <v>叶仁群</v>
      </c>
      <c r="AF148" s="26">
        <f t="shared" si="178"/>
        <v>0</v>
      </c>
      <c r="AG148" s="18" t="str">
        <f t="shared" si="120"/>
        <v>辜英琼</v>
      </c>
      <c r="AH148" s="26">
        <f t="shared" si="179"/>
        <v>3.6</v>
      </c>
      <c r="AI148" s="18" t="str">
        <f t="shared" si="121"/>
        <v>11</v>
      </c>
      <c r="AJ148" s="18" t="str">
        <f t="shared" si="122"/>
        <v>张玉婷</v>
      </c>
      <c r="AK148" s="26">
        <f t="shared" si="158"/>
        <v>3.6</v>
      </c>
      <c r="AL148" s="18" t="str">
        <f t="shared" si="123"/>
        <v>胡付松</v>
      </c>
      <c r="AM148" s="26">
        <f t="shared" si="159"/>
        <v>0</v>
      </c>
      <c r="AN148" s="18" t="str">
        <f t="shared" si="124"/>
        <v>程长寿</v>
      </c>
      <c r="AO148" s="26">
        <f t="shared" si="180"/>
        <v>3.6</v>
      </c>
      <c r="AP148" s="18" t="str">
        <f t="shared" si="125"/>
        <v>郑永朝</v>
      </c>
      <c r="AQ148" s="26">
        <f t="shared" si="181"/>
        <v>3.6</v>
      </c>
      <c r="AR148" s="18" t="str">
        <f t="shared" si="126"/>
        <v>叶仁群</v>
      </c>
      <c r="AS148" s="26">
        <f t="shared" si="182"/>
        <v>0</v>
      </c>
      <c r="AT148" s="18" t="str">
        <f t="shared" si="127"/>
        <v>辜英琼</v>
      </c>
      <c r="AU148" s="26">
        <f t="shared" si="183"/>
        <v>3.6</v>
      </c>
      <c r="AV148" s="18" t="str">
        <f t="shared" si="128"/>
        <v>11</v>
      </c>
      <c r="AW148" s="18" t="str">
        <f t="shared" si="129"/>
        <v>张玉婷</v>
      </c>
      <c r="AX148" s="26">
        <f t="shared" si="160"/>
        <v>5.3999999999999995</v>
      </c>
      <c r="AY148" s="18" t="str">
        <f t="shared" si="130"/>
        <v>胡付松</v>
      </c>
      <c r="AZ148" s="26">
        <f t="shared" si="192"/>
        <v>0</v>
      </c>
      <c r="BA148" s="18" t="str">
        <f t="shared" si="131"/>
        <v>程长寿</v>
      </c>
      <c r="BB148" s="26">
        <f t="shared" si="184"/>
        <v>5.4</v>
      </c>
      <c r="BC148" s="18" t="str">
        <f t="shared" si="132"/>
        <v>郑永朝</v>
      </c>
      <c r="BD148" s="26">
        <f t="shared" si="185"/>
        <v>5.4</v>
      </c>
      <c r="BE148" s="18" t="str">
        <f t="shared" si="133"/>
        <v>叶仁群</v>
      </c>
      <c r="BF148" s="26">
        <f t="shared" si="186"/>
        <v>0</v>
      </c>
      <c r="BG148" s="18" t="str">
        <f t="shared" si="134"/>
        <v>杨建</v>
      </c>
      <c r="BH148" s="26">
        <f t="shared" si="187"/>
        <v>5.4</v>
      </c>
      <c r="BI148" s="18">
        <f t="shared" si="135"/>
        <v>11</v>
      </c>
      <c r="BJ148" s="18" t="str">
        <f t="shared" si="136"/>
        <v>张玉婷</v>
      </c>
      <c r="BK148" s="26">
        <f t="shared" si="162"/>
        <v>5.3999999999999995</v>
      </c>
      <c r="BL148" s="18" t="str">
        <f t="shared" si="137"/>
        <v>胡付松</v>
      </c>
      <c r="BM148" s="26">
        <f t="shared" si="193"/>
        <v>0</v>
      </c>
      <c r="BN148" s="18" t="str">
        <f t="shared" si="138"/>
        <v>程长寿</v>
      </c>
      <c r="BO148" s="26">
        <f t="shared" si="188"/>
        <v>5.4</v>
      </c>
      <c r="BP148" s="18" t="str">
        <f t="shared" si="139"/>
        <v>郑永朝</v>
      </c>
      <c r="BQ148" s="26">
        <f t="shared" si="189"/>
        <v>5.4</v>
      </c>
      <c r="BR148" s="18" t="str">
        <f t="shared" si="140"/>
        <v>叶仁群</v>
      </c>
      <c r="BS148" s="26">
        <f t="shared" si="190"/>
        <v>0</v>
      </c>
      <c r="BT148" s="18" t="str">
        <f t="shared" si="141"/>
        <v>田友米</v>
      </c>
      <c r="BU148" s="26">
        <f t="shared" si="191"/>
        <v>5.4</v>
      </c>
      <c r="BV148" s="18">
        <f t="shared" si="142"/>
        <v>11</v>
      </c>
      <c r="BW148" s="18" t="str">
        <f t="shared" si="143"/>
        <v>张玉婷</v>
      </c>
      <c r="BX148" s="26">
        <f t="shared" si="164"/>
        <v>9</v>
      </c>
      <c r="BY148" s="18" t="str">
        <f t="shared" si="144"/>
        <v>胡付松</v>
      </c>
      <c r="BZ148" s="26">
        <f t="shared" si="165"/>
        <v>0</v>
      </c>
      <c r="CA148" s="18" t="str">
        <f t="shared" si="145"/>
        <v>程长寿</v>
      </c>
      <c r="CB148" s="26">
        <f t="shared" si="166"/>
        <v>9</v>
      </c>
      <c r="CC148" s="18" t="str">
        <f t="shared" si="146"/>
        <v>王友春</v>
      </c>
      <c r="CD148" s="26">
        <f t="shared" si="167"/>
        <v>9</v>
      </c>
      <c r="CE148" s="18" t="str">
        <f t="shared" si="147"/>
        <v>叶仁群</v>
      </c>
      <c r="CF148" s="26">
        <f t="shared" si="168"/>
        <v>0</v>
      </c>
      <c r="CG148" s="18" t="str">
        <f t="shared" si="148"/>
        <v>田友米</v>
      </c>
      <c r="CH148" s="26">
        <f t="shared" si="169"/>
        <v>9</v>
      </c>
      <c r="CI148" s="18">
        <f t="shared" si="149"/>
        <v>11</v>
      </c>
      <c r="CJ148" s="18" t="str">
        <f t="shared" si="150"/>
        <v>张玉婷</v>
      </c>
      <c r="CK148" s="26">
        <f t="shared" si="170"/>
        <v>9</v>
      </c>
      <c r="CL148" s="18" t="str">
        <f t="shared" si="151"/>
        <v>胡付松</v>
      </c>
      <c r="CM148" s="26">
        <f t="shared" si="171"/>
        <v>0</v>
      </c>
      <c r="CN148" s="18" t="str">
        <f t="shared" si="152"/>
        <v>程长寿</v>
      </c>
      <c r="CO148" s="26">
        <f t="shared" si="172"/>
        <v>9</v>
      </c>
      <c r="CP148" s="18" t="str">
        <f t="shared" si="153"/>
        <v>王友春</v>
      </c>
      <c r="CQ148" s="26">
        <f t="shared" si="173"/>
        <v>9</v>
      </c>
      <c r="CR148" s="18" t="str">
        <f t="shared" si="154"/>
        <v>叶仁群</v>
      </c>
      <c r="CS148" s="26">
        <f t="shared" si="174"/>
        <v>0</v>
      </c>
      <c r="CT148" s="18" t="str">
        <f t="shared" si="155"/>
        <v>田友米</v>
      </c>
      <c r="CU148" s="26">
        <f t="shared" si="175"/>
        <v>9</v>
      </c>
    </row>
    <row r="149" spans="1:99" s="2" customFormat="1" ht="15.75">
      <c r="A149" s="42" t="s">
        <v>886</v>
      </c>
      <c r="B149" s="40" t="s">
        <v>325</v>
      </c>
      <c r="C149" s="59" t="s">
        <v>44</v>
      </c>
      <c r="D149" s="9" t="s">
        <v>8</v>
      </c>
      <c r="E149" s="8" t="str">
        <f t="shared" si="103"/>
        <v/>
      </c>
      <c r="F149" s="9">
        <f t="shared" si="104"/>
        <v>1</v>
      </c>
      <c r="G149" s="10" t="str">
        <f t="shared" si="105"/>
        <v/>
      </c>
      <c r="H149" s="10">
        <f t="shared" si="106"/>
        <v>109</v>
      </c>
      <c r="I149" s="10">
        <f t="shared" si="107"/>
        <v>68</v>
      </c>
      <c r="J149" s="10">
        <f t="shared" si="108"/>
        <v>87</v>
      </c>
      <c r="K149" s="16">
        <f t="shared" si="109"/>
        <v>65.5</v>
      </c>
      <c r="L149" s="10">
        <f t="shared" si="110"/>
        <v>61</v>
      </c>
      <c r="M149" s="10">
        <f t="shared" si="111"/>
        <v>65</v>
      </c>
      <c r="N149" s="10">
        <f t="shared" si="112"/>
        <v>456</v>
      </c>
      <c r="O149" s="17" t="str">
        <f t="shared" si="113"/>
        <v>本科</v>
      </c>
      <c r="P149" s="18">
        <f>IF($D149="理科",IF(AND($N149&gt;=分数线!$C$2,$H149&gt;=分数线!$D$2),36,IF($H149&gt;=分数线!$D$2,18,0)),IF($D149="文科",IF(AND($N149&gt;=分数线!$C$3,$H149&gt;=分数线!$D$3),36,IF($H149&gt;=分数线!$D$3,18,0))))</f>
        <v>36</v>
      </c>
      <c r="Q149" s="18">
        <f>IF($D149="理科",IF(AND($N149&gt;=分数线!$C$2,I149&gt;=分数线!$E$2),36,IF(I149&gt;=分数线!$E$2,18,0)),IF($D149="文科",IF(AND($N149&gt;=分数线!$C$3,I149&gt;=分数线!$E$3),36,IF(I149&gt;=分数线!$E$3,18,0))))</f>
        <v>0</v>
      </c>
      <c r="R149" s="18">
        <f>IF($D149="理科",IF(AND($N149&gt;=分数线!$C$2,J149&gt;=分数线!$F$2),36,IF(J149&gt;=分数线!$F$2,18,0)),IF($D149="文科",IF(AND($N149&gt;=分数线!$C$3,J149&gt;=分数线!$F$3),36,IF(J149&gt;=分数线!$F$3,18,0))))</f>
        <v>0</v>
      </c>
      <c r="S149" s="18">
        <f>IF($D149="理科",IF(AND($N149&gt;=分数线!$C$2,K149&gt;=分数线!$G$2),36,IF(K149&gt;=分数线!$G$2,18,0)),IF($D149="文科",IF(AND($N149&gt;=分数线!$C$3,K149&gt;=分数线!$G$3),36,IF(K149&gt;=分数线!$G$3,18,0))))</f>
        <v>36</v>
      </c>
      <c r="T149" s="18">
        <f>IF($D149="理科",IF(AND($N149&gt;=分数线!$C$2,L149&gt;=分数线!$H$2),36,IF(L149&gt;=分数线!$H$2,18,0)),IF($D149="文科",IF(AND($N149&gt;=分数线!$C$3,L149&gt;=分数线!$H$3),36,IF(L149&gt;=分数线!$H$3,18,0))))</f>
        <v>36</v>
      </c>
      <c r="U149" s="18">
        <f>IF($D149="理科",IF(AND($N149&gt;=分数线!$C$2,M149&gt;=分数线!$I$2),36,IF(M149&gt;=分数线!$I$2,18,0)),IF($D149="文科",IF(AND($N149&gt;=分数线!$C$3,M149&gt;=分数线!$I$3),36,IF(M149&gt;=分数线!$I$3,18,0))))</f>
        <v>0</v>
      </c>
      <c r="V149" s="18">
        <f t="shared" si="114"/>
        <v>11</v>
      </c>
      <c r="W149" s="18" t="str">
        <f t="shared" si="115"/>
        <v>张玉婷</v>
      </c>
      <c r="X149" s="26">
        <f t="shared" si="156"/>
        <v>3.6</v>
      </c>
      <c r="Y149" s="18" t="str">
        <f t="shared" si="116"/>
        <v>胡付松</v>
      </c>
      <c r="Z149" s="26">
        <f t="shared" si="157"/>
        <v>0</v>
      </c>
      <c r="AA149" s="18" t="str">
        <f t="shared" si="117"/>
        <v>程长寿</v>
      </c>
      <c r="AB149" s="26">
        <f t="shared" si="176"/>
        <v>0</v>
      </c>
      <c r="AC149" s="18" t="str">
        <f t="shared" si="118"/>
        <v>郑永朝</v>
      </c>
      <c r="AD149" s="26">
        <f t="shared" si="177"/>
        <v>3.6</v>
      </c>
      <c r="AE149" s="18" t="str">
        <f t="shared" si="119"/>
        <v>叶仁群</v>
      </c>
      <c r="AF149" s="26">
        <f t="shared" si="178"/>
        <v>3.6</v>
      </c>
      <c r="AG149" s="18" t="str">
        <f t="shared" si="120"/>
        <v>辜英琼</v>
      </c>
      <c r="AH149" s="26">
        <f t="shared" si="179"/>
        <v>0</v>
      </c>
      <c r="AI149" s="18" t="str">
        <f t="shared" si="121"/>
        <v>11</v>
      </c>
      <c r="AJ149" s="18" t="str">
        <f t="shared" si="122"/>
        <v>张玉婷</v>
      </c>
      <c r="AK149" s="26">
        <f t="shared" si="158"/>
        <v>3.6</v>
      </c>
      <c r="AL149" s="18" t="str">
        <f t="shared" si="123"/>
        <v>胡付松</v>
      </c>
      <c r="AM149" s="26">
        <f t="shared" si="159"/>
        <v>0</v>
      </c>
      <c r="AN149" s="18" t="str">
        <f t="shared" si="124"/>
        <v>程长寿</v>
      </c>
      <c r="AO149" s="26">
        <f t="shared" si="180"/>
        <v>0</v>
      </c>
      <c r="AP149" s="18" t="str">
        <f t="shared" si="125"/>
        <v>郑永朝</v>
      </c>
      <c r="AQ149" s="26">
        <f t="shared" si="181"/>
        <v>3.6</v>
      </c>
      <c r="AR149" s="18" t="str">
        <f t="shared" si="126"/>
        <v>叶仁群</v>
      </c>
      <c r="AS149" s="26">
        <f t="shared" si="182"/>
        <v>3.6</v>
      </c>
      <c r="AT149" s="18" t="str">
        <f t="shared" si="127"/>
        <v>辜英琼</v>
      </c>
      <c r="AU149" s="26">
        <f t="shared" si="183"/>
        <v>0</v>
      </c>
      <c r="AV149" s="18" t="str">
        <f t="shared" si="128"/>
        <v>11</v>
      </c>
      <c r="AW149" s="18" t="str">
        <f t="shared" si="129"/>
        <v>张玉婷</v>
      </c>
      <c r="AX149" s="26">
        <f t="shared" si="160"/>
        <v>5.3999999999999995</v>
      </c>
      <c r="AY149" s="18" t="str">
        <f t="shared" si="130"/>
        <v>胡付松</v>
      </c>
      <c r="AZ149" s="26">
        <f t="shared" si="192"/>
        <v>0</v>
      </c>
      <c r="BA149" s="18" t="str">
        <f t="shared" si="131"/>
        <v>程长寿</v>
      </c>
      <c r="BB149" s="26">
        <f t="shared" si="184"/>
        <v>0</v>
      </c>
      <c r="BC149" s="18" t="str">
        <f t="shared" si="132"/>
        <v>郑永朝</v>
      </c>
      <c r="BD149" s="26">
        <f t="shared" si="185"/>
        <v>5.4</v>
      </c>
      <c r="BE149" s="18" t="str">
        <f t="shared" si="133"/>
        <v>叶仁群</v>
      </c>
      <c r="BF149" s="26">
        <f t="shared" si="186"/>
        <v>5.4</v>
      </c>
      <c r="BG149" s="18" t="str">
        <f t="shared" si="134"/>
        <v>杨建</v>
      </c>
      <c r="BH149" s="26">
        <f t="shared" si="187"/>
        <v>0</v>
      </c>
      <c r="BI149" s="18">
        <f t="shared" si="135"/>
        <v>11</v>
      </c>
      <c r="BJ149" s="18" t="str">
        <f t="shared" si="136"/>
        <v>张玉婷</v>
      </c>
      <c r="BK149" s="26">
        <f t="shared" si="162"/>
        <v>5.3999999999999995</v>
      </c>
      <c r="BL149" s="18" t="str">
        <f t="shared" si="137"/>
        <v>胡付松</v>
      </c>
      <c r="BM149" s="26">
        <f t="shared" si="193"/>
        <v>0</v>
      </c>
      <c r="BN149" s="18" t="str">
        <f t="shared" si="138"/>
        <v>程长寿</v>
      </c>
      <c r="BO149" s="26">
        <f t="shared" si="188"/>
        <v>0</v>
      </c>
      <c r="BP149" s="18" t="str">
        <f t="shared" si="139"/>
        <v>郑永朝</v>
      </c>
      <c r="BQ149" s="26">
        <f t="shared" si="189"/>
        <v>5.4</v>
      </c>
      <c r="BR149" s="18" t="str">
        <f t="shared" si="140"/>
        <v>叶仁群</v>
      </c>
      <c r="BS149" s="26">
        <f t="shared" si="190"/>
        <v>5.4</v>
      </c>
      <c r="BT149" s="18" t="str">
        <f t="shared" si="141"/>
        <v>田友米</v>
      </c>
      <c r="BU149" s="26">
        <f t="shared" si="191"/>
        <v>0</v>
      </c>
      <c r="BV149" s="18">
        <f t="shared" si="142"/>
        <v>11</v>
      </c>
      <c r="BW149" s="18" t="str">
        <f t="shared" si="143"/>
        <v>张玉婷</v>
      </c>
      <c r="BX149" s="26">
        <f t="shared" si="164"/>
        <v>9</v>
      </c>
      <c r="BY149" s="18" t="str">
        <f t="shared" si="144"/>
        <v>胡付松</v>
      </c>
      <c r="BZ149" s="26">
        <f t="shared" si="165"/>
        <v>0</v>
      </c>
      <c r="CA149" s="18" t="str">
        <f t="shared" si="145"/>
        <v>程长寿</v>
      </c>
      <c r="CB149" s="26">
        <f t="shared" si="166"/>
        <v>0</v>
      </c>
      <c r="CC149" s="18" t="str">
        <f t="shared" si="146"/>
        <v>王友春</v>
      </c>
      <c r="CD149" s="26">
        <f t="shared" si="167"/>
        <v>9</v>
      </c>
      <c r="CE149" s="18" t="str">
        <f t="shared" si="147"/>
        <v>叶仁群</v>
      </c>
      <c r="CF149" s="26">
        <f t="shared" si="168"/>
        <v>9</v>
      </c>
      <c r="CG149" s="18" t="str">
        <f t="shared" si="148"/>
        <v>田友米</v>
      </c>
      <c r="CH149" s="26">
        <f t="shared" si="169"/>
        <v>0</v>
      </c>
      <c r="CI149" s="18">
        <f t="shared" si="149"/>
        <v>11</v>
      </c>
      <c r="CJ149" s="18" t="str">
        <f t="shared" si="150"/>
        <v>张玉婷</v>
      </c>
      <c r="CK149" s="26">
        <f t="shared" si="170"/>
        <v>9</v>
      </c>
      <c r="CL149" s="18" t="str">
        <f t="shared" si="151"/>
        <v>胡付松</v>
      </c>
      <c r="CM149" s="26">
        <f t="shared" si="171"/>
        <v>0</v>
      </c>
      <c r="CN149" s="18" t="str">
        <f t="shared" si="152"/>
        <v>程长寿</v>
      </c>
      <c r="CO149" s="26">
        <f t="shared" si="172"/>
        <v>0</v>
      </c>
      <c r="CP149" s="18" t="str">
        <f t="shared" si="153"/>
        <v>王友春</v>
      </c>
      <c r="CQ149" s="26">
        <f t="shared" si="173"/>
        <v>9</v>
      </c>
      <c r="CR149" s="18" t="str">
        <f t="shared" si="154"/>
        <v>叶仁群</v>
      </c>
      <c r="CS149" s="26">
        <f t="shared" si="174"/>
        <v>9</v>
      </c>
      <c r="CT149" s="18" t="str">
        <f t="shared" si="155"/>
        <v>田友米</v>
      </c>
      <c r="CU149" s="26">
        <f t="shared" si="175"/>
        <v>0</v>
      </c>
    </row>
    <row r="150" spans="1:99" s="2" customFormat="1" ht="15.75">
      <c r="A150" s="42" t="s">
        <v>887</v>
      </c>
      <c r="B150" s="40" t="s">
        <v>326</v>
      </c>
      <c r="C150" s="59" t="s">
        <v>44</v>
      </c>
      <c r="D150" s="9" t="s">
        <v>8</v>
      </c>
      <c r="E150" s="8" t="str">
        <f t="shared" si="103"/>
        <v/>
      </c>
      <c r="F150" s="9">
        <f t="shared" si="104"/>
        <v>1</v>
      </c>
      <c r="G150" s="10" t="str">
        <f t="shared" si="105"/>
        <v/>
      </c>
      <c r="H150" s="10">
        <f t="shared" si="106"/>
        <v>106</v>
      </c>
      <c r="I150" s="10">
        <f t="shared" si="107"/>
        <v>57</v>
      </c>
      <c r="J150" s="10">
        <f t="shared" si="108"/>
        <v>105</v>
      </c>
      <c r="K150" s="16">
        <f t="shared" si="109"/>
        <v>54.5</v>
      </c>
      <c r="L150" s="10">
        <f t="shared" si="110"/>
        <v>73</v>
      </c>
      <c r="M150" s="10">
        <f t="shared" si="111"/>
        <v>60.5</v>
      </c>
      <c r="N150" s="10">
        <f t="shared" si="112"/>
        <v>456</v>
      </c>
      <c r="O150" s="17" t="str">
        <f t="shared" si="113"/>
        <v>本科</v>
      </c>
      <c r="P150" s="18">
        <f>IF($D150="理科",IF(AND($N150&gt;=分数线!$C$2,$H150&gt;=分数线!$D$2),36,IF($H150&gt;=分数线!$D$2,18,0)),IF($D150="文科",IF(AND($N150&gt;=分数线!$C$3,$H150&gt;=分数线!$D$3),36,IF($H150&gt;=分数线!$D$3,18,0))))</f>
        <v>36</v>
      </c>
      <c r="Q150" s="18">
        <f>IF($D150="理科",IF(AND($N150&gt;=分数线!$C$2,I150&gt;=分数线!$E$2),36,IF(I150&gt;=分数线!$E$2,18,0)),IF($D150="文科",IF(AND($N150&gt;=分数线!$C$3,I150&gt;=分数线!$E$3),36,IF(I150&gt;=分数线!$E$3,18,0))))</f>
        <v>0</v>
      </c>
      <c r="R150" s="18">
        <f>IF($D150="理科",IF(AND($N150&gt;=分数线!$C$2,J150&gt;=分数线!$F$2),36,IF(J150&gt;=分数线!$F$2,18,0)),IF($D150="文科",IF(AND($N150&gt;=分数线!$C$3,J150&gt;=分数线!$F$3),36,IF(J150&gt;=分数线!$F$3,18,0))))</f>
        <v>36</v>
      </c>
      <c r="S150" s="18">
        <f>IF($D150="理科",IF(AND($N150&gt;=分数线!$C$2,K150&gt;=分数线!$G$2),36,IF(K150&gt;=分数线!$G$2,18,0)),IF($D150="文科",IF(AND($N150&gt;=分数线!$C$3,K150&gt;=分数线!$G$3),36,IF(K150&gt;=分数线!$G$3,18,0))))</f>
        <v>36</v>
      </c>
      <c r="T150" s="18">
        <f>IF($D150="理科",IF(AND($N150&gt;=分数线!$C$2,L150&gt;=分数线!$H$2),36,IF(L150&gt;=分数线!$H$2,18,0)),IF($D150="文科",IF(AND($N150&gt;=分数线!$C$3,L150&gt;=分数线!$H$3),36,IF(L150&gt;=分数线!$H$3,18,0))))</f>
        <v>36</v>
      </c>
      <c r="U150" s="18">
        <f>IF($D150="理科",IF(AND($N150&gt;=分数线!$C$2,M150&gt;=分数线!$I$2),36,IF(M150&gt;=分数线!$I$2,18,0)),IF($D150="文科",IF(AND($N150&gt;=分数线!$C$3,M150&gt;=分数线!$I$3),36,IF(M150&gt;=分数线!$I$3,18,0))))</f>
        <v>0</v>
      </c>
      <c r="V150" s="18">
        <f t="shared" si="114"/>
        <v>12</v>
      </c>
      <c r="W150" s="18" t="str">
        <f t="shared" si="115"/>
        <v>何苗</v>
      </c>
      <c r="X150" s="26">
        <f t="shared" si="156"/>
        <v>3.6</v>
      </c>
      <c r="Y150" s="18" t="str">
        <f t="shared" si="116"/>
        <v>黄金华</v>
      </c>
      <c r="Z150" s="26">
        <f t="shared" si="157"/>
        <v>0</v>
      </c>
      <c r="AA150" s="18" t="str">
        <f t="shared" si="117"/>
        <v>程长寿</v>
      </c>
      <c r="AB150" s="26">
        <f t="shared" si="176"/>
        <v>3.6</v>
      </c>
      <c r="AC150" s="18" t="str">
        <f t="shared" si="118"/>
        <v>兰阿布</v>
      </c>
      <c r="AD150" s="26">
        <f t="shared" si="177"/>
        <v>3.6</v>
      </c>
      <c r="AE150" s="18" t="str">
        <f t="shared" si="119"/>
        <v>郑富全</v>
      </c>
      <c r="AF150" s="26">
        <f t="shared" si="178"/>
        <v>3.6</v>
      </c>
      <c r="AG150" s="18" t="str">
        <f t="shared" si="120"/>
        <v>卢祥</v>
      </c>
      <c r="AH150" s="26">
        <f t="shared" si="179"/>
        <v>0</v>
      </c>
      <c r="AI150" s="18" t="str">
        <f t="shared" si="121"/>
        <v>12</v>
      </c>
      <c r="AJ150" s="18" t="str">
        <f t="shared" si="122"/>
        <v>何苗</v>
      </c>
      <c r="AK150" s="26">
        <f t="shared" si="158"/>
        <v>3.6</v>
      </c>
      <c r="AL150" s="18" t="str">
        <f t="shared" si="123"/>
        <v>黄金华</v>
      </c>
      <c r="AM150" s="26">
        <f t="shared" si="159"/>
        <v>0</v>
      </c>
      <c r="AN150" s="18" t="str">
        <f t="shared" si="124"/>
        <v>程长寿</v>
      </c>
      <c r="AO150" s="26">
        <f t="shared" si="180"/>
        <v>3.6</v>
      </c>
      <c r="AP150" s="18" t="str">
        <f t="shared" si="125"/>
        <v>兰阿布</v>
      </c>
      <c r="AQ150" s="26">
        <f t="shared" si="181"/>
        <v>3.6</v>
      </c>
      <c r="AR150" s="18" t="str">
        <f t="shared" si="126"/>
        <v>郑富全</v>
      </c>
      <c r="AS150" s="26">
        <f t="shared" si="182"/>
        <v>3.6</v>
      </c>
      <c r="AT150" s="18" t="str">
        <f t="shared" si="127"/>
        <v>卢祥</v>
      </c>
      <c r="AU150" s="26">
        <f t="shared" si="183"/>
        <v>0</v>
      </c>
      <c r="AV150" s="18" t="str">
        <f t="shared" si="128"/>
        <v>12</v>
      </c>
      <c r="AW150" s="18" t="str">
        <f t="shared" si="129"/>
        <v>朱霞</v>
      </c>
      <c r="AX150" s="26">
        <f t="shared" si="160"/>
        <v>5.3999999999999995</v>
      </c>
      <c r="AY150" s="18" t="str">
        <f t="shared" si="130"/>
        <v>黄金华</v>
      </c>
      <c r="AZ150" s="26">
        <f t="shared" si="192"/>
        <v>0</v>
      </c>
      <c r="BA150" s="18" t="str">
        <f t="shared" si="131"/>
        <v>程长寿</v>
      </c>
      <c r="BB150" s="26">
        <f t="shared" si="184"/>
        <v>5.4</v>
      </c>
      <c r="BC150" s="18" t="str">
        <f t="shared" si="132"/>
        <v>兰阿布</v>
      </c>
      <c r="BD150" s="26">
        <f t="shared" si="185"/>
        <v>5.4</v>
      </c>
      <c r="BE150" s="18" t="str">
        <f t="shared" si="133"/>
        <v>郑富全</v>
      </c>
      <c r="BF150" s="26">
        <f t="shared" si="186"/>
        <v>5.4</v>
      </c>
      <c r="BG150" s="18" t="str">
        <f t="shared" si="134"/>
        <v>卢祥</v>
      </c>
      <c r="BH150" s="26">
        <f t="shared" si="187"/>
        <v>0</v>
      </c>
      <c r="BI150" s="18">
        <f t="shared" si="135"/>
        <v>12</v>
      </c>
      <c r="BJ150" s="18" t="str">
        <f t="shared" si="136"/>
        <v>朱霞</v>
      </c>
      <c r="BK150" s="26">
        <f t="shared" si="162"/>
        <v>5.3999999999999995</v>
      </c>
      <c r="BL150" s="18" t="str">
        <f t="shared" si="137"/>
        <v>黄金华</v>
      </c>
      <c r="BM150" s="26">
        <f t="shared" si="193"/>
        <v>0</v>
      </c>
      <c r="BN150" s="18" t="str">
        <f t="shared" si="138"/>
        <v>程长寿</v>
      </c>
      <c r="BO150" s="26">
        <f t="shared" si="188"/>
        <v>5.4</v>
      </c>
      <c r="BP150" s="18" t="str">
        <f t="shared" si="139"/>
        <v>兰阿布</v>
      </c>
      <c r="BQ150" s="26">
        <f t="shared" si="189"/>
        <v>5.4</v>
      </c>
      <c r="BR150" s="18" t="str">
        <f t="shared" si="140"/>
        <v>郑富全</v>
      </c>
      <c r="BS150" s="26">
        <f t="shared" si="190"/>
        <v>5.4</v>
      </c>
      <c r="BT150" s="18" t="str">
        <f t="shared" si="141"/>
        <v>卢祥</v>
      </c>
      <c r="BU150" s="26">
        <f t="shared" si="191"/>
        <v>0</v>
      </c>
      <c r="BV150" s="18">
        <f t="shared" si="142"/>
        <v>12</v>
      </c>
      <c r="BW150" s="18" t="str">
        <f t="shared" si="143"/>
        <v>朱霞</v>
      </c>
      <c r="BX150" s="26">
        <f t="shared" si="164"/>
        <v>9</v>
      </c>
      <c r="BY150" s="18" t="str">
        <f t="shared" si="144"/>
        <v>黄金华</v>
      </c>
      <c r="BZ150" s="26">
        <f t="shared" si="165"/>
        <v>0</v>
      </c>
      <c r="CA150" s="18" t="str">
        <f t="shared" si="145"/>
        <v>程长寿</v>
      </c>
      <c r="CB150" s="26">
        <f t="shared" si="166"/>
        <v>9</v>
      </c>
      <c r="CC150" s="18" t="str">
        <f t="shared" si="146"/>
        <v>兰阿布</v>
      </c>
      <c r="CD150" s="26">
        <f t="shared" si="167"/>
        <v>9</v>
      </c>
      <c r="CE150" s="18" t="str">
        <f t="shared" si="147"/>
        <v>郑富全</v>
      </c>
      <c r="CF150" s="26">
        <f t="shared" si="168"/>
        <v>9</v>
      </c>
      <c r="CG150" s="18" t="str">
        <f t="shared" si="148"/>
        <v>卢祥</v>
      </c>
      <c r="CH150" s="26">
        <f t="shared" si="169"/>
        <v>0</v>
      </c>
      <c r="CI150" s="18">
        <f t="shared" si="149"/>
        <v>12</v>
      </c>
      <c r="CJ150" s="18" t="str">
        <f t="shared" si="150"/>
        <v>朱霞</v>
      </c>
      <c r="CK150" s="26">
        <f t="shared" si="170"/>
        <v>9</v>
      </c>
      <c r="CL150" s="18" t="str">
        <f t="shared" si="151"/>
        <v>黄金华</v>
      </c>
      <c r="CM150" s="26">
        <f t="shared" si="171"/>
        <v>0</v>
      </c>
      <c r="CN150" s="18" t="str">
        <f t="shared" si="152"/>
        <v>程长寿</v>
      </c>
      <c r="CO150" s="26">
        <f t="shared" si="172"/>
        <v>9</v>
      </c>
      <c r="CP150" s="18" t="str">
        <f t="shared" si="153"/>
        <v>兰阿布</v>
      </c>
      <c r="CQ150" s="26">
        <f t="shared" si="173"/>
        <v>9</v>
      </c>
      <c r="CR150" s="18" t="str">
        <f t="shared" si="154"/>
        <v>郑富全</v>
      </c>
      <c r="CS150" s="26">
        <f t="shared" si="174"/>
        <v>9</v>
      </c>
      <c r="CT150" s="18" t="str">
        <f t="shared" si="155"/>
        <v>卢祥</v>
      </c>
      <c r="CU150" s="26">
        <f t="shared" si="175"/>
        <v>0</v>
      </c>
    </row>
    <row r="151" spans="1:99" s="2" customFormat="1" ht="15.75">
      <c r="A151" s="42" t="s">
        <v>888</v>
      </c>
      <c r="B151" s="40" t="s">
        <v>327</v>
      </c>
      <c r="C151" s="59" t="s">
        <v>44</v>
      </c>
      <c r="D151" s="9" t="s">
        <v>8</v>
      </c>
      <c r="E151" s="8" t="str">
        <f t="shared" si="103"/>
        <v/>
      </c>
      <c r="F151" s="9">
        <f t="shared" si="104"/>
        <v>1</v>
      </c>
      <c r="G151" s="10" t="str">
        <f t="shared" si="105"/>
        <v/>
      </c>
      <c r="H151" s="10">
        <f t="shared" si="106"/>
        <v>106</v>
      </c>
      <c r="I151" s="10">
        <f t="shared" si="107"/>
        <v>67</v>
      </c>
      <c r="J151" s="10">
        <f t="shared" si="108"/>
        <v>106</v>
      </c>
      <c r="K151" s="16">
        <f t="shared" si="109"/>
        <v>43</v>
      </c>
      <c r="L151" s="10">
        <f t="shared" si="110"/>
        <v>56</v>
      </c>
      <c r="M151" s="10">
        <f t="shared" si="111"/>
        <v>74</v>
      </c>
      <c r="N151" s="10">
        <f t="shared" si="112"/>
        <v>452</v>
      </c>
      <c r="O151" s="17" t="str">
        <f t="shared" si="113"/>
        <v>本科</v>
      </c>
      <c r="P151" s="18">
        <f>IF($D151="理科",IF(AND($N151&gt;=分数线!$C$2,$H151&gt;=分数线!$D$2),36,IF($H151&gt;=分数线!$D$2,18,0)),IF($D151="文科",IF(AND($N151&gt;=分数线!$C$3,$H151&gt;=分数线!$D$3),36,IF($H151&gt;=分数线!$D$3,18,0))))</f>
        <v>36</v>
      </c>
      <c r="Q151" s="18">
        <f>IF($D151="理科",IF(AND($N151&gt;=分数线!$C$2,I151&gt;=分数线!$E$2),36,IF(I151&gt;=分数线!$E$2,18,0)),IF($D151="文科",IF(AND($N151&gt;=分数线!$C$3,I151&gt;=分数线!$E$3),36,IF(I151&gt;=分数线!$E$3,18,0))))</f>
        <v>0</v>
      </c>
      <c r="R151" s="18">
        <f>IF($D151="理科",IF(AND($N151&gt;=分数线!$C$2,J151&gt;=分数线!$F$2),36,IF(J151&gt;=分数线!$F$2,18,0)),IF($D151="文科",IF(AND($N151&gt;=分数线!$C$3,J151&gt;=分数线!$F$3),36,IF(J151&gt;=分数线!$F$3,18,0))))</f>
        <v>36</v>
      </c>
      <c r="S151" s="18">
        <f>IF($D151="理科",IF(AND($N151&gt;=分数线!$C$2,K151&gt;=分数线!$G$2),36,IF(K151&gt;=分数线!$G$2,18,0)),IF($D151="文科",IF(AND($N151&gt;=分数线!$C$3,K151&gt;=分数线!$G$3),36,IF(K151&gt;=分数线!$G$3,18,0))))</f>
        <v>0</v>
      </c>
      <c r="T151" s="18">
        <f>IF($D151="理科",IF(AND($N151&gt;=分数线!$C$2,L151&gt;=分数线!$H$2),36,IF(L151&gt;=分数线!$H$2,18,0)),IF($D151="文科",IF(AND($N151&gt;=分数线!$C$3,L151&gt;=分数线!$H$3),36,IF(L151&gt;=分数线!$H$3,18,0))))</f>
        <v>0</v>
      </c>
      <c r="U151" s="18">
        <f>IF($D151="理科",IF(AND($N151&gt;=分数线!$C$2,M151&gt;=分数线!$I$2),36,IF(M151&gt;=分数线!$I$2,18,0)),IF($D151="文科",IF(AND($N151&gt;=分数线!$C$3,M151&gt;=分数线!$I$3),36,IF(M151&gt;=分数线!$I$3,18,0))))</f>
        <v>36</v>
      </c>
      <c r="V151" s="18">
        <f t="shared" si="114"/>
        <v>11</v>
      </c>
      <c r="W151" s="18" t="str">
        <f t="shared" si="115"/>
        <v>张玉婷</v>
      </c>
      <c r="X151" s="26">
        <f t="shared" si="156"/>
        <v>3.6</v>
      </c>
      <c r="Y151" s="18" t="str">
        <f t="shared" si="116"/>
        <v>胡付松</v>
      </c>
      <c r="Z151" s="26">
        <f t="shared" si="157"/>
        <v>0</v>
      </c>
      <c r="AA151" s="18" t="str">
        <f t="shared" si="117"/>
        <v>程长寿</v>
      </c>
      <c r="AB151" s="26">
        <f t="shared" si="176"/>
        <v>3.6</v>
      </c>
      <c r="AC151" s="18" t="str">
        <f t="shared" si="118"/>
        <v>郑永朝</v>
      </c>
      <c r="AD151" s="26">
        <f t="shared" si="177"/>
        <v>0</v>
      </c>
      <c r="AE151" s="18" t="str">
        <f t="shared" si="119"/>
        <v>叶仁群</v>
      </c>
      <c r="AF151" s="26">
        <f t="shared" si="178"/>
        <v>0</v>
      </c>
      <c r="AG151" s="18" t="str">
        <f t="shared" si="120"/>
        <v>辜英琼</v>
      </c>
      <c r="AH151" s="26">
        <f t="shared" si="179"/>
        <v>3.6</v>
      </c>
      <c r="AI151" s="18" t="str">
        <f t="shared" si="121"/>
        <v>11</v>
      </c>
      <c r="AJ151" s="18" t="str">
        <f t="shared" si="122"/>
        <v>张玉婷</v>
      </c>
      <c r="AK151" s="26">
        <f t="shared" si="158"/>
        <v>3.6</v>
      </c>
      <c r="AL151" s="18" t="str">
        <f t="shared" si="123"/>
        <v>胡付松</v>
      </c>
      <c r="AM151" s="26">
        <f t="shared" si="159"/>
        <v>0</v>
      </c>
      <c r="AN151" s="18" t="str">
        <f t="shared" si="124"/>
        <v>程长寿</v>
      </c>
      <c r="AO151" s="26">
        <f t="shared" si="180"/>
        <v>3.6</v>
      </c>
      <c r="AP151" s="18" t="str">
        <f t="shared" si="125"/>
        <v>郑永朝</v>
      </c>
      <c r="AQ151" s="26">
        <f t="shared" si="181"/>
        <v>0</v>
      </c>
      <c r="AR151" s="18" t="str">
        <f t="shared" si="126"/>
        <v>叶仁群</v>
      </c>
      <c r="AS151" s="26">
        <f t="shared" si="182"/>
        <v>0</v>
      </c>
      <c r="AT151" s="18" t="str">
        <f t="shared" si="127"/>
        <v>辜英琼</v>
      </c>
      <c r="AU151" s="26">
        <f t="shared" si="183"/>
        <v>3.6</v>
      </c>
      <c r="AV151" s="18" t="str">
        <f t="shared" si="128"/>
        <v>11</v>
      </c>
      <c r="AW151" s="18" t="str">
        <f t="shared" si="129"/>
        <v>张玉婷</v>
      </c>
      <c r="AX151" s="26">
        <f t="shared" si="160"/>
        <v>5.3999999999999995</v>
      </c>
      <c r="AY151" s="18" t="str">
        <f t="shared" si="130"/>
        <v>胡付松</v>
      </c>
      <c r="AZ151" s="26">
        <f t="shared" si="192"/>
        <v>0</v>
      </c>
      <c r="BA151" s="18" t="str">
        <f t="shared" si="131"/>
        <v>程长寿</v>
      </c>
      <c r="BB151" s="26">
        <f t="shared" si="184"/>
        <v>5.4</v>
      </c>
      <c r="BC151" s="18" t="str">
        <f t="shared" si="132"/>
        <v>郑永朝</v>
      </c>
      <c r="BD151" s="26">
        <f t="shared" si="185"/>
        <v>0</v>
      </c>
      <c r="BE151" s="18" t="str">
        <f t="shared" si="133"/>
        <v>叶仁群</v>
      </c>
      <c r="BF151" s="26">
        <f t="shared" si="186"/>
        <v>0</v>
      </c>
      <c r="BG151" s="18" t="str">
        <f t="shared" si="134"/>
        <v>杨建</v>
      </c>
      <c r="BH151" s="26">
        <f t="shared" si="187"/>
        <v>5.4</v>
      </c>
      <c r="BI151" s="18">
        <f t="shared" si="135"/>
        <v>11</v>
      </c>
      <c r="BJ151" s="18" t="str">
        <f t="shared" si="136"/>
        <v>张玉婷</v>
      </c>
      <c r="BK151" s="26">
        <f t="shared" si="162"/>
        <v>5.3999999999999995</v>
      </c>
      <c r="BL151" s="18" t="str">
        <f t="shared" si="137"/>
        <v>胡付松</v>
      </c>
      <c r="BM151" s="26">
        <f t="shared" si="193"/>
        <v>0</v>
      </c>
      <c r="BN151" s="18" t="str">
        <f t="shared" si="138"/>
        <v>程长寿</v>
      </c>
      <c r="BO151" s="26">
        <f t="shared" si="188"/>
        <v>5.4</v>
      </c>
      <c r="BP151" s="18" t="str">
        <f t="shared" si="139"/>
        <v>郑永朝</v>
      </c>
      <c r="BQ151" s="26">
        <f t="shared" si="189"/>
        <v>0</v>
      </c>
      <c r="BR151" s="18" t="str">
        <f t="shared" si="140"/>
        <v>叶仁群</v>
      </c>
      <c r="BS151" s="26">
        <f t="shared" si="190"/>
        <v>0</v>
      </c>
      <c r="BT151" s="18" t="str">
        <f t="shared" si="141"/>
        <v>田友米</v>
      </c>
      <c r="BU151" s="26">
        <f t="shared" si="191"/>
        <v>5.4</v>
      </c>
      <c r="BV151" s="18">
        <f t="shared" si="142"/>
        <v>11</v>
      </c>
      <c r="BW151" s="18" t="str">
        <f t="shared" si="143"/>
        <v>张玉婷</v>
      </c>
      <c r="BX151" s="26">
        <f t="shared" si="164"/>
        <v>9</v>
      </c>
      <c r="BY151" s="18" t="str">
        <f t="shared" si="144"/>
        <v>胡付松</v>
      </c>
      <c r="BZ151" s="26">
        <f t="shared" si="165"/>
        <v>0</v>
      </c>
      <c r="CA151" s="18" t="str">
        <f t="shared" si="145"/>
        <v>程长寿</v>
      </c>
      <c r="CB151" s="26">
        <f t="shared" si="166"/>
        <v>9</v>
      </c>
      <c r="CC151" s="18" t="str">
        <f t="shared" si="146"/>
        <v>王友春</v>
      </c>
      <c r="CD151" s="26">
        <f t="shared" si="167"/>
        <v>0</v>
      </c>
      <c r="CE151" s="18" t="str">
        <f t="shared" si="147"/>
        <v>叶仁群</v>
      </c>
      <c r="CF151" s="26">
        <f t="shared" si="168"/>
        <v>0</v>
      </c>
      <c r="CG151" s="18" t="str">
        <f t="shared" si="148"/>
        <v>田友米</v>
      </c>
      <c r="CH151" s="26">
        <f t="shared" si="169"/>
        <v>9</v>
      </c>
      <c r="CI151" s="18">
        <f t="shared" si="149"/>
        <v>11</v>
      </c>
      <c r="CJ151" s="18" t="str">
        <f t="shared" si="150"/>
        <v>张玉婷</v>
      </c>
      <c r="CK151" s="26">
        <f t="shared" si="170"/>
        <v>9</v>
      </c>
      <c r="CL151" s="18" t="str">
        <f t="shared" si="151"/>
        <v>胡付松</v>
      </c>
      <c r="CM151" s="26">
        <f t="shared" si="171"/>
        <v>0</v>
      </c>
      <c r="CN151" s="18" t="str">
        <f t="shared" si="152"/>
        <v>程长寿</v>
      </c>
      <c r="CO151" s="26">
        <f t="shared" si="172"/>
        <v>9</v>
      </c>
      <c r="CP151" s="18" t="str">
        <f t="shared" si="153"/>
        <v>王友春</v>
      </c>
      <c r="CQ151" s="26">
        <f t="shared" si="173"/>
        <v>0</v>
      </c>
      <c r="CR151" s="18" t="str">
        <f t="shared" si="154"/>
        <v>叶仁群</v>
      </c>
      <c r="CS151" s="26">
        <f t="shared" si="174"/>
        <v>0</v>
      </c>
      <c r="CT151" s="18" t="str">
        <f t="shared" si="155"/>
        <v>田友米</v>
      </c>
      <c r="CU151" s="26">
        <f t="shared" si="175"/>
        <v>9</v>
      </c>
    </row>
    <row r="152" spans="1:99" s="2" customFormat="1" ht="15.75">
      <c r="A152" s="42" t="s">
        <v>889</v>
      </c>
      <c r="B152" s="40" t="s">
        <v>328</v>
      </c>
      <c r="C152" s="59" t="s">
        <v>44</v>
      </c>
      <c r="D152" s="9" t="s">
        <v>8</v>
      </c>
      <c r="E152" s="8" t="str">
        <f t="shared" si="103"/>
        <v/>
      </c>
      <c r="F152" s="9">
        <f t="shared" si="104"/>
        <v>0.4</v>
      </c>
      <c r="G152" s="10" t="str">
        <f t="shared" si="105"/>
        <v/>
      </c>
      <c r="H152" s="10">
        <f t="shared" si="106"/>
        <v>108</v>
      </c>
      <c r="I152" s="10">
        <f t="shared" si="107"/>
        <v>74</v>
      </c>
      <c r="J152" s="10">
        <f t="shared" si="108"/>
        <v>71</v>
      </c>
      <c r="K152" s="16">
        <f t="shared" si="109"/>
        <v>65</v>
      </c>
      <c r="L152" s="10">
        <f t="shared" si="110"/>
        <v>59.5</v>
      </c>
      <c r="M152" s="10">
        <f t="shared" si="111"/>
        <v>73.5</v>
      </c>
      <c r="N152" s="10">
        <f t="shared" si="112"/>
        <v>451</v>
      </c>
      <c r="O152" s="17" t="str">
        <f t="shared" si="113"/>
        <v>本科</v>
      </c>
      <c r="P152" s="18">
        <f>IF($D152="理科",IF(AND($N152&gt;=分数线!$C$2,$H152&gt;=分数线!$D$2),36,IF($H152&gt;=分数线!$D$2,18,0)),IF($D152="文科",IF(AND($N152&gt;=分数线!$C$3,$H152&gt;=分数线!$D$3),36,IF($H152&gt;=分数线!$D$3,18,0))))</f>
        <v>36</v>
      </c>
      <c r="Q152" s="18">
        <f>IF($D152="理科",IF(AND($N152&gt;=分数线!$C$2,I152&gt;=分数线!$E$2),36,IF(I152&gt;=分数线!$E$2,18,0)),IF($D152="文科",IF(AND($N152&gt;=分数线!$C$3,I152&gt;=分数线!$E$3),36,IF(I152&gt;=分数线!$E$3,18,0))))</f>
        <v>36</v>
      </c>
      <c r="R152" s="18">
        <f>IF($D152="理科",IF(AND($N152&gt;=分数线!$C$2,J152&gt;=分数线!$F$2),36,IF(J152&gt;=分数线!$F$2,18,0)),IF($D152="文科",IF(AND($N152&gt;=分数线!$C$3,J152&gt;=分数线!$F$3),36,IF(J152&gt;=分数线!$F$3,18,0))))</f>
        <v>0</v>
      </c>
      <c r="S152" s="18">
        <f>IF($D152="理科",IF(AND($N152&gt;=分数线!$C$2,K152&gt;=分数线!$G$2),36,IF(K152&gt;=分数线!$G$2,18,0)),IF($D152="文科",IF(AND($N152&gt;=分数线!$C$3,K152&gt;=分数线!$G$3),36,IF(K152&gt;=分数线!$G$3,18,0))))</f>
        <v>36</v>
      </c>
      <c r="T152" s="18">
        <f>IF($D152="理科",IF(AND($N152&gt;=分数线!$C$2,L152&gt;=分数线!$H$2),36,IF(L152&gt;=分数线!$H$2,18,0)),IF($D152="文科",IF(AND($N152&gt;=分数线!$C$3,L152&gt;=分数线!$H$3),36,IF(L152&gt;=分数线!$H$3,18,0))))</f>
        <v>36</v>
      </c>
      <c r="U152" s="18">
        <f>IF($D152="理科",IF(AND($N152&gt;=分数线!$C$2,M152&gt;=分数线!$I$2),36,IF(M152&gt;=分数线!$I$2,18,0)),IF($D152="文科",IF(AND($N152&gt;=分数线!$C$3,M152&gt;=分数线!$I$3),36,IF(M152&gt;=分数线!$I$3,18,0))))</f>
        <v>36</v>
      </c>
      <c r="V152" s="18">
        <f t="shared" si="114"/>
        <v>1</v>
      </c>
      <c r="W152" s="18" t="str">
        <f t="shared" si="115"/>
        <v>叶屏</v>
      </c>
      <c r="X152" s="26">
        <f t="shared" si="156"/>
        <v>3.6</v>
      </c>
      <c r="Y152" s="18" t="str">
        <f t="shared" si="116"/>
        <v>余玉红</v>
      </c>
      <c r="Z152" s="26">
        <f t="shared" si="157"/>
        <v>3.6</v>
      </c>
      <c r="AA152" s="18" t="str">
        <f t="shared" si="117"/>
        <v>胡昌燕</v>
      </c>
      <c r="AB152" s="26">
        <f t="shared" si="176"/>
        <v>0</v>
      </c>
      <c r="AC152" s="18" t="str">
        <f t="shared" si="118"/>
        <v>王志强</v>
      </c>
      <c r="AD152" s="26">
        <f t="shared" si="177"/>
        <v>3.6</v>
      </c>
      <c r="AE152" s="18" t="str">
        <f t="shared" si="119"/>
        <v>郑富全</v>
      </c>
      <c r="AF152" s="26">
        <f t="shared" si="178"/>
        <v>3.6</v>
      </c>
      <c r="AG152" s="18" t="str">
        <f t="shared" si="120"/>
        <v>卢祥</v>
      </c>
      <c r="AH152" s="26">
        <f t="shared" si="179"/>
        <v>3.6</v>
      </c>
      <c r="AI152" s="18" t="str">
        <f t="shared" si="121"/>
        <v>9</v>
      </c>
      <c r="AJ152" s="18" t="str">
        <f t="shared" si="122"/>
        <v>张玉婷</v>
      </c>
      <c r="AK152" s="26">
        <f t="shared" si="158"/>
        <v>3.6</v>
      </c>
      <c r="AL152" s="18" t="str">
        <f t="shared" si="123"/>
        <v>周军</v>
      </c>
      <c r="AM152" s="26">
        <f t="shared" si="159"/>
        <v>3.6</v>
      </c>
      <c r="AN152" s="18" t="str">
        <f t="shared" si="124"/>
        <v>程长寿</v>
      </c>
      <c r="AO152" s="26">
        <f t="shared" si="180"/>
        <v>0</v>
      </c>
      <c r="AP152" s="18" t="str">
        <f t="shared" si="125"/>
        <v>王志强</v>
      </c>
      <c r="AQ152" s="26">
        <f t="shared" si="181"/>
        <v>3.6</v>
      </c>
      <c r="AR152" s="18" t="str">
        <f t="shared" si="126"/>
        <v>郑富全</v>
      </c>
      <c r="AS152" s="26">
        <f t="shared" si="182"/>
        <v>3.6</v>
      </c>
      <c r="AT152" s="18" t="str">
        <f t="shared" si="127"/>
        <v>卢祥</v>
      </c>
      <c r="AU152" s="26">
        <f t="shared" si="183"/>
        <v>3.6</v>
      </c>
      <c r="AV152" s="18" t="str">
        <f t="shared" si="128"/>
        <v>9</v>
      </c>
      <c r="AW152" s="18" t="str">
        <f t="shared" si="129"/>
        <v>张玉婷</v>
      </c>
      <c r="AX152" s="26">
        <f t="shared" si="160"/>
        <v>5.3999999999999995</v>
      </c>
      <c r="AY152" s="18" t="str">
        <f t="shared" si="130"/>
        <v>周军</v>
      </c>
      <c r="AZ152" s="26">
        <f t="shared" si="192"/>
        <v>5.3999999999999995</v>
      </c>
      <c r="BA152" s="18" t="str">
        <f t="shared" si="131"/>
        <v>廖云虹</v>
      </c>
      <c r="BB152" s="26">
        <f t="shared" si="184"/>
        <v>0</v>
      </c>
      <c r="BC152" s="18" t="str">
        <f t="shared" si="132"/>
        <v>郑永朝</v>
      </c>
      <c r="BD152" s="26">
        <f t="shared" si="185"/>
        <v>5.4</v>
      </c>
      <c r="BE152" s="18" t="str">
        <f t="shared" si="133"/>
        <v>郑富全</v>
      </c>
      <c r="BF152" s="26">
        <f t="shared" si="186"/>
        <v>5.4</v>
      </c>
      <c r="BG152" s="18" t="str">
        <f t="shared" si="134"/>
        <v>卢祥</v>
      </c>
      <c r="BH152" s="26">
        <f t="shared" si="187"/>
        <v>5.4</v>
      </c>
      <c r="BI152" s="18">
        <f t="shared" si="135"/>
        <v>9</v>
      </c>
      <c r="BJ152" s="18" t="str">
        <f t="shared" si="136"/>
        <v>张玉婷</v>
      </c>
      <c r="BK152" s="26">
        <f t="shared" si="162"/>
        <v>5.3999999999999995</v>
      </c>
      <c r="BL152" s="18" t="str">
        <f t="shared" si="137"/>
        <v>黄金华</v>
      </c>
      <c r="BM152" s="26">
        <f t="shared" si="193"/>
        <v>5.3999999999999995</v>
      </c>
      <c r="BN152" s="18" t="str">
        <f t="shared" si="138"/>
        <v>廖云虹</v>
      </c>
      <c r="BO152" s="26">
        <f t="shared" si="188"/>
        <v>0</v>
      </c>
      <c r="BP152" s="18" t="str">
        <f t="shared" si="139"/>
        <v>王玉强</v>
      </c>
      <c r="BQ152" s="26">
        <f t="shared" si="189"/>
        <v>5.4</v>
      </c>
      <c r="BR152" s="18" t="str">
        <f t="shared" si="140"/>
        <v>郑富全</v>
      </c>
      <c r="BS152" s="26">
        <f t="shared" si="190"/>
        <v>5.4</v>
      </c>
      <c r="BT152" s="18" t="str">
        <f t="shared" si="141"/>
        <v>卢祥</v>
      </c>
      <c r="BU152" s="26">
        <f t="shared" si="191"/>
        <v>5.4</v>
      </c>
      <c r="BV152" s="18">
        <f t="shared" si="142"/>
        <v>9</v>
      </c>
      <c r="BW152" s="18" t="str">
        <f t="shared" si="143"/>
        <v>张玉婷</v>
      </c>
      <c r="BX152" s="26">
        <f t="shared" si="164"/>
        <v>9</v>
      </c>
      <c r="BY152" s="18" t="str">
        <f t="shared" si="144"/>
        <v>黄金华</v>
      </c>
      <c r="BZ152" s="26">
        <f t="shared" si="165"/>
        <v>9</v>
      </c>
      <c r="CA152" s="18" t="str">
        <f t="shared" si="145"/>
        <v>廖云虹</v>
      </c>
      <c r="CB152" s="26">
        <f t="shared" si="166"/>
        <v>0</v>
      </c>
      <c r="CC152" s="18" t="str">
        <f t="shared" si="146"/>
        <v>高贵勇</v>
      </c>
      <c r="CD152" s="26">
        <f t="shared" si="167"/>
        <v>9</v>
      </c>
      <c r="CE152" s="18" t="str">
        <f t="shared" si="147"/>
        <v>刘厚江</v>
      </c>
      <c r="CF152" s="26">
        <f t="shared" si="168"/>
        <v>9</v>
      </c>
      <c r="CG152" s="18" t="str">
        <f t="shared" si="148"/>
        <v>卢祥</v>
      </c>
      <c r="CH152" s="26">
        <f t="shared" si="169"/>
        <v>9</v>
      </c>
      <c r="CI152" s="18">
        <f t="shared" si="149"/>
        <v>9</v>
      </c>
      <c r="CJ152" s="18" t="str">
        <f t="shared" si="150"/>
        <v>张玉婷</v>
      </c>
      <c r="CK152" s="26">
        <f t="shared" si="170"/>
        <v>9</v>
      </c>
      <c r="CL152" s="18" t="str">
        <f t="shared" si="151"/>
        <v>黄金华</v>
      </c>
      <c r="CM152" s="26">
        <f t="shared" si="171"/>
        <v>9</v>
      </c>
      <c r="CN152" s="18" t="str">
        <f t="shared" si="152"/>
        <v>廖云虹</v>
      </c>
      <c r="CO152" s="26">
        <f t="shared" si="172"/>
        <v>0</v>
      </c>
      <c r="CP152" s="18" t="str">
        <f t="shared" si="153"/>
        <v>高贵勇</v>
      </c>
      <c r="CQ152" s="26">
        <f t="shared" si="173"/>
        <v>9</v>
      </c>
      <c r="CR152" s="18" t="str">
        <f t="shared" si="154"/>
        <v>刘厚江</v>
      </c>
      <c r="CS152" s="26">
        <f t="shared" si="174"/>
        <v>9</v>
      </c>
      <c r="CT152" s="18" t="str">
        <f t="shared" si="155"/>
        <v>卢祥</v>
      </c>
      <c r="CU152" s="26">
        <f t="shared" si="175"/>
        <v>9</v>
      </c>
    </row>
    <row r="153" spans="1:99" s="2" customFormat="1" ht="15.75">
      <c r="A153" s="42" t="s">
        <v>890</v>
      </c>
      <c r="B153" s="40" t="s">
        <v>329</v>
      </c>
      <c r="C153" s="59" t="s">
        <v>44</v>
      </c>
      <c r="D153" s="9" t="s">
        <v>8</v>
      </c>
      <c r="E153" s="8" t="str">
        <f t="shared" ref="E153:E216" si="194">IF((VLOOKUP(B153,basicdata,4,FALSE))=0,"",VLOOKUP(B153,basicdata,4,FALSE))</f>
        <v/>
      </c>
      <c r="F153" s="9">
        <f t="shared" ref="F153:F216" si="195">IF((VLOOKUP(B153,basicdata,5,FALSE))=0,"",VLOOKUP(B153,basicdata,5,FALSE))</f>
        <v>0.9</v>
      </c>
      <c r="G153" s="10" t="str">
        <f t="shared" ref="G153:G216" si="196">IF((VLOOKUP(B153,basicdata,6,FALSE))=0,"",VLOOKUP(B153,basicdata,6,FALSE))</f>
        <v/>
      </c>
      <c r="H153" s="10">
        <f t="shared" ref="H153:H216" si="197">VLOOKUP(B153,basicdata,7,FALSE)</f>
        <v>106</v>
      </c>
      <c r="I153" s="10">
        <f t="shared" ref="I153:I216" si="198">VLOOKUP(B153,basicdata,8,FALSE)</f>
        <v>75</v>
      </c>
      <c r="J153" s="10">
        <f t="shared" ref="J153:J216" si="199">VLOOKUP(B153,basicdata,9,FALSE)</f>
        <v>105</v>
      </c>
      <c r="K153" s="16">
        <f t="shared" ref="K153:K216" si="200">VLOOKUP(B153,basicdata,10,FALSE)</f>
        <v>54</v>
      </c>
      <c r="L153" s="10">
        <f t="shared" ref="L153:L216" si="201">VLOOKUP(B153,basicdata,11,FALSE)</f>
        <v>58</v>
      </c>
      <c r="M153" s="10">
        <f t="shared" ref="M153:M216" si="202">VLOOKUP(B153,basicdata,12,FALSE)</f>
        <v>53</v>
      </c>
      <c r="N153" s="10">
        <f t="shared" ref="N153:N216" si="203">VLOOKUP(B153,basicdata,13,FALSE)</f>
        <v>451</v>
      </c>
      <c r="O153" s="17" t="str">
        <f t="shared" ref="O153:O216" si="204">IF((VLOOKUP(B153,basicdata,14,FALSE))=0,"",VLOOKUP(B153,basicdata,14,FALSE))</f>
        <v>本科</v>
      </c>
      <c r="P153" s="18">
        <f>IF($D153="理科",IF(AND($N153&gt;=分数线!$C$2,$H153&gt;=分数线!$D$2),36,IF($H153&gt;=分数线!$D$2,18,0)),IF($D153="文科",IF(AND($N153&gt;=分数线!$C$3,$H153&gt;=分数线!$D$3),36,IF($H153&gt;=分数线!$D$3,18,0))))</f>
        <v>36</v>
      </c>
      <c r="Q153" s="18">
        <f>IF($D153="理科",IF(AND($N153&gt;=分数线!$C$2,I153&gt;=分数线!$E$2),36,IF(I153&gt;=分数线!$E$2,18,0)),IF($D153="文科",IF(AND($N153&gt;=分数线!$C$3,I153&gt;=分数线!$E$3),36,IF(I153&gt;=分数线!$E$3,18,0))))</f>
        <v>36</v>
      </c>
      <c r="R153" s="18">
        <f>IF($D153="理科",IF(AND($N153&gt;=分数线!$C$2,J153&gt;=分数线!$F$2),36,IF(J153&gt;=分数线!$F$2,18,0)),IF($D153="文科",IF(AND($N153&gt;=分数线!$C$3,J153&gt;=分数线!$F$3),36,IF(J153&gt;=分数线!$F$3,18,0))))</f>
        <v>36</v>
      </c>
      <c r="S153" s="18">
        <f>IF($D153="理科",IF(AND($N153&gt;=分数线!$C$2,K153&gt;=分数线!$G$2),36,IF(K153&gt;=分数线!$G$2,18,0)),IF($D153="文科",IF(AND($N153&gt;=分数线!$C$3,K153&gt;=分数线!$G$3),36,IF(K153&gt;=分数线!$G$3,18,0))))</f>
        <v>36</v>
      </c>
      <c r="T153" s="18">
        <f>IF($D153="理科",IF(AND($N153&gt;=分数线!$C$2,L153&gt;=分数线!$H$2),36,IF(L153&gt;=分数线!$H$2,18,0)),IF($D153="文科",IF(AND($N153&gt;=分数线!$C$3,L153&gt;=分数线!$H$3),36,IF(L153&gt;=分数线!$H$3,18,0))))</f>
        <v>0</v>
      </c>
      <c r="U153" s="18">
        <f>IF($D153="理科",IF(AND($N153&gt;=分数线!$C$2,M153&gt;=分数线!$I$2),36,IF(M153&gt;=分数线!$I$2,18,0)),IF($D153="文科",IF(AND($N153&gt;=分数线!$C$3,M153&gt;=分数线!$I$3),36,IF(M153&gt;=分数线!$I$3,18,0))))</f>
        <v>0</v>
      </c>
      <c r="V153" s="18">
        <f t="shared" ref="V153:V216" si="205">VLOOKUP($B153,basicdata,19,FALSE)</f>
        <v>10</v>
      </c>
      <c r="W153" s="18" t="str">
        <f t="shared" ref="W153:W216" si="206">VLOOKUP($B153,basicdata,20,FALSE)</f>
        <v>向美娟</v>
      </c>
      <c r="X153" s="26">
        <f t="shared" si="156"/>
        <v>3.6</v>
      </c>
      <c r="Y153" s="18" t="str">
        <f t="shared" ref="Y153:Y216" si="207">VLOOKUP($B153,basicdata,22,FALSE)</f>
        <v>徐万雄</v>
      </c>
      <c r="Z153" s="26">
        <f t="shared" si="157"/>
        <v>3.6</v>
      </c>
      <c r="AA153" s="18" t="str">
        <f t="shared" ref="AA153:AA216" si="208">VLOOKUP($B153,basicdata,24,FALSE)</f>
        <v>聂艳梅</v>
      </c>
      <c r="AB153" s="26">
        <f t="shared" si="176"/>
        <v>3.6</v>
      </c>
      <c r="AC153" s="18" t="str">
        <f t="shared" ref="AC153:AC216" si="209">VLOOKUP($B153,basicdata,26,FALSE)</f>
        <v>郑永朝</v>
      </c>
      <c r="AD153" s="26">
        <f t="shared" si="177"/>
        <v>3.6</v>
      </c>
      <c r="AE153" s="18" t="str">
        <f t="shared" ref="AE153:AE216" si="210">VLOOKUP($B153,basicdata,28,FALSE)</f>
        <v>陈文惠</v>
      </c>
      <c r="AF153" s="26">
        <f t="shared" si="178"/>
        <v>0</v>
      </c>
      <c r="AG153" s="18" t="str">
        <f t="shared" ref="AG153:AG216" si="211">VLOOKUP($B153,basicdata,30,FALSE)</f>
        <v>田友米</v>
      </c>
      <c r="AH153" s="26">
        <f t="shared" si="179"/>
        <v>0</v>
      </c>
      <c r="AI153" s="18" t="str">
        <f t="shared" ref="AI153:AI216" si="212">VLOOKUP($B153,basicdata,32,FALSE)</f>
        <v>10</v>
      </c>
      <c r="AJ153" s="18" t="str">
        <f t="shared" ref="AJ153:AJ216" si="213">VLOOKUP($B153,basicdata,33,FALSE)</f>
        <v>向美娟</v>
      </c>
      <c r="AK153" s="26">
        <f t="shared" si="158"/>
        <v>3.6</v>
      </c>
      <c r="AL153" s="18" t="str">
        <f t="shared" ref="AL153:AL216" si="214">VLOOKUP($B153,basicdata,35,FALSE)</f>
        <v>徐万雄</v>
      </c>
      <c r="AM153" s="26">
        <f t="shared" si="159"/>
        <v>3.6</v>
      </c>
      <c r="AN153" s="18" t="str">
        <f t="shared" ref="AN153:AN216" si="215">VLOOKUP($B153,basicdata,37,FALSE)</f>
        <v>聂艳梅</v>
      </c>
      <c r="AO153" s="26">
        <f t="shared" si="180"/>
        <v>3.6</v>
      </c>
      <c r="AP153" s="18" t="str">
        <f t="shared" ref="AP153:AP216" si="216">VLOOKUP($B153,basicdata,39,FALSE)</f>
        <v>郑永朝</v>
      </c>
      <c r="AQ153" s="26">
        <f t="shared" si="181"/>
        <v>3.6</v>
      </c>
      <c r="AR153" s="18" t="str">
        <f t="shared" ref="AR153:AR216" si="217">VLOOKUP($B153,basicdata,41,FALSE)</f>
        <v>陈文惠</v>
      </c>
      <c r="AS153" s="26">
        <f t="shared" si="182"/>
        <v>0</v>
      </c>
      <c r="AT153" s="18" t="str">
        <f t="shared" ref="AT153:AT216" si="218">VLOOKUP($B153,basicdata,43,FALSE)</f>
        <v>田友米</v>
      </c>
      <c r="AU153" s="26">
        <f t="shared" si="183"/>
        <v>0</v>
      </c>
      <c r="AV153" s="18" t="str">
        <f t="shared" ref="AV153:AV216" si="219">VLOOKUP($B153,basicdata,45,FALSE)</f>
        <v>10</v>
      </c>
      <c r="AW153" s="18" t="str">
        <f t="shared" ref="AW153:AW216" si="220">VLOOKUP($B153,basicdata,46,FALSE)</f>
        <v>向美娟</v>
      </c>
      <c r="AX153" s="26">
        <f t="shared" si="160"/>
        <v>5.3999999999999995</v>
      </c>
      <c r="AY153" s="18" t="str">
        <f t="shared" ref="AY153:AY216" si="221">VLOOKUP($B153,basicdata,48,FALSE)</f>
        <v>徐万雄</v>
      </c>
      <c r="AZ153" s="26">
        <f t="shared" si="192"/>
        <v>5.3999999999999995</v>
      </c>
      <c r="BA153" s="18" t="str">
        <f t="shared" ref="BA153:BA216" si="222">VLOOKUP($B153,basicdata,50,FALSE)</f>
        <v>赵顺诚</v>
      </c>
      <c r="BB153" s="26">
        <f t="shared" si="184"/>
        <v>5.4</v>
      </c>
      <c r="BC153" s="18" t="str">
        <f t="shared" ref="BC153:BC216" si="223">VLOOKUP($B153,basicdata,52,FALSE)</f>
        <v>王玉强</v>
      </c>
      <c r="BD153" s="26">
        <f t="shared" si="185"/>
        <v>5.4</v>
      </c>
      <c r="BE153" s="18" t="str">
        <f t="shared" ref="BE153:BE216" si="224">VLOOKUP($B153,basicdata,54,FALSE)</f>
        <v>陈文惠</v>
      </c>
      <c r="BF153" s="26">
        <f t="shared" si="186"/>
        <v>0</v>
      </c>
      <c r="BG153" s="18" t="str">
        <f t="shared" ref="BG153:BG216" si="225">VLOOKUP($B153,basicdata,56,FALSE)</f>
        <v>田友米</v>
      </c>
      <c r="BH153" s="26">
        <f t="shared" si="187"/>
        <v>0</v>
      </c>
      <c r="BI153" s="18">
        <f t="shared" ref="BI153:BI216" si="226">VLOOKUP($B153,basicdata,58,FALSE)</f>
        <v>10</v>
      </c>
      <c r="BJ153" s="18" t="str">
        <f t="shared" ref="BJ153:BJ216" si="227">VLOOKUP($B153,basicdata,59,FALSE)</f>
        <v>向美娟</v>
      </c>
      <c r="BK153" s="26">
        <f t="shared" si="162"/>
        <v>5.3999999999999995</v>
      </c>
      <c r="BL153" s="18" t="str">
        <f t="shared" ref="BL153:BL216" si="228">VLOOKUP($B153,basicdata,61,FALSE)</f>
        <v>徐万雄</v>
      </c>
      <c r="BM153" s="26">
        <f t="shared" si="193"/>
        <v>5.3999999999999995</v>
      </c>
      <c r="BN153" s="18" t="str">
        <f t="shared" ref="BN153:BN216" si="229">VLOOKUP($B153,basicdata,63,FALSE)</f>
        <v>赵顺诚</v>
      </c>
      <c r="BO153" s="26">
        <f t="shared" si="188"/>
        <v>5.4</v>
      </c>
      <c r="BP153" s="18" t="str">
        <f t="shared" ref="BP153:BP216" si="230">VLOOKUP($B153,basicdata,65,FALSE)</f>
        <v>郑永朝</v>
      </c>
      <c r="BQ153" s="26">
        <f t="shared" si="189"/>
        <v>5.4</v>
      </c>
      <c r="BR153" s="18" t="str">
        <f t="shared" ref="BR153:BR216" si="231">VLOOKUP($B153,basicdata,67,FALSE)</f>
        <v>陈文惠</v>
      </c>
      <c r="BS153" s="26">
        <f t="shared" si="190"/>
        <v>0</v>
      </c>
      <c r="BT153" s="18" t="str">
        <f t="shared" ref="BT153:BT216" si="232">VLOOKUP($B153,basicdata,69,FALSE)</f>
        <v>田友米</v>
      </c>
      <c r="BU153" s="26">
        <f t="shared" si="191"/>
        <v>0</v>
      </c>
      <c r="BV153" s="18">
        <f t="shared" ref="BV153:BV216" si="233">VLOOKUP($B153,basicdata,71,FALSE)</f>
        <v>10</v>
      </c>
      <c r="BW153" s="18" t="str">
        <f t="shared" ref="BW153:BW216" si="234">VLOOKUP($B153,basicdata,72,FALSE)</f>
        <v>向美娟</v>
      </c>
      <c r="BX153" s="26">
        <f t="shared" si="164"/>
        <v>9</v>
      </c>
      <c r="BY153" s="18" t="str">
        <f t="shared" ref="BY153:BY216" si="235">VLOOKUP($B153,basicdata,74,FALSE)</f>
        <v>潘勇</v>
      </c>
      <c r="BZ153" s="26">
        <f t="shared" si="165"/>
        <v>9</v>
      </c>
      <c r="CA153" s="18" t="str">
        <f t="shared" ref="CA153:CA216" si="236">VLOOKUP($B153,basicdata,76,FALSE)</f>
        <v>赵顺诚</v>
      </c>
      <c r="CB153" s="26">
        <f t="shared" si="166"/>
        <v>9</v>
      </c>
      <c r="CC153" s="18" t="str">
        <f t="shared" ref="CC153:CC216" si="237">VLOOKUP($B153,basicdata,78,FALSE)</f>
        <v>王友春</v>
      </c>
      <c r="CD153" s="26">
        <f t="shared" si="167"/>
        <v>9</v>
      </c>
      <c r="CE153" s="18" t="str">
        <f t="shared" ref="CE153:CE216" si="238">VLOOKUP($B153,basicdata,80,FALSE)</f>
        <v>陈文惠</v>
      </c>
      <c r="CF153" s="26">
        <f t="shared" si="168"/>
        <v>0</v>
      </c>
      <c r="CG153" s="18" t="str">
        <f t="shared" ref="CG153:CG216" si="239">VLOOKUP($B153,basicdata,82,FALSE)</f>
        <v>田友米</v>
      </c>
      <c r="CH153" s="26">
        <f t="shared" si="169"/>
        <v>0</v>
      </c>
      <c r="CI153" s="18">
        <f t="shared" ref="CI153:CI216" si="240">VLOOKUP($B153,basicdata,84,FALSE)</f>
        <v>10</v>
      </c>
      <c r="CJ153" s="18" t="str">
        <f t="shared" ref="CJ153:CJ216" si="241">VLOOKUP($B153,basicdata,85,FALSE)</f>
        <v>向美娟</v>
      </c>
      <c r="CK153" s="26">
        <f t="shared" si="170"/>
        <v>9</v>
      </c>
      <c r="CL153" s="18" t="str">
        <f t="shared" ref="CL153:CL216" si="242">VLOOKUP($B153,basicdata,87,FALSE)</f>
        <v>潘勇</v>
      </c>
      <c r="CM153" s="26">
        <f t="shared" si="171"/>
        <v>9</v>
      </c>
      <c r="CN153" s="18" t="str">
        <f t="shared" ref="CN153:CN216" si="243">VLOOKUP($B153,basicdata,89,FALSE)</f>
        <v>赵顺诚</v>
      </c>
      <c r="CO153" s="26">
        <f t="shared" si="172"/>
        <v>9</v>
      </c>
      <c r="CP153" s="18" t="str">
        <f t="shared" ref="CP153:CP216" si="244">VLOOKUP($B153,basicdata,91,FALSE)</f>
        <v>王友春</v>
      </c>
      <c r="CQ153" s="26">
        <f t="shared" si="173"/>
        <v>9</v>
      </c>
      <c r="CR153" s="18" t="str">
        <f t="shared" ref="CR153:CR216" si="245">VLOOKUP($B153,basicdata,93,FALSE)</f>
        <v>陈文惠</v>
      </c>
      <c r="CS153" s="26">
        <f t="shared" si="174"/>
        <v>0</v>
      </c>
      <c r="CT153" s="18" t="str">
        <f t="shared" ref="CT153:CT216" si="246">VLOOKUP($B153,basicdata,95,FALSE)</f>
        <v>田友米</v>
      </c>
      <c r="CU153" s="26">
        <f t="shared" si="175"/>
        <v>0</v>
      </c>
    </row>
    <row r="154" spans="1:99" s="2" customFormat="1" ht="15.75">
      <c r="A154" s="42" t="s">
        <v>891</v>
      </c>
      <c r="B154" s="40" t="s">
        <v>330</v>
      </c>
      <c r="C154" s="59" t="s">
        <v>44</v>
      </c>
      <c r="D154" s="9" t="s">
        <v>8</v>
      </c>
      <c r="E154" s="8" t="str">
        <f t="shared" si="194"/>
        <v/>
      </c>
      <c r="F154" s="9">
        <f t="shared" si="195"/>
        <v>1</v>
      </c>
      <c r="G154" s="10" t="str">
        <f t="shared" si="196"/>
        <v/>
      </c>
      <c r="H154" s="10">
        <f t="shared" si="197"/>
        <v>107</v>
      </c>
      <c r="I154" s="10">
        <f t="shared" si="198"/>
        <v>72</v>
      </c>
      <c r="J154" s="10">
        <f t="shared" si="199"/>
        <v>116</v>
      </c>
      <c r="K154" s="16">
        <f t="shared" si="200"/>
        <v>42</v>
      </c>
      <c r="L154" s="10">
        <f t="shared" si="201"/>
        <v>51.5</v>
      </c>
      <c r="M154" s="10">
        <f t="shared" si="202"/>
        <v>62</v>
      </c>
      <c r="N154" s="10">
        <f t="shared" si="203"/>
        <v>451</v>
      </c>
      <c r="O154" s="17" t="str">
        <f t="shared" si="204"/>
        <v>本科</v>
      </c>
      <c r="P154" s="18">
        <f>IF($D154="理科",IF(AND($N154&gt;=分数线!$C$2,$H154&gt;=分数线!$D$2),36,IF($H154&gt;=分数线!$D$2,18,0)),IF($D154="文科",IF(AND($N154&gt;=分数线!$C$3,$H154&gt;=分数线!$D$3),36,IF($H154&gt;=分数线!$D$3,18,0))))</f>
        <v>36</v>
      </c>
      <c r="Q154" s="18">
        <f>IF($D154="理科",IF(AND($N154&gt;=分数线!$C$2,I154&gt;=分数线!$E$2),36,IF(I154&gt;=分数线!$E$2,18,0)),IF($D154="文科",IF(AND($N154&gt;=分数线!$C$3,I154&gt;=分数线!$E$3),36,IF(I154&gt;=分数线!$E$3,18,0))))</f>
        <v>0</v>
      </c>
      <c r="R154" s="18">
        <f>IF($D154="理科",IF(AND($N154&gt;=分数线!$C$2,J154&gt;=分数线!$F$2),36,IF(J154&gt;=分数线!$F$2,18,0)),IF($D154="文科",IF(AND($N154&gt;=分数线!$C$3,J154&gt;=分数线!$F$3),36,IF(J154&gt;=分数线!$F$3,18,0))))</f>
        <v>36</v>
      </c>
      <c r="S154" s="18">
        <f>IF($D154="理科",IF(AND($N154&gt;=分数线!$C$2,K154&gt;=分数线!$G$2),36,IF(K154&gt;=分数线!$G$2,18,0)),IF($D154="文科",IF(AND($N154&gt;=分数线!$C$3,K154&gt;=分数线!$G$3),36,IF(K154&gt;=分数线!$G$3,18,0))))</f>
        <v>0</v>
      </c>
      <c r="T154" s="18">
        <f>IF($D154="理科",IF(AND($N154&gt;=分数线!$C$2,L154&gt;=分数线!$H$2),36,IF(L154&gt;=分数线!$H$2,18,0)),IF($D154="文科",IF(AND($N154&gt;=分数线!$C$3,L154&gt;=分数线!$H$3),36,IF(L154&gt;=分数线!$H$3,18,0))))</f>
        <v>0</v>
      </c>
      <c r="U154" s="18">
        <f>IF($D154="理科",IF(AND($N154&gt;=分数线!$C$2,M154&gt;=分数线!$I$2),36,IF(M154&gt;=分数线!$I$2,18,0)),IF($D154="文科",IF(AND($N154&gt;=分数线!$C$3,M154&gt;=分数线!$I$3),36,IF(M154&gt;=分数线!$I$3,18,0))))</f>
        <v>0</v>
      </c>
      <c r="V154" s="18">
        <f t="shared" si="205"/>
        <v>11</v>
      </c>
      <c r="W154" s="18" t="str">
        <f t="shared" si="206"/>
        <v>张玉婷</v>
      </c>
      <c r="X154" s="26">
        <f t="shared" ref="X154:X217" si="247">IF(C154="应届",P154*0.1,IF(C154="往届","","NULL"))</f>
        <v>3.6</v>
      </c>
      <c r="Y154" s="18" t="str">
        <f t="shared" si="207"/>
        <v>胡付松</v>
      </c>
      <c r="Z154" s="26">
        <f t="shared" ref="Z154:Z217" si="248">IF($C154="应届",$Q154*0.1,IF($C154="往届","","NULL"))</f>
        <v>0</v>
      </c>
      <c r="AA154" s="18" t="str">
        <f t="shared" si="208"/>
        <v>程长寿</v>
      </c>
      <c r="AB154" s="26">
        <f t="shared" si="176"/>
        <v>3.6</v>
      </c>
      <c r="AC154" s="18" t="str">
        <f t="shared" si="209"/>
        <v>郑永朝</v>
      </c>
      <c r="AD154" s="26">
        <f t="shared" si="177"/>
        <v>0</v>
      </c>
      <c r="AE154" s="18" t="str">
        <f t="shared" si="210"/>
        <v>叶仁群</v>
      </c>
      <c r="AF154" s="26">
        <f t="shared" si="178"/>
        <v>0</v>
      </c>
      <c r="AG154" s="18" t="str">
        <f t="shared" si="211"/>
        <v>辜英琼</v>
      </c>
      <c r="AH154" s="26">
        <f t="shared" si="179"/>
        <v>0</v>
      </c>
      <c r="AI154" s="18" t="str">
        <f t="shared" si="212"/>
        <v>11</v>
      </c>
      <c r="AJ154" s="18" t="str">
        <f t="shared" si="213"/>
        <v>张玉婷</v>
      </c>
      <c r="AK154" s="26">
        <f t="shared" ref="AK154:AK217" si="249">IF($C154="应届",$P154*0.1,IF($C154="往届","","NULL"))</f>
        <v>3.6</v>
      </c>
      <c r="AL154" s="18" t="str">
        <f t="shared" si="214"/>
        <v>胡付松</v>
      </c>
      <c r="AM154" s="26">
        <f t="shared" ref="AM154:AM217" si="250">IF($C154="应届",$Q154*0.1,IF($C154="往届","","NULL"))</f>
        <v>0</v>
      </c>
      <c r="AN154" s="18" t="str">
        <f t="shared" si="215"/>
        <v>程长寿</v>
      </c>
      <c r="AO154" s="26">
        <f t="shared" si="180"/>
        <v>3.6</v>
      </c>
      <c r="AP154" s="18" t="str">
        <f t="shared" si="216"/>
        <v>郑永朝</v>
      </c>
      <c r="AQ154" s="26">
        <f t="shared" si="181"/>
        <v>0</v>
      </c>
      <c r="AR154" s="18" t="str">
        <f t="shared" si="217"/>
        <v>叶仁群</v>
      </c>
      <c r="AS154" s="26">
        <f t="shared" si="182"/>
        <v>0</v>
      </c>
      <c r="AT154" s="18" t="str">
        <f t="shared" si="218"/>
        <v>辜英琼</v>
      </c>
      <c r="AU154" s="26">
        <f t="shared" si="183"/>
        <v>0</v>
      </c>
      <c r="AV154" s="18" t="str">
        <f t="shared" si="219"/>
        <v>11</v>
      </c>
      <c r="AW154" s="18" t="str">
        <f t="shared" si="220"/>
        <v>张玉婷</v>
      </c>
      <c r="AX154" s="26">
        <f t="shared" ref="AX154:AX217" si="251">IF($C154="应届",$P154*0.15,IF($C154="往届","","NULL"))</f>
        <v>5.3999999999999995</v>
      </c>
      <c r="AY154" s="18" t="str">
        <f t="shared" si="221"/>
        <v>胡付松</v>
      </c>
      <c r="AZ154" s="26">
        <f t="shared" si="192"/>
        <v>0</v>
      </c>
      <c r="BA154" s="18" t="str">
        <f t="shared" si="222"/>
        <v>程长寿</v>
      </c>
      <c r="BB154" s="26">
        <f t="shared" si="184"/>
        <v>5.4</v>
      </c>
      <c r="BC154" s="18" t="str">
        <f t="shared" si="223"/>
        <v>郑永朝</v>
      </c>
      <c r="BD154" s="26">
        <f t="shared" si="185"/>
        <v>0</v>
      </c>
      <c r="BE154" s="18" t="str">
        <f t="shared" si="224"/>
        <v>叶仁群</v>
      </c>
      <c r="BF154" s="26">
        <f t="shared" si="186"/>
        <v>0</v>
      </c>
      <c r="BG154" s="18" t="str">
        <f t="shared" si="225"/>
        <v>杨建</v>
      </c>
      <c r="BH154" s="26">
        <f t="shared" si="187"/>
        <v>0</v>
      </c>
      <c r="BI154" s="18">
        <f t="shared" si="226"/>
        <v>11</v>
      </c>
      <c r="BJ154" s="18" t="str">
        <f t="shared" si="227"/>
        <v>张玉婷</v>
      </c>
      <c r="BK154" s="26">
        <f t="shared" ref="BK154:BK217" si="252">IF($C154="应届",$P154*0.15,IF($C154="往届","","NULL"))</f>
        <v>5.3999999999999995</v>
      </c>
      <c r="BL154" s="18" t="str">
        <f t="shared" si="228"/>
        <v>胡付松</v>
      </c>
      <c r="BM154" s="26">
        <f t="shared" si="193"/>
        <v>0</v>
      </c>
      <c r="BN154" s="18" t="str">
        <f t="shared" si="229"/>
        <v>程长寿</v>
      </c>
      <c r="BO154" s="26">
        <f t="shared" si="188"/>
        <v>5.4</v>
      </c>
      <c r="BP154" s="18" t="str">
        <f t="shared" si="230"/>
        <v>郑永朝</v>
      </c>
      <c r="BQ154" s="26">
        <f t="shared" si="189"/>
        <v>0</v>
      </c>
      <c r="BR154" s="18" t="str">
        <f t="shared" si="231"/>
        <v>叶仁群</v>
      </c>
      <c r="BS154" s="26">
        <f t="shared" si="190"/>
        <v>0</v>
      </c>
      <c r="BT154" s="18" t="str">
        <f t="shared" si="232"/>
        <v>田友米</v>
      </c>
      <c r="BU154" s="26">
        <f t="shared" si="191"/>
        <v>0</v>
      </c>
      <c r="BV154" s="18">
        <f t="shared" si="233"/>
        <v>11</v>
      </c>
      <c r="BW154" s="18" t="str">
        <f t="shared" si="234"/>
        <v>张玉婷</v>
      </c>
      <c r="BX154" s="26">
        <f t="shared" ref="BX154:BX217" si="253">IF($C154="应届",$P154*0.25,IF($C154="往届",$P154*0.5,"NULL"))</f>
        <v>9</v>
      </c>
      <c r="BY154" s="18" t="str">
        <f t="shared" si="235"/>
        <v>胡付松</v>
      </c>
      <c r="BZ154" s="26">
        <f t="shared" ref="BZ154:BZ217" si="254">IF($C154="应届",$Q154*0.25,IF($C154="往届",$Q154*0.5,"NULL"))</f>
        <v>0</v>
      </c>
      <c r="CA154" s="18" t="str">
        <f t="shared" si="236"/>
        <v>程长寿</v>
      </c>
      <c r="CB154" s="26">
        <f t="shared" ref="CB154:CB217" si="255">IF($C154="应届",$R154*0.25,IF($C154="往届",$R154*0.5,"NULL"))</f>
        <v>9</v>
      </c>
      <c r="CC154" s="18" t="str">
        <f t="shared" si="237"/>
        <v>王友春</v>
      </c>
      <c r="CD154" s="26">
        <f t="shared" ref="CD154:CD217" si="256">IF($C154="应届",$S154*0.25,IF($C154="往届",$S154*0.5,"NULL"))</f>
        <v>0</v>
      </c>
      <c r="CE154" s="18" t="str">
        <f t="shared" si="238"/>
        <v>叶仁群</v>
      </c>
      <c r="CF154" s="26">
        <f t="shared" ref="CF154:CF217" si="257">IF($C154="应届",$T154*0.25,IF($C154="往届",$T154*0.5,"NULL"))</f>
        <v>0</v>
      </c>
      <c r="CG154" s="18" t="str">
        <f t="shared" si="239"/>
        <v>田友米</v>
      </c>
      <c r="CH154" s="26">
        <f t="shared" ref="CH154:CH217" si="258">IF($C154="应届",$U154*0.25,IF($C154="往届",$U154*0.5,"NULL"))</f>
        <v>0</v>
      </c>
      <c r="CI154" s="18">
        <f t="shared" si="240"/>
        <v>11</v>
      </c>
      <c r="CJ154" s="18" t="str">
        <f t="shared" si="241"/>
        <v>张玉婷</v>
      </c>
      <c r="CK154" s="26">
        <f t="shared" ref="CK154:CK217" si="259">IF($C154="应届",$P154*0.25,IF($C154="往届",$P154*0.5,"NULL"))</f>
        <v>9</v>
      </c>
      <c r="CL154" s="18" t="str">
        <f t="shared" si="242"/>
        <v>胡付松</v>
      </c>
      <c r="CM154" s="26">
        <f t="shared" ref="CM154:CM217" si="260">IF($C154="应届",$Q154*0.25,IF($C154="往届",$Q154*0.5,"NULL"))</f>
        <v>0</v>
      </c>
      <c r="CN154" s="18" t="str">
        <f t="shared" si="243"/>
        <v>程长寿</v>
      </c>
      <c r="CO154" s="26">
        <f t="shared" ref="CO154:CO217" si="261">IF($C154="应届",$R154*0.25,IF($C154="往届",$R154*0.5,"NULL"))</f>
        <v>9</v>
      </c>
      <c r="CP154" s="18" t="str">
        <f t="shared" si="244"/>
        <v>王友春</v>
      </c>
      <c r="CQ154" s="26">
        <f t="shared" ref="CQ154:CQ217" si="262">IF($C154="应届",$S154*0.25,IF($C154="往届",$S154*0.5,"NULL"))</f>
        <v>0</v>
      </c>
      <c r="CR154" s="18" t="str">
        <f t="shared" si="245"/>
        <v>叶仁群</v>
      </c>
      <c r="CS154" s="26">
        <f t="shared" ref="CS154:CS217" si="263">IF($C154="应届",$T154*0.25,IF($C154="往届",$T154*0.5,"NULL"))</f>
        <v>0</v>
      </c>
      <c r="CT154" s="18" t="str">
        <f t="shared" si="246"/>
        <v>田友米</v>
      </c>
      <c r="CU154" s="26">
        <f t="shared" ref="CU154:CU217" si="264">IF($C154="应届",$U154*0.25,IF($C154="往届",$U154*0.5,"NULL"))</f>
        <v>0</v>
      </c>
    </row>
    <row r="155" spans="1:99" s="2" customFormat="1" ht="15.75">
      <c r="A155" s="42" t="s">
        <v>892</v>
      </c>
      <c r="B155" s="40" t="s">
        <v>331</v>
      </c>
      <c r="C155" s="59" t="s">
        <v>44</v>
      </c>
      <c r="D155" s="9" t="s">
        <v>8</v>
      </c>
      <c r="E155" s="8" t="str">
        <f t="shared" si="194"/>
        <v/>
      </c>
      <c r="F155" s="9">
        <f t="shared" si="195"/>
        <v>1</v>
      </c>
      <c r="G155" s="10" t="str">
        <f t="shared" si="196"/>
        <v/>
      </c>
      <c r="H155" s="10">
        <f t="shared" si="197"/>
        <v>116</v>
      </c>
      <c r="I155" s="10">
        <f t="shared" si="198"/>
        <v>66</v>
      </c>
      <c r="J155" s="10">
        <f t="shared" si="199"/>
        <v>111</v>
      </c>
      <c r="K155" s="16">
        <f t="shared" si="200"/>
        <v>48.5</v>
      </c>
      <c r="L155" s="10">
        <f t="shared" si="201"/>
        <v>50</v>
      </c>
      <c r="M155" s="10">
        <f t="shared" si="202"/>
        <v>58</v>
      </c>
      <c r="N155" s="10">
        <f t="shared" si="203"/>
        <v>450</v>
      </c>
      <c r="O155" s="17" t="str">
        <f t="shared" si="204"/>
        <v>本科</v>
      </c>
      <c r="P155" s="18">
        <f>IF($D155="理科",IF(AND($N155&gt;=分数线!$C$2,$H155&gt;=分数线!$D$2),36,IF($H155&gt;=分数线!$D$2,18,0)),IF($D155="文科",IF(AND($N155&gt;=分数线!$C$3,$H155&gt;=分数线!$D$3),36,IF($H155&gt;=分数线!$D$3,18,0))))</f>
        <v>36</v>
      </c>
      <c r="Q155" s="18">
        <f>IF($D155="理科",IF(AND($N155&gt;=分数线!$C$2,I155&gt;=分数线!$E$2),36,IF(I155&gt;=分数线!$E$2,18,0)),IF($D155="文科",IF(AND($N155&gt;=分数线!$C$3,I155&gt;=分数线!$E$3),36,IF(I155&gt;=分数线!$E$3,18,0))))</f>
        <v>0</v>
      </c>
      <c r="R155" s="18">
        <f>IF($D155="理科",IF(AND($N155&gt;=分数线!$C$2,J155&gt;=分数线!$F$2),36,IF(J155&gt;=分数线!$F$2,18,0)),IF($D155="文科",IF(AND($N155&gt;=分数线!$C$3,J155&gt;=分数线!$F$3),36,IF(J155&gt;=分数线!$F$3,18,0))))</f>
        <v>36</v>
      </c>
      <c r="S155" s="18">
        <f>IF($D155="理科",IF(AND($N155&gt;=分数线!$C$2,K155&gt;=分数线!$G$2),36,IF(K155&gt;=分数线!$G$2,18,0)),IF($D155="文科",IF(AND($N155&gt;=分数线!$C$3,K155&gt;=分数线!$G$3),36,IF(K155&gt;=分数线!$G$3,18,0))))</f>
        <v>36</v>
      </c>
      <c r="T155" s="18">
        <f>IF($D155="理科",IF(AND($N155&gt;=分数线!$C$2,L155&gt;=分数线!$H$2),36,IF(L155&gt;=分数线!$H$2,18,0)),IF($D155="文科",IF(AND($N155&gt;=分数线!$C$3,L155&gt;=分数线!$H$3),36,IF(L155&gt;=分数线!$H$3,18,0))))</f>
        <v>0</v>
      </c>
      <c r="U155" s="18">
        <f>IF($D155="理科",IF(AND($N155&gt;=分数线!$C$2,M155&gt;=分数线!$I$2),36,IF(M155&gt;=分数线!$I$2,18,0)),IF($D155="文科",IF(AND($N155&gt;=分数线!$C$3,M155&gt;=分数线!$I$3),36,IF(M155&gt;=分数线!$I$3,18,0))))</f>
        <v>0</v>
      </c>
      <c r="V155" s="18">
        <f t="shared" si="205"/>
        <v>10</v>
      </c>
      <c r="W155" s="18" t="str">
        <f t="shared" si="206"/>
        <v>向美娟</v>
      </c>
      <c r="X155" s="26">
        <f t="shared" si="247"/>
        <v>3.6</v>
      </c>
      <c r="Y155" s="18" t="str">
        <f t="shared" si="207"/>
        <v>徐万雄</v>
      </c>
      <c r="Z155" s="26">
        <f t="shared" si="248"/>
        <v>0</v>
      </c>
      <c r="AA155" s="18" t="str">
        <f t="shared" si="208"/>
        <v>聂艳梅</v>
      </c>
      <c r="AB155" s="26">
        <f t="shared" si="176"/>
        <v>3.6</v>
      </c>
      <c r="AC155" s="18" t="str">
        <f t="shared" si="209"/>
        <v>郑永朝</v>
      </c>
      <c r="AD155" s="26">
        <f t="shared" si="177"/>
        <v>3.6</v>
      </c>
      <c r="AE155" s="18" t="str">
        <f t="shared" si="210"/>
        <v>陈文惠</v>
      </c>
      <c r="AF155" s="26">
        <f t="shared" si="178"/>
        <v>0</v>
      </c>
      <c r="AG155" s="18" t="str">
        <f t="shared" si="211"/>
        <v>田友米</v>
      </c>
      <c r="AH155" s="26">
        <f t="shared" si="179"/>
        <v>0</v>
      </c>
      <c r="AI155" s="18" t="str">
        <f t="shared" si="212"/>
        <v>10</v>
      </c>
      <c r="AJ155" s="18" t="str">
        <f t="shared" si="213"/>
        <v>向美娟</v>
      </c>
      <c r="AK155" s="26">
        <f t="shared" si="249"/>
        <v>3.6</v>
      </c>
      <c r="AL155" s="18" t="str">
        <f t="shared" si="214"/>
        <v>徐万雄</v>
      </c>
      <c r="AM155" s="26">
        <f t="shared" si="250"/>
        <v>0</v>
      </c>
      <c r="AN155" s="18" t="str">
        <f t="shared" si="215"/>
        <v>聂艳梅</v>
      </c>
      <c r="AO155" s="26">
        <f t="shared" si="180"/>
        <v>3.6</v>
      </c>
      <c r="AP155" s="18" t="str">
        <f t="shared" si="216"/>
        <v>郑永朝</v>
      </c>
      <c r="AQ155" s="26">
        <f t="shared" si="181"/>
        <v>3.6</v>
      </c>
      <c r="AR155" s="18" t="str">
        <f t="shared" si="217"/>
        <v>陈文惠</v>
      </c>
      <c r="AS155" s="26">
        <f t="shared" si="182"/>
        <v>0</v>
      </c>
      <c r="AT155" s="18" t="str">
        <f t="shared" si="218"/>
        <v>田友米</v>
      </c>
      <c r="AU155" s="26">
        <f t="shared" si="183"/>
        <v>0</v>
      </c>
      <c r="AV155" s="18" t="str">
        <f t="shared" si="219"/>
        <v>10</v>
      </c>
      <c r="AW155" s="18" t="str">
        <f t="shared" si="220"/>
        <v>向美娟</v>
      </c>
      <c r="AX155" s="26">
        <f t="shared" si="251"/>
        <v>5.3999999999999995</v>
      </c>
      <c r="AY155" s="18" t="str">
        <f t="shared" si="221"/>
        <v>徐万雄</v>
      </c>
      <c r="AZ155" s="26">
        <f t="shared" si="192"/>
        <v>0</v>
      </c>
      <c r="BA155" s="18" t="str">
        <f t="shared" si="222"/>
        <v>赵顺诚</v>
      </c>
      <c r="BB155" s="26">
        <f t="shared" si="184"/>
        <v>5.4</v>
      </c>
      <c r="BC155" s="18" t="str">
        <f t="shared" si="223"/>
        <v>王玉强</v>
      </c>
      <c r="BD155" s="26">
        <f t="shared" si="185"/>
        <v>5.4</v>
      </c>
      <c r="BE155" s="18" t="str">
        <f t="shared" si="224"/>
        <v>陈文惠</v>
      </c>
      <c r="BF155" s="26">
        <f t="shared" si="186"/>
        <v>0</v>
      </c>
      <c r="BG155" s="18" t="str">
        <f t="shared" si="225"/>
        <v>田友米</v>
      </c>
      <c r="BH155" s="26">
        <f t="shared" si="187"/>
        <v>0</v>
      </c>
      <c r="BI155" s="18">
        <f t="shared" si="226"/>
        <v>10</v>
      </c>
      <c r="BJ155" s="18" t="str">
        <f t="shared" si="227"/>
        <v>向美娟</v>
      </c>
      <c r="BK155" s="26">
        <f t="shared" si="252"/>
        <v>5.3999999999999995</v>
      </c>
      <c r="BL155" s="18" t="str">
        <f t="shared" si="228"/>
        <v>徐万雄</v>
      </c>
      <c r="BM155" s="26">
        <f t="shared" si="193"/>
        <v>0</v>
      </c>
      <c r="BN155" s="18" t="str">
        <f t="shared" si="229"/>
        <v>赵顺诚</v>
      </c>
      <c r="BO155" s="26">
        <f t="shared" si="188"/>
        <v>5.4</v>
      </c>
      <c r="BP155" s="18" t="str">
        <f t="shared" si="230"/>
        <v>郑永朝</v>
      </c>
      <c r="BQ155" s="26">
        <f t="shared" si="189"/>
        <v>5.4</v>
      </c>
      <c r="BR155" s="18" t="str">
        <f t="shared" si="231"/>
        <v>陈文惠</v>
      </c>
      <c r="BS155" s="26">
        <f t="shared" si="190"/>
        <v>0</v>
      </c>
      <c r="BT155" s="18" t="str">
        <f t="shared" si="232"/>
        <v>田友米</v>
      </c>
      <c r="BU155" s="26">
        <f t="shared" si="191"/>
        <v>0</v>
      </c>
      <c r="BV155" s="18">
        <f t="shared" si="233"/>
        <v>10</v>
      </c>
      <c r="BW155" s="18" t="str">
        <f t="shared" si="234"/>
        <v>向美娟</v>
      </c>
      <c r="BX155" s="26">
        <f t="shared" si="253"/>
        <v>9</v>
      </c>
      <c r="BY155" s="18" t="str">
        <f t="shared" si="235"/>
        <v>潘勇</v>
      </c>
      <c r="BZ155" s="26">
        <f t="shared" si="254"/>
        <v>0</v>
      </c>
      <c r="CA155" s="18" t="str">
        <f t="shared" si="236"/>
        <v>赵顺诚</v>
      </c>
      <c r="CB155" s="26">
        <f t="shared" si="255"/>
        <v>9</v>
      </c>
      <c r="CC155" s="18" t="str">
        <f t="shared" si="237"/>
        <v>王友春</v>
      </c>
      <c r="CD155" s="26">
        <f t="shared" si="256"/>
        <v>9</v>
      </c>
      <c r="CE155" s="18" t="str">
        <f t="shared" si="238"/>
        <v>陈文惠</v>
      </c>
      <c r="CF155" s="26">
        <f t="shared" si="257"/>
        <v>0</v>
      </c>
      <c r="CG155" s="18" t="str">
        <f t="shared" si="239"/>
        <v>田友米</v>
      </c>
      <c r="CH155" s="26">
        <f t="shared" si="258"/>
        <v>0</v>
      </c>
      <c r="CI155" s="18">
        <f t="shared" si="240"/>
        <v>10</v>
      </c>
      <c r="CJ155" s="18" t="str">
        <f t="shared" si="241"/>
        <v>向美娟</v>
      </c>
      <c r="CK155" s="26">
        <f t="shared" si="259"/>
        <v>9</v>
      </c>
      <c r="CL155" s="18" t="str">
        <f t="shared" si="242"/>
        <v>潘勇</v>
      </c>
      <c r="CM155" s="26">
        <f t="shared" si="260"/>
        <v>0</v>
      </c>
      <c r="CN155" s="18" t="str">
        <f t="shared" si="243"/>
        <v>赵顺诚</v>
      </c>
      <c r="CO155" s="26">
        <f t="shared" si="261"/>
        <v>9</v>
      </c>
      <c r="CP155" s="18" t="str">
        <f t="shared" si="244"/>
        <v>王友春</v>
      </c>
      <c r="CQ155" s="26">
        <f t="shared" si="262"/>
        <v>9</v>
      </c>
      <c r="CR155" s="18" t="str">
        <f t="shared" si="245"/>
        <v>陈文惠</v>
      </c>
      <c r="CS155" s="26">
        <f t="shared" si="263"/>
        <v>0</v>
      </c>
      <c r="CT155" s="18" t="str">
        <f t="shared" si="246"/>
        <v>田友米</v>
      </c>
      <c r="CU155" s="26">
        <f t="shared" si="264"/>
        <v>0</v>
      </c>
    </row>
    <row r="156" spans="1:99" s="2" customFormat="1" ht="15.75">
      <c r="A156" s="42" t="s">
        <v>893</v>
      </c>
      <c r="B156" s="40" t="s">
        <v>332</v>
      </c>
      <c r="C156" s="59" t="s">
        <v>44</v>
      </c>
      <c r="D156" s="9" t="s">
        <v>8</v>
      </c>
      <c r="E156" s="8" t="str">
        <f t="shared" si="194"/>
        <v/>
      </c>
      <c r="F156" s="9">
        <f t="shared" si="195"/>
        <v>0.6</v>
      </c>
      <c r="G156" s="10" t="str">
        <f t="shared" si="196"/>
        <v/>
      </c>
      <c r="H156" s="10">
        <f t="shared" si="197"/>
        <v>110</v>
      </c>
      <c r="I156" s="10">
        <f t="shared" si="198"/>
        <v>101</v>
      </c>
      <c r="J156" s="10">
        <f t="shared" si="199"/>
        <v>80</v>
      </c>
      <c r="K156" s="16">
        <f t="shared" si="200"/>
        <v>49</v>
      </c>
      <c r="L156" s="10">
        <f t="shared" si="201"/>
        <v>41</v>
      </c>
      <c r="M156" s="10">
        <f t="shared" si="202"/>
        <v>64</v>
      </c>
      <c r="N156" s="10">
        <f t="shared" si="203"/>
        <v>445</v>
      </c>
      <c r="O156" s="17" t="str">
        <f t="shared" si="204"/>
        <v>本科</v>
      </c>
      <c r="P156" s="18">
        <f>IF($D156="理科",IF(AND($N156&gt;=分数线!$C$2,$H156&gt;=分数线!$D$2),36,IF($H156&gt;=分数线!$D$2,18,0)),IF($D156="文科",IF(AND($N156&gt;=分数线!$C$3,$H156&gt;=分数线!$D$3),36,IF($H156&gt;=分数线!$D$3,18,0))))</f>
        <v>36</v>
      </c>
      <c r="Q156" s="18">
        <f>IF($D156="理科",IF(AND($N156&gt;=分数线!$C$2,I156&gt;=分数线!$E$2),36,IF(I156&gt;=分数线!$E$2,18,0)),IF($D156="文科",IF(AND($N156&gt;=分数线!$C$3,I156&gt;=分数线!$E$3),36,IF(I156&gt;=分数线!$E$3,18,0))))</f>
        <v>36</v>
      </c>
      <c r="R156" s="18">
        <f>IF($D156="理科",IF(AND($N156&gt;=分数线!$C$2,J156&gt;=分数线!$F$2),36,IF(J156&gt;=分数线!$F$2,18,0)),IF($D156="文科",IF(AND($N156&gt;=分数线!$C$3,J156&gt;=分数线!$F$3),36,IF(J156&gt;=分数线!$F$3,18,0))))</f>
        <v>0</v>
      </c>
      <c r="S156" s="18">
        <f>IF($D156="理科",IF(AND($N156&gt;=分数线!$C$2,K156&gt;=分数线!$G$2),36,IF(K156&gt;=分数线!$G$2,18,0)),IF($D156="文科",IF(AND($N156&gt;=分数线!$C$3,K156&gt;=分数线!$G$3),36,IF(K156&gt;=分数线!$G$3,18,0))))</f>
        <v>36</v>
      </c>
      <c r="T156" s="18">
        <f>IF($D156="理科",IF(AND($N156&gt;=分数线!$C$2,L156&gt;=分数线!$H$2),36,IF(L156&gt;=分数线!$H$2,18,0)),IF($D156="文科",IF(AND($N156&gt;=分数线!$C$3,L156&gt;=分数线!$H$3),36,IF(L156&gt;=分数线!$H$3,18,0))))</f>
        <v>0</v>
      </c>
      <c r="U156" s="18">
        <f>IF($D156="理科",IF(AND($N156&gt;=分数线!$C$2,M156&gt;=分数线!$I$2),36,IF(M156&gt;=分数线!$I$2,18,0)),IF($D156="文科",IF(AND($N156&gt;=分数线!$C$3,M156&gt;=分数线!$I$3),36,IF(M156&gt;=分数线!$I$3,18,0))))</f>
        <v>0</v>
      </c>
      <c r="V156" s="18">
        <f t="shared" si="205"/>
        <v>10</v>
      </c>
      <c r="W156" s="18" t="str">
        <f t="shared" si="206"/>
        <v>向美娟</v>
      </c>
      <c r="X156" s="26">
        <f t="shared" si="247"/>
        <v>3.6</v>
      </c>
      <c r="Y156" s="18" t="str">
        <f t="shared" si="207"/>
        <v>徐万雄</v>
      </c>
      <c r="Z156" s="26">
        <f t="shared" si="248"/>
        <v>3.6</v>
      </c>
      <c r="AA156" s="18" t="str">
        <f t="shared" si="208"/>
        <v>向翠琳</v>
      </c>
      <c r="AB156" s="26">
        <f t="shared" si="176"/>
        <v>0</v>
      </c>
      <c r="AC156" s="18" t="str">
        <f t="shared" si="209"/>
        <v>郑永朝</v>
      </c>
      <c r="AD156" s="26">
        <f t="shared" si="177"/>
        <v>3.6</v>
      </c>
      <c r="AE156" s="18" t="str">
        <f t="shared" si="210"/>
        <v>陈文惠</v>
      </c>
      <c r="AF156" s="26">
        <f t="shared" si="178"/>
        <v>0</v>
      </c>
      <c r="AG156" s="18" t="str">
        <f t="shared" si="211"/>
        <v>田友米</v>
      </c>
      <c r="AH156" s="26">
        <f t="shared" si="179"/>
        <v>0</v>
      </c>
      <c r="AI156" s="18" t="str">
        <f t="shared" si="212"/>
        <v>10</v>
      </c>
      <c r="AJ156" s="18" t="str">
        <f t="shared" si="213"/>
        <v>向美娟</v>
      </c>
      <c r="AK156" s="26">
        <f t="shared" si="249"/>
        <v>3.6</v>
      </c>
      <c r="AL156" s="18" t="str">
        <f t="shared" si="214"/>
        <v>徐万雄</v>
      </c>
      <c r="AM156" s="26">
        <f t="shared" si="250"/>
        <v>3.6</v>
      </c>
      <c r="AN156" s="18" t="str">
        <f t="shared" si="215"/>
        <v>向翠琳</v>
      </c>
      <c r="AO156" s="26">
        <f t="shared" si="180"/>
        <v>0</v>
      </c>
      <c r="AP156" s="18" t="str">
        <f t="shared" si="216"/>
        <v>郑永朝</v>
      </c>
      <c r="AQ156" s="26">
        <f t="shared" si="181"/>
        <v>3.6</v>
      </c>
      <c r="AR156" s="18" t="str">
        <f t="shared" si="217"/>
        <v>陈文惠</v>
      </c>
      <c r="AS156" s="26">
        <f t="shared" si="182"/>
        <v>0</v>
      </c>
      <c r="AT156" s="18" t="str">
        <f t="shared" si="218"/>
        <v>田友米</v>
      </c>
      <c r="AU156" s="26">
        <f t="shared" si="183"/>
        <v>0</v>
      </c>
      <c r="AV156" s="18" t="str">
        <f t="shared" si="219"/>
        <v>10</v>
      </c>
      <c r="AW156" s="18" t="str">
        <f t="shared" si="220"/>
        <v>向美娟</v>
      </c>
      <c r="AX156" s="26">
        <f t="shared" si="251"/>
        <v>5.3999999999999995</v>
      </c>
      <c r="AY156" s="18" t="str">
        <f t="shared" si="221"/>
        <v>徐万雄</v>
      </c>
      <c r="AZ156" s="26">
        <f t="shared" si="192"/>
        <v>5.3999999999999995</v>
      </c>
      <c r="BA156" s="18" t="str">
        <f t="shared" si="222"/>
        <v>赵顺诚</v>
      </c>
      <c r="BB156" s="26">
        <f t="shared" si="184"/>
        <v>0</v>
      </c>
      <c r="BC156" s="18" t="str">
        <f t="shared" si="223"/>
        <v>王玉强</v>
      </c>
      <c r="BD156" s="26">
        <f t="shared" si="185"/>
        <v>5.4</v>
      </c>
      <c r="BE156" s="18" t="str">
        <f t="shared" si="224"/>
        <v>陈文惠</v>
      </c>
      <c r="BF156" s="26">
        <f t="shared" si="186"/>
        <v>0</v>
      </c>
      <c r="BG156" s="18" t="str">
        <f t="shared" si="225"/>
        <v>田友米</v>
      </c>
      <c r="BH156" s="26">
        <f t="shared" si="187"/>
        <v>0</v>
      </c>
      <c r="BI156" s="18">
        <f t="shared" si="226"/>
        <v>10</v>
      </c>
      <c r="BJ156" s="18" t="str">
        <f t="shared" si="227"/>
        <v>向美娟</v>
      </c>
      <c r="BK156" s="26">
        <f t="shared" si="252"/>
        <v>5.3999999999999995</v>
      </c>
      <c r="BL156" s="18" t="str">
        <f t="shared" si="228"/>
        <v>徐万雄</v>
      </c>
      <c r="BM156" s="26">
        <f t="shared" si="193"/>
        <v>5.3999999999999995</v>
      </c>
      <c r="BN156" s="18" t="str">
        <f t="shared" si="229"/>
        <v>赵顺诚</v>
      </c>
      <c r="BO156" s="26">
        <f t="shared" si="188"/>
        <v>0</v>
      </c>
      <c r="BP156" s="18" t="str">
        <f t="shared" si="230"/>
        <v>郑永朝</v>
      </c>
      <c r="BQ156" s="26">
        <f t="shared" si="189"/>
        <v>5.4</v>
      </c>
      <c r="BR156" s="18" t="str">
        <f t="shared" si="231"/>
        <v>陈文惠</v>
      </c>
      <c r="BS156" s="26">
        <f t="shared" si="190"/>
        <v>0</v>
      </c>
      <c r="BT156" s="18" t="str">
        <f t="shared" si="232"/>
        <v>田友米</v>
      </c>
      <c r="BU156" s="26">
        <f t="shared" si="191"/>
        <v>0</v>
      </c>
      <c r="BV156" s="18">
        <f t="shared" si="233"/>
        <v>10</v>
      </c>
      <c r="BW156" s="18" t="str">
        <f t="shared" si="234"/>
        <v>向美娟</v>
      </c>
      <c r="BX156" s="26">
        <f t="shared" si="253"/>
        <v>9</v>
      </c>
      <c r="BY156" s="18" t="str">
        <f t="shared" si="235"/>
        <v>潘勇</v>
      </c>
      <c r="BZ156" s="26">
        <f t="shared" si="254"/>
        <v>9</v>
      </c>
      <c r="CA156" s="18" t="str">
        <f t="shared" si="236"/>
        <v>赵顺诚</v>
      </c>
      <c r="CB156" s="26">
        <f t="shared" si="255"/>
        <v>0</v>
      </c>
      <c r="CC156" s="18" t="str">
        <f t="shared" si="237"/>
        <v>王友春</v>
      </c>
      <c r="CD156" s="26">
        <f t="shared" si="256"/>
        <v>9</v>
      </c>
      <c r="CE156" s="18" t="str">
        <f t="shared" si="238"/>
        <v>陈文惠</v>
      </c>
      <c r="CF156" s="26">
        <f t="shared" si="257"/>
        <v>0</v>
      </c>
      <c r="CG156" s="18" t="str">
        <f t="shared" si="239"/>
        <v>田友米</v>
      </c>
      <c r="CH156" s="26">
        <f t="shared" si="258"/>
        <v>0</v>
      </c>
      <c r="CI156" s="18">
        <f t="shared" si="240"/>
        <v>10</v>
      </c>
      <c r="CJ156" s="18" t="str">
        <f t="shared" si="241"/>
        <v>向美娟</v>
      </c>
      <c r="CK156" s="26">
        <f t="shared" si="259"/>
        <v>9</v>
      </c>
      <c r="CL156" s="18" t="str">
        <f t="shared" si="242"/>
        <v>潘勇</v>
      </c>
      <c r="CM156" s="26">
        <f t="shared" si="260"/>
        <v>9</v>
      </c>
      <c r="CN156" s="18" t="str">
        <f t="shared" si="243"/>
        <v>赵顺诚</v>
      </c>
      <c r="CO156" s="26">
        <f t="shared" si="261"/>
        <v>0</v>
      </c>
      <c r="CP156" s="18" t="str">
        <f t="shared" si="244"/>
        <v>王友春</v>
      </c>
      <c r="CQ156" s="26">
        <f t="shared" si="262"/>
        <v>9</v>
      </c>
      <c r="CR156" s="18" t="str">
        <f t="shared" si="245"/>
        <v>陈文惠</v>
      </c>
      <c r="CS156" s="26">
        <f t="shared" si="263"/>
        <v>0</v>
      </c>
      <c r="CT156" s="18" t="str">
        <f t="shared" si="246"/>
        <v>田友米</v>
      </c>
      <c r="CU156" s="26">
        <f t="shared" si="264"/>
        <v>0</v>
      </c>
    </row>
    <row r="157" spans="1:99" s="2" customFormat="1" ht="15.75">
      <c r="A157" s="42" t="s">
        <v>894</v>
      </c>
      <c r="B157" s="40" t="s">
        <v>333</v>
      </c>
      <c r="C157" s="59" t="s">
        <v>44</v>
      </c>
      <c r="D157" s="9" t="s">
        <v>8</v>
      </c>
      <c r="E157" s="8" t="str">
        <f t="shared" si="194"/>
        <v/>
      </c>
      <c r="F157" s="9">
        <f t="shared" si="195"/>
        <v>1</v>
      </c>
      <c r="G157" s="10" t="str">
        <f t="shared" si="196"/>
        <v/>
      </c>
      <c r="H157" s="10">
        <f t="shared" si="197"/>
        <v>101</v>
      </c>
      <c r="I157" s="10">
        <f t="shared" si="198"/>
        <v>71</v>
      </c>
      <c r="J157" s="10">
        <f t="shared" si="199"/>
        <v>91</v>
      </c>
      <c r="K157" s="16">
        <f t="shared" si="200"/>
        <v>56</v>
      </c>
      <c r="L157" s="10">
        <f t="shared" si="201"/>
        <v>62.5</v>
      </c>
      <c r="M157" s="10">
        <f t="shared" si="202"/>
        <v>61</v>
      </c>
      <c r="N157" s="10">
        <f t="shared" si="203"/>
        <v>443</v>
      </c>
      <c r="O157" s="17" t="str">
        <f t="shared" si="204"/>
        <v>本科</v>
      </c>
      <c r="P157" s="18">
        <f>IF($D157="理科",IF(AND($N157&gt;=分数线!$C$2,$H157&gt;=分数线!$D$2),36,IF($H157&gt;=分数线!$D$2,18,0)),IF($D157="文科",IF(AND($N157&gt;=分数线!$C$3,$H157&gt;=分数线!$D$3),36,IF($H157&gt;=分数线!$D$3,18,0))))</f>
        <v>0</v>
      </c>
      <c r="Q157" s="18">
        <f>IF($D157="理科",IF(AND($N157&gt;=分数线!$C$2,I157&gt;=分数线!$E$2),36,IF(I157&gt;=分数线!$E$2,18,0)),IF($D157="文科",IF(AND($N157&gt;=分数线!$C$3,I157&gt;=分数线!$E$3),36,IF(I157&gt;=分数线!$E$3,18,0))))</f>
        <v>0</v>
      </c>
      <c r="R157" s="18">
        <f>IF($D157="理科",IF(AND($N157&gt;=分数线!$C$2,J157&gt;=分数线!$F$2),36,IF(J157&gt;=分数线!$F$2,18,0)),IF($D157="文科",IF(AND($N157&gt;=分数线!$C$3,J157&gt;=分数线!$F$3),36,IF(J157&gt;=分数线!$F$3,18,0))))</f>
        <v>36</v>
      </c>
      <c r="S157" s="18">
        <f>IF($D157="理科",IF(AND($N157&gt;=分数线!$C$2,K157&gt;=分数线!$G$2),36,IF(K157&gt;=分数线!$G$2,18,0)),IF($D157="文科",IF(AND($N157&gt;=分数线!$C$3,K157&gt;=分数线!$G$3),36,IF(K157&gt;=分数线!$G$3,18,0))))</f>
        <v>36</v>
      </c>
      <c r="T157" s="18">
        <f>IF($D157="理科",IF(AND($N157&gt;=分数线!$C$2,L157&gt;=分数线!$H$2),36,IF(L157&gt;=分数线!$H$2,18,0)),IF($D157="文科",IF(AND($N157&gt;=分数线!$C$3,L157&gt;=分数线!$H$3),36,IF(L157&gt;=分数线!$H$3,18,0))))</f>
        <v>36</v>
      </c>
      <c r="U157" s="18">
        <f>IF($D157="理科",IF(AND($N157&gt;=分数线!$C$2,M157&gt;=分数线!$I$2),36,IF(M157&gt;=分数线!$I$2,18,0)),IF($D157="文科",IF(AND($N157&gt;=分数线!$C$3,M157&gt;=分数线!$I$3),36,IF(M157&gt;=分数线!$I$3,18,0))))</f>
        <v>0</v>
      </c>
      <c r="V157" s="18">
        <f t="shared" si="205"/>
        <v>12</v>
      </c>
      <c r="W157" s="18" t="str">
        <f t="shared" si="206"/>
        <v>何苗</v>
      </c>
      <c r="X157" s="26">
        <f t="shared" si="247"/>
        <v>0</v>
      </c>
      <c r="Y157" s="18" t="str">
        <f t="shared" si="207"/>
        <v>黄金华</v>
      </c>
      <c r="Z157" s="26">
        <f t="shared" si="248"/>
        <v>0</v>
      </c>
      <c r="AA157" s="18" t="str">
        <f t="shared" si="208"/>
        <v>向翠琳</v>
      </c>
      <c r="AB157" s="26">
        <f t="shared" si="176"/>
        <v>3.6</v>
      </c>
      <c r="AC157" s="18" t="str">
        <f t="shared" si="209"/>
        <v>兰阿布</v>
      </c>
      <c r="AD157" s="26">
        <f t="shared" si="177"/>
        <v>3.6</v>
      </c>
      <c r="AE157" s="18" t="str">
        <f t="shared" si="210"/>
        <v>郑富全</v>
      </c>
      <c r="AF157" s="26">
        <f t="shared" si="178"/>
        <v>3.6</v>
      </c>
      <c r="AG157" s="18" t="str">
        <f t="shared" si="211"/>
        <v>卢祥</v>
      </c>
      <c r="AH157" s="26">
        <f t="shared" si="179"/>
        <v>0</v>
      </c>
      <c r="AI157" s="18" t="str">
        <f t="shared" si="212"/>
        <v>12</v>
      </c>
      <c r="AJ157" s="18" t="str">
        <f t="shared" si="213"/>
        <v>何苗</v>
      </c>
      <c r="AK157" s="26">
        <f t="shared" si="249"/>
        <v>0</v>
      </c>
      <c r="AL157" s="18" t="str">
        <f t="shared" si="214"/>
        <v>黄金华</v>
      </c>
      <c r="AM157" s="26">
        <f t="shared" si="250"/>
        <v>0</v>
      </c>
      <c r="AN157" s="18" t="str">
        <f t="shared" si="215"/>
        <v>向翠琳</v>
      </c>
      <c r="AO157" s="26">
        <f t="shared" si="180"/>
        <v>3.6</v>
      </c>
      <c r="AP157" s="18" t="str">
        <f t="shared" si="216"/>
        <v>兰阿布</v>
      </c>
      <c r="AQ157" s="26">
        <f t="shared" si="181"/>
        <v>3.6</v>
      </c>
      <c r="AR157" s="18" t="str">
        <f t="shared" si="217"/>
        <v>郑富全</v>
      </c>
      <c r="AS157" s="26">
        <f t="shared" si="182"/>
        <v>3.6</v>
      </c>
      <c r="AT157" s="18" t="str">
        <f t="shared" si="218"/>
        <v>卢祥</v>
      </c>
      <c r="AU157" s="26">
        <f t="shared" si="183"/>
        <v>0</v>
      </c>
      <c r="AV157" s="18" t="str">
        <f t="shared" si="219"/>
        <v>12</v>
      </c>
      <c r="AW157" s="18" t="str">
        <f t="shared" si="220"/>
        <v>朱霞</v>
      </c>
      <c r="AX157" s="26">
        <f t="shared" si="251"/>
        <v>0</v>
      </c>
      <c r="AY157" s="18" t="str">
        <f t="shared" si="221"/>
        <v>黄金华</v>
      </c>
      <c r="AZ157" s="26">
        <f t="shared" si="192"/>
        <v>0</v>
      </c>
      <c r="BA157" s="18" t="str">
        <f t="shared" si="222"/>
        <v>程长寿</v>
      </c>
      <c r="BB157" s="26">
        <f t="shared" si="184"/>
        <v>5.4</v>
      </c>
      <c r="BC157" s="18" t="str">
        <f t="shared" si="223"/>
        <v>兰阿布</v>
      </c>
      <c r="BD157" s="26">
        <f t="shared" si="185"/>
        <v>5.4</v>
      </c>
      <c r="BE157" s="18" t="str">
        <f t="shared" si="224"/>
        <v>郑富全</v>
      </c>
      <c r="BF157" s="26">
        <f t="shared" si="186"/>
        <v>5.4</v>
      </c>
      <c r="BG157" s="18" t="str">
        <f t="shared" si="225"/>
        <v>卢祥</v>
      </c>
      <c r="BH157" s="26">
        <f t="shared" si="187"/>
        <v>0</v>
      </c>
      <c r="BI157" s="18">
        <f t="shared" si="226"/>
        <v>12</v>
      </c>
      <c r="BJ157" s="18" t="str">
        <f t="shared" si="227"/>
        <v>朱霞</v>
      </c>
      <c r="BK157" s="26">
        <f t="shared" si="252"/>
        <v>0</v>
      </c>
      <c r="BL157" s="18" t="str">
        <f t="shared" si="228"/>
        <v>黄金华</v>
      </c>
      <c r="BM157" s="26">
        <f t="shared" si="193"/>
        <v>0</v>
      </c>
      <c r="BN157" s="18" t="str">
        <f t="shared" si="229"/>
        <v>程长寿</v>
      </c>
      <c r="BO157" s="26">
        <f t="shared" si="188"/>
        <v>5.4</v>
      </c>
      <c r="BP157" s="18" t="str">
        <f t="shared" si="230"/>
        <v>兰阿布</v>
      </c>
      <c r="BQ157" s="26">
        <f t="shared" si="189"/>
        <v>5.4</v>
      </c>
      <c r="BR157" s="18" t="str">
        <f t="shared" si="231"/>
        <v>郑富全</v>
      </c>
      <c r="BS157" s="26">
        <f t="shared" si="190"/>
        <v>5.4</v>
      </c>
      <c r="BT157" s="18" t="str">
        <f t="shared" si="232"/>
        <v>卢祥</v>
      </c>
      <c r="BU157" s="26">
        <f t="shared" si="191"/>
        <v>0</v>
      </c>
      <c r="BV157" s="18">
        <f t="shared" si="233"/>
        <v>12</v>
      </c>
      <c r="BW157" s="18" t="str">
        <f t="shared" si="234"/>
        <v>朱霞</v>
      </c>
      <c r="BX157" s="26">
        <f t="shared" si="253"/>
        <v>0</v>
      </c>
      <c r="BY157" s="18" t="str">
        <f t="shared" si="235"/>
        <v>黄金华</v>
      </c>
      <c r="BZ157" s="26">
        <f t="shared" si="254"/>
        <v>0</v>
      </c>
      <c r="CA157" s="18" t="str">
        <f t="shared" si="236"/>
        <v>程长寿</v>
      </c>
      <c r="CB157" s="26">
        <f t="shared" si="255"/>
        <v>9</v>
      </c>
      <c r="CC157" s="18" t="str">
        <f t="shared" si="237"/>
        <v>兰阿布</v>
      </c>
      <c r="CD157" s="26">
        <f t="shared" si="256"/>
        <v>9</v>
      </c>
      <c r="CE157" s="18" t="str">
        <f t="shared" si="238"/>
        <v>郑富全</v>
      </c>
      <c r="CF157" s="26">
        <f t="shared" si="257"/>
        <v>9</v>
      </c>
      <c r="CG157" s="18" t="str">
        <f t="shared" si="239"/>
        <v>卢祥</v>
      </c>
      <c r="CH157" s="26">
        <f t="shared" si="258"/>
        <v>0</v>
      </c>
      <c r="CI157" s="18">
        <f t="shared" si="240"/>
        <v>12</v>
      </c>
      <c r="CJ157" s="18" t="str">
        <f t="shared" si="241"/>
        <v>朱霞</v>
      </c>
      <c r="CK157" s="26">
        <f t="shared" si="259"/>
        <v>0</v>
      </c>
      <c r="CL157" s="18" t="str">
        <f t="shared" si="242"/>
        <v>黄金华</v>
      </c>
      <c r="CM157" s="26">
        <f t="shared" si="260"/>
        <v>0</v>
      </c>
      <c r="CN157" s="18" t="str">
        <f t="shared" si="243"/>
        <v>程长寿</v>
      </c>
      <c r="CO157" s="26">
        <f t="shared" si="261"/>
        <v>9</v>
      </c>
      <c r="CP157" s="18" t="str">
        <f t="shared" si="244"/>
        <v>兰阿布</v>
      </c>
      <c r="CQ157" s="26">
        <f t="shared" si="262"/>
        <v>9</v>
      </c>
      <c r="CR157" s="18" t="str">
        <f t="shared" si="245"/>
        <v>郑富全</v>
      </c>
      <c r="CS157" s="26">
        <f t="shared" si="263"/>
        <v>9</v>
      </c>
      <c r="CT157" s="18" t="str">
        <f t="shared" si="246"/>
        <v>卢祥</v>
      </c>
      <c r="CU157" s="26">
        <f t="shared" si="264"/>
        <v>0</v>
      </c>
    </row>
    <row r="158" spans="1:99" s="2" customFormat="1" ht="15.75">
      <c r="A158" s="42" t="s">
        <v>63</v>
      </c>
      <c r="B158" s="40" t="s">
        <v>334</v>
      </c>
      <c r="C158" s="59" t="s">
        <v>44</v>
      </c>
      <c r="D158" s="9" t="s">
        <v>8</v>
      </c>
      <c r="E158" s="8" t="str">
        <f t="shared" si="194"/>
        <v/>
      </c>
      <c r="F158" s="9">
        <f t="shared" si="195"/>
        <v>1</v>
      </c>
      <c r="G158" s="10" t="str">
        <f t="shared" si="196"/>
        <v/>
      </c>
      <c r="H158" s="10">
        <f t="shared" si="197"/>
        <v>104</v>
      </c>
      <c r="I158" s="10">
        <f t="shared" si="198"/>
        <v>75</v>
      </c>
      <c r="J158" s="10">
        <f t="shared" si="199"/>
        <v>100</v>
      </c>
      <c r="K158" s="16">
        <f t="shared" si="200"/>
        <v>45.5</v>
      </c>
      <c r="L158" s="10">
        <f t="shared" si="201"/>
        <v>49.5</v>
      </c>
      <c r="M158" s="10">
        <f t="shared" si="202"/>
        <v>69</v>
      </c>
      <c r="N158" s="10">
        <f t="shared" si="203"/>
        <v>443</v>
      </c>
      <c r="O158" s="17" t="str">
        <f t="shared" si="204"/>
        <v>本科</v>
      </c>
      <c r="P158" s="18">
        <f>IF($D158="理科",IF(AND($N158&gt;=分数线!$C$2,$H158&gt;=分数线!$D$2),36,IF($H158&gt;=分数线!$D$2,18,0)),IF($D158="文科",IF(AND($N158&gt;=分数线!$C$3,$H158&gt;=分数线!$D$3),36,IF($H158&gt;=分数线!$D$3,18,0))))</f>
        <v>36</v>
      </c>
      <c r="Q158" s="18">
        <f>IF($D158="理科",IF(AND($N158&gt;=分数线!$C$2,I158&gt;=分数线!$E$2),36,IF(I158&gt;=分数线!$E$2,18,0)),IF($D158="文科",IF(AND($N158&gt;=分数线!$C$3,I158&gt;=分数线!$E$3),36,IF(I158&gt;=分数线!$E$3,18,0))))</f>
        <v>36</v>
      </c>
      <c r="R158" s="18">
        <f>IF($D158="理科",IF(AND($N158&gt;=分数线!$C$2,J158&gt;=分数线!$F$2),36,IF(J158&gt;=分数线!$F$2,18,0)),IF($D158="文科",IF(AND($N158&gt;=分数线!$C$3,J158&gt;=分数线!$F$3),36,IF(J158&gt;=分数线!$F$3,18,0))))</f>
        <v>36</v>
      </c>
      <c r="S158" s="18">
        <f>IF($D158="理科",IF(AND($N158&gt;=分数线!$C$2,K158&gt;=分数线!$G$2),36,IF(K158&gt;=分数线!$G$2,18,0)),IF($D158="文科",IF(AND($N158&gt;=分数线!$C$3,K158&gt;=分数线!$G$3),36,IF(K158&gt;=分数线!$G$3,18,0))))</f>
        <v>0</v>
      </c>
      <c r="T158" s="18">
        <f>IF($D158="理科",IF(AND($N158&gt;=分数线!$C$2,L158&gt;=分数线!$H$2),36,IF(L158&gt;=分数线!$H$2,18,0)),IF($D158="文科",IF(AND($N158&gt;=分数线!$C$3,L158&gt;=分数线!$H$3),36,IF(L158&gt;=分数线!$H$3,18,0))))</f>
        <v>0</v>
      </c>
      <c r="U158" s="18">
        <f>IF($D158="理科",IF(AND($N158&gt;=分数线!$C$2,M158&gt;=分数线!$I$2),36,IF(M158&gt;=分数线!$I$2,18,0)),IF($D158="文科",IF(AND($N158&gt;=分数线!$C$3,M158&gt;=分数线!$I$3),36,IF(M158&gt;=分数线!$I$3,18,0))))</f>
        <v>36</v>
      </c>
      <c r="V158" s="18">
        <f t="shared" si="205"/>
        <v>12</v>
      </c>
      <c r="W158" s="18" t="str">
        <f t="shared" si="206"/>
        <v>何苗</v>
      </c>
      <c r="X158" s="26">
        <f t="shared" si="247"/>
        <v>3.6</v>
      </c>
      <c r="Y158" s="18" t="str">
        <f t="shared" si="207"/>
        <v>黄金华</v>
      </c>
      <c r="Z158" s="26">
        <f t="shared" si="248"/>
        <v>3.6</v>
      </c>
      <c r="AA158" s="18" t="str">
        <f t="shared" si="208"/>
        <v>程长寿</v>
      </c>
      <c r="AB158" s="26">
        <f t="shared" si="176"/>
        <v>3.6</v>
      </c>
      <c r="AC158" s="18" t="str">
        <f t="shared" si="209"/>
        <v>兰阿布</v>
      </c>
      <c r="AD158" s="26">
        <f t="shared" si="177"/>
        <v>0</v>
      </c>
      <c r="AE158" s="18" t="str">
        <f t="shared" si="210"/>
        <v>郑富全</v>
      </c>
      <c r="AF158" s="26">
        <f t="shared" si="178"/>
        <v>0</v>
      </c>
      <c r="AG158" s="18" t="str">
        <f t="shared" si="211"/>
        <v>卢祥</v>
      </c>
      <c r="AH158" s="26">
        <f t="shared" si="179"/>
        <v>3.6</v>
      </c>
      <c r="AI158" s="18" t="str">
        <f t="shared" si="212"/>
        <v>12</v>
      </c>
      <c r="AJ158" s="18" t="str">
        <f t="shared" si="213"/>
        <v>何苗</v>
      </c>
      <c r="AK158" s="26">
        <f t="shared" si="249"/>
        <v>3.6</v>
      </c>
      <c r="AL158" s="18" t="str">
        <f t="shared" si="214"/>
        <v>黄金华</v>
      </c>
      <c r="AM158" s="26">
        <f t="shared" si="250"/>
        <v>3.6</v>
      </c>
      <c r="AN158" s="18" t="str">
        <f t="shared" si="215"/>
        <v>程长寿</v>
      </c>
      <c r="AO158" s="26">
        <f t="shared" si="180"/>
        <v>3.6</v>
      </c>
      <c r="AP158" s="18" t="str">
        <f t="shared" si="216"/>
        <v>兰阿布</v>
      </c>
      <c r="AQ158" s="26">
        <f t="shared" si="181"/>
        <v>0</v>
      </c>
      <c r="AR158" s="18" t="str">
        <f t="shared" si="217"/>
        <v>郑富全</v>
      </c>
      <c r="AS158" s="26">
        <f t="shared" si="182"/>
        <v>0</v>
      </c>
      <c r="AT158" s="18" t="str">
        <f t="shared" si="218"/>
        <v>卢祥</v>
      </c>
      <c r="AU158" s="26">
        <f t="shared" si="183"/>
        <v>3.6</v>
      </c>
      <c r="AV158" s="18" t="str">
        <f t="shared" si="219"/>
        <v>12</v>
      </c>
      <c r="AW158" s="18" t="str">
        <f t="shared" si="220"/>
        <v>朱霞</v>
      </c>
      <c r="AX158" s="26">
        <f t="shared" si="251"/>
        <v>5.3999999999999995</v>
      </c>
      <c r="AY158" s="18" t="str">
        <f t="shared" si="221"/>
        <v>黄金华</v>
      </c>
      <c r="AZ158" s="26">
        <f t="shared" si="192"/>
        <v>5.3999999999999995</v>
      </c>
      <c r="BA158" s="18" t="str">
        <f t="shared" si="222"/>
        <v>程长寿</v>
      </c>
      <c r="BB158" s="26">
        <f t="shared" si="184"/>
        <v>5.4</v>
      </c>
      <c r="BC158" s="18" t="str">
        <f t="shared" si="223"/>
        <v>兰阿布</v>
      </c>
      <c r="BD158" s="26">
        <f t="shared" si="185"/>
        <v>0</v>
      </c>
      <c r="BE158" s="18" t="str">
        <f t="shared" si="224"/>
        <v>郑富全</v>
      </c>
      <c r="BF158" s="26">
        <f t="shared" si="186"/>
        <v>0</v>
      </c>
      <c r="BG158" s="18" t="str">
        <f t="shared" si="225"/>
        <v>卢祥</v>
      </c>
      <c r="BH158" s="26">
        <f t="shared" si="187"/>
        <v>5.4</v>
      </c>
      <c r="BI158" s="18">
        <f t="shared" si="226"/>
        <v>12</v>
      </c>
      <c r="BJ158" s="18" t="str">
        <f t="shared" si="227"/>
        <v>朱霞</v>
      </c>
      <c r="BK158" s="26">
        <f t="shared" si="252"/>
        <v>5.3999999999999995</v>
      </c>
      <c r="BL158" s="18" t="str">
        <f t="shared" si="228"/>
        <v>黄金华</v>
      </c>
      <c r="BM158" s="26">
        <f t="shared" si="193"/>
        <v>5.3999999999999995</v>
      </c>
      <c r="BN158" s="18" t="str">
        <f t="shared" si="229"/>
        <v>程长寿</v>
      </c>
      <c r="BO158" s="26">
        <f t="shared" si="188"/>
        <v>5.4</v>
      </c>
      <c r="BP158" s="18" t="str">
        <f t="shared" si="230"/>
        <v>兰阿布</v>
      </c>
      <c r="BQ158" s="26">
        <f t="shared" si="189"/>
        <v>0</v>
      </c>
      <c r="BR158" s="18" t="str">
        <f t="shared" si="231"/>
        <v>郑富全</v>
      </c>
      <c r="BS158" s="26">
        <f t="shared" si="190"/>
        <v>0</v>
      </c>
      <c r="BT158" s="18" t="str">
        <f t="shared" si="232"/>
        <v>卢祥</v>
      </c>
      <c r="BU158" s="26">
        <f t="shared" si="191"/>
        <v>5.4</v>
      </c>
      <c r="BV158" s="18">
        <f t="shared" si="233"/>
        <v>12</v>
      </c>
      <c r="BW158" s="18" t="str">
        <f t="shared" si="234"/>
        <v>朱霞</v>
      </c>
      <c r="BX158" s="26">
        <f t="shared" si="253"/>
        <v>9</v>
      </c>
      <c r="BY158" s="18" t="str">
        <f t="shared" si="235"/>
        <v>黄金华</v>
      </c>
      <c r="BZ158" s="26">
        <f t="shared" si="254"/>
        <v>9</v>
      </c>
      <c r="CA158" s="18" t="str">
        <f t="shared" si="236"/>
        <v>程长寿</v>
      </c>
      <c r="CB158" s="26">
        <f t="shared" si="255"/>
        <v>9</v>
      </c>
      <c r="CC158" s="18" t="str">
        <f t="shared" si="237"/>
        <v>兰阿布</v>
      </c>
      <c r="CD158" s="26">
        <f t="shared" si="256"/>
        <v>0</v>
      </c>
      <c r="CE158" s="18" t="str">
        <f t="shared" si="238"/>
        <v>郑富全</v>
      </c>
      <c r="CF158" s="26">
        <f t="shared" si="257"/>
        <v>0</v>
      </c>
      <c r="CG158" s="18" t="str">
        <f t="shared" si="239"/>
        <v>卢祥</v>
      </c>
      <c r="CH158" s="26">
        <f t="shared" si="258"/>
        <v>9</v>
      </c>
      <c r="CI158" s="18">
        <f t="shared" si="240"/>
        <v>12</v>
      </c>
      <c r="CJ158" s="18" t="str">
        <f t="shared" si="241"/>
        <v>朱霞</v>
      </c>
      <c r="CK158" s="26">
        <f t="shared" si="259"/>
        <v>9</v>
      </c>
      <c r="CL158" s="18" t="str">
        <f t="shared" si="242"/>
        <v>黄金华</v>
      </c>
      <c r="CM158" s="26">
        <f t="shared" si="260"/>
        <v>9</v>
      </c>
      <c r="CN158" s="18" t="str">
        <f t="shared" si="243"/>
        <v>程长寿</v>
      </c>
      <c r="CO158" s="26">
        <f t="shared" si="261"/>
        <v>9</v>
      </c>
      <c r="CP158" s="18" t="str">
        <f t="shared" si="244"/>
        <v>兰阿布</v>
      </c>
      <c r="CQ158" s="26">
        <f t="shared" si="262"/>
        <v>0</v>
      </c>
      <c r="CR158" s="18" t="str">
        <f t="shared" si="245"/>
        <v>郑富全</v>
      </c>
      <c r="CS158" s="26">
        <f t="shared" si="263"/>
        <v>0</v>
      </c>
      <c r="CT158" s="18" t="str">
        <f t="shared" si="246"/>
        <v>卢祥</v>
      </c>
      <c r="CU158" s="26">
        <f t="shared" si="264"/>
        <v>9</v>
      </c>
    </row>
    <row r="159" spans="1:99" s="2" customFormat="1" ht="15.75">
      <c r="A159" s="42" t="s">
        <v>895</v>
      </c>
      <c r="B159" s="40" t="s">
        <v>335</v>
      </c>
      <c r="C159" s="59" t="s">
        <v>44</v>
      </c>
      <c r="D159" s="9" t="s">
        <v>8</v>
      </c>
      <c r="E159" s="8" t="str">
        <f t="shared" si="194"/>
        <v/>
      </c>
      <c r="F159" s="9">
        <f t="shared" si="195"/>
        <v>0.3</v>
      </c>
      <c r="G159" s="10" t="str">
        <f t="shared" si="196"/>
        <v/>
      </c>
      <c r="H159" s="10">
        <f t="shared" si="197"/>
        <v>105</v>
      </c>
      <c r="I159" s="10">
        <f t="shared" si="198"/>
        <v>74</v>
      </c>
      <c r="J159" s="10">
        <f t="shared" si="199"/>
        <v>76</v>
      </c>
      <c r="K159" s="16">
        <f t="shared" si="200"/>
        <v>43</v>
      </c>
      <c r="L159" s="10">
        <f t="shared" si="201"/>
        <v>68.5</v>
      </c>
      <c r="M159" s="10">
        <f t="shared" si="202"/>
        <v>75</v>
      </c>
      <c r="N159" s="10">
        <f t="shared" si="203"/>
        <v>442</v>
      </c>
      <c r="O159" s="17" t="str">
        <f t="shared" si="204"/>
        <v>本科</v>
      </c>
      <c r="P159" s="18">
        <f>IF($D159="理科",IF(AND($N159&gt;=分数线!$C$2,$H159&gt;=分数线!$D$2),36,IF($H159&gt;=分数线!$D$2,18,0)),IF($D159="文科",IF(AND($N159&gt;=分数线!$C$3,$H159&gt;=分数线!$D$3),36,IF($H159&gt;=分数线!$D$3,18,0))))</f>
        <v>36</v>
      </c>
      <c r="Q159" s="18">
        <f>IF($D159="理科",IF(AND($N159&gt;=分数线!$C$2,I159&gt;=分数线!$E$2),36,IF(I159&gt;=分数线!$E$2,18,0)),IF($D159="文科",IF(AND($N159&gt;=分数线!$C$3,I159&gt;=分数线!$E$3),36,IF(I159&gt;=分数线!$E$3,18,0))))</f>
        <v>36</v>
      </c>
      <c r="R159" s="18">
        <f>IF($D159="理科",IF(AND($N159&gt;=分数线!$C$2,J159&gt;=分数线!$F$2),36,IF(J159&gt;=分数线!$F$2,18,0)),IF($D159="文科",IF(AND($N159&gt;=分数线!$C$3,J159&gt;=分数线!$F$3),36,IF(J159&gt;=分数线!$F$3,18,0))))</f>
        <v>0</v>
      </c>
      <c r="S159" s="18">
        <f>IF($D159="理科",IF(AND($N159&gt;=分数线!$C$2,K159&gt;=分数线!$G$2),36,IF(K159&gt;=分数线!$G$2,18,0)),IF($D159="文科",IF(AND($N159&gt;=分数线!$C$3,K159&gt;=分数线!$G$3),36,IF(K159&gt;=分数线!$G$3,18,0))))</f>
        <v>0</v>
      </c>
      <c r="T159" s="18">
        <f>IF($D159="理科",IF(AND($N159&gt;=分数线!$C$2,L159&gt;=分数线!$H$2),36,IF(L159&gt;=分数线!$H$2,18,0)),IF($D159="文科",IF(AND($N159&gt;=分数线!$C$3,L159&gt;=分数线!$H$3),36,IF(L159&gt;=分数线!$H$3,18,0))))</f>
        <v>36</v>
      </c>
      <c r="U159" s="18">
        <f>IF($D159="理科",IF(AND($N159&gt;=分数线!$C$2,M159&gt;=分数线!$I$2),36,IF(M159&gt;=分数线!$I$2,18,0)),IF($D159="文科",IF(AND($N159&gt;=分数线!$C$3,M159&gt;=分数线!$I$3),36,IF(M159&gt;=分数线!$I$3,18,0))))</f>
        <v>36</v>
      </c>
      <c r="V159" s="18">
        <f t="shared" si="205"/>
        <v>4</v>
      </c>
      <c r="W159" s="18" t="str">
        <f t="shared" si="206"/>
        <v>朱霞</v>
      </c>
      <c r="X159" s="26">
        <f t="shared" si="247"/>
        <v>3.6</v>
      </c>
      <c r="Y159" s="18" t="str">
        <f t="shared" si="207"/>
        <v>李乔军</v>
      </c>
      <c r="Z159" s="26">
        <f t="shared" si="248"/>
        <v>3.6</v>
      </c>
      <c r="AA159" s="18" t="str">
        <f t="shared" si="208"/>
        <v>向翠琳</v>
      </c>
      <c r="AB159" s="26">
        <f t="shared" si="176"/>
        <v>0</v>
      </c>
      <c r="AC159" s="18" t="str">
        <f t="shared" si="209"/>
        <v>兰阿布</v>
      </c>
      <c r="AD159" s="26">
        <f t="shared" si="177"/>
        <v>0</v>
      </c>
      <c r="AE159" s="18" t="str">
        <f t="shared" si="210"/>
        <v>李荣鑫</v>
      </c>
      <c r="AF159" s="26">
        <f t="shared" si="178"/>
        <v>3.6</v>
      </c>
      <c r="AG159" s="18" t="str">
        <f t="shared" si="211"/>
        <v>辜英琼</v>
      </c>
      <c r="AH159" s="26">
        <f t="shared" si="179"/>
        <v>3.6</v>
      </c>
      <c r="AI159" s="18" t="str">
        <f t="shared" si="212"/>
        <v>7</v>
      </c>
      <c r="AJ159" s="18" t="str">
        <f t="shared" si="213"/>
        <v>何苗</v>
      </c>
      <c r="AK159" s="26">
        <f t="shared" si="249"/>
        <v>3.6</v>
      </c>
      <c r="AL159" s="18" t="str">
        <f t="shared" si="214"/>
        <v>杨周宇</v>
      </c>
      <c r="AM159" s="26">
        <f t="shared" si="250"/>
        <v>3.6</v>
      </c>
      <c r="AN159" s="18" t="str">
        <f t="shared" si="215"/>
        <v>胡昌燕</v>
      </c>
      <c r="AO159" s="26">
        <f t="shared" si="180"/>
        <v>0</v>
      </c>
      <c r="AP159" s="18" t="str">
        <f t="shared" si="216"/>
        <v>兰阿布</v>
      </c>
      <c r="AQ159" s="26">
        <f t="shared" si="181"/>
        <v>0</v>
      </c>
      <c r="AR159" s="18" t="str">
        <f t="shared" si="217"/>
        <v>李荣鑫</v>
      </c>
      <c r="AS159" s="26">
        <f t="shared" si="182"/>
        <v>3.6</v>
      </c>
      <c r="AT159" s="18" t="str">
        <f t="shared" si="218"/>
        <v>辜英琼</v>
      </c>
      <c r="AU159" s="26">
        <f t="shared" si="183"/>
        <v>3.6</v>
      </c>
      <c r="AV159" s="18" t="str">
        <f t="shared" si="219"/>
        <v>7</v>
      </c>
      <c r="AW159" s="18" t="str">
        <f t="shared" si="220"/>
        <v>何光红</v>
      </c>
      <c r="AX159" s="26">
        <f t="shared" si="251"/>
        <v>5.3999999999999995</v>
      </c>
      <c r="AY159" s="18" t="str">
        <f t="shared" si="221"/>
        <v>徐万雄</v>
      </c>
      <c r="AZ159" s="26">
        <f t="shared" si="192"/>
        <v>5.3999999999999995</v>
      </c>
      <c r="BA159" s="18" t="str">
        <f t="shared" si="222"/>
        <v>胡昌燕</v>
      </c>
      <c r="BB159" s="26">
        <f t="shared" si="184"/>
        <v>0</v>
      </c>
      <c r="BC159" s="18" t="str">
        <f t="shared" si="223"/>
        <v>兰阿布</v>
      </c>
      <c r="BD159" s="26">
        <f t="shared" si="185"/>
        <v>0</v>
      </c>
      <c r="BE159" s="18" t="str">
        <f t="shared" si="224"/>
        <v>刘跃军</v>
      </c>
      <c r="BF159" s="26">
        <f t="shared" si="186"/>
        <v>5.4</v>
      </c>
      <c r="BG159" s="18" t="str">
        <f t="shared" si="225"/>
        <v>杨建</v>
      </c>
      <c r="BH159" s="26">
        <f t="shared" si="187"/>
        <v>5.4</v>
      </c>
      <c r="BI159" s="18">
        <f t="shared" si="226"/>
        <v>7</v>
      </c>
      <c r="BJ159" s="18" t="str">
        <f t="shared" si="227"/>
        <v>何光红</v>
      </c>
      <c r="BK159" s="26">
        <f t="shared" si="252"/>
        <v>5.3999999999999995</v>
      </c>
      <c r="BL159" s="18" t="str">
        <f t="shared" si="228"/>
        <v>徐万雄</v>
      </c>
      <c r="BM159" s="26">
        <f t="shared" si="193"/>
        <v>5.3999999999999995</v>
      </c>
      <c r="BN159" s="18" t="str">
        <f t="shared" si="229"/>
        <v>胡昌燕</v>
      </c>
      <c r="BO159" s="26">
        <f t="shared" si="188"/>
        <v>0</v>
      </c>
      <c r="BP159" s="18" t="str">
        <f t="shared" si="230"/>
        <v>兰阿布</v>
      </c>
      <c r="BQ159" s="26">
        <f t="shared" si="189"/>
        <v>0</v>
      </c>
      <c r="BR159" s="18" t="str">
        <f t="shared" si="231"/>
        <v>刘跃军</v>
      </c>
      <c r="BS159" s="26">
        <f t="shared" si="190"/>
        <v>5.4</v>
      </c>
      <c r="BT159" s="18" t="str">
        <f t="shared" si="232"/>
        <v>杨建</v>
      </c>
      <c r="BU159" s="26">
        <f t="shared" si="191"/>
        <v>5.4</v>
      </c>
      <c r="BV159" s="18">
        <f t="shared" si="233"/>
        <v>7</v>
      </c>
      <c r="BW159" s="18" t="str">
        <f t="shared" si="234"/>
        <v>何光红</v>
      </c>
      <c r="BX159" s="26">
        <f t="shared" si="253"/>
        <v>9</v>
      </c>
      <c r="BY159" s="18" t="str">
        <f t="shared" si="235"/>
        <v>潘勇</v>
      </c>
      <c r="BZ159" s="26">
        <f t="shared" si="254"/>
        <v>9</v>
      </c>
      <c r="CA159" s="18" t="str">
        <f t="shared" si="236"/>
        <v>胡昌燕</v>
      </c>
      <c r="CB159" s="26">
        <f t="shared" si="255"/>
        <v>0</v>
      </c>
      <c r="CC159" s="18" t="str">
        <f t="shared" si="237"/>
        <v>兰阿布</v>
      </c>
      <c r="CD159" s="26">
        <f t="shared" si="256"/>
        <v>0</v>
      </c>
      <c r="CE159" s="18" t="str">
        <f t="shared" si="238"/>
        <v>刘厚江</v>
      </c>
      <c r="CF159" s="26">
        <f t="shared" si="257"/>
        <v>9</v>
      </c>
      <c r="CG159" s="18" t="str">
        <f t="shared" si="239"/>
        <v>杨建</v>
      </c>
      <c r="CH159" s="26">
        <f t="shared" si="258"/>
        <v>9</v>
      </c>
      <c r="CI159" s="18">
        <f t="shared" si="240"/>
        <v>7</v>
      </c>
      <c r="CJ159" s="18" t="str">
        <f t="shared" si="241"/>
        <v>何光红</v>
      </c>
      <c r="CK159" s="26">
        <f t="shared" si="259"/>
        <v>9</v>
      </c>
      <c r="CL159" s="18" t="str">
        <f t="shared" si="242"/>
        <v>潘勇</v>
      </c>
      <c r="CM159" s="26">
        <f t="shared" si="260"/>
        <v>9</v>
      </c>
      <c r="CN159" s="18" t="str">
        <f t="shared" si="243"/>
        <v>胡昌燕</v>
      </c>
      <c r="CO159" s="26">
        <f t="shared" si="261"/>
        <v>0</v>
      </c>
      <c r="CP159" s="18" t="str">
        <f t="shared" si="244"/>
        <v>兰阿布</v>
      </c>
      <c r="CQ159" s="26">
        <f t="shared" si="262"/>
        <v>0</v>
      </c>
      <c r="CR159" s="18" t="str">
        <f t="shared" si="245"/>
        <v>刘厚江</v>
      </c>
      <c r="CS159" s="26">
        <f t="shared" si="263"/>
        <v>9</v>
      </c>
      <c r="CT159" s="18" t="str">
        <f t="shared" si="246"/>
        <v>杨建</v>
      </c>
      <c r="CU159" s="26">
        <f t="shared" si="264"/>
        <v>9</v>
      </c>
    </row>
    <row r="160" spans="1:99" s="2" customFormat="1" ht="15.75">
      <c r="A160" s="42" t="s">
        <v>196</v>
      </c>
      <c r="B160" s="40" t="s">
        <v>336</v>
      </c>
      <c r="C160" s="59" t="s">
        <v>44</v>
      </c>
      <c r="D160" s="9" t="s">
        <v>8</v>
      </c>
      <c r="E160" s="8" t="str">
        <f t="shared" si="194"/>
        <v/>
      </c>
      <c r="F160" s="9">
        <f t="shared" si="195"/>
        <v>1</v>
      </c>
      <c r="G160" s="10" t="str">
        <f t="shared" si="196"/>
        <v/>
      </c>
      <c r="H160" s="10">
        <f t="shared" si="197"/>
        <v>98</v>
      </c>
      <c r="I160" s="10">
        <f t="shared" si="198"/>
        <v>97</v>
      </c>
      <c r="J160" s="10">
        <f t="shared" si="199"/>
        <v>106</v>
      </c>
      <c r="K160" s="16">
        <f t="shared" si="200"/>
        <v>34.5</v>
      </c>
      <c r="L160" s="10">
        <f t="shared" si="201"/>
        <v>39</v>
      </c>
      <c r="M160" s="10">
        <f t="shared" si="202"/>
        <v>67.5</v>
      </c>
      <c r="N160" s="10">
        <f t="shared" si="203"/>
        <v>442</v>
      </c>
      <c r="O160" s="17" t="str">
        <f t="shared" si="204"/>
        <v>本科</v>
      </c>
      <c r="P160" s="18">
        <f>IF($D160="理科",IF(AND($N160&gt;=分数线!$C$2,$H160&gt;=分数线!$D$2),36,IF($H160&gt;=分数线!$D$2,18,0)),IF($D160="文科",IF(AND($N160&gt;=分数线!$C$3,$H160&gt;=分数线!$D$3),36,IF($H160&gt;=分数线!$D$3,18,0))))</f>
        <v>0</v>
      </c>
      <c r="Q160" s="18">
        <f>IF($D160="理科",IF(AND($N160&gt;=分数线!$C$2,I160&gt;=分数线!$E$2),36,IF(I160&gt;=分数线!$E$2,18,0)),IF($D160="文科",IF(AND($N160&gt;=分数线!$C$3,I160&gt;=分数线!$E$3),36,IF(I160&gt;=分数线!$E$3,18,0))))</f>
        <v>36</v>
      </c>
      <c r="R160" s="18">
        <f>IF($D160="理科",IF(AND($N160&gt;=分数线!$C$2,J160&gt;=分数线!$F$2),36,IF(J160&gt;=分数线!$F$2,18,0)),IF($D160="文科",IF(AND($N160&gt;=分数线!$C$3,J160&gt;=分数线!$F$3),36,IF(J160&gt;=分数线!$F$3,18,0))))</f>
        <v>36</v>
      </c>
      <c r="S160" s="18">
        <f>IF($D160="理科",IF(AND($N160&gt;=分数线!$C$2,K160&gt;=分数线!$G$2),36,IF(K160&gt;=分数线!$G$2,18,0)),IF($D160="文科",IF(AND($N160&gt;=分数线!$C$3,K160&gt;=分数线!$G$3),36,IF(K160&gt;=分数线!$G$3,18,0))))</f>
        <v>0</v>
      </c>
      <c r="T160" s="18">
        <f>IF($D160="理科",IF(AND($N160&gt;=分数线!$C$2,L160&gt;=分数线!$H$2),36,IF(L160&gt;=分数线!$H$2,18,0)),IF($D160="文科",IF(AND($N160&gt;=分数线!$C$3,L160&gt;=分数线!$H$3),36,IF(L160&gt;=分数线!$H$3,18,0))))</f>
        <v>0</v>
      </c>
      <c r="U160" s="18">
        <f>IF($D160="理科",IF(AND($N160&gt;=分数线!$C$2,M160&gt;=分数线!$I$2),36,IF(M160&gt;=分数线!$I$2,18,0)),IF($D160="文科",IF(AND($N160&gt;=分数线!$C$3,M160&gt;=分数线!$I$3),36,IF(M160&gt;=分数线!$I$3,18,0))))</f>
        <v>36</v>
      </c>
      <c r="V160" s="18">
        <f t="shared" si="205"/>
        <v>11</v>
      </c>
      <c r="W160" s="18" t="str">
        <f t="shared" si="206"/>
        <v>张玉婷</v>
      </c>
      <c r="X160" s="26">
        <f t="shared" si="247"/>
        <v>0</v>
      </c>
      <c r="Y160" s="18" t="str">
        <f t="shared" si="207"/>
        <v>胡付松</v>
      </c>
      <c r="Z160" s="26">
        <f t="shared" si="248"/>
        <v>3.6</v>
      </c>
      <c r="AA160" s="18" t="str">
        <f t="shared" si="208"/>
        <v>程长寿</v>
      </c>
      <c r="AB160" s="26">
        <f t="shared" si="176"/>
        <v>3.6</v>
      </c>
      <c r="AC160" s="18" t="str">
        <f t="shared" si="209"/>
        <v>郑永朝</v>
      </c>
      <c r="AD160" s="26">
        <f t="shared" si="177"/>
        <v>0</v>
      </c>
      <c r="AE160" s="18" t="str">
        <f t="shared" si="210"/>
        <v>叶仁群</v>
      </c>
      <c r="AF160" s="26">
        <f t="shared" si="178"/>
        <v>0</v>
      </c>
      <c r="AG160" s="18" t="str">
        <f t="shared" si="211"/>
        <v>辜英琼</v>
      </c>
      <c r="AH160" s="26">
        <f t="shared" si="179"/>
        <v>3.6</v>
      </c>
      <c r="AI160" s="18" t="str">
        <f t="shared" si="212"/>
        <v>11</v>
      </c>
      <c r="AJ160" s="18" t="str">
        <f t="shared" si="213"/>
        <v>张玉婷</v>
      </c>
      <c r="AK160" s="26">
        <f t="shared" si="249"/>
        <v>0</v>
      </c>
      <c r="AL160" s="18" t="str">
        <f t="shared" si="214"/>
        <v>胡付松</v>
      </c>
      <c r="AM160" s="26">
        <f t="shared" si="250"/>
        <v>3.6</v>
      </c>
      <c r="AN160" s="18" t="str">
        <f t="shared" si="215"/>
        <v>程长寿</v>
      </c>
      <c r="AO160" s="26">
        <f t="shared" si="180"/>
        <v>3.6</v>
      </c>
      <c r="AP160" s="18" t="str">
        <f t="shared" si="216"/>
        <v>郑永朝</v>
      </c>
      <c r="AQ160" s="26">
        <f t="shared" si="181"/>
        <v>0</v>
      </c>
      <c r="AR160" s="18" t="str">
        <f t="shared" si="217"/>
        <v>叶仁群</v>
      </c>
      <c r="AS160" s="26">
        <f t="shared" si="182"/>
        <v>0</v>
      </c>
      <c r="AT160" s="18" t="str">
        <f t="shared" si="218"/>
        <v>辜英琼</v>
      </c>
      <c r="AU160" s="26">
        <f t="shared" si="183"/>
        <v>3.6</v>
      </c>
      <c r="AV160" s="18" t="str">
        <f t="shared" si="219"/>
        <v>11</v>
      </c>
      <c r="AW160" s="18" t="str">
        <f t="shared" si="220"/>
        <v>张玉婷</v>
      </c>
      <c r="AX160" s="26">
        <f t="shared" si="251"/>
        <v>0</v>
      </c>
      <c r="AY160" s="18" t="str">
        <f t="shared" si="221"/>
        <v>胡付松</v>
      </c>
      <c r="AZ160" s="26">
        <f t="shared" si="192"/>
        <v>5.3999999999999995</v>
      </c>
      <c r="BA160" s="18" t="str">
        <f t="shared" si="222"/>
        <v>程长寿</v>
      </c>
      <c r="BB160" s="26">
        <f t="shared" si="184"/>
        <v>5.4</v>
      </c>
      <c r="BC160" s="18" t="str">
        <f t="shared" si="223"/>
        <v>郑永朝</v>
      </c>
      <c r="BD160" s="26">
        <f t="shared" si="185"/>
        <v>0</v>
      </c>
      <c r="BE160" s="18" t="str">
        <f t="shared" si="224"/>
        <v>叶仁群</v>
      </c>
      <c r="BF160" s="26">
        <f t="shared" si="186"/>
        <v>0</v>
      </c>
      <c r="BG160" s="18" t="str">
        <f t="shared" si="225"/>
        <v>杨建</v>
      </c>
      <c r="BH160" s="26">
        <f t="shared" si="187"/>
        <v>5.4</v>
      </c>
      <c r="BI160" s="18">
        <f t="shared" si="226"/>
        <v>11</v>
      </c>
      <c r="BJ160" s="18" t="str">
        <f t="shared" si="227"/>
        <v>张玉婷</v>
      </c>
      <c r="BK160" s="26">
        <f t="shared" si="252"/>
        <v>0</v>
      </c>
      <c r="BL160" s="18" t="str">
        <f t="shared" si="228"/>
        <v>胡付松</v>
      </c>
      <c r="BM160" s="26">
        <f t="shared" si="193"/>
        <v>5.3999999999999995</v>
      </c>
      <c r="BN160" s="18" t="str">
        <f t="shared" si="229"/>
        <v>程长寿</v>
      </c>
      <c r="BO160" s="26">
        <f t="shared" si="188"/>
        <v>5.4</v>
      </c>
      <c r="BP160" s="18" t="str">
        <f t="shared" si="230"/>
        <v>郑永朝</v>
      </c>
      <c r="BQ160" s="26">
        <f t="shared" si="189"/>
        <v>0</v>
      </c>
      <c r="BR160" s="18" t="str">
        <f t="shared" si="231"/>
        <v>叶仁群</v>
      </c>
      <c r="BS160" s="26">
        <f t="shared" si="190"/>
        <v>0</v>
      </c>
      <c r="BT160" s="18" t="str">
        <f t="shared" si="232"/>
        <v>田友米</v>
      </c>
      <c r="BU160" s="26">
        <f t="shared" si="191"/>
        <v>5.4</v>
      </c>
      <c r="BV160" s="18">
        <f t="shared" si="233"/>
        <v>11</v>
      </c>
      <c r="BW160" s="18" t="str">
        <f t="shared" si="234"/>
        <v>张玉婷</v>
      </c>
      <c r="BX160" s="26">
        <f t="shared" si="253"/>
        <v>0</v>
      </c>
      <c r="BY160" s="18" t="str">
        <f t="shared" si="235"/>
        <v>胡付松</v>
      </c>
      <c r="BZ160" s="26">
        <f t="shared" si="254"/>
        <v>9</v>
      </c>
      <c r="CA160" s="18" t="str">
        <f t="shared" si="236"/>
        <v>程长寿</v>
      </c>
      <c r="CB160" s="26">
        <f t="shared" si="255"/>
        <v>9</v>
      </c>
      <c r="CC160" s="18" t="str">
        <f t="shared" si="237"/>
        <v>王友春</v>
      </c>
      <c r="CD160" s="26">
        <f t="shared" si="256"/>
        <v>0</v>
      </c>
      <c r="CE160" s="18" t="str">
        <f t="shared" si="238"/>
        <v>叶仁群</v>
      </c>
      <c r="CF160" s="26">
        <f t="shared" si="257"/>
        <v>0</v>
      </c>
      <c r="CG160" s="18" t="str">
        <f t="shared" si="239"/>
        <v>田友米</v>
      </c>
      <c r="CH160" s="26">
        <f t="shared" si="258"/>
        <v>9</v>
      </c>
      <c r="CI160" s="18">
        <f t="shared" si="240"/>
        <v>11</v>
      </c>
      <c r="CJ160" s="18" t="str">
        <f t="shared" si="241"/>
        <v>张玉婷</v>
      </c>
      <c r="CK160" s="26">
        <f t="shared" si="259"/>
        <v>0</v>
      </c>
      <c r="CL160" s="18" t="str">
        <f t="shared" si="242"/>
        <v>胡付松</v>
      </c>
      <c r="CM160" s="26">
        <f t="shared" si="260"/>
        <v>9</v>
      </c>
      <c r="CN160" s="18" t="str">
        <f t="shared" si="243"/>
        <v>程长寿</v>
      </c>
      <c r="CO160" s="26">
        <f t="shared" si="261"/>
        <v>9</v>
      </c>
      <c r="CP160" s="18" t="str">
        <f t="shared" si="244"/>
        <v>王友春</v>
      </c>
      <c r="CQ160" s="26">
        <f t="shared" si="262"/>
        <v>0</v>
      </c>
      <c r="CR160" s="18" t="str">
        <f t="shared" si="245"/>
        <v>叶仁群</v>
      </c>
      <c r="CS160" s="26">
        <f t="shared" si="263"/>
        <v>0</v>
      </c>
      <c r="CT160" s="18" t="str">
        <f t="shared" si="246"/>
        <v>田友米</v>
      </c>
      <c r="CU160" s="26">
        <f t="shared" si="264"/>
        <v>9</v>
      </c>
    </row>
    <row r="161" spans="1:99" s="2" customFormat="1" ht="15.75">
      <c r="A161" s="42" t="s">
        <v>896</v>
      </c>
      <c r="B161" s="40" t="s">
        <v>337</v>
      </c>
      <c r="C161" s="59" t="s">
        <v>44</v>
      </c>
      <c r="D161" s="9" t="s">
        <v>8</v>
      </c>
      <c r="E161" s="8" t="str">
        <f t="shared" si="194"/>
        <v/>
      </c>
      <c r="F161" s="9" t="str">
        <f t="shared" si="195"/>
        <v/>
      </c>
      <c r="G161" s="10" t="str">
        <f t="shared" si="196"/>
        <v/>
      </c>
      <c r="H161" s="10">
        <f t="shared" si="197"/>
        <v>96</v>
      </c>
      <c r="I161" s="10">
        <f t="shared" si="198"/>
        <v>92</v>
      </c>
      <c r="J161" s="10">
        <f t="shared" si="199"/>
        <v>85</v>
      </c>
      <c r="K161" s="16">
        <f t="shared" si="200"/>
        <v>46</v>
      </c>
      <c r="L161" s="10">
        <f t="shared" si="201"/>
        <v>56</v>
      </c>
      <c r="M161" s="10">
        <f t="shared" si="202"/>
        <v>66</v>
      </c>
      <c r="N161" s="10">
        <f t="shared" si="203"/>
        <v>441</v>
      </c>
      <c r="O161" s="17" t="str">
        <f t="shared" si="204"/>
        <v>本科</v>
      </c>
      <c r="P161" s="18">
        <f>IF($D161="理科",IF(AND($N161&gt;=分数线!$C$2,$H161&gt;=分数线!$D$2),36,IF($H161&gt;=分数线!$D$2,18,0)),IF($D161="文科",IF(AND($N161&gt;=分数线!$C$3,$H161&gt;=分数线!$D$3),36,IF($H161&gt;=分数线!$D$3,18,0))))</f>
        <v>0</v>
      </c>
      <c r="Q161" s="18">
        <f>IF($D161="理科",IF(AND($N161&gt;=分数线!$C$2,I161&gt;=分数线!$E$2),36,IF(I161&gt;=分数线!$E$2,18,0)),IF($D161="文科",IF(AND($N161&gt;=分数线!$C$3,I161&gt;=分数线!$E$3),36,IF(I161&gt;=分数线!$E$3,18,0))))</f>
        <v>36</v>
      </c>
      <c r="R161" s="18">
        <f>IF($D161="理科",IF(AND($N161&gt;=分数线!$C$2,J161&gt;=分数线!$F$2),36,IF(J161&gt;=分数线!$F$2,18,0)),IF($D161="文科",IF(AND($N161&gt;=分数线!$C$3,J161&gt;=分数线!$F$3),36,IF(J161&gt;=分数线!$F$3,18,0))))</f>
        <v>0</v>
      </c>
      <c r="S161" s="18">
        <f>IF($D161="理科",IF(AND($N161&gt;=分数线!$C$2,K161&gt;=分数线!$G$2),36,IF(K161&gt;=分数线!$G$2,18,0)),IF($D161="文科",IF(AND($N161&gt;=分数线!$C$3,K161&gt;=分数线!$G$3),36,IF(K161&gt;=分数线!$G$3,18,0))))</f>
        <v>0</v>
      </c>
      <c r="T161" s="18">
        <f>IF($D161="理科",IF(AND($N161&gt;=分数线!$C$2,L161&gt;=分数线!$H$2),36,IF(L161&gt;=分数线!$H$2,18,0)),IF($D161="文科",IF(AND($N161&gt;=分数线!$C$3,L161&gt;=分数线!$H$3),36,IF(L161&gt;=分数线!$H$3,18,0))))</f>
        <v>0</v>
      </c>
      <c r="U161" s="18">
        <f>IF($D161="理科",IF(AND($N161&gt;=分数线!$C$2,M161&gt;=分数线!$I$2),36,IF(M161&gt;=分数线!$I$2,18,0)),IF($D161="文科",IF(AND($N161&gt;=分数线!$C$3,M161&gt;=分数线!$I$3),36,IF(M161&gt;=分数线!$I$3,18,0))))</f>
        <v>0</v>
      </c>
      <c r="V161" s="18" t="e">
        <f t="shared" si="205"/>
        <v>#N/A</v>
      </c>
      <c r="W161" s="18" t="e">
        <f t="shared" si="206"/>
        <v>#N/A</v>
      </c>
      <c r="X161" s="26">
        <f t="shared" si="247"/>
        <v>0</v>
      </c>
      <c r="Y161" s="18" t="e">
        <f t="shared" si="207"/>
        <v>#N/A</v>
      </c>
      <c r="Z161" s="26">
        <f t="shared" si="248"/>
        <v>3.6</v>
      </c>
      <c r="AA161" s="18" t="e">
        <f t="shared" si="208"/>
        <v>#N/A</v>
      </c>
      <c r="AB161" s="26">
        <f t="shared" si="176"/>
        <v>0</v>
      </c>
      <c r="AC161" s="18" t="str">
        <f t="shared" si="209"/>
        <v>兰阿布</v>
      </c>
      <c r="AD161" s="26">
        <f t="shared" si="177"/>
        <v>0</v>
      </c>
      <c r="AE161" s="18" t="str">
        <f t="shared" si="210"/>
        <v>李荣鑫</v>
      </c>
      <c r="AF161" s="26">
        <f t="shared" si="178"/>
        <v>0</v>
      </c>
      <c r="AG161" s="18" t="str">
        <f t="shared" si="211"/>
        <v>辜英琼</v>
      </c>
      <c r="AH161" s="26">
        <f t="shared" si="179"/>
        <v>0</v>
      </c>
      <c r="AI161" s="18" t="str">
        <f t="shared" si="212"/>
        <v>7</v>
      </c>
      <c r="AJ161" s="18" t="str">
        <f t="shared" si="213"/>
        <v>何苗</v>
      </c>
      <c r="AK161" s="26">
        <f t="shared" si="249"/>
        <v>0</v>
      </c>
      <c r="AL161" s="18" t="str">
        <f t="shared" si="214"/>
        <v>杨周宇</v>
      </c>
      <c r="AM161" s="26">
        <f t="shared" si="250"/>
        <v>3.6</v>
      </c>
      <c r="AN161" s="18" t="str">
        <f t="shared" si="215"/>
        <v>胡昌燕</v>
      </c>
      <c r="AO161" s="26">
        <f t="shared" si="180"/>
        <v>0</v>
      </c>
      <c r="AP161" s="18" t="str">
        <f t="shared" si="216"/>
        <v>兰阿布</v>
      </c>
      <c r="AQ161" s="26">
        <f t="shared" si="181"/>
        <v>0</v>
      </c>
      <c r="AR161" s="18" t="str">
        <f t="shared" si="217"/>
        <v>李荣鑫</v>
      </c>
      <c r="AS161" s="26">
        <f t="shared" si="182"/>
        <v>0</v>
      </c>
      <c r="AT161" s="18" t="str">
        <f t="shared" si="218"/>
        <v>辜英琼</v>
      </c>
      <c r="AU161" s="26">
        <f t="shared" si="183"/>
        <v>0</v>
      </c>
      <c r="AV161" s="18" t="str">
        <f t="shared" si="219"/>
        <v>7</v>
      </c>
      <c r="AW161" s="18" t="str">
        <f t="shared" si="220"/>
        <v>何光红</v>
      </c>
      <c r="AX161" s="26">
        <f t="shared" si="251"/>
        <v>0</v>
      </c>
      <c r="AY161" s="18" t="str">
        <f t="shared" si="221"/>
        <v>徐万雄</v>
      </c>
      <c r="AZ161" s="26">
        <f t="shared" si="192"/>
        <v>5.3999999999999995</v>
      </c>
      <c r="BA161" s="18" t="str">
        <f t="shared" si="222"/>
        <v>胡昌燕</v>
      </c>
      <c r="BB161" s="26">
        <f t="shared" si="184"/>
        <v>0</v>
      </c>
      <c r="BC161" s="18" t="str">
        <f t="shared" si="223"/>
        <v>兰阿布</v>
      </c>
      <c r="BD161" s="26">
        <f t="shared" si="185"/>
        <v>0</v>
      </c>
      <c r="BE161" s="18" t="str">
        <f t="shared" si="224"/>
        <v>刘跃军</v>
      </c>
      <c r="BF161" s="26">
        <f t="shared" si="186"/>
        <v>0</v>
      </c>
      <c r="BG161" s="18" t="str">
        <f t="shared" si="225"/>
        <v>杨建</v>
      </c>
      <c r="BH161" s="26">
        <f t="shared" si="187"/>
        <v>0</v>
      </c>
      <c r="BI161" s="18">
        <f t="shared" si="226"/>
        <v>7</v>
      </c>
      <c r="BJ161" s="18" t="str">
        <f t="shared" si="227"/>
        <v>何光红</v>
      </c>
      <c r="BK161" s="26">
        <f t="shared" si="252"/>
        <v>0</v>
      </c>
      <c r="BL161" s="18" t="str">
        <f t="shared" si="228"/>
        <v>徐万雄</v>
      </c>
      <c r="BM161" s="26">
        <f t="shared" si="193"/>
        <v>5.3999999999999995</v>
      </c>
      <c r="BN161" s="18" t="str">
        <f t="shared" si="229"/>
        <v>胡昌燕</v>
      </c>
      <c r="BO161" s="26">
        <f t="shared" si="188"/>
        <v>0</v>
      </c>
      <c r="BP161" s="18" t="str">
        <f t="shared" si="230"/>
        <v>兰阿布</v>
      </c>
      <c r="BQ161" s="26">
        <f t="shared" si="189"/>
        <v>0</v>
      </c>
      <c r="BR161" s="18" t="str">
        <f t="shared" si="231"/>
        <v>刘跃军</v>
      </c>
      <c r="BS161" s="26">
        <f t="shared" si="190"/>
        <v>0</v>
      </c>
      <c r="BT161" s="18" t="str">
        <f t="shared" si="232"/>
        <v>杨建</v>
      </c>
      <c r="BU161" s="26">
        <f t="shared" si="191"/>
        <v>0</v>
      </c>
      <c r="BV161" s="18">
        <f t="shared" si="233"/>
        <v>7</v>
      </c>
      <c r="BW161" s="18" t="str">
        <f t="shared" si="234"/>
        <v>何光红</v>
      </c>
      <c r="BX161" s="26">
        <f t="shared" si="253"/>
        <v>0</v>
      </c>
      <c r="BY161" s="18" t="str">
        <f t="shared" si="235"/>
        <v>潘勇</v>
      </c>
      <c r="BZ161" s="26">
        <f t="shared" si="254"/>
        <v>9</v>
      </c>
      <c r="CA161" s="18" t="str">
        <f t="shared" si="236"/>
        <v>胡昌燕</v>
      </c>
      <c r="CB161" s="26">
        <f t="shared" si="255"/>
        <v>0</v>
      </c>
      <c r="CC161" s="18" t="str">
        <f t="shared" si="237"/>
        <v>兰阿布</v>
      </c>
      <c r="CD161" s="26">
        <f t="shared" si="256"/>
        <v>0</v>
      </c>
      <c r="CE161" s="18" t="str">
        <f t="shared" si="238"/>
        <v>刘厚江</v>
      </c>
      <c r="CF161" s="26">
        <f t="shared" si="257"/>
        <v>0</v>
      </c>
      <c r="CG161" s="18" t="str">
        <f t="shared" si="239"/>
        <v>杨建</v>
      </c>
      <c r="CH161" s="26">
        <f t="shared" si="258"/>
        <v>0</v>
      </c>
      <c r="CI161" s="18">
        <f t="shared" si="240"/>
        <v>7</v>
      </c>
      <c r="CJ161" s="18" t="str">
        <f t="shared" si="241"/>
        <v>何光红</v>
      </c>
      <c r="CK161" s="26">
        <f t="shared" si="259"/>
        <v>0</v>
      </c>
      <c r="CL161" s="18" t="str">
        <f t="shared" si="242"/>
        <v>潘勇</v>
      </c>
      <c r="CM161" s="26">
        <f t="shared" si="260"/>
        <v>9</v>
      </c>
      <c r="CN161" s="18" t="str">
        <f t="shared" si="243"/>
        <v>胡昌燕</v>
      </c>
      <c r="CO161" s="26">
        <f t="shared" si="261"/>
        <v>0</v>
      </c>
      <c r="CP161" s="18" t="str">
        <f t="shared" si="244"/>
        <v>兰阿布</v>
      </c>
      <c r="CQ161" s="26">
        <f t="shared" si="262"/>
        <v>0</v>
      </c>
      <c r="CR161" s="18" t="str">
        <f t="shared" si="245"/>
        <v>刘厚江</v>
      </c>
      <c r="CS161" s="26">
        <f t="shared" si="263"/>
        <v>0</v>
      </c>
      <c r="CT161" s="18" t="str">
        <f t="shared" si="246"/>
        <v>杨建</v>
      </c>
      <c r="CU161" s="26">
        <f t="shared" si="264"/>
        <v>0</v>
      </c>
    </row>
    <row r="162" spans="1:99" s="2" customFormat="1" ht="15.75">
      <c r="A162" s="42" t="s">
        <v>153</v>
      </c>
      <c r="B162" s="40" t="s">
        <v>338</v>
      </c>
      <c r="C162" s="59" t="s">
        <v>44</v>
      </c>
      <c r="D162" s="9" t="s">
        <v>8</v>
      </c>
      <c r="E162" s="8" t="str">
        <f t="shared" si="194"/>
        <v/>
      </c>
      <c r="F162" s="9">
        <f t="shared" si="195"/>
        <v>1</v>
      </c>
      <c r="G162" s="10" t="str">
        <f t="shared" si="196"/>
        <v/>
      </c>
      <c r="H162" s="10">
        <f t="shared" si="197"/>
        <v>98</v>
      </c>
      <c r="I162" s="10">
        <f t="shared" si="198"/>
        <v>91</v>
      </c>
      <c r="J162" s="10">
        <f t="shared" si="199"/>
        <v>64</v>
      </c>
      <c r="K162" s="16">
        <f t="shared" si="200"/>
        <v>79</v>
      </c>
      <c r="L162" s="10">
        <f t="shared" si="201"/>
        <v>38</v>
      </c>
      <c r="M162" s="10">
        <f t="shared" si="202"/>
        <v>70.5</v>
      </c>
      <c r="N162" s="10">
        <f t="shared" si="203"/>
        <v>441</v>
      </c>
      <c r="O162" s="17" t="str">
        <f t="shared" si="204"/>
        <v>本科</v>
      </c>
      <c r="P162" s="18">
        <f>IF($D162="理科",IF(AND($N162&gt;=分数线!$C$2,$H162&gt;=分数线!$D$2),36,IF($H162&gt;=分数线!$D$2,18,0)),IF($D162="文科",IF(AND($N162&gt;=分数线!$C$3,$H162&gt;=分数线!$D$3),36,IF($H162&gt;=分数线!$D$3,18,0))))</f>
        <v>0</v>
      </c>
      <c r="Q162" s="18">
        <f>IF($D162="理科",IF(AND($N162&gt;=分数线!$C$2,I162&gt;=分数线!$E$2),36,IF(I162&gt;=分数线!$E$2,18,0)),IF($D162="文科",IF(AND($N162&gt;=分数线!$C$3,I162&gt;=分数线!$E$3),36,IF(I162&gt;=分数线!$E$3,18,0))))</f>
        <v>36</v>
      </c>
      <c r="R162" s="18">
        <f>IF($D162="理科",IF(AND($N162&gt;=分数线!$C$2,J162&gt;=分数线!$F$2),36,IF(J162&gt;=分数线!$F$2,18,0)),IF($D162="文科",IF(AND($N162&gt;=分数线!$C$3,J162&gt;=分数线!$F$3),36,IF(J162&gt;=分数线!$F$3,18,0))))</f>
        <v>0</v>
      </c>
      <c r="S162" s="18">
        <f>IF($D162="理科",IF(AND($N162&gt;=分数线!$C$2,K162&gt;=分数线!$G$2),36,IF(K162&gt;=分数线!$G$2,18,0)),IF($D162="文科",IF(AND($N162&gt;=分数线!$C$3,K162&gt;=分数线!$G$3),36,IF(K162&gt;=分数线!$G$3,18,0))))</f>
        <v>36</v>
      </c>
      <c r="T162" s="18">
        <f>IF($D162="理科",IF(AND($N162&gt;=分数线!$C$2,L162&gt;=分数线!$H$2),36,IF(L162&gt;=分数线!$H$2,18,0)),IF($D162="文科",IF(AND($N162&gt;=分数线!$C$3,L162&gt;=分数线!$H$3),36,IF(L162&gt;=分数线!$H$3,18,0))))</f>
        <v>0</v>
      </c>
      <c r="U162" s="18">
        <f>IF($D162="理科",IF(AND($N162&gt;=分数线!$C$2,M162&gt;=分数线!$I$2),36,IF(M162&gt;=分数线!$I$2,18,0)),IF($D162="文科",IF(AND($N162&gt;=分数线!$C$3,M162&gt;=分数线!$I$3),36,IF(M162&gt;=分数线!$I$3,18,0))))</f>
        <v>36</v>
      </c>
      <c r="V162" s="18">
        <f t="shared" si="205"/>
        <v>10</v>
      </c>
      <c r="W162" s="18" t="str">
        <f t="shared" si="206"/>
        <v>向美娟</v>
      </c>
      <c r="X162" s="26">
        <f t="shared" si="247"/>
        <v>0</v>
      </c>
      <c r="Y162" s="18" t="str">
        <f t="shared" si="207"/>
        <v>徐万雄</v>
      </c>
      <c r="Z162" s="26">
        <f t="shared" si="248"/>
        <v>3.6</v>
      </c>
      <c r="AA162" s="18" t="str">
        <f t="shared" si="208"/>
        <v>向翠琳</v>
      </c>
      <c r="AB162" s="26">
        <f t="shared" si="176"/>
        <v>0</v>
      </c>
      <c r="AC162" s="18" t="str">
        <f t="shared" si="209"/>
        <v>郑永朝</v>
      </c>
      <c r="AD162" s="26">
        <f t="shared" si="177"/>
        <v>3.6</v>
      </c>
      <c r="AE162" s="18" t="str">
        <f t="shared" si="210"/>
        <v>陈文惠</v>
      </c>
      <c r="AF162" s="26">
        <f t="shared" si="178"/>
        <v>0</v>
      </c>
      <c r="AG162" s="18" t="str">
        <f t="shared" si="211"/>
        <v>田友米</v>
      </c>
      <c r="AH162" s="26">
        <f t="shared" si="179"/>
        <v>3.6</v>
      </c>
      <c r="AI162" s="18" t="str">
        <f t="shared" si="212"/>
        <v>10</v>
      </c>
      <c r="AJ162" s="18" t="str">
        <f t="shared" si="213"/>
        <v>向美娟</v>
      </c>
      <c r="AK162" s="26">
        <f t="shared" si="249"/>
        <v>0</v>
      </c>
      <c r="AL162" s="18" t="str">
        <f t="shared" si="214"/>
        <v>徐万雄</v>
      </c>
      <c r="AM162" s="26">
        <f t="shared" si="250"/>
        <v>3.6</v>
      </c>
      <c r="AN162" s="18" t="str">
        <f t="shared" si="215"/>
        <v>向翠琳</v>
      </c>
      <c r="AO162" s="26">
        <f t="shared" si="180"/>
        <v>0</v>
      </c>
      <c r="AP162" s="18" t="str">
        <f t="shared" si="216"/>
        <v>郑永朝</v>
      </c>
      <c r="AQ162" s="26">
        <f t="shared" si="181"/>
        <v>3.6</v>
      </c>
      <c r="AR162" s="18" t="str">
        <f t="shared" si="217"/>
        <v>陈文惠</v>
      </c>
      <c r="AS162" s="26">
        <f t="shared" si="182"/>
        <v>0</v>
      </c>
      <c r="AT162" s="18" t="str">
        <f t="shared" si="218"/>
        <v>田友米</v>
      </c>
      <c r="AU162" s="26">
        <f t="shared" si="183"/>
        <v>3.6</v>
      </c>
      <c r="AV162" s="18" t="str">
        <f t="shared" si="219"/>
        <v>10</v>
      </c>
      <c r="AW162" s="18" t="str">
        <f t="shared" si="220"/>
        <v>向美娟</v>
      </c>
      <c r="AX162" s="26">
        <f t="shared" si="251"/>
        <v>0</v>
      </c>
      <c r="AY162" s="18" t="str">
        <f t="shared" si="221"/>
        <v>徐万雄</v>
      </c>
      <c r="AZ162" s="26">
        <f t="shared" si="192"/>
        <v>5.3999999999999995</v>
      </c>
      <c r="BA162" s="18" t="str">
        <f t="shared" si="222"/>
        <v>赵顺诚</v>
      </c>
      <c r="BB162" s="26">
        <f t="shared" si="184"/>
        <v>0</v>
      </c>
      <c r="BC162" s="18" t="str">
        <f t="shared" si="223"/>
        <v>王玉强</v>
      </c>
      <c r="BD162" s="26">
        <f t="shared" si="185"/>
        <v>5.4</v>
      </c>
      <c r="BE162" s="18" t="str">
        <f t="shared" si="224"/>
        <v>陈文惠</v>
      </c>
      <c r="BF162" s="26">
        <f t="shared" si="186"/>
        <v>0</v>
      </c>
      <c r="BG162" s="18" t="str">
        <f t="shared" si="225"/>
        <v>田友米</v>
      </c>
      <c r="BH162" s="26">
        <f t="shared" si="187"/>
        <v>5.4</v>
      </c>
      <c r="BI162" s="18">
        <f t="shared" si="226"/>
        <v>10</v>
      </c>
      <c r="BJ162" s="18" t="str">
        <f t="shared" si="227"/>
        <v>向美娟</v>
      </c>
      <c r="BK162" s="26">
        <f t="shared" si="252"/>
        <v>0</v>
      </c>
      <c r="BL162" s="18" t="str">
        <f t="shared" si="228"/>
        <v>徐万雄</v>
      </c>
      <c r="BM162" s="26">
        <f t="shared" si="193"/>
        <v>5.3999999999999995</v>
      </c>
      <c r="BN162" s="18" t="str">
        <f t="shared" si="229"/>
        <v>赵顺诚</v>
      </c>
      <c r="BO162" s="26">
        <f t="shared" si="188"/>
        <v>0</v>
      </c>
      <c r="BP162" s="18" t="str">
        <f t="shared" si="230"/>
        <v>郑永朝</v>
      </c>
      <c r="BQ162" s="26">
        <f t="shared" si="189"/>
        <v>5.4</v>
      </c>
      <c r="BR162" s="18" t="str">
        <f t="shared" si="231"/>
        <v>陈文惠</v>
      </c>
      <c r="BS162" s="26">
        <f t="shared" si="190"/>
        <v>0</v>
      </c>
      <c r="BT162" s="18" t="str">
        <f t="shared" si="232"/>
        <v>田友米</v>
      </c>
      <c r="BU162" s="26">
        <f t="shared" si="191"/>
        <v>5.4</v>
      </c>
      <c r="BV162" s="18">
        <f t="shared" si="233"/>
        <v>10</v>
      </c>
      <c r="BW162" s="18" t="str">
        <f t="shared" si="234"/>
        <v>向美娟</v>
      </c>
      <c r="BX162" s="26">
        <f t="shared" si="253"/>
        <v>0</v>
      </c>
      <c r="BY162" s="18" t="str">
        <f t="shared" si="235"/>
        <v>潘勇</v>
      </c>
      <c r="BZ162" s="26">
        <f t="shared" si="254"/>
        <v>9</v>
      </c>
      <c r="CA162" s="18" t="str">
        <f t="shared" si="236"/>
        <v>赵顺诚</v>
      </c>
      <c r="CB162" s="26">
        <f t="shared" si="255"/>
        <v>0</v>
      </c>
      <c r="CC162" s="18" t="str">
        <f t="shared" si="237"/>
        <v>王友春</v>
      </c>
      <c r="CD162" s="26">
        <f t="shared" si="256"/>
        <v>9</v>
      </c>
      <c r="CE162" s="18" t="str">
        <f t="shared" si="238"/>
        <v>陈文惠</v>
      </c>
      <c r="CF162" s="26">
        <f t="shared" si="257"/>
        <v>0</v>
      </c>
      <c r="CG162" s="18" t="str">
        <f t="shared" si="239"/>
        <v>田友米</v>
      </c>
      <c r="CH162" s="26">
        <f t="shared" si="258"/>
        <v>9</v>
      </c>
      <c r="CI162" s="18">
        <f t="shared" si="240"/>
        <v>10</v>
      </c>
      <c r="CJ162" s="18" t="str">
        <f t="shared" si="241"/>
        <v>向美娟</v>
      </c>
      <c r="CK162" s="26">
        <f t="shared" si="259"/>
        <v>0</v>
      </c>
      <c r="CL162" s="18" t="str">
        <f t="shared" si="242"/>
        <v>潘勇</v>
      </c>
      <c r="CM162" s="26">
        <f t="shared" si="260"/>
        <v>9</v>
      </c>
      <c r="CN162" s="18" t="str">
        <f t="shared" si="243"/>
        <v>赵顺诚</v>
      </c>
      <c r="CO162" s="26">
        <f t="shared" si="261"/>
        <v>0</v>
      </c>
      <c r="CP162" s="18" t="str">
        <f t="shared" si="244"/>
        <v>王友春</v>
      </c>
      <c r="CQ162" s="26">
        <f t="shared" si="262"/>
        <v>9</v>
      </c>
      <c r="CR162" s="18" t="str">
        <f t="shared" si="245"/>
        <v>陈文惠</v>
      </c>
      <c r="CS162" s="26">
        <f t="shared" si="263"/>
        <v>0</v>
      </c>
      <c r="CT162" s="18" t="str">
        <f t="shared" si="246"/>
        <v>田友米</v>
      </c>
      <c r="CU162" s="26">
        <f t="shared" si="264"/>
        <v>9</v>
      </c>
    </row>
    <row r="163" spans="1:99" s="2" customFormat="1" ht="15.75">
      <c r="A163" s="42" t="s">
        <v>897</v>
      </c>
      <c r="B163" s="40" t="s">
        <v>339</v>
      </c>
      <c r="C163" s="59" t="s">
        <v>44</v>
      </c>
      <c r="D163" s="9" t="s">
        <v>8</v>
      </c>
      <c r="E163" s="8" t="str">
        <f t="shared" si="194"/>
        <v/>
      </c>
      <c r="F163" s="9">
        <f t="shared" si="195"/>
        <v>0.8</v>
      </c>
      <c r="G163" s="10" t="str">
        <f t="shared" si="196"/>
        <v/>
      </c>
      <c r="H163" s="10">
        <f t="shared" si="197"/>
        <v>102</v>
      </c>
      <c r="I163" s="10">
        <f t="shared" si="198"/>
        <v>62</v>
      </c>
      <c r="J163" s="10">
        <f t="shared" si="199"/>
        <v>106</v>
      </c>
      <c r="K163" s="16">
        <f t="shared" si="200"/>
        <v>43.5</v>
      </c>
      <c r="L163" s="10">
        <f t="shared" si="201"/>
        <v>60</v>
      </c>
      <c r="M163" s="10">
        <f t="shared" si="202"/>
        <v>67</v>
      </c>
      <c r="N163" s="10">
        <f t="shared" si="203"/>
        <v>441</v>
      </c>
      <c r="O163" s="17" t="str">
        <f t="shared" si="204"/>
        <v>本科</v>
      </c>
      <c r="P163" s="18">
        <f>IF($D163="理科",IF(AND($N163&gt;=分数线!$C$2,$H163&gt;=分数线!$D$2),36,IF($H163&gt;=分数线!$D$2,18,0)),IF($D163="文科",IF(AND($N163&gt;=分数线!$C$3,$H163&gt;=分数线!$D$3),36,IF($H163&gt;=分数线!$D$3,18,0))))</f>
        <v>0</v>
      </c>
      <c r="Q163" s="18">
        <f>IF($D163="理科",IF(AND($N163&gt;=分数线!$C$2,I163&gt;=分数线!$E$2),36,IF(I163&gt;=分数线!$E$2,18,0)),IF($D163="文科",IF(AND($N163&gt;=分数线!$C$3,I163&gt;=分数线!$E$3),36,IF(I163&gt;=分数线!$E$3,18,0))))</f>
        <v>0</v>
      </c>
      <c r="R163" s="18">
        <f>IF($D163="理科",IF(AND($N163&gt;=分数线!$C$2,J163&gt;=分数线!$F$2),36,IF(J163&gt;=分数线!$F$2,18,0)),IF($D163="文科",IF(AND($N163&gt;=分数线!$C$3,J163&gt;=分数线!$F$3),36,IF(J163&gt;=分数线!$F$3,18,0))))</f>
        <v>36</v>
      </c>
      <c r="S163" s="18">
        <f>IF($D163="理科",IF(AND($N163&gt;=分数线!$C$2,K163&gt;=分数线!$G$2),36,IF(K163&gt;=分数线!$G$2,18,0)),IF($D163="文科",IF(AND($N163&gt;=分数线!$C$3,K163&gt;=分数线!$G$3),36,IF(K163&gt;=分数线!$G$3,18,0))))</f>
        <v>0</v>
      </c>
      <c r="T163" s="18">
        <f>IF($D163="理科",IF(AND($N163&gt;=分数线!$C$2,L163&gt;=分数线!$H$2),36,IF(L163&gt;=分数线!$H$2,18,0)),IF($D163="文科",IF(AND($N163&gt;=分数线!$C$3,L163&gt;=分数线!$H$3),36,IF(L163&gt;=分数线!$H$3,18,0))))</f>
        <v>36</v>
      </c>
      <c r="U163" s="18">
        <f>IF($D163="理科",IF(AND($N163&gt;=分数线!$C$2,M163&gt;=分数线!$I$2),36,IF(M163&gt;=分数线!$I$2,18,0)),IF($D163="文科",IF(AND($N163&gt;=分数线!$C$3,M163&gt;=分数线!$I$3),36,IF(M163&gt;=分数线!$I$3,18,0))))</f>
        <v>36</v>
      </c>
      <c r="V163" s="18">
        <f t="shared" si="205"/>
        <v>11</v>
      </c>
      <c r="W163" s="18" t="str">
        <f t="shared" si="206"/>
        <v>张玉婷</v>
      </c>
      <c r="X163" s="26">
        <f t="shared" si="247"/>
        <v>0</v>
      </c>
      <c r="Y163" s="18" t="str">
        <f t="shared" si="207"/>
        <v>胡付松</v>
      </c>
      <c r="Z163" s="26">
        <f t="shared" si="248"/>
        <v>0</v>
      </c>
      <c r="AA163" s="18" t="str">
        <f t="shared" si="208"/>
        <v>程长寿</v>
      </c>
      <c r="AB163" s="26">
        <f t="shared" si="176"/>
        <v>3.6</v>
      </c>
      <c r="AC163" s="18" t="str">
        <f t="shared" si="209"/>
        <v>郑永朝</v>
      </c>
      <c r="AD163" s="26">
        <f t="shared" si="177"/>
        <v>0</v>
      </c>
      <c r="AE163" s="18" t="str">
        <f t="shared" si="210"/>
        <v>叶仁群</v>
      </c>
      <c r="AF163" s="26">
        <f t="shared" si="178"/>
        <v>3.6</v>
      </c>
      <c r="AG163" s="18" t="str">
        <f t="shared" si="211"/>
        <v>辜英琼</v>
      </c>
      <c r="AH163" s="26">
        <f t="shared" si="179"/>
        <v>3.6</v>
      </c>
      <c r="AI163" s="18" t="str">
        <f t="shared" si="212"/>
        <v>11</v>
      </c>
      <c r="AJ163" s="18" t="str">
        <f t="shared" si="213"/>
        <v>张玉婷</v>
      </c>
      <c r="AK163" s="26">
        <f t="shared" si="249"/>
        <v>0</v>
      </c>
      <c r="AL163" s="18" t="str">
        <f t="shared" si="214"/>
        <v>胡付松</v>
      </c>
      <c r="AM163" s="26">
        <f t="shared" si="250"/>
        <v>0</v>
      </c>
      <c r="AN163" s="18" t="str">
        <f t="shared" si="215"/>
        <v>程长寿</v>
      </c>
      <c r="AO163" s="26">
        <f t="shared" si="180"/>
        <v>3.6</v>
      </c>
      <c r="AP163" s="18" t="str">
        <f t="shared" si="216"/>
        <v>郑永朝</v>
      </c>
      <c r="AQ163" s="26">
        <f t="shared" si="181"/>
        <v>0</v>
      </c>
      <c r="AR163" s="18" t="str">
        <f t="shared" si="217"/>
        <v>叶仁群</v>
      </c>
      <c r="AS163" s="26">
        <f t="shared" si="182"/>
        <v>3.6</v>
      </c>
      <c r="AT163" s="18" t="str">
        <f t="shared" si="218"/>
        <v>辜英琼</v>
      </c>
      <c r="AU163" s="26">
        <f t="shared" si="183"/>
        <v>3.6</v>
      </c>
      <c r="AV163" s="18" t="str">
        <f t="shared" si="219"/>
        <v>11</v>
      </c>
      <c r="AW163" s="18" t="str">
        <f t="shared" si="220"/>
        <v>张玉婷</v>
      </c>
      <c r="AX163" s="26">
        <f t="shared" si="251"/>
        <v>0</v>
      </c>
      <c r="AY163" s="18" t="str">
        <f t="shared" si="221"/>
        <v>胡付松</v>
      </c>
      <c r="AZ163" s="26">
        <f t="shared" si="192"/>
        <v>0</v>
      </c>
      <c r="BA163" s="18" t="str">
        <f t="shared" si="222"/>
        <v>程长寿</v>
      </c>
      <c r="BB163" s="26">
        <f t="shared" si="184"/>
        <v>5.4</v>
      </c>
      <c r="BC163" s="18" t="str">
        <f t="shared" si="223"/>
        <v>郑永朝</v>
      </c>
      <c r="BD163" s="26">
        <f t="shared" si="185"/>
        <v>0</v>
      </c>
      <c r="BE163" s="18" t="str">
        <f t="shared" si="224"/>
        <v>叶仁群</v>
      </c>
      <c r="BF163" s="26">
        <f t="shared" si="186"/>
        <v>5.4</v>
      </c>
      <c r="BG163" s="18" t="str">
        <f t="shared" si="225"/>
        <v>杨建</v>
      </c>
      <c r="BH163" s="26">
        <f t="shared" si="187"/>
        <v>5.4</v>
      </c>
      <c r="BI163" s="18">
        <f t="shared" si="226"/>
        <v>11</v>
      </c>
      <c r="BJ163" s="18" t="str">
        <f t="shared" si="227"/>
        <v>张玉婷</v>
      </c>
      <c r="BK163" s="26">
        <f t="shared" si="252"/>
        <v>0</v>
      </c>
      <c r="BL163" s="18" t="str">
        <f t="shared" si="228"/>
        <v>胡付松</v>
      </c>
      <c r="BM163" s="26">
        <f t="shared" si="193"/>
        <v>0</v>
      </c>
      <c r="BN163" s="18" t="str">
        <f t="shared" si="229"/>
        <v>程长寿</v>
      </c>
      <c r="BO163" s="26">
        <f t="shared" si="188"/>
        <v>5.4</v>
      </c>
      <c r="BP163" s="18" t="str">
        <f t="shared" si="230"/>
        <v>郑永朝</v>
      </c>
      <c r="BQ163" s="26">
        <f t="shared" si="189"/>
        <v>0</v>
      </c>
      <c r="BR163" s="18" t="str">
        <f t="shared" si="231"/>
        <v>叶仁群</v>
      </c>
      <c r="BS163" s="26">
        <f t="shared" si="190"/>
        <v>5.4</v>
      </c>
      <c r="BT163" s="18" t="str">
        <f t="shared" si="232"/>
        <v>田友米</v>
      </c>
      <c r="BU163" s="26">
        <f t="shared" si="191"/>
        <v>5.4</v>
      </c>
      <c r="BV163" s="18">
        <f t="shared" si="233"/>
        <v>11</v>
      </c>
      <c r="BW163" s="18" t="str">
        <f t="shared" si="234"/>
        <v>张玉婷</v>
      </c>
      <c r="BX163" s="26">
        <f t="shared" si="253"/>
        <v>0</v>
      </c>
      <c r="BY163" s="18" t="str">
        <f t="shared" si="235"/>
        <v>胡付松</v>
      </c>
      <c r="BZ163" s="26">
        <f t="shared" si="254"/>
        <v>0</v>
      </c>
      <c r="CA163" s="18" t="str">
        <f t="shared" si="236"/>
        <v>程长寿</v>
      </c>
      <c r="CB163" s="26">
        <f t="shared" si="255"/>
        <v>9</v>
      </c>
      <c r="CC163" s="18" t="str">
        <f t="shared" si="237"/>
        <v>王友春</v>
      </c>
      <c r="CD163" s="26">
        <f t="shared" si="256"/>
        <v>0</v>
      </c>
      <c r="CE163" s="18" t="str">
        <f t="shared" si="238"/>
        <v>叶仁群</v>
      </c>
      <c r="CF163" s="26">
        <f t="shared" si="257"/>
        <v>9</v>
      </c>
      <c r="CG163" s="18" t="str">
        <f t="shared" si="239"/>
        <v>田友米</v>
      </c>
      <c r="CH163" s="26">
        <f t="shared" si="258"/>
        <v>9</v>
      </c>
      <c r="CI163" s="18">
        <f t="shared" si="240"/>
        <v>11</v>
      </c>
      <c r="CJ163" s="18" t="str">
        <f t="shared" si="241"/>
        <v>张玉婷</v>
      </c>
      <c r="CK163" s="26">
        <f t="shared" si="259"/>
        <v>0</v>
      </c>
      <c r="CL163" s="18" t="str">
        <f t="shared" si="242"/>
        <v>胡付松</v>
      </c>
      <c r="CM163" s="26">
        <f t="shared" si="260"/>
        <v>0</v>
      </c>
      <c r="CN163" s="18" t="str">
        <f t="shared" si="243"/>
        <v>程长寿</v>
      </c>
      <c r="CO163" s="26">
        <f t="shared" si="261"/>
        <v>9</v>
      </c>
      <c r="CP163" s="18" t="str">
        <f t="shared" si="244"/>
        <v>王友春</v>
      </c>
      <c r="CQ163" s="26">
        <f t="shared" si="262"/>
        <v>0</v>
      </c>
      <c r="CR163" s="18" t="str">
        <f t="shared" si="245"/>
        <v>叶仁群</v>
      </c>
      <c r="CS163" s="26">
        <f t="shared" si="263"/>
        <v>9</v>
      </c>
      <c r="CT163" s="18" t="str">
        <f t="shared" si="246"/>
        <v>田友米</v>
      </c>
      <c r="CU163" s="26">
        <f t="shared" si="264"/>
        <v>9</v>
      </c>
    </row>
    <row r="164" spans="1:99" s="2" customFormat="1" ht="15.75">
      <c r="A164" s="42" t="s">
        <v>898</v>
      </c>
      <c r="B164" s="40" t="s">
        <v>340</v>
      </c>
      <c r="C164" s="59" t="s">
        <v>44</v>
      </c>
      <c r="D164" s="9" t="s">
        <v>8</v>
      </c>
      <c r="E164" s="8" t="str">
        <f t="shared" si="194"/>
        <v/>
      </c>
      <c r="F164" s="9">
        <f t="shared" si="195"/>
        <v>0.5</v>
      </c>
      <c r="G164" s="10" t="str">
        <f t="shared" si="196"/>
        <v/>
      </c>
      <c r="H164" s="10">
        <f t="shared" si="197"/>
        <v>106</v>
      </c>
      <c r="I164" s="10">
        <f t="shared" si="198"/>
        <v>72</v>
      </c>
      <c r="J164" s="10">
        <f t="shared" si="199"/>
        <v>103</v>
      </c>
      <c r="K164" s="16">
        <f t="shared" si="200"/>
        <v>38.5</v>
      </c>
      <c r="L164" s="10">
        <f t="shared" si="201"/>
        <v>48</v>
      </c>
      <c r="M164" s="10">
        <f t="shared" si="202"/>
        <v>73</v>
      </c>
      <c r="N164" s="10">
        <f t="shared" si="203"/>
        <v>441</v>
      </c>
      <c r="O164" s="17" t="str">
        <f t="shared" si="204"/>
        <v>本科</v>
      </c>
      <c r="P164" s="18">
        <f>IF($D164="理科",IF(AND($N164&gt;=分数线!$C$2,$H164&gt;=分数线!$D$2),36,IF($H164&gt;=分数线!$D$2,18,0)),IF($D164="文科",IF(AND($N164&gt;=分数线!$C$3,$H164&gt;=分数线!$D$3),36,IF($H164&gt;=分数线!$D$3,18,0))))</f>
        <v>36</v>
      </c>
      <c r="Q164" s="18">
        <f>IF($D164="理科",IF(AND($N164&gt;=分数线!$C$2,I164&gt;=分数线!$E$2),36,IF(I164&gt;=分数线!$E$2,18,0)),IF($D164="文科",IF(AND($N164&gt;=分数线!$C$3,I164&gt;=分数线!$E$3),36,IF(I164&gt;=分数线!$E$3,18,0))))</f>
        <v>0</v>
      </c>
      <c r="R164" s="18">
        <f>IF($D164="理科",IF(AND($N164&gt;=分数线!$C$2,J164&gt;=分数线!$F$2),36,IF(J164&gt;=分数线!$F$2,18,0)),IF($D164="文科",IF(AND($N164&gt;=分数线!$C$3,J164&gt;=分数线!$F$3),36,IF(J164&gt;=分数线!$F$3,18,0))))</f>
        <v>36</v>
      </c>
      <c r="S164" s="18">
        <f>IF($D164="理科",IF(AND($N164&gt;=分数线!$C$2,K164&gt;=分数线!$G$2),36,IF(K164&gt;=分数线!$G$2,18,0)),IF($D164="文科",IF(AND($N164&gt;=分数线!$C$3,K164&gt;=分数线!$G$3),36,IF(K164&gt;=分数线!$G$3,18,0))))</f>
        <v>0</v>
      </c>
      <c r="T164" s="18">
        <f>IF($D164="理科",IF(AND($N164&gt;=分数线!$C$2,L164&gt;=分数线!$H$2),36,IF(L164&gt;=分数线!$H$2,18,0)),IF($D164="文科",IF(AND($N164&gt;=分数线!$C$3,L164&gt;=分数线!$H$3),36,IF(L164&gt;=分数线!$H$3,18,0))))</f>
        <v>0</v>
      </c>
      <c r="U164" s="18">
        <f>IF($D164="理科",IF(AND($N164&gt;=分数线!$C$2,M164&gt;=分数线!$I$2),36,IF(M164&gt;=分数线!$I$2,18,0)),IF($D164="文科",IF(AND($N164&gt;=分数线!$C$3,M164&gt;=分数线!$I$3),36,IF(M164&gt;=分数线!$I$3,18,0))))</f>
        <v>36</v>
      </c>
      <c r="V164" s="18">
        <f t="shared" si="205"/>
        <v>12</v>
      </c>
      <c r="W164" s="18" t="str">
        <f t="shared" si="206"/>
        <v>何苗</v>
      </c>
      <c r="X164" s="26">
        <f t="shared" si="247"/>
        <v>3.6</v>
      </c>
      <c r="Y164" s="18" t="str">
        <f t="shared" si="207"/>
        <v>黄金华</v>
      </c>
      <c r="Z164" s="26">
        <f t="shared" si="248"/>
        <v>0</v>
      </c>
      <c r="AA164" s="18" t="str">
        <f t="shared" si="208"/>
        <v>程长寿</v>
      </c>
      <c r="AB164" s="26">
        <f t="shared" si="176"/>
        <v>3.6</v>
      </c>
      <c r="AC164" s="18" t="str">
        <f t="shared" si="209"/>
        <v>兰阿布</v>
      </c>
      <c r="AD164" s="26">
        <f t="shared" si="177"/>
        <v>0</v>
      </c>
      <c r="AE164" s="18" t="str">
        <f t="shared" si="210"/>
        <v>郑富全</v>
      </c>
      <c r="AF164" s="26">
        <f t="shared" si="178"/>
        <v>0</v>
      </c>
      <c r="AG164" s="18" t="str">
        <f t="shared" si="211"/>
        <v>卢祥</v>
      </c>
      <c r="AH164" s="26">
        <f t="shared" si="179"/>
        <v>3.6</v>
      </c>
      <c r="AI164" s="18" t="str">
        <f t="shared" si="212"/>
        <v>12</v>
      </c>
      <c r="AJ164" s="18" t="str">
        <f t="shared" si="213"/>
        <v>何苗</v>
      </c>
      <c r="AK164" s="26">
        <f t="shared" si="249"/>
        <v>3.6</v>
      </c>
      <c r="AL164" s="18" t="str">
        <f t="shared" si="214"/>
        <v>黄金华</v>
      </c>
      <c r="AM164" s="26">
        <f t="shared" si="250"/>
        <v>0</v>
      </c>
      <c r="AN164" s="18" t="str">
        <f t="shared" si="215"/>
        <v>程长寿</v>
      </c>
      <c r="AO164" s="26">
        <f t="shared" si="180"/>
        <v>3.6</v>
      </c>
      <c r="AP164" s="18" t="str">
        <f t="shared" si="216"/>
        <v>兰阿布</v>
      </c>
      <c r="AQ164" s="26">
        <f t="shared" si="181"/>
        <v>0</v>
      </c>
      <c r="AR164" s="18" t="str">
        <f t="shared" si="217"/>
        <v>郑富全</v>
      </c>
      <c r="AS164" s="26">
        <f t="shared" si="182"/>
        <v>0</v>
      </c>
      <c r="AT164" s="18" t="str">
        <f t="shared" si="218"/>
        <v>卢祥</v>
      </c>
      <c r="AU164" s="26">
        <f t="shared" si="183"/>
        <v>3.6</v>
      </c>
      <c r="AV164" s="18" t="str">
        <f t="shared" si="219"/>
        <v>12</v>
      </c>
      <c r="AW164" s="18" t="str">
        <f t="shared" si="220"/>
        <v>朱霞</v>
      </c>
      <c r="AX164" s="26">
        <f t="shared" si="251"/>
        <v>5.3999999999999995</v>
      </c>
      <c r="AY164" s="18" t="str">
        <f t="shared" si="221"/>
        <v>黄金华</v>
      </c>
      <c r="AZ164" s="26">
        <f t="shared" si="192"/>
        <v>0</v>
      </c>
      <c r="BA164" s="18" t="str">
        <f t="shared" si="222"/>
        <v>程长寿</v>
      </c>
      <c r="BB164" s="26">
        <f t="shared" si="184"/>
        <v>5.4</v>
      </c>
      <c r="BC164" s="18" t="str">
        <f t="shared" si="223"/>
        <v>兰阿布</v>
      </c>
      <c r="BD164" s="26">
        <f t="shared" si="185"/>
        <v>0</v>
      </c>
      <c r="BE164" s="18" t="str">
        <f t="shared" si="224"/>
        <v>郑富全</v>
      </c>
      <c r="BF164" s="26">
        <f t="shared" si="186"/>
        <v>0</v>
      </c>
      <c r="BG164" s="18" t="str">
        <f t="shared" si="225"/>
        <v>卢祥</v>
      </c>
      <c r="BH164" s="26">
        <f t="shared" si="187"/>
        <v>5.4</v>
      </c>
      <c r="BI164" s="18">
        <f t="shared" si="226"/>
        <v>12</v>
      </c>
      <c r="BJ164" s="18" t="str">
        <f t="shared" si="227"/>
        <v>朱霞</v>
      </c>
      <c r="BK164" s="26">
        <f t="shared" si="252"/>
        <v>5.3999999999999995</v>
      </c>
      <c r="BL164" s="18" t="str">
        <f t="shared" si="228"/>
        <v>黄金华</v>
      </c>
      <c r="BM164" s="26">
        <f t="shared" si="193"/>
        <v>0</v>
      </c>
      <c r="BN164" s="18" t="str">
        <f t="shared" si="229"/>
        <v>程长寿</v>
      </c>
      <c r="BO164" s="26">
        <f t="shared" si="188"/>
        <v>5.4</v>
      </c>
      <c r="BP164" s="18" t="str">
        <f t="shared" si="230"/>
        <v>兰阿布</v>
      </c>
      <c r="BQ164" s="26">
        <f t="shared" si="189"/>
        <v>0</v>
      </c>
      <c r="BR164" s="18" t="str">
        <f t="shared" si="231"/>
        <v>郑富全</v>
      </c>
      <c r="BS164" s="26">
        <f t="shared" si="190"/>
        <v>0</v>
      </c>
      <c r="BT164" s="18" t="str">
        <f t="shared" si="232"/>
        <v>卢祥</v>
      </c>
      <c r="BU164" s="26">
        <f t="shared" si="191"/>
        <v>5.4</v>
      </c>
      <c r="BV164" s="18">
        <f t="shared" si="233"/>
        <v>12</v>
      </c>
      <c r="BW164" s="18" t="str">
        <f t="shared" si="234"/>
        <v>朱霞</v>
      </c>
      <c r="BX164" s="26">
        <f t="shared" si="253"/>
        <v>9</v>
      </c>
      <c r="BY164" s="18" t="str">
        <f t="shared" si="235"/>
        <v>黄金华</v>
      </c>
      <c r="BZ164" s="26">
        <f t="shared" si="254"/>
        <v>0</v>
      </c>
      <c r="CA164" s="18" t="str">
        <f t="shared" si="236"/>
        <v>程长寿</v>
      </c>
      <c r="CB164" s="26">
        <f t="shared" si="255"/>
        <v>9</v>
      </c>
      <c r="CC164" s="18" t="str">
        <f t="shared" si="237"/>
        <v>兰阿布</v>
      </c>
      <c r="CD164" s="26">
        <f t="shared" si="256"/>
        <v>0</v>
      </c>
      <c r="CE164" s="18" t="str">
        <f t="shared" si="238"/>
        <v>郑富全</v>
      </c>
      <c r="CF164" s="26">
        <f t="shared" si="257"/>
        <v>0</v>
      </c>
      <c r="CG164" s="18" t="str">
        <f t="shared" si="239"/>
        <v>卢祥</v>
      </c>
      <c r="CH164" s="26">
        <f t="shared" si="258"/>
        <v>9</v>
      </c>
      <c r="CI164" s="18">
        <f t="shared" si="240"/>
        <v>12</v>
      </c>
      <c r="CJ164" s="18" t="str">
        <f t="shared" si="241"/>
        <v>朱霞</v>
      </c>
      <c r="CK164" s="26">
        <f t="shared" si="259"/>
        <v>9</v>
      </c>
      <c r="CL164" s="18" t="str">
        <f t="shared" si="242"/>
        <v>黄金华</v>
      </c>
      <c r="CM164" s="26">
        <f t="shared" si="260"/>
        <v>0</v>
      </c>
      <c r="CN164" s="18" t="str">
        <f t="shared" si="243"/>
        <v>程长寿</v>
      </c>
      <c r="CO164" s="26">
        <f t="shared" si="261"/>
        <v>9</v>
      </c>
      <c r="CP164" s="18" t="str">
        <f t="shared" si="244"/>
        <v>兰阿布</v>
      </c>
      <c r="CQ164" s="26">
        <f t="shared" si="262"/>
        <v>0</v>
      </c>
      <c r="CR164" s="18" t="str">
        <f t="shared" si="245"/>
        <v>郑富全</v>
      </c>
      <c r="CS164" s="26">
        <f t="shared" si="263"/>
        <v>0</v>
      </c>
      <c r="CT164" s="18" t="str">
        <f t="shared" si="246"/>
        <v>卢祥</v>
      </c>
      <c r="CU164" s="26">
        <f t="shared" si="264"/>
        <v>9</v>
      </c>
    </row>
    <row r="165" spans="1:99" s="2" customFormat="1" ht="15.75">
      <c r="A165" s="42" t="s">
        <v>899</v>
      </c>
      <c r="B165" s="40" t="s">
        <v>341</v>
      </c>
      <c r="C165" s="59" t="s">
        <v>44</v>
      </c>
      <c r="D165" s="9" t="s">
        <v>8</v>
      </c>
      <c r="E165" s="8" t="str">
        <f t="shared" si="194"/>
        <v/>
      </c>
      <c r="F165" s="9" t="str">
        <f t="shared" si="195"/>
        <v/>
      </c>
      <c r="G165" s="10" t="str">
        <f t="shared" si="196"/>
        <v/>
      </c>
      <c r="H165" s="10">
        <f t="shared" si="197"/>
        <v>94</v>
      </c>
      <c r="I165" s="10">
        <f t="shared" si="198"/>
        <v>79</v>
      </c>
      <c r="J165" s="10">
        <f t="shared" si="199"/>
        <v>97</v>
      </c>
      <c r="K165" s="16">
        <f t="shared" si="200"/>
        <v>41</v>
      </c>
      <c r="L165" s="10">
        <f t="shared" si="201"/>
        <v>60</v>
      </c>
      <c r="M165" s="10">
        <f t="shared" si="202"/>
        <v>69</v>
      </c>
      <c r="N165" s="10">
        <f t="shared" si="203"/>
        <v>440</v>
      </c>
      <c r="O165" s="17" t="str">
        <f t="shared" si="204"/>
        <v>本科</v>
      </c>
      <c r="P165" s="18">
        <f>IF($D165="理科",IF(AND($N165&gt;=分数线!$C$2,$H165&gt;=分数线!$D$2),36,IF($H165&gt;=分数线!$D$2,18,0)),IF($D165="文科",IF(AND($N165&gt;=分数线!$C$3,$H165&gt;=分数线!$D$3),36,IF($H165&gt;=分数线!$D$3,18,0))))</f>
        <v>0</v>
      </c>
      <c r="Q165" s="18">
        <f>IF($D165="理科",IF(AND($N165&gt;=分数线!$C$2,I165&gt;=分数线!$E$2),36,IF(I165&gt;=分数线!$E$2,18,0)),IF($D165="文科",IF(AND($N165&gt;=分数线!$C$3,I165&gt;=分数线!$E$3),36,IF(I165&gt;=分数线!$E$3,18,0))))</f>
        <v>36</v>
      </c>
      <c r="R165" s="18">
        <f>IF($D165="理科",IF(AND($N165&gt;=分数线!$C$2,J165&gt;=分数线!$F$2),36,IF(J165&gt;=分数线!$F$2,18,0)),IF($D165="文科",IF(AND($N165&gt;=分数线!$C$3,J165&gt;=分数线!$F$3),36,IF(J165&gt;=分数线!$F$3,18,0))))</f>
        <v>36</v>
      </c>
      <c r="S165" s="18">
        <f>IF($D165="理科",IF(AND($N165&gt;=分数线!$C$2,K165&gt;=分数线!$G$2),36,IF(K165&gt;=分数线!$G$2,18,0)),IF($D165="文科",IF(AND($N165&gt;=分数线!$C$3,K165&gt;=分数线!$G$3),36,IF(K165&gt;=分数线!$G$3,18,0))))</f>
        <v>0</v>
      </c>
      <c r="T165" s="18">
        <f>IF($D165="理科",IF(AND($N165&gt;=分数线!$C$2,L165&gt;=分数线!$H$2),36,IF(L165&gt;=分数线!$H$2,18,0)),IF($D165="文科",IF(AND($N165&gt;=分数线!$C$3,L165&gt;=分数线!$H$3),36,IF(L165&gt;=分数线!$H$3,18,0))))</f>
        <v>36</v>
      </c>
      <c r="U165" s="18">
        <f>IF($D165="理科",IF(AND($N165&gt;=分数线!$C$2,M165&gt;=分数线!$I$2),36,IF(M165&gt;=分数线!$I$2,18,0)),IF($D165="文科",IF(AND($N165&gt;=分数线!$C$3,M165&gt;=分数线!$I$3),36,IF(M165&gt;=分数线!$I$3,18,0))))</f>
        <v>36</v>
      </c>
      <c r="V165" s="18">
        <f t="shared" si="205"/>
        <v>3</v>
      </c>
      <c r="W165" s="18" t="str">
        <f t="shared" si="206"/>
        <v>朱霞</v>
      </c>
      <c r="X165" s="26">
        <f t="shared" si="247"/>
        <v>0</v>
      </c>
      <c r="Y165" s="18" t="str">
        <f t="shared" si="207"/>
        <v>余玉红</v>
      </c>
      <c r="Z165" s="26">
        <f t="shared" si="248"/>
        <v>3.6</v>
      </c>
      <c r="AA165" s="18" t="str">
        <f t="shared" si="208"/>
        <v>邵晖</v>
      </c>
      <c r="AB165" s="26">
        <f t="shared" si="176"/>
        <v>3.6</v>
      </c>
      <c r="AC165" s="18" t="str">
        <f t="shared" si="209"/>
        <v>兰阿布</v>
      </c>
      <c r="AD165" s="26">
        <f t="shared" si="177"/>
        <v>0</v>
      </c>
      <c r="AE165" s="18" t="str">
        <f t="shared" si="210"/>
        <v>李荣鑫</v>
      </c>
      <c r="AF165" s="26">
        <f t="shared" si="178"/>
        <v>3.6</v>
      </c>
      <c r="AG165" s="18" t="str">
        <f t="shared" si="211"/>
        <v>辜英琼</v>
      </c>
      <c r="AH165" s="26">
        <f t="shared" si="179"/>
        <v>3.6</v>
      </c>
      <c r="AI165" s="18" t="str">
        <f t="shared" si="212"/>
        <v>7</v>
      </c>
      <c r="AJ165" s="18" t="str">
        <f t="shared" si="213"/>
        <v>何苗</v>
      </c>
      <c r="AK165" s="26">
        <f t="shared" si="249"/>
        <v>0</v>
      </c>
      <c r="AL165" s="18" t="str">
        <f t="shared" si="214"/>
        <v>杨周宇</v>
      </c>
      <c r="AM165" s="26">
        <f t="shared" si="250"/>
        <v>3.6</v>
      </c>
      <c r="AN165" s="18" t="str">
        <f t="shared" si="215"/>
        <v>胡昌燕</v>
      </c>
      <c r="AO165" s="26">
        <f t="shared" si="180"/>
        <v>3.6</v>
      </c>
      <c r="AP165" s="18" t="str">
        <f t="shared" si="216"/>
        <v>兰阿布</v>
      </c>
      <c r="AQ165" s="26">
        <f t="shared" si="181"/>
        <v>0</v>
      </c>
      <c r="AR165" s="18" t="str">
        <f t="shared" si="217"/>
        <v>李荣鑫</v>
      </c>
      <c r="AS165" s="26">
        <f t="shared" si="182"/>
        <v>3.6</v>
      </c>
      <c r="AT165" s="18" t="str">
        <f t="shared" si="218"/>
        <v>辜英琼</v>
      </c>
      <c r="AU165" s="26">
        <f t="shared" si="183"/>
        <v>3.6</v>
      </c>
      <c r="AV165" s="18" t="str">
        <f t="shared" si="219"/>
        <v>7</v>
      </c>
      <c r="AW165" s="18" t="str">
        <f t="shared" si="220"/>
        <v>何光红</v>
      </c>
      <c r="AX165" s="26">
        <f t="shared" si="251"/>
        <v>0</v>
      </c>
      <c r="AY165" s="18" t="str">
        <f t="shared" si="221"/>
        <v>徐万雄</v>
      </c>
      <c r="AZ165" s="26">
        <f t="shared" si="192"/>
        <v>5.3999999999999995</v>
      </c>
      <c r="BA165" s="18" t="str">
        <f t="shared" si="222"/>
        <v>胡昌燕</v>
      </c>
      <c r="BB165" s="26">
        <f t="shared" si="184"/>
        <v>5.4</v>
      </c>
      <c r="BC165" s="18" t="str">
        <f t="shared" si="223"/>
        <v>兰阿布</v>
      </c>
      <c r="BD165" s="26">
        <f t="shared" si="185"/>
        <v>0</v>
      </c>
      <c r="BE165" s="18" t="str">
        <f t="shared" si="224"/>
        <v>刘跃军</v>
      </c>
      <c r="BF165" s="26">
        <f t="shared" si="186"/>
        <v>5.4</v>
      </c>
      <c r="BG165" s="18" t="str">
        <f t="shared" si="225"/>
        <v>杨建</v>
      </c>
      <c r="BH165" s="26">
        <f t="shared" si="187"/>
        <v>5.4</v>
      </c>
      <c r="BI165" s="18">
        <f t="shared" si="226"/>
        <v>7</v>
      </c>
      <c r="BJ165" s="18" t="str">
        <f t="shared" si="227"/>
        <v>何光红</v>
      </c>
      <c r="BK165" s="26">
        <f t="shared" si="252"/>
        <v>0</v>
      </c>
      <c r="BL165" s="18" t="str">
        <f t="shared" si="228"/>
        <v>徐万雄</v>
      </c>
      <c r="BM165" s="26">
        <f t="shared" si="193"/>
        <v>5.3999999999999995</v>
      </c>
      <c r="BN165" s="18" t="str">
        <f t="shared" si="229"/>
        <v>胡昌燕</v>
      </c>
      <c r="BO165" s="26">
        <f t="shared" si="188"/>
        <v>5.4</v>
      </c>
      <c r="BP165" s="18" t="str">
        <f t="shared" si="230"/>
        <v>兰阿布</v>
      </c>
      <c r="BQ165" s="26">
        <f t="shared" si="189"/>
        <v>0</v>
      </c>
      <c r="BR165" s="18" t="str">
        <f t="shared" si="231"/>
        <v>刘跃军</v>
      </c>
      <c r="BS165" s="26">
        <f t="shared" si="190"/>
        <v>5.4</v>
      </c>
      <c r="BT165" s="18" t="str">
        <f t="shared" si="232"/>
        <v>杨建</v>
      </c>
      <c r="BU165" s="26">
        <f t="shared" si="191"/>
        <v>5.4</v>
      </c>
      <c r="BV165" s="18">
        <f t="shared" si="233"/>
        <v>7</v>
      </c>
      <c r="BW165" s="18" t="str">
        <f t="shared" si="234"/>
        <v>何光红</v>
      </c>
      <c r="BX165" s="26">
        <f t="shared" si="253"/>
        <v>0</v>
      </c>
      <c r="BY165" s="18" t="str">
        <f t="shared" si="235"/>
        <v>潘勇</v>
      </c>
      <c r="BZ165" s="26">
        <f t="shared" si="254"/>
        <v>9</v>
      </c>
      <c r="CA165" s="18" t="str">
        <f t="shared" si="236"/>
        <v>胡昌燕</v>
      </c>
      <c r="CB165" s="26">
        <f t="shared" si="255"/>
        <v>9</v>
      </c>
      <c r="CC165" s="18" t="str">
        <f t="shared" si="237"/>
        <v>兰阿布</v>
      </c>
      <c r="CD165" s="26">
        <f t="shared" si="256"/>
        <v>0</v>
      </c>
      <c r="CE165" s="18" t="str">
        <f t="shared" si="238"/>
        <v>刘厚江</v>
      </c>
      <c r="CF165" s="26">
        <f t="shared" si="257"/>
        <v>9</v>
      </c>
      <c r="CG165" s="18" t="str">
        <f t="shared" si="239"/>
        <v>杨建</v>
      </c>
      <c r="CH165" s="26">
        <f t="shared" si="258"/>
        <v>9</v>
      </c>
      <c r="CI165" s="18">
        <f t="shared" si="240"/>
        <v>7</v>
      </c>
      <c r="CJ165" s="18" t="str">
        <f t="shared" si="241"/>
        <v>何光红</v>
      </c>
      <c r="CK165" s="26">
        <f t="shared" si="259"/>
        <v>0</v>
      </c>
      <c r="CL165" s="18" t="str">
        <f t="shared" si="242"/>
        <v>潘勇</v>
      </c>
      <c r="CM165" s="26">
        <f t="shared" si="260"/>
        <v>9</v>
      </c>
      <c r="CN165" s="18" t="str">
        <f t="shared" si="243"/>
        <v>胡昌燕</v>
      </c>
      <c r="CO165" s="26">
        <f t="shared" si="261"/>
        <v>9</v>
      </c>
      <c r="CP165" s="18" t="str">
        <f t="shared" si="244"/>
        <v>兰阿布</v>
      </c>
      <c r="CQ165" s="26">
        <f t="shared" si="262"/>
        <v>0</v>
      </c>
      <c r="CR165" s="18" t="str">
        <f t="shared" si="245"/>
        <v>刘厚江</v>
      </c>
      <c r="CS165" s="26">
        <f t="shared" si="263"/>
        <v>9</v>
      </c>
      <c r="CT165" s="18" t="str">
        <f t="shared" si="246"/>
        <v>杨建</v>
      </c>
      <c r="CU165" s="26">
        <f t="shared" si="264"/>
        <v>9</v>
      </c>
    </row>
    <row r="166" spans="1:99" s="2" customFormat="1" ht="15.75">
      <c r="A166" s="42" t="s">
        <v>900</v>
      </c>
      <c r="B166" s="40" t="s">
        <v>342</v>
      </c>
      <c r="C166" s="59" t="s">
        <v>44</v>
      </c>
      <c r="D166" s="9" t="s">
        <v>8</v>
      </c>
      <c r="E166" s="8" t="str">
        <f t="shared" si="194"/>
        <v/>
      </c>
      <c r="F166" s="9">
        <f t="shared" si="195"/>
        <v>1</v>
      </c>
      <c r="G166" s="10" t="str">
        <f t="shared" si="196"/>
        <v/>
      </c>
      <c r="H166" s="10">
        <f t="shared" si="197"/>
        <v>100</v>
      </c>
      <c r="I166" s="10">
        <f t="shared" si="198"/>
        <v>68</v>
      </c>
      <c r="J166" s="10">
        <f t="shared" si="199"/>
        <v>78</v>
      </c>
      <c r="K166" s="16">
        <f t="shared" si="200"/>
        <v>64.5</v>
      </c>
      <c r="L166" s="10">
        <f t="shared" si="201"/>
        <v>62.5</v>
      </c>
      <c r="M166" s="10">
        <f t="shared" si="202"/>
        <v>66.5</v>
      </c>
      <c r="N166" s="10">
        <f t="shared" si="203"/>
        <v>440</v>
      </c>
      <c r="O166" s="17" t="str">
        <f t="shared" si="204"/>
        <v>本科</v>
      </c>
      <c r="P166" s="18">
        <f>IF($D166="理科",IF(AND($N166&gt;=分数线!$C$2,$H166&gt;=分数线!$D$2),36,IF($H166&gt;=分数线!$D$2,18,0)),IF($D166="文科",IF(AND($N166&gt;=分数线!$C$3,$H166&gt;=分数线!$D$3),36,IF($H166&gt;=分数线!$D$3,18,0))))</f>
        <v>0</v>
      </c>
      <c r="Q166" s="18">
        <f>IF($D166="理科",IF(AND($N166&gt;=分数线!$C$2,I166&gt;=分数线!$E$2),36,IF(I166&gt;=分数线!$E$2,18,0)),IF($D166="文科",IF(AND($N166&gt;=分数线!$C$3,I166&gt;=分数线!$E$3),36,IF(I166&gt;=分数线!$E$3,18,0))))</f>
        <v>0</v>
      </c>
      <c r="R166" s="18">
        <f>IF($D166="理科",IF(AND($N166&gt;=分数线!$C$2,J166&gt;=分数线!$F$2),36,IF(J166&gt;=分数线!$F$2,18,0)),IF($D166="文科",IF(AND($N166&gt;=分数线!$C$3,J166&gt;=分数线!$F$3),36,IF(J166&gt;=分数线!$F$3,18,0))))</f>
        <v>0</v>
      </c>
      <c r="S166" s="18">
        <f>IF($D166="理科",IF(AND($N166&gt;=分数线!$C$2,K166&gt;=分数线!$G$2),36,IF(K166&gt;=分数线!$G$2,18,0)),IF($D166="文科",IF(AND($N166&gt;=分数线!$C$3,K166&gt;=分数线!$G$3),36,IF(K166&gt;=分数线!$G$3,18,0))))</f>
        <v>36</v>
      </c>
      <c r="T166" s="18">
        <f>IF($D166="理科",IF(AND($N166&gt;=分数线!$C$2,L166&gt;=分数线!$H$2),36,IF(L166&gt;=分数线!$H$2,18,0)),IF($D166="文科",IF(AND($N166&gt;=分数线!$C$3,L166&gt;=分数线!$H$3),36,IF(L166&gt;=分数线!$H$3,18,0))))</f>
        <v>36</v>
      </c>
      <c r="U166" s="18">
        <f>IF($D166="理科",IF(AND($N166&gt;=分数线!$C$2,M166&gt;=分数线!$I$2),36,IF(M166&gt;=分数线!$I$2,18,0)),IF($D166="文科",IF(AND($N166&gt;=分数线!$C$3,M166&gt;=分数线!$I$3),36,IF(M166&gt;=分数线!$I$3,18,0))))</f>
        <v>0</v>
      </c>
      <c r="V166" s="18">
        <f t="shared" si="205"/>
        <v>10</v>
      </c>
      <c r="W166" s="18" t="str">
        <f t="shared" si="206"/>
        <v>向美娟</v>
      </c>
      <c r="X166" s="26">
        <f t="shared" si="247"/>
        <v>0</v>
      </c>
      <c r="Y166" s="18" t="str">
        <f t="shared" si="207"/>
        <v>徐万雄</v>
      </c>
      <c r="Z166" s="26">
        <f t="shared" si="248"/>
        <v>0</v>
      </c>
      <c r="AA166" s="18" t="str">
        <f t="shared" si="208"/>
        <v>聂艳梅</v>
      </c>
      <c r="AB166" s="26">
        <f t="shared" si="176"/>
        <v>0</v>
      </c>
      <c r="AC166" s="18" t="str">
        <f t="shared" si="209"/>
        <v>郑永朝</v>
      </c>
      <c r="AD166" s="26">
        <f t="shared" si="177"/>
        <v>3.6</v>
      </c>
      <c r="AE166" s="18" t="str">
        <f t="shared" si="210"/>
        <v>陈文惠</v>
      </c>
      <c r="AF166" s="26">
        <f t="shared" si="178"/>
        <v>3.6</v>
      </c>
      <c r="AG166" s="18" t="str">
        <f t="shared" si="211"/>
        <v>田友米</v>
      </c>
      <c r="AH166" s="26">
        <f t="shared" si="179"/>
        <v>0</v>
      </c>
      <c r="AI166" s="18" t="str">
        <f t="shared" si="212"/>
        <v>10</v>
      </c>
      <c r="AJ166" s="18" t="str">
        <f t="shared" si="213"/>
        <v>向美娟</v>
      </c>
      <c r="AK166" s="26">
        <f t="shared" si="249"/>
        <v>0</v>
      </c>
      <c r="AL166" s="18" t="str">
        <f t="shared" si="214"/>
        <v>徐万雄</v>
      </c>
      <c r="AM166" s="26">
        <f t="shared" si="250"/>
        <v>0</v>
      </c>
      <c r="AN166" s="18" t="str">
        <f t="shared" si="215"/>
        <v>聂艳梅</v>
      </c>
      <c r="AO166" s="26">
        <f t="shared" si="180"/>
        <v>0</v>
      </c>
      <c r="AP166" s="18" t="str">
        <f t="shared" si="216"/>
        <v>郑永朝</v>
      </c>
      <c r="AQ166" s="26">
        <f t="shared" si="181"/>
        <v>3.6</v>
      </c>
      <c r="AR166" s="18" t="str">
        <f t="shared" si="217"/>
        <v>陈文惠</v>
      </c>
      <c r="AS166" s="26">
        <f t="shared" si="182"/>
        <v>3.6</v>
      </c>
      <c r="AT166" s="18" t="str">
        <f t="shared" si="218"/>
        <v>田友米</v>
      </c>
      <c r="AU166" s="26">
        <f t="shared" si="183"/>
        <v>0</v>
      </c>
      <c r="AV166" s="18" t="str">
        <f t="shared" si="219"/>
        <v>10</v>
      </c>
      <c r="AW166" s="18" t="str">
        <f t="shared" si="220"/>
        <v>向美娟</v>
      </c>
      <c r="AX166" s="26">
        <f t="shared" si="251"/>
        <v>0</v>
      </c>
      <c r="AY166" s="18" t="str">
        <f t="shared" si="221"/>
        <v>徐万雄</v>
      </c>
      <c r="AZ166" s="26">
        <f t="shared" si="192"/>
        <v>0</v>
      </c>
      <c r="BA166" s="18" t="str">
        <f t="shared" si="222"/>
        <v>赵顺诚</v>
      </c>
      <c r="BB166" s="26">
        <f t="shared" si="184"/>
        <v>0</v>
      </c>
      <c r="BC166" s="18" t="str">
        <f t="shared" si="223"/>
        <v>王玉强</v>
      </c>
      <c r="BD166" s="26">
        <f t="shared" si="185"/>
        <v>5.4</v>
      </c>
      <c r="BE166" s="18" t="str">
        <f t="shared" si="224"/>
        <v>陈文惠</v>
      </c>
      <c r="BF166" s="26">
        <f t="shared" si="186"/>
        <v>5.4</v>
      </c>
      <c r="BG166" s="18" t="str">
        <f t="shared" si="225"/>
        <v>田友米</v>
      </c>
      <c r="BH166" s="26">
        <f t="shared" si="187"/>
        <v>0</v>
      </c>
      <c r="BI166" s="18">
        <f t="shared" si="226"/>
        <v>10</v>
      </c>
      <c r="BJ166" s="18" t="str">
        <f t="shared" si="227"/>
        <v>向美娟</v>
      </c>
      <c r="BK166" s="26">
        <f t="shared" si="252"/>
        <v>0</v>
      </c>
      <c r="BL166" s="18" t="str">
        <f t="shared" si="228"/>
        <v>徐万雄</v>
      </c>
      <c r="BM166" s="26">
        <f t="shared" si="193"/>
        <v>0</v>
      </c>
      <c r="BN166" s="18" t="str">
        <f t="shared" si="229"/>
        <v>赵顺诚</v>
      </c>
      <c r="BO166" s="26">
        <f t="shared" si="188"/>
        <v>0</v>
      </c>
      <c r="BP166" s="18" t="str">
        <f t="shared" si="230"/>
        <v>郑永朝</v>
      </c>
      <c r="BQ166" s="26">
        <f t="shared" si="189"/>
        <v>5.4</v>
      </c>
      <c r="BR166" s="18" t="str">
        <f t="shared" si="231"/>
        <v>陈文惠</v>
      </c>
      <c r="BS166" s="26">
        <f t="shared" si="190"/>
        <v>5.4</v>
      </c>
      <c r="BT166" s="18" t="str">
        <f t="shared" si="232"/>
        <v>田友米</v>
      </c>
      <c r="BU166" s="26">
        <f t="shared" si="191"/>
        <v>0</v>
      </c>
      <c r="BV166" s="18">
        <f t="shared" si="233"/>
        <v>10</v>
      </c>
      <c r="BW166" s="18" t="str">
        <f t="shared" si="234"/>
        <v>向美娟</v>
      </c>
      <c r="BX166" s="26">
        <f t="shared" si="253"/>
        <v>0</v>
      </c>
      <c r="BY166" s="18" t="str">
        <f t="shared" si="235"/>
        <v>潘勇</v>
      </c>
      <c r="BZ166" s="26">
        <f t="shared" si="254"/>
        <v>0</v>
      </c>
      <c r="CA166" s="18" t="str">
        <f t="shared" si="236"/>
        <v>赵顺诚</v>
      </c>
      <c r="CB166" s="26">
        <f t="shared" si="255"/>
        <v>0</v>
      </c>
      <c r="CC166" s="18" t="str">
        <f t="shared" si="237"/>
        <v>王友春</v>
      </c>
      <c r="CD166" s="26">
        <f t="shared" si="256"/>
        <v>9</v>
      </c>
      <c r="CE166" s="18" t="str">
        <f t="shared" si="238"/>
        <v>陈文惠</v>
      </c>
      <c r="CF166" s="26">
        <f t="shared" si="257"/>
        <v>9</v>
      </c>
      <c r="CG166" s="18" t="str">
        <f t="shared" si="239"/>
        <v>田友米</v>
      </c>
      <c r="CH166" s="26">
        <f t="shared" si="258"/>
        <v>0</v>
      </c>
      <c r="CI166" s="18">
        <f t="shared" si="240"/>
        <v>10</v>
      </c>
      <c r="CJ166" s="18" t="str">
        <f t="shared" si="241"/>
        <v>向美娟</v>
      </c>
      <c r="CK166" s="26">
        <f t="shared" si="259"/>
        <v>0</v>
      </c>
      <c r="CL166" s="18" t="str">
        <f t="shared" si="242"/>
        <v>潘勇</v>
      </c>
      <c r="CM166" s="26">
        <f t="shared" si="260"/>
        <v>0</v>
      </c>
      <c r="CN166" s="18" t="str">
        <f t="shared" si="243"/>
        <v>赵顺诚</v>
      </c>
      <c r="CO166" s="26">
        <f t="shared" si="261"/>
        <v>0</v>
      </c>
      <c r="CP166" s="18" t="str">
        <f t="shared" si="244"/>
        <v>王友春</v>
      </c>
      <c r="CQ166" s="26">
        <f t="shared" si="262"/>
        <v>9</v>
      </c>
      <c r="CR166" s="18" t="str">
        <f t="shared" si="245"/>
        <v>陈文惠</v>
      </c>
      <c r="CS166" s="26">
        <f t="shared" si="263"/>
        <v>9</v>
      </c>
      <c r="CT166" s="18" t="str">
        <f t="shared" si="246"/>
        <v>田友米</v>
      </c>
      <c r="CU166" s="26">
        <f t="shared" si="264"/>
        <v>0</v>
      </c>
    </row>
    <row r="167" spans="1:99" s="2" customFormat="1" ht="15.75">
      <c r="A167" s="42" t="s">
        <v>901</v>
      </c>
      <c r="B167" s="40" t="s">
        <v>343</v>
      </c>
      <c r="C167" s="59" t="s">
        <v>44</v>
      </c>
      <c r="D167" s="9" t="s">
        <v>8</v>
      </c>
      <c r="E167" s="8" t="str">
        <f t="shared" si="194"/>
        <v/>
      </c>
      <c r="F167" s="9">
        <f t="shared" si="195"/>
        <v>0.2</v>
      </c>
      <c r="G167" s="10" t="str">
        <f t="shared" si="196"/>
        <v/>
      </c>
      <c r="H167" s="10">
        <f t="shared" si="197"/>
        <v>102</v>
      </c>
      <c r="I167" s="10">
        <f t="shared" si="198"/>
        <v>62</v>
      </c>
      <c r="J167" s="10">
        <f t="shared" si="199"/>
        <v>67</v>
      </c>
      <c r="K167" s="16">
        <f t="shared" si="200"/>
        <v>57</v>
      </c>
      <c r="L167" s="10">
        <f t="shared" si="201"/>
        <v>81.5</v>
      </c>
      <c r="M167" s="10">
        <f t="shared" si="202"/>
        <v>69</v>
      </c>
      <c r="N167" s="10">
        <f t="shared" si="203"/>
        <v>439</v>
      </c>
      <c r="O167" s="17" t="str">
        <f t="shared" si="204"/>
        <v>本科</v>
      </c>
      <c r="P167" s="18">
        <f>IF($D167="理科",IF(AND($N167&gt;=分数线!$C$2,$H167&gt;=分数线!$D$2),36,IF($H167&gt;=分数线!$D$2,18,0)),IF($D167="文科",IF(AND($N167&gt;=分数线!$C$3,$H167&gt;=分数线!$D$3),36,IF($H167&gt;=分数线!$D$3,18,0))))</f>
        <v>0</v>
      </c>
      <c r="Q167" s="18">
        <f>IF($D167="理科",IF(AND($N167&gt;=分数线!$C$2,I167&gt;=分数线!$E$2),36,IF(I167&gt;=分数线!$E$2,18,0)),IF($D167="文科",IF(AND($N167&gt;=分数线!$C$3,I167&gt;=分数线!$E$3),36,IF(I167&gt;=分数线!$E$3,18,0))))</f>
        <v>0</v>
      </c>
      <c r="R167" s="18">
        <f>IF($D167="理科",IF(AND($N167&gt;=分数线!$C$2,J167&gt;=分数线!$F$2),36,IF(J167&gt;=分数线!$F$2,18,0)),IF($D167="文科",IF(AND($N167&gt;=分数线!$C$3,J167&gt;=分数线!$F$3),36,IF(J167&gt;=分数线!$F$3,18,0))))</f>
        <v>0</v>
      </c>
      <c r="S167" s="18">
        <f>IF($D167="理科",IF(AND($N167&gt;=分数线!$C$2,K167&gt;=分数线!$G$2),36,IF(K167&gt;=分数线!$G$2,18,0)),IF($D167="文科",IF(AND($N167&gt;=分数线!$C$3,K167&gt;=分数线!$G$3),36,IF(K167&gt;=分数线!$G$3,18,0))))</f>
        <v>36</v>
      </c>
      <c r="T167" s="18">
        <f>IF($D167="理科",IF(AND($N167&gt;=分数线!$C$2,L167&gt;=分数线!$H$2),36,IF(L167&gt;=分数线!$H$2,18,0)),IF($D167="文科",IF(AND($N167&gt;=分数线!$C$3,L167&gt;=分数线!$H$3),36,IF(L167&gt;=分数线!$H$3,18,0))))</f>
        <v>36</v>
      </c>
      <c r="U167" s="18">
        <f>IF($D167="理科",IF(AND($N167&gt;=分数线!$C$2,M167&gt;=分数线!$I$2),36,IF(M167&gt;=分数线!$I$2,18,0)),IF($D167="文科",IF(AND($N167&gt;=分数线!$C$3,M167&gt;=分数线!$I$3),36,IF(M167&gt;=分数线!$I$3,18,0))))</f>
        <v>36</v>
      </c>
      <c r="V167" s="18">
        <f t="shared" si="205"/>
        <v>2</v>
      </c>
      <c r="W167" s="18" t="str">
        <f t="shared" si="206"/>
        <v>阙丽萍</v>
      </c>
      <c r="X167" s="26">
        <f t="shared" si="247"/>
        <v>0</v>
      </c>
      <c r="Y167" s="18" t="str">
        <f t="shared" si="207"/>
        <v>李乔军</v>
      </c>
      <c r="Z167" s="26">
        <f t="shared" si="248"/>
        <v>0</v>
      </c>
      <c r="AA167" s="18" t="str">
        <f t="shared" si="208"/>
        <v>赵顺诚</v>
      </c>
      <c r="AB167" s="26">
        <f t="shared" si="176"/>
        <v>0</v>
      </c>
      <c r="AC167" s="18" t="str">
        <f t="shared" si="209"/>
        <v>王志强</v>
      </c>
      <c r="AD167" s="26">
        <f t="shared" si="177"/>
        <v>3.6</v>
      </c>
      <c r="AE167" s="18" t="str">
        <f t="shared" si="210"/>
        <v>叶仁群</v>
      </c>
      <c r="AF167" s="26">
        <f t="shared" si="178"/>
        <v>3.6</v>
      </c>
      <c r="AG167" s="18" t="str">
        <f t="shared" si="211"/>
        <v>田友米</v>
      </c>
      <c r="AH167" s="26">
        <f t="shared" si="179"/>
        <v>3.6</v>
      </c>
      <c r="AI167" s="18" t="str">
        <f t="shared" si="212"/>
        <v>8</v>
      </c>
      <c r="AJ167" s="18" t="str">
        <f t="shared" si="213"/>
        <v>向美娟</v>
      </c>
      <c r="AK167" s="26">
        <f t="shared" si="249"/>
        <v>0</v>
      </c>
      <c r="AL167" s="18" t="str">
        <f t="shared" si="214"/>
        <v>胡付松</v>
      </c>
      <c r="AM167" s="26">
        <f t="shared" si="250"/>
        <v>0</v>
      </c>
      <c r="AN167" s="18" t="str">
        <f t="shared" si="215"/>
        <v>聂艳梅</v>
      </c>
      <c r="AO167" s="26">
        <f t="shared" si="180"/>
        <v>0</v>
      </c>
      <c r="AP167" s="18" t="str">
        <f t="shared" si="216"/>
        <v>王志强</v>
      </c>
      <c r="AQ167" s="26">
        <f t="shared" si="181"/>
        <v>3.6</v>
      </c>
      <c r="AR167" s="18" t="str">
        <f t="shared" si="217"/>
        <v>叶仁群</v>
      </c>
      <c r="AS167" s="26">
        <f t="shared" si="182"/>
        <v>3.6</v>
      </c>
      <c r="AT167" s="18" t="str">
        <f t="shared" si="218"/>
        <v>田友米</v>
      </c>
      <c r="AU167" s="26">
        <f t="shared" si="183"/>
        <v>3.6</v>
      </c>
      <c r="AV167" s="18" t="str">
        <f t="shared" si="219"/>
        <v>8</v>
      </c>
      <c r="AW167" s="18" t="str">
        <f t="shared" si="220"/>
        <v>向美娟</v>
      </c>
      <c r="AX167" s="26">
        <f t="shared" si="251"/>
        <v>0</v>
      </c>
      <c r="AY167" s="18" t="str">
        <f t="shared" si="221"/>
        <v>胡付松</v>
      </c>
      <c r="AZ167" s="26">
        <f t="shared" si="192"/>
        <v>0</v>
      </c>
      <c r="BA167" s="18" t="str">
        <f t="shared" si="222"/>
        <v>廖云虹</v>
      </c>
      <c r="BB167" s="26">
        <f t="shared" si="184"/>
        <v>0</v>
      </c>
      <c r="BC167" s="18" t="str">
        <f t="shared" si="223"/>
        <v>王玉强</v>
      </c>
      <c r="BD167" s="26">
        <f t="shared" si="185"/>
        <v>5.4</v>
      </c>
      <c r="BE167" s="18" t="str">
        <f t="shared" si="224"/>
        <v>叶仁群</v>
      </c>
      <c r="BF167" s="26">
        <f t="shared" si="186"/>
        <v>5.4</v>
      </c>
      <c r="BG167" s="18" t="str">
        <f t="shared" si="225"/>
        <v>田友米</v>
      </c>
      <c r="BH167" s="26">
        <f t="shared" si="187"/>
        <v>5.4</v>
      </c>
      <c r="BI167" s="18">
        <f t="shared" si="226"/>
        <v>8</v>
      </c>
      <c r="BJ167" s="18" t="str">
        <f t="shared" si="227"/>
        <v>向美娟</v>
      </c>
      <c r="BK167" s="26">
        <f t="shared" si="252"/>
        <v>0</v>
      </c>
      <c r="BL167" s="18" t="str">
        <f t="shared" si="228"/>
        <v>胡付松</v>
      </c>
      <c r="BM167" s="26">
        <f t="shared" si="193"/>
        <v>0</v>
      </c>
      <c r="BN167" s="18" t="str">
        <f t="shared" si="229"/>
        <v>廖云虹</v>
      </c>
      <c r="BO167" s="26">
        <f t="shared" si="188"/>
        <v>0</v>
      </c>
      <c r="BP167" s="18" t="str">
        <f t="shared" si="230"/>
        <v>王玉强</v>
      </c>
      <c r="BQ167" s="26">
        <f t="shared" si="189"/>
        <v>5.4</v>
      </c>
      <c r="BR167" s="18" t="str">
        <f t="shared" si="231"/>
        <v>叶仁群</v>
      </c>
      <c r="BS167" s="26">
        <f t="shared" si="190"/>
        <v>5.4</v>
      </c>
      <c r="BT167" s="18" t="str">
        <f t="shared" si="232"/>
        <v>杨建</v>
      </c>
      <c r="BU167" s="26">
        <f t="shared" si="191"/>
        <v>5.4</v>
      </c>
      <c r="BV167" s="18">
        <f t="shared" si="233"/>
        <v>8</v>
      </c>
      <c r="BW167" s="18" t="str">
        <f t="shared" si="234"/>
        <v>向美娟</v>
      </c>
      <c r="BX167" s="26">
        <f t="shared" si="253"/>
        <v>0</v>
      </c>
      <c r="BY167" s="18" t="str">
        <f t="shared" si="235"/>
        <v>胡付松</v>
      </c>
      <c r="BZ167" s="26">
        <f t="shared" si="254"/>
        <v>0</v>
      </c>
      <c r="CA167" s="18" t="str">
        <f t="shared" si="236"/>
        <v>廖云虹</v>
      </c>
      <c r="CB167" s="26">
        <f t="shared" si="255"/>
        <v>0</v>
      </c>
      <c r="CC167" s="18" t="str">
        <f t="shared" si="237"/>
        <v>兰阿布</v>
      </c>
      <c r="CD167" s="26">
        <f t="shared" si="256"/>
        <v>9</v>
      </c>
      <c r="CE167" s="18" t="str">
        <f t="shared" si="238"/>
        <v>叶仁群</v>
      </c>
      <c r="CF167" s="26">
        <f t="shared" si="257"/>
        <v>9</v>
      </c>
      <c r="CG167" s="18" t="str">
        <f t="shared" si="239"/>
        <v>杨建</v>
      </c>
      <c r="CH167" s="26">
        <f t="shared" si="258"/>
        <v>9</v>
      </c>
      <c r="CI167" s="18">
        <f t="shared" si="240"/>
        <v>8</v>
      </c>
      <c r="CJ167" s="18" t="str">
        <f t="shared" si="241"/>
        <v>向美娟</v>
      </c>
      <c r="CK167" s="26">
        <f t="shared" si="259"/>
        <v>0</v>
      </c>
      <c r="CL167" s="18" t="str">
        <f t="shared" si="242"/>
        <v>胡付松</v>
      </c>
      <c r="CM167" s="26">
        <f t="shared" si="260"/>
        <v>0</v>
      </c>
      <c r="CN167" s="18" t="str">
        <f t="shared" si="243"/>
        <v>廖云虹</v>
      </c>
      <c r="CO167" s="26">
        <f t="shared" si="261"/>
        <v>0</v>
      </c>
      <c r="CP167" s="18" t="str">
        <f t="shared" si="244"/>
        <v>兰阿布</v>
      </c>
      <c r="CQ167" s="26">
        <f t="shared" si="262"/>
        <v>9</v>
      </c>
      <c r="CR167" s="18" t="str">
        <f t="shared" si="245"/>
        <v>叶仁群</v>
      </c>
      <c r="CS167" s="26">
        <f t="shared" si="263"/>
        <v>9</v>
      </c>
      <c r="CT167" s="18" t="str">
        <f t="shared" si="246"/>
        <v>杨建</v>
      </c>
      <c r="CU167" s="26">
        <f t="shared" si="264"/>
        <v>9</v>
      </c>
    </row>
    <row r="168" spans="1:99" s="2" customFormat="1" ht="15.75">
      <c r="A168" s="42" t="s">
        <v>902</v>
      </c>
      <c r="B168" s="40" t="s">
        <v>344</v>
      </c>
      <c r="C168" s="59" t="s">
        <v>44</v>
      </c>
      <c r="D168" s="9" t="s">
        <v>8</v>
      </c>
      <c r="E168" s="8" t="str">
        <f t="shared" si="194"/>
        <v/>
      </c>
      <c r="F168" s="9">
        <f t="shared" si="195"/>
        <v>0.5</v>
      </c>
      <c r="G168" s="10" t="str">
        <f t="shared" si="196"/>
        <v/>
      </c>
      <c r="H168" s="10">
        <f t="shared" si="197"/>
        <v>101</v>
      </c>
      <c r="I168" s="10">
        <f t="shared" si="198"/>
        <v>85</v>
      </c>
      <c r="J168" s="10">
        <f t="shared" si="199"/>
        <v>75</v>
      </c>
      <c r="K168" s="16">
        <f t="shared" si="200"/>
        <v>58.5</v>
      </c>
      <c r="L168" s="10">
        <f t="shared" si="201"/>
        <v>56</v>
      </c>
      <c r="M168" s="10">
        <f t="shared" si="202"/>
        <v>63</v>
      </c>
      <c r="N168" s="10">
        <f t="shared" si="203"/>
        <v>439</v>
      </c>
      <c r="O168" s="17" t="str">
        <f t="shared" si="204"/>
        <v>本科</v>
      </c>
      <c r="P168" s="18">
        <f>IF($D168="理科",IF(AND($N168&gt;=分数线!$C$2,$H168&gt;=分数线!$D$2),36,IF($H168&gt;=分数线!$D$2,18,0)),IF($D168="文科",IF(AND($N168&gt;=分数线!$C$3,$H168&gt;=分数线!$D$3),36,IF($H168&gt;=分数线!$D$3,18,0))))</f>
        <v>0</v>
      </c>
      <c r="Q168" s="18">
        <f>IF($D168="理科",IF(AND($N168&gt;=分数线!$C$2,I168&gt;=分数线!$E$2),36,IF(I168&gt;=分数线!$E$2,18,0)),IF($D168="文科",IF(AND($N168&gt;=分数线!$C$3,I168&gt;=分数线!$E$3),36,IF(I168&gt;=分数线!$E$3,18,0))))</f>
        <v>36</v>
      </c>
      <c r="R168" s="18">
        <f>IF($D168="理科",IF(AND($N168&gt;=分数线!$C$2,J168&gt;=分数线!$F$2),36,IF(J168&gt;=分数线!$F$2,18,0)),IF($D168="文科",IF(AND($N168&gt;=分数线!$C$3,J168&gt;=分数线!$F$3),36,IF(J168&gt;=分数线!$F$3,18,0))))</f>
        <v>0</v>
      </c>
      <c r="S168" s="18">
        <f>IF($D168="理科",IF(AND($N168&gt;=分数线!$C$2,K168&gt;=分数线!$G$2),36,IF(K168&gt;=分数线!$G$2,18,0)),IF($D168="文科",IF(AND($N168&gt;=分数线!$C$3,K168&gt;=分数线!$G$3),36,IF(K168&gt;=分数线!$G$3,18,0))))</f>
        <v>36</v>
      </c>
      <c r="T168" s="18">
        <f>IF($D168="理科",IF(AND($N168&gt;=分数线!$C$2,L168&gt;=分数线!$H$2),36,IF(L168&gt;=分数线!$H$2,18,0)),IF($D168="文科",IF(AND($N168&gt;=分数线!$C$3,L168&gt;=分数线!$H$3),36,IF(L168&gt;=分数线!$H$3,18,0))))</f>
        <v>0</v>
      </c>
      <c r="U168" s="18">
        <f>IF($D168="理科",IF(AND($N168&gt;=分数线!$C$2,M168&gt;=分数线!$I$2),36,IF(M168&gt;=分数线!$I$2,18,0)),IF($D168="文科",IF(AND($N168&gt;=分数线!$C$3,M168&gt;=分数线!$I$3),36,IF(M168&gt;=分数线!$I$3,18,0))))</f>
        <v>0</v>
      </c>
      <c r="V168" s="18">
        <f t="shared" si="205"/>
        <v>1</v>
      </c>
      <c r="W168" s="18" t="str">
        <f t="shared" si="206"/>
        <v>叶屏</v>
      </c>
      <c r="X168" s="26">
        <f t="shared" si="247"/>
        <v>0</v>
      </c>
      <c r="Y168" s="18" t="str">
        <f t="shared" si="207"/>
        <v>余玉红</v>
      </c>
      <c r="Z168" s="26">
        <f t="shared" si="248"/>
        <v>3.6</v>
      </c>
      <c r="AA168" s="18" t="str">
        <f t="shared" si="208"/>
        <v>胡昌燕</v>
      </c>
      <c r="AB168" s="26">
        <f t="shared" ref="AB168:AB231" si="265">$R168*0.5*2/10</f>
        <v>0</v>
      </c>
      <c r="AC168" s="18" t="str">
        <f t="shared" si="209"/>
        <v>王志强</v>
      </c>
      <c r="AD168" s="26">
        <f t="shared" ref="AD168:AD231" si="266">$S168*0.5*2/10</f>
        <v>3.6</v>
      </c>
      <c r="AE168" s="18" t="str">
        <f t="shared" si="210"/>
        <v>郑富全</v>
      </c>
      <c r="AF168" s="26">
        <f t="shared" ref="AF168:AF231" si="267">$T168*0.5*2/10</f>
        <v>0</v>
      </c>
      <c r="AG168" s="18" t="str">
        <f t="shared" si="211"/>
        <v>卢祥</v>
      </c>
      <c r="AH168" s="26">
        <f t="shared" ref="AH168:AH231" si="268">$U168*0.5*2/10</f>
        <v>0</v>
      </c>
      <c r="AI168" s="18" t="str">
        <f t="shared" si="212"/>
        <v>9</v>
      </c>
      <c r="AJ168" s="18" t="str">
        <f t="shared" si="213"/>
        <v>张玉婷</v>
      </c>
      <c r="AK168" s="26">
        <f t="shared" si="249"/>
        <v>0</v>
      </c>
      <c r="AL168" s="18" t="str">
        <f t="shared" si="214"/>
        <v>周军</v>
      </c>
      <c r="AM168" s="26">
        <f t="shared" si="250"/>
        <v>3.6</v>
      </c>
      <c r="AN168" s="18" t="str">
        <f t="shared" si="215"/>
        <v>程长寿</v>
      </c>
      <c r="AO168" s="26">
        <f t="shared" ref="AO168:AO231" si="269">$R168*0.5*2/10</f>
        <v>0</v>
      </c>
      <c r="AP168" s="18" t="str">
        <f t="shared" si="216"/>
        <v>王志强</v>
      </c>
      <c r="AQ168" s="26">
        <f t="shared" ref="AQ168:AQ231" si="270">$S168*0.5*2/10</f>
        <v>3.6</v>
      </c>
      <c r="AR168" s="18" t="str">
        <f t="shared" si="217"/>
        <v>郑富全</v>
      </c>
      <c r="AS168" s="26">
        <f t="shared" ref="AS168:AS231" si="271">$T168*0.5*2/10</f>
        <v>0</v>
      </c>
      <c r="AT168" s="18" t="str">
        <f t="shared" si="218"/>
        <v>卢祥</v>
      </c>
      <c r="AU168" s="26">
        <f t="shared" ref="AU168:AU231" si="272">$U168*0.5*2/10</f>
        <v>0</v>
      </c>
      <c r="AV168" s="18" t="str">
        <f t="shared" si="219"/>
        <v>9</v>
      </c>
      <c r="AW168" s="18" t="str">
        <f t="shared" si="220"/>
        <v>张玉婷</v>
      </c>
      <c r="AX168" s="26">
        <f t="shared" si="251"/>
        <v>0</v>
      </c>
      <c r="AY168" s="18" t="str">
        <f t="shared" si="221"/>
        <v>周军</v>
      </c>
      <c r="AZ168" s="26">
        <f t="shared" si="192"/>
        <v>5.3999999999999995</v>
      </c>
      <c r="BA168" s="18" t="str">
        <f t="shared" si="222"/>
        <v>廖云虹</v>
      </c>
      <c r="BB168" s="26">
        <f t="shared" ref="BB168:BB231" si="273">$R168*0.5*3/10</f>
        <v>0</v>
      </c>
      <c r="BC168" s="18" t="str">
        <f t="shared" si="223"/>
        <v>郑永朝</v>
      </c>
      <c r="BD168" s="26">
        <f t="shared" ref="BD168:BD231" si="274">$S168*0.5*3/10</f>
        <v>5.4</v>
      </c>
      <c r="BE168" s="18" t="str">
        <f t="shared" si="224"/>
        <v>郑富全</v>
      </c>
      <c r="BF168" s="26">
        <f t="shared" ref="BF168:BF231" si="275">$T168*0.5*3/10</f>
        <v>0</v>
      </c>
      <c r="BG168" s="18" t="str">
        <f t="shared" si="225"/>
        <v>卢祥</v>
      </c>
      <c r="BH168" s="26">
        <f t="shared" ref="BH168:BH231" si="276">$U168*0.5*3/10</f>
        <v>0</v>
      </c>
      <c r="BI168" s="18">
        <f t="shared" si="226"/>
        <v>9</v>
      </c>
      <c r="BJ168" s="18" t="str">
        <f t="shared" si="227"/>
        <v>张玉婷</v>
      </c>
      <c r="BK168" s="26">
        <f t="shared" si="252"/>
        <v>0</v>
      </c>
      <c r="BL168" s="18" t="str">
        <f t="shared" si="228"/>
        <v>黄金华</v>
      </c>
      <c r="BM168" s="26">
        <f t="shared" si="193"/>
        <v>5.3999999999999995</v>
      </c>
      <c r="BN168" s="18" t="str">
        <f t="shared" si="229"/>
        <v>廖云虹</v>
      </c>
      <c r="BO168" s="26">
        <f t="shared" ref="BO168:BO231" si="277">$R168*0.5*3/10</f>
        <v>0</v>
      </c>
      <c r="BP168" s="18" t="str">
        <f t="shared" si="230"/>
        <v>王玉强</v>
      </c>
      <c r="BQ168" s="26">
        <f t="shared" ref="BQ168:BQ231" si="278">$S168*0.5*3/10</f>
        <v>5.4</v>
      </c>
      <c r="BR168" s="18" t="str">
        <f t="shared" si="231"/>
        <v>郑富全</v>
      </c>
      <c r="BS168" s="26">
        <f t="shared" ref="BS168:BS231" si="279">$T168*0.5*3/10</f>
        <v>0</v>
      </c>
      <c r="BT168" s="18" t="str">
        <f t="shared" si="232"/>
        <v>卢祥</v>
      </c>
      <c r="BU168" s="26">
        <f t="shared" ref="BU168:BU231" si="280">$U168*0.5*3/10</f>
        <v>0</v>
      </c>
      <c r="BV168" s="18">
        <f t="shared" si="233"/>
        <v>9</v>
      </c>
      <c r="BW168" s="18" t="str">
        <f t="shared" si="234"/>
        <v>张玉婷</v>
      </c>
      <c r="BX168" s="26">
        <f t="shared" si="253"/>
        <v>0</v>
      </c>
      <c r="BY168" s="18" t="str">
        <f t="shared" si="235"/>
        <v>黄金华</v>
      </c>
      <c r="BZ168" s="26">
        <f t="shared" si="254"/>
        <v>9</v>
      </c>
      <c r="CA168" s="18" t="str">
        <f t="shared" si="236"/>
        <v>廖云虹</v>
      </c>
      <c r="CB168" s="26">
        <f t="shared" si="255"/>
        <v>0</v>
      </c>
      <c r="CC168" s="18" t="str">
        <f t="shared" si="237"/>
        <v>高贵勇</v>
      </c>
      <c r="CD168" s="26">
        <f t="shared" si="256"/>
        <v>9</v>
      </c>
      <c r="CE168" s="18" t="str">
        <f t="shared" si="238"/>
        <v>刘厚江</v>
      </c>
      <c r="CF168" s="26">
        <f t="shared" si="257"/>
        <v>0</v>
      </c>
      <c r="CG168" s="18" t="str">
        <f t="shared" si="239"/>
        <v>卢祥</v>
      </c>
      <c r="CH168" s="26">
        <f t="shared" si="258"/>
        <v>0</v>
      </c>
      <c r="CI168" s="18">
        <f t="shared" si="240"/>
        <v>9</v>
      </c>
      <c r="CJ168" s="18" t="str">
        <f t="shared" si="241"/>
        <v>张玉婷</v>
      </c>
      <c r="CK168" s="26">
        <f t="shared" si="259"/>
        <v>0</v>
      </c>
      <c r="CL168" s="18" t="str">
        <f t="shared" si="242"/>
        <v>黄金华</v>
      </c>
      <c r="CM168" s="26">
        <f t="shared" si="260"/>
        <v>9</v>
      </c>
      <c r="CN168" s="18" t="str">
        <f t="shared" si="243"/>
        <v>廖云虹</v>
      </c>
      <c r="CO168" s="26">
        <f t="shared" si="261"/>
        <v>0</v>
      </c>
      <c r="CP168" s="18" t="str">
        <f t="shared" si="244"/>
        <v>高贵勇</v>
      </c>
      <c r="CQ168" s="26">
        <f t="shared" si="262"/>
        <v>9</v>
      </c>
      <c r="CR168" s="18" t="str">
        <f t="shared" si="245"/>
        <v>刘厚江</v>
      </c>
      <c r="CS168" s="26">
        <f t="shared" si="263"/>
        <v>0</v>
      </c>
      <c r="CT168" s="18" t="str">
        <f t="shared" si="246"/>
        <v>卢祥</v>
      </c>
      <c r="CU168" s="26">
        <f t="shared" si="264"/>
        <v>0</v>
      </c>
    </row>
    <row r="169" spans="1:99" s="2" customFormat="1" ht="15.75">
      <c r="A169" s="42" t="s">
        <v>903</v>
      </c>
      <c r="B169" s="40" t="s">
        <v>345</v>
      </c>
      <c r="C169" s="59" t="s">
        <v>44</v>
      </c>
      <c r="D169" s="9" t="s">
        <v>8</v>
      </c>
      <c r="E169" s="8" t="str">
        <f t="shared" si="194"/>
        <v/>
      </c>
      <c r="F169" s="9">
        <f t="shared" si="195"/>
        <v>0.4</v>
      </c>
      <c r="G169" s="10" t="str">
        <f t="shared" si="196"/>
        <v/>
      </c>
      <c r="H169" s="10">
        <f t="shared" si="197"/>
        <v>110</v>
      </c>
      <c r="I169" s="10">
        <f t="shared" si="198"/>
        <v>58</v>
      </c>
      <c r="J169" s="10">
        <f t="shared" si="199"/>
        <v>94</v>
      </c>
      <c r="K169" s="16">
        <f t="shared" si="200"/>
        <v>49.5</v>
      </c>
      <c r="L169" s="10">
        <f t="shared" si="201"/>
        <v>50.5</v>
      </c>
      <c r="M169" s="10">
        <f t="shared" si="202"/>
        <v>77</v>
      </c>
      <c r="N169" s="10">
        <f t="shared" si="203"/>
        <v>439</v>
      </c>
      <c r="O169" s="17" t="str">
        <f t="shared" si="204"/>
        <v>本科</v>
      </c>
      <c r="P169" s="18">
        <f>IF($D169="理科",IF(AND($N169&gt;=分数线!$C$2,$H169&gt;=分数线!$D$2),36,IF($H169&gt;=分数线!$D$2,18,0)),IF($D169="文科",IF(AND($N169&gt;=分数线!$C$3,$H169&gt;=分数线!$D$3),36,IF($H169&gt;=分数线!$D$3,18,0))))</f>
        <v>36</v>
      </c>
      <c r="Q169" s="18">
        <f>IF($D169="理科",IF(AND($N169&gt;=分数线!$C$2,I169&gt;=分数线!$E$2),36,IF(I169&gt;=分数线!$E$2,18,0)),IF($D169="文科",IF(AND($N169&gt;=分数线!$C$3,I169&gt;=分数线!$E$3),36,IF(I169&gt;=分数线!$E$3,18,0))))</f>
        <v>0</v>
      </c>
      <c r="R169" s="18">
        <f>IF($D169="理科",IF(AND($N169&gt;=分数线!$C$2,J169&gt;=分数线!$F$2),36,IF(J169&gt;=分数线!$F$2,18,0)),IF($D169="文科",IF(AND($N169&gt;=分数线!$C$3,J169&gt;=分数线!$F$3),36,IF(J169&gt;=分数线!$F$3,18,0))))</f>
        <v>36</v>
      </c>
      <c r="S169" s="18">
        <f>IF($D169="理科",IF(AND($N169&gt;=分数线!$C$2,K169&gt;=分数线!$G$2),36,IF(K169&gt;=分数线!$G$2,18,0)),IF($D169="文科",IF(AND($N169&gt;=分数线!$C$3,K169&gt;=分数线!$G$3),36,IF(K169&gt;=分数线!$G$3,18,0))))</f>
        <v>36</v>
      </c>
      <c r="T169" s="18">
        <f>IF($D169="理科",IF(AND($N169&gt;=分数线!$C$2,L169&gt;=分数线!$H$2),36,IF(L169&gt;=分数线!$H$2,18,0)),IF($D169="文科",IF(AND($N169&gt;=分数线!$C$3,L169&gt;=分数线!$H$3),36,IF(L169&gt;=分数线!$H$3,18,0))))</f>
        <v>0</v>
      </c>
      <c r="U169" s="18">
        <f>IF($D169="理科",IF(AND($N169&gt;=分数线!$C$2,M169&gt;=分数线!$I$2),36,IF(M169&gt;=分数线!$I$2,18,0)),IF($D169="文科",IF(AND($N169&gt;=分数线!$C$3,M169&gt;=分数线!$I$3),36,IF(M169&gt;=分数线!$I$3,18,0))))</f>
        <v>36</v>
      </c>
      <c r="V169" s="18">
        <f t="shared" si="205"/>
        <v>10</v>
      </c>
      <c r="W169" s="18" t="str">
        <f t="shared" si="206"/>
        <v>向美娟</v>
      </c>
      <c r="X169" s="26">
        <f t="shared" si="247"/>
        <v>3.6</v>
      </c>
      <c r="Y169" s="18" t="str">
        <f t="shared" si="207"/>
        <v>徐万雄</v>
      </c>
      <c r="Z169" s="26">
        <f t="shared" si="248"/>
        <v>0</v>
      </c>
      <c r="AA169" s="18" t="str">
        <f t="shared" si="208"/>
        <v>聂艳梅</v>
      </c>
      <c r="AB169" s="26">
        <f t="shared" si="265"/>
        <v>3.6</v>
      </c>
      <c r="AC169" s="18" t="str">
        <f t="shared" si="209"/>
        <v>郑永朝</v>
      </c>
      <c r="AD169" s="26">
        <f t="shared" si="266"/>
        <v>3.6</v>
      </c>
      <c r="AE169" s="18" t="str">
        <f t="shared" si="210"/>
        <v>陈文惠</v>
      </c>
      <c r="AF169" s="26">
        <f t="shared" si="267"/>
        <v>0</v>
      </c>
      <c r="AG169" s="18" t="str">
        <f t="shared" si="211"/>
        <v>田友米</v>
      </c>
      <c r="AH169" s="26">
        <f t="shared" si="268"/>
        <v>3.6</v>
      </c>
      <c r="AI169" s="18" t="str">
        <f t="shared" si="212"/>
        <v>10</v>
      </c>
      <c r="AJ169" s="18" t="str">
        <f t="shared" si="213"/>
        <v>向美娟</v>
      </c>
      <c r="AK169" s="26">
        <f t="shared" si="249"/>
        <v>3.6</v>
      </c>
      <c r="AL169" s="18" t="str">
        <f t="shared" si="214"/>
        <v>徐万雄</v>
      </c>
      <c r="AM169" s="26">
        <f t="shared" si="250"/>
        <v>0</v>
      </c>
      <c r="AN169" s="18" t="str">
        <f t="shared" si="215"/>
        <v>聂艳梅</v>
      </c>
      <c r="AO169" s="26">
        <f t="shared" si="269"/>
        <v>3.6</v>
      </c>
      <c r="AP169" s="18" t="str">
        <f t="shared" si="216"/>
        <v>郑永朝</v>
      </c>
      <c r="AQ169" s="26">
        <f t="shared" si="270"/>
        <v>3.6</v>
      </c>
      <c r="AR169" s="18" t="str">
        <f t="shared" si="217"/>
        <v>陈文惠</v>
      </c>
      <c r="AS169" s="26">
        <f t="shared" si="271"/>
        <v>0</v>
      </c>
      <c r="AT169" s="18" t="str">
        <f t="shared" si="218"/>
        <v>田友米</v>
      </c>
      <c r="AU169" s="26">
        <f t="shared" si="272"/>
        <v>3.6</v>
      </c>
      <c r="AV169" s="18" t="str">
        <f t="shared" si="219"/>
        <v>10</v>
      </c>
      <c r="AW169" s="18" t="str">
        <f t="shared" si="220"/>
        <v>向美娟</v>
      </c>
      <c r="AX169" s="26">
        <f t="shared" si="251"/>
        <v>5.3999999999999995</v>
      </c>
      <c r="AY169" s="18" t="str">
        <f t="shared" si="221"/>
        <v>徐万雄</v>
      </c>
      <c r="AZ169" s="26">
        <f t="shared" si="192"/>
        <v>0</v>
      </c>
      <c r="BA169" s="18" t="str">
        <f t="shared" si="222"/>
        <v>赵顺诚</v>
      </c>
      <c r="BB169" s="26">
        <f t="shared" si="273"/>
        <v>5.4</v>
      </c>
      <c r="BC169" s="18" t="str">
        <f t="shared" si="223"/>
        <v>王玉强</v>
      </c>
      <c r="BD169" s="26">
        <f t="shared" si="274"/>
        <v>5.4</v>
      </c>
      <c r="BE169" s="18" t="str">
        <f t="shared" si="224"/>
        <v>陈文惠</v>
      </c>
      <c r="BF169" s="26">
        <f t="shared" si="275"/>
        <v>0</v>
      </c>
      <c r="BG169" s="18" t="str">
        <f t="shared" si="225"/>
        <v>田友米</v>
      </c>
      <c r="BH169" s="26">
        <f t="shared" si="276"/>
        <v>5.4</v>
      </c>
      <c r="BI169" s="18">
        <f t="shared" si="226"/>
        <v>10</v>
      </c>
      <c r="BJ169" s="18" t="str">
        <f t="shared" si="227"/>
        <v>向美娟</v>
      </c>
      <c r="BK169" s="26">
        <f t="shared" si="252"/>
        <v>5.3999999999999995</v>
      </c>
      <c r="BL169" s="18" t="str">
        <f t="shared" si="228"/>
        <v>徐万雄</v>
      </c>
      <c r="BM169" s="26">
        <f t="shared" si="193"/>
        <v>0</v>
      </c>
      <c r="BN169" s="18" t="str">
        <f t="shared" si="229"/>
        <v>赵顺诚</v>
      </c>
      <c r="BO169" s="26">
        <f t="shared" si="277"/>
        <v>5.4</v>
      </c>
      <c r="BP169" s="18" t="str">
        <f t="shared" si="230"/>
        <v>郑永朝</v>
      </c>
      <c r="BQ169" s="26">
        <f t="shared" si="278"/>
        <v>5.4</v>
      </c>
      <c r="BR169" s="18" t="str">
        <f t="shared" si="231"/>
        <v>陈文惠</v>
      </c>
      <c r="BS169" s="26">
        <f t="shared" si="279"/>
        <v>0</v>
      </c>
      <c r="BT169" s="18" t="str">
        <f t="shared" si="232"/>
        <v>田友米</v>
      </c>
      <c r="BU169" s="26">
        <f t="shared" si="280"/>
        <v>5.4</v>
      </c>
      <c r="BV169" s="18">
        <f t="shared" si="233"/>
        <v>10</v>
      </c>
      <c r="BW169" s="18" t="str">
        <f t="shared" si="234"/>
        <v>向美娟</v>
      </c>
      <c r="BX169" s="26">
        <f t="shared" si="253"/>
        <v>9</v>
      </c>
      <c r="BY169" s="18" t="str">
        <f t="shared" si="235"/>
        <v>潘勇</v>
      </c>
      <c r="BZ169" s="26">
        <f t="shared" si="254"/>
        <v>0</v>
      </c>
      <c r="CA169" s="18" t="str">
        <f t="shared" si="236"/>
        <v>赵顺诚</v>
      </c>
      <c r="CB169" s="26">
        <f t="shared" si="255"/>
        <v>9</v>
      </c>
      <c r="CC169" s="18" t="str">
        <f t="shared" si="237"/>
        <v>王友春</v>
      </c>
      <c r="CD169" s="26">
        <f t="shared" si="256"/>
        <v>9</v>
      </c>
      <c r="CE169" s="18" t="str">
        <f t="shared" si="238"/>
        <v>陈文惠</v>
      </c>
      <c r="CF169" s="26">
        <f t="shared" si="257"/>
        <v>0</v>
      </c>
      <c r="CG169" s="18" t="str">
        <f t="shared" si="239"/>
        <v>田友米</v>
      </c>
      <c r="CH169" s="26">
        <f t="shared" si="258"/>
        <v>9</v>
      </c>
      <c r="CI169" s="18">
        <f t="shared" si="240"/>
        <v>10</v>
      </c>
      <c r="CJ169" s="18" t="str">
        <f t="shared" si="241"/>
        <v>向美娟</v>
      </c>
      <c r="CK169" s="26">
        <f t="shared" si="259"/>
        <v>9</v>
      </c>
      <c r="CL169" s="18" t="str">
        <f t="shared" si="242"/>
        <v>潘勇</v>
      </c>
      <c r="CM169" s="26">
        <f t="shared" si="260"/>
        <v>0</v>
      </c>
      <c r="CN169" s="18" t="str">
        <f t="shared" si="243"/>
        <v>赵顺诚</v>
      </c>
      <c r="CO169" s="26">
        <f t="shared" si="261"/>
        <v>9</v>
      </c>
      <c r="CP169" s="18" t="str">
        <f t="shared" si="244"/>
        <v>王友春</v>
      </c>
      <c r="CQ169" s="26">
        <f t="shared" si="262"/>
        <v>9</v>
      </c>
      <c r="CR169" s="18" t="str">
        <f t="shared" si="245"/>
        <v>陈文惠</v>
      </c>
      <c r="CS169" s="26">
        <f t="shared" si="263"/>
        <v>0</v>
      </c>
      <c r="CT169" s="18" t="str">
        <f t="shared" si="246"/>
        <v>田友米</v>
      </c>
      <c r="CU169" s="26">
        <f t="shared" si="264"/>
        <v>9</v>
      </c>
    </row>
    <row r="170" spans="1:99" s="2" customFormat="1" ht="15.75">
      <c r="A170" s="42" t="s">
        <v>904</v>
      </c>
      <c r="B170" s="40" t="s">
        <v>346</v>
      </c>
      <c r="C170" s="59" t="s">
        <v>44</v>
      </c>
      <c r="D170" s="9" t="s">
        <v>8</v>
      </c>
      <c r="E170" s="8" t="str">
        <f t="shared" si="194"/>
        <v/>
      </c>
      <c r="F170" s="9">
        <f t="shared" si="195"/>
        <v>1</v>
      </c>
      <c r="G170" s="10" t="str">
        <f t="shared" si="196"/>
        <v/>
      </c>
      <c r="H170" s="10">
        <f t="shared" si="197"/>
        <v>107</v>
      </c>
      <c r="I170" s="10">
        <f t="shared" si="198"/>
        <v>83</v>
      </c>
      <c r="J170" s="10">
        <f t="shared" si="199"/>
        <v>106</v>
      </c>
      <c r="K170" s="16">
        <f t="shared" si="200"/>
        <v>38.5</v>
      </c>
      <c r="L170" s="10">
        <f t="shared" si="201"/>
        <v>51</v>
      </c>
      <c r="M170" s="10">
        <f t="shared" si="202"/>
        <v>53.5</v>
      </c>
      <c r="N170" s="10">
        <f t="shared" si="203"/>
        <v>439</v>
      </c>
      <c r="O170" s="17" t="str">
        <f t="shared" si="204"/>
        <v>本科</v>
      </c>
      <c r="P170" s="18">
        <f>IF($D170="理科",IF(AND($N170&gt;=分数线!$C$2,$H170&gt;=分数线!$D$2),36,IF($H170&gt;=分数线!$D$2,18,0)),IF($D170="文科",IF(AND($N170&gt;=分数线!$C$3,$H170&gt;=分数线!$D$3),36,IF($H170&gt;=分数线!$D$3,18,0))))</f>
        <v>36</v>
      </c>
      <c r="Q170" s="18">
        <f>IF($D170="理科",IF(AND($N170&gt;=分数线!$C$2,I170&gt;=分数线!$E$2),36,IF(I170&gt;=分数线!$E$2,18,0)),IF($D170="文科",IF(AND($N170&gt;=分数线!$C$3,I170&gt;=分数线!$E$3),36,IF(I170&gt;=分数线!$E$3,18,0))))</f>
        <v>36</v>
      </c>
      <c r="R170" s="18">
        <f>IF($D170="理科",IF(AND($N170&gt;=分数线!$C$2,J170&gt;=分数线!$F$2),36,IF(J170&gt;=分数线!$F$2,18,0)),IF($D170="文科",IF(AND($N170&gt;=分数线!$C$3,J170&gt;=分数线!$F$3),36,IF(J170&gt;=分数线!$F$3,18,0))))</f>
        <v>36</v>
      </c>
      <c r="S170" s="18">
        <f>IF($D170="理科",IF(AND($N170&gt;=分数线!$C$2,K170&gt;=分数线!$G$2),36,IF(K170&gt;=分数线!$G$2,18,0)),IF($D170="文科",IF(AND($N170&gt;=分数线!$C$3,K170&gt;=分数线!$G$3),36,IF(K170&gt;=分数线!$G$3,18,0))))</f>
        <v>0</v>
      </c>
      <c r="T170" s="18">
        <f>IF($D170="理科",IF(AND($N170&gt;=分数线!$C$2,L170&gt;=分数线!$H$2),36,IF(L170&gt;=分数线!$H$2,18,0)),IF($D170="文科",IF(AND($N170&gt;=分数线!$C$3,L170&gt;=分数线!$H$3),36,IF(L170&gt;=分数线!$H$3,18,0))))</f>
        <v>0</v>
      </c>
      <c r="U170" s="18">
        <f>IF($D170="理科",IF(AND($N170&gt;=分数线!$C$2,M170&gt;=分数线!$I$2),36,IF(M170&gt;=分数线!$I$2,18,0)),IF($D170="文科",IF(AND($N170&gt;=分数线!$C$3,M170&gt;=分数线!$I$3),36,IF(M170&gt;=分数线!$I$3,18,0))))</f>
        <v>0</v>
      </c>
      <c r="V170" s="18">
        <f t="shared" si="205"/>
        <v>11</v>
      </c>
      <c r="W170" s="18" t="str">
        <f t="shared" si="206"/>
        <v>张玉婷</v>
      </c>
      <c r="X170" s="26">
        <f t="shared" si="247"/>
        <v>3.6</v>
      </c>
      <c r="Y170" s="18" t="str">
        <f t="shared" si="207"/>
        <v>胡付松</v>
      </c>
      <c r="Z170" s="26">
        <f t="shared" si="248"/>
        <v>3.6</v>
      </c>
      <c r="AA170" s="18" t="str">
        <f t="shared" si="208"/>
        <v>程长寿</v>
      </c>
      <c r="AB170" s="26">
        <f t="shared" si="265"/>
        <v>3.6</v>
      </c>
      <c r="AC170" s="18" t="str">
        <f t="shared" si="209"/>
        <v>郑永朝</v>
      </c>
      <c r="AD170" s="26">
        <f t="shared" si="266"/>
        <v>0</v>
      </c>
      <c r="AE170" s="18" t="str">
        <f t="shared" si="210"/>
        <v>叶仁群</v>
      </c>
      <c r="AF170" s="26">
        <f t="shared" si="267"/>
        <v>0</v>
      </c>
      <c r="AG170" s="18" t="str">
        <f t="shared" si="211"/>
        <v>辜英琼</v>
      </c>
      <c r="AH170" s="26">
        <f t="shared" si="268"/>
        <v>0</v>
      </c>
      <c r="AI170" s="18" t="str">
        <f t="shared" si="212"/>
        <v>11</v>
      </c>
      <c r="AJ170" s="18" t="str">
        <f t="shared" si="213"/>
        <v>张玉婷</v>
      </c>
      <c r="AK170" s="26">
        <f t="shared" si="249"/>
        <v>3.6</v>
      </c>
      <c r="AL170" s="18" t="str">
        <f t="shared" si="214"/>
        <v>胡付松</v>
      </c>
      <c r="AM170" s="26">
        <f t="shared" si="250"/>
        <v>3.6</v>
      </c>
      <c r="AN170" s="18" t="str">
        <f t="shared" si="215"/>
        <v>程长寿</v>
      </c>
      <c r="AO170" s="26">
        <f t="shared" si="269"/>
        <v>3.6</v>
      </c>
      <c r="AP170" s="18" t="str">
        <f t="shared" si="216"/>
        <v>郑永朝</v>
      </c>
      <c r="AQ170" s="26">
        <f t="shared" si="270"/>
        <v>0</v>
      </c>
      <c r="AR170" s="18" t="str">
        <f t="shared" si="217"/>
        <v>叶仁群</v>
      </c>
      <c r="AS170" s="26">
        <f t="shared" si="271"/>
        <v>0</v>
      </c>
      <c r="AT170" s="18" t="str">
        <f t="shared" si="218"/>
        <v>辜英琼</v>
      </c>
      <c r="AU170" s="26">
        <f t="shared" si="272"/>
        <v>0</v>
      </c>
      <c r="AV170" s="18" t="str">
        <f t="shared" si="219"/>
        <v>11</v>
      </c>
      <c r="AW170" s="18" t="str">
        <f t="shared" si="220"/>
        <v>张玉婷</v>
      </c>
      <c r="AX170" s="26">
        <f t="shared" si="251"/>
        <v>5.3999999999999995</v>
      </c>
      <c r="AY170" s="18" t="str">
        <f t="shared" si="221"/>
        <v>胡付松</v>
      </c>
      <c r="AZ170" s="26">
        <f t="shared" si="192"/>
        <v>5.3999999999999995</v>
      </c>
      <c r="BA170" s="18" t="str">
        <f t="shared" si="222"/>
        <v>程长寿</v>
      </c>
      <c r="BB170" s="26">
        <f t="shared" si="273"/>
        <v>5.4</v>
      </c>
      <c r="BC170" s="18" t="str">
        <f t="shared" si="223"/>
        <v>郑永朝</v>
      </c>
      <c r="BD170" s="26">
        <f t="shared" si="274"/>
        <v>0</v>
      </c>
      <c r="BE170" s="18" t="str">
        <f t="shared" si="224"/>
        <v>叶仁群</v>
      </c>
      <c r="BF170" s="26">
        <f t="shared" si="275"/>
        <v>0</v>
      </c>
      <c r="BG170" s="18" t="str">
        <f t="shared" si="225"/>
        <v>杨建</v>
      </c>
      <c r="BH170" s="26">
        <f t="shared" si="276"/>
        <v>0</v>
      </c>
      <c r="BI170" s="18">
        <f t="shared" si="226"/>
        <v>11</v>
      </c>
      <c r="BJ170" s="18" t="str">
        <f t="shared" si="227"/>
        <v>张玉婷</v>
      </c>
      <c r="BK170" s="26">
        <f t="shared" si="252"/>
        <v>5.3999999999999995</v>
      </c>
      <c r="BL170" s="18" t="str">
        <f t="shared" si="228"/>
        <v>胡付松</v>
      </c>
      <c r="BM170" s="26">
        <f t="shared" si="193"/>
        <v>5.3999999999999995</v>
      </c>
      <c r="BN170" s="18" t="str">
        <f t="shared" si="229"/>
        <v>程长寿</v>
      </c>
      <c r="BO170" s="26">
        <f t="shared" si="277"/>
        <v>5.4</v>
      </c>
      <c r="BP170" s="18" t="str">
        <f t="shared" si="230"/>
        <v>郑永朝</v>
      </c>
      <c r="BQ170" s="26">
        <f t="shared" si="278"/>
        <v>0</v>
      </c>
      <c r="BR170" s="18" t="str">
        <f t="shared" si="231"/>
        <v>叶仁群</v>
      </c>
      <c r="BS170" s="26">
        <f t="shared" si="279"/>
        <v>0</v>
      </c>
      <c r="BT170" s="18" t="str">
        <f t="shared" si="232"/>
        <v>田友米</v>
      </c>
      <c r="BU170" s="26">
        <f t="shared" si="280"/>
        <v>0</v>
      </c>
      <c r="BV170" s="18">
        <f t="shared" si="233"/>
        <v>11</v>
      </c>
      <c r="BW170" s="18" t="str">
        <f t="shared" si="234"/>
        <v>张玉婷</v>
      </c>
      <c r="BX170" s="26">
        <f t="shared" si="253"/>
        <v>9</v>
      </c>
      <c r="BY170" s="18" t="str">
        <f t="shared" si="235"/>
        <v>胡付松</v>
      </c>
      <c r="BZ170" s="26">
        <f t="shared" si="254"/>
        <v>9</v>
      </c>
      <c r="CA170" s="18" t="str">
        <f t="shared" si="236"/>
        <v>程长寿</v>
      </c>
      <c r="CB170" s="26">
        <f t="shared" si="255"/>
        <v>9</v>
      </c>
      <c r="CC170" s="18" t="str">
        <f t="shared" si="237"/>
        <v>王友春</v>
      </c>
      <c r="CD170" s="26">
        <f t="shared" si="256"/>
        <v>0</v>
      </c>
      <c r="CE170" s="18" t="str">
        <f t="shared" si="238"/>
        <v>叶仁群</v>
      </c>
      <c r="CF170" s="26">
        <f t="shared" si="257"/>
        <v>0</v>
      </c>
      <c r="CG170" s="18" t="str">
        <f t="shared" si="239"/>
        <v>田友米</v>
      </c>
      <c r="CH170" s="26">
        <f t="shared" si="258"/>
        <v>0</v>
      </c>
      <c r="CI170" s="18">
        <f t="shared" si="240"/>
        <v>11</v>
      </c>
      <c r="CJ170" s="18" t="str">
        <f t="shared" si="241"/>
        <v>张玉婷</v>
      </c>
      <c r="CK170" s="26">
        <f t="shared" si="259"/>
        <v>9</v>
      </c>
      <c r="CL170" s="18" t="str">
        <f t="shared" si="242"/>
        <v>胡付松</v>
      </c>
      <c r="CM170" s="26">
        <f t="shared" si="260"/>
        <v>9</v>
      </c>
      <c r="CN170" s="18" t="str">
        <f t="shared" si="243"/>
        <v>程长寿</v>
      </c>
      <c r="CO170" s="26">
        <f t="shared" si="261"/>
        <v>9</v>
      </c>
      <c r="CP170" s="18" t="str">
        <f t="shared" si="244"/>
        <v>王友春</v>
      </c>
      <c r="CQ170" s="26">
        <f t="shared" si="262"/>
        <v>0</v>
      </c>
      <c r="CR170" s="18" t="str">
        <f t="shared" si="245"/>
        <v>叶仁群</v>
      </c>
      <c r="CS170" s="26">
        <f t="shared" si="263"/>
        <v>0</v>
      </c>
      <c r="CT170" s="18" t="str">
        <f t="shared" si="246"/>
        <v>田友米</v>
      </c>
      <c r="CU170" s="26">
        <f t="shared" si="264"/>
        <v>0</v>
      </c>
    </row>
    <row r="171" spans="1:99" s="2" customFormat="1" ht="15.75">
      <c r="A171" s="42" t="s">
        <v>905</v>
      </c>
      <c r="B171" s="40" t="s">
        <v>347</v>
      </c>
      <c r="C171" s="59" t="s">
        <v>44</v>
      </c>
      <c r="D171" s="9" t="s">
        <v>8</v>
      </c>
      <c r="E171" s="8" t="str">
        <f t="shared" si="194"/>
        <v/>
      </c>
      <c r="F171" s="9">
        <f t="shared" si="195"/>
        <v>1</v>
      </c>
      <c r="G171" s="10" t="str">
        <f t="shared" si="196"/>
        <v/>
      </c>
      <c r="H171" s="10">
        <f t="shared" si="197"/>
        <v>97</v>
      </c>
      <c r="I171" s="10">
        <f t="shared" si="198"/>
        <v>80</v>
      </c>
      <c r="J171" s="10">
        <f t="shared" si="199"/>
        <v>90</v>
      </c>
      <c r="K171" s="16">
        <f t="shared" si="200"/>
        <v>44.5</v>
      </c>
      <c r="L171" s="10">
        <f t="shared" si="201"/>
        <v>56</v>
      </c>
      <c r="M171" s="10">
        <f t="shared" si="202"/>
        <v>71.5</v>
      </c>
      <c r="N171" s="10">
        <f t="shared" si="203"/>
        <v>439</v>
      </c>
      <c r="O171" s="17" t="str">
        <f t="shared" si="204"/>
        <v>本科</v>
      </c>
      <c r="P171" s="18">
        <f>IF($D171="理科",IF(AND($N171&gt;=分数线!$C$2,$H171&gt;=分数线!$D$2),36,IF($H171&gt;=分数线!$D$2,18,0)),IF($D171="文科",IF(AND($N171&gt;=分数线!$C$3,$H171&gt;=分数线!$D$3),36,IF($H171&gt;=分数线!$D$3,18,0))))</f>
        <v>0</v>
      </c>
      <c r="Q171" s="18">
        <f>IF($D171="理科",IF(AND($N171&gt;=分数线!$C$2,I171&gt;=分数线!$E$2),36,IF(I171&gt;=分数线!$E$2,18,0)),IF($D171="文科",IF(AND($N171&gt;=分数线!$C$3,I171&gt;=分数线!$E$3),36,IF(I171&gt;=分数线!$E$3,18,0))))</f>
        <v>36</v>
      </c>
      <c r="R171" s="18">
        <f>IF($D171="理科",IF(AND($N171&gt;=分数线!$C$2,J171&gt;=分数线!$F$2),36,IF(J171&gt;=分数线!$F$2,18,0)),IF($D171="文科",IF(AND($N171&gt;=分数线!$C$3,J171&gt;=分数线!$F$3),36,IF(J171&gt;=分数线!$F$3,18,0))))</f>
        <v>36</v>
      </c>
      <c r="S171" s="18">
        <f>IF($D171="理科",IF(AND($N171&gt;=分数线!$C$2,K171&gt;=分数线!$G$2),36,IF(K171&gt;=分数线!$G$2,18,0)),IF($D171="文科",IF(AND($N171&gt;=分数线!$C$3,K171&gt;=分数线!$G$3),36,IF(K171&gt;=分数线!$G$3,18,0))))</f>
        <v>0</v>
      </c>
      <c r="T171" s="18">
        <f>IF($D171="理科",IF(AND($N171&gt;=分数线!$C$2,L171&gt;=分数线!$H$2),36,IF(L171&gt;=分数线!$H$2,18,0)),IF($D171="文科",IF(AND($N171&gt;=分数线!$C$3,L171&gt;=分数线!$H$3),36,IF(L171&gt;=分数线!$H$3,18,0))))</f>
        <v>0</v>
      </c>
      <c r="U171" s="18">
        <f>IF($D171="理科",IF(AND($N171&gt;=分数线!$C$2,M171&gt;=分数线!$I$2),36,IF(M171&gt;=分数线!$I$2,18,0)),IF($D171="文科",IF(AND($N171&gt;=分数线!$C$3,M171&gt;=分数线!$I$3),36,IF(M171&gt;=分数线!$I$3,18,0))))</f>
        <v>36</v>
      </c>
      <c r="V171" s="18">
        <f t="shared" si="205"/>
        <v>12</v>
      </c>
      <c r="W171" s="18" t="str">
        <f t="shared" si="206"/>
        <v>何苗</v>
      </c>
      <c r="X171" s="26">
        <f t="shared" si="247"/>
        <v>0</v>
      </c>
      <c r="Y171" s="18" t="str">
        <f t="shared" si="207"/>
        <v>黄金华</v>
      </c>
      <c r="Z171" s="26">
        <f t="shared" si="248"/>
        <v>3.6</v>
      </c>
      <c r="AA171" s="18" t="str">
        <f t="shared" si="208"/>
        <v>聂艳梅</v>
      </c>
      <c r="AB171" s="26">
        <f t="shared" si="265"/>
        <v>3.6</v>
      </c>
      <c r="AC171" s="18" t="str">
        <f t="shared" si="209"/>
        <v>兰阿布</v>
      </c>
      <c r="AD171" s="26">
        <f t="shared" si="266"/>
        <v>0</v>
      </c>
      <c r="AE171" s="18" t="str">
        <f t="shared" si="210"/>
        <v>郑富全</v>
      </c>
      <c r="AF171" s="26">
        <f t="shared" si="267"/>
        <v>0</v>
      </c>
      <c r="AG171" s="18" t="str">
        <f t="shared" si="211"/>
        <v>卢祥</v>
      </c>
      <c r="AH171" s="26">
        <f t="shared" si="268"/>
        <v>3.6</v>
      </c>
      <c r="AI171" s="18" t="str">
        <f t="shared" si="212"/>
        <v>12</v>
      </c>
      <c r="AJ171" s="18" t="str">
        <f t="shared" si="213"/>
        <v>何苗</v>
      </c>
      <c r="AK171" s="26">
        <f t="shared" si="249"/>
        <v>0</v>
      </c>
      <c r="AL171" s="18" t="str">
        <f t="shared" si="214"/>
        <v>黄金华</v>
      </c>
      <c r="AM171" s="26">
        <f t="shared" si="250"/>
        <v>3.6</v>
      </c>
      <c r="AN171" s="18" t="str">
        <f t="shared" si="215"/>
        <v>聂艳梅</v>
      </c>
      <c r="AO171" s="26">
        <f t="shared" si="269"/>
        <v>3.6</v>
      </c>
      <c r="AP171" s="18" t="str">
        <f t="shared" si="216"/>
        <v>兰阿布</v>
      </c>
      <c r="AQ171" s="26">
        <f t="shared" si="270"/>
        <v>0</v>
      </c>
      <c r="AR171" s="18" t="str">
        <f t="shared" si="217"/>
        <v>郑富全</v>
      </c>
      <c r="AS171" s="26">
        <f t="shared" si="271"/>
        <v>0</v>
      </c>
      <c r="AT171" s="18" t="str">
        <f t="shared" si="218"/>
        <v>卢祥</v>
      </c>
      <c r="AU171" s="26">
        <f t="shared" si="272"/>
        <v>3.6</v>
      </c>
      <c r="AV171" s="18" t="str">
        <f t="shared" si="219"/>
        <v>12</v>
      </c>
      <c r="AW171" s="18" t="str">
        <f t="shared" si="220"/>
        <v>朱霞</v>
      </c>
      <c r="AX171" s="26">
        <f t="shared" si="251"/>
        <v>0</v>
      </c>
      <c r="AY171" s="18" t="str">
        <f t="shared" si="221"/>
        <v>黄金华</v>
      </c>
      <c r="AZ171" s="26">
        <f t="shared" si="192"/>
        <v>5.3999999999999995</v>
      </c>
      <c r="BA171" s="18" t="str">
        <f t="shared" si="222"/>
        <v>程长寿</v>
      </c>
      <c r="BB171" s="26">
        <f t="shared" si="273"/>
        <v>5.4</v>
      </c>
      <c r="BC171" s="18" t="str">
        <f t="shared" si="223"/>
        <v>兰阿布</v>
      </c>
      <c r="BD171" s="26">
        <f t="shared" si="274"/>
        <v>0</v>
      </c>
      <c r="BE171" s="18" t="str">
        <f t="shared" si="224"/>
        <v>郑富全</v>
      </c>
      <c r="BF171" s="26">
        <f t="shared" si="275"/>
        <v>0</v>
      </c>
      <c r="BG171" s="18" t="str">
        <f t="shared" si="225"/>
        <v>卢祥</v>
      </c>
      <c r="BH171" s="26">
        <f t="shared" si="276"/>
        <v>5.4</v>
      </c>
      <c r="BI171" s="18">
        <f t="shared" si="226"/>
        <v>12</v>
      </c>
      <c r="BJ171" s="18" t="str">
        <f t="shared" si="227"/>
        <v>朱霞</v>
      </c>
      <c r="BK171" s="26">
        <f t="shared" si="252"/>
        <v>0</v>
      </c>
      <c r="BL171" s="18" t="str">
        <f t="shared" si="228"/>
        <v>黄金华</v>
      </c>
      <c r="BM171" s="26">
        <f t="shared" si="193"/>
        <v>5.3999999999999995</v>
      </c>
      <c r="BN171" s="18" t="str">
        <f t="shared" si="229"/>
        <v>程长寿</v>
      </c>
      <c r="BO171" s="26">
        <f t="shared" si="277"/>
        <v>5.4</v>
      </c>
      <c r="BP171" s="18" t="str">
        <f t="shared" si="230"/>
        <v>兰阿布</v>
      </c>
      <c r="BQ171" s="26">
        <f t="shared" si="278"/>
        <v>0</v>
      </c>
      <c r="BR171" s="18" t="str">
        <f t="shared" si="231"/>
        <v>郑富全</v>
      </c>
      <c r="BS171" s="26">
        <f t="shared" si="279"/>
        <v>0</v>
      </c>
      <c r="BT171" s="18" t="str">
        <f t="shared" si="232"/>
        <v>卢祥</v>
      </c>
      <c r="BU171" s="26">
        <f t="shared" si="280"/>
        <v>5.4</v>
      </c>
      <c r="BV171" s="18">
        <f t="shared" si="233"/>
        <v>12</v>
      </c>
      <c r="BW171" s="18" t="str">
        <f t="shared" si="234"/>
        <v>朱霞</v>
      </c>
      <c r="BX171" s="26">
        <f t="shared" si="253"/>
        <v>0</v>
      </c>
      <c r="BY171" s="18" t="str">
        <f t="shared" si="235"/>
        <v>黄金华</v>
      </c>
      <c r="BZ171" s="26">
        <f t="shared" si="254"/>
        <v>9</v>
      </c>
      <c r="CA171" s="18" t="str">
        <f t="shared" si="236"/>
        <v>程长寿</v>
      </c>
      <c r="CB171" s="26">
        <f t="shared" si="255"/>
        <v>9</v>
      </c>
      <c r="CC171" s="18" t="str">
        <f t="shared" si="237"/>
        <v>兰阿布</v>
      </c>
      <c r="CD171" s="26">
        <f t="shared" si="256"/>
        <v>0</v>
      </c>
      <c r="CE171" s="18" t="str">
        <f t="shared" si="238"/>
        <v>郑富全</v>
      </c>
      <c r="CF171" s="26">
        <f t="shared" si="257"/>
        <v>0</v>
      </c>
      <c r="CG171" s="18" t="str">
        <f t="shared" si="239"/>
        <v>卢祥</v>
      </c>
      <c r="CH171" s="26">
        <f t="shared" si="258"/>
        <v>9</v>
      </c>
      <c r="CI171" s="18">
        <f t="shared" si="240"/>
        <v>12</v>
      </c>
      <c r="CJ171" s="18" t="str">
        <f t="shared" si="241"/>
        <v>朱霞</v>
      </c>
      <c r="CK171" s="26">
        <f t="shared" si="259"/>
        <v>0</v>
      </c>
      <c r="CL171" s="18" t="str">
        <f t="shared" si="242"/>
        <v>黄金华</v>
      </c>
      <c r="CM171" s="26">
        <f t="shared" si="260"/>
        <v>9</v>
      </c>
      <c r="CN171" s="18" t="str">
        <f t="shared" si="243"/>
        <v>程长寿</v>
      </c>
      <c r="CO171" s="26">
        <f t="shared" si="261"/>
        <v>9</v>
      </c>
      <c r="CP171" s="18" t="str">
        <f t="shared" si="244"/>
        <v>兰阿布</v>
      </c>
      <c r="CQ171" s="26">
        <f t="shared" si="262"/>
        <v>0</v>
      </c>
      <c r="CR171" s="18" t="str">
        <f t="shared" si="245"/>
        <v>郑富全</v>
      </c>
      <c r="CS171" s="26">
        <f t="shared" si="263"/>
        <v>0</v>
      </c>
      <c r="CT171" s="18" t="str">
        <f t="shared" si="246"/>
        <v>卢祥</v>
      </c>
      <c r="CU171" s="26">
        <f t="shared" si="264"/>
        <v>9</v>
      </c>
    </row>
    <row r="172" spans="1:99" s="2" customFormat="1" ht="15.75">
      <c r="A172" s="42" t="s">
        <v>906</v>
      </c>
      <c r="B172" s="40" t="s">
        <v>348</v>
      </c>
      <c r="C172" s="59" t="s">
        <v>44</v>
      </c>
      <c r="D172" s="9" t="s">
        <v>8</v>
      </c>
      <c r="E172" s="8" t="str">
        <f t="shared" si="194"/>
        <v/>
      </c>
      <c r="F172" s="9">
        <f t="shared" si="195"/>
        <v>0.9</v>
      </c>
      <c r="G172" s="10" t="str">
        <f t="shared" si="196"/>
        <v/>
      </c>
      <c r="H172" s="10">
        <f t="shared" si="197"/>
        <v>113</v>
      </c>
      <c r="I172" s="10">
        <f t="shared" si="198"/>
        <v>75</v>
      </c>
      <c r="J172" s="10">
        <f t="shared" si="199"/>
        <v>74</v>
      </c>
      <c r="K172" s="16">
        <f t="shared" si="200"/>
        <v>67.5</v>
      </c>
      <c r="L172" s="10">
        <f t="shared" si="201"/>
        <v>51</v>
      </c>
      <c r="M172" s="10">
        <f t="shared" si="202"/>
        <v>57.5</v>
      </c>
      <c r="N172" s="10">
        <f t="shared" si="203"/>
        <v>438</v>
      </c>
      <c r="O172" s="17" t="str">
        <f t="shared" si="204"/>
        <v>本科</v>
      </c>
      <c r="P172" s="18">
        <f>IF($D172="理科",IF(AND($N172&gt;=分数线!$C$2,$H172&gt;=分数线!$D$2),36,IF($H172&gt;=分数线!$D$2,18,0)),IF($D172="文科",IF(AND($N172&gt;=分数线!$C$3,$H172&gt;=分数线!$D$3),36,IF($H172&gt;=分数线!$D$3,18,0))))</f>
        <v>36</v>
      </c>
      <c r="Q172" s="18">
        <f>IF($D172="理科",IF(AND($N172&gt;=分数线!$C$2,I172&gt;=分数线!$E$2),36,IF(I172&gt;=分数线!$E$2,18,0)),IF($D172="文科",IF(AND($N172&gt;=分数线!$C$3,I172&gt;=分数线!$E$3),36,IF(I172&gt;=分数线!$E$3,18,0))))</f>
        <v>36</v>
      </c>
      <c r="R172" s="18">
        <f>IF($D172="理科",IF(AND($N172&gt;=分数线!$C$2,J172&gt;=分数线!$F$2),36,IF(J172&gt;=分数线!$F$2,18,0)),IF($D172="文科",IF(AND($N172&gt;=分数线!$C$3,J172&gt;=分数线!$F$3),36,IF(J172&gt;=分数线!$F$3,18,0))))</f>
        <v>0</v>
      </c>
      <c r="S172" s="18">
        <f>IF($D172="理科",IF(AND($N172&gt;=分数线!$C$2,K172&gt;=分数线!$G$2),36,IF(K172&gt;=分数线!$G$2,18,0)),IF($D172="文科",IF(AND($N172&gt;=分数线!$C$3,K172&gt;=分数线!$G$3),36,IF(K172&gt;=分数线!$G$3,18,0))))</f>
        <v>36</v>
      </c>
      <c r="T172" s="18">
        <f>IF($D172="理科",IF(AND($N172&gt;=分数线!$C$2,L172&gt;=分数线!$H$2),36,IF(L172&gt;=分数线!$H$2,18,0)),IF($D172="文科",IF(AND($N172&gt;=分数线!$C$3,L172&gt;=分数线!$H$3),36,IF(L172&gt;=分数线!$H$3,18,0))))</f>
        <v>0</v>
      </c>
      <c r="U172" s="18">
        <f>IF($D172="理科",IF(AND($N172&gt;=分数线!$C$2,M172&gt;=分数线!$I$2),36,IF(M172&gt;=分数线!$I$2,18,0)),IF($D172="文科",IF(AND($N172&gt;=分数线!$C$3,M172&gt;=分数线!$I$3),36,IF(M172&gt;=分数线!$I$3,18,0))))</f>
        <v>0</v>
      </c>
      <c r="V172" s="18">
        <f t="shared" si="205"/>
        <v>11</v>
      </c>
      <c r="W172" s="18" t="str">
        <f t="shared" si="206"/>
        <v>张玉婷</v>
      </c>
      <c r="X172" s="26">
        <f t="shared" si="247"/>
        <v>3.6</v>
      </c>
      <c r="Y172" s="18" t="str">
        <f t="shared" si="207"/>
        <v>胡付松</v>
      </c>
      <c r="Z172" s="26">
        <f t="shared" si="248"/>
        <v>3.6</v>
      </c>
      <c r="AA172" s="18" t="str">
        <f t="shared" si="208"/>
        <v>向翠琳</v>
      </c>
      <c r="AB172" s="26">
        <f t="shared" si="265"/>
        <v>0</v>
      </c>
      <c r="AC172" s="18" t="str">
        <f t="shared" si="209"/>
        <v>郑永朝</v>
      </c>
      <c r="AD172" s="26">
        <f t="shared" si="266"/>
        <v>3.6</v>
      </c>
      <c r="AE172" s="18" t="str">
        <f t="shared" si="210"/>
        <v>叶仁群</v>
      </c>
      <c r="AF172" s="26">
        <f t="shared" si="267"/>
        <v>0</v>
      </c>
      <c r="AG172" s="18" t="str">
        <f t="shared" si="211"/>
        <v>辜英琼</v>
      </c>
      <c r="AH172" s="26">
        <f t="shared" si="268"/>
        <v>0</v>
      </c>
      <c r="AI172" s="18" t="str">
        <f t="shared" si="212"/>
        <v>11</v>
      </c>
      <c r="AJ172" s="18" t="str">
        <f t="shared" si="213"/>
        <v>张玉婷</v>
      </c>
      <c r="AK172" s="26">
        <f t="shared" si="249"/>
        <v>3.6</v>
      </c>
      <c r="AL172" s="18" t="str">
        <f t="shared" si="214"/>
        <v>胡付松</v>
      </c>
      <c r="AM172" s="26">
        <f t="shared" si="250"/>
        <v>3.6</v>
      </c>
      <c r="AN172" s="18" t="str">
        <f t="shared" si="215"/>
        <v>向翠琳</v>
      </c>
      <c r="AO172" s="26">
        <f t="shared" si="269"/>
        <v>0</v>
      </c>
      <c r="AP172" s="18" t="str">
        <f t="shared" si="216"/>
        <v>郑永朝</v>
      </c>
      <c r="AQ172" s="26">
        <f t="shared" si="270"/>
        <v>3.6</v>
      </c>
      <c r="AR172" s="18" t="str">
        <f t="shared" si="217"/>
        <v>叶仁群</v>
      </c>
      <c r="AS172" s="26">
        <f t="shared" si="271"/>
        <v>0</v>
      </c>
      <c r="AT172" s="18" t="str">
        <f t="shared" si="218"/>
        <v>辜英琼</v>
      </c>
      <c r="AU172" s="26">
        <f t="shared" si="272"/>
        <v>0</v>
      </c>
      <c r="AV172" s="18" t="str">
        <f t="shared" si="219"/>
        <v>11</v>
      </c>
      <c r="AW172" s="18" t="str">
        <f t="shared" si="220"/>
        <v>张玉婷</v>
      </c>
      <c r="AX172" s="26">
        <f t="shared" si="251"/>
        <v>5.3999999999999995</v>
      </c>
      <c r="AY172" s="18" t="str">
        <f t="shared" si="221"/>
        <v>胡付松</v>
      </c>
      <c r="AZ172" s="26">
        <f t="shared" si="192"/>
        <v>5.3999999999999995</v>
      </c>
      <c r="BA172" s="18" t="str">
        <f t="shared" si="222"/>
        <v>程长寿</v>
      </c>
      <c r="BB172" s="26">
        <f t="shared" si="273"/>
        <v>0</v>
      </c>
      <c r="BC172" s="18" t="str">
        <f t="shared" si="223"/>
        <v>郑永朝</v>
      </c>
      <c r="BD172" s="26">
        <f t="shared" si="274"/>
        <v>5.4</v>
      </c>
      <c r="BE172" s="18" t="str">
        <f t="shared" si="224"/>
        <v>叶仁群</v>
      </c>
      <c r="BF172" s="26">
        <f t="shared" si="275"/>
        <v>0</v>
      </c>
      <c r="BG172" s="18" t="str">
        <f t="shared" si="225"/>
        <v>杨建</v>
      </c>
      <c r="BH172" s="26">
        <f t="shared" si="276"/>
        <v>0</v>
      </c>
      <c r="BI172" s="18">
        <f t="shared" si="226"/>
        <v>11</v>
      </c>
      <c r="BJ172" s="18" t="str">
        <f t="shared" si="227"/>
        <v>张玉婷</v>
      </c>
      <c r="BK172" s="26">
        <f t="shared" si="252"/>
        <v>5.3999999999999995</v>
      </c>
      <c r="BL172" s="18" t="str">
        <f t="shared" si="228"/>
        <v>胡付松</v>
      </c>
      <c r="BM172" s="26">
        <f t="shared" si="193"/>
        <v>5.3999999999999995</v>
      </c>
      <c r="BN172" s="18" t="str">
        <f t="shared" si="229"/>
        <v>程长寿</v>
      </c>
      <c r="BO172" s="26">
        <f t="shared" si="277"/>
        <v>0</v>
      </c>
      <c r="BP172" s="18" t="str">
        <f t="shared" si="230"/>
        <v>郑永朝</v>
      </c>
      <c r="BQ172" s="26">
        <f t="shared" si="278"/>
        <v>5.4</v>
      </c>
      <c r="BR172" s="18" t="str">
        <f t="shared" si="231"/>
        <v>叶仁群</v>
      </c>
      <c r="BS172" s="26">
        <f t="shared" si="279"/>
        <v>0</v>
      </c>
      <c r="BT172" s="18" t="str">
        <f t="shared" si="232"/>
        <v>田友米</v>
      </c>
      <c r="BU172" s="26">
        <f t="shared" si="280"/>
        <v>0</v>
      </c>
      <c r="BV172" s="18">
        <f t="shared" si="233"/>
        <v>11</v>
      </c>
      <c r="BW172" s="18" t="str">
        <f t="shared" si="234"/>
        <v>张玉婷</v>
      </c>
      <c r="BX172" s="26">
        <f t="shared" si="253"/>
        <v>9</v>
      </c>
      <c r="BY172" s="18" t="str">
        <f t="shared" si="235"/>
        <v>胡付松</v>
      </c>
      <c r="BZ172" s="26">
        <f t="shared" si="254"/>
        <v>9</v>
      </c>
      <c r="CA172" s="18" t="str">
        <f t="shared" si="236"/>
        <v>程长寿</v>
      </c>
      <c r="CB172" s="26">
        <f t="shared" si="255"/>
        <v>0</v>
      </c>
      <c r="CC172" s="18" t="str">
        <f t="shared" si="237"/>
        <v>王友春</v>
      </c>
      <c r="CD172" s="26">
        <f t="shared" si="256"/>
        <v>9</v>
      </c>
      <c r="CE172" s="18" t="str">
        <f t="shared" si="238"/>
        <v>叶仁群</v>
      </c>
      <c r="CF172" s="26">
        <f t="shared" si="257"/>
        <v>0</v>
      </c>
      <c r="CG172" s="18" t="str">
        <f t="shared" si="239"/>
        <v>田友米</v>
      </c>
      <c r="CH172" s="26">
        <f t="shared" si="258"/>
        <v>0</v>
      </c>
      <c r="CI172" s="18">
        <f t="shared" si="240"/>
        <v>11</v>
      </c>
      <c r="CJ172" s="18" t="str">
        <f t="shared" si="241"/>
        <v>张玉婷</v>
      </c>
      <c r="CK172" s="26">
        <f t="shared" si="259"/>
        <v>9</v>
      </c>
      <c r="CL172" s="18" t="str">
        <f t="shared" si="242"/>
        <v>胡付松</v>
      </c>
      <c r="CM172" s="26">
        <f t="shared" si="260"/>
        <v>9</v>
      </c>
      <c r="CN172" s="18" t="str">
        <f t="shared" si="243"/>
        <v>程长寿</v>
      </c>
      <c r="CO172" s="26">
        <f t="shared" si="261"/>
        <v>0</v>
      </c>
      <c r="CP172" s="18" t="str">
        <f t="shared" si="244"/>
        <v>王友春</v>
      </c>
      <c r="CQ172" s="26">
        <f t="shared" si="262"/>
        <v>9</v>
      </c>
      <c r="CR172" s="18" t="str">
        <f t="shared" si="245"/>
        <v>叶仁群</v>
      </c>
      <c r="CS172" s="26">
        <f t="shared" si="263"/>
        <v>0</v>
      </c>
      <c r="CT172" s="18" t="str">
        <f t="shared" si="246"/>
        <v>田友米</v>
      </c>
      <c r="CU172" s="26">
        <f t="shared" si="264"/>
        <v>0</v>
      </c>
    </row>
    <row r="173" spans="1:99" s="2" customFormat="1" ht="15.75">
      <c r="A173" s="42" t="s">
        <v>45</v>
      </c>
      <c r="B173" s="40" t="s">
        <v>349</v>
      </c>
      <c r="C173" s="59" t="s">
        <v>44</v>
      </c>
      <c r="D173" s="9" t="s">
        <v>8</v>
      </c>
      <c r="E173" s="8" t="str">
        <f t="shared" si="194"/>
        <v/>
      </c>
      <c r="F173" s="9">
        <f t="shared" si="195"/>
        <v>1</v>
      </c>
      <c r="G173" s="10" t="str">
        <f t="shared" si="196"/>
        <v/>
      </c>
      <c r="H173" s="10">
        <f t="shared" si="197"/>
        <v>108</v>
      </c>
      <c r="I173" s="10">
        <f t="shared" si="198"/>
        <v>67</v>
      </c>
      <c r="J173" s="10">
        <f t="shared" si="199"/>
        <v>96</v>
      </c>
      <c r="K173" s="16">
        <f t="shared" si="200"/>
        <v>45.5</v>
      </c>
      <c r="L173" s="10">
        <f t="shared" si="201"/>
        <v>55</v>
      </c>
      <c r="M173" s="10">
        <f t="shared" si="202"/>
        <v>66</v>
      </c>
      <c r="N173" s="10">
        <f t="shared" si="203"/>
        <v>438</v>
      </c>
      <c r="O173" s="17" t="str">
        <f t="shared" si="204"/>
        <v>本科</v>
      </c>
      <c r="P173" s="18">
        <f>IF($D173="理科",IF(AND($N173&gt;=分数线!$C$2,$H173&gt;=分数线!$D$2),36,IF($H173&gt;=分数线!$D$2,18,0)),IF($D173="文科",IF(AND($N173&gt;=分数线!$C$3,$H173&gt;=分数线!$D$3),36,IF($H173&gt;=分数线!$D$3,18,0))))</f>
        <v>36</v>
      </c>
      <c r="Q173" s="18">
        <f>IF($D173="理科",IF(AND($N173&gt;=分数线!$C$2,I173&gt;=分数线!$E$2),36,IF(I173&gt;=分数线!$E$2,18,0)),IF($D173="文科",IF(AND($N173&gt;=分数线!$C$3,I173&gt;=分数线!$E$3),36,IF(I173&gt;=分数线!$E$3,18,0))))</f>
        <v>0</v>
      </c>
      <c r="R173" s="18">
        <f>IF($D173="理科",IF(AND($N173&gt;=分数线!$C$2,J173&gt;=分数线!$F$2),36,IF(J173&gt;=分数线!$F$2,18,0)),IF($D173="文科",IF(AND($N173&gt;=分数线!$C$3,J173&gt;=分数线!$F$3),36,IF(J173&gt;=分数线!$F$3,18,0))))</f>
        <v>36</v>
      </c>
      <c r="S173" s="18">
        <f>IF($D173="理科",IF(AND($N173&gt;=分数线!$C$2,K173&gt;=分数线!$G$2),36,IF(K173&gt;=分数线!$G$2,18,0)),IF($D173="文科",IF(AND($N173&gt;=分数线!$C$3,K173&gt;=分数线!$G$3),36,IF(K173&gt;=分数线!$G$3,18,0))))</f>
        <v>0</v>
      </c>
      <c r="T173" s="18">
        <f>IF($D173="理科",IF(AND($N173&gt;=分数线!$C$2,L173&gt;=分数线!$H$2),36,IF(L173&gt;=分数线!$H$2,18,0)),IF($D173="文科",IF(AND($N173&gt;=分数线!$C$3,L173&gt;=分数线!$H$3),36,IF(L173&gt;=分数线!$H$3,18,0))))</f>
        <v>0</v>
      </c>
      <c r="U173" s="18">
        <f>IF($D173="理科",IF(AND($N173&gt;=分数线!$C$2,M173&gt;=分数线!$I$2),36,IF(M173&gt;=分数线!$I$2,18,0)),IF($D173="文科",IF(AND($N173&gt;=分数线!$C$3,M173&gt;=分数线!$I$3),36,IF(M173&gt;=分数线!$I$3,18,0))))</f>
        <v>0</v>
      </c>
      <c r="V173" s="18">
        <f t="shared" si="205"/>
        <v>12</v>
      </c>
      <c r="W173" s="18" t="str">
        <f t="shared" si="206"/>
        <v>何苗</v>
      </c>
      <c r="X173" s="26">
        <f t="shared" si="247"/>
        <v>3.6</v>
      </c>
      <c r="Y173" s="18" t="str">
        <f t="shared" si="207"/>
        <v>黄金华</v>
      </c>
      <c r="Z173" s="26">
        <f t="shared" si="248"/>
        <v>0</v>
      </c>
      <c r="AA173" s="18" t="str">
        <f t="shared" si="208"/>
        <v>向翠琳</v>
      </c>
      <c r="AB173" s="26">
        <f t="shared" si="265"/>
        <v>3.6</v>
      </c>
      <c r="AC173" s="18" t="str">
        <f t="shared" si="209"/>
        <v>兰阿布</v>
      </c>
      <c r="AD173" s="26">
        <f t="shared" si="266"/>
        <v>0</v>
      </c>
      <c r="AE173" s="18" t="str">
        <f t="shared" si="210"/>
        <v>郑富全</v>
      </c>
      <c r="AF173" s="26">
        <f t="shared" si="267"/>
        <v>0</v>
      </c>
      <c r="AG173" s="18" t="str">
        <f t="shared" si="211"/>
        <v>卢祥</v>
      </c>
      <c r="AH173" s="26">
        <f t="shared" si="268"/>
        <v>0</v>
      </c>
      <c r="AI173" s="18" t="str">
        <f t="shared" si="212"/>
        <v>12</v>
      </c>
      <c r="AJ173" s="18" t="str">
        <f t="shared" si="213"/>
        <v>何苗</v>
      </c>
      <c r="AK173" s="26">
        <f t="shared" si="249"/>
        <v>3.6</v>
      </c>
      <c r="AL173" s="18" t="str">
        <f t="shared" si="214"/>
        <v>黄金华</v>
      </c>
      <c r="AM173" s="26">
        <f t="shared" si="250"/>
        <v>0</v>
      </c>
      <c r="AN173" s="18" t="str">
        <f t="shared" si="215"/>
        <v>向翠琳</v>
      </c>
      <c r="AO173" s="26">
        <f t="shared" si="269"/>
        <v>3.6</v>
      </c>
      <c r="AP173" s="18" t="str">
        <f t="shared" si="216"/>
        <v>兰阿布</v>
      </c>
      <c r="AQ173" s="26">
        <f t="shared" si="270"/>
        <v>0</v>
      </c>
      <c r="AR173" s="18" t="str">
        <f t="shared" si="217"/>
        <v>郑富全</v>
      </c>
      <c r="AS173" s="26">
        <f t="shared" si="271"/>
        <v>0</v>
      </c>
      <c r="AT173" s="18" t="str">
        <f t="shared" si="218"/>
        <v>卢祥</v>
      </c>
      <c r="AU173" s="26">
        <f t="shared" si="272"/>
        <v>0</v>
      </c>
      <c r="AV173" s="18" t="str">
        <f t="shared" si="219"/>
        <v>12</v>
      </c>
      <c r="AW173" s="18" t="str">
        <f t="shared" si="220"/>
        <v>朱霞</v>
      </c>
      <c r="AX173" s="26">
        <f t="shared" si="251"/>
        <v>5.3999999999999995</v>
      </c>
      <c r="AY173" s="18" t="str">
        <f t="shared" si="221"/>
        <v>黄金华</v>
      </c>
      <c r="AZ173" s="26">
        <f t="shared" si="192"/>
        <v>0</v>
      </c>
      <c r="BA173" s="18" t="str">
        <f t="shared" si="222"/>
        <v>程长寿</v>
      </c>
      <c r="BB173" s="26">
        <f t="shared" si="273"/>
        <v>5.4</v>
      </c>
      <c r="BC173" s="18" t="str">
        <f t="shared" si="223"/>
        <v>兰阿布</v>
      </c>
      <c r="BD173" s="26">
        <f t="shared" si="274"/>
        <v>0</v>
      </c>
      <c r="BE173" s="18" t="str">
        <f t="shared" si="224"/>
        <v>郑富全</v>
      </c>
      <c r="BF173" s="26">
        <f t="shared" si="275"/>
        <v>0</v>
      </c>
      <c r="BG173" s="18" t="str">
        <f t="shared" si="225"/>
        <v>卢祥</v>
      </c>
      <c r="BH173" s="26">
        <f t="shared" si="276"/>
        <v>0</v>
      </c>
      <c r="BI173" s="18">
        <f t="shared" si="226"/>
        <v>12</v>
      </c>
      <c r="BJ173" s="18" t="str">
        <f t="shared" si="227"/>
        <v>朱霞</v>
      </c>
      <c r="BK173" s="26">
        <f t="shared" si="252"/>
        <v>5.3999999999999995</v>
      </c>
      <c r="BL173" s="18" t="str">
        <f t="shared" si="228"/>
        <v>黄金华</v>
      </c>
      <c r="BM173" s="26">
        <f t="shared" si="193"/>
        <v>0</v>
      </c>
      <c r="BN173" s="18" t="str">
        <f t="shared" si="229"/>
        <v>程长寿</v>
      </c>
      <c r="BO173" s="26">
        <f t="shared" si="277"/>
        <v>5.4</v>
      </c>
      <c r="BP173" s="18" t="str">
        <f t="shared" si="230"/>
        <v>兰阿布</v>
      </c>
      <c r="BQ173" s="26">
        <f t="shared" si="278"/>
        <v>0</v>
      </c>
      <c r="BR173" s="18" t="str">
        <f t="shared" si="231"/>
        <v>郑富全</v>
      </c>
      <c r="BS173" s="26">
        <f t="shared" si="279"/>
        <v>0</v>
      </c>
      <c r="BT173" s="18" t="str">
        <f t="shared" si="232"/>
        <v>卢祥</v>
      </c>
      <c r="BU173" s="26">
        <f t="shared" si="280"/>
        <v>0</v>
      </c>
      <c r="BV173" s="18">
        <f t="shared" si="233"/>
        <v>12</v>
      </c>
      <c r="BW173" s="18" t="str">
        <f t="shared" si="234"/>
        <v>朱霞</v>
      </c>
      <c r="BX173" s="26">
        <f t="shared" si="253"/>
        <v>9</v>
      </c>
      <c r="BY173" s="18" t="str">
        <f t="shared" si="235"/>
        <v>黄金华</v>
      </c>
      <c r="BZ173" s="26">
        <f t="shared" si="254"/>
        <v>0</v>
      </c>
      <c r="CA173" s="18" t="str">
        <f t="shared" si="236"/>
        <v>程长寿</v>
      </c>
      <c r="CB173" s="26">
        <f t="shared" si="255"/>
        <v>9</v>
      </c>
      <c r="CC173" s="18" t="str">
        <f t="shared" si="237"/>
        <v>兰阿布</v>
      </c>
      <c r="CD173" s="26">
        <f t="shared" si="256"/>
        <v>0</v>
      </c>
      <c r="CE173" s="18" t="str">
        <f t="shared" si="238"/>
        <v>郑富全</v>
      </c>
      <c r="CF173" s="26">
        <f t="shared" si="257"/>
        <v>0</v>
      </c>
      <c r="CG173" s="18" t="str">
        <f t="shared" si="239"/>
        <v>卢祥</v>
      </c>
      <c r="CH173" s="26">
        <f t="shared" si="258"/>
        <v>0</v>
      </c>
      <c r="CI173" s="18">
        <f t="shared" si="240"/>
        <v>12</v>
      </c>
      <c r="CJ173" s="18" t="str">
        <f t="shared" si="241"/>
        <v>朱霞</v>
      </c>
      <c r="CK173" s="26">
        <f t="shared" si="259"/>
        <v>9</v>
      </c>
      <c r="CL173" s="18" t="str">
        <f t="shared" si="242"/>
        <v>黄金华</v>
      </c>
      <c r="CM173" s="26">
        <f t="shared" si="260"/>
        <v>0</v>
      </c>
      <c r="CN173" s="18" t="str">
        <f t="shared" si="243"/>
        <v>程长寿</v>
      </c>
      <c r="CO173" s="26">
        <f t="shared" si="261"/>
        <v>9</v>
      </c>
      <c r="CP173" s="18" t="str">
        <f t="shared" si="244"/>
        <v>兰阿布</v>
      </c>
      <c r="CQ173" s="26">
        <f t="shared" si="262"/>
        <v>0</v>
      </c>
      <c r="CR173" s="18" t="str">
        <f t="shared" si="245"/>
        <v>郑富全</v>
      </c>
      <c r="CS173" s="26">
        <f t="shared" si="263"/>
        <v>0</v>
      </c>
      <c r="CT173" s="18" t="str">
        <f t="shared" si="246"/>
        <v>卢祥</v>
      </c>
      <c r="CU173" s="26">
        <f t="shared" si="264"/>
        <v>0</v>
      </c>
    </row>
    <row r="174" spans="1:99" s="2" customFormat="1" ht="15.75">
      <c r="A174" s="42" t="s">
        <v>907</v>
      </c>
      <c r="B174" s="40" t="s">
        <v>350</v>
      </c>
      <c r="C174" s="59" t="s">
        <v>44</v>
      </c>
      <c r="D174" s="9" t="s">
        <v>8</v>
      </c>
      <c r="E174" s="8" t="str">
        <f t="shared" si="194"/>
        <v/>
      </c>
      <c r="F174" s="9">
        <f t="shared" si="195"/>
        <v>1</v>
      </c>
      <c r="G174" s="10" t="str">
        <f t="shared" si="196"/>
        <v/>
      </c>
      <c r="H174" s="10">
        <f t="shared" si="197"/>
        <v>108</v>
      </c>
      <c r="I174" s="10">
        <f t="shared" si="198"/>
        <v>59</v>
      </c>
      <c r="J174" s="10">
        <f t="shared" si="199"/>
        <v>93</v>
      </c>
      <c r="K174" s="16">
        <f t="shared" si="200"/>
        <v>39</v>
      </c>
      <c r="L174" s="10">
        <f t="shared" si="201"/>
        <v>67.5</v>
      </c>
      <c r="M174" s="10">
        <f t="shared" si="202"/>
        <v>70</v>
      </c>
      <c r="N174" s="10">
        <f t="shared" si="203"/>
        <v>437</v>
      </c>
      <c r="O174" s="17" t="str">
        <f t="shared" si="204"/>
        <v>本科</v>
      </c>
      <c r="P174" s="18">
        <f>IF($D174="理科",IF(AND($N174&gt;=分数线!$C$2,$H174&gt;=分数线!$D$2),36,IF($H174&gt;=分数线!$D$2,18,0)),IF($D174="文科",IF(AND($N174&gt;=分数线!$C$3,$H174&gt;=分数线!$D$3),36,IF($H174&gt;=分数线!$D$3,18,0))))</f>
        <v>36</v>
      </c>
      <c r="Q174" s="18">
        <f>IF($D174="理科",IF(AND($N174&gt;=分数线!$C$2,I174&gt;=分数线!$E$2),36,IF(I174&gt;=分数线!$E$2,18,0)),IF($D174="文科",IF(AND($N174&gt;=分数线!$C$3,I174&gt;=分数线!$E$3),36,IF(I174&gt;=分数线!$E$3,18,0))))</f>
        <v>0</v>
      </c>
      <c r="R174" s="18">
        <f>IF($D174="理科",IF(AND($N174&gt;=分数线!$C$2,J174&gt;=分数线!$F$2),36,IF(J174&gt;=分数线!$F$2,18,0)),IF($D174="文科",IF(AND($N174&gt;=分数线!$C$3,J174&gt;=分数线!$F$3),36,IF(J174&gt;=分数线!$F$3,18,0))))</f>
        <v>36</v>
      </c>
      <c r="S174" s="18">
        <f>IF($D174="理科",IF(AND($N174&gt;=分数线!$C$2,K174&gt;=分数线!$G$2),36,IF(K174&gt;=分数线!$G$2,18,0)),IF($D174="文科",IF(AND($N174&gt;=分数线!$C$3,K174&gt;=分数线!$G$3),36,IF(K174&gt;=分数线!$G$3,18,0))))</f>
        <v>0</v>
      </c>
      <c r="T174" s="18">
        <f>IF($D174="理科",IF(AND($N174&gt;=分数线!$C$2,L174&gt;=分数线!$H$2),36,IF(L174&gt;=分数线!$H$2,18,0)),IF($D174="文科",IF(AND($N174&gt;=分数线!$C$3,L174&gt;=分数线!$H$3),36,IF(L174&gt;=分数线!$H$3,18,0))))</f>
        <v>36</v>
      </c>
      <c r="U174" s="18">
        <f>IF($D174="理科",IF(AND($N174&gt;=分数线!$C$2,M174&gt;=分数线!$I$2),36,IF(M174&gt;=分数线!$I$2,18,0)),IF($D174="文科",IF(AND($N174&gt;=分数线!$C$3,M174&gt;=分数线!$I$3),36,IF(M174&gt;=分数线!$I$3,18,0))))</f>
        <v>36</v>
      </c>
      <c r="V174" s="18">
        <f t="shared" si="205"/>
        <v>10</v>
      </c>
      <c r="W174" s="18" t="str">
        <f t="shared" si="206"/>
        <v>向美娟</v>
      </c>
      <c r="X174" s="26">
        <f t="shared" si="247"/>
        <v>3.6</v>
      </c>
      <c r="Y174" s="18" t="str">
        <f t="shared" si="207"/>
        <v>徐万雄</v>
      </c>
      <c r="Z174" s="26">
        <f t="shared" si="248"/>
        <v>0</v>
      </c>
      <c r="AA174" s="18" t="str">
        <f t="shared" si="208"/>
        <v>聂艳梅</v>
      </c>
      <c r="AB174" s="26">
        <f t="shared" si="265"/>
        <v>3.6</v>
      </c>
      <c r="AC174" s="18" t="str">
        <f t="shared" si="209"/>
        <v>郑永朝</v>
      </c>
      <c r="AD174" s="26">
        <f t="shared" si="266"/>
        <v>0</v>
      </c>
      <c r="AE174" s="18" t="str">
        <f t="shared" si="210"/>
        <v>陈文惠</v>
      </c>
      <c r="AF174" s="26">
        <f t="shared" si="267"/>
        <v>3.6</v>
      </c>
      <c r="AG174" s="18" t="str">
        <f t="shared" si="211"/>
        <v>田友米</v>
      </c>
      <c r="AH174" s="26">
        <f t="shared" si="268"/>
        <v>3.6</v>
      </c>
      <c r="AI174" s="18" t="str">
        <f t="shared" si="212"/>
        <v>10</v>
      </c>
      <c r="AJ174" s="18" t="str">
        <f t="shared" si="213"/>
        <v>向美娟</v>
      </c>
      <c r="AK174" s="26">
        <f t="shared" si="249"/>
        <v>3.6</v>
      </c>
      <c r="AL174" s="18" t="str">
        <f t="shared" si="214"/>
        <v>徐万雄</v>
      </c>
      <c r="AM174" s="26">
        <f t="shared" si="250"/>
        <v>0</v>
      </c>
      <c r="AN174" s="18" t="str">
        <f t="shared" si="215"/>
        <v>聂艳梅</v>
      </c>
      <c r="AO174" s="26">
        <f t="shared" si="269"/>
        <v>3.6</v>
      </c>
      <c r="AP174" s="18" t="str">
        <f t="shared" si="216"/>
        <v>郑永朝</v>
      </c>
      <c r="AQ174" s="26">
        <f t="shared" si="270"/>
        <v>0</v>
      </c>
      <c r="AR174" s="18" t="str">
        <f t="shared" si="217"/>
        <v>陈文惠</v>
      </c>
      <c r="AS174" s="26">
        <f t="shared" si="271"/>
        <v>3.6</v>
      </c>
      <c r="AT174" s="18" t="str">
        <f t="shared" si="218"/>
        <v>田友米</v>
      </c>
      <c r="AU174" s="26">
        <f t="shared" si="272"/>
        <v>3.6</v>
      </c>
      <c r="AV174" s="18" t="str">
        <f t="shared" si="219"/>
        <v>10</v>
      </c>
      <c r="AW174" s="18" t="str">
        <f t="shared" si="220"/>
        <v>向美娟</v>
      </c>
      <c r="AX174" s="26">
        <f t="shared" si="251"/>
        <v>5.3999999999999995</v>
      </c>
      <c r="AY174" s="18" t="str">
        <f t="shared" si="221"/>
        <v>徐万雄</v>
      </c>
      <c r="AZ174" s="26">
        <f t="shared" si="192"/>
        <v>0</v>
      </c>
      <c r="BA174" s="18" t="str">
        <f t="shared" si="222"/>
        <v>赵顺诚</v>
      </c>
      <c r="BB174" s="26">
        <f t="shared" si="273"/>
        <v>5.4</v>
      </c>
      <c r="BC174" s="18" t="str">
        <f t="shared" si="223"/>
        <v>王玉强</v>
      </c>
      <c r="BD174" s="26">
        <f t="shared" si="274"/>
        <v>0</v>
      </c>
      <c r="BE174" s="18" t="str">
        <f t="shared" si="224"/>
        <v>陈文惠</v>
      </c>
      <c r="BF174" s="26">
        <f t="shared" si="275"/>
        <v>5.4</v>
      </c>
      <c r="BG174" s="18" t="str">
        <f t="shared" si="225"/>
        <v>田友米</v>
      </c>
      <c r="BH174" s="26">
        <f t="shared" si="276"/>
        <v>5.4</v>
      </c>
      <c r="BI174" s="18">
        <f t="shared" si="226"/>
        <v>10</v>
      </c>
      <c r="BJ174" s="18" t="str">
        <f t="shared" si="227"/>
        <v>向美娟</v>
      </c>
      <c r="BK174" s="26">
        <f t="shared" si="252"/>
        <v>5.3999999999999995</v>
      </c>
      <c r="BL174" s="18" t="str">
        <f t="shared" si="228"/>
        <v>徐万雄</v>
      </c>
      <c r="BM174" s="26">
        <f t="shared" si="193"/>
        <v>0</v>
      </c>
      <c r="BN174" s="18" t="str">
        <f t="shared" si="229"/>
        <v>赵顺诚</v>
      </c>
      <c r="BO174" s="26">
        <f t="shared" si="277"/>
        <v>5.4</v>
      </c>
      <c r="BP174" s="18" t="str">
        <f t="shared" si="230"/>
        <v>郑永朝</v>
      </c>
      <c r="BQ174" s="26">
        <f t="shared" si="278"/>
        <v>0</v>
      </c>
      <c r="BR174" s="18" t="str">
        <f t="shared" si="231"/>
        <v>陈文惠</v>
      </c>
      <c r="BS174" s="26">
        <f t="shared" si="279"/>
        <v>5.4</v>
      </c>
      <c r="BT174" s="18" t="str">
        <f t="shared" si="232"/>
        <v>田友米</v>
      </c>
      <c r="BU174" s="26">
        <f t="shared" si="280"/>
        <v>5.4</v>
      </c>
      <c r="BV174" s="18">
        <f t="shared" si="233"/>
        <v>10</v>
      </c>
      <c r="BW174" s="18" t="str">
        <f t="shared" si="234"/>
        <v>向美娟</v>
      </c>
      <c r="BX174" s="26">
        <f t="shared" si="253"/>
        <v>9</v>
      </c>
      <c r="BY174" s="18" t="str">
        <f t="shared" si="235"/>
        <v>潘勇</v>
      </c>
      <c r="BZ174" s="26">
        <f t="shared" si="254"/>
        <v>0</v>
      </c>
      <c r="CA174" s="18" t="str">
        <f t="shared" si="236"/>
        <v>赵顺诚</v>
      </c>
      <c r="CB174" s="26">
        <f t="shared" si="255"/>
        <v>9</v>
      </c>
      <c r="CC174" s="18" t="str">
        <f t="shared" si="237"/>
        <v>王友春</v>
      </c>
      <c r="CD174" s="26">
        <f t="shared" si="256"/>
        <v>0</v>
      </c>
      <c r="CE174" s="18" t="str">
        <f t="shared" si="238"/>
        <v>陈文惠</v>
      </c>
      <c r="CF174" s="26">
        <f t="shared" si="257"/>
        <v>9</v>
      </c>
      <c r="CG174" s="18" t="str">
        <f t="shared" si="239"/>
        <v>田友米</v>
      </c>
      <c r="CH174" s="26">
        <f t="shared" si="258"/>
        <v>9</v>
      </c>
      <c r="CI174" s="18">
        <f t="shared" si="240"/>
        <v>10</v>
      </c>
      <c r="CJ174" s="18" t="str">
        <f t="shared" si="241"/>
        <v>向美娟</v>
      </c>
      <c r="CK174" s="26">
        <f t="shared" si="259"/>
        <v>9</v>
      </c>
      <c r="CL174" s="18" t="str">
        <f t="shared" si="242"/>
        <v>潘勇</v>
      </c>
      <c r="CM174" s="26">
        <f t="shared" si="260"/>
        <v>0</v>
      </c>
      <c r="CN174" s="18" t="str">
        <f t="shared" si="243"/>
        <v>赵顺诚</v>
      </c>
      <c r="CO174" s="26">
        <f t="shared" si="261"/>
        <v>9</v>
      </c>
      <c r="CP174" s="18" t="str">
        <f t="shared" si="244"/>
        <v>王友春</v>
      </c>
      <c r="CQ174" s="26">
        <f t="shared" si="262"/>
        <v>0</v>
      </c>
      <c r="CR174" s="18" t="str">
        <f t="shared" si="245"/>
        <v>陈文惠</v>
      </c>
      <c r="CS174" s="26">
        <f t="shared" si="263"/>
        <v>9</v>
      </c>
      <c r="CT174" s="18" t="str">
        <f t="shared" si="246"/>
        <v>田友米</v>
      </c>
      <c r="CU174" s="26">
        <f t="shared" si="264"/>
        <v>9</v>
      </c>
    </row>
    <row r="175" spans="1:99" s="2" customFormat="1" ht="15.75">
      <c r="A175" s="42" t="s">
        <v>908</v>
      </c>
      <c r="B175" s="40" t="s">
        <v>351</v>
      </c>
      <c r="C175" s="59" t="s">
        <v>44</v>
      </c>
      <c r="D175" s="9" t="s">
        <v>8</v>
      </c>
      <c r="E175" s="8" t="str">
        <f t="shared" si="194"/>
        <v/>
      </c>
      <c r="F175" s="9">
        <f t="shared" si="195"/>
        <v>0.2</v>
      </c>
      <c r="G175" s="10" t="str">
        <f t="shared" si="196"/>
        <v/>
      </c>
      <c r="H175" s="10">
        <f t="shared" si="197"/>
        <v>106</v>
      </c>
      <c r="I175" s="10">
        <f t="shared" si="198"/>
        <v>69</v>
      </c>
      <c r="J175" s="10">
        <f t="shared" si="199"/>
        <v>86</v>
      </c>
      <c r="K175" s="16">
        <f t="shared" si="200"/>
        <v>45</v>
      </c>
      <c r="L175" s="10">
        <f t="shared" si="201"/>
        <v>59</v>
      </c>
      <c r="M175" s="10">
        <f t="shared" si="202"/>
        <v>72</v>
      </c>
      <c r="N175" s="10">
        <f t="shared" si="203"/>
        <v>437</v>
      </c>
      <c r="O175" s="17" t="str">
        <f t="shared" si="204"/>
        <v>本科</v>
      </c>
      <c r="P175" s="18">
        <f>IF($D175="理科",IF(AND($N175&gt;=分数线!$C$2,$H175&gt;=分数线!$D$2),36,IF($H175&gt;=分数线!$D$2,18,0)),IF($D175="文科",IF(AND($N175&gt;=分数线!$C$3,$H175&gt;=分数线!$D$3),36,IF($H175&gt;=分数线!$D$3,18,0))))</f>
        <v>36</v>
      </c>
      <c r="Q175" s="18">
        <f>IF($D175="理科",IF(AND($N175&gt;=分数线!$C$2,I175&gt;=分数线!$E$2),36,IF(I175&gt;=分数线!$E$2,18,0)),IF($D175="文科",IF(AND($N175&gt;=分数线!$C$3,I175&gt;=分数线!$E$3),36,IF(I175&gt;=分数线!$E$3,18,0))))</f>
        <v>0</v>
      </c>
      <c r="R175" s="18">
        <f>IF($D175="理科",IF(AND($N175&gt;=分数线!$C$2,J175&gt;=分数线!$F$2),36,IF(J175&gt;=分数线!$F$2,18,0)),IF($D175="文科",IF(AND($N175&gt;=分数线!$C$3,J175&gt;=分数线!$F$3),36,IF(J175&gt;=分数线!$F$3,18,0))))</f>
        <v>0</v>
      </c>
      <c r="S175" s="18">
        <f>IF($D175="理科",IF(AND($N175&gt;=分数线!$C$2,K175&gt;=分数线!$G$2),36,IF(K175&gt;=分数线!$G$2,18,0)),IF($D175="文科",IF(AND($N175&gt;=分数线!$C$3,K175&gt;=分数线!$G$3),36,IF(K175&gt;=分数线!$G$3,18,0))))</f>
        <v>0</v>
      </c>
      <c r="T175" s="18">
        <f>IF($D175="理科",IF(AND($N175&gt;=分数线!$C$2,L175&gt;=分数线!$H$2),36,IF(L175&gt;=分数线!$H$2,18,0)),IF($D175="文科",IF(AND($N175&gt;=分数线!$C$3,L175&gt;=分数线!$H$3),36,IF(L175&gt;=分数线!$H$3,18,0))))</f>
        <v>36</v>
      </c>
      <c r="U175" s="18">
        <f>IF($D175="理科",IF(AND($N175&gt;=分数线!$C$2,M175&gt;=分数线!$I$2),36,IF(M175&gt;=分数线!$I$2,18,0)),IF($D175="文科",IF(AND($N175&gt;=分数线!$C$3,M175&gt;=分数线!$I$3),36,IF(M175&gt;=分数线!$I$3,18,0))))</f>
        <v>36</v>
      </c>
      <c r="V175" s="18">
        <f t="shared" si="205"/>
        <v>2</v>
      </c>
      <c r="W175" s="18" t="str">
        <f t="shared" si="206"/>
        <v>阙丽萍</v>
      </c>
      <c r="X175" s="26">
        <f t="shared" si="247"/>
        <v>3.6</v>
      </c>
      <c r="Y175" s="18" t="str">
        <f t="shared" si="207"/>
        <v>李乔军</v>
      </c>
      <c r="Z175" s="26">
        <f t="shared" si="248"/>
        <v>0</v>
      </c>
      <c r="AA175" s="18" t="str">
        <f t="shared" si="208"/>
        <v>赵顺诚</v>
      </c>
      <c r="AB175" s="26">
        <f t="shared" si="265"/>
        <v>0</v>
      </c>
      <c r="AC175" s="18" t="str">
        <f t="shared" si="209"/>
        <v>郑永朝</v>
      </c>
      <c r="AD175" s="26">
        <f t="shared" si="266"/>
        <v>0</v>
      </c>
      <c r="AE175" s="18" t="str">
        <f t="shared" si="210"/>
        <v>叶仁群</v>
      </c>
      <c r="AF175" s="26">
        <f t="shared" si="267"/>
        <v>3.6</v>
      </c>
      <c r="AG175" s="18" t="str">
        <f t="shared" si="211"/>
        <v>辜英琼</v>
      </c>
      <c r="AH175" s="26">
        <f t="shared" si="268"/>
        <v>3.6</v>
      </c>
      <c r="AI175" s="18" t="str">
        <f t="shared" si="212"/>
        <v>11</v>
      </c>
      <c r="AJ175" s="18" t="str">
        <f t="shared" si="213"/>
        <v>张玉婷</v>
      </c>
      <c r="AK175" s="26">
        <f t="shared" si="249"/>
        <v>3.6</v>
      </c>
      <c r="AL175" s="18" t="str">
        <f t="shared" si="214"/>
        <v>胡付松</v>
      </c>
      <c r="AM175" s="26">
        <f t="shared" si="250"/>
        <v>0</v>
      </c>
      <c r="AN175" s="18" t="str">
        <f t="shared" si="215"/>
        <v>向翠琳</v>
      </c>
      <c r="AO175" s="26">
        <f t="shared" si="269"/>
        <v>0</v>
      </c>
      <c r="AP175" s="18" t="str">
        <f t="shared" si="216"/>
        <v>郑永朝</v>
      </c>
      <c r="AQ175" s="26">
        <f t="shared" si="270"/>
        <v>0</v>
      </c>
      <c r="AR175" s="18" t="str">
        <f t="shared" si="217"/>
        <v>叶仁群</v>
      </c>
      <c r="AS175" s="26">
        <f t="shared" si="271"/>
        <v>3.6</v>
      </c>
      <c r="AT175" s="18" t="str">
        <f t="shared" si="218"/>
        <v>辜英琼</v>
      </c>
      <c r="AU175" s="26">
        <f t="shared" si="272"/>
        <v>3.6</v>
      </c>
      <c r="AV175" s="18" t="str">
        <f t="shared" si="219"/>
        <v>11</v>
      </c>
      <c r="AW175" s="18" t="str">
        <f t="shared" si="220"/>
        <v>张玉婷</v>
      </c>
      <c r="AX175" s="26">
        <f t="shared" si="251"/>
        <v>5.3999999999999995</v>
      </c>
      <c r="AY175" s="18" t="str">
        <f t="shared" si="221"/>
        <v>胡付松</v>
      </c>
      <c r="AZ175" s="26">
        <f t="shared" si="192"/>
        <v>0</v>
      </c>
      <c r="BA175" s="18" t="str">
        <f t="shared" si="222"/>
        <v>程长寿</v>
      </c>
      <c r="BB175" s="26">
        <f t="shared" si="273"/>
        <v>0</v>
      </c>
      <c r="BC175" s="18" t="str">
        <f t="shared" si="223"/>
        <v>郑永朝</v>
      </c>
      <c r="BD175" s="26">
        <f t="shared" si="274"/>
        <v>0</v>
      </c>
      <c r="BE175" s="18" t="str">
        <f t="shared" si="224"/>
        <v>叶仁群</v>
      </c>
      <c r="BF175" s="26">
        <f t="shared" si="275"/>
        <v>5.4</v>
      </c>
      <c r="BG175" s="18" t="str">
        <f t="shared" si="225"/>
        <v>杨建</v>
      </c>
      <c r="BH175" s="26">
        <f t="shared" si="276"/>
        <v>5.4</v>
      </c>
      <c r="BI175" s="18">
        <f t="shared" si="226"/>
        <v>11</v>
      </c>
      <c r="BJ175" s="18" t="str">
        <f t="shared" si="227"/>
        <v>张玉婷</v>
      </c>
      <c r="BK175" s="26">
        <f t="shared" si="252"/>
        <v>5.3999999999999995</v>
      </c>
      <c r="BL175" s="18" t="str">
        <f t="shared" si="228"/>
        <v>胡付松</v>
      </c>
      <c r="BM175" s="26">
        <f t="shared" si="193"/>
        <v>0</v>
      </c>
      <c r="BN175" s="18" t="str">
        <f t="shared" si="229"/>
        <v>程长寿</v>
      </c>
      <c r="BO175" s="26">
        <f t="shared" si="277"/>
        <v>0</v>
      </c>
      <c r="BP175" s="18" t="str">
        <f t="shared" si="230"/>
        <v>郑永朝</v>
      </c>
      <c r="BQ175" s="26">
        <f t="shared" si="278"/>
        <v>0</v>
      </c>
      <c r="BR175" s="18" t="str">
        <f t="shared" si="231"/>
        <v>叶仁群</v>
      </c>
      <c r="BS175" s="26">
        <f t="shared" si="279"/>
        <v>5.4</v>
      </c>
      <c r="BT175" s="18" t="str">
        <f t="shared" si="232"/>
        <v>田友米</v>
      </c>
      <c r="BU175" s="26">
        <f t="shared" si="280"/>
        <v>5.4</v>
      </c>
      <c r="BV175" s="18">
        <f t="shared" si="233"/>
        <v>11</v>
      </c>
      <c r="BW175" s="18" t="str">
        <f t="shared" si="234"/>
        <v>张玉婷</v>
      </c>
      <c r="BX175" s="26">
        <f t="shared" si="253"/>
        <v>9</v>
      </c>
      <c r="BY175" s="18" t="str">
        <f t="shared" si="235"/>
        <v>胡付松</v>
      </c>
      <c r="BZ175" s="26">
        <f t="shared" si="254"/>
        <v>0</v>
      </c>
      <c r="CA175" s="18" t="str">
        <f t="shared" si="236"/>
        <v>程长寿</v>
      </c>
      <c r="CB175" s="26">
        <f t="shared" si="255"/>
        <v>0</v>
      </c>
      <c r="CC175" s="18" t="str">
        <f t="shared" si="237"/>
        <v>王友春</v>
      </c>
      <c r="CD175" s="26">
        <f t="shared" si="256"/>
        <v>0</v>
      </c>
      <c r="CE175" s="18" t="str">
        <f t="shared" si="238"/>
        <v>叶仁群</v>
      </c>
      <c r="CF175" s="26">
        <f t="shared" si="257"/>
        <v>9</v>
      </c>
      <c r="CG175" s="18" t="str">
        <f t="shared" si="239"/>
        <v>田友米</v>
      </c>
      <c r="CH175" s="26">
        <f t="shared" si="258"/>
        <v>9</v>
      </c>
      <c r="CI175" s="18">
        <f t="shared" si="240"/>
        <v>11</v>
      </c>
      <c r="CJ175" s="18" t="str">
        <f t="shared" si="241"/>
        <v>张玉婷</v>
      </c>
      <c r="CK175" s="26">
        <f t="shared" si="259"/>
        <v>9</v>
      </c>
      <c r="CL175" s="18" t="str">
        <f t="shared" si="242"/>
        <v>胡付松</v>
      </c>
      <c r="CM175" s="26">
        <f t="shared" si="260"/>
        <v>0</v>
      </c>
      <c r="CN175" s="18" t="str">
        <f t="shared" si="243"/>
        <v>程长寿</v>
      </c>
      <c r="CO175" s="26">
        <f t="shared" si="261"/>
        <v>0</v>
      </c>
      <c r="CP175" s="18" t="str">
        <f t="shared" si="244"/>
        <v>王友春</v>
      </c>
      <c r="CQ175" s="26">
        <f t="shared" si="262"/>
        <v>0</v>
      </c>
      <c r="CR175" s="18" t="str">
        <f t="shared" si="245"/>
        <v>叶仁群</v>
      </c>
      <c r="CS175" s="26">
        <f t="shared" si="263"/>
        <v>9</v>
      </c>
      <c r="CT175" s="18" t="str">
        <f t="shared" si="246"/>
        <v>田友米</v>
      </c>
      <c r="CU175" s="26">
        <f t="shared" si="264"/>
        <v>9</v>
      </c>
    </row>
    <row r="176" spans="1:99" s="2" customFormat="1" ht="15.75">
      <c r="A176" s="42" t="s">
        <v>909</v>
      </c>
      <c r="B176" s="40" t="s">
        <v>352</v>
      </c>
      <c r="C176" s="59" t="s">
        <v>44</v>
      </c>
      <c r="D176" s="9" t="s">
        <v>8</v>
      </c>
      <c r="E176" s="8" t="str">
        <f t="shared" si="194"/>
        <v/>
      </c>
      <c r="F176" s="9">
        <f t="shared" si="195"/>
        <v>0.2</v>
      </c>
      <c r="G176" s="10" t="str">
        <f t="shared" si="196"/>
        <v/>
      </c>
      <c r="H176" s="10">
        <f t="shared" si="197"/>
        <v>108</v>
      </c>
      <c r="I176" s="10">
        <f t="shared" si="198"/>
        <v>68</v>
      </c>
      <c r="J176" s="10">
        <f t="shared" si="199"/>
        <v>85</v>
      </c>
      <c r="K176" s="16">
        <f t="shared" si="200"/>
        <v>47.5</v>
      </c>
      <c r="L176" s="10">
        <f t="shared" si="201"/>
        <v>53</v>
      </c>
      <c r="M176" s="10">
        <f t="shared" si="202"/>
        <v>72</v>
      </c>
      <c r="N176" s="10">
        <f t="shared" si="203"/>
        <v>434</v>
      </c>
      <c r="O176" s="17" t="str">
        <f t="shared" si="204"/>
        <v>本科</v>
      </c>
      <c r="P176" s="18">
        <f>IF($D176="理科",IF(AND($N176&gt;=分数线!$C$2,$H176&gt;=分数线!$D$2),36,IF($H176&gt;=分数线!$D$2,18,0)),IF($D176="文科",IF(AND($N176&gt;=分数线!$C$3,$H176&gt;=分数线!$D$3),36,IF($H176&gt;=分数线!$D$3,18,0))))</f>
        <v>36</v>
      </c>
      <c r="Q176" s="18">
        <f>IF($D176="理科",IF(AND($N176&gt;=分数线!$C$2,I176&gt;=分数线!$E$2),36,IF(I176&gt;=分数线!$E$2,18,0)),IF($D176="文科",IF(AND($N176&gt;=分数线!$C$3,I176&gt;=分数线!$E$3),36,IF(I176&gt;=分数线!$E$3,18,0))))</f>
        <v>0</v>
      </c>
      <c r="R176" s="18">
        <f>IF($D176="理科",IF(AND($N176&gt;=分数线!$C$2,J176&gt;=分数线!$F$2),36,IF(J176&gt;=分数线!$F$2,18,0)),IF($D176="文科",IF(AND($N176&gt;=分数线!$C$3,J176&gt;=分数线!$F$3),36,IF(J176&gt;=分数线!$F$3,18,0))))</f>
        <v>0</v>
      </c>
      <c r="S176" s="18">
        <f>IF($D176="理科",IF(AND($N176&gt;=分数线!$C$2,K176&gt;=分数线!$G$2),36,IF(K176&gt;=分数线!$G$2,18,0)),IF($D176="文科",IF(AND($N176&gt;=分数线!$C$3,K176&gt;=分数线!$G$3),36,IF(K176&gt;=分数线!$G$3,18,0))))</f>
        <v>0</v>
      </c>
      <c r="T176" s="18">
        <f>IF($D176="理科",IF(AND($N176&gt;=分数线!$C$2,L176&gt;=分数线!$H$2),36,IF(L176&gt;=分数线!$H$2,18,0)),IF($D176="文科",IF(AND($N176&gt;=分数线!$C$3,L176&gt;=分数线!$H$3),36,IF(L176&gt;=分数线!$H$3,18,0))))</f>
        <v>0</v>
      </c>
      <c r="U176" s="18">
        <f>IF($D176="理科",IF(AND($N176&gt;=分数线!$C$2,M176&gt;=分数线!$I$2),36,IF(M176&gt;=分数线!$I$2,18,0)),IF($D176="文科",IF(AND($N176&gt;=分数线!$C$3,M176&gt;=分数线!$I$3),36,IF(M176&gt;=分数线!$I$3,18,0))))</f>
        <v>36</v>
      </c>
      <c r="V176" s="18">
        <f t="shared" si="205"/>
        <v>2</v>
      </c>
      <c r="W176" s="18" t="str">
        <f t="shared" si="206"/>
        <v>阙丽萍</v>
      </c>
      <c r="X176" s="26">
        <f t="shared" si="247"/>
        <v>3.6</v>
      </c>
      <c r="Y176" s="18" t="str">
        <f t="shared" si="207"/>
        <v>李乔军</v>
      </c>
      <c r="Z176" s="26">
        <f t="shared" si="248"/>
        <v>0</v>
      </c>
      <c r="AA176" s="18" t="str">
        <f t="shared" si="208"/>
        <v>赵顺诚</v>
      </c>
      <c r="AB176" s="26">
        <f t="shared" si="265"/>
        <v>0</v>
      </c>
      <c r="AC176" s="18" t="str">
        <f t="shared" si="209"/>
        <v>郑永朝</v>
      </c>
      <c r="AD176" s="26">
        <f t="shared" si="266"/>
        <v>0</v>
      </c>
      <c r="AE176" s="18" t="str">
        <f t="shared" si="210"/>
        <v>陈文惠</v>
      </c>
      <c r="AF176" s="26">
        <f t="shared" si="267"/>
        <v>0</v>
      </c>
      <c r="AG176" s="18" t="str">
        <f t="shared" si="211"/>
        <v>田友米</v>
      </c>
      <c r="AH176" s="26">
        <f t="shared" si="268"/>
        <v>3.6</v>
      </c>
      <c r="AI176" s="18" t="str">
        <f t="shared" si="212"/>
        <v>10</v>
      </c>
      <c r="AJ176" s="18" t="str">
        <f t="shared" si="213"/>
        <v>向美娟</v>
      </c>
      <c r="AK176" s="26">
        <f t="shared" si="249"/>
        <v>3.6</v>
      </c>
      <c r="AL176" s="18" t="str">
        <f t="shared" si="214"/>
        <v>徐万雄</v>
      </c>
      <c r="AM176" s="26">
        <f t="shared" si="250"/>
        <v>0</v>
      </c>
      <c r="AN176" s="18" t="str">
        <f t="shared" si="215"/>
        <v>聂艳梅</v>
      </c>
      <c r="AO176" s="26">
        <f t="shared" si="269"/>
        <v>0</v>
      </c>
      <c r="AP176" s="18" t="str">
        <f t="shared" si="216"/>
        <v>郑永朝</v>
      </c>
      <c r="AQ176" s="26">
        <f t="shared" si="270"/>
        <v>0</v>
      </c>
      <c r="AR176" s="18" t="str">
        <f t="shared" si="217"/>
        <v>陈文惠</v>
      </c>
      <c r="AS176" s="26">
        <f t="shared" si="271"/>
        <v>0</v>
      </c>
      <c r="AT176" s="18" t="str">
        <f t="shared" si="218"/>
        <v>田友米</v>
      </c>
      <c r="AU176" s="26">
        <f t="shared" si="272"/>
        <v>3.6</v>
      </c>
      <c r="AV176" s="18" t="str">
        <f t="shared" si="219"/>
        <v>10</v>
      </c>
      <c r="AW176" s="18" t="str">
        <f t="shared" si="220"/>
        <v>向美娟</v>
      </c>
      <c r="AX176" s="26">
        <f t="shared" si="251"/>
        <v>5.3999999999999995</v>
      </c>
      <c r="AY176" s="18" t="str">
        <f t="shared" si="221"/>
        <v>徐万雄</v>
      </c>
      <c r="AZ176" s="26">
        <f t="shared" si="192"/>
        <v>0</v>
      </c>
      <c r="BA176" s="18" t="str">
        <f t="shared" si="222"/>
        <v>赵顺诚</v>
      </c>
      <c r="BB176" s="26">
        <f t="shared" si="273"/>
        <v>0</v>
      </c>
      <c r="BC176" s="18" t="str">
        <f t="shared" si="223"/>
        <v>王玉强</v>
      </c>
      <c r="BD176" s="26">
        <f t="shared" si="274"/>
        <v>0</v>
      </c>
      <c r="BE176" s="18" t="str">
        <f t="shared" si="224"/>
        <v>陈文惠</v>
      </c>
      <c r="BF176" s="26">
        <f t="shared" si="275"/>
        <v>0</v>
      </c>
      <c r="BG176" s="18" t="str">
        <f t="shared" si="225"/>
        <v>田友米</v>
      </c>
      <c r="BH176" s="26">
        <f t="shared" si="276"/>
        <v>5.4</v>
      </c>
      <c r="BI176" s="18">
        <f t="shared" si="226"/>
        <v>10</v>
      </c>
      <c r="BJ176" s="18" t="str">
        <f t="shared" si="227"/>
        <v>向美娟</v>
      </c>
      <c r="BK176" s="26">
        <f t="shared" si="252"/>
        <v>5.3999999999999995</v>
      </c>
      <c r="BL176" s="18" t="str">
        <f t="shared" si="228"/>
        <v>徐万雄</v>
      </c>
      <c r="BM176" s="26">
        <f t="shared" si="193"/>
        <v>0</v>
      </c>
      <c r="BN176" s="18" t="str">
        <f t="shared" si="229"/>
        <v>赵顺诚</v>
      </c>
      <c r="BO176" s="26">
        <f t="shared" si="277"/>
        <v>0</v>
      </c>
      <c r="BP176" s="18" t="str">
        <f t="shared" si="230"/>
        <v>郑永朝</v>
      </c>
      <c r="BQ176" s="26">
        <f t="shared" si="278"/>
        <v>0</v>
      </c>
      <c r="BR176" s="18" t="str">
        <f t="shared" si="231"/>
        <v>陈文惠</v>
      </c>
      <c r="BS176" s="26">
        <f t="shared" si="279"/>
        <v>0</v>
      </c>
      <c r="BT176" s="18" t="str">
        <f t="shared" si="232"/>
        <v>田友米</v>
      </c>
      <c r="BU176" s="26">
        <f t="shared" si="280"/>
        <v>5.4</v>
      </c>
      <c r="BV176" s="18">
        <f t="shared" si="233"/>
        <v>10</v>
      </c>
      <c r="BW176" s="18" t="str">
        <f t="shared" si="234"/>
        <v>向美娟</v>
      </c>
      <c r="BX176" s="26">
        <f t="shared" si="253"/>
        <v>9</v>
      </c>
      <c r="BY176" s="18" t="str">
        <f t="shared" si="235"/>
        <v>潘勇</v>
      </c>
      <c r="BZ176" s="26">
        <f t="shared" si="254"/>
        <v>0</v>
      </c>
      <c r="CA176" s="18" t="str">
        <f t="shared" si="236"/>
        <v>赵顺诚</v>
      </c>
      <c r="CB176" s="26">
        <f t="shared" si="255"/>
        <v>0</v>
      </c>
      <c r="CC176" s="18" t="str">
        <f t="shared" si="237"/>
        <v>王友春</v>
      </c>
      <c r="CD176" s="26">
        <f t="shared" si="256"/>
        <v>0</v>
      </c>
      <c r="CE176" s="18" t="str">
        <f t="shared" si="238"/>
        <v>陈文惠</v>
      </c>
      <c r="CF176" s="26">
        <f t="shared" si="257"/>
        <v>0</v>
      </c>
      <c r="CG176" s="18" t="str">
        <f t="shared" si="239"/>
        <v>田友米</v>
      </c>
      <c r="CH176" s="26">
        <f t="shared" si="258"/>
        <v>9</v>
      </c>
      <c r="CI176" s="18">
        <f t="shared" si="240"/>
        <v>10</v>
      </c>
      <c r="CJ176" s="18" t="str">
        <f t="shared" si="241"/>
        <v>向美娟</v>
      </c>
      <c r="CK176" s="26">
        <f t="shared" si="259"/>
        <v>9</v>
      </c>
      <c r="CL176" s="18" t="str">
        <f t="shared" si="242"/>
        <v>潘勇</v>
      </c>
      <c r="CM176" s="26">
        <f t="shared" si="260"/>
        <v>0</v>
      </c>
      <c r="CN176" s="18" t="str">
        <f t="shared" si="243"/>
        <v>赵顺诚</v>
      </c>
      <c r="CO176" s="26">
        <f t="shared" si="261"/>
        <v>0</v>
      </c>
      <c r="CP176" s="18" t="str">
        <f t="shared" si="244"/>
        <v>王友春</v>
      </c>
      <c r="CQ176" s="26">
        <f t="shared" si="262"/>
        <v>0</v>
      </c>
      <c r="CR176" s="18" t="str">
        <f t="shared" si="245"/>
        <v>陈文惠</v>
      </c>
      <c r="CS176" s="26">
        <f t="shared" si="263"/>
        <v>0</v>
      </c>
      <c r="CT176" s="18" t="str">
        <f t="shared" si="246"/>
        <v>田友米</v>
      </c>
      <c r="CU176" s="26">
        <f t="shared" si="264"/>
        <v>9</v>
      </c>
    </row>
    <row r="177" spans="1:99" s="2" customFormat="1" ht="15.75">
      <c r="A177" s="42" t="s">
        <v>910</v>
      </c>
      <c r="B177" s="40" t="s">
        <v>353</v>
      </c>
      <c r="C177" s="59" t="s">
        <v>44</v>
      </c>
      <c r="D177" s="9" t="s">
        <v>8</v>
      </c>
      <c r="E177" s="8" t="str">
        <f t="shared" si="194"/>
        <v/>
      </c>
      <c r="F177" s="9">
        <f t="shared" si="195"/>
        <v>0.2</v>
      </c>
      <c r="G177" s="10" t="str">
        <f t="shared" si="196"/>
        <v/>
      </c>
      <c r="H177" s="10">
        <f t="shared" si="197"/>
        <v>103</v>
      </c>
      <c r="I177" s="10">
        <f t="shared" si="198"/>
        <v>72</v>
      </c>
      <c r="J177" s="10">
        <f t="shared" si="199"/>
        <v>76</v>
      </c>
      <c r="K177" s="16">
        <f t="shared" si="200"/>
        <v>58</v>
      </c>
      <c r="L177" s="10">
        <f t="shared" si="201"/>
        <v>61</v>
      </c>
      <c r="M177" s="10">
        <f t="shared" si="202"/>
        <v>62.5</v>
      </c>
      <c r="N177" s="10">
        <f t="shared" si="203"/>
        <v>433</v>
      </c>
      <c r="O177" s="17" t="str">
        <f t="shared" si="204"/>
        <v>本科</v>
      </c>
      <c r="P177" s="18">
        <f>IF($D177="理科",IF(AND($N177&gt;=分数线!$C$2,$H177&gt;=分数线!$D$2),36,IF($H177&gt;=分数线!$D$2,18,0)),IF($D177="文科",IF(AND($N177&gt;=分数线!$C$3,$H177&gt;=分数线!$D$3),36,IF($H177&gt;=分数线!$D$3,18,0))))</f>
        <v>36</v>
      </c>
      <c r="Q177" s="18">
        <f>IF($D177="理科",IF(AND($N177&gt;=分数线!$C$2,I177&gt;=分数线!$E$2),36,IF(I177&gt;=分数线!$E$2,18,0)),IF($D177="文科",IF(AND($N177&gt;=分数线!$C$3,I177&gt;=分数线!$E$3),36,IF(I177&gt;=分数线!$E$3,18,0))))</f>
        <v>0</v>
      </c>
      <c r="R177" s="18">
        <f>IF($D177="理科",IF(AND($N177&gt;=分数线!$C$2,J177&gt;=分数线!$F$2),36,IF(J177&gt;=分数线!$F$2,18,0)),IF($D177="文科",IF(AND($N177&gt;=分数线!$C$3,J177&gt;=分数线!$F$3),36,IF(J177&gt;=分数线!$F$3,18,0))))</f>
        <v>0</v>
      </c>
      <c r="S177" s="18">
        <f>IF($D177="理科",IF(AND($N177&gt;=分数线!$C$2,K177&gt;=分数线!$G$2),36,IF(K177&gt;=分数线!$G$2,18,0)),IF($D177="文科",IF(AND($N177&gt;=分数线!$C$3,K177&gt;=分数线!$G$3),36,IF(K177&gt;=分数线!$G$3,18,0))))</f>
        <v>36</v>
      </c>
      <c r="T177" s="18">
        <f>IF($D177="理科",IF(AND($N177&gt;=分数线!$C$2,L177&gt;=分数线!$H$2),36,IF(L177&gt;=分数线!$H$2,18,0)),IF($D177="文科",IF(AND($N177&gt;=分数线!$C$3,L177&gt;=分数线!$H$3),36,IF(L177&gt;=分数线!$H$3,18,0))))</f>
        <v>36</v>
      </c>
      <c r="U177" s="18">
        <f>IF($D177="理科",IF(AND($N177&gt;=分数线!$C$2,M177&gt;=分数线!$I$2),36,IF(M177&gt;=分数线!$I$2,18,0)),IF($D177="文科",IF(AND($N177&gt;=分数线!$C$3,M177&gt;=分数线!$I$3),36,IF(M177&gt;=分数线!$I$3,18,0))))</f>
        <v>0</v>
      </c>
      <c r="V177" s="18">
        <f t="shared" si="205"/>
        <v>1</v>
      </c>
      <c r="W177" s="18" t="str">
        <f t="shared" si="206"/>
        <v>叶屏</v>
      </c>
      <c r="X177" s="26">
        <f t="shared" si="247"/>
        <v>3.6</v>
      </c>
      <c r="Y177" s="18" t="str">
        <f t="shared" si="207"/>
        <v>余玉红</v>
      </c>
      <c r="Z177" s="26">
        <f t="shared" si="248"/>
        <v>0</v>
      </c>
      <c r="AA177" s="18" t="str">
        <f t="shared" si="208"/>
        <v>胡昌燕</v>
      </c>
      <c r="AB177" s="26">
        <f t="shared" si="265"/>
        <v>0</v>
      </c>
      <c r="AC177" s="18" t="str">
        <f t="shared" si="209"/>
        <v>郑永朝</v>
      </c>
      <c r="AD177" s="26">
        <f t="shared" si="266"/>
        <v>3.6</v>
      </c>
      <c r="AE177" s="18" t="str">
        <f t="shared" si="210"/>
        <v>陈文惠</v>
      </c>
      <c r="AF177" s="26">
        <f t="shared" si="267"/>
        <v>3.6</v>
      </c>
      <c r="AG177" s="18" t="str">
        <f t="shared" si="211"/>
        <v>田友米</v>
      </c>
      <c r="AH177" s="26">
        <f t="shared" si="268"/>
        <v>0</v>
      </c>
      <c r="AI177" s="18" t="str">
        <f t="shared" si="212"/>
        <v>10</v>
      </c>
      <c r="AJ177" s="18" t="str">
        <f t="shared" si="213"/>
        <v>向美娟</v>
      </c>
      <c r="AK177" s="26">
        <f t="shared" si="249"/>
        <v>3.6</v>
      </c>
      <c r="AL177" s="18" t="str">
        <f t="shared" si="214"/>
        <v>徐万雄</v>
      </c>
      <c r="AM177" s="26">
        <f t="shared" si="250"/>
        <v>0</v>
      </c>
      <c r="AN177" s="18" t="str">
        <f t="shared" si="215"/>
        <v>聂艳梅</v>
      </c>
      <c r="AO177" s="26">
        <f t="shared" si="269"/>
        <v>0</v>
      </c>
      <c r="AP177" s="18" t="str">
        <f t="shared" si="216"/>
        <v>郑永朝</v>
      </c>
      <c r="AQ177" s="26">
        <f t="shared" si="270"/>
        <v>3.6</v>
      </c>
      <c r="AR177" s="18" t="str">
        <f t="shared" si="217"/>
        <v>陈文惠</v>
      </c>
      <c r="AS177" s="26">
        <f t="shared" si="271"/>
        <v>3.6</v>
      </c>
      <c r="AT177" s="18" t="str">
        <f t="shared" si="218"/>
        <v>田友米</v>
      </c>
      <c r="AU177" s="26">
        <f t="shared" si="272"/>
        <v>0</v>
      </c>
      <c r="AV177" s="18" t="str">
        <f t="shared" si="219"/>
        <v>10</v>
      </c>
      <c r="AW177" s="18" t="str">
        <f t="shared" si="220"/>
        <v>向美娟</v>
      </c>
      <c r="AX177" s="26">
        <f t="shared" si="251"/>
        <v>5.3999999999999995</v>
      </c>
      <c r="AY177" s="18" t="str">
        <f t="shared" si="221"/>
        <v>徐万雄</v>
      </c>
      <c r="AZ177" s="26">
        <f t="shared" si="192"/>
        <v>0</v>
      </c>
      <c r="BA177" s="18" t="str">
        <f t="shared" si="222"/>
        <v>赵顺诚</v>
      </c>
      <c r="BB177" s="26">
        <f t="shared" si="273"/>
        <v>0</v>
      </c>
      <c r="BC177" s="18" t="str">
        <f t="shared" si="223"/>
        <v>王玉强</v>
      </c>
      <c r="BD177" s="26">
        <f t="shared" si="274"/>
        <v>5.4</v>
      </c>
      <c r="BE177" s="18" t="str">
        <f t="shared" si="224"/>
        <v>陈文惠</v>
      </c>
      <c r="BF177" s="26">
        <f t="shared" si="275"/>
        <v>5.4</v>
      </c>
      <c r="BG177" s="18" t="str">
        <f t="shared" si="225"/>
        <v>田友米</v>
      </c>
      <c r="BH177" s="26">
        <f t="shared" si="276"/>
        <v>0</v>
      </c>
      <c r="BI177" s="18">
        <f t="shared" si="226"/>
        <v>10</v>
      </c>
      <c r="BJ177" s="18" t="str">
        <f t="shared" si="227"/>
        <v>向美娟</v>
      </c>
      <c r="BK177" s="26">
        <f t="shared" si="252"/>
        <v>5.3999999999999995</v>
      </c>
      <c r="BL177" s="18" t="str">
        <f t="shared" si="228"/>
        <v>徐万雄</v>
      </c>
      <c r="BM177" s="26">
        <f t="shared" si="193"/>
        <v>0</v>
      </c>
      <c r="BN177" s="18" t="str">
        <f t="shared" si="229"/>
        <v>赵顺诚</v>
      </c>
      <c r="BO177" s="26">
        <f t="shared" si="277"/>
        <v>0</v>
      </c>
      <c r="BP177" s="18" t="str">
        <f t="shared" si="230"/>
        <v>郑永朝</v>
      </c>
      <c r="BQ177" s="26">
        <f t="shared" si="278"/>
        <v>5.4</v>
      </c>
      <c r="BR177" s="18" t="str">
        <f t="shared" si="231"/>
        <v>陈文惠</v>
      </c>
      <c r="BS177" s="26">
        <f t="shared" si="279"/>
        <v>5.4</v>
      </c>
      <c r="BT177" s="18" t="str">
        <f t="shared" si="232"/>
        <v>田友米</v>
      </c>
      <c r="BU177" s="26">
        <f t="shared" si="280"/>
        <v>0</v>
      </c>
      <c r="BV177" s="18">
        <f t="shared" si="233"/>
        <v>10</v>
      </c>
      <c r="BW177" s="18" t="str">
        <f t="shared" si="234"/>
        <v>向美娟</v>
      </c>
      <c r="BX177" s="26">
        <f t="shared" si="253"/>
        <v>9</v>
      </c>
      <c r="BY177" s="18" t="str">
        <f t="shared" si="235"/>
        <v>潘勇</v>
      </c>
      <c r="BZ177" s="26">
        <f t="shared" si="254"/>
        <v>0</v>
      </c>
      <c r="CA177" s="18" t="str">
        <f t="shared" si="236"/>
        <v>赵顺诚</v>
      </c>
      <c r="CB177" s="26">
        <f t="shared" si="255"/>
        <v>0</v>
      </c>
      <c r="CC177" s="18" t="str">
        <f t="shared" si="237"/>
        <v>王友春</v>
      </c>
      <c r="CD177" s="26">
        <f t="shared" si="256"/>
        <v>9</v>
      </c>
      <c r="CE177" s="18" t="str">
        <f t="shared" si="238"/>
        <v>陈文惠</v>
      </c>
      <c r="CF177" s="26">
        <f t="shared" si="257"/>
        <v>9</v>
      </c>
      <c r="CG177" s="18" t="str">
        <f t="shared" si="239"/>
        <v>田友米</v>
      </c>
      <c r="CH177" s="26">
        <f t="shared" si="258"/>
        <v>0</v>
      </c>
      <c r="CI177" s="18">
        <f t="shared" si="240"/>
        <v>10</v>
      </c>
      <c r="CJ177" s="18" t="str">
        <f t="shared" si="241"/>
        <v>向美娟</v>
      </c>
      <c r="CK177" s="26">
        <f t="shared" si="259"/>
        <v>9</v>
      </c>
      <c r="CL177" s="18" t="str">
        <f t="shared" si="242"/>
        <v>潘勇</v>
      </c>
      <c r="CM177" s="26">
        <f t="shared" si="260"/>
        <v>0</v>
      </c>
      <c r="CN177" s="18" t="str">
        <f t="shared" si="243"/>
        <v>赵顺诚</v>
      </c>
      <c r="CO177" s="26">
        <f t="shared" si="261"/>
        <v>0</v>
      </c>
      <c r="CP177" s="18" t="str">
        <f t="shared" si="244"/>
        <v>王友春</v>
      </c>
      <c r="CQ177" s="26">
        <f t="shared" si="262"/>
        <v>9</v>
      </c>
      <c r="CR177" s="18" t="str">
        <f t="shared" si="245"/>
        <v>陈文惠</v>
      </c>
      <c r="CS177" s="26">
        <f t="shared" si="263"/>
        <v>9</v>
      </c>
      <c r="CT177" s="18" t="str">
        <f t="shared" si="246"/>
        <v>田友米</v>
      </c>
      <c r="CU177" s="26">
        <f t="shared" si="264"/>
        <v>0</v>
      </c>
    </row>
    <row r="178" spans="1:99" s="2" customFormat="1" ht="15.75">
      <c r="A178" s="42" t="s">
        <v>911</v>
      </c>
      <c r="B178" s="40" t="s">
        <v>354</v>
      </c>
      <c r="C178" s="59" t="s">
        <v>44</v>
      </c>
      <c r="D178" s="9" t="s">
        <v>8</v>
      </c>
      <c r="E178" s="8" t="str">
        <f t="shared" si="194"/>
        <v/>
      </c>
      <c r="F178" s="9" t="str">
        <f t="shared" si="195"/>
        <v/>
      </c>
      <c r="G178" s="10" t="str">
        <f t="shared" si="196"/>
        <v/>
      </c>
      <c r="H178" s="10">
        <f t="shared" si="197"/>
        <v>106</v>
      </c>
      <c r="I178" s="10">
        <f t="shared" si="198"/>
        <v>74</v>
      </c>
      <c r="J178" s="10">
        <f t="shared" si="199"/>
        <v>75</v>
      </c>
      <c r="K178" s="16">
        <f t="shared" si="200"/>
        <v>48.5</v>
      </c>
      <c r="L178" s="10">
        <f t="shared" si="201"/>
        <v>71</v>
      </c>
      <c r="M178" s="10">
        <f t="shared" si="202"/>
        <v>58.5</v>
      </c>
      <c r="N178" s="10">
        <f t="shared" si="203"/>
        <v>433</v>
      </c>
      <c r="O178" s="17" t="str">
        <f t="shared" si="204"/>
        <v>本科</v>
      </c>
      <c r="P178" s="18">
        <f>IF($D178="理科",IF(AND($N178&gt;=分数线!$C$2,$H178&gt;=分数线!$D$2),36,IF($H178&gt;=分数线!$D$2,18,0)),IF($D178="文科",IF(AND($N178&gt;=分数线!$C$3,$H178&gt;=分数线!$D$3),36,IF($H178&gt;=分数线!$D$3,18,0))))</f>
        <v>36</v>
      </c>
      <c r="Q178" s="18">
        <f>IF($D178="理科",IF(AND($N178&gt;=分数线!$C$2,I178&gt;=分数线!$E$2),36,IF(I178&gt;=分数线!$E$2,18,0)),IF($D178="文科",IF(AND($N178&gt;=分数线!$C$3,I178&gt;=分数线!$E$3),36,IF(I178&gt;=分数线!$E$3,18,0))))</f>
        <v>36</v>
      </c>
      <c r="R178" s="18">
        <f>IF($D178="理科",IF(AND($N178&gt;=分数线!$C$2,J178&gt;=分数线!$F$2),36,IF(J178&gt;=分数线!$F$2,18,0)),IF($D178="文科",IF(AND($N178&gt;=分数线!$C$3,J178&gt;=分数线!$F$3),36,IF(J178&gt;=分数线!$F$3,18,0))))</f>
        <v>0</v>
      </c>
      <c r="S178" s="18">
        <f>IF($D178="理科",IF(AND($N178&gt;=分数线!$C$2,K178&gt;=分数线!$G$2),36,IF(K178&gt;=分数线!$G$2,18,0)),IF($D178="文科",IF(AND($N178&gt;=分数线!$C$3,K178&gt;=分数线!$G$3),36,IF(K178&gt;=分数线!$G$3,18,0))))</f>
        <v>36</v>
      </c>
      <c r="T178" s="18">
        <f>IF($D178="理科",IF(AND($N178&gt;=分数线!$C$2,L178&gt;=分数线!$H$2),36,IF(L178&gt;=分数线!$H$2,18,0)),IF($D178="文科",IF(AND($N178&gt;=分数线!$C$3,L178&gt;=分数线!$H$3),36,IF(L178&gt;=分数线!$H$3,18,0))))</f>
        <v>36</v>
      </c>
      <c r="U178" s="18">
        <f>IF($D178="理科",IF(AND($N178&gt;=分数线!$C$2,M178&gt;=分数线!$I$2),36,IF(M178&gt;=分数线!$I$2,18,0)),IF($D178="文科",IF(AND($N178&gt;=分数线!$C$3,M178&gt;=分数线!$I$3),36,IF(M178&gt;=分数线!$I$3,18,0))))</f>
        <v>0</v>
      </c>
      <c r="V178" s="18">
        <f t="shared" si="205"/>
        <v>3</v>
      </c>
      <c r="W178" s="18" t="str">
        <f t="shared" si="206"/>
        <v>朱霞</v>
      </c>
      <c r="X178" s="26">
        <f t="shared" si="247"/>
        <v>3.6</v>
      </c>
      <c r="Y178" s="18" t="str">
        <f t="shared" si="207"/>
        <v>余玉红</v>
      </c>
      <c r="Z178" s="26">
        <f t="shared" si="248"/>
        <v>3.6</v>
      </c>
      <c r="AA178" s="18" t="str">
        <f t="shared" si="208"/>
        <v>邵晖</v>
      </c>
      <c r="AB178" s="26">
        <f t="shared" si="265"/>
        <v>0</v>
      </c>
      <c r="AC178" s="18" t="str">
        <f t="shared" si="209"/>
        <v>郑永朝</v>
      </c>
      <c r="AD178" s="26">
        <f t="shared" si="266"/>
        <v>3.6</v>
      </c>
      <c r="AE178" s="18" t="str">
        <f t="shared" si="210"/>
        <v>陈文惠</v>
      </c>
      <c r="AF178" s="26">
        <f t="shared" si="267"/>
        <v>3.6</v>
      </c>
      <c r="AG178" s="18" t="str">
        <f t="shared" si="211"/>
        <v>田友米</v>
      </c>
      <c r="AH178" s="26">
        <f t="shared" si="268"/>
        <v>0</v>
      </c>
      <c r="AI178" s="18" t="str">
        <f t="shared" si="212"/>
        <v>10</v>
      </c>
      <c r="AJ178" s="18" t="str">
        <f t="shared" si="213"/>
        <v>向美娟</v>
      </c>
      <c r="AK178" s="26">
        <f t="shared" si="249"/>
        <v>3.6</v>
      </c>
      <c r="AL178" s="18" t="str">
        <f t="shared" si="214"/>
        <v>徐万雄</v>
      </c>
      <c r="AM178" s="26">
        <f t="shared" si="250"/>
        <v>3.6</v>
      </c>
      <c r="AN178" s="18" t="str">
        <f t="shared" si="215"/>
        <v>向翠琳</v>
      </c>
      <c r="AO178" s="26">
        <f t="shared" si="269"/>
        <v>0</v>
      </c>
      <c r="AP178" s="18" t="str">
        <f t="shared" si="216"/>
        <v>郑永朝</v>
      </c>
      <c r="AQ178" s="26">
        <f t="shared" si="270"/>
        <v>3.6</v>
      </c>
      <c r="AR178" s="18" t="str">
        <f t="shared" si="217"/>
        <v>陈文惠</v>
      </c>
      <c r="AS178" s="26">
        <f t="shared" si="271"/>
        <v>3.6</v>
      </c>
      <c r="AT178" s="18" t="str">
        <f t="shared" si="218"/>
        <v>田友米</v>
      </c>
      <c r="AU178" s="26">
        <f t="shared" si="272"/>
        <v>0</v>
      </c>
      <c r="AV178" s="18" t="str">
        <f t="shared" si="219"/>
        <v>10</v>
      </c>
      <c r="AW178" s="18" t="str">
        <f t="shared" si="220"/>
        <v>向美娟</v>
      </c>
      <c r="AX178" s="26">
        <f t="shared" si="251"/>
        <v>5.3999999999999995</v>
      </c>
      <c r="AY178" s="18" t="str">
        <f t="shared" si="221"/>
        <v>徐万雄</v>
      </c>
      <c r="AZ178" s="26">
        <f t="shared" si="192"/>
        <v>5.3999999999999995</v>
      </c>
      <c r="BA178" s="18" t="str">
        <f t="shared" si="222"/>
        <v>赵顺诚</v>
      </c>
      <c r="BB178" s="26">
        <f t="shared" si="273"/>
        <v>0</v>
      </c>
      <c r="BC178" s="18" t="str">
        <f t="shared" si="223"/>
        <v>王玉强</v>
      </c>
      <c r="BD178" s="26">
        <f t="shared" si="274"/>
        <v>5.4</v>
      </c>
      <c r="BE178" s="18" t="str">
        <f t="shared" si="224"/>
        <v>陈文惠</v>
      </c>
      <c r="BF178" s="26">
        <f t="shared" si="275"/>
        <v>5.4</v>
      </c>
      <c r="BG178" s="18" t="str">
        <f t="shared" si="225"/>
        <v>田友米</v>
      </c>
      <c r="BH178" s="26">
        <f t="shared" si="276"/>
        <v>0</v>
      </c>
      <c r="BI178" s="18">
        <f t="shared" si="226"/>
        <v>10</v>
      </c>
      <c r="BJ178" s="18" t="str">
        <f t="shared" si="227"/>
        <v>向美娟</v>
      </c>
      <c r="BK178" s="26">
        <f t="shared" si="252"/>
        <v>5.3999999999999995</v>
      </c>
      <c r="BL178" s="18" t="str">
        <f t="shared" si="228"/>
        <v>徐万雄</v>
      </c>
      <c r="BM178" s="26">
        <f t="shared" si="193"/>
        <v>5.3999999999999995</v>
      </c>
      <c r="BN178" s="18" t="str">
        <f t="shared" si="229"/>
        <v>赵顺诚</v>
      </c>
      <c r="BO178" s="26">
        <f t="shared" si="277"/>
        <v>0</v>
      </c>
      <c r="BP178" s="18" t="str">
        <f t="shared" si="230"/>
        <v>郑永朝</v>
      </c>
      <c r="BQ178" s="26">
        <f t="shared" si="278"/>
        <v>5.4</v>
      </c>
      <c r="BR178" s="18" t="str">
        <f t="shared" si="231"/>
        <v>陈文惠</v>
      </c>
      <c r="BS178" s="26">
        <f t="shared" si="279"/>
        <v>5.4</v>
      </c>
      <c r="BT178" s="18" t="str">
        <f t="shared" si="232"/>
        <v>田友米</v>
      </c>
      <c r="BU178" s="26">
        <f t="shared" si="280"/>
        <v>0</v>
      </c>
      <c r="BV178" s="18">
        <f t="shared" si="233"/>
        <v>10</v>
      </c>
      <c r="BW178" s="18" t="str">
        <f t="shared" si="234"/>
        <v>向美娟</v>
      </c>
      <c r="BX178" s="26">
        <f t="shared" si="253"/>
        <v>9</v>
      </c>
      <c r="BY178" s="18" t="str">
        <f t="shared" si="235"/>
        <v>潘勇</v>
      </c>
      <c r="BZ178" s="26">
        <f t="shared" si="254"/>
        <v>9</v>
      </c>
      <c r="CA178" s="18" t="str">
        <f t="shared" si="236"/>
        <v>赵顺诚</v>
      </c>
      <c r="CB178" s="26">
        <f t="shared" si="255"/>
        <v>0</v>
      </c>
      <c r="CC178" s="18" t="str">
        <f t="shared" si="237"/>
        <v>王友春</v>
      </c>
      <c r="CD178" s="26">
        <f t="shared" si="256"/>
        <v>9</v>
      </c>
      <c r="CE178" s="18" t="str">
        <f t="shared" si="238"/>
        <v>陈文惠</v>
      </c>
      <c r="CF178" s="26">
        <f t="shared" si="257"/>
        <v>9</v>
      </c>
      <c r="CG178" s="18" t="str">
        <f t="shared" si="239"/>
        <v>田友米</v>
      </c>
      <c r="CH178" s="26">
        <f t="shared" si="258"/>
        <v>0</v>
      </c>
      <c r="CI178" s="18">
        <f t="shared" si="240"/>
        <v>10</v>
      </c>
      <c r="CJ178" s="18" t="str">
        <f t="shared" si="241"/>
        <v>向美娟</v>
      </c>
      <c r="CK178" s="26">
        <f t="shared" si="259"/>
        <v>9</v>
      </c>
      <c r="CL178" s="18" t="str">
        <f t="shared" si="242"/>
        <v>潘勇</v>
      </c>
      <c r="CM178" s="26">
        <f t="shared" si="260"/>
        <v>9</v>
      </c>
      <c r="CN178" s="18" t="str">
        <f t="shared" si="243"/>
        <v>赵顺诚</v>
      </c>
      <c r="CO178" s="26">
        <f t="shared" si="261"/>
        <v>0</v>
      </c>
      <c r="CP178" s="18" t="str">
        <f t="shared" si="244"/>
        <v>王友春</v>
      </c>
      <c r="CQ178" s="26">
        <f t="shared" si="262"/>
        <v>9</v>
      </c>
      <c r="CR178" s="18" t="str">
        <f t="shared" si="245"/>
        <v>陈文惠</v>
      </c>
      <c r="CS178" s="26">
        <f t="shared" si="263"/>
        <v>9</v>
      </c>
      <c r="CT178" s="18" t="str">
        <f t="shared" si="246"/>
        <v>田友米</v>
      </c>
      <c r="CU178" s="26">
        <f t="shared" si="264"/>
        <v>0</v>
      </c>
    </row>
    <row r="179" spans="1:99" s="2" customFormat="1" ht="15.75">
      <c r="A179" s="42" t="s">
        <v>912</v>
      </c>
      <c r="B179" s="40" t="s">
        <v>355</v>
      </c>
      <c r="C179" s="59" t="s">
        <v>44</v>
      </c>
      <c r="D179" s="9" t="s">
        <v>8</v>
      </c>
      <c r="E179" s="8" t="str">
        <f t="shared" si="194"/>
        <v/>
      </c>
      <c r="F179" s="9">
        <f t="shared" si="195"/>
        <v>0.2</v>
      </c>
      <c r="G179" s="10" t="str">
        <f t="shared" si="196"/>
        <v/>
      </c>
      <c r="H179" s="10">
        <f t="shared" si="197"/>
        <v>101</v>
      </c>
      <c r="I179" s="10">
        <f t="shared" si="198"/>
        <v>63</v>
      </c>
      <c r="J179" s="10">
        <f t="shared" si="199"/>
        <v>99</v>
      </c>
      <c r="K179" s="16">
        <f t="shared" si="200"/>
        <v>47.5</v>
      </c>
      <c r="L179" s="10">
        <f t="shared" si="201"/>
        <v>71</v>
      </c>
      <c r="M179" s="10">
        <f t="shared" si="202"/>
        <v>51</v>
      </c>
      <c r="N179" s="10">
        <f t="shared" si="203"/>
        <v>433</v>
      </c>
      <c r="O179" s="17" t="str">
        <f t="shared" si="204"/>
        <v>本科</v>
      </c>
      <c r="P179" s="18">
        <f>IF($D179="理科",IF(AND($N179&gt;=分数线!$C$2,$H179&gt;=分数线!$D$2),36,IF($H179&gt;=分数线!$D$2,18,0)),IF($D179="文科",IF(AND($N179&gt;=分数线!$C$3,$H179&gt;=分数线!$D$3),36,IF($H179&gt;=分数线!$D$3,18,0))))</f>
        <v>0</v>
      </c>
      <c r="Q179" s="18">
        <f>IF($D179="理科",IF(AND($N179&gt;=分数线!$C$2,I179&gt;=分数线!$E$2),36,IF(I179&gt;=分数线!$E$2,18,0)),IF($D179="文科",IF(AND($N179&gt;=分数线!$C$3,I179&gt;=分数线!$E$3),36,IF(I179&gt;=分数线!$E$3,18,0))))</f>
        <v>0</v>
      </c>
      <c r="R179" s="18">
        <f>IF($D179="理科",IF(AND($N179&gt;=分数线!$C$2,J179&gt;=分数线!$F$2),36,IF(J179&gt;=分数线!$F$2,18,0)),IF($D179="文科",IF(AND($N179&gt;=分数线!$C$3,J179&gt;=分数线!$F$3),36,IF(J179&gt;=分数线!$F$3,18,0))))</f>
        <v>36</v>
      </c>
      <c r="S179" s="18">
        <f>IF($D179="理科",IF(AND($N179&gt;=分数线!$C$2,K179&gt;=分数线!$G$2),36,IF(K179&gt;=分数线!$G$2,18,0)),IF($D179="文科",IF(AND($N179&gt;=分数线!$C$3,K179&gt;=分数线!$G$3),36,IF(K179&gt;=分数线!$G$3,18,0))))</f>
        <v>0</v>
      </c>
      <c r="T179" s="18">
        <f>IF($D179="理科",IF(AND($N179&gt;=分数线!$C$2,L179&gt;=分数线!$H$2),36,IF(L179&gt;=分数线!$H$2,18,0)),IF($D179="文科",IF(AND($N179&gt;=分数线!$C$3,L179&gt;=分数线!$H$3),36,IF(L179&gt;=分数线!$H$3,18,0))))</f>
        <v>36</v>
      </c>
      <c r="U179" s="18">
        <f>IF($D179="理科",IF(AND($N179&gt;=分数线!$C$2,M179&gt;=分数线!$I$2),36,IF(M179&gt;=分数线!$I$2,18,0)),IF($D179="文科",IF(AND($N179&gt;=分数线!$C$3,M179&gt;=分数线!$I$3),36,IF(M179&gt;=分数线!$I$3,18,0))))</f>
        <v>0</v>
      </c>
      <c r="V179" s="18">
        <f t="shared" si="205"/>
        <v>2</v>
      </c>
      <c r="W179" s="18" t="str">
        <f t="shared" si="206"/>
        <v>阙丽萍</v>
      </c>
      <c r="X179" s="26">
        <f t="shared" si="247"/>
        <v>0</v>
      </c>
      <c r="Y179" s="18" t="str">
        <f t="shared" si="207"/>
        <v>李乔军</v>
      </c>
      <c r="Z179" s="26">
        <f t="shared" si="248"/>
        <v>0</v>
      </c>
      <c r="AA179" s="18" t="str">
        <f t="shared" si="208"/>
        <v>赵顺诚</v>
      </c>
      <c r="AB179" s="26">
        <f t="shared" si="265"/>
        <v>3.6</v>
      </c>
      <c r="AC179" s="18" t="str">
        <f t="shared" si="209"/>
        <v>兰阿布</v>
      </c>
      <c r="AD179" s="26">
        <f t="shared" si="266"/>
        <v>0</v>
      </c>
      <c r="AE179" s="18" t="str">
        <f t="shared" si="210"/>
        <v>郑富全</v>
      </c>
      <c r="AF179" s="26">
        <f t="shared" si="267"/>
        <v>3.6</v>
      </c>
      <c r="AG179" s="18" t="str">
        <f t="shared" si="211"/>
        <v>卢祥</v>
      </c>
      <c r="AH179" s="26">
        <f t="shared" si="268"/>
        <v>0</v>
      </c>
      <c r="AI179" s="18" t="str">
        <f t="shared" si="212"/>
        <v>12</v>
      </c>
      <c r="AJ179" s="18" t="str">
        <f t="shared" si="213"/>
        <v>何苗</v>
      </c>
      <c r="AK179" s="26">
        <f t="shared" si="249"/>
        <v>0</v>
      </c>
      <c r="AL179" s="18" t="str">
        <f t="shared" si="214"/>
        <v>黄金华</v>
      </c>
      <c r="AM179" s="26">
        <f t="shared" si="250"/>
        <v>0</v>
      </c>
      <c r="AN179" s="18" t="str">
        <f t="shared" si="215"/>
        <v>向翠琳</v>
      </c>
      <c r="AO179" s="26">
        <f t="shared" si="269"/>
        <v>3.6</v>
      </c>
      <c r="AP179" s="18" t="str">
        <f t="shared" si="216"/>
        <v>兰阿布</v>
      </c>
      <c r="AQ179" s="26">
        <f t="shared" si="270"/>
        <v>0</v>
      </c>
      <c r="AR179" s="18" t="str">
        <f t="shared" si="217"/>
        <v>郑富全</v>
      </c>
      <c r="AS179" s="26">
        <f t="shared" si="271"/>
        <v>3.6</v>
      </c>
      <c r="AT179" s="18" t="str">
        <f t="shared" si="218"/>
        <v>卢祥</v>
      </c>
      <c r="AU179" s="26">
        <f t="shared" si="272"/>
        <v>0</v>
      </c>
      <c r="AV179" s="18" t="str">
        <f t="shared" si="219"/>
        <v>12</v>
      </c>
      <c r="AW179" s="18" t="str">
        <f t="shared" si="220"/>
        <v>朱霞</v>
      </c>
      <c r="AX179" s="26">
        <f t="shared" si="251"/>
        <v>0</v>
      </c>
      <c r="AY179" s="18" t="str">
        <f t="shared" si="221"/>
        <v>黄金华</v>
      </c>
      <c r="AZ179" s="26">
        <f t="shared" si="192"/>
        <v>0</v>
      </c>
      <c r="BA179" s="18" t="str">
        <f t="shared" si="222"/>
        <v>程长寿</v>
      </c>
      <c r="BB179" s="26">
        <f t="shared" si="273"/>
        <v>5.4</v>
      </c>
      <c r="BC179" s="18" t="str">
        <f t="shared" si="223"/>
        <v>兰阿布</v>
      </c>
      <c r="BD179" s="26">
        <f t="shared" si="274"/>
        <v>0</v>
      </c>
      <c r="BE179" s="18" t="str">
        <f t="shared" si="224"/>
        <v>郑富全</v>
      </c>
      <c r="BF179" s="26">
        <f t="shared" si="275"/>
        <v>5.4</v>
      </c>
      <c r="BG179" s="18" t="str">
        <f t="shared" si="225"/>
        <v>卢祥</v>
      </c>
      <c r="BH179" s="26">
        <f t="shared" si="276"/>
        <v>0</v>
      </c>
      <c r="BI179" s="18">
        <f t="shared" si="226"/>
        <v>12</v>
      </c>
      <c r="BJ179" s="18" t="str">
        <f t="shared" si="227"/>
        <v>朱霞</v>
      </c>
      <c r="BK179" s="26">
        <f t="shared" si="252"/>
        <v>0</v>
      </c>
      <c r="BL179" s="18" t="str">
        <f t="shared" si="228"/>
        <v>黄金华</v>
      </c>
      <c r="BM179" s="26">
        <f t="shared" si="193"/>
        <v>0</v>
      </c>
      <c r="BN179" s="18" t="str">
        <f t="shared" si="229"/>
        <v>程长寿</v>
      </c>
      <c r="BO179" s="26">
        <f t="shared" si="277"/>
        <v>5.4</v>
      </c>
      <c r="BP179" s="18" t="str">
        <f t="shared" si="230"/>
        <v>兰阿布</v>
      </c>
      <c r="BQ179" s="26">
        <f t="shared" si="278"/>
        <v>0</v>
      </c>
      <c r="BR179" s="18" t="str">
        <f t="shared" si="231"/>
        <v>郑富全</v>
      </c>
      <c r="BS179" s="26">
        <f t="shared" si="279"/>
        <v>5.4</v>
      </c>
      <c r="BT179" s="18" t="str">
        <f t="shared" si="232"/>
        <v>卢祥</v>
      </c>
      <c r="BU179" s="26">
        <f t="shared" si="280"/>
        <v>0</v>
      </c>
      <c r="BV179" s="18">
        <f t="shared" si="233"/>
        <v>12</v>
      </c>
      <c r="BW179" s="18" t="str">
        <f t="shared" si="234"/>
        <v>朱霞</v>
      </c>
      <c r="BX179" s="26">
        <f t="shared" si="253"/>
        <v>0</v>
      </c>
      <c r="BY179" s="18" t="str">
        <f t="shared" si="235"/>
        <v>黄金华</v>
      </c>
      <c r="BZ179" s="26">
        <f t="shared" si="254"/>
        <v>0</v>
      </c>
      <c r="CA179" s="18" t="str">
        <f t="shared" si="236"/>
        <v>程长寿</v>
      </c>
      <c r="CB179" s="26">
        <f t="shared" si="255"/>
        <v>9</v>
      </c>
      <c r="CC179" s="18" t="str">
        <f t="shared" si="237"/>
        <v>兰阿布</v>
      </c>
      <c r="CD179" s="26">
        <f t="shared" si="256"/>
        <v>0</v>
      </c>
      <c r="CE179" s="18" t="str">
        <f t="shared" si="238"/>
        <v>郑富全</v>
      </c>
      <c r="CF179" s="26">
        <f t="shared" si="257"/>
        <v>9</v>
      </c>
      <c r="CG179" s="18" t="str">
        <f t="shared" si="239"/>
        <v>卢祥</v>
      </c>
      <c r="CH179" s="26">
        <f t="shared" si="258"/>
        <v>0</v>
      </c>
      <c r="CI179" s="18">
        <f t="shared" si="240"/>
        <v>12</v>
      </c>
      <c r="CJ179" s="18" t="str">
        <f t="shared" si="241"/>
        <v>朱霞</v>
      </c>
      <c r="CK179" s="26">
        <f t="shared" si="259"/>
        <v>0</v>
      </c>
      <c r="CL179" s="18" t="str">
        <f t="shared" si="242"/>
        <v>黄金华</v>
      </c>
      <c r="CM179" s="26">
        <f t="shared" si="260"/>
        <v>0</v>
      </c>
      <c r="CN179" s="18" t="str">
        <f t="shared" si="243"/>
        <v>程长寿</v>
      </c>
      <c r="CO179" s="26">
        <f t="shared" si="261"/>
        <v>9</v>
      </c>
      <c r="CP179" s="18" t="str">
        <f t="shared" si="244"/>
        <v>兰阿布</v>
      </c>
      <c r="CQ179" s="26">
        <f t="shared" si="262"/>
        <v>0</v>
      </c>
      <c r="CR179" s="18" t="str">
        <f t="shared" si="245"/>
        <v>郑富全</v>
      </c>
      <c r="CS179" s="26">
        <f t="shared" si="263"/>
        <v>9</v>
      </c>
      <c r="CT179" s="18" t="str">
        <f t="shared" si="246"/>
        <v>卢祥</v>
      </c>
      <c r="CU179" s="26">
        <f t="shared" si="264"/>
        <v>0</v>
      </c>
    </row>
    <row r="180" spans="1:99" s="2" customFormat="1" ht="15.75">
      <c r="A180" s="42" t="s">
        <v>913</v>
      </c>
      <c r="B180" s="40" t="s">
        <v>356</v>
      </c>
      <c r="C180" s="59" t="s">
        <v>44</v>
      </c>
      <c r="D180" s="9" t="s">
        <v>8</v>
      </c>
      <c r="E180" s="8" t="str">
        <f t="shared" si="194"/>
        <v/>
      </c>
      <c r="F180" s="9">
        <f t="shared" si="195"/>
        <v>0.2</v>
      </c>
      <c r="G180" s="10" t="str">
        <f t="shared" si="196"/>
        <v/>
      </c>
      <c r="H180" s="10">
        <f t="shared" si="197"/>
        <v>109</v>
      </c>
      <c r="I180" s="10">
        <f t="shared" si="198"/>
        <v>77</v>
      </c>
      <c r="J180" s="10">
        <f t="shared" si="199"/>
        <v>63</v>
      </c>
      <c r="K180" s="16">
        <f t="shared" si="200"/>
        <v>52</v>
      </c>
      <c r="L180" s="10">
        <f t="shared" si="201"/>
        <v>57</v>
      </c>
      <c r="M180" s="10">
        <f t="shared" si="202"/>
        <v>74</v>
      </c>
      <c r="N180" s="10">
        <f t="shared" si="203"/>
        <v>432</v>
      </c>
      <c r="O180" s="17" t="str">
        <f t="shared" si="204"/>
        <v/>
      </c>
      <c r="P180" s="18">
        <f>IF($D180="理科",IF(AND($N180&gt;=分数线!$C$2,$H180&gt;=分数线!$D$2),36,IF($H180&gt;=分数线!$D$2,18,0)),IF($D180="文科",IF(AND($N180&gt;=分数线!$C$3,$H180&gt;=分数线!$D$3),36,IF($H180&gt;=分数线!$D$3,18,0))))</f>
        <v>18</v>
      </c>
      <c r="Q180" s="18">
        <f>IF($D180="理科",IF(AND($N180&gt;=分数线!$C$2,I180&gt;=分数线!$E$2),36,IF(I180&gt;=分数线!$E$2,18,0)),IF($D180="文科",IF(AND($N180&gt;=分数线!$C$3,I180&gt;=分数线!$E$3),36,IF(I180&gt;=分数线!$E$3,18,0))))</f>
        <v>18</v>
      </c>
      <c r="R180" s="18">
        <f>IF($D180="理科",IF(AND($N180&gt;=分数线!$C$2,J180&gt;=分数线!$F$2),36,IF(J180&gt;=分数线!$F$2,18,0)),IF($D180="文科",IF(AND($N180&gt;=分数线!$C$3,J180&gt;=分数线!$F$3),36,IF(J180&gt;=分数线!$F$3,18,0))))</f>
        <v>0</v>
      </c>
      <c r="S180" s="18">
        <f>IF($D180="理科",IF(AND($N180&gt;=分数线!$C$2,K180&gt;=分数线!$G$2),36,IF(K180&gt;=分数线!$G$2,18,0)),IF($D180="文科",IF(AND($N180&gt;=分数线!$C$3,K180&gt;=分数线!$G$3),36,IF(K180&gt;=分数线!$G$3,18,0))))</f>
        <v>18</v>
      </c>
      <c r="T180" s="18">
        <f>IF($D180="理科",IF(AND($N180&gt;=分数线!$C$2,L180&gt;=分数线!$H$2),36,IF(L180&gt;=分数线!$H$2,18,0)),IF($D180="文科",IF(AND($N180&gt;=分数线!$C$3,L180&gt;=分数线!$H$3),36,IF(L180&gt;=分数线!$H$3,18,0))))</f>
        <v>0</v>
      </c>
      <c r="U180" s="18">
        <f>IF($D180="理科",IF(AND($N180&gt;=分数线!$C$2,M180&gt;=分数线!$I$2),36,IF(M180&gt;=分数线!$I$2,18,0)),IF($D180="文科",IF(AND($N180&gt;=分数线!$C$3,M180&gt;=分数线!$I$3),36,IF(M180&gt;=分数线!$I$3,18,0))))</f>
        <v>18</v>
      </c>
      <c r="V180" s="18">
        <f t="shared" si="205"/>
        <v>8</v>
      </c>
      <c r="W180" s="18" t="str">
        <f t="shared" si="206"/>
        <v>向美娟</v>
      </c>
      <c r="X180" s="26">
        <f t="shared" si="247"/>
        <v>1.8</v>
      </c>
      <c r="Y180" s="18" t="str">
        <f t="shared" si="207"/>
        <v>胡付松</v>
      </c>
      <c r="Z180" s="26">
        <f t="shared" si="248"/>
        <v>1.8</v>
      </c>
      <c r="AA180" s="18" t="str">
        <f t="shared" si="208"/>
        <v>聂艳梅</v>
      </c>
      <c r="AB180" s="26">
        <f t="shared" si="265"/>
        <v>0</v>
      </c>
      <c r="AC180" s="18" t="str">
        <f t="shared" si="209"/>
        <v>王志强</v>
      </c>
      <c r="AD180" s="26">
        <f t="shared" si="266"/>
        <v>1.8</v>
      </c>
      <c r="AE180" s="18" t="str">
        <f t="shared" si="210"/>
        <v>叶仁群</v>
      </c>
      <c r="AF180" s="26">
        <f t="shared" si="267"/>
        <v>0</v>
      </c>
      <c r="AG180" s="18" t="str">
        <f t="shared" si="211"/>
        <v>田友米</v>
      </c>
      <c r="AH180" s="26">
        <f t="shared" si="268"/>
        <v>1.8</v>
      </c>
      <c r="AI180" s="18" t="str">
        <f t="shared" si="212"/>
        <v>8</v>
      </c>
      <c r="AJ180" s="18" t="str">
        <f t="shared" si="213"/>
        <v>向美娟</v>
      </c>
      <c r="AK180" s="26">
        <f t="shared" si="249"/>
        <v>1.8</v>
      </c>
      <c r="AL180" s="18" t="str">
        <f t="shared" si="214"/>
        <v>胡付松</v>
      </c>
      <c r="AM180" s="26">
        <f t="shared" si="250"/>
        <v>1.8</v>
      </c>
      <c r="AN180" s="18" t="str">
        <f t="shared" si="215"/>
        <v>聂艳梅</v>
      </c>
      <c r="AO180" s="26">
        <f t="shared" si="269"/>
        <v>0</v>
      </c>
      <c r="AP180" s="18" t="str">
        <f t="shared" si="216"/>
        <v>王志强</v>
      </c>
      <c r="AQ180" s="26">
        <f t="shared" si="270"/>
        <v>1.8</v>
      </c>
      <c r="AR180" s="18" t="str">
        <f t="shared" si="217"/>
        <v>叶仁群</v>
      </c>
      <c r="AS180" s="26">
        <f t="shared" si="271"/>
        <v>0</v>
      </c>
      <c r="AT180" s="18" t="str">
        <f t="shared" si="218"/>
        <v>田友米</v>
      </c>
      <c r="AU180" s="26">
        <f t="shared" si="272"/>
        <v>1.8</v>
      </c>
      <c r="AV180" s="18" t="str">
        <f t="shared" si="219"/>
        <v>8</v>
      </c>
      <c r="AW180" s="18" t="str">
        <f t="shared" si="220"/>
        <v>向美娟</v>
      </c>
      <c r="AX180" s="26">
        <f t="shared" si="251"/>
        <v>2.6999999999999997</v>
      </c>
      <c r="AY180" s="18" t="str">
        <f t="shared" si="221"/>
        <v>胡付松</v>
      </c>
      <c r="AZ180" s="26">
        <f t="shared" si="192"/>
        <v>2.6999999999999997</v>
      </c>
      <c r="BA180" s="18" t="str">
        <f t="shared" si="222"/>
        <v>廖云虹</v>
      </c>
      <c r="BB180" s="26">
        <f t="shared" si="273"/>
        <v>0</v>
      </c>
      <c r="BC180" s="18" t="str">
        <f t="shared" si="223"/>
        <v>王玉强</v>
      </c>
      <c r="BD180" s="26">
        <f t="shared" si="274"/>
        <v>2.7</v>
      </c>
      <c r="BE180" s="18" t="str">
        <f t="shared" si="224"/>
        <v>叶仁群</v>
      </c>
      <c r="BF180" s="26">
        <f t="shared" si="275"/>
        <v>0</v>
      </c>
      <c r="BG180" s="18" t="str">
        <f t="shared" si="225"/>
        <v>田友米</v>
      </c>
      <c r="BH180" s="26">
        <f t="shared" si="276"/>
        <v>2.7</v>
      </c>
      <c r="BI180" s="18">
        <f t="shared" si="226"/>
        <v>8</v>
      </c>
      <c r="BJ180" s="18" t="str">
        <f t="shared" si="227"/>
        <v>向美娟</v>
      </c>
      <c r="BK180" s="26">
        <f t="shared" si="252"/>
        <v>2.6999999999999997</v>
      </c>
      <c r="BL180" s="18" t="str">
        <f t="shared" si="228"/>
        <v>胡付松</v>
      </c>
      <c r="BM180" s="26">
        <f t="shared" si="193"/>
        <v>2.6999999999999997</v>
      </c>
      <c r="BN180" s="18" t="str">
        <f t="shared" si="229"/>
        <v>廖云虹</v>
      </c>
      <c r="BO180" s="26">
        <f t="shared" si="277"/>
        <v>0</v>
      </c>
      <c r="BP180" s="18" t="str">
        <f t="shared" si="230"/>
        <v>王玉强</v>
      </c>
      <c r="BQ180" s="26">
        <f t="shared" si="278"/>
        <v>2.7</v>
      </c>
      <c r="BR180" s="18" t="str">
        <f t="shared" si="231"/>
        <v>叶仁群</v>
      </c>
      <c r="BS180" s="26">
        <f t="shared" si="279"/>
        <v>0</v>
      </c>
      <c r="BT180" s="18" t="str">
        <f t="shared" si="232"/>
        <v>杨建</v>
      </c>
      <c r="BU180" s="26">
        <f t="shared" si="280"/>
        <v>2.7</v>
      </c>
      <c r="BV180" s="18">
        <f t="shared" si="233"/>
        <v>8</v>
      </c>
      <c r="BW180" s="18" t="str">
        <f t="shared" si="234"/>
        <v>向美娟</v>
      </c>
      <c r="BX180" s="26">
        <f t="shared" si="253"/>
        <v>4.5</v>
      </c>
      <c r="BY180" s="18" t="str">
        <f t="shared" si="235"/>
        <v>胡付松</v>
      </c>
      <c r="BZ180" s="26">
        <f t="shared" si="254"/>
        <v>4.5</v>
      </c>
      <c r="CA180" s="18" t="str">
        <f t="shared" si="236"/>
        <v>廖云虹</v>
      </c>
      <c r="CB180" s="26">
        <f t="shared" si="255"/>
        <v>0</v>
      </c>
      <c r="CC180" s="18" t="str">
        <f t="shared" si="237"/>
        <v>兰阿布</v>
      </c>
      <c r="CD180" s="26">
        <f t="shared" si="256"/>
        <v>4.5</v>
      </c>
      <c r="CE180" s="18" t="str">
        <f t="shared" si="238"/>
        <v>叶仁群</v>
      </c>
      <c r="CF180" s="26">
        <f t="shared" si="257"/>
        <v>0</v>
      </c>
      <c r="CG180" s="18" t="str">
        <f t="shared" si="239"/>
        <v>杨建</v>
      </c>
      <c r="CH180" s="26">
        <f t="shared" si="258"/>
        <v>4.5</v>
      </c>
      <c r="CI180" s="18">
        <f t="shared" si="240"/>
        <v>8</v>
      </c>
      <c r="CJ180" s="18" t="str">
        <f t="shared" si="241"/>
        <v>向美娟</v>
      </c>
      <c r="CK180" s="26">
        <f t="shared" si="259"/>
        <v>4.5</v>
      </c>
      <c r="CL180" s="18" t="str">
        <f t="shared" si="242"/>
        <v>胡付松</v>
      </c>
      <c r="CM180" s="26">
        <f t="shared" si="260"/>
        <v>4.5</v>
      </c>
      <c r="CN180" s="18" t="str">
        <f t="shared" si="243"/>
        <v>廖云虹</v>
      </c>
      <c r="CO180" s="26">
        <f t="shared" si="261"/>
        <v>0</v>
      </c>
      <c r="CP180" s="18" t="str">
        <f t="shared" si="244"/>
        <v>兰阿布</v>
      </c>
      <c r="CQ180" s="26">
        <f t="shared" si="262"/>
        <v>4.5</v>
      </c>
      <c r="CR180" s="18" t="str">
        <f t="shared" si="245"/>
        <v>叶仁群</v>
      </c>
      <c r="CS180" s="26">
        <f t="shared" si="263"/>
        <v>0</v>
      </c>
      <c r="CT180" s="18" t="str">
        <f t="shared" si="246"/>
        <v>杨建</v>
      </c>
      <c r="CU180" s="26">
        <f t="shared" si="264"/>
        <v>4.5</v>
      </c>
    </row>
    <row r="181" spans="1:99" s="2" customFormat="1" ht="15.75">
      <c r="A181" s="42" t="s">
        <v>914</v>
      </c>
      <c r="B181" s="40" t="s">
        <v>357</v>
      </c>
      <c r="C181" s="59" t="s">
        <v>44</v>
      </c>
      <c r="D181" s="9" t="s">
        <v>8</v>
      </c>
      <c r="E181" s="8" t="str">
        <f t="shared" si="194"/>
        <v/>
      </c>
      <c r="F181" s="9">
        <f t="shared" si="195"/>
        <v>0.2</v>
      </c>
      <c r="G181" s="10" t="str">
        <f t="shared" si="196"/>
        <v/>
      </c>
      <c r="H181" s="10">
        <f t="shared" si="197"/>
        <v>101</v>
      </c>
      <c r="I181" s="10">
        <f t="shared" si="198"/>
        <v>76</v>
      </c>
      <c r="J181" s="10">
        <f t="shared" si="199"/>
        <v>56</v>
      </c>
      <c r="K181" s="16">
        <f t="shared" si="200"/>
        <v>50.5</v>
      </c>
      <c r="L181" s="10">
        <f t="shared" si="201"/>
        <v>66.5</v>
      </c>
      <c r="M181" s="10">
        <f t="shared" si="202"/>
        <v>81</v>
      </c>
      <c r="N181" s="10">
        <f t="shared" si="203"/>
        <v>431</v>
      </c>
      <c r="O181" s="17" t="str">
        <f t="shared" si="204"/>
        <v/>
      </c>
      <c r="P181" s="18">
        <f>IF($D181="理科",IF(AND($N181&gt;=分数线!$C$2,$H181&gt;=分数线!$D$2),36,IF($H181&gt;=分数线!$D$2,18,0)),IF($D181="文科",IF(AND($N181&gt;=分数线!$C$3,$H181&gt;=分数线!$D$3),36,IF($H181&gt;=分数线!$D$3,18,0))))</f>
        <v>0</v>
      </c>
      <c r="Q181" s="18">
        <f>IF($D181="理科",IF(AND($N181&gt;=分数线!$C$2,I181&gt;=分数线!$E$2),36,IF(I181&gt;=分数线!$E$2,18,0)),IF($D181="文科",IF(AND($N181&gt;=分数线!$C$3,I181&gt;=分数线!$E$3),36,IF(I181&gt;=分数线!$E$3,18,0))))</f>
        <v>18</v>
      </c>
      <c r="R181" s="18">
        <f>IF($D181="理科",IF(AND($N181&gt;=分数线!$C$2,J181&gt;=分数线!$F$2),36,IF(J181&gt;=分数线!$F$2,18,0)),IF($D181="文科",IF(AND($N181&gt;=分数线!$C$3,J181&gt;=分数线!$F$3),36,IF(J181&gt;=分数线!$F$3,18,0))))</f>
        <v>0</v>
      </c>
      <c r="S181" s="18">
        <f>IF($D181="理科",IF(AND($N181&gt;=分数线!$C$2,K181&gt;=分数线!$G$2),36,IF(K181&gt;=分数线!$G$2,18,0)),IF($D181="文科",IF(AND($N181&gt;=分数线!$C$3,K181&gt;=分数线!$G$3),36,IF(K181&gt;=分数线!$G$3,18,0))))</f>
        <v>18</v>
      </c>
      <c r="T181" s="18">
        <f>IF($D181="理科",IF(AND($N181&gt;=分数线!$C$2,L181&gt;=分数线!$H$2),36,IF(L181&gt;=分数线!$H$2,18,0)),IF($D181="文科",IF(AND($N181&gt;=分数线!$C$3,L181&gt;=分数线!$H$3),36,IF(L181&gt;=分数线!$H$3,18,0))))</f>
        <v>18</v>
      </c>
      <c r="U181" s="18">
        <f>IF($D181="理科",IF(AND($N181&gt;=分数线!$C$2,M181&gt;=分数线!$I$2),36,IF(M181&gt;=分数线!$I$2,18,0)),IF($D181="文科",IF(AND($N181&gt;=分数线!$C$3,M181&gt;=分数线!$I$3),36,IF(M181&gt;=分数线!$I$3,18,0))))</f>
        <v>18</v>
      </c>
      <c r="V181" s="18">
        <f t="shared" si="205"/>
        <v>2</v>
      </c>
      <c r="W181" s="18" t="str">
        <f t="shared" si="206"/>
        <v>阙丽萍</v>
      </c>
      <c r="X181" s="26">
        <f t="shared" si="247"/>
        <v>0</v>
      </c>
      <c r="Y181" s="18" t="str">
        <f t="shared" si="207"/>
        <v>李乔军</v>
      </c>
      <c r="Z181" s="26">
        <f t="shared" si="248"/>
        <v>1.8</v>
      </c>
      <c r="AA181" s="18" t="str">
        <f t="shared" si="208"/>
        <v>赵顺诚</v>
      </c>
      <c r="AB181" s="26">
        <f t="shared" si="265"/>
        <v>0</v>
      </c>
      <c r="AC181" s="18" t="str">
        <f t="shared" si="209"/>
        <v>兰阿布</v>
      </c>
      <c r="AD181" s="26">
        <f t="shared" si="266"/>
        <v>1.8</v>
      </c>
      <c r="AE181" s="18" t="str">
        <f t="shared" si="210"/>
        <v>李荣鑫</v>
      </c>
      <c r="AF181" s="26">
        <f t="shared" si="267"/>
        <v>1.8</v>
      </c>
      <c r="AG181" s="18" t="str">
        <f t="shared" si="211"/>
        <v>辜英琼</v>
      </c>
      <c r="AH181" s="26">
        <f t="shared" si="268"/>
        <v>1.8</v>
      </c>
      <c r="AI181" s="18" t="str">
        <f t="shared" si="212"/>
        <v>7</v>
      </c>
      <c r="AJ181" s="18" t="str">
        <f t="shared" si="213"/>
        <v>何苗</v>
      </c>
      <c r="AK181" s="26">
        <f t="shared" si="249"/>
        <v>0</v>
      </c>
      <c r="AL181" s="18" t="str">
        <f t="shared" si="214"/>
        <v>杨周宇</v>
      </c>
      <c r="AM181" s="26">
        <f t="shared" si="250"/>
        <v>1.8</v>
      </c>
      <c r="AN181" s="18" t="str">
        <f t="shared" si="215"/>
        <v>胡昌燕</v>
      </c>
      <c r="AO181" s="26">
        <f t="shared" si="269"/>
        <v>0</v>
      </c>
      <c r="AP181" s="18" t="str">
        <f t="shared" si="216"/>
        <v>兰阿布</v>
      </c>
      <c r="AQ181" s="26">
        <f t="shared" si="270"/>
        <v>1.8</v>
      </c>
      <c r="AR181" s="18" t="str">
        <f t="shared" si="217"/>
        <v>李荣鑫</v>
      </c>
      <c r="AS181" s="26">
        <f t="shared" si="271"/>
        <v>1.8</v>
      </c>
      <c r="AT181" s="18" t="str">
        <f t="shared" si="218"/>
        <v>辜英琼</v>
      </c>
      <c r="AU181" s="26">
        <f t="shared" si="272"/>
        <v>1.8</v>
      </c>
      <c r="AV181" s="18" t="str">
        <f t="shared" si="219"/>
        <v>7</v>
      </c>
      <c r="AW181" s="18" t="str">
        <f t="shared" si="220"/>
        <v>何光红</v>
      </c>
      <c r="AX181" s="26">
        <f t="shared" si="251"/>
        <v>0</v>
      </c>
      <c r="AY181" s="18" t="str">
        <f t="shared" si="221"/>
        <v>徐万雄</v>
      </c>
      <c r="AZ181" s="26">
        <f t="shared" si="192"/>
        <v>2.6999999999999997</v>
      </c>
      <c r="BA181" s="18" t="str">
        <f t="shared" si="222"/>
        <v>胡昌燕</v>
      </c>
      <c r="BB181" s="26">
        <f t="shared" si="273"/>
        <v>0</v>
      </c>
      <c r="BC181" s="18" t="str">
        <f t="shared" si="223"/>
        <v>兰阿布</v>
      </c>
      <c r="BD181" s="26">
        <f t="shared" si="274"/>
        <v>2.7</v>
      </c>
      <c r="BE181" s="18" t="str">
        <f t="shared" si="224"/>
        <v>刘跃军</v>
      </c>
      <c r="BF181" s="26">
        <f t="shared" si="275"/>
        <v>2.7</v>
      </c>
      <c r="BG181" s="18" t="str">
        <f t="shared" si="225"/>
        <v>杨建</v>
      </c>
      <c r="BH181" s="26">
        <f t="shared" si="276"/>
        <v>2.7</v>
      </c>
      <c r="BI181" s="18">
        <f t="shared" si="226"/>
        <v>7</v>
      </c>
      <c r="BJ181" s="18" t="str">
        <f t="shared" si="227"/>
        <v>何光红</v>
      </c>
      <c r="BK181" s="26">
        <f t="shared" si="252"/>
        <v>0</v>
      </c>
      <c r="BL181" s="18" t="str">
        <f t="shared" si="228"/>
        <v>徐万雄</v>
      </c>
      <c r="BM181" s="26">
        <f t="shared" si="193"/>
        <v>2.6999999999999997</v>
      </c>
      <c r="BN181" s="18" t="str">
        <f t="shared" si="229"/>
        <v>胡昌燕</v>
      </c>
      <c r="BO181" s="26">
        <f t="shared" si="277"/>
        <v>0</v>
      </c>
      <c r="BP181" s="18" t="str">
        <f t="shared" si="230"/>
        <v>兰阿布</v>
      </c>
      <c r="BQ181" s="26">
        <f t="shared" si="278"/>
        <v>2.7</v>
      </c>
      <c r="BR181" s="18" t="str">
        <f t="shared" si="231"/>
        <v>刘跃军</v>
      </c>
      <c r="BS181" s="26">
        <f t="shared" si="279"/>
        <v>2.7</v>
      </c>
      <c r="BT181" s="18" t="str">
        <f t="shared" si="232"/>
        <v>杨建</v>
      </c>
      <c r="BU181" s="26">
        <f t="shared" si="280"/>
        <v>2.7</v>
      </c>
      <c r="BV181" s="18">
        <f t="shared" si="233"/>
        <v>7</v>
      </c>
      <c r="BW181" s="18" t="str">
        <f t="shared" si="234"/>
        <v>何光红</v>
      </c>
      <c r="BX181" s="26">
        <f t="shared" si="253"/>
        <v>0</v>
      </c>
      <c r="BY181" s="18" t="str">
        <f t="shared" si="235"/>
        <v>潘勇</v>
      </c>
      <c r="BZ181" s="26">
        <f t="shared" si="254"/>
        <v>4.5</v>
      </c>
      <c r="CA181" s="18" t="str">
        <f t="shared" si="236"/>
        <v>胡昌燕</v>
      </c>
      <c r="CB181" s="26">
        <f t="shared" si="255"/>
        <v>0</v>
      </c>
      <c r="CC181" s="18" t="str">
        <f t="shared" si="237"/>
        <v>兰阿布</v>
      </c>
      <c r="CD181" s="26">
        <f t="shared" si="256"/>
        <v>4.5</v>
      </c>
      <c r="CE181" s="18" t="str">
        <f t="shared" si="238"/>
        <v>刘厚江</v>
      </c>
      <c r="CF181" s="26">
        <f t="shared" si="257"/>
        <v>4.5</v>
      </c>
      <c r="CG181" s="18" t="str">
        <f t="shared" si="239"/>
        <v>杨建</v>
      </c>
      <c r="CH181" s="26">
        <f t="shared" si="258"/>
        <v>4.5</v>
      </c>
      <c r="CI181" s="18">
        <f t="shared" si="240"/>
        <v>7</v>
      </c>
      <c r="CJ181" s="18" t="str">
        <f t="shared" si="241"/>
        <v>何光红</v>
      </c>
      <c r="CK181" s="26">
        <f t="shared" si="259"/>
        <v>0</v>
      </c>
      <c r="CL181" s="18" t="str">
        <f t="shared" si="242"/>
        <v>潘勇</v>
      </c>
      <c r="CM181" s="26">
        <f t="shared" si="260"/>
        <v>4.5</v>
      </c>
      <c r="CN181" s="18" t="str">
        <f t="shared" si="243"/>
        <v>胡昌燕</v>
      </c>
      <c r="CO181" s="26">
        <f t="shared" si="261"/>
        <v>0</v>
      </c>
      <c r="CP181" s="18" t="str">
        <f t="shared" si="244"/>
        <v>兰阿布</v>
      </c>
      <c r="CQ181" s="26">
        <f t="shared" si="262"/>
        <v>4.5</v>
      </c>
      <c r="CR181" s="18" t="str">
        <f t="shared" si="245"/>
        <v>刘厚江</v>
      </c>
      <c r="CS181" s="26">
        <f t="shared" si="263"/>
        <v>4.5</v>
      </c>
      <c r="CT181" s="18" t="str">
        <f t="shared" si="246"/>
        <v>杨建</v>
      </c>
      <c r="CU181" s="26">
        <f t="shared" si="264"/>
        <v>4.5</v>
      </c>
    </row>
    <row r="182" spans="1:99" s="2" customFormat="1" ht="15.75">
      <c r="A182" s="42" t="s">
        <v>915</v>
      </c>
      <c r="B182" s="40" t="s">
        <v>358</v>
      </c>
      <c r="C182" s="59" t="s">
        <v>44</v>
      </c>
      <c r="D182" s="9" t="s">
        <v>8</v>
      </c>
      <c r="E182" s="8" t="str">
        <f t="shared" si="194"/>
        <v/>
      </c>
      <c r="F182" s="9" t="str">
        <f t="shared" si="195"/>
        <v/>
      </c>
      <c r="G182" s="10" t="str">
        <f t="shared" si="196"/>
        <v/>
      </c>
      <c r="H182" s="10">
        <f t="shared" si="197"/>
        <v>107</v>
      </c>
      <c r="I182" s="10">
        <f t="shared" si="198"/>
        <v>62</v>
      </c>
      <c r="J182" s="10">
        <f t="shared" si="199"/>
        <v>97</v>
      </c>
      <c r="K182" s="16">
        <f t="shared" si="200"/>
        <v>25.5</v>
      </c>
      <c r="L182" s="10">
        <f t="shared" si="201"/>
        <v>66.5</v>
      </c>
      <c r="M182" s="10">
        <f t="shared" si="202"/>
        <v>73</v>
      </c>
      <c r="N182" s="10">
        <f t="shared" si="203"/>
        <v>431</v>
      </c>
      <c r="O182" s="17" t="str">
        <f t="shared" si="204"/>
        <v/>
      </c>
      <c r="P182" s="18">
        <f>IF($D182="理科",IF(AND($N182&gt;=分数线!$C$2,$H182&gt;=分数线!$D$2),36,IF($H182&gt;=分数线!$D$2,18,0)),IF($D182="文科",IF(AND($N182&gt;=分数线!$C$3,$H182&gt;=分数线!$D$3),36,IF($H182&gt;=分数线!$D$3,18,0))))</f>
        <v>18</v>
      </c>
      <c r="Q182" s="18">
        <f>IF($D182="理科",IF(AND($N182&gt;=分数线!$C$2,I182&gt;=分数线!$E$2),36,IF(I182&gt;=分数线!$E$2,18,0)),IF($D182="文科",IF(AND($N182&gt;=分数线!$C$3,I182&gt;=分数线!$E$3),36,IF(I182&gt;=分数线!$E$3,18,0))))</f>
        <v>0</v>
      </c>
      <c r="R182" s="18">
        <f>IF($D182="理科",IF(AND($N182&gt;=分数线!$C$2,J182&gt;=分数线!$F$2),36,IF(J182&gt;=分数线!$F$2,18,0)),IF($D182="文科",IF(AND($N182&gt;=分数线!$C$3,J182&gt;=分数线!$F$3),36,IF(J182&gt;=分数线!$F$3,18,0))))</f>
        <v>18</v>
      </c>
      <c r="S182" s="18">
        <f>IF($D182="理科",IF(AND($N182&gt;=分数线!$C$2,K182&gt;=分数线!$G$2),36,IF(K182&gt;=分数线!$G$2,18,0)),IF($D182="文科",IF(AND($N182&gt;=分数线!$C$3,K182&gt;=分数线!$G$3),36,IF(K182&gt;=分数线!$G$3,18,0))))</f>
        <v>0</v>
      </c>
      <c r="T182" s="18">
        <f>IF($D182="理科",IF(AND($N182&gt;=分数线!$C$2,L182&gt;=分数线!$H$2),36,IF(L182&gt;=分数线!$H$2,18,0)),IF($D182="文科",IF(AND($N182&gt;=分数线!$C$3,L182&gt;=分数线!$H$3),36,IF(L182&gt;=分数线!$H$3,18,0))))</f>
        <v>18</v>
      </c>
      <c r="U182" s="18">
        <f>IF($D182="理科",IF(AND($N182&gt;=分数线!$C$2,M182&gt;=分数线!$I$2),36,IF(M182&gt;=分数线!$I$2,18,0)),IF($D182="文科",IF(AND($N182&gt;=分数线!$C$3,M182&gt;=分数线!$I$3),36,IF(M182&gt;=分数线!$I$3,18,0))))</f>
        <v>18</v>
      </c>
      <c r="V182" s="18">
        <f t="shared" si="205"/>
        <v>7</v>
      </c>
      <c r="W182" s="18" t="str">
        <f t="shared" si="206"/>
        <v>何苗</v>
      </c>
      <c r="X182" s="26">
        <f t="shared" si="247"/>
        <v>1.8</v>
      </c>
      <c r="Y182" s="18" t="str">
        <f t="shared" si="207"/>
        <v>杨周宇</v>
      </c>
      <c r="Z182" s="26">
        <f t="shared" si="248"/>
        <v>0</v>
      </c>
      <c r="AA182" s="18" t="str">
        <f t="shared" si="208"/>
        <v>胡昌燕</v>
      </c>
      <c r="AB182" s="26">
        <f t="shared" si="265"/>
        <v>1.8</v>
      </c>
      <c r="AC182" s="18" t="str">
        <f t="shared" si="209"/>
        <v>兰阿布</v>
      </c>
      <c r="AD182" s="26">
        <f t="shared" si="266"/>
        <v>0</v>
      </c>
      <c r="AE182" s="18" t="str">
        <f t="shared" si="210"/>
        <v>李荣鑫</v>
      </c>
      <c r="AF182" s="26">
        <f t="shared" si="267"/>
        <v>1.8</v>
      </c>
      <c r="AG182" s="18" t="str">
        <f t="shared" si="211"/>
        <v>辜英琼</v>
      </c>
      <c r="AH182" s="26">
        <f t="shared" si="268"/>
        <v>1.8</v>
      </c>
      <c r="AI182" s="18" t="str">
        <f t="shared" si="212"/>
        <v>7</v>
      </c>
      <c r="AJ182" s="18" t="str">
        <f t="shared" si="213"/>
        <v>何苗</v>
      </c>
      <c r="AK182" s="26">
        <f t="shared" si="249"/>
        <v>1.8</v>
      </c>
      <c r="AL182" s="18" t="str">
        <f t="shared" si="214"/>
        <v>杨周宇</v>
      </c>
      <c r="AM182" s="26">
        <f t="shared" si="250"/>
        <v>0</v>
      </c>
      <c r="AN182" s="18" t="str">
        <f t="shared" si="215"/>
        <v>胡昌燕</v>
      </c>
      <c r="AO182" s="26">
        <f t="shared" si="269"/>
        <v>1.8</v>
      </c>
      <c r="AP182" s="18" t="str">
        <f t="shared" si="216"/>
        <v>兰阿布</v>
      </c>
      <c r="AQ182" s="26">
        <f t="shared" si="270"/>
        <v>0</v>
      </c>
      <c r="AR182" s="18" t="str">
        <f t="shared" si="217"/>
        <v>李荣鑫</v>
      </c>
      <c r="AS182" s="26">
        <f t="shared" si="271"/>
        <v>1.8</v>
      </c>
      <c r="AT182" s="18" t="str">
        <f t="shared" si="218"/>
        <v>辜英琼</v>
      </c>
      <c r="AU182" s="26">
        <f t="shared" si="272"/>
        <v>1.8</v>
      </c>
      <c r="AV182" s="18" t="str">
        <f t="shared" si="219"/>
        <v>7</v>
      </c>
      <c r="AW182" s="18" t="str">
        <f t="shared" si="220"/>
        <v>何光红</v>
      </c>
      <c r="AX182" s="26">
        <f t="shared" si="251"/>
        <v>2.6999999999999997</v>
      </c>
      <c r="AY182" s="18" t="str">
        <f t="shared" si="221"/>
        <v>徐万雄</v>
      </c>
      <c r="AZ182" s="26">
        <f t="shared" si="192"/>
        <v>0</v>
      </c>
      <c r="BA182" s="18" t="str">
        <f t="shared" si="222"/>
        <v>胡昌燕</v>
      </c>
      <c r="BB182" s="26">
        <f t="shared" si="273"/>
        <v>2.7</v>
      </c>
      <c r="BC182" s="18" t="str">
        <f t="shared" si="223"/>
        <v>兰阿布</v>
      </c>
      <c r="BD182" s="26">
        <f t="shared" si="274"/>
        <v>0</v>
      </c>
      <c r="BE182" s="18" t="str">
        <f t="shared" si="224"/>
        <v>刘跃军</v>
      </c>
      <c r="BF182" s="26">
        <f t="shared" si="275"/>
        <v>2.7</v>
      </c>
      <c r="BG182" s="18" t="str">
        <f t="shared" si="225"/>
        <v>杨建</v>
      </c>
      <c r="BH182" s="26">
        <f t="shared" si="276"/>
        <v>2.7</v>
      </c>
      <c r="BI182" s="18">
        <f t="shared" si="226"/>
        <v>7</v>
      </c>
      <c r="BJ182" s="18" t="str">
        <f t="shared" si="227"/>
        <v>何光红</v>
      </c>
      <c r="BK182" s="26">
        <f t="shared" si="252"/>
        <v>2.6999999999999997</v>
      </c>
      <c r="BL182" s="18" t="str">
        <f t="shared" si="228"/>
        <v>徐万雄</v>
      </c>
      <c r="BM182" s="26">
        <f t="shared" si="193"/>
        <v>0</v>
      </c>
      <c r="BN182" s="18" t="str">
        <f t="shared" si="229"/>
        <v>胡昌燕</v>
      </c>
      <c r="BO182" s="26">
        <f t="shared" si="277"/>
        <v>2.7</v>
      </c>
      <c r="BP182" s="18" t="str">
        <f t="shared" si="230"/>
        <v>兰阿布</v>
      </c>
      <c r="BQ182" s="26">
        <f t="shared" si="278"/>
        <v>0</v>
      </c>
      <c r="BR182" s="18" t="str">
        <f t="shared" si="231"/>
        <v>刘跃军</v>
      </c>
      <c r="BS182" s="26">
        <f t="shared" si="279"/>
        <v>2.7</v>
      </c>
      <c r="BT182" s="18" t="str">
        <f t="shared" si="232"/>
        <v>杨建</v>
      </c>
      <c r="BU182" s="26">
        <f t="shared" si="280"/>
        <v>2.7</v>
      </c>
      <c r="BV182" s="18">
        <f t="shared" si="233"/>
        <v>7</v>
      </c>
      <c r="BW182" s="18" t="str">
        <f t="shared" si="234"/>
        <v>何光红</v>
      </c>
      <c r="BX182" s="26">
        <f t="shared" si="253"/>
        <v>4.5</v>
      </c>
      <c r="BY182" s="18" t="str">
        <f t="shared" si="235"/>
        <v>潘勇</v>
      </c>
      <c r="BZ182" s="26">
        <f t="shared" si="254"/>
        <v>0</v>
      </c>
      <c r="CA182" s="18" t="str">
        <f t="shared" si="236"/>
        <v>胡昌燕</v>
      </c>
      <c r="CB182" s="26">
        <f t="shared" si="255"/>
        <v>4.5</v>
      </c>
      <c r="CC182" s="18" t="str">
        <f t="shared" si="237"/>
        <v>兰阿布</v>
      </c>
      <c r="CD182" s="26">
        <f t="shared" si="256"/>
        <v>0</v>
      </c>
      <c r="CE182" s="18" t="str">
        <f t="shared" si="238"/>
        <v>刘厚江</v>
      </c>
      <c r="CF182" s="26">
        <f t="shared" si="257"/>
        <v>4.5</v>
      </c>
      <c r="CG182" s="18" t="str">
        <f t="shared" si="239"/>
        <v>杨建</v>
      </c>
      <c r="CH182" s="26">
        <f t="shared" si="258"/>
        <v>4.5</v>
      </c>
      <c r="CI182" s="18">
        <f t="shared" si="240"/>
        <v>7</v>
      </c>
      <c r="CJ182" s="18" t="str">
        <f t="shared" si="241"/>
        <v>何光红</v>
      </c>
      <c r="CK182" s="26">
        <f t="shared" si="259"/>
        <v>4.5</v>
      </c>
      <c r="CL182" s="18" t="str">
        <f t="shared" si="242"/>
        <v>潘勇</v>
      </c>
      <c r="CM182" s="26">
        <f t="shared" si="260"/>
        <v>0</v>
      </c>
      <c r="CN182" s="18" t="str">
        <f t="shared" si="243"/>
        <v>胡昌燕</v>
      </c>
      <c r="CO182" s="26">
        <f t="shared" si="261"/>
        <v>4.5</v>
      </c>
      <c r="CP182" s="18" t="str">
        <f t="shared" si="244"/>
        <v>兰阿布</v>
      </c>
      <c r="CQ182" s="26">
        <f t="shared" si="262"/>
        <v>0</v>
      </c>
      <c r="CR182" s="18" t="str">
        <f t="shared" si="245"/>
        <v>刘厚江</v>
      </c>
      <c r="CS182" s="26">
        <f t="shared" si="263"/>
        <v>4.5</v>
      </c>
      <c r="CT182" s="18" t="str">
        <f t="shared" si="246"/>
        <v>杨建</v>
      </c>
      <c r="CU182" s="26">
        <f t="shared" si="264"/>
        <v>4.5</v>
      </c>
    </row>
    <row r="183" spans="1:99" s="2" customFormat="1" ht="15.75">
      <c r="A183" s="42" t="s">
        <v>916</v>
      </c>
      <c r="B183" s="40" t="s">
        <v>359</v>
      </c>
      <c r="C183" s="59" t="s">
        <v>44</v>
      </c>
      <c r="D183" s="9" t="s">
        <v>8</v>
      </c>
      <c r="E183" s="8" t="str">
        <f t="shared" si="194"/>
        <v/>
      </c>
      <c r="F183" s="9" t="str">
        <f t="shared" si="195"/>
        <v/>
      </c>
      <c r="G183" s="10" t="str">
        <f t="shared" si="196"/>
        <v/>
      </c>
      <c r="H183" s="10">
        <f t="shared" si="197"/>
        <v>109</v>
      </c>
      <c r="I183" s="10">
        <f t="shared" si="198"/>
        <v>81</v>
      </c>
      <c r="J183" s="10">
        <f t="shared" si="199"/>
        <v>60</v>
      </c>
      <c r="K183" s="16">
        <f t="shared" si="200"/>
        <v>48.5</v>
      </c>
      <c r="L183" s="10">
        <f t="shared" si="201"/>
        <v>60.5</v>
      </c>
      <c r="M183" s="10">
        <f t="shared" si="202"/>
        <v>71.5</v>
      </c>
      <c r="N183" s="10">
        <f t="shared" si="203"/>
        <v>431</v>
      </c>
      <c r="O183" s="17" t="str">
        <f t="shared" si="204"/>
        <v/>
      </c>
      <c r="P183" s="18">
        <f>IF($D183="理科",IF(AND($N183&gt;=分数线!$C$2,$H183&gt;=分数线!$D$2),36,IF($H183&gt;=分数线!$D$2,18,0)),IF($D183="文科",IF(AND($N183&gt;=分数线!$C$3,$H183&gt;=分数线!$D$3),36,IF($H183&gt;=分数线!$D$3,18,0))))</f>
        <v>18</v>
      </c>
      <c r="Q183" s="18">
        <f>IF($D183="理科",IF(AND($N183&gt;=分数线!$C$2,I183&gt;=分数线!$E$2),36,IF(I183&gt;=分数线!$E$2,18,0)),IF($D183="文科",IF(AND($N183&gt;=分数线!$C$3,I183&gt;=分数线!$E$3),36,IF(I183&gt;=分数线!$E$3,18,0))))</f>
        <v>18</v>
      </c>
      <c r="R183" s="18">
        <f>IF($D183="理科",IF(AND($N183&gt;=分数线!$C$2,J183&gt;=分数线!$F$2),36,IF(J183&gt;=分数线!$F$2,18,0)),IF($D183="文科",IF(AND($N183&gt;=分数线!$C$3,J183&gt;=分数线!$F$3),36,IF(J183&gt;=分数线!$F$3,18,0))))</f>
        <v>0</v>
      </c>
      <c r="S183" s="18">
        <f>IF($D183="理科",IF(AND($N183&gt;=分数线!$C$2,K183&gt;=分数线!$G$2),36,IF(K183&gt;=分数线!$G$2,18,0)),IF($D183="文科",IF(AND($N183&gt;=分数线!$C$3,K183&gt;=分数线!$G$3),36,IF(K183&gt;=分数线!$G$3,18,0))))</f>
        <v>18</v>
      </c>
      <c r="T183" s="18">
        <f>IF($D183="理科",IF(AND($N183&gt;=分数线!$C$2,L183&gt;=分数线!$H$2),36,IF(L183&gt;=分数线!$H$2,18,0)),IF($D183="文科",IF(AND($N183&gt;=分数线!$C$3,L183&gt;=分数线!$H$3),36,IF(L183&gt;=分数线!$H$3,18,0))))</f>
        <v>18</v>
      </c>
      <c r="U183" s="18">
        <f>IF($D183="理科",IF(AND($N183&gt;=分数线!$C$2,M183&gt;=分数线!$I$2),36,IF(M183&gt;=分数线!$I$2,18,0)),IF($D183="文科",IF(AND($N183&gt;=分数线!$C$3,M183&gt;=分数线!$I$3),36,IF(M183&gt;=分数线!$I$3,18,0))))</f>
        <v>18</v>
      </c>
      <c r="V183" s="18">
        <f t="shared" si="205"/>
        <v>7</v>
      </c>
      <c r="W183" s="18" t="str">
        <f t="shared" si="206"/>
        <v>何苗</v>
      </c>
      <c r="X183" s="26">
        <f t="shared" si="247"/>
        <v>1.8</v>
      </c>
      <c r="Y183" s="18" t="str">
        <f t="shared" si="207"/>
        <v>杨周宇</v>
      </c>
      <c r="Z183" s="26">
        <f t="shared" si="248"/>
        <v>1.8</v>
      </c>
      <c r="AA183" s="18" t="str">
        <f t="shared" si="208"/>
        <v>胡昌燕</v>
      </c>
      <c r="AB183" s="26">
        <f t="shared" si="265"/>
        <v>0</v>
      </c>
      <c r="AC183" s="18" t="str">
        <f t="shared" si="209"/>
        <v>兰阿布</v>
      </c>
      <c r="AD183" s="26">
        <f t="shared" si="266"/>
        <v>1.8</v>
      </c>
      <c r="AE183" s="18" t="str">
        <f t="shared" si="210"/>
        <v>李荣鑫</v>
      </c>
      <c r="AF183" s="26">
        <f t="shared" si="267"/>
        <v>1.8</v>
      </c>
      <c r="AG183" s="18" t="str">
        <f t="shared" si="211"/>
        <v>辜英琼</v>
      </c>
      <c r="AH183" s="26">
        <f t="shared" si="268"/>
        <v>1.8</v>
      </c>
      <c r="AI183" s="18" t="str">
        <f t="shared" si="212"/>
        <v>7</v>
      </c>
      <c r="AJ183" s="18" t="str">
        <f t="shared" si="213"/>
        <v>何苗</v>
      </c>
      <c r="AK183" s="26">
        <f t="shared" si="249"/>
        <v>1.8</v>
      </c>
      <c r="AL183" s="18" t="str">
        <f t="shared" si="214"/>
        <v>杨周宇</v>
      </c>
      <c r="AM183" s="26">
        <f t="shared" si="250"/>
        <v>1.8</v>
      </c>
      <c r="AN183" s="18" t="str">
        <f t="shared" si="215"/>
        <v>胡昌燕</v>
      </c>
      <c r="AO183" s="26">
        <f t="shared" si="269"/>
        <v>0</v>
      </c>
      <c r="AP183" s="18" t="str">
        <f t="shared" si="216"/>
        <v>兰阿布</v>
      </c>
      <c r="AQ183" s="26">
        <f t="shared" si="270"/>
        <v>1.8</v>
      </c>
      <c r="AR183" s="18" t="str">
        <f t="shared" si="217"/>
        <v>李荣鑫</v>
      </c>
      <c r="AS183" s="26">
        <f t="shared" si="271"/>
        <v>1.8</v>
      </c>
      <c r="AT183" s="18" t="str">
        <f t="shared" si="218"/>
        <v>辜英琼</v>
      </c>
      <c r="AU183" s="26">
        <f t="shared" si="272"/>
        <v>1.8</v>
      </c>
      <c r="AV183" s="18" t="str">
        <f t="shared" si="219"/>
        <v>7</v>
      </c>
      <c r="AW183" s="18" t="str">
        <f t="shared" si="220"/>
        <v>何光红</v>
      </c>
      <c r="AX183" s="26">
        <f t="shared" si="251"/>
        <v>2.6999999999999997</v>
      </c>
      <c r="AY183" s="18" t="str">
        <f t="shared" si="221"/>
        <v>徐万雄</v>
      </c>
      <c r="AZ183" s="26">
        <f t="shared" si="192"/>
        <v>2.6999999999999997</v>
      </c>
      <c r="BA183" s="18" t="str">
        <f t="shared" si="222"/>
        <v>胡昌燕</v>
      </c>
      <c r="BB183" s="26">
        <f t="shared" si="273"/>
        <v>0</v>
      </c>
      <c r="BC183" s="18" t="str">
        <f t="shared" si="223"/>
        <v>兰阿布</v>
      </c>
      <c r="BD183" s="26">
        <f t="shared" si="274"/>
        <v>2.7</v>
      </c>
      <c r="BE183" s="18" t="str">
        <f t="shared" si="224"/>
        <v>刘跃军</v>
      </c>
      <c r="BF183" s="26">
        <f t="shared" si="275"/>
        <v>2.7</v>
      </c>
      <c r="BG183" s="18" t="str">
        <f t="shared" si="225"/>
        <v>杨建</v>
      </c>
      <c r="BH183" s="26">
        <f t="shared" si="276"/>
        <v>2.7</v>
      </c>
      <c r="BI183" s="18">
        <f t="shared" si="226"/>
        <v>7</v>
      </c>
      <c r="BJ183" s="18" t="str">
        <f t="shared" si="227"/>
        <v>何光红</v>
      </c>
      <c r="BK183" s="26">
        <f t="shared" si="252"/>
        <v>2.6999999999999997</v>
      </c>
      <c r="BL183" s="18" t="str">
        <f t="shared" si="228"/>
        <v>徐万雄</v>
      </c>
      <c r="BM183" s="26">
        <f t="shared" si="193"/>
        <v>2.6999999999999997</v>
      </c>
      <c r="BN183" s="18" t="str">
        <f t="shared" si="229"/>
        <v>胡昌燕</v>
      </c>
      <c r="BO183" s="26">
        <f t="shared" si="277"/>
        <v>0</v>
      </c>
      <c r="BP183" s="18" t="str">
        <f t="shared" si="230"/>
        <v>兰阿布</v>
      </c>
      <c r="BQ183" s="26">
        <f t="shared" si="278"/>
        <v>2.7</v>
      </c>
      <c r="BR183" s="18" t="str">
        <f t="shared" si="231"/>
        <v>刘跃军</v>
      </c>
      <c r="BS183" s="26">
        <f t="shared" si="279"/>
        <v>2.7</v>
      </c>
      <c r="BT183" s="18" t="str">
        <f t="shared" si="232"/>
        <v>杨建</v>
      </c>
      <c r="BU183" s="26">
        <f t="shared" si="280"/>
        <v>2.7</v>
      </c>
      <c r="BV183" s="18">
        <f t="shared" si="233"/>
        <v>7</v>
      </c>
      <c r="BW183" s="18" t="str">
        <f t="shared" si="234"/>
        <v>何光红</v>
      </c>
      <c r="BX183" s="26">
        <f t="shared" si="253"/>
        <v>4.5</v>
      </c>
      <c r="BY183" s="18" t="str">
        <f t="shared" si="235"/>
        <v>潘勇</v>
      </c>
      <c r="BZ183" s="26">
        <f t="shared" si="254"/>
        <v>4.5</v>
      </c>
      <c r="CA183" s="18" t="str">
        <f t="shared" si="236"/>
        <v>胡昌燕</v>
      </c>
      <c r="CB183" s="26">
        <f t="shared" si="255"/>
        <v>0</v>
      </c>
      <c r="CC183" s="18" t="str">
        <f t="shared" si="237"/>
        <v>兰阿布</v>
      </c>
      <c r="CD183" s="26">
        <f t="shared" si="256"/>
        <v>4.5</v>
      </c>
      <c r="CE183" s="18" t="str">
        <f t="shared" si="238"/>
        <v>刘厚江</v>
      </c>
      <c r="CF183" s="26">
        <f t="shared" si="257"/>
        <v>4.5</v>
      </c>
      <c r="CG183" s="18" t="str">
        <f t="shared" si="239"/>
        <v>杨建</v>
      </c>
      <c r="CH183" s="26">
        <f t="shared" si="258"/>
        <v>4.5</v>
      </c>
      <c r="CI183" s="18">
        <f t="shared" si="240"/>
        <v>7</v>
      </c>
      <c r="CJ183" s="18" t="str">
        <f t="shared" si="241"/>
        <v>何光红</v>
      </c>
      <c r="CK183" s="26">
        <f t="shared" si="259"/>
        <v>4.5</v>
      </c>
      <c r="CL183" s="18" t="str">
        <f t="shared" si="242"/>
        <v>潘勇</v>
      </c>
      <c r="CM183" s="26">
        <f t="shared" si="260"/>
        <v>4.5</v>
      </c>
      <c r="CN183" s="18" t="str">
        <f t="shared" si="243"/>
        <v>胡昌燕</v>
      </c>
      <c r="CO183" s="26">
        <f t="shared" si="261"/>
        <v>0</v>
      </c>
      <c r="CP183" s="18" t="str">
        <f t="shared" si="244"/>
        <v>兰阿布</v>
      </c>
      <c r="CQ183" s="26">
        <f t="shared" si="262"/>
        <v>4.5</v>
      </c>
      <c r="CR183" s="18" t="str">
        <f t="shared" si="245"/>
        <v>刘厚江</v>
      </c>
      <c r="CS183" s="26">
        <f t="shared" si="263"/>
        <v>4.5</v>
      </c>
      <c r="CT183" s="18" t="str">
        <f t="shared" si="246"/>
        <v>杨建</v>
      </c>
      <c r="CU183" s="26">
        <f t="shared" si="264"/>
        <v>4.5</v>
      </c>
    </row>
    <row r="184" spans="1:99" s="2" customFormat="1" ht="15.75">
      <c r="A184" s="42" t="s">
        <v>834</v>
      </c>
      <c r="B184" s="40" t="s">
        <v>360</v>
      </c>
      <c r="C184" s="59" t="s">
        <v>44</v>
      </c>
      <c r="D184" s="9" t="s">
        <v>8</v>
      </c>
      <c r="E184" s="8" t="str">
        <f t="shared" si="194"/>
        <v/>
      </c>
      <c r="F184" s="9">
        <f t="shared" si="195"/>
        <v>0.7</v>
      </c>
      <c r="G184" s="10" t="str">
        <f t="shared" si="196"/>
        <v/>
      </c>
      <c r="H184" s="10">
        <f t="shared" si="197"/>
        <v>106</v>
      </c>
      <c r="I184" s="10">
        <f t="shared" si="198"/>
        <v>55</v>
      </c>
      <c r="J184" s="10">
        <f t="shared" si="199"/>
        <v>114</v>
      </c>
      <c r="K184" s="16">
        <f t="shared" si="200"/>
        <v>44</v>
      </c>
      <c r="L184" s="10">
        <f t="shared" si="201"/>
        <v>52.5</v>
      </c>
      <c r="M184" s="10">
        <f t="shared" si="202"/>
        <v>59.5</v>
      </c>
      <c r="N184" s="10">
        <f t="shared" si="203"/>
        <v>431</v>
      </c>
      <c r="O184" s="17" t="str">
        <f t="shared" si="204"/>
        <v/>
      </c>
      <c r="P184" s="18">
        <f>IF($D184="理科",IF(AND($N184&gt;=分数线!$C$2,$H184&gt;=分数线!$D$2),36,IF($H184&gt;=分数线!$D$2,18,0)),IF($D184="文科",IF(AND($N184&gt;=分数线!$C$3,$H184&gt;=分数线!$D$3),36,IF($H184&gt;=分数线!$D$3,18,0))))</f>
        <v>18</v>
      </c>
      <c r="Q184" s="18">
        <f>IF($D184="理科",IF(AND($N184&gt;=分数线!$C$2,I184&gt;=分数线!$E$2),36,IF(I184&gt;=分数线!$E$2,18,0)),IF($D184="文科",IF(AND($N184&gt;=分数线!$C$3,I184&gt;=分数线!$E$3),36,IF(I184&gt;=分数线!$E$3,18,0))))</f>
        <v>0</v>
      </c>
      <c r="R184" s="18">
        <f>IF($D184="理科",IF(AND($N184&gt;=分数线!$C$2,J184&gt;=分数线!$F$2),36,IF(J184&gt;=分数线!$F$2,18,0)),IF($D184="文科",IF(AND($N184&gt;=分数线!$C$3,J184&gt;=分数线!$F$3),36,IF(J184&gt;=分数线!$F$3,18,0))))</f>
        <v>18</v>
      </c>
      <c r="S184" s="18">
        <f>IF($D184="理科",IF(AND($N184&gt;=分数线!$C$2,K184&gt;=分数线!$G$2),36,IF(K184&gt;=分数线!$G$2,18,0)),IF($D184="文科",IF(AND($N184&gt;=分数线!$C$3,K184&gt;=分数线!$G$3),36,IF(K184&gt;=分数线!$G$3,18,0))))</f>
        <v>0</v>
      </c>
      <c r="T184" s="18">
        <f>IF($D184="理科",IF(AND($N184&gt;=分数线!$C$2,L184&gt;=分数线!$H$2),36,IF(L184&gt;=分数线!$H$2,18,0)),IF($D184="文科",IF(AND($N184&gt;=分数线!$C$3,L184&gt;=分数线!$H$3),36,IF(L184&gt;=分数线!$H$3,18,0))))</f>
        <v>0</v>
      </c>
      <c r="U184" s="18">
        <f>IF($D184="理科",IF(AND($N184&gt;=分数线!$C$2,M184&gt;=分数线!$I$2),36,IF(M184&gt;=分数线!$I$2,18,0)),IF($D184="文科",IF(AND($N184&gt;=分数线!$C$3,M184&gt;=分数线!$I$3),36,IF(M184&gt;=分数线!$I$3,18,0))))</f>
        <v>0</v>
      </c>
      <c r="V184" s="18">
        <f t="shared" si="205"/>
        <v>10</v>
      </c>
      <c r="W184" s="18" t="str">
        <f t="shared" si="206"/>
        <v>向美娟</v>
      </c>
      <c r="X184" s="26">
        <f t="shared" si="247"/>
        <v>1.8</v>
      </c>
      <c r="Y184" s="18" t="str">
        <f t="shared" si="207"/>
        <v>徐万雄</v>
      </c>
      <c r="Z184" s="26">
        <f t="shared" si="248"/>
        <v>0</v>
      </c>
      <c r="AA184" s="18" t="str">
        <f t="shared" si="208"/>
        <v>聂艳梅</v>
      </c>
      <c r="AB184" s="26">
        <f t="shared" si="265"/>
        <v>1.8</v>
      </c>
      <c r="AC184" s="18" t="e">
        <f t="shared" si="209"/>
        <v>#N/A</v>
      </c>
      <c r="AD184" s="26">
        <f t="shared" si="266"/>
        <v>0</v>
      </c>
      <c r="AE184" s="18" t="e">
        <f t="shared" si="210"/>
        <v>#N/A</v>
      </c>
      <c r="AF184" s="26">
        <f t="shared" si="267"/>
        <v>0</v>
      </c>
      <c r="AG184" s="18" t="e">
        <f t="shared" si="211"/>
        <v>#N/A</v>
      </c>
      <c r="AH184" s="26">
        <f t="shared" si="268"/>
        <v>0</v>
      </c>
      <c r="AI184" s="18" t="e">
        <f t="shared" si="212"/>
        <v>#N/A</v>
      </c>
      <c r="AJ184" s="18" t="e">
        <f t="shared" si="213"/>
        <v>#N/A</v>
      </c>
      <c r="AK184" s="26">
        <f t="shared" si="249"/>
        <v>1.8</v>
      </c>
      <c r="AL184" s="18" t="e">
        <f t="shared" si="214"/>
        <v>#N/A</v>
      </c>
      <c r="AM184" s="26">
        <f t="shared" si="250"/>
        <v>0</v>
      </c>
      <c r="AN184" s="18" t="e">
        <f t="shared" si="215"/>
        <v>#N/A</v>
      </c>
      <c r="AO184" s="26">
        <f t="shared" si="269"/>
        <v>1.8</v>
      </c>
      <c r="AP184" s="18" t="e">
        <f t="shared" si="216"/>
        <v>#N/A</v>
      </c>
      <c r="AQ184" s="26">
        <f t="shared" si="270"/>
        <v>0</v>
      </c>
      <c r="AR184" s="18" t="e">
        <f t="shared" si="217"/>
        <v>#N/A</v>
      </c>
      <c r="AS184" s="26">
        <f t="shared" si="271"/>
        <v>0</v>
      </c>
      <c r="AT184" s="18" t="e">
        <f t="shared" si="218"/>
        <v>#N/A</v>
      </c>
      <c r="AU184" s="26">
        <f t="shared" si="272"/>
        <v>0</v>
      </c>
      <c r="AV184" s="18" t="str">
        <f t="shared" si="219"/>
        <v>10</v>
      </c>
      <c r="AW184" s="18" t="str">
        <f t="shared" si="220"/>
        <v>向美娟</v>
      </c>
      <c r="AX184" s="26">
        <f t="shared" si="251"/>
        <v>2.6999999999999997</v>
      </c>
      <c r="AY184" s="18" t="str">
        <f t="shared" si="221"/>
        <v>徐万雄</v>
      </c>
      <c r="AZ184" s="26">
        <f t="shared" si="192"/>
        <v>0</v>
      </c>
      <c r="BA184" s="18" t="str">
        <f t="shared" si="222"/>
        <v>赵顺诚</v>
      </c>
      <c r="BB184" s="26">
        <f t="shared" si="273"/>
        <v>2.7</v>
      </c>
      <c r="BC184" s="18" t="str">
        <f t="shared" si="223"/>
        <v>王玉强</v>
      </c>
      <c r="BD184" s="26">
        <f t="shared" si="274"/>
        <v>0</v>
      </c>
      <c r="BE184" s="18" t="str">
        <f t="shared" si="224"/>
        <v>陈文惠</v>
      </c>
      <c r="BF184" s="26">
        <f t="shared" si="275"/>
        <v>0</v>
      </c>
      <c r="BG184" s="18" t="str">
        <f t="shared" si="225"/>
        <v>田友米</v>
      </c>
      <c r="BH184" s="26">
        <f t="shared" si="276"/>
        <v>0</v>
      </c>
      <c r="BI184" s="18">
        <f t="shared" si="226"/>
        <v>10</v>
      </c>
      <c r="BJ184" s="18" t="str">
        <f t="shared" si="227"/>
        <v>向美娟</v>
      </c>
      <c r="BK184" s="26">
        <f t="shared" si="252"/>
        <v>2.6999999999999997</v>
      </c>
      <c r="BL184" s="18" t="str">
        <f t="shared" si="228"/>
        <v>徐万雄</v>
      </c>
      <c r="BM184" s="26">
        <f t="shared" si="193"/>
        <v>0</v>
      </c>
      <c r="BN184" s="18" t="str">
        <f t="shared" si="229"/>
        <v>赵顺诚</v>
      </c>
      <c r="BO184" s="26">
        <f t="shared" si="277"/>
        <v>2.7</v>
      </c>
      <c r="BP184" s="18" t="str">
        <f t="shared" si="230"/>
        <v>郑永朝</v>
      </c>
      <c r="BQ184" s="26">
        <f t="shared" si="278"/>
        <v>0</v>
      </c>
      <c r="BR184" s="18" t="str">
        <f t="shared" si="231"/>
        <v>陈文惠</v>
      </c>
      <c r="BS184" s="26">
        <f t="shared" si="279"/>
        <v>0</v>
      </c>
      <c r="BT184" s="18" t="str">
        <f t="shared" si="232"/>
        <v>田友米</v>
      </c>
      <c r="BU184" s="26">
        <f t="shared" si="280"/>
        <v>0</v>
      </c>
      <c r="BV184" s="18">
        <f t="shared" si="233"/>
        <v>10</v>
      </c>
      <c r="BW184" s="18" t="str">
        <f t="shared" si="234"/>
        <v>向美娟</v>
      </c>
      <c r="BX184" s="26">
        <f t="shared" si="253"/>
        <v>4.5</v>
      </c>
      <c r="BY184" s="18" t="str">
        <f t="shared" si="235"/>
        <v>潘勇</v>
      </c>
      <c r="BZ184" s="26">
        <f t="shared" si="254"/>
        <v>0</v>
      </c>
      <c r="CA184" s="18" t="str">
        <f t="shared" si="236"/>
        <v>赵顺诚</v>
      </c>
      <c r="CB184" s="26">
        <f t="shared" si="255"/>
        <v>4.5</v>
      </c>
      <c r="CC184" s="18" t="str">
        <f t="shared" si="237"/>
        <v>王友春</v>
      </c>
      <c r="CD184" s="26">
        <f t="shared" si="256"/>
        <v>0</v>
      </c>
      <c r="CE184" s="18" t="str">
        <f t="shared" si="238"/>
        <v>陈文惠</v>
      </c>
      <c r="CF184" s="26">
        <f t="shared" si="257"/>
        <v>0</v>
      </c>
      <c r="CG184" s="18" t="str">
        <f t="shared" si="239"/>
        <v>田友米</v>
      </c>
      <c r="CH184" s="26">
        <f t="shared" si="258"/>
        <v>0</v>
      </c>
      <c r="CI184" s="18">
        <f t="shared" si="240"/>
        <v>10</v>
      </c>
      <c r="CJ184" s="18" t="str">
        <f t="shared" si="241"/>
        <v>向美娟</v>
      </c>
      <c r="CK184" s="26">
        <f t="shared" si="259"/>
        <v>4.5</v>
      </c>
      <c r="CL184" s="18" t="str">
        <f t="shared" si="242"/>
        <v>潘勇</v>
      </c>
      <c r="CM184" s="26">
        <f t="shared" si="260"/>
        <v>0</v>
      </c>
      <c r="CN184" s="18" t="str">
        <f t="shared" si="243"/>
        <v>赵顺诚</v>
      </c>
      <c r="CO184" s="26">
        <f t="shared" si="261"/>
        <v>4.5</v>
      </c>
      <c r="CP184" s="18" t="str">
        <f t="shared" si="244"/>
        <v>王友春</v>
      </c>
      <c r="CQ184" s="26">
        <f t="shared" si="262"/>
        <v>0</v>
      </c>
      <c r="CR184" s="18" t="str">
        <f t="shared" si="245"/>
        <v>陈文惠</v>
      </c>
      <c r="CS184" s="26">
        <f t="shared" si="263"/>
        <v>0</v>
      </c>
      <c r="CT184" s="18" t="str">
        <f t="shared" si="246"/>
        <v>田友米</v>
      </c>
      <c r="CU184" s="26">
        <f t="shared" si="264"/>
        <v>0</v>
      </c>
    </row>
    <row r="185" spans="1:99" s="2" customFormat="1" ht="15.75">
      <c r="A185" s="42" t="s">
        <v>917</v>
      </c>
      <c r="B185" s="65" t="s">
        <v>361</v>
      </c>
      <c r="C185" s="59" t="s">
        <v>44</v>
      </c>
      <c r="D185" s="9" t="s">
        <v>8</v>
      </c>
      <c r="E185" s="8" t="str">
        <f t="shared" si="194"/>
        <v/>
      </c>
      <c r="F185" s="9">
        <f t="shared" si="195"/>
        <v>0.6</v>
      </c>
      <c r="G185" s="10" t="str">
        <f t="shared" si="196"/>
        <v/>
      </c>
      <c r="H185" s="10">
        <f t="shared" si="197"/>
        <v>112</v>
      </c>
      <c r="I185" s="10">
        <f t="shared" si="198"/>
        <v>86</v>
      </c>
      <c r="J185" s="10">
        <f t="shared" si="199"/>
        <v>67</v>
      </c>
      <c r="K185" s="16">
        <f t="shared" si="200"/>
        <v>34</v>
      </c>
      <c r="L185" s="10">
        <f t="shared" si="201"/>
        <v>61</v>
      </c>
      <c r="M185" s="10">
        <f t="shared" si="202"/>
        <v>70</v>
      </c>
      <c r="N185" s="10">
        <f t="shared" si="203"/>
        <v>430</v>
      </c>
      <c r="O185" s="17" t="str">
        <f t="shared" si="204"/>
        <v/>
      </c>
      <c r="P185" s="18">
        <f>IF($D185="理科",IF(AND($N185&gt;=分数线!$C$2,$H185&gt;=分数线!$D$2),36,IF($H185&gt;=分数线!$D$2,18,0)),IF($D185="文科",IF(AND($N185&gt;=分数线!$C$3,$H185&gt;=分数线!$D$3),36,IF($H185&gt;=分数线!$D$3,18,0))))</f>
        <v>18</v>
      </c>
      <c r="Q185" s="18">
        <f>IF($D185="理科",IF(AND($N185&gt;=分数线!$C$2,I185&gt;=分数线!$E$2),36,IF(I185&gt;=分数线!$E$2,18,0)),IF($D185="文科",IF(AND($N185&gt;=分数线!$C$3,I185&gt;=分数线!$E$3),36,IF(I185&gt;=分数线!$E$3,18,0))))</f>
        <v>18</v>
      </c>
      <c r="R185" s="18">
        <f>IF($D185="理科",IF(AND($N185&gt;=分数线!$C$2,J185&gt;=分数线!$F$2),36,IF(J185&gt;=分数线!$F$2,18,0)),IF($D185="文科",IF(AND($N185&gt;=分数线!$C$3,J185&gt;=分数线!$F$3),36,IF(J185&gt;=分数线!$F$3,18,0))))</f>
        <v>0</v>
      </c>
      <c r="S185" s="18">
        <f>IF($D185="理科",IF(AND($N185&gt;=分数线!$C$2,K185&gt;=分数线!$G$2),36,IF(K185&gt;=分数线!$G$2,18,0)),IF($D185="文科",IF(AND($N185&gt;=分数线!$C$3,K185&gt;=分数线!$G$3),36,IF(K185&gt;=分数线!$G$3,18,0))))</f>
        <v>0</v>
      </c>
      <c r="T185" s="18">
        <f>IF($D185="理科",IF(AND($N185&gt;=分数线!$C$2,L185&gt;=分数线!$H$2),36,IF(L185&gt;=分数线!$H$2,18,0)),IF($D185="文科",IF(AND($N185&gt;=分数线!$C$3,L185&gt;=分数线!$H$3),36,IF(L185&gt;=分数线!$H$3,18,0))))</f>
        <v>18</v>
      </c>
      <c r="U185" s="18">
        <f>IF($D185="理科",IF(AND($N185&gt;=分数线!$C$2,M185&gt;=分数线!$I$2),36,IF(M185&gt;=分数线!$I$2,18,0)),IF($D185="文科",IF(AND($N185&gt;=分数线!$C$3,M185&gt;=分数线!$I$3),36,IF(M185&gt;=分数线!$I$3,18,0))))</f>
        <v>18</v>
      </c>
      <c r="V185" s="18">
        <f t="shared" si="205"/>
        <v>12</v>
      </c>
      <c r="W185" s="18" t="str">
        <f t="shared" si="206"/>
        <v>何苗</v>
      </c>
      <c r="X185" s="26">
        <f t="shared" si="247"/>
        <v>1.8</v>
      </c>
      <c r="Y185" s="18" t="str">
        <f t="shared" si="207"/>
        <v>黄金华</v>
      </c>
      <c r="Z185" s="26">
        <f t="shared" si="248"/>
        <v>1.8</v>
      </c>
      <c r="AA185" s="18" t="str">
        <f t="shared" si="208"/>
        <v>向翠琳</v>
      </c>
      <c r="AB185" s="26">
        <f t="shared" si="265"/>
        <v>0</v>
      </c>
      <c r="AC185" s="18" t="str">
        <f t="shared" si="209"/>
        <v>兰阿布</v>
      </c>
      <c r="AD185" s="26">
        <f t="shared" si="266"/>
        <v>0</v>
      </c>
      <c r="AE185" s="18" t="str">
        <f t="shared" si="210"/>
        <v>郑富全</v>
      </c>
      <c r="AF185" s="26">
        <f t="shared" si="267"/>
        <v>1.8</v>
      </c>
      <c r="AG185" s="18" t="str">
        <f t="shared" si="211"/>
        <v>卢祥</v>
      </c>
      <c r="AH185" s="26">
        <f t="shared" si="268"/>
        <v>1.8</v>
      </c>
      <c r="AI185" s="18" t="str">
        <f t="shared" si="212"/>
        <v>12</v>
      </c>
      <c r="AJ185" s="18" t="str">
        <f t="shared" si="213"/>
        <v>何苗</v>
      </c>
      <c r="AK185" s="26">
        <f t="shared" si="249"/>
        <v>1.8</v>
      </c>
      <c r="AL185" s="18" t="str">
        <f t="shared" si="214"/>
        <v>黄金华</v>
      </c>
      <c r="AM185" s="26">
        <f t="shared" si="250"/>
        <v>1.8</v>
      </c>
      <c r="AN185" s="18" t="str">
        <f t="shared" si="215"/>
        <v>向翠琳</v>
      </c>
      <c r="AO185" s="26">
        <f t="shared" si="269"/>
        <v>0</v>
      </c>
      <c r="AP185" s="18" t="str">
        <f t="shared" si="216"/>
        <v>兰阿布</v>
      </c>
      <c r="AQ185" s="26">
        <f t="shared" si="270"/>
        <v>0</v>
      </c>
      <c r="AR185" s="18" t="str">
        <f t="shared" si="217"/>
        <v>郑富全</v>
      </c>
      <c r="AS185" s="26">
        <f t="shared" si="271"/>
        <v>1.8</v>
      </c>
      <c r="AT185" s="18" t="str">
        <f t="shared" si="218"/>
        <v>卢祥</v>
      </c>
      <c r="AU185" s="26">
        <f t="shared" si="272"/>
        <v>1.8</v>
      </c>
      <c r="AV185" s="18" t="str">
        <f t="shared" si="219"/>
        <v>12</v>
      </c>
      <c r="AW185" s="18" t="str">
        <f t="shared" si="220"/>
        <v>朱霞</v>
      </c>
      <c r="AX185" s="26">
        <f t="shared" si="251"/>
        <v>2.6999999999999997</v>
      </c>
      <c r="AY185" s="18" t="str">
        <f t="shared" si="221"/>
        <v>黄金华</v>
      </c>
      <c r="AZ185" s="26">
        <f t="shared" si="192"/>
        <v>2.6999999999999997</v>
      </c>
      <c r="BA185" s="18" t="str">
        <f t="shared" si="222"/>
        <v>程长寿</v>
      </c>
      <c r="BB185" s="26">
        <f t="shared" si="273"/>
        <v>0</v>
      </c>
      <c r="BC185" s="18" t="str">
        <f t="shared" si="223"/>
        <v>兰阿布</v>
      </c>
      <c r="BD185" s="26">
        <f t="shared" si="274"/>
        <v>0</v>
      </c>
      <c r="BE185" s="18" t="str">
        <f t="shared" si="224"/>
        <v>郑富全</v>
      </c>
      <c r="BF185" s="26">
        <f t="shared" si="275"/>
        <v>2.7</v>
      </c>
      <c r="BG185" s="18" t="str">
        <f t="shared" si="225"/>
        <v>卢祥</v>
      </c>
      <c r="BH185" s="26">
        <f t="shared" si="276"/>
        <v>2.7</v>
      </c>
      <c r="BI185" s="18">
        <f t="shared" si="226"/>
        <v>12</v>
      </c>
      <c r="BJ185" s="18" t="str">
        <f t="shared" si="227"/>
        <v>朱霞</v>
      </c>
      <c r="BK185" s="26">
        <f t="shared" si="252"/>
        <v>2.6999999999999997</v>
      </c>
      <c r="BL185" s="18" t="str">
        <f t="shared" si="228"/>
        <v>黄金华</v>
      </c>
      <c r="BM185" s="26">
        <f t="shared" si="193"/>
        <v>2.6999999999999997</v>
      </c>
      <c r="BN185" s="18" t="str">
        <f t="shared" si="229"/>
        <v>程长寿</v>
      </c>
      <c r="BO185" s="26">
        <f t="shared" si="277"/>
        <v>0</v>
      </c>
      <c r="BP185" s="18" t="str">
        <f t="shared" si="230"/>
        <v>兰阿布</v>
      </c>
      <c r="BQ185" s="26">
        <f t="shared" si="278"/>
        <v>0</v>
      </c>
      <c r="BR185" s="18" t="str">
        <f t="shared" si="231"/>
        <v>郑富全</v>
      </c>
      <c r="BS185" s="26">
        <f t="shared" si="279"/>
        <v>2.7</v>
      </c>
      <c r="BT185" s="18" t="str">
        <f t="shared" si="232"/>
        <v>卢祥</v>
      </c>
      <c r="BU185" s="26">
        <f t="shared" si="280"/>
        <v>2.7</v>
      </c>
      <c r="BV185" s="18">
        <f t="shared" si="233"/>
        <v>12</v>
      </c>
      <c r="BW185" s="18" t="str">
        <f t="shared" si="234"/>
        <v>朱霞</v>
      </c>
      <c r="BX185" s="26">
        <f t="shared" si="253"/>
        <v>4.5</v>
      </c>
      <c r="BY185" s="18" t="str">
        <f t="shared" si="235"/>
        <v>黄金华</v>
      </c>
      <c r="BZ185" s="26">
        <f t="shared" si="254"/>
        <v>4.5</v>
      </c>
      <c r="CA185" s="18" t="str">
        <f t="shared" si="236"/>
        <v>程长寿</v>
      </c>
      <c r="CB185" s="26">
        <f t="shared" si="255"/>
        <v>0</v>
      </c>
      <c r="CC185" s="18" t="str">
        <f t="shared" si="237"/>
        <v>兰阿布</v>
      </c>
      <c r="CD185" s="26">
        <f t="shared" si="256"/>
        <v>0</v>
      </c>
      <c r="CE185" s="18" t="str">
        <f t="shared" si="238"/>
        <v>郑富全</v>
      </c>
      <c r="CF185" s="26">
        <f t="shared" si="257"/>
        <v>4.5</v>
      </c>
      <c r="CG185" s="18" t="str">
        <f t="shared" si="239"/>
        <v>卢祥</v>
      </c>
      <c r="CH185" s="26">
        <f t="shared" si="258"/>
        <v>4.5</v>
      </c>
      <c r="CI185" s="18">
        <f t="shared" si="240"/>
        <v>12</v>
      </c>
      <c r="CJ185" s="18" t="str">
        <f t="shared" si="241"/>
        <v>朱霞</v>
      </c>
      <c r="CK185" s="26">
        <f t="shared" si="259"/>
        <v>4.5</v>
      </c>
      <c r="CL185" s="18" t="str">
        <f t="shared" si="242"/>
        <v>黄金华</v>
      </c>
      <c r="CM185" s="26">
        <f t="shared" si="260"/>
        <v>4.5</v>
      </c>
      <c r="CN185" s="18" t="str">
        <f t="shared" si="243"/>
        <v>程长寿</v>
      </c>
      <c r="CO185" s="26">
        <f t="shared" si="261"/>
        <v>0</v>
      </c>
      <c r="CP185" s="18" t="str">
        <f t="shared" si="244"/>
        <v>兰阿布</v>
      </c>
      <c r="CQ185" s="26">
        <f t="shared" si="262"/>
        <v>0</v>
      </c>
      <c r="CR185" s="18" t="str">
        <f t="shared" si="245"/>
        <v>郑富全</v>
      </c>
      <c r="CS185" s="26">
        <f t="shared" si="263"/>
        <v>4.5</v>
      </c>
      <c r="CT185" s="18" t="str">
        <f t="shared" si="246"/>
        <v>卢祥</v>
      </c>
      <c r="CU185" s="26">
        <f t="shared" si="264"/>
        <v>4.5</v>
      </c>
    </row>
    <row r="186" spans="1:99" s="2" customFormat="1" ht="15.75">
      <c r="A186" s="42" t="s">
        <v>918</v>
      </c>
      <c r="B186" s="65" t="s">
        <v>362</v>
      </c>
      <c r="C186" s="59" t="s">
        <v>44</v>
      </c>
      <c r="D186" s="9" t="s">
        <v>8</v>
      </c>
      <c r="E186" s="8" t="str">
        <f t="shared" si="194"/>
        <v/>
      </c>
      <c r="F186" s="9" t="str">
        <f t="shared" si="195"/>
        <v/>
      </c>
      <c r="G186" s="10" t="str">
        <f t="shared" si="196"/>
        <v/>
      </c>
      <c r="H186" s="10">
        <f t="shared" si="197"/>
        <v>107</v>
      </c>
      <c r="I186" s="10">
        <f t="shared" si="198"/>
        <v>72</v>
      </c>
      <c r="J186" s="10">
        <f t="shared" si="199"/>
        <v>72</v>
      </c>
      <c r="K186" s="16">
        <f t="shared" si="200"/>
        <v>37</v>
      </c>
      <c r="L186" s="10">
        <f t="shared" si="201"/>
        <v>66</v>
      </c>
      <c r="M186" s="10">
        <f t="shared" si="202"/>
        <v>75</v>
      </c>
      <c r="N186" s="10">
        <f t="shared" si="203"/>
        <v>429</v>
      </c>
      <c r="O186" s="17" t="str">
        <f t="shared" si="204"/>
        <v/>
      </c>
      <c r="P186" s="18">
        <f>IF($D186="理科",IF(AND($N186&gt;=分数线!$C$2,$H186&gt;=分数线!$D$2),36,IF($H186&gt;=分数线!$D$2,18,0)),IF($D186="文科",IF(AND($N186&gt;=分数线!$C$3,$H186&gt;=分数线!$D$3),36,IF($H186&gt;=分数线!$D$3,18,0))))</f>
        <v>18</v>
      </c>
      <c r="Q186" s="18">
        <f>IF($D186="理科",IF(AND($N186&gt;=分数线!$C$2,I186&gt;=分数线!$E$2),36,IF(I186&gt;=分数线!$E$2,18,0)),IF($D186="文科",IF(AND($N186&gt;=分数线!$C$3,I186&gt;=分数线!$E$3),36,IF(I186&gt;=分数线!$E$3,18,0))))</f>
        <v>0</v>
      </c>
      <c r="R186" s="18">
        <f>IF($D186="理科",IF(AND($N186&gt;=分数线!$C$2,J186&gt;=分数线!$F$2),36,IF(J186&gt;=分数线!$F$2,18,0)),IF($D186="文科",IF(AND($N186&gt;=分数线!$C$3,J186&gt;=分数线!$F$3),36,IF(J186&gt;=分数线!$F$3,18,0))))</f>
        <v>0</v>
      </c>
      <c r="S186" s="18">
        <f>IF($D186="理科",IF(AND($N186&gt;=分数线!$C$2,K186&gt;=分数线!$G$2),36,IF(K186&gt;=分数线!$G$2,18,0)),IF($D186="文科",IF(AND($N186&gt;=分数线!$C$3,K186&gt;=分数线!$G$3),36,IF(K186&gt;=分数线!$G$3,18,0))))</f>
        <v>0</v>
      </c>
      <c r="T186" s="18">
        <f>IF($D186="理科",IF(AND($N186&gt;=分数线!$C$2,L186&gt;=分数线!$H$2),36,IF(L186&gt;=分数线!$H$2,18,0)),IF($D186="文科",IF(AND($N186&gt;=分数线!$C$3,L186&gt;=分数线!$H$3),36,IF(L186&gt;=分数线!$H$3,18,0))))</f>
        <v>18</v>
      </c>
      <c r="U186" s="18">
        <f>IF($D186="理科",IF(AND($N186&gt;=分数线!$C$2,M186&gt;=分数线!$I$2),36,IF(M186&gt;=分数线!$I$2,18,0)),IF($D186="文科",IF(AND($N186&gt;=分数线!$C$3,M186&gt;=分数线!$I$3),36,IF(M186&gt;=分数线!$I$3,18,0))))</f>
        <v>18</v>
      </c>
      <c r="V186" s="18">
        <f t="shared" si="205"/>
        <v>6</v>
      </c>
      <c r="W186" s="18" t="str">
        <f t="shared" si="206"/>
        <v>阙丽萍</v>
      </c>
      <c r="X186" s="26">
        <f t="shared" si="247"/>
        <v>1.8</v>
      </c>
      <c r="Y186" s="18" t="str">
        <f t="shared" si="207"/>
        <v>李希</v>
      </c>
      <c r="Z186" s="26">
        <f t="shared" si="248"/>
        <v>0</v>
      </c>
      <c r="AA186" s="18" t="str">
        <f t="shared" si="208"/>
        <v>达娃央初</v>
      </c>
      <c r="AB186" s="26">
        <f t="shared" si="265"/>
        <v>0</v>
      </c>
      <c r="AC186" s="18" t="str">
        <f t="shared" si="209"/>
        <v>兰阿布</v>
      </c>
      <c r="AD186" s="26">
        <f t="shared" si="266"/>
        <v>0</v>
      </c>
      <c r="AE186" s="18" t="str">
        <f t="shared" si="210"/>
        <v>陈文惠</v>
      </c>
      <c r="AF186" s="26">
        <f t="shared" si="267"/>
        <v>1.8</v>
      </c>
      <c r="AG186" s="18" t="str">
        <f t="shared" si="211"/>
        <v>卢祥</v>
      </c>
      <c r="AH186" s="26">
        <f t="shared" si="268"/>
        <v>1.8</v>
      </c>
      <c r="AI186" s="18" t="str">
        <f t="shared" si="212"/>
        <v>6</v>
      </c>
      <c r="AJ186" s="18" t="str">
        <f t="shared" si="213"/>
        <v>阙丽萍</v>
      </c>
      <c r="AK186" s="26">
        <f t="shared" si="249"/>
        <v>1.8</v>
      </c>
      <c r="AL186" s="18" t="str">
        <f t="shared" si="214"/>
        <v>李希</v>
      </c>
      <c r="AM186" s="26">
        <f t="shared" si="250"/>
        <v>0</v>
      </c>
      <c r="AN186" s="18" t="str">
        <f t="shared" si="215"/>
        <v>达娃央初</v>
      </c>
      <c r="AO186" s="26">
        <f t="shared" si="269"/>
        <v>0</v>
      </c>
      <c r="AP186" s="18" t="str">
        <f t="shared" si="216"/>
        <v>兰阿布</v>
      </c>
      <c r="AQ186" s="26">
        <f t="shared" si="270"/>
        <v>0</v>
      </c>
      <c r="AR186" s="18" t="str">
        <f t="shared" si="217"/>
        <v>陈文惠</v>
      </c>
      <c r="AS186" s="26">
        <f t="shared" si="271"/>
        <v>1.8</v>
      </c>
      <c r="AT186" s="18" t="str">
        <f t="shared" si="218"/>
        <v>卢祥</v>
      </c>
      <c r="AU186" s="26">
        <f t="shared" si="272"/>
        <v>1.8</v>
      </c>
      <c r="AV186" s="18" t="str">
        <f t="shared" si="219"/>
        <v>6</v>
      </c>
      <c r="AW186" s="18" t="str">
        <f t="shared" si="220"/>
        <v>阙丽萍</v>
      </c>
      <c r="AX186" s="26">
        <f t="shared" si="251"/>
        <v>2.6999999999999997</v>
      </c>
      <c r="AY186" s="18" t="str">
        <f t="shared" si="221"/>
        <v>李希</v>
      </c>
      <c r="AZ186" s="26">
        <f t="shared" si="192"/>
        <v>0</v>
      </c>
      <c r="BA186" s="18" t="str">
        <f t="shared" si="222"/>
        <v>谢斌</v>
      </c>
      <c r="BB186" s="26">
        <f t="shared" si="273"/>
        <v>0</v>
      </c>
      <c r="BC186" s="18" t="str">
        <f t="shared" si="223"/>
        <v>高贵勇</v>
      </c>
      <c r="BD186" s="26">
        <f t="shared" si="274"/>
        <v>0</v>
      </c>
      <c r="BE186" s="18" t="str">
        <f t="shared" si="224"/>
        <v>陈文惠</v>
      </c>
      <c r="BF186" s="26">
        <f t="shared" si="275"/>
        <v>2.7</v>
      </c>
      <c r="BG186" s="18" t="str">
        <f t="shared" si="225"/>
        <v>卢祥</v>
      </c>
      <c r="BH186" s="26">
        <f t="shared" si="276"/>
        <v>2.7</v>
      </c>
      <c r="BI186" s="18">
        <f t="shared" si="226"/>
        <v>6</v>
      </c>
      <c r="BJ186" s="18" t="str">
        <f t="shared" si="227"/>
        <v>阙丽萍</v>
      </c>
      <c r="BK186" s="26">
        <f t="shared" si="252"/>
        <v>2.6999999999999997</v>
      </c>
      <c r="BL186" s="18" t="str">
        <f t="shared" si="228"/>
        <v>李希</v>
      </c>
      <c r="BM186" s="26">
        <f t="shared" si="193"/>
        <v>0</v>
      </c>
      <c r="BN186" s="18" t="str">
        <f t="shared" si="229"/>
        <v>达娃央初</v>
      </c>
      <c r="BO186" s="26">
        <f t="shared" si="277"/>
        <v>0</v>
      </c>
      <c r="BP186" s="18" t="str">
        <f t="shared" si="230"/>
        <v>高贵勇</v>
      </c>
      <c r="BQ186" s="26">
        <f t="shared" si="278"/>
        <v>0</v>
      </c>
      <c r="BR186" s="18" t="str">
        <f t="shared" si="231"/>
        <v>陈文惠</v>
      </c>
      <c r="BS186" s="26">
        <f t="shared" si="279"/>
        <v>2.7</v>
      </c>
      <c r="BT186" s="18" t="str">
        <f t="shared" si="232"/>
        <v>卢祥</v>
      </c>
      <c r="BU186" s="26">
        <f t="shared" si="280"/>
        <v>2.7</v>
      </c>
      <c r="BV186" s="18">
        <f t="shared" si="233"/>
        <v>6</v>
      </c>
      <c r="BW186" s="18" t="str">
        <f t="shared" si="234"/>
        <v>阙丽萍</v>
      </c>
      <c r="BX186" s="26">
        <f t="shared" si="253"/>
        <v>4.5</v>
      </c>
      <c r="BY186" s="18" t="str">
        <f t="shared" si="235"/>
        <v>李希</v>
      </c>
      <c r="BZ186" s="26">
        <f t="shared" si="254"/>
        <v>0</v>
      </c>
      <c r="CA186" s="18" t="str">
        <f t="shared" si="236"/>
        <v>兰卡布尺</v>
      </c>
      <c r="CB186" s="26">
        <f t="shared" si="255"/>
        <v>0</v>
      </c>
      <c r="CC186" s="18" t="str">
        <f t="shared" si="237"/>
        <v>高贵勇</v>
      </c>
      <c r="CD186" s="26">
        <f t="shared" si="256"/>
        <v>0</v>
      </c>
      <c r="CE186" s="18" t="str">
        <f t="shared" si="238"/>
        <v>陈文惠</v>
      </c>
      <c r="CF186" s="26">
        <f t="shared" si="257"/>
        <v>4.5</v>
      </c>
      <c r="CG186" s="18" t="str">
        <f t="shared" si="239"/>
        <v>杨建</v>
      </c>
      <c r="CH186" s="26">
        <f t="shared" si="258"/>
        <v>4.5</v>
      </c>
      <c r="CI186" s="18">
        <f t="shared" si="240"/>
        <v>6</v>
      </c>
      <c r="CJ186" s="18" t="str">
        <f t="shared" si="241"/>
        <v>阙丽萍</v>
      </c>
      <c r="CK186" s="26">
        <f t="shared" si="259"/>
        <v>4.5</v>
      </c>
      <c r="CL186" s="18" t="str">
        <f t="shared" si="242"/>
        <v>李希</v>
      </c>
      <c r="CM186" s="26">
        <f t="shared" si="260"/>
        <v>0</v>
      </c>
      <c r="CN186" s="18" t="str">
        <f t="shared" si="243"/>
        <v>兰卡布尺</v>
      </c>
      <c r="CO186" s="26">
        <f t="shared" si="261"/>
        <v>0</v>
      </c>
      <c r="CP186" s="18" t="str">
        <f t="shared" si="244"/>
        <v>高贵勇</v>
      </c>
      <c r="CQ186" s="26">
        <f t="shared" si="262"/>
        <v>0</v>
      </c>
      <c r="CR186" s="18" t="str">
        <f t="shared" si="245"/>
        <v>杨建</v>
      </c>
      <c r="CS186" s="26">
        <f t="shared" si="263"/>
        <v>4.5</v>
      </c>
      <c r="CT186" s="18" t="str">
        <f t="shared" si="246"/>
        <v>杨建</v>
      </c>
      <c r="CU186" s="26">
        <f t="shared" si="264"/>
        <v>4.5</v>
      </c>
    </row>
    <row r="187" spans="1:99" s="2" customFormat="1" ht="15.75">
      <c r="A187" s="42" t="s">
        <v>919</v>
      </c>
      <c r="B187" s="40" t="s">
        <v>363</v>
      </c>
      <c r="C187" s="59" t="s">
        <v>44</v>
      </c>
      <c r="D187" s="9" t="s">
        <v>8</v>
      </c>
      <c r="E187" s="8" t="str">
        <f t="shared" si="194"/>
        <v/>
      </c>
      <c r="F187" s="9">
        <f t="shared" si="195"/>
        <v>0.2</v>
      </c>
      <c r="G187" s="10" t="str">
        <f t="shared" si="196"/>
        <v/>
      </c>
      <c r="H187" s="10">
        <f t="shared" si="197"/>
        <v>96</v>
      </c>
      <c r="I187" s="10">
        <f t="shared" si="198"/>
        <v>66</v>
      </c>
      <c r="J187" s="10">
        <f t="shared" si="199"/>
        <v>93</v>
      </c>
      <c r="K187" s="16">
        <f t="shared" si="200"/>
        <v>48</v>
      </c>
      <c r="L187" s="10">
        <f t="shared" si="201"/>
        <v>62</v>
      </c>
      <c r="M187" s="10">
        <f t="shared" si="202"/>
        <v>63.5</v>
      </c>
      <c r="N187" s="10">
        <f t="shared" si="203"/>
        <v>429</v>
      </c>
      <c r="O187" s="17" t="str">
        <f t="shared" si="204"/>
        <v/>
      </c>
      <c r="P187" s="18">
        <f>IF($D187="理科",IF(AND($N187&gt;=分数线!$C$2,$H187&gt;=分数线!$D$2),36,IF($H187&gt;=分数线!$D$2,18,0)),IF($D187="文科",IF(AND($N187&gt;=分数线!$C$3,$H187&gt;=分数线!$D$3),36,IF($H187&gt;=分数线!$D$3,18,0))))</f>
        <v>0</v>
      </c>
      <c r="Q187" s="18">
        <f>IF($D187="理科",IF(AND($N187&gt;=分数线!$C$2,I187&gt;=分数线!$E$2),36,IF(I187&gt;=分数线!$E$2,18,0)),IF($D187="文科",IF(AND($N187&gt;=分数线!$C$3,I187&gt;=分数线!$E$3),36,IF(I187&gt;=分数线!$E$3,18,0))))</f>
        <v>0</v>
      </c>
      <c r="R187" s="18">
        <f>IF($D187="理科",IF(AND($N187&gt;=分数线!$C$2,J187&gt;=分数线!$F$2),36,IF(J187&gt;=分数线!$F$2,18,0)),IF($D187="文科",IF(AND($N187&gt;=分数线!$C$3,J187&gt;=分数线!$F$3),36,IF(J187&gt;=分数线!$F$3,18,0))))</f>
        <v>18</v>
      </c>
      <c r="S187" s="18">
        <f>IF($D187="理科",IF(AND($N187&gt;=分数线!$C$2,K187&gt;=分数线!$G$2),36,IF(K187&gt;=分数线!$G$2,18,0)),IF($D187="文科",IF(AND($N187&gt;=分数线!$C$3,K187&gt;=分数线!$G$3),36,IF(K187&gt;=分数线!$G$3,18,0))))</f>
        <v>0</v>
      </c>
      <c r="T187" s="18">
        <f>IF($D187="理科",IF(AND($N187&gt;=分数线!$C$2,L187&gt;=分数线!$H$2),36,IF(L187&gt;=分数线!$H$2,18,0)),IF($D187="文科",IF(AND($N187&gt;=分数线!$C$3,L187&gt;=分数线!$H$3),36,IF(L187&gt;=分数线!$H$3,18,0))))</f>
        <v>18</v>
      </c>
      <c r="U187" s="18">
        <f>IF($D187="理科",IF(AND($N187&gt;=分数线!$C$2,M187&gt;=分数线!$I$2),36,IF(M187&gt;=分数线!$I$2,18,0)),IF($D187="文科",IF(AND($N187&gt;=分数线!$C$3,M187&gt;=分数线!$I$3),36,IF(M187&gt;=分数线!$I$3,18,0))))</f>
        <v>0</v>
      </c>
      <c r="V187" s="18">
        <f t="shared" si="205"/>
        <v>9</v>
      </c>
      <c r="W187" s="18" t="str">
        <f t="shared" si="206"/>
        <v>张玉婷</v>
      </c>
      <c r="X187" s="26">
        <f t="shared" si="247"/>
        <v>0</v>
      </c>
      <c r="Y187" s="18" t="str">
        <f t="shared" si="207"/>
        <v>周军</v>
      </c>
      <c r="Z187" s="26">
        <f t="shared" si="248"/>
        <v>0</v>
      </c>
      <c r="AA187" s="18" t="str">
        <f t="shared" si="208"/>
        <v>程长寿</v>
      </c>
      <c r="AB187" s="26">
        <f t="shared" si="265"/>
        <v>1.8</v>
      </c>
      <c r="AC187" s="18" t="str">
        <f t="shared" si="209"/>
        <v>王志强</v>
      </c>
      <c r="AD187" s="26">
        <f t="shared" si="266"/>
        <v>0</v>
      </c>
      <c r="AE187" s="18" t="str">
        <f t="shared" si="210"/>
        <v>郑富全</v>
      </c>
      <c r="AF187" s="26">
        <f t="shared" si="267"/>
        <v>1.8</v>
      </c>
      <c r="AG187" s="18" t="str">
        <f t="shared" si="211"/>
        <v>卢祥</v>
      </c>
      <c r="AH187" s="26">
        <f t="shared" si="268"/>
        <v>0</v>
      </c>
      <c r="AI187" s="18" t="str">
        <f t="shared" si="212"/>
        <v>9</v>
      </c>
      <c r="AJ187" s="18" t="str">
        <f t="shared" si="213"/>
        <v>张玉婷</v>
      </c>
      <c r="AK187" s="26">
        <f t="shared" si="249"/>
        <v>0</v>
      </c>
      <c r="AL187" s="18" t="str">
        <f t="shared" si="214"/>
        <v>周军</v>
      </c>
      <c r="AM187" s="26">
        <f t="shared" si="250"/>
        <v>0</v>
      </c>
      <c r="AN187" s="18" t="str">
        <f t="shared" si="215"/>
        <v>程长寿</v>
      </c>
      <c r="AO187" s="26">
        <f t="shared" si="269"/>
        <v>1.8</v>
      </c>
      <c r="AP187" s="18" t="str">
        <f t="shared" si="216"/>
        <v>王志强</v>
      </c>
      <c r="AQ187" s="26">
        <f t="shared" si="270"/>
        <v>0</v>
      </c>
      <c r="AR187" s="18" t="str">
        <f t="shared" si="217"/>
        <v>郑富全</v>
      </c>
      <c r="AS187" s="26">
        <f t="shared" si="271"/>
        <v>1.8</v>
      </c>
      <c r="AT187" s="18" t="str">
        <f t="shared" si="218"/>
        <v>卢祥</v>
      </c>
      <c r="AU187" s="26">
        <f t="shared" si="272"/>
        <v>0</v>
      </c>
      <c r="AV187" s="18" t="str">
        <f t="shared" si="219"/>
        <v>9</v>
      </c>
      <c r="AW187" s="18" t="str">
        <f t="shared" si="220"/>
        <v>张玉婷</v>
      </c>
      <c r="AX187" s="26">
        <f t="shared" si="251"/>
        <v>0</v>
      </c>
      <c r="AY187" s="18" t="str">
        <f t="shared" si="221"/>
        <v>周军</v>
      </c>
      <c r="AZ187" s="26">
        <f t="shared" si="192"/>
        <v>0</v>
      </c>
      <c r="BA187" s="18" t="str">
        <f t="shared" si="222"/>
        <v>廖云虹</v>
      </c>
      <c r="BB187" s="26">
        <f t="shared" si="273"/>
        <v>2.7</v>
      </c>
      <c r="BC187" s="18" t="str">
        <f t="shared" si="223"/>
        <v>郑永朝</v>
      </c>
      <c r="BD187" s="26">
        <f t="shared" si="274"/>
        <v>0</v>
      </c>
      <c r="BE187" s="18" t="str">
        <f t="shared" si="224"/>
        <v>郑富全</v>
      </c>
      <c r="BF187" s="26">
        <f t="shared" si="275"/>
        <v>2.7</v>
      </c>
      <c r="BG187" s="18" t="str">
        <f t="shared" si="225"/>
        <v>卢祥</v>
      </c>
      <c r="BH187" s="26">
        <f t="shared" si="276"/>
        <v>0</v>
      </c>
      <c r="BI187" s="18">
        <f t="shared" si="226"/>
        <v>9</v>
      </c>
      <c r="BJ187" s="18" t="str">
        <f t="shared" si="227"/>
        <v>张玉婷</v>
      </c>
      <c r="BK187" s="26">
        <f t="shared" si="252"/>
        <v>0</v>
      </c>
      <c r="BL187" s="18" t="str">
        <f t="shared" si="228"/>
        <v>黄金华</v>
      </c>
      <c r="BM187" s="26">
        <f t="shared" si="193"/>
        <v>0</v>
      </c>
      <c r="BN187" s="18" t="str">
        <f t="shared" si="229"/>
        <v>廖云虹</v>
      </c>
      <c r="BO187" s="26">
        <f t="shared" si="277"/>
        <v>2.7</v>
      </c>
      <c r="BP187" s="18" t="str">
        <f t="shared" si="230"/>
        <v>王玉强</v>
      </c>
      <c r="BQ187" s="26">
        <f t="shared" si="278"/>
        <v>0</v>
      </c>
      <c r="BR187" s="18" t="str">
        <f t="shared" si="231"/>
        <v>郑富全</v>
      </c>
      <c r="BS187" s="26">
        <f t="shared" si="279"/>
        <v>2.7</v>
      </c>
      <c r="BT187" s="18" t="str">
        <f t="shared" si="232"/>
        <v>卢祥</v>
      </c>
      <c r="BU187" s="26">
        <f t="shared" si="280"/>
        <v>0</v>
      </c>
      <c r="BV187" s="18">
        <f t="shared" si="233"/>
        <v>9</v>
      </c>
      <c r="BW187" s="18" t="str">
        <f t="shared" si="234"/>
        <v>张玉婷</v>
      </c>
      <c r="BX187" s="26">
        <f t="shared" si="253"/>
        <v>0</v>
      </c>
      <c r="BY187" s="18" t="str">
        <f t="shared" si="235"/>
        <v>黄金华</v>
      </c>
      <c r="BZ187" s="26">
        <f t="shared" si="254"/>
        <v>0</v>
      </c>
      <c r="CA187" s="18" t="str">
        <f t="shared" si="236"/>
        <v>廖云虹</v>
      </c>
      <c r="CB187" s="26">
        <f t="shared" si="255"/>
        <v>4.5</v>
      </c>
      <c r="CC187" s="18" t="str">
        <f t="shared" si="237"/>
        <v>高贵勇</v>
      </c>
      <c r="CD187" s="26">
        <f t="shared" si="256"/>
        <v>0</v>
      </c>
      <c r="CE187" s="18" t="str">
        <f t="shared" si="238"/>
        <v>刘厚江</v>
      </c>
      <c r="CF187" s="26">
        <f t="shared" si="257"/>
        <v>4.5</v>
      </c>
      <c r="CG187" s="18" t="str">
        <f t="shared" si="239"/>
        <v>卢祥</v>
      </c>
      <c r="CH187" s="26">
        <f t="shared" si="258"/>
        <v>0</v>
      </c>
      <c r="CI187" s="18">
        <f t="shared" si="240"/>
        <v>9</v>
      </c>
      <c r="CJ187" s="18" t="str">
        <f t="shared" si="241"/>
        <v>张玉婷</v>
      </c>
      <c r="CK187" s="26">
        <f t="shared" si="259"/>
        <v>0</v>
      </c>
      <c r="CL187" s="18" t="str">
        <f t="shared" si="242"/>
        <v>黄金华</v>
      </c>
      <c r="CM187" s="26">
        <f t="shared" si="260"/>
        <v>0</v>
      </c>
      <c r="CN187" s="18" t="str">
        <f t="shared" si="243"/>
        <v>廖云虹</v>
      </c>
      <c r="CO187" s="26">
        <f t="shared" si="261"/>
        <v>4.5</v>
      </c>
      <c r="CP187" s="18" t="str">
        <f t="shared" si="244"/>
        <v>高贵勇</v>
      </c>
      <c r="CQ187" s="26">
        <f t="shared" si="262"/>
        <v>0</v>
      </c>
      <c r="CR187" s="18" t="str">
        <f t="shared" si="245"/>
        <v>刘厚江</v>
      </c>
      <c r="CS187" s="26">
        <f t="shared" si="263"/>
        <v>4.5</v>
      </c>
      <c r="CT187" s="18" t="str">
        <f t="shared" si="246"/>
        <v>卢祥</v>
      </c>
      <c r="CU187" s="26">
        <f t="shared" si="264"/>
        <v>0</v>
      </c>
    </row>
    <row r="188" spans="1:99" s="2" customFormat="1" ht="15.75">
      <c r="A188" s="42" t="s">
        <v>920</v>
      </c>
      <c r="B188" s="40" t="s">
        <v>364</v>
      </c>
      <c r="C188" s="59" t="s">
        <v>44</v>
      </c>
      <c r="D188" s="9" t="s">
        <v>8</v>
      </c>
      <c r="E188" s="8" t="str">
        <f t="shared" si="194"/>
        <v/>
      </c>
      <c r="F188" s="9">
        <f t="shared" si="195"/>
        <v>0.2</v>
      </c>
      <c r="G188" s="10" t="str">
        <f t="shared" si="196"/>
        <v/>
      </c>
      <c r="H188" s="10">
        <f t="shared" si="197"/>
        <v>114</v>
      </c>
      <c r="I188" s="10">
        <f t="shared" si="198"/>
        <v>78</v>
      </c>
      <c r="J188" s="10">
        <f t="shared" si="199"/>
        <v>64</v>
      </c>
      <c r="K188" s="16">
        <f t="shared" si="200"/>
        <v>35</v>
      </c>
      <c r="L188" s="10">
        <f t="shared" si="201"/>
        <v>64</v>
      </c>
      <c r="M188" s="10">
        <f t="shared" si="202"/>
        <v>74</v>
      </c>
      <c r="N188" s="10">
        <f t="shared" si="203"/>
        <v>429</v>
      </c>
      <c r="O188" s="17" t="str">
        <f t="shared" si="204"/>
        <v/>
      </c>
      <c r="P188" s="18">
        <f>IF($D188="理科",IF(AND($N188&gt;=分数线!$C$2,$H188&gt;=分数线!$D$2),36,IF($H188&gt;=分数线!$D$2,18,0)),IF($D188="文科",IF(AND($N188&gt;=分数线!$C$3,$H188&gt;=分数线!$D$3),36,IF($H188&gt;=分数线!$D$3,18,0))))</f>
        <v>18</v>
      </c>
      <c r="Q188" s="18">
        <f>IF($D188="理科",IF(AND($N188&gt;=分数线!$C$2,I188&gt;=分数线!$E$2),36,IF(I188&gt;=分数线!$E$2,18,0)),IF($D188="文科",IF(AND($N188&gt;=分数线!$C$3,I188&gt;=分数线!$E$3),36,IF(I188&gt;=分数线!$E$3,18,0))))</f>
        <v>18</v>
      </c>
      <c r="R188" s="18">
        <f>IF($D188="理科",IF(AND($N188&gt;=分数线!$C$2,J188&gt;=分数线!$F$2),36,IF(J188&gt;=分数线!$F$2,18,0)),IF($D188="文科",IF(AND($N188&gt;=分数线!$C$3,J188&gt;=分数线!$F$3),36,IF(J188&gt;=分数线!$F$3,18,0))))</f>
        <v>0</v>
      </c>
      <c r="S188" s="18">
        <f>IF($D188="理科",IF(AND($N188&gt;=分数线!$C$2,K188&gt;=分数线!$G$2),36,IF(K188&gt;=分数线!$G$2,18,0)),IF($D188="文科",IF(AND($N188&gt;=分数线!$C$3,K188&gt;=分数线!$G$3),36,IF(K188&gt;=分数线!$G$3,18,0))))</f>
        <v>0</v>
      </c>
      <c r="T188" s="18">
        <f>IF($D188="理科",IF(AND($N188&gt;=分数线!$C$2,L188&gt;=分数线!$H$2),36,IF(L188&gt;=分数线!$H$2,18,0)),IF($D188="文科",IF(AND($N188&gt;=分数线!$C$3,L188&gt;=分数线!$H$3),36,IF(L188&gt;=分数线!$H$3,18,0))))</f>
        <v>18</v>
      </c>
      <c r="U188" s="18">
        <f>IF($D188="理科",IF(AND($N188&gt;=分数线!$C$2,M188&gt;=分数线!$I$2),36,IF(M188&gt;=分数线!$I$2,18,0)),IF($D188="文科",IF(AND($N188&gt;=分数线!$C$3,M188&gt;=分数线!$I$3),36,IF(M188&gt;=分数线!$I$3,18,0))))</f>
        <v>18</v>
      </c>
      <c r="V188" s="18">
        <f t="shared" si="205"/>
        <v>1</v>
      </c>
      <c r="W188" s="18" t="str">
        <f t="shared" si="206"/>
        <v>叶屏</v>
      </c>
      <c r="X188" s="26">
        <f t="shared" si="247"/>
        <v>1.8</v>
      </c>
      <c r="Y188" s="18" t="str">
        <f t="shared" si="207"/>
        <v>余玉红</v>
      </c>
      <c r="Z188" s="26">
        <f t="shared" si="248"/>
        <v>1.8</v>
      </c>
      <c r="AA188" s="18" t="str">
        <f t="shared" si="208"/>
        <v>胡昌燕</v>
      </c>
      <c r="AB188" s="26">
        <f t="shared" si="265"/>
        <v>0</v>
      </c>
      <c r="AC188" s="18" t="str">
        <f t="shared" si="209"/>
        <v>郑永朝</v>
      </c>
      <c r="AD188" s="26">
        <f t="shared" si="266"/>
        <v>0</v>
      </c>
      <c r="AE188" s="18" t="str">
        <f t="shared" si="210"/>
        <v>叶仁群</v>
      </c>
      <c r="AF188" s="26">
        <f t="shared" si="267"/>
        <v>1.8</v>
      </c>
      <c r="AG188" s="18" t="str">
        <f t="shared" si="211"/>
        <v>辜英琼</v>
      </c>
      <c r="AH188" s="26">
        <f t="shared" si="268"/>
        <v>1.8</v>
      </c>
      <c r="AI188" s="18" t="str">
        <f t="shared" si="212"/>
        <v>11</v>
      </c>
      <c r="AJ188" s="18" t="str">
        <f t="shared" si="213"/>
        <v>张玉婷</v>
      </c>
      <c r="AK188" s="26">
        <f t="shared" si="249"/>
        <v>1.8</v>
      </c>
      <c r="AL188" s="18" t="str">
        <f t="shared" si="214"/>
        <v>胡付松</v>
      </c>
      <c r="AM188" s="26">
        <f t="shared" si="250"/>
        <v>1.8</v>
      </c>
      <c r="AN188" s="18" t="str">
        <f t="shared" si="215"/>
        <v>向翠琳</v>
      </c>
      <c r="AO188" s="26">
        <f t="shared" si="269"/>
        <v>0</v>
      </c>
      <c r="AP188" s="18" t="str">
        <f t="shared" si="216"/>
        <v>郑永朝</v>
      </c>
      <c r="AQ188" s="26">
        <f t="shared" si="270"/>
        <v>0</v>
      </c>
      <c r="AR188" s="18" t="str">
        <f t="shared" si="217"/>
        <v>叶仁群</v>
      </c>
      <c r="AS188" s="26">
        <f t="shared" si="271"/>
        <v>1.8</v>
      </c>
      <c r="AT188" s="18" t="str">
        <f t="shared" si="218"/>
        <v>辜英琼</v>
      </c>
      <c r="AU188" s="26">
        <f t="shared" si="272"/>
        <v>1.8</v>
      </c>
      <c r="AV188" s="18" t="str">
        <f t="shared" si="219"/>
        <v>11</v>
      </c>
      <c r="AW188" s="18" t="str">
        <f t="shared" si="220"/>
        <v>张玉婷</v>
      </c>
      <c r="AX188" s="26">
        <f t="shared" si="251"/>
        <v>2.6999999999999997</v>
      </c>
      <c r="AY188" s="18" t="str">
        <f t="shared" si="221"/>
        <v>胡付松</v>
      </c>
      <c r="AZ188" s="26">
        <f t="shared" si="192"/>
        <v>2.6999999999999997</v>
      </c>
      <c r="BA188" s="18" t="str">
        <f t="shared" si="222"/>
        <v>程长寿</v>
      </c>
      <c r="BB188" s="26">
        <f t="shared" si="273"/>
        <v>0</v>
      </c>
      <c r="BC188" s="18" t="str">
        <f t="shared" si="223"/>
        <v>郑永朝</v>
      </c>
      <c r="BD188" s="26">
        <f t="shared" si="274"/>
        <v>0</v>
      </c>
      <c r="BE188" s="18" t="str">
        <f t="shared" si="224"/>
        <v>叶仁群</v>
      </c>
      <c r="BF188" s="26">
        <f t="shared" si="275"/>
        <v>2.7</v>
      </c>
      <c r="BG188" s="18" t="str">
        <f t="shared" si="225"/>
        <v>杨建</v>
      </c>
      <c r="BH188" s="26">
        <f t="shared" si="276"/>
        <v>2.7</v>
      </c>
      <c r="BI188" s="18">
        <f t="shared" si="226"/>
        <v>11</v>
      </c>
      <c r="BJ188" s="18" t="str">
        <f t="shared" si="227"/>
        <v>张玉婷</v>
      </c>
      <c r="BK188" s="26">
        <f t="shared" si="252"/>
        <v>2.6999999999999997</v>
      </c>
      <c r="BL188" s="18" t="str">
        <f t="shared" si="228"/>
        <v>胡付松</v>
      </c>
      <c r="BM188" s="26">
        <f t="shared" si="193"/>
        <v>2.6999999999999997</v>
      </c>
      <c r="BN188" s="18" t="str">
        <f t="shared" si="229"/>
        <v>程长寿</v>
      </c>
      <c r="BO188" s="26">
        <f t="shared" si="277"/>
        <v>0</v>
      </c>
      <c r="BP188" s="18" t="str">
        <f t="shared" si="230"/>
        <v>郑永朝</v>
      </c>
      <c r="BQ188" s="26">
        <f t="shared" si="278"/>
        <v>0</v>
      </c>
      <c r="BR188" s="18" t="str">
        <f t="shared" si="231"/>
        <v>叶仁群</v>
      </c>
      <c r="BS188" s="26">
        <f t="shared" si="279"/>
        <v>2.7</v>
      </c>
      <c r="BT188" s="18" t="str">
        <f t="shared" si="232"/>
        <v>田友米</v>
      </c>
      <c r="BU188" s="26">
        <f t="shared" si="280"/>
        <v>2.7</v>
      </c>
      <c r="BV188" s="18">
        <f t="shared" si="233"/>
        <v>11</v>
      </c>
      <c r="BW188" s="18" t="str">
        <f t="shared" si="234"/>
        <v>张玉婷</v>
      </c>
      <c r="BX188" s="26">
        <f t="shared" si="253"/>
        <v>4.5</v>
      </c>
      <c r="BY188" s="18" t="str">
        <f t="shared" si="235"/>
        <v>胡付松</v>
      </c>
      <c r="BZ188" s="26">
        <f t="shared" si="254"/>
        <v>4.5</v>
      </c>
      <c r="CA188" s="18" t="str">
        <f t="shared" si="236"/>
        <v>程长寿</v>
      </c>
      <c r="CB188" s="26">
        <f t="shared" si="255"/>
        <v>0</v>
      </c>
      <c r="CC188" s="18" t="str">
        <f t="shared" si="237"/>
        <v>王友春</v>
      </c>
      <c r="CD188" s="26">
        <f t="shared" si="256"/>
        <v>0</v>
      </c>
      <c r="CE188" s="18" t="str">
        <f t="shared" si="238"/>
        <v>叶仁群</v>
      </c>
      <c r="CF188" s="26">
        <f t="shared" si="257"/>
        <v>4.5</v>
      </c>
      <c r="CG188" s="18" t="str">
        <f t="shared" si="239"/>
        <v>田友米</v>
      </c>
      <c r="CH188" s="26">
        <f t="shared" si="258"/>
        <v>4.5</v>
      </c>
      <c r="CI188" s="18">
        <f t="shared" si="240"/>
        <v>11</v>
      </c>
      <c r="CJ188" s="18" t="str">
        <f t="shared" si="241"/>
        <v>张玉婷</v>
      </c>
      <c r="CK188" s="26">
        <f t="shared" si="259"/>
        <v>4.5</v>
      </c>
      <c r="CL188" s="18" t="str">
        <f t="shared" si="242"/>
        <v>胡付松</v>
      </c>
      <c r="CM188" s="26">
        <f t="shared" si="260"/>
        <v>4.5</v>
      </c>
      <c r="CN188" s="18" t="str">
        <f t="shared" si="243"/>
        <v>程长寿</v>
      </c>
      <c r="CO188" s="26">
        <f t="shared" si="261"/>
        <v>0</v>
      </c>
      <c r="CP188" s="18" t="str">
        <f t="shared" si="244"/>
        <v>王友春</v>
      </c>
      <c r="CQ188" s="26">
        <f t="shared" si="262"/>
        <v>0</v>
      </c>
      <c r="CR188" s="18" t="str">
        <f t="shared" si="245"/>
        <v>叶仁群</v>
      </c>
      <c r="CS188" s="26">
        <f t="shared" si="263"/>
        <v>4.5</v>
      </c>
      <c r="CT188" s="18" t="str">
        <f t="shared" si="246"/>
        <v>田友米</v>
      </c>
      <c r="CU188" s="26">
        <f t="shared" si="264"/>
        <v>4.5</v>
      </c>
    </row>
    <row r="189" spans="1:99" s="2" customFormat="1" ht="15.75">
      <c r="A189" s="42" t="s">
        <v>921</v>
      </c>
      <c r="B189" s="40" t="s">
        <v>365</v>
      </c>
      <c r="C189" s="59" t="s">
        <v>44</v>
      </c>
      <c r="D189" s="9" t="s">
        <v>8</v>
      </c>
      <c r="E189" s="8" t="str">
        <f t="shared" si="194"/>
        <v/>
      </c>
      <c r="F189" s="9">
        <f t="shared" si="195"/>
        <v>1</v>
      </c>
      <c r="G189" s="10" t="str">
        <f t="shared" si="196"/>
        <v/>
      </c>
      <c r="H189" s="10">
        <f t="shared" si="197"/>
        <v>111</v>
      </c>
      <c r="I189" s="10">
        <f t="shared" si="198"/>
        <v>58</v>
      </c>
      <c r="J189" s="10">
        <f t="shared" si="199"/>
        <v>104</v>
      </c>
      <c r="K189" s="16">
        <f t="shared" si="200"/>
        <v>36.5</v>
      </c>
      <c r="L189" s="10">
        <f t="shared" si="201"/>
        <v>60</v>
      </c>
      <c r="M189" s="10">
        <f t="shared" si="202"/>
        <v>59</v>
      </c>
      <c r="N189" s="10">
        <f t="shared" si="203"/>
        <v>429</v>
      </c>
      <c r="O189" s="17" t="str">
        <f t="shared" si="204"/>
        <v/>
      </c>
      <c r="P189" s="18">
        <f>IF($D189="理科",IF(AND($N189&gt;=分数线!$C$2,$H189&gt;=分数线!$D$2),36,IF($H189&gt;=分数线!$D$2,18,0)),IF($D189="文科",IF(AND($N189&gt;=分数线!$C$3,$H189&gt;=分数线!$D$3),36,IF($H189&gt;=分数线!$D$3,18,0))))</f>
        <v>18</v>
      </c>
      <c r="Q189" s="18">
        <f>IF($D189="理科",IF(AND($N189&gt;=分数线!$C$2,I189&gt;=分数线!$E$2),36,IF(I189&gt;=分数线!$E$2,18,0)),IF($D189="文科",IF(AND($N189&gt;=分数线!$C$3,I189&gt;=分数线!$E$3),36,IF(I189&gt;=分数线!$E$3,18,0))))</f>
        <v>0</v>
      </c>
      <c r="R189" s="18">
        <f>IF($D189="理科",IF(AND($N189&gt;=分数线!$C$2,J189&gt;=分数线!$F$2),36,IF(J189&gt;=分数线!$F$2,18,0)),IF($D189="文科",IF(AND($N189&gt;=分数线!$C$3,J189&gt;=分数线!$F$3),36,IF(J189&gt;=分数线!$F$3,18,0))))</f>
        <v>18</v>
      </c>
      <c r="S189" s="18">
        <f>IF($D189="理科",IF(AND($N189&gt;=分数线!$C$2,K189&gt;=分数线!$G$2),36,IF(K189&gt;=分数线!$G$2,18,0)),IF($D189="文科",IF(AND($N189&gt;=分数线!$C$3,K189&gt;=分数线!$G$3),36,IF(K189&gt;=分数线!$G$3,18,0))))</f>
        <v>0</v>
      </c>
      <c r="T189" s="18">
        <f>IF($D189="理科",IF(AND($N189&gt;=分数线!$C$2,L189&gt;=分数线!$H$2),36,IF(L189&gt;=分数线!$H$2,18,0)),IF($D189="文科",IF(AND($N189&gt;=分数线!$C$3,L189&gt;=分数线!$H$3),36,IF(L189&gt;=分数线!$H$3,18,0))))</f>
        <v>18</v>
      </c>
      <c r="U189" s="18">
        <f>IF($D189="理科",IF(AND($N189&gt;=分数线!$C$2,M189&gt;=分数线!$I$2),36,IF(M189&gt;=分数线!$I$2,18,0)),IF($D189="文科",IF(AND($N189&gt;=分数线!$C$3,M189&gt;=分数线!$I$3),36,IF(M189&gt;=分数线!$I$3,18,0))))</f>
        <v>0</v>
      </c>
      <c r="V189" s="18">
        <f t="shared" si="205"/>
        <v>12</v>
      </c>
      <c r="W189" s="18" t="str">
        <f t="shared" si="206"/>
        <v>何苗</v>
      </c>
      <c r="X189" s="26">
        <f t="shared" si="247"/>
        <v>1.8</v>
      </c>
      <c r="Y189" s="18" t="str">
        <f t="shared" si="207"/>
        <v>黄金华</v>
      </c>
      <c r="Z189" s="26">
        <f t="shared" si="248"/>
        <v>0</v>
      </c>
      <c r="AA189" s="18" t="str">
        <f t="shared" si="208"/>
        <v>程长寿</v>
      </c>
      <c r="AB189" s="26">
        <f t="shared" si="265"/>
        <v>1.8</v>
      </c>
      <c r="AC189" s="18" t="str">
        <f t="shared" si="209"/>
        <v>兰阿布</v>
      </c>
      <c r="AD189" s="26">
        <f t="shared" si="266"/>
        <v>0</v>
      </c>
      <c r="AE189" s="18" t="str">
        <f t="shared" si="210"/>
        <v>郑富全</v>
      </c>
      <c r="AF189" s="26">
        <f t="shared" si="267"/>
        <v>1.8</v>
      </c>
      <c r="AG189" s="18" t="str">
        <f t="shared" si="211"/>
        <v>卢祥</v>
      </c>
      <c r="AH189" s="26">
        <f t="shared" si="268"/>
        <v>0</v>
      </c>
      <c r="AI189" s="18" t="str">
        <f t="shared" si="212"/>
        <v>12</v>
      </c>
      <c r="AJ189" s="18" t="str">
        <f t="shared" si="213"/>
        <v>何苗</v>
      </c>
      <c r="AK189" s="26">
        <f t="shared" si="249"/>
        <v>1.8</v>
      </c>
      <c r="AL189" s="18" t="str">
        <f t="shared" si="214"/>
        <v>黄金华</v>
      </c>
      <c r="AM189" s="26">
        <f t="shared" si="250"/>
        <v>0</v>
      </c>
      <c r="AN189" s="18" t="str">
        <f t="shared" si="215"/>
        <v>程长寿</v>
      </c>
      <c r="AO189" s="26">
        <f t="shared" si="269"/>
        <v>1.8</v>
      </c>
      <c r="AP189" s="18" t="str">
        <f t="shared" si="216"/>
        <v>兰阿布</v>
      </c>
      <c r="AQ189" s="26">
        <f t="shared" si="270"/>
        <v>0</v>
      </c>
      <c r="AR189" s="18" t="str">
        <f t="shared" si="217"/>
        <v>郑富全</v>
      </c>
      <c r="AS189" s="26">
        <f t="shared" si="271"/>
        <v>1.8</v>
      </c>
      <c r="AT189" s="18" t="str">
        <f t="shared" si="218"/>
        <v>卢祥</v>
      </c>
      <c r="AU189" s="26">
        <f t="shared" si="272"/>
        <v>0</v>
      </c>
      <c r="AV189" s="18" t="str">
        <f t="shared" si="219"/>
        <v>12</v>
      </c>
      <c r="AW189" s="18" t="str">
        <f t="shared" si="220"/>
        <v>朱霞</v>
      </c>
      <c r="AX189" s="26">
        <f t="shared" si="251"/>
        <v>2.6999999999999997</v>
      </c>
      <c r="AY189" s="18" t="str">
        <f t="shared" si="221"/>
        <v>黄金华</v>
      </c>
      <c r="AZ189" s="26">
        <f t="shared" si="192"/>
        <v>0</v>
      </c>
      <c r="BA189" s="18" t="str">
        <f t="shared" si="222"/>
        <v>程长寿</v>
      </c>
      <c r="BB189" s="26">
        <f t="shared" si="273"/>
        <v>2.7</v>
      </c>
      <c r="BC189" s="18" t="str">
        <f t="shared" si="223"/>
        <v>兰阿布</v>
      </c>
      <c r="BD189" s="26">
        <f t="shared" si="274"/>
        <v>0</v>
      </c>
      <c r="BE189" s="18" t="str">
        <f t="shared" si="224"/>
        <v>郑富全</v>
      </c>
      <c r="BF189" s="26">
        <f t="shared" si="275"/>
        <v>2.7</v>
      </c>
      <c r="BG189" s="18" t="str">
        <f t="shared" si="225"/>
        <v>卢祥</v>
      </c>
      <c r="BH189" s="26">
        <f t="shared" si="276"/>
        <v>0</v>
      </c>
      <c r="BI189" s="18">
        <f t="shared" si="226"/>
        <v>12</v>
      </c>
      <c r="BJ189" s="18" t="str">
        <f t="shared" si="227"/>
        <v>朱霞</v>
      </c>
      <c r="BK189" s="26">
        <f t="shared" si="252"/>
        <v>2.6999999999999997</v>
      </c>
      <c r="BL189" s="18" t="str">
        <f t="shared" si="228"/>
        <v>黄金华</v>
      </c>
      <c r="BM189" s="26">
        <f t="shared" si="193"/>
        <v>0</v>
      </c>
      <c r="BN189" s="18" t="str">
        <f t="shared" si="229"/>
        <v>程长寿</v>
      </c>
      <c r="BO189" s="26">
        <f t="shared" si="277"/>
        <v>2.7</v>
      </c>
      <c r="BP189" s="18" t="str">
        <f t="shared" si="230"/>
        <v>兰阿布</v>
      </c>
      <c r="BQ189" s="26">
        <f t="shared" si="278"/>
        <v>0</v>
      </c>
      <c r="BR189" s="18" t="str">
        <f t="shared" si="231"/>
        <v>郑富全</v>
      </c>
      <c r="BS189" s="26">
        <f t="shared" si="279"/>
        <v>2.7</v>
      </c>
      <c r="BT189" s="18" t="str">
        <f t="shared" si="232"/>
        <v>卢祥</v>
      </c>
      <c r="BU189" s="26">
        <f t="shared" si="280"/>
        <v>0</v>
      </c>
      <c r="BV189" s="18">
        <f t="shared" si="233"/>
        <v>12</v>
      </c>
      <c r="BW189" s="18" t="str">
        <f t="shared" si="234"/>
        <v>朱霞</v>
      </c>
      <c r="BX189" s="26">
        <f t="shared" si="253"/>
        <v>4.5</v>
      </c>
      <c r="BY189" s="18" t="str">
        <f t="shared" si="235"/>
        <v>黄金华</v>
      </c>
      <c r="BZ189" s="26">
        <f t="shared" si="254"/>
        <v>0</v>
      </c>
      <c r="CA189" s="18" t="str">
        <f t="shared" si="236"/>
        <v>程长寿</v>
      </c>
      <c r="CB189" s="26">
        <f t="shared" si="255"/>
        <v>4.5</v>
      </c>
      <c r="CC189" s="18" t="str">
        <f t="shared" si="237"/>
        <v>兰阿布</v>
      </c>
      <c r="CD189" s="26">
        <f t="shared" si="256"/>
        <v>0</v>
      </c>
      <c r="CE189" s="18" t="str">
        <f t="shared" si="238"/>
        <v>郑富全</v>
      </c>
      <c r="CF189" s="26">
        <f t="shared" si="257"/>
        <v>4.5</v>
      </c>
      <c r="CG189" s="18" t="str">
        <f t="shared" si="239"/>
        <v>卢祥</v>
      </c>
      <c r="CH189" s="26">
        <f t="shared" si="258"/>
        <v>0</v>
      </c>
      <c r="CI189" s="18">
        <f t="shared" si="240"/>
        <v>12</v>
      </c>
      <c r="CJ189" s="18" t="str">
        <f t="shared" si="241"/>
        <v>朱霞</v>
      </c>
      <c r="CK189" s="26">
        <f t="shared" si="259"/>
        <v>4.5</v>
      </c>
      <c r="CL189" s="18" t="str">
        <f t="shared" si="242"/>
        <v>黄金华</v>
      </c>
      <c r="CM189" s="26">
        <f t="shared" si="260"/>
        <v>0</v>
      </c>
      <c r="CN189" s="18" t="str">
        <f t="shared" si="243"/>
        <v>程长寿</v>
      </c>
      <c r="CO189" s="26">
        <f t="shared" si="261"/>
        <v>4.5</v>
      </c>
      <c r="CP189" s="18" t="str">
        <f t="shared" si="244"/>
        <v>兰阿布</v>
      </c>
      <c r="CQ189" s="26">
        <f t="shared" si="262"/>
        <v>0</v>
      </c>
      <c r="CR189" s="18" t="str">
        <f t="shared" si="245"/>
        <v>郑富全</v>
      </c>
      <c r="CS189" s="26">
        <f t="shared" si="263"/>
        <v>4.5</v>
      </c>
      <c r="CT189" s="18" t="str">
        <f t="shared" si="246"/>
        <v>卢祥</v>
      </c>
      <c r="CU189" s="26">
        <f t="shared" si="264"/>
        <v>0</v>
      </c>
    </row>
    <row r="190" spans="1:99" s="2" customFormat="1" ht="15.75">
      <c r="A190" s="42" t="s">
        <v>922</v>
      </c>
      <c r="B190" s="40" t="s">
        <v>366</v>
      </c>
      <c r="C190" s="59" t="s">
        <v>44</v>
      </c>
      <c r="D190" s="9" t="s">
        <v>8</v>
      </c>
      <c r="E190" s="8" t="str">
        <f t="shared" si="194"/>
        <v/>
      </c>
      <c r="F190" s="9">
        <f t="shared" si="195"/>
        <v>0.2</v>
      </c>
      <c r="G190" s="10" t="str">
        <f t="shared" si="196"/>
        <v/>
      </c>
      <c r="H190" s="10">
        <f t="shared" si="197"/>
        <v>100</v>
      </c>
      <c r="I190" s="10">
        <f t="shared" si="198"/>
        <v>72</v>
      </c>
      <c r="J190" s="10">
        <f t="shared" si="199"/>
        <v>103</v>
      </c>
      <c r="K190" s="16">
        <f t="shared" si="200"/>
        <v>33.5</v>
      </c>
      <c r="L190" s="10">
        <f t="shared" si="201"/>
        <v>58</v>
      </c>
      <c r="M190" s="10">
        <f t="shared" si="202"/>
        <v>61.5</v>
      </c>
      <c r="N190" s="10">
        <f t="shared" si="203"/>
        <v>428</v>
      </c>
      <c r="O190" s="17" t="str">
        <f t="shared" si="204"/>
        <v/>
      </c>
      <c r="P190" s="18">
        <f>IF($D190="理科",IF(AND($N190&gt;=分数线!$C$2,$H190&gt;=分数线!$D$2),36,IF($H190&gt;=分数线!$D$2,18,0)),IF($D190="文科",IF(AND($N190&gt;=分数线!$C$3,$H190&gt;=分数线!$D$3),36,IF($H190&gt;=分数线!$D$3,18,0))))</f>
        <v>0</v>
      </c>
      <c r="Q190" s="18">
        <f>IF($D190="理科",IF(AND($N190&gt;=分数线!$C$2,I190&gt;=分数线!$E$2),36,IF(I190&gt;=分数线!$E$2,18,0)),IF($D190="文科",IF(AND($N190&gt;=分数线!$C$3,I190&gt;=分数线!$E$3),36,IF(I190&gt;=分数线!$E$3,18,0))))</f>
        <v>0</v>
      </c>
      <c r="R190" s="18">
        <f>IF($D190="理科",IF(AND($N190&gt;=分数线!$C$2,J190&gt;=分数线!$F$2),36,IF(J190&gt;=分数线!$F$2,18,0)),IF($D190="文科",IF(AND($N190&gt;=分数线!$C$3,J190&gt;=分数线!$F$3),36,IF(J190&gt;=分数线!$F$3,18,0))))</f>
        <v>18</v>
      </c>
      <c r="S190" s="18">
        <f>IF($D190="理科",IF(AND($N190&gt;=分数线!$C$2,K190&gt;=分数线!$G$2),36,IF(K190&gt;=分数线!$G$2,18,0)),IF($D190="文科",IF(AND($N190&gt;=分数线!$C$3,K190&gt;=分数线!$G$3),36,IF(K190&gt;=分数线!$G$3,18,0))))</f>
        <v>0</v>
      </c>
      <c r="T190" s="18">
        <f>IF($D190="理科",IF(AND($N190&gt;=分数线!$C$2,L190&gt;=分数线!$H$2),36,IF(L190&gt;=分数线!$H$2,18,0)),IF($D190="文科",IF(AND($N190&gt;=分数线!$C$3,L190&gt;=分数线!$H$3),36,IF(L190&gt;=分数线!$H$3,18,0))))</f>
        <v>0</v>
      </c>
      <c r="U190" s="18">
        <f>IF($D190="理科",IF(AND($N190&gt;=分数线!$C$2,M190&gt;=分数线!$I$2),36,IF(M190&gt;=分数线!$I$2,18,0)),IF($D190="文科",IF(AND($N190&gt;=分数线!$C$3,M190&gt;=分数线!$I$3),36,IF(M190&gt;=分数线!$I$3,18,0))))</f>
        <v>0</v>
      </c>
      <c r="V190" s="18">
        <f t="shared" si="205"/>
        <v>1</v>
      </c>
      <c r="W190" s="18" t="str">
        <f t="shared" si="206"/>
        <v>叶屏</v>
      </c>
      <c r="X190" s="26">
        <f t="shared" si="247"/>
        <v>0</v>
      </c>
      <c r="Y190" s="18" t="str">
        <f t="shared" si="207"/>
        <v>余玉红</v>
      </c>
      <c r="Z190" s="26">
        <f t="shared" si="248"/>
        <v>0</v>
      </c>
      <c r="AA190" s="18" t="str">
        <f t="shared" si="208"/>
        <v>胡昌燕</v>
      </c>
      <c r="AB190" s="26">
        <f t="shared" si="265"/>
        <v>1.8</v>
      </c>
      <c r="AC190" s="18" t="str">
        <f t="shared" si="209"/>
        <v>兰阿布</v>
      </c>
      <c r="AD190" s="26">
        <f t="shared" si="266"/>
        <v>0</v>
      </c>
      <c r="AE190" s="18" t="str">
        <f t="shared" si="210"/>
        <v>郑富全</v>
      </c>
      <c r="AF190" s="26">
        <f t="shared" si="267"/>
        <v>0</v>
      </c>
      <c r="AG190" s="18" t="str">
        <f t="shared" si="211"/>
        <v>卢祥</v>
      </c>
      <c r="AH190" s="26">
        <f t="shared" si="268"/>
        <v>0</v>
      </c>
      <c r="AI190" s="18" t="str">
        <f t="shared" si="212"/>
        <v>12</v>
      </c>
      <c r="AJ190" s="18" t="str">
        <f t="shared" si="213"/>
        <v>何苗</v>
      </c>
      <c r="AK190" s="26">
        <f t="shared" si="249"/>
        <v>0</v>
      </c>
      <c r="AL190" s="18" t="str">
        <f t="shared" si="214"/>
        <v>黄金华</v>
      </c>
      <c r="AM190" s="26">
        <f t="shared" si="250"/>
        <v>0</v>
      </c>
      <c r="AN190" s="18" t="str">
        <f t="shared" si="215"/>
        <v>向翠琳</v>
      </c>
      <c r="AO190" s="26">
        <f t="shared" si="269"/>
        <v>1.8</v>
      </c>
      <c r="AP190" s="18" t="str">
        <f t="shared" si="216"/>
        <v>兰阿布</v>
      </c>
      <c r="AQ190" s="26">
        <f t="shared" si="270"/>
        <v>0</v>
      </c>
      <c r="AR190" s="18" t="str">
        <f t="shared" si="217"/>
        <v>郑富全</v>
      </c>
      <c r="AS190" s="26">
        <f t="shared" si="271"/>
        <v>0</v>
      </c>
      <c r="AT190" s="18" t="str">
        <f t="shared" si="218"/>
        <v>卢祥</v>
      </c>
      <c r="AU190" s="26">
        <f t="shared" si="272"/>
        <v>0</v>
      </c>
      <c r="AV190" s="18" t="str">
        <f t="shared" si="219"/>
        <v>12</v>
      </c>
      <c r="AW190" s="18" t="str">
        <f t="shared" si="220"/>
        <v>朱霞</v>
      </c>
      <c r="AX190" s="26">
        <f t="shared" si="251"/>
        <v>0</v>
      </c>
      <c r="AY190" s="18" t="str">
        <f t="shared" si="221"/>
        <v>黄金华</v>
      </c>
      <c r="AZ190" s="26">
        <f t="shared" si="192"/>
        <v>0</v>
      </c>
      <c r="BA190" s="18" t="str">
        <f t="shared" si="222"/>
        <v>程长寿</v>
      </c>
      <c r="BB190" s="26">
        <f t="shared" si="273"/>
        <v>2.7</v>
      </c>
      <c r="BC190" s="18" t="str">
        <f t="shared" si="223"/>
        <v>兰阿布</v>
      </c>
      <c r="BD190" s="26">
        <f t="shared" si="274"/>
        <v>0</v>
      </c>
      <c r="BE190" s="18" t="str">
        <f t="shared" si="224"/>
        <v>郑富全</v>
      </c>
      <c r="BF190" s="26">
        <f t="shared" si="275"/>
        <v>0</v>
      </c>
      <c r="BG190" s="18" t="str">
        <f t="shared" si="225"/>
        <v>卢祥</v>
      </c>
      <c r="BH190" s="26">
        <f t="shared" si="276"/>
        <v>0</v>
      </c>
      <c r="BI190" s="18">
        <f t="shared" si="226"/>
        <v>12</v>
      </c>
      <c r="BJ190" s="18" t="str">
        <f t="shared" si="227"/>
        <v>朱霞</v>
      </c>
      <c r="BK190" s="26">
        <f t="shared" si="252"/>
        <v>0</v>
      </c>
      <c r="BL190" s="18" t="str">
        <f t="shared" si="228"/>
        <v>黄金华</v>
      </c>
      <c r="BM190" s="26">
        <f t="shared" si="193"/>
        <v>0</v>
      </c>
      <c r="BN190" s="18" t="str">
        <f t="shared" si="229"/>
        <v>程长寿</v>
      </c>
      <c r="BO190" s="26">
        <f t="shared" si="277"/>
        <v>2.7</v>
      </c>
      <c r="BP190" s="18" t="str">
        <f t="shared" si="230"/>
        <v>兰阿布</v>
      </c>
      <c r="BQ190" s="26">
        <f t="shared" si="278"/>
        <v>0</v>
      </c>
      <c r="BR190" s="18" t="str">
        <f t="shared" si="231"/>
        <v>郑富全</v>
      </c>
      <c r="BS190" s="26">
        <f t="shared" si="279"/>
        <v>0</v>
      </c>
      <c r="BT190" s="18" t="str">
        <f t="shared" si="232"/>
        <v>卢祥</v>
      </c>
      <c r="BU190" s="26">
        <f t="shared" si="280"/>
        <v>0</v>
      </c>
      <c r="BV190" s="18">
        <f t="shared" si="233"/>
        <v>12</v>
      </c>
      <c r="BW190" s="18" t="str">
        <f t="shared" si="234"/>
        <v>朱霞</v>
      </c>
      <c r="BX190" s="26">
        <f t="shared" si="253"/>
        <v>0</v>
      </c>
      <c r="BY190" s="18" t="str">
        <f t="shared" si="235"/>
        <v>黄金华</v>
      </c>
      <c r="BZ190" s="26">
        <f t="shared" si="254"/>
        <v>0</v>
      </c>
      <c r="CA190" s="18" t="str">
        <f t="shared" si="236"/>
        <v>程长寿</v>
      </c>
      <c r="CB190" s="26">
        <f t="shared" si="255"/>
        <v>4.5</v>
      </c>
      <c r="CC190" s="18" t="str">
        <f t="shared" si="237"/>
        <v>兰阿布</v>
      </c>
      <c r="CD190" s="26">
        <f t="shared" si="256"/>
        <v>0</v>
      </c>
      <c r="CE190" s="18" t="str">
        <f t="shared" si="238"/>
        <v>郑富全</v>
      </c>
      <c r="CF190" s="26">
        <f t="shared" si="257"/>
        <v>0</v>
      </c>
      <c r="CG190" s="18" t="str">
        <f t="shared" si="239"/>
        <v>卢祥</v>
      </c>
      <c r="CH190" s="26">
        <f t="shared" si="258"/>
        <v>0</v>
      </c>
      <c r="CI190" s="18">
        <f t="shared" si="240"/>
        <v>12</v>
      </c>
      <c r="CJ190" s="18" t="str">
        <f t="shared" si="241"/>
        <v>朱霞</v>
      </c>
      <c r="CK190" s="26">
        <f t="shared" si="259"/>
        <v>0</v>
      </c>
      <c r="CL190" s="18" t="str">
        <f t="shared" si="242"/>
        <v>黄金华</v>
      </c>
      <c r="CM190" s="26">
        <f t="shared" si="260"/>
        <v>0</v>
      </c>
      <c r="CN190" s="18" t="str">
        <f t="shared" si="243"/>
        <v>程长寿</v>
      </c>
      <c r="CO190" s="26">
        <f t="shared" si="261"/>
        <v>4.5</v>
      </c>
      <c r="CP190" s="18" t="str">
        <f t="shared" si="244"/>
        <v>兰阿布</v>
      </c>
      <c r="CQ190" s="26">
        <f t="shared" si="262"/>
        <v>0</v>
      </c>
      <c r="CR190" s="18" t="str">
        <f t="shared" si="245"/>
        <v>郑富全</v>
      </c>
      <c r="CS190" s="26">
        <f t="shared" si="263"/>
        <v>0</v>
      </c>
      <c r="CT190" s="18" t="str">
        <f t="shared" si="246"/>
        <v>卢祥</v>
      </c>
      <c r="CU190" s="26">
        <f t="shared" si="264"/>
        <v>0</v>
      </c>
    </row>
    <row r="191" spans="1:99" s="2" customFormat="1" ht="15.75">
      <c r="A191" s="42" t="s">
        <v>923</v>
      </c>
      <c r="B191" s="40" t="s">
        <v>367</v>
      </c>
      <c r="C191" s="59" t="s">
        <v>44</v>
      </c>
      <c r="D191" s="9" t="s">
        <v>8</v>
      </c>
      <c r="E191" s="8" t="str">
        <f t="shared" si="194"/>
        <v/>
      </c>
      <c r="F191" s="9">
        <f t="shared" si="195"/>
        <v>0.6</v>
      </c>
      <c r="G191" s="10" t="str">
        <f t="shared" si="196"/>
        <v/>
      </c>
      <c r="H191" s="10">
        <f t="shared" si="197"/>
        <v>108</v>
      </c>
      <c r="I191" s="10">
        <f t="shared" si="198"/>
        <v>62</v>
      </c>
      <c r="J191" s="10">
        <f t="shared" si="199"/>
        <v>73</v>
      </c>
      <c r="K191" s="16">
        <f t="shared" si="200"/>
        <v>61.5</v>
      </c>
      <c r="L191" s="10">
        <f t="shared" si="201"/>
        <v>65</v>
      </c>
      <c r="M191" s="10">
        <f t="shared" si="202"/>
        <v>58</v>
      </c>
      <c r="N191" s="10">
        <f t="shared" si="203"/>
        <v>428</v>
      </c>
      <c r="O191" s="17" t="str">
        <f t="shared" si="204"/>
        <v/>
      </c>
      <c r="P191" s="18">
        <f>IF($D191="理科",IF(AND($N191&gt;=分数线!$C$2,$H191&gt;=分数线!$D$2),36,IF($H191&gt;=分数线!$D$2,18,0)),IF($D191="文科",IF(AND($N191&gt;=分数线!$C$3,$H191&gt;=分数线!$D$3),36,IF($H191&gt;=分数线!$D$3,18,0))))</f>
        <v>18</v>
      </c>
      <c r="Q191" s="18">
        <f>IF($D191="理科",IF(AND($N191&gt;=分数线!$C$2,I191&gt;=分数线!$E$2),36,IF(I191&gt;=分数线!$E$2,18,0)),IF($D191="文科",IF(AND($N191&gt;=分数线!$C$3,I191&gt;=分数线!$E$3),36,IF(I191&gt;=分数线!$E$3,18,0))))</f>
        <v>0</v>
      </c>
      <c r="R191" s="18">
        <f>IF($D191="理科",IF(AND($N191&gt;=分数线!$C$2,J191&gt;=分数线!$F$2),36,IF(J191&gt;=分数线!$F$2,18,0)),IF($D191="文科",IF(AND($N191&gt;=分数线!$C$3,J191&gt;=分数线!$F$3),36,IF(J191&gt;=分数线!$F$3,18,0))))</f>
        <v>0</v>
      </c>
      <c r="S191" s="18">
        <f>IF($D191="理科",IF(AND($N191&gt;=分数线!$C$2,K191&gt;=分数线!$G$2),36,IF(K191&gt;=分数线!$G$2,18,0)),IF($D191="文科",IF(AND($N191&gt;=分数线!$C$3,K191&gt;=分数线!$G$3),36,IF(K191&gt;=分数线!$G$3,18,0))))</f>
        <v>18</v>
      </c>
      <c r="T191" s="18">
        <f>IF($D191="理科",IF(AND($N191&gt;=分数线!$C$2,L191&gt;=分数线!$H$2),36,IF(L191&gt;=分数线!$H$2,18,0)),IF($D191="文科",IF(AND($N191&gt;=分数线!$C$3,L191&gt;=分数线!$H$3),36,IF(L191&gt;=分数线!$H$3,18,0))))</f>
        <v>18</v>
      </c>
      <c r="U191" s="18">
        <f>IF($D191="理科",IF(AND($N191&gt;=分数线!$C$2,M191&gt;=分数线!$I$2),36,IF(M191&gt;=分数线!$I$2,18,0)),IF($D191="文科",IF(AND($N191&gt;=分数线!$C$3,M191&gt;=分数线!$I$3),36,IF(M191&gt;=分数线!$I$3,18,0))))</f>
        <v>0</v>
      </c>
      <c r="V191" s="18">
        <f t="shared" si="205"/>
        <v>12</v>
      </c>
      <c r="W191" s="18" t="str">
        <f t="shared" si="206"/>
        <v>何苗</v>
      </c>
      <c r="X191" s="26">
        <f t="shared" si="247"/>
        <v>1.8</v>
      </c>
      <c r="Y191" s="18" t="str">
        <f t="shared" si="207"/>
        <v>黄金华</v>
      </c>
      <c r="Z191" s="26">
        <f t="shared" si="248"/>
        <v>0</v>
      </c>
      <c r="AA191" s="18" t="str">
        <f t="shared" si="208"/>
        <v>向翠琳</v>
      </c>
      <c r="AB191" s="26">
        <f t="shared" si="265"/>
        <v>0</v>
      </c>
      <c r="AC191" s="18" t="str">
        <f t="shared" si="209"/>
        <v>兰阿布</v>
      </c>
      <c r="AD191" s="26">
        <f t="shared" si="266"/>
        <v>1.8</v>
      </c>
      <c r="AE191" s="18" t="str">
        <f t="shared" si="210"/>
        <v>郑富全</v>
      </c>
      <c r="AF191" s="26">
        <f t="shared" si="267"/>
        <v>1.8</v>
      </c>
      <c r="AG191" s="18" t="str">
        <f t="shared" si="211"/>
        <v>卢祥</v>
      </c>
      <c r="AH191" s="26">
        <f t="shared" si="268"/>
        <v>0</v>
      </c>
      <c r="AI191" s="18" t="str">
        <f t="shared" si="212"/>
        <v>12</v>
      </c>
      <c r="AJ191" s="18" t="str">
        <f t="shared" si="213"/>
        <v>何苗</v>
      </c>
      <c r="AK191" s="26">
        <f t="shared" si="249"/>
        <v>1.8</v>
      </c>
      <c r="AL191" s="18" t="str">
        <f t="shared" si="214"/>
        <v>黄金华</v>
      </c>
      <c r="AM191" s="26">
        <f t="shared" si="250"/>
        <v>0</v>
      </c>
      <c r="AN191" s="18" t="str">
        <f t="shared" si="215"/>
        <v>向翠琳</v>
      </c>
      <c r="AO191" s="26">
        <f t="shared" si="269"/>
        <v>0</v>
      </c>
      <c r="AP191" s="18" t="str">
        <f t="shared" si="216"/>
        <v>兰阿布</v>
      </c>
      <c r="AQ191" s="26">
        <f t="shared" si="270"/>
        <v>1.8</v>
      </c>
      <c r="AR191" s="18" t="str">
        <f t="shared" si="217"/>
        <v>郑富全</v>
      </c>
      <c r="AS191" s="26">
        <f t="shared" si="271"/>
        <v>1.8</v>
      </c>
      <c r="AT191" s="18" t="str">
        <f t="shared" si="218"/>
        <v>卢祥</v>
      </c>
      <c r="AU191" s="26">
        <f t="shared" si="272"/>
        <v>0</v>
      </c>
      <c r="AV191" s="18" t="str">
        <f t="shared" si="219"/>
        <v>12</v>
      </c>
      <c r="AW191" s="18" t="str">
        <f t="shared" si="220"/>
        <v>朱霞</v>
      </c>
      <c r="AX191" s="26">
        <f t="shared" si="251"/>
        <v>2.6999999999999997</v>
      </c>
      <c r="AY191" s="18" t="str">
        <f t="shared" si="221"/>
        <v>黄金华</v>
      </c>
      <c r="AZ191" s="26">
        <f t="shared" ref="AZ191:AZ254" si="281">IF($C191="应届",$Q191*0.15,IF($C191="往届","","NULL"))</f>
        <v>0</v>
      </c>
      <c r="BA191" s="18" t="str">
        <f t="shared" si="222"/>
        <v>程长寿</v>
      </c>
      <c r="BB191" s="26">
        <f t="shared" si="273"/>
        <v>0</v>
      </c>
      <c r="BC191" s="18" t="str">
        <f t="shared" si="223"/>
        <v>兰阿布</v>
      </c>
      <c r="BD191" s="26">
        <f t="shared" si="274"/>
        <v>2.7</v>
      </c>
      <c r="BE191" s="18" t="str">
        <f t="shared" si="224"/>
        <v>郑富全</v>
      </c>
      <c r="BF191" s="26">
        <f t="shared" si="275"/>
        <v>2.7</v>
      </c>
      <c r="BG191" s="18" t="str">
        <f t="shared" si="225"/>
        <v>卢祥</v>
      </c>
      <c r="BH191" s="26">
        <f t="shared" si="276"/>
        <v>0</v>
      </c>
      <c r="BI191" s="18">
        <f t="shared" si="226"/>
        <v>12</v>
      </c>
      <c r="BJ191" s="18" t="str">
        <f t="shared" si="227"/>
        <v>朱霞</v>
      </c>
      <c r="BK191" s="26">
        <f t="shared" si="252"/>
        <v>2.6999999999999997</v>
      </c>
      <c r="BL191" s="18" t="str">
        <f t="shared" si="228"/>
        <v>黄金华</v>
      </c>
      <c r="BM191" s="26">
        <f t="shared" ref="BM191:BM254" si="282">IF($C191="应届",$Q191*0.15,IF($C191="往届","","NULL"))</f>
        <v>0</v>
      </c>
      <c r="BN191" s="18" t="str">
        <f t="shared" si="229"/>
        <v>程长寿</v>
      </c>
      <c r="BO191" s="26">
        <f t="shared" si="277"/>
        <v>0</v>
      </c>
      <c r="BP191" s="18" t="str">
        <f t="shared" si="230"/>
        <v>兰阿布</v>
      </c>
      <c r="BQ191" s="26">
        <f t="shared" si="278"/>
        <v>2.7</v>
      </c>
      <c r="BR191" s="18" t="str">
        <f t="shared" si="231"/>
        <v>郑富全</v>
      </c>
      <c r="BS191" s="26">
        <f t="shared" si="279"/>
        <v>2.7</v>
      </c>
      <c r="BT191" s="18" t="str">
        <f t="shared" si="232"/>
        <v>卢祥</v>
      </c>
      <c r="BU191" s="26">
        <f t="shared" si="280"/>
        <v>0</v>
      </c>
      <c r="BV191" s="18">
        <f t="shared" si="233"/>
        <v>12</v>
      </c>
      <c r="BW191" s="18" t="str">
        <f t="shared" si="234"/>
        <v>朱霞</v>
      </c>
      <c r="BX191" s="26">
        <f t="shared" si="253"/>
        <v>4.5</v>
      </c>
      <c r="BY191" s="18" t="str">
        <f t="shared" si="235"/>
        <v>黄金华</v>
      </c>
      <c r="BZ191" s="26">
        <f t="shared" si="254"/>
        <v>0</v>
      </c>
      <c r="CA191" s="18" t="str">
        <f t="shared" si="236"/>
        <v>程长寿</v>
      </c>
      <c r="CB191" s="26">
        <f t="shared" si="255"/>
        <v>0</v>
      </c>
      <c r="CC191" s="18" t="str">
        <f t="shared" si="237"/>
        <v>兰阿布</v>
      </c>
      <c r="CD191" s="26">
        <f t="shared" si="256"/>
        <v>4.5</v>
      </c>
      <c r="CE191" s="18" t="str">
        <f t="shared" si="238"/>
        <v>郑富全</v>
      </c>
      <c r="CF191" s="26">
        <f t="shared" si="257"/>
        <v>4.5</v>
      </c>
      <c r="CG191" s="18" t="str">
        <f t="shared" si="239"/>
        <v>卢祥</v>
      </c>
      <c r="CH191" s="26">
        <f t="shared" si="258"/>
        <v>0</v>
      </c>
      <c r="CI191" s="18">
        <f t="shared" si="240"/>
        <v>12</v>
      </c>
      <c r="CJ191" s="18" t="str">
        <f t="shared" si="241"/>
        <v>朱霞</v>
      </c>
      <c r="CK191" s="26">
        <f t="shared" si="259"/>
        <v>4.5</v>
      </c>
      <c r="CL191" s="18" t="str">
        <f t="shared" si="242"/>
        <v>黄金华</v>
      </c>
      <c r="CM191" s="26">
        <f t="shared" si="260"/>
        <v>0</v>
      </c>
      <c r="CN191" s="18" t="str">
        <f t="shared" si="243"/>
        <v>程长寿</v>
      </c>
      <c r="CO191" s="26">
        <f t="shared" si="261"/>
        <v>0</v>
      </c>
      <c r="CP191" s="18" t="str">
        <f t="shared" si="244"/>
        <v>兰阿布</v>
      </c>
      <c r="CQ191" s="26">
        <f t="shared" si="262"/>
        <v>4.5</v>
      </c>
      <c r="CR191" s="18" t="str">
        <f t="shared" si="245"/>
        <v>郑富全</v>
      </c>
      <c r="CS191" s="26">
        <f t="shared" si="263"/>
        <v>4.5</v>
      </c>
      <c r="CT191" s="18" t="str">
        <f t="shared" si="246"/>
        <v>卢祥</v>
      </c>
      <c r="CU191" s="26">
        <f t="shared" si="264"/>
        <v>0</v>
      </c>
    </row>
    <row r="192" spans="1:99" s="2" customFormat="1" ht="15.75">
      <c r="A192" s="42" t="s">
        <v>924</v>
      </c>
      <c r="B192" s="40" t="s">
        <v>368</v>
      </c>
      <c r="C192" s="59" t="s">
        <v>44</v>
      </c>
      <c r="D192" s="9" t="s">
        <v>8</v>
      </c>
      <c r="E192" s="8" t="str">
        <f t="shared" si="194"/>
        <v/>
      </c>
      <c r="F192" s="9">
        <f t="shared" si="195"/>
        <v>0.2</v>
      </c>
      <c r="G192" s="10" t="str">
        <f t="shared" si="196"/>
        <v/>
      </c>
      <c r="H192" s="10">
        <f t="shared" si="197"/>
        <v>98</v>
      </c>
      <c r="I192" s="10">
        <f t="shared" si="198"/>
        <v>84</v>
      </c>
      <c r="J192" s="10">
        <f t="shared" si="199"/>
        <v>70</v>
      </c>
      <c r="K192" s="16">
        <f t="shared" si="200"/>
        <v>49</v>
      </c>
      <c r="L192" s="10">
        <f t="shared" si="201"/>
        <v>67</v>
      </c>
      <c r="M192" s="10">
        <f t="shared" si="202"/>
        <v>58.5</v>
      </c>
      <c r="N192" s="10">
        <f t="shared" si="203"/>
        <v>427</v>
      </c>
      <c r="O192" s="17" t="str">
        <f t="shared" si="204"/>
        <v/>
      </c>
      <c r="P192" s="18">
        <f>IF($D192="理科",IF(AND($N192&gt;=分数线!$C$2,$H192&gt;=分数线!$D$2),36,IF($H192&gt;=分数线!$D$2,18,0)),IF($D192="文科",IF(AND($N192&gt;=分数线!$C$3,$H192&gt;=分数线!$D$3),36,IF($H192&gt;=分数线!$D$3,18,0))))</f>
        <v>0</v>
      </c>
      <c r="Q192" s="18">
        <f>IF($D192="理科",IF(AND($N192&gt;=分数线!$C$2,I192&gt;=分数线!$E$2),36,IF(I192&gt;=分数线!$E$2,18,0)),IF($D192="文科",IF(AND($N192&gt;=分数线!$C$3,I192&gt;=分数线!$E$3),36,IF(I192&gt;=分数线!$E$3,18,0))))</f>
        <v>18</v>
      </c>
      <c r="R192" s="18">
        <f>IF($D192="理科",IF(AND($N192&gt;=分数线!$C$2,J192&gt;=分数线!$F$2),36,IF(J192&gt;=分数线!$F$2,18,0)),IF($D192="文科",IF(AND($N192&gt;=分数线!$C$3,J192&gt;=分数线!$F$3),36,IF(J192&gt;=分数线!$F$3,18,0))))</f>
        <v>0</v>
      </c>
      <c r="S192" s="18">
        <f>IF($D192="理科",IF(AND($N192&gt;=分数线!$C$2,K192&gt;=分数线!$G$2),36,IF(K192&gt;=分数线!$G$2,18,0)),IF($D192="文科",IF(AND($N192&gt;=分数线!$C$3,K192&gt;=分数线!$G$3),36,IF(K192&gt;=分数线!$G$3,18,0))))</f>
        <v>18</v>
      </c>
      <c r="T192" s="18">
        <f>IF($D192="理科",IF(AND($N192&gt;=分数线!$C$2,L192&gt;=分数线!$H$2),36,IF(L192&gt;=分数线!$H$2,18,0)),IF($D192="文科",IF(AND($N192&gt;=分数线!$C$3,L192&gt;=分数线!$H$3),36,IF(L192&gt;=分数线!$H$3,18,0))))</f>
        <v>18</v>
      </c>
      <c r="U192" s="18">
        <f>IF($D192="理科",IF(AND($N192&gt;=分数线!$C$2,M192&gt;=分数线!$I$2),36,IF(M192&gt;=分数线!$I$2,18,0)),IF($D192="文科",IF(AND($N192&gt;=分数线!$C$3,M192&gt;=分数线!$I$3),36,IF(M192&gt;=分数线!$I$3,18,0))))</f>
        <v>0</v>
      </c>
      <c r="V192" s="18">
        <f t="shared" si="205"/>
        <v>8</v>
      </c>
      <c r="W192" s="18" t="str">
        <f t="shared" si="206"/>
        <v>向美娟</v>
      </c>
      <c r="X192" s="26">
        <f t="shared" si="247"/>
        <v>0</v>
      </c>
      <c r="Y192" s="18" t="str">
        <f t="shared" si="207"/>
        <v>胡付松</v>
      </c>
      <c r="Z192" s="26">
        <f t="shared" si="248"/>
        <v>1.8</v>
      </c>
      <c r="AA192" s="18" t="str">
        <f t="shared" si="208"/>
        <v>聂艳梅</v>
      </c>
      <c r="AB192" s="26">
        <f t="shared" si="265"/>
        <v>0</v>
      </c>
      <c r="AC192" s="18" t="str">
        <f t="shared" si="209"/>
        <v>王志强</v>
      </c>
      <c r="AD192" s="26">
        <f t="shared" si="266"/>
        <v>1.8</v>
      </c>
      <c r="AE192" s="18" t="str">
        <f t="shared" si="210"/>
        <v>叶仁群</v>
      </c>
      <c r="AF192" s="26">
        <f t="shared" si="267"/>
        <v>1.8</v>
      </c>
      <c r="AG192" s="18" t="str">
        <f t="shared" si="211"/>
        <v>田友米</v>
      </c>
      <c r="AH192" s="26">
        <f t="shared" si="268"/>
        <v>0</v>
      </c>
      <c r="AI192" s="18" t="str">
        <f t="shared" si="212"/>
        <v>8</v>
      </c>
      <c r="AJ192" s="18" t="str">
        <f t="shared" si="213"/>
        <v>向美娟</v>
      </c>
      <c r="AK192" s="26">
        <f t="shared" si="249"/>
        <v>0</v>
      </c>
      <c r="AL192" s="18" t="str">
        <f t="shared" si="214"/>
        <v>胡付松</v>
      </c>
      <c r="AM192" s="26">
        <f t="shared" si="250"/>
        <v>1.8</v>
      </c>
      <c r="AN192" s="18" t="str">
        <f t="shared" si="215"/>
        <v>聂艳梅</v>
      </c>
      <c r="AO192" s="26">
        <f t="shared" si="269"/>
        <v>0</v>
      </c>
      <c r="AP192" s="18" t="str">
        <f t="shared" si="216"/>
        <v>王志强</v>
      </c>
      <c r="AQ192" s="26">
        <f t="shared" si="270"/>
        <v>1.8</v>
      </c>
      <c r="AR192" s="18" t="str">
        <f t="shared" si="217"/>
        <v>叶仁群</v>
      </c>
      <c r="AS192" s="26">
        <f t="shared" si="271"/>
        <v>1.8</v>
      </c>
      <c r="AT192" s="18" t="str">
        <f t="shared" si="218"/>
        <v>田友米</v>
      </c>
      <c r="AU192" s="26">
        <f t="shared" si="272"/>
        <v>0</v>
      </c>
      <c r="AV192" s="18" t="str">
        <f t="shared" si="219"/>
        <v>8</v>
      </c>
      <c r="AW192" s="18" t="str">
        <f t="shared" si="220"/>
        <v>向美娟</v>
      </c>
      <c r="AX192" s="26">
        <f t="shared" si="251"/>
        <v>0</v>
      </c>
      <c r="AY192" s="18" t="str">
        <f t="shared" si="221"/>
        <v>胡付松</v>
      </c>
      <c r="AZ192" s="26">
        <f t="shared" si="281"/>
        <v>2.6999999999999997</v>
      </c>
      <c r="BA192" s="18" t="str">
        <f t="shared" si="222"/>
        <v>廖云虹</v>
      </c>
      <c r="BB192" s="26">
        <f t="shared" si="273"/>
        <v>0</v>
      </c>
      <c r="BC192" s="18" t="str">
        <f t="shared" si="223"/>
        <v>王玉强</v>
      </c>
      <c r="BD192" s="26">
        <f t="shared" si="274"/>
        <v>2.7</v>
      </c>
      <c r="BE192" s="18" t="str">
        <f t="shared" si="224"/>
        <v>叶仁群</v>
      </c>
      <c r="BF192" s="26">
        <f t="shared" si="275"/>
        <v>2.7</v>
      </c>
      <c r="BG192" s="18" t="str">
        <f t="shared" si="225"/>
        <v>田友米</v>
      </c>
      <c r="BH192" s="26">
        <f t="shared" si="276"/>
        <v>0</v>
      </c>
      <c r="BI192" s="18">
        <f t="shared" si="226"/>
        <v>8</v>
      </c>
      <c r="BJ192" s="18" t="str">
        <f t="shared" si="227"/>
        <v>向美娟</v>
      </c>
      <c r="BK192" s="26">
        <f t="shared" si="252"/>
        <v>0</v>
      </c>
      <c r="BL192" s="18" t="str">
        <f t="shared" si="228"/>
        <v>胡付松</v>
      </c>
      <c r="BM192" s="26">
        <f t="shared" si="282"/>
        <v>2.6999999999999997</v>
      </c>
      <c r="BN192" s="18" t="str">
        <f t="shared" si="229"/>
        <v>廖云虹</v>
      </c>
      <c r="BO192" s="26">
        <f t="shared" si="277"/>
        <v>0</v>
      </c>
      <c r="BP192" s="18" t="str">
        <f t="shared" si="230"/>
        <v>王玉强</v>
      </c>
      <c r="BQ192" s="26">
        <f t="shared" si="278"/>
        <v>2.7</v>
      </c>
      <c r="BR192" s="18" t="str">
        <f t="shared" si="231"/>
        <v>叶仁群</v>
      </c>
      <c r="BS192" s="26">
        <f t="shared" si="279"/>
        <v>2.7</v>
      </c>
      <c r="BT192" s="18" t="str">
        <f t="shared" si="232"/>
        <v>杨建</v>
      </c>
      <c r="BU192" s="26">
        <f t="shared" si="280"/>
        <v>0</v>
      </c>
      <c r="BV192" s="18">
        <f t="shared" si="233"/>
        <v>8</v>
      </c>
      <c r="BW192" s="18" t="str">
        <f t="shared" si="234"/>
        <v>向美娟</v>
      </c>
      <c r="BX192" s="26">
        <f t="shared" si="253"/>
        <v>0</v>
      </c>
      <c r="BY192" s="18" t="str">
        <f t="shared" si="235"/>
        <v>胡付松</v>
      </c>
      <c r="BZ192" s="26">
        <f t="shared" si="254"/>
        <v>4.5</v>
      </c>
      <c r="CA192" s="18" t="str">
        <f t="shared" si="236"/>
        <v>廖云虹</v>
      </c>
      <c r="CB192" s="26">
        <f t="shared" si="255"/>
        <v>0</v>
      </c>
      <c r="CC192" s="18" t="str">
        <f t="shared" si="237"/>
        <v>兰阿布</v>
      </c>
      <c r="CD192" s="26">
        <f t="shared" si="256"/>
        <v>4.5</v>
      </c>
      <c r="CE192" s="18" t="str">
        <f t="shared" si="238"/>
        <v>叶仁群</v>
      </c>
      <c r="CF192" s="26">
        <f t="shared" si="257"/>
        <v>4.5</v>
      </c>
      <c r="CG192" s="18" t="str">
        <f t="shared" si="239"/>
        <v>杨建</v>
      </c>
      <c r="CH192" s="26">
        <f t="shared" si="258"/>
        <v>0</v>
      </c>
      <c r="CI192" s="18">
        <f t="shared" si="240"/>
        <v>8</v>
      </c>
      <c r="CJ192" s="18" t="str">
        <f t="shared" si="241"/>
        <v>向美娟</v>
      </c>
      <c r="CK192" s="26">
        <f t="shared" si="259"/>
        <v>0</v>
      </c>
      <c r="CL192" s="18" t="str">
        <f t="shared" si="242"/>
        <v>胡付松</v>
      </c>
      <c r="CM192" s="26">
        <f t="shared" si="260"/>
        <v>4.5</v>
      </c>
      <c r="CN192" s="18" t="str">
        <f t="shared" si="243"/>
        <v>廖云虹</v>
      </c>
      <c r="CO192" s="26">
        <f t="shared" si="261"/>
        <v>0</v>
      </c>
      <c r="CP192" s="18" t="str">
        <f t="shared" si="244"/>
        <v>兰阿布</v>
      </c>
      <c r="CQ192" s="26">
        <f t="shared" si="262"/>
        <v>4.5</v>
      </c>
      <c r="CR192" s="18" t="str">
        <f t="shared" si="245"/>
        <v>叶仁群</v>
      </c>
      <c r="CS192" s="26">
        <f t="shared" si="263"/>
        <v>4.5</v>
      </c>
      <c r="CT192" s="18" t="str">
        <f t="shared" si="246"/>
        <v>杨建</v>
      </c>
      <c r="CU192" s="26">
        <f t="shared" si="264"/>
        <v>0</v>
      </c>
    </row>
    <row r="193" spans="1:99" s="2" customFormat="1" ht="15.75">
      <c r="A193" s="42" t="s">
        <v>925</v>
      </c>
      <c r="B193" s="40" t="s">
        <v>369</v>
      </c>
      <c r="C193" s="59" t="s">
        <v>44</v>
      </c>
      <c r="D193" s="9" t="s">
        <v>8</v>
      </c>
      <c r="E193" s="8" t="str">
        <f t="shared" si="194"/>
        <v/>
      </c>
      <c r="F193" s="9">
        <f t="shared" si="195"/>
        <v>0.6</v>
      </c>
      <c r="G193" s="10" t="str">
        <f t="shared" si="196"/>
        <v/>
      </c>
      <c r="H193" s="10">
        <f t="shared" si="197"/>
        <v>94</v>
      </c>
      <c r="I193" s="10">
        <f t="shared" si="198"/>
        <v>66</v>
      </c>
      <c r="J193" s="10">
        <f t="shared" si="199"/>
        <v>75</v>
      </c>
      <c r="K193" s="16">
        <f t="shared" si="200"/>
        <v>60</v>
      </c>
      <c r="L193" s="10">
        <f t="shared" si="201"/>
        <v>67</v>
      </c>
      <c r="M193" s="10">
        <f t="shared" si="202"/>
        <v>63.5</v>
      </c>
      <c r="N193" s="10">
        <f t="shared" si="203"/>
        <v>426</v>
      </c>
      <c r="O193" s="17" t="str">
        <f t="shared" si="204"/>
        <v/>
      </c>
      <c r="P193" s="18">
        <f>IF($D193="理科",IF(AND($N193&gt;=分数线!$C$2,$H193&gt;=分数线!$D$2),36,IF($H193&gt;=分数线!$D$2,18,0)),IF($D193="文科",IF(AND($N193&gt;=分数线!$C$3,$H193&gt;=分数线!$D$3),36,IF($H193&gt;=分数线!$D$3,18,0))))</f>
        <v>0</v>
      </c>
      <c r="Q193" s="18">
        <f>IF($D193="理科",IF(AND($N193&gt;=分数线!$C$2,I193&gt;=分数线!$E$2),36,IF(I193&gt;=分数线!$E$2,18,0)),IF($D193="文科",IF(AND($N193&gt;=分数线!$C$3,I193&gt;=分数线!$E$3),36,IF(I193&gt;=分数线!$E$3,18,0))))</f>
        <v>0</v>
      </c>
      <c r="R193" s="18">
        <f>IF($D193="理科",IF(AND($N193&gt;=分数线!$C$2,J193&gt;=分数线!$F$2),36,IF(J193&gt;=分数线!$F$2,18,0)),IF($D193="文科",IF(AND($N193&gt;=分数线!$C$3,J193&gt;=分数线!$F$3),36,IF(J193&gt;=分数线!$F$3,18,0))))</f>
        <v>0</v>
      </c>
      <c r="S193" s="18">
        <f>IF($D193="理科",IF(AND($N193&gt;=分数线!$C$2,K193&gt;=分数线!$G$2),36,IF(K193&gt;=分数线!$G$2,18,0)),IF($D193="文科",IF(AND($N193&gt;=分数线!$C$3,K193&gt;=分数线!$G$3),36,IF(K193&gt;=分数线!$G$3,18,0))))</f>
        <v>18</v>
      </c>
      <c r="T193" s="18">
        <f>IF($D193="理科",IF(AND($N193&gt;=分数线!$C$2,L193&gt;=分数线!$H$2),36,IF(L193&gt;=分数线!$H$2,18,0)),IF($D193="文科",IF(AND($N193&gt;=分数线!$C$3,L193&gt;=分数线!$H$3),36,IF(L193&gt;=分数线!$H$3,18,0))))</f>
        <v>18</v>
      </c>
      <c r="U193" s="18">
        <f>IF($D193="理科",IF(AND($N193&gt;=分数线!$C$2,M193&gt;=分数线!$I$2),36,IF(M193&gt;=分数线!$I$2,18,0)),IF($D193="文科",IF(AND($N193&gt;=分数线!$C$3,M193&gt;=分数线!$I$3),36,IF(M193&gt;=分数线!$I$3,18,0))))</f>
        <v>0</v>
      </c>
      <c r="V193" s="18">
        <f t="shared" si="205"/>
        <v>1</v>
      </c>
      <c r="W193" s="18" t="str">
        <f t="shared" si="206"/>
        <v>叶屏</v>
      </c>
      <c r="X193" s="26">
        <f t="shared" si="247"/>
        <v>0</v>
      </c>
      <c r="Y193" s="18" t="str">
        <f t="shared" si="207"/>
        <v>余玉红</v>
      </c>
      <c r="Z193" s="26">
        <f t="shared" si="248"/>
        <v>0</v>
      </c>
      <c r="AA193" s="18" t="str">
        <f t="shared" si="208"/>
        <v>胡昌燕</v>
      </c>
      <c r="AB193" s="26">
        <f t="shared" si="265"/>
        <v>0</v>
      </c>
      <c r="AC193" s="18" t="str">
        <f t="shared" si="209"/>
        <v>郑永朝</v>
      </c>
      <c r="AD193" s="26">
        <f t="shared" si="266"/>
        <v>1.8</v>
      </c>
      <c r="AE193" s="18" t="str">
        <f t="shared" si="210"/>
        <v>陈文惠</v>
      </c>
      <c r="AF193" s="26">
        <f t="shared" si="267"/>
        <v>1.8</v>
      </c>
      <c r="AG193" s="18" t="str">
        <f t="shared" si="211"/>
        <v>田友米</v>
      </c>
      <c r="AH193" s="26">
        <f t="shared" si="268"/>
        <v>0</v>
      </c>
      <c r="AI193" s="18" t="str">
        <f t="shared" si="212"/>
        <v>10</v>
      </c>
      <c r="AJ193" s="18" t="str">
        <f t="shared" si="213"/>
        <v>向美娟</v>
      </c>
      <c r="AK193" s="26">
        <f t="shared" si="249"/>
        <v>0</v>
      </c>
      <c r="AL193" s="18" t="str">
        <f t="shared" si="214"/>
        <v>徐万雄</v>
      </c>
      <c r="AM193" s="26">
        <f t="shared" si="250"/>
        <v>0</v>
      </c>
      <c r="AN193" s="18" t="str">
        <f t="shared" si="215"/>
        <v>向翠琳</v>
      </c>
      <c r="AO193" s="26">
        <f t="shared" si="269"/>
        <v>0</v>
      </c>
      <c r="AP193" s="18" t="str">
        <f t="shared" si="216"/>
        <v>郑永朝</v>
      </c>
      <c r="AQ193" s="26">
        <f t="shared" si="270"/>
        <v>1.8</v>
      </c>
      <c r="AR193" s="18" t="str">
        <f t="shared" si="217"/>
        <v>陈文惠</v>
      </c>
      <c r="AS193" s="26">
        <f t="shared" si="271"/>
        <v>1.8</v>
      </c>
      <c r="AT193" s="18" t="str">
        <f t="shared" si="218"/>
        <v>田友米</v>
      </c>
      <c r="AU193" s="26">
        <f t="shared" si="272"/>
        <v>0</v>
      </c>
      <c r="AV193" s="18" t="str">
        <f t="shared" si="219"/>
        <v>10</v>
      </c>
      <c r="AW193" s="18" t="str">
        <f t="shared" si="220"/>
        <v>向美娟</v>
      </c>
      <c r="AX193" s="26">
        <f t="shared" si="251"/>
        <v>0</v>
      </c>
      <c r="AY193" s="18" t="str">
        <f t="shared" si="221"/>
        <v>徐万雄</v>
      </c>
      <c r="AZ193" s="26">
        <f t="shared" si="281"/>
        <v>0</v>
      </c>
      <c r="BA193" s="18" t="str">
        <f t="shared" si="222"/>
        <v>赵顺诚</v>
      </c>
      <c r="BB193" s="26">
        <f t="shared" si="273"/>
        <v>0</v>
      </c>
      <c r="BC193" s="18" t="str">
        <f t="shared" si="223"/>
        <v>王玉强</v>
      </c>
      <c r="BD193" s="26">
        <f t="shared" si="274"/>
        <v>2.7</v>
      </c>
      <c r="BE193" s="18" t="str">
        <f t="shared" si="224"/>
        <v>陈文惠</v>
      </c>
      <c r="BF193" s="26">
        <f t="shared" si="275"/>
        <v>2.7</v>
      </c>
      <c r="BG193" s="18" t="str">
        <f t="shared" si="225"/>
        <v>田友米</v>
      </c>
      <c r="BH193" s="26">
        <f t="shared" si="276"/>
        <v>0</v>
      </c>
      <c r="BI193" s="18">
        <f t="shared" si="226"/>
        <v>10</v>
      </c>
      <c r="BJ193" s="18" t="str">
        <f t="shared" si="227"/>
        <v>向美娟</v>
      </c>
      <c r="BK193" s="26">
        <f t="shared" si="252"/>
        <v>0</v>
      </c>
      <c r="BL193" s="18" t="str">
        <f t="shared" si="228"/>
        <v>徐万雄</v>
      </c>
      <c r="BM193" s="26">
        <f t="shared" si="282"/>
        <v>0</v>
      </c>
      <c r="BN193" s="18" t="str">
        <f t="shared" si="229"/>
        <v>赵顺诚</v>
      </c>
      <c r="BO193" s="26">
        <f t="shared" si="277"/>
        <v>0</v>
      </c>
      <c r="BP193" s="18" t="str">
        <f t="shared" si="230"/>
        <v>郑永朝</v>
      </c>
      <c r="BQ193" s="26">
        <f t="shared" si="278"/>
        <v>2.7</v>
      </c>
      <c r="BR193" s="18" t="str">
        <f t="shared" si="231"/>
        <v>陈文惠</v>
      </c>
      <c r="BS193" s="26">
        <f t="shared" si="279"/>
        <v>2.7</v>
      </c>
      <c r="BT193" s="18" t="str">
        <f t="shared" si="232"/>
        <v>田友米</v>
      </c>
      <c r="BU193" s="26">
        <f t="shared" si="280"/>
        <v>0</v>
      </c>
      <c r="BV193" s="18">
        <f t="shared" si="233"/>
        <v>10</v>
      </c>
      <c r="BW193" s="18" t="str">
        <f t="shared" si="234"/>
        <v>向美娟</v>
      </c>
      <c r="BX193" s="26">
        <f t="shared" si="253"/>
        <v>0</v>
      </c>
      <c r="BY193" s="18" t="str">
        <f t="shared" si="235"/>
        <v>潘勇</v>
      </c>
      <c r="BZ193" s="26">
        <f t="shared" si="254"/>
        <v>0</v>
      </c>
      <c r="CA193" s="18" t="str">
        <f t="shared" si="236"/>
        <v>赵顺诚</v>
      </c>
      <c r="CB193" s="26">
        <f t="shared" si="255"/>
        <v>0</v>
      </c>
      <c r="CC193" s="18" t="str">
        <f t="shared" si="237"/>
        <v>王友春</v>
      </c>
      <c r="CD193" s="26">
        <f t="shared" si="256"/>
        <v>4.5</v>
      </c>
      <c r="CE193" s="18" t="str">
        <f t="shared" si="238"/>
        <v>陈文惠</v>
      </c>
      <c r="CF193" s="26">
        <f t="shared" si="257"/>
        <v>4.5</v>
      </c>
      <c r="CG193" s="18" t="str">
        <f t="shared" si="239"/>
        <v>田友米</v>
      </c>
      <c r="CH193" s="26">
        <f t="shared" si="258"/>
        <v>0</v>
      </c>
      <c r="CI193" s="18">
        <f t="shared" si="240"/>
        <v>10</v>
      </c>
      <c r="CJ193" s="18" t="str">
        <f t="shared" si="241"/>
        <v>向美娟</v>
      </c>
      <c r="CK193" s="26">
        <f t="shared" si="259"/>
        <v>0</v>
      </c>
      <c r="CL193" s="18" t="str">
        <f t="shared" si="242"/>
        <v>潘勇</v>
      </c>
      <c r="CM193" s="26">
        <f t="shared" si="260"/>
        <v>0</v>
      </c>
      <c r="CN193" s="18" t="str">
        <f t="shared" si="243"/>
        <v>赵顺诚</v>
      </c>
      <c r="CO193" s="26">
        <f t="shared" si="261"/>
        <v>0</v>
      </c>
      <c r="CP193" s="18" t="str">
        <f t="shared" si="244"/>
        <v>王友春</v>
      </c>
      <c r="CQ193" s="26">
        <f t="shared" si="262"/>
        <v>4.5</v>
      </c>
      <c r="CR193" s="18" t="str">
        <f t="shared" si="245"/>
        <v>陈文惠</v>
      </c>
      <c r="CS193" s="26">
        <f t="shared" si="263"/>
        <v>4.5</v>
      </c>
      <c r="CT193" s="18" t="str">
        <f t="shared" si="246"/>
        <v>田友米</v>
      </c>
      <c r="CU193" s="26">
        <f t="shared" si="264"/>
        <v>0</v>
      </c>
    </row>
    <row r="194" spans="1:99" s="2" customFormat="1" ht="15.75">
      <c r="A194" s="42" t="s">
        <v>146</v>
      </c>
      <c r="B194" s="40" t="s">
        <v>370</v>
      </c>
      <c r="C194" s="59" t="s">
        <v>44</v>
      </c>
      <c r="D194" s="9" t="s">
        <v>8</v>
      </c>
      <c r="E194" s="8" t="str">
        <f t="shared" si="194"/>
        <v/>
      </c>
      <c r="F194" s="9">
        <f t="shared" si="195"/>
        <v>0.2</v>
      </c>
      <c r="G194" s="10" t="str">
        <f t="shared" si="196"/>
        <v/>
      </c>
      <c r="H194" s="10">
        <f t="shared" si="197"/>
        <v>103</v>
      </c>
      <c r="I194" s="10">
        <f t="shared" si="198"/>
        <v>75</v>
      </c>
      <c r="J194" s="10">
        <f t="shared" si="199"/>
        <v>79</v>
      </c>
      <c r="K194" s="16">
        <f t="shared" si="200"/>
        <v>47</v>
      </c>
      <c r="L194" s="10">
        <f t="shared" si="201"/>
        <v>53</v>
      </c>
      <c r="M194" s="10">
        <f t="shared" si="202"/>
        <v>67.5</v>
      </c>
      <c r="N194" s="10">
        <f t="shared" si="203"/>
        <v>425</v>
      </c>
      <c r="O194" s="17" t="str">
        <f t="shared" si="204"/>
        <v/>
      </c>
      <c r="P194" s="18">
        <f>IF($D194="理科",IF(AND($N194&gt;=分数线!$C$2,$H194&gt;=分数线!$D$2),36,IF($H194&gt;=分数线!$D$2,18,0)),IF($D194="文科",IF(AND($N194&gt;=分数线!$C$3,$H194&gt;=分数线!$D$3),36,IF($H194&gt;=分数线!$D$3,18,0))))</f>
        <v>18</v>
      </c>
      <c r="Q194" s="18">
        <f>IF($D194="理科",IF(AND($N194&gt;=分数线!$C$2,I194&gt;=分数线!$E$2),36,IF(I194&gt;=分数线!$E$2,18,0)),IF($D194="文科",IF(AND($N194&gt;=分数线!$C$3,I194&gt;=分数线!$E$3),36,IF(I194&gt;=分数线!$E$3,18,0))))</f>
        <v>18</v>
      </c>
      <c r="R194" s="18">
        <f>IF($D194="理科",IF(AND($N194&gt;=分数线!$C$2,J194&gt;=分数线!$F$2),36,IF(J194&gt;=分数线!$F$2,18,0)),IF($D194="文科",IF(AND($N194&gt;=分数线!$C$3,J194&gt;=分数线!$F$3),36,IF(J194&gt;=分数线!$F$3,18,0))))</f>
        <v>0</v>
      </c>
      <c r="S194" s="18">
        <f>IF($D194="理科",IF(AND($N194&gt;=分数线!$C$2,K194&gt;=分数线!$G$2),36,IF(K194&gt;=分数线!$G$2,18,0)),IF($D194="文科",IF(AND($N194&gt;=分数线!$C$3,K194&gt;=分数线!$G$3),36,IF(K194&gt;=分数线!$G$3,18,0))))</f>
        <v>0</v>
      </c>
      <c r="T194" s="18">
        <f>IF($D194="理科",IF(AND($N194&gt;=分数线!$C$2,L194&gt;=分数线!$H$2),36,IF(L194&gt;=分数线!$H$2,18,0)),IF($D194="文科",IF(AND($N194&gt;=分数线!$C$3,L194&gt;=分数线!$H$3),36,IF(L194&gt;=分数线!$H$3,18,0))))</f>
        <v>0</v>
      </c>
      <c r="U194" s="18">
        <f>IF($D194="理科",IF(AND($N194&gt;=分数线!$C$2,M194&gt;=分数线!$I$2),36,IF(M194&gt;=分数线!$I$2,18,0)),IF($D194="文科",IF(AND($N194&gt;=分数线!$C$3,M194&gt;=分数线!$I$3),36,IF(M194&gt;=分数线!$I$3,18,0))))</f>
        <v>18</v>
      </c>
      <c r="V194" s="18">
        <f t="shared" si="205"/>
        <v>1</v>
      </c>
      <c r="W194" s="18" t="str">
        <f t="shared" si="206"/>
        <v>叶屏</v>
      </c>
      <c r="X194" s="26">
        <f t="shared" si="247"/>
        <v>1.8</v>
      </c>
      <c r="Y194" s="18" t="str">
        <f t="shared" si="207"/>
        <v>余玉红</v>
      </c>
      <c r="Z194" s="26">
        <f t="shared" si="248"/>
        <v>1.8</v>
      </c>
      <c r="AA194" s="18" t="str">
        <f t="shared" si="208"/>
        <v>胡昌燕</v>
      </c>
      <c r="AB194" s="26">
        <f t="shared" si="265"/>
        <v>0</v>
      </c>
      <c r="AC194" s="18" t="str">
        <f t="shared" si="209"/>
        <v>兰阿布</v>
      </c>
      <c r="AD194" s="26">
        <f t="shared" si="266"/>
        <v>0</v>
      </c>
      <c r="AE194" s="18" t="str">
        <f t="shared" si="210"/>
        <v>李荣鑫</v>
      </c>
      <c r="AF194" s="26">
        <f t="shared" si="267"/>
        <v>0</v>
      </c>
      <c r="AG194" s="18" t="str">
        <f t="shared" si="211"/>
        <v>辜英琼</v>
      </c>
      <c r="AH194" s="26">
        <f t="shared" si="268"/>
        <v>1.8</v>
      </c>
      <c r="AI194" s="18" t="str">
        <f t="shared" si="212"/>
        <v>7</v>
      </c>
      <c r="AJ194" s="18" t="str">
        <f t="shared" si="213"/>
        <v>何苗</v>
      </c>
      <c r="AK194" s="26">
        <f t="shared" si="249"/>
        <v>1.8</v>
      </c>
      <c r="AL194" s="18" t="str">
        <f t="shared" si="214"/>
        <v>杨周宇</v>
      </c>
      <c r="AM194" s="26">
        <f t="shared" si="250"/>
        <v>1.8</v>
      </c>
      <c r="AN194" s="18" t="str">
        <f t="shared" si="215"/>
        <v>胡昌燕</v>
      </c>
      <c r="AO194" s="26">
        <f t="shared" si="269"/>
        <v>0</v>
      </c>
      <c r="AP194" s="18" t="str">
        <f t="shared" si="216"/>
        <v>兰阿布</v>
      </c>
      <c r="AQ194" s="26">
        <f t="shared" si="270"/>
        <v>0</v>
      </c>
      <c r="AR194" s="18" t="str">
        <f t="shared" si="217"/>
        <v>李荣鑫</v>
      </c>
      <c r="AS194" s="26">
        <f t="shared" si="271"/>
        <v>0</v>
      </c>
      <c r="AT194" s="18" t="str">
        <f t="shared" si="218"/>
        <v>辜英琼</v>
      </c>
      <c r="AU194" s="26">
        <f t="shared" si="272"/>
        <v>1.8</v>
      </c>
      <c r="AV194" s="18" t="str">
        <f t="shared" si="219"/>
        <v>9</v>
      </c>
      <c r="AW194" s="18" t="str">
        <f t="shared" si="220"/>
        <v>张玉婷</v>
      </c>
      <c r="AX194" s="26">
        <f t="shared" si="251"/>
        <v>2.6999999999999997</v>
      </c>
      <c r="AY194" s="18" t="str">
        <f t="shared" si="221"/>
        <v>周军</v>
      </c>
      <c r="AZ194" s="26">
        <f t="shared" si="281"/>
        <v>2.6999999999999997</v>
      </c>
      <c r="BA194" s="18" t="str">
        <f t="shared" si="222"/>
        <v>廖云虹</v>
      </c>
      <c r="BB194" s="26">
        <f t="shared" si="273"/>
        <v>0</v>
      </c>
      <c r="BC194" s="18" t="str">
        <f t="shared" si="223"/>
        <v>郑永朝</v>
      </c>
      <c r="BD194" s="26">
        <f t="shared" si="274"/>
        <v>0</v>
      </c>
      <c r="BE194" s="18" t="str">
        <f t="shared" si="224"/>
        <v>郑富全</v>
      </c>
      <c r="BF194" s="26">
        <f t="shared" si="275"/>
        <v>0</v>
      </c>
      <c r="BG194" s="18" t="str">
        <f t="shared" si="225"/>
        <v>卢祥</v>
      </c>
      <c r="BH194" s="26">
        <f t="shared" si="276"/>
        <v>2.7</v>
      </c>
      <c r="BI194" s="18">
        <f t="shared" si="226"/>
        <v>9</v>
      </c>
      <c r="BJ194" s="18" t="str">
        <f t="shared" si="227"/>
        <v>张玉婷</v>
      </c>
      <c r="BK194" s="26">
        <f t="shared" si="252"/>
        <v>2.6999999999999997</v>
      </c>
      <c r="BL194" s="18" t="str">
        <f t="shared" si="228"/>
        <v>黄金华</v>
      </c>
      <c r="BM194" s="26">
        <f t="shared" si="282"/>
        <v>2.6999999999999997</v>
      </c>
      <c r="BN194" s="18" t="str">
        <f t="shared" si="229"/>
        <v>廖云虹</v>
      </c>
      <c r="BO194" s="26">
        <f t="shared" si="277"/>
        <v>0</v>
      </c>
      <c r="BP194" s="18" t="str">
        <f t="shared" si="230"/>
        <v>王玉强</v>
      </c>
      <c r="BQ194" s="26">
        <f t="shared" si="278"/>
        <v>0</v>
      </c>
      <c r="BR194" s="18" t="str">
        <f t="shared" si="231"/>
        <v>郑富全</v>
      </c>
      <c r="BS194" s="26">
        <f t="shared" si="279"/>
        <v>0</v>
      </c>
      <c r="BT194" s="18" t="str">
        <f t="shared" si="232"/>
        <v>卢祥</v>
      </c>
      <c r="BU194" s="26">
        <f t="shared" si="280"/>
        <v>2.7</v>
      </c>
      <c r="BV194" s="18" t="e">
        <f t="shared" si="233"/>
        <v>#N/A</v>
      </c>
      <c r="BW194" s="18" t="e">
        <f t="shared" si="234"/>
        <v>#N/A</v>
      </c>
      <c r="BX194" s="26">
        <f t="shared" si="253"/>
        <v>4.5</v>
      </c>
      <c r="BY194" s="18" t="e">
        <f t="shared" si="235"/>
        <v>#N/A</v>
      </c>
      <c r="BZ194" s="26">
        <f t="shared" si="254"/>
        <v>4.5</v>
      </c>
      <c r="CA194" s="18" t="str">
        <f t="shared" si="236"/>
        <v>廖云虹</v>
      </c>
      <c r="CB194" s="26">
        <f t="shared" si="255"/>
        <v>0</v>
      </c>
      <c r="CC194" s="18" t="e">
        <f t="shared" si="237"/>
        <v>#N/A</v>
      </c>
      <c r="CD194" s="26">
        <f t="shared" si="256"/>
        <v>0</v>
      </c>
      <c r="CE194" s="18" t="e">
        <f t="shared" si="238"/>
        <v>#N/A</v>
      </c>
      <c r="CF194" s="26">
        <f t="shared" si="257"/>
        <v>0</v>
      </c>
      <c r="CG194" s="18" t="e">
        <f t="shared" si="239"/>
        <v>#N/A</v>
      </c>
      <c r="CH194" s="26">
        <f t="shared" si="258"/>
        <v>4.5</v>
      </c>
      <c r="CI194" s="18">
        <f t="shared" si="240"/>
        <v>9</v>
      </c>
      <c r="CJ194" s="18" t="str">
        <f t="shared" si="241"/>
        <v>张玉婷</v>
      </c>
      <c r="CK194" s="26">
        <f t="shared" si="259"/>
        <v>4.5</v>
      </c>
      <c r="CL194" s="18" t="str">
        <f t="shared" si="242"/>
        <v>黄金华</v>
      </c>
      <c r="CM194" s="26">
        <f t="shared" si="260"/>
        <v>4.5</v>
      </c>
      <c r="CN194" s="18" t="str">
        <f t="shared" si="243"/>
        <v>廖云虹</v>
      </c>
      <c r="CO194" s="26">
        <f t="shared" si="261"/>
        <v>0</v>
      </c>
      <c r="CP194" s="18" t="str">
        <f t="shared" si="244"/>
        <v>高贵勇</v>
      </c>
      <c r="CQ194" s="26">
        <f t="shared" si="262"/>
        <v>0</v>
      </c>
      <c r="CR194" s="18" t="str">
        <f t="shared" si="245"/>
        <v>刘厚江</v>
      </c>
      <c r="CS194" s="26">
        <f t="shared" si="263"/>
        <v>0</v>
      </c>
      <c r="CT194" s="18" t="str">
        <f t="shared" si="246"/>
        <v>卢祥</v>
      </c>
      <c r="CU194" s="26">
        <f t="shared" si="264"/>
        <v>4.5</v>
      </c>
    </row>
    <row r="195" spans="1:99" s="2" customFormat="1" ht="15.75">
      <c r="A195" s="42" t="s">
        <v>926</v>
      </c>
      <c r="B195" s="40" t="s">
        <v>371</v>
      </c>
      <c r="C195" s="59" t="s">
        <v>44</v>
      </c>
      <c r="D195" s="9" t="s">
        <v>8</v>
      </c>
      <c r="E195" s="8" t="str">
        <f t="shared" si="194"/>
        <v/>
      </c>
      <c r="F195" s="9" t="str">
        <f t="shared" si="195"/>
        <v/>
      </c>
      <c r="G195" s="10" t="str">
        <f t="shared" si="196"/>
        <v/>
      </c>
      <c r="H195" s="10">
        <f t="shared" si="197"/>
        <v>113</v>
      </c>
      <c r="I195" s="10">
        <f t="shared" si="198"/>
        <v>85</v>
      </c>
      <c r="J195" s="10">
        <f t="shared" si="199"/>
        <v>33</v>
      </c>
      <c r="K195" s="16">
        <f t="shared" si="200"/>
        <v>60</v>
      </c>
      <c r="L195" s="10">
        <f t="shared" si="201"/>
        <v>62</v>
      </c>
      <c r="M195" s="10">
        <f t="shared" si="202"/>
        <v>69</v>
      </c>
      <c r="N195" s="10">
        <f t="shared" si="203"/>
        <v>422</v>
      </c>
      <c r="O195" s="17" t="str">
        <f t="shared" si="204"/>
        <v/>
      </c>
      <c r="P195" s="18">
        <f>IF($D195="理科",IF(AND($N195&gt;=分数线!$C$2,$H195&gt;=分数线!$D$2),36,IF($H195&gt;=分数线!$D$2,18,0)),IF($D195="文科",IF(AND($N195&gt;=分数线!$C$3,$H195&gt;=分数线!$D$3),36,IF($H195&gt;=分数线!$D$3,18,0))))</f>
        <v>18</v>
      </c>
      <c r="Q195" s="18">
        <f>IF($D195="理科",IF(AND($N195&gt;=分数线!$C$2,I195&gt;=分数线!$E$2),36,IF(I195&gt;=分数线!$E$2,18,0)),IF($D195="文科",IF(AND($N195&gt;=分数线!$C$3,I195&gt;=分数线!$E$3),36,IF(I195&gt;=分数线!$E$3,18,0))))</f>
        <v>18</v>
      </c>
      <c r="R195" s="18">
        <f>IF($D195="理科",IF(AND($N195&gt;=分数线!$C$2,J195&gt;=分数线!$F$2),36,IF(J195&gt;=分数线!$F$2,18,0)),IF($D195="文科",IF(AND($N195&gt;=分数线!$C$3,J195&gt;=分数线!$F$3),36,IF(J195&gt;=分数线!$F$3,18,0))))</f>
        <v>0</v>
      </c>
      <c r="S195" s="18">
        <f>IF($D195="理科",IF(AND($N195&gt;=分数线!$C$2,K195&gt;=分数线!$G$2),36,IF(K195&gt;=分数线!$G$2,18,0)),IF($D195="文科",IF(AND($N195&gt;=分数线!$C$3,K195&gt;=分数线!$G$3),36,IF(K195&gt;=分数线!$G$3,18,0))))</f>
        <v>18</v>
      </c>
      <c r="T195" s="18">
        <f>IF($D195="理科",IF(AND($N195&gt;=分数线!$C$2,L195&gt;=分数线!$H$2),36,IF(L195&gt;=分数线!$H$2,18,0)),IF($D195="文科",IF(AND($N195&gt;=分数线!$C$3,L195&gt;=分数线!$H$3),36,IF(L195&gt;=分数线!$H$3,18,0))))</f>
        <v>18</v>
      </c>
      <c r="U195" s="18">
        <f>IF($D195="理科",IF(AND($N195&gt;=分数线!$C$2,M195&gt;=分数线!$I$2),36,IF(M195&gt;=分数线!$I$2,18,0)),IF($D195="文科",IF(AND($N195&gt;=分数线!$C$3,M195&gt;=分数线!$I$3),36,IF(M195&gt;=分数线!$I$3,18,0))))</f>
        <v>18</v>
      </c>
      <c r="V195" s="18">
        <f t="shared" si="205"/>
        <v>4</v>
      </c>
      <c r="W195" s="18" t="str">
        <f t="shared" si="206"/>
        <v>朱霞</v>
      </c>
      <c r="X195" s="26">
        <f t="shared" si="247"/>
        <v>1.8</v>
      </c>
      <c r="Y195" s="18" t="str">
        <f t="shared" si="207"/>
        <v>李乔军</v>
      </c>
      <c r="Z195" s="26">
        <f t="shared" si="248"/>
        <v>1.8</v>
      </c>
      <c r="AA195" s="18" t="str">
        <f t="shared" si="208"/>
        <v>向翠琳</v>
      </c>
      <c r="AB195" s="26">
        <f t="shared" si="265"/>
        <v>0</v>
      </c>
      <c r="AC195" s="18" t="str">
        <f t="shared" si="209"/>
        <v>兰阿布</v>
      </c>
      <c r="AD195" s="26">
        <f t="shared" si="266"/>
        <v>1.8</v>
      </c>
      <c r="AE195" s="18" t="str">
        <f t="shared" si="210"/>
        <v>陈文惠</v>
      </c>
      <c r="AF195" s="26">
        <f t="shared" si="267"/>
        <v>1.8</v>
      </c>
      <c r="AG195" s="18" t="str">
        <f t="shared" si="211"/>
        <v>卢祥</v>
      </c>
      <c r="AH195" s="26">
        <f t="shared" si="268"/>
        <v>1.8</v>
      </c>
      <c r="AI195" s="18" t="str">
        <f t="shared" si="212"/>
        <v>6</v>
      </c>
      <c r="AJ195" s="18" t="str">
        <f t="shared" si="213"/>
        <v>阙丽萍</v>
      </c>
      <c r="AK195" s="26">
        <f t="shared" si="249"/>
        <v>1.8</v>
      </c>
      <c r="AL195" s="18" t="str">
        <f t="shared" si="214"/>
        <v>李希</v>
      </c>
      <c r="AM195" s="26">
        <f t="shared" si="250"/>
        <v>1.8</v>
      </c>
      <c r="AN195" s="18" t="str">
        <f t="shared" si="215"/>
        <v>达娃央初</v>
      </c>
      <c r="AO195" s="26">
        <f t="shared" si="269"/>
        <v>0</v>
      </c>
      <c r="AP195" s="18" t="str">
        <f t="shared" si="216"/>
        <v>兰阿布</v>
      </c>
      <c r="AQ195" s="26">
        <f t="shared" si="270"/>
        <v>1.8</v>
      </c>
      <c r="AR195" s="18" t="str">
        <f t="shared" si="217"/>
        <v>陈文惠</v>
      </c>
      <c r="AS195" s="26">
        <f t="shared" si="271"/>
        <v>1.8</v>
      </c>
      <c r="AT195" s="18" t="str">
        <f t="shared" si="218"/>
        <v>卢祥</v>
      </c>
      <c r="AU195" s="26">
        <f t="shared" si="272"/>
        <v>1.8</v>
      </c>
      <c r="AV195" s="18" t="str">
        <f t="shared" si="219"/>
        <v>6</v>
      </c>
      <c r="AW195" s="18" t="str">
        <f t="shared" si="220"/>
        <v>阙丽萍</v>
      </c>
      <c r="AX195" s="26">
        <f t="shared" si="251"/>
        <v>2.6999999999999997</v>
      </c>
      <c r="AY195" s="18" t="str">
        <f t="shared" si="221"/>
        <v>李希</v>
      </c>
      <c r="AZ195" s="26">
        <f t="shared" si="281"/>
        <v>2.6999999999999997</v>
      </c>
      <c r="BA195" s="18" t="str">
        <f t="shared" si="222"/>
        <v>谢斌</v>
      </c>
      <c r="BB195" s="26">
        <f t="shared" si="273"/>
        <v>0</v>
      </c>
      <c r="BC195" s="18" t="str">
        <f t="shared" si="223"/>
        <v>高贵勇</v>
      </c>
      <c r="BD195" s="26">
        <f t="shared" si="274"/>
        <v>2.7</v>
      </c>
      <c r="BE195" s="18" t="str">
        <f t="shared" si="224"/>
        <v>陈文惠</v>
      </c>
      <c r="BF195" s="26">
        <f t="shared" si="275"/>
        <v>2.7</v>
      </c>
      <c r="BG195" s="18" t="str">
        <f t="shared" si="225"/>
        <v>卢祥</v>
      </c>
      <c r="BH195" s="26">
        <f t="shared" si="276"/>
        <v>2.7</v>
      </c>
      <c r="BI195" s="18">
        <f t="shared" si="226"/>
        <v>6</v>
      </c>
      <c r="BJ195" s="18" t="str">
        <f t="shared" si="227"/>
        <v>阙丽萍</v>
      </c>
      <c r="BK195" s="26">
        <f t="shared" si="252"/>
        <v>2.6999999999999997</v>
      </c>
      <c r="BL195" s="18" t="str">
        <f t="shared" si="228"/>
        <v>李希</v>
      </c>
      <c r="BM195" s="26">
        <f t="shared" si="282"/>
        <v>2.6999999999999997</v>
      </c>
      <c r="BN195" s="18" t="str">
        <f t="shared" si="229"/>
        <v>达娃央初</v>
      </c>
      <c r="BO195" s="26">
        <f t="shared" si="277"/>
        <v>0</v>
      </c>
      <c r="BP195" s="18" t="str">
        <f t="shared" si="230"/>
        <v>高贵勇</v>
      </c>
      <c r="BQ195" s="26">
        <f t="shared" si="278"/>
        <v>2.7</v>
      </c>
      <c r="BR195" s="18" t="str">
        <f t="shared" si="231"/>
        <v>陈文惠</v>
      </c>
      <c r="BS195" s="26">
        <f t="shared" si="279"/>
        <v>2.7</v>
      </c>
      <c r="BT195" s="18" t="str">
        <f t="shared" si="232"/>
        <v>卢祥</v>
      </c>
      <c r="BU195" s="26">
        <f t="shared" si="280"/>
        <v>2.7</v>
      </c>
      <c r="BV195" s="18">
        <f t="shared" si="233"/>
        <v>6</v>
      </c>
      <c r="BW195" s="18" t="str">
        <f t="shared" si="234"/>
        <v>阙丽萍</v>
      </c>
      <c r="BX195" s="26">
        <f t="shared" si="253"/>
        <v>4.5</v>
      </c>
      <c r="BY195" s="18" t="str">
        <f t="shared" si="235"/>
        <v>李希</v>
      </c>
      <c r="BZ195" s="26">
        <f t="shared" si="254"/>
        <v>4.5</v>
      </c>
      <c r="CA195" s="18" t="str">
        <f t="shared" si="236"/>
        <v>兰卡布尺</v>
      </c>
      <c r="CB195" s="26">
        <f t="shared" si="255"/>
        <v>0</v>
      </c>
      <c r="CC195" s="18" t="str">
        <f t="shared" si="237"/>
        <v>高贵勇</v>
      </c>
      <c r="CD195" s="26">
        <f t="shared" si="256"/>
        <v>4.5</v>
      </c>
      <c r="CE195" s="18" t="str">
        <f t="shared" si="238"/>
        <v>陈文惠</v>
      </c>
      <c r="CF195" s="26">
        <f t="shared" si="257"/>
        <v>4.5</v>
      </c>
      <c r="CG195" s="18" t="str">
        <f t="shared" si="239"/>
        <v>杨建</v>
      </c>
      <c r="CH195" s="26">
        <f t="shared" si="258"/>
        <v>4.5</v>
      </c>
      <c r="CI195" s="18">
        <f t="shared" si="240"/>
        <v>6</v>
      </c>
      <c r="CJ195" s="18" t="str">
        <f t="shared" si="241"/>
        <v>阙丽萍</v>
      </c>
      <c r="CK195" s="26">
        <f t="shared" si="259"/>
        <v>4.5</v>
      </c>
      <c r="CL195" s="18" t="str">
        <f t="shared" si="242"/>
        <v>李希</v>
      </c>
      <c r="CM195" s="26">
        <f t="shared" si="260"/>
        <v>4.5</v>
      </c>
      <c r="CN195" s="18" t="str">
        <f t="shared" si="243"/>
        <v>兰卡布尺</v>
      </c>
      <c r="CO195" s="26">
        <f t="shared" si="261"/>
        <v>0</v>
      </c>
      <c r="CP195" s="18" t="str">
        <f t="shared" si="244"/>
        <v>高贵勇</v>
      </c>
      <c r="CQ195" s="26">
        <f t="shared" si="262"/>
        <v>4.5</v>
      </c>
      <c r="CR195" s="18" t="str">
        <f t="shared" si="245"/>
        <v>杨建</v>
      </c>
      <c r="CS195" s="26">
        <f t="shared" si="263"/>
        <v>4.5</v>
      </c>
      <c r="CT195" s="18" t="str">
        <f t="shared" si="246"/>
        <v>杨建</v>
      </c>
      <c r="CU195" s="26">
        <f t="shared" si="264"/>
        <v>4.5</v>
      </c>
    </row>
    <row r="196" spans="1:99" s="2" customFormat="1" ht="15.75">
      <c r="A196" s="42" t="s">
        <v>927</v>
      </c>
      <c r="B196" s="40" t="s">
        <v>372</v>
      </c>
      <c r="C196" s="59" t="s">
        <v>44</v>
      </c>
      <c r="D196" s="9" t="s">
        <v>8</v>
      </c>
      <c r="E196" s="8" t="str">
        <f t="shared" si="194"/>
        <v/>
      </c>
      <c r="F196" s="9">
        <f t="shared" si="195"/>
        <v>1</v>
      </c>
      <c r="G196" s="10" t="str">
        <f t="shared" si="196"/>
        <v/>
      </c>
      <c r="H196" s="10">
        <f t="shared" si="197"/>
        <v>96</v>
      </c>
      <c r="I196" s="10">
        <f t="shared" si="198"/>
        <v>82</v>
      </c>
      <c r="J196" s="10">
        <f t="shared" si="199"/>
        <v>77</v>
      </c>
      <c r="K196" s="16">
        <f t="shared" si="200"/>
        <v>43</v>
      </c>
      <c r="L196" s="10">
        <f t="shared" si="201"/>
        <v>58</v>
      </c>
      <c r="M196" s="10">
        <f t="shared" si="202"/>
        <v>65.5</v>
      </c>
      <c r="N196" s="10">
        <f t="shared" si="203"/>
        <v>422</v>
      </c>
      <c r="O196" s="17" t="str">
        <f t="shared" si="204"/>
        <v/>
      </c>
      <c r="P196" s="18">
        <f>IF($D196="理科",IF(AND($N196&gt;=分数线!$C$2,$H196&gt;=分数线!$D$2),36,IF($H196&gt;=分数线!$D$2,18,0)),IF($D196="文科",IF(AND($N196&gt;=分数线!$C$3,$H196&gt;=分数线!$D$3),36,IF($H196&gt;=分数线!$D$3,18,0))))</f>
        <v>0</v>
      </c>
      <c r="Q196" s="18">
        <f>IF($D196="理科",IF(AND($N196&gt;=分数线!$C$2,I196&gt;=分数线!$E$2),36,IF(I196&gt;=分数线!$E$2,18,0)),IF($D196="文科",IF(AND($N196&gt;=分数线!$C$3,I196&gt;=分数线!$E$3),36,IF(I196&gt;=分数线!$E$3,18,0))))</f>
        <v>18</v>
      </c>
      <c r="R196" s="18">
        <f>IF($D196="理科",IF(AND($N196&gt;=分数线!$C$2,J196&gt;=分数线!$F$2),36,IF(J196&gt;=分数线!$F$2,18,0)),IF($D196="文科",IF(AND($N196&gt;=分数线!$C$3,J196&gt;=分数线!$F$3),36,IF(J196&gt;=分数线!$F$3,18,0))))</f>
        <v>0</v>
      </c>
      <c r="S196" s="18">
        <f>IF($D196="理科",IF(AND($N196&gt;=分数线!$C$2,K196&gt;=分数线!$G$2),36,IF(K196&gt;=分数线!$G$2,18,0)),IF($D196="文科",IF(AND($N196&gt;=分数线!$C$3,K196&gt;=分数线!$G$3),36,IF(K196&gt;=分数线!$G$3,18,0))))</f>
        <v>0</v>
      </c>
      <c r="T196" s="18">
        <f>IF($D196="理科",IF(AND($N196&gt;=分数线!$C$2,L196&gt;=分数线!$H$2),36,IF(L196&gt;=分数线!$H$2,18,0)),IF($D196="文科",IF(AND($N196&gt;=分数线!$C$3,L196&gt;=分数线!$H$3),36,IF(L196&gt;=分数线!$H$3,18,0))))</f>
        <v>0</v>
      </c>
      <c r="U196" s="18">
        <f>IF($D196="理科",IF(AND($N196&gt;=分数线!$C$2,M196&gt;=分数线!$I$2),36,IF(M196&gt;=分数线!$I$2,18,0)),IF($D196="文科",IF(AND($N196&gt;=分数线!$C$3,M196&gt;=分数线!$I$3),36,IF(M196&gt;=分数线!$I$3,18,0))))</f>
        <v>0</v>
      </c>
      <c r="V196" s="18">
        <f t="shared" si="205"/>
        <v>12</v>
      </c>
      <c r="W196" s="18" t="str">
        <f t="shared" si="206"/>
        <v>何苗</v>
      </c>
      <c r="X196" s="26">
        <f t="shared" si="247"/>
        <v>0</v>
      </c>
      <c r="Y196" s="18" t="str">
        <f t="shared" si="207"/>
        <v>黄金华</v>
      </c>
      <c r="Z196" s="26">
        <f t="shared" si="248"/>
        <v>1.8</v>
      </c>
      <c r="AA196" s="18" t="str">
        <f t="shared" si="208"/>
        <v>向翠琳</v>
      </c>
      <c r="AB196" s="26">
        <f t="shared" si="265"/>
        <v>0</v>
      </c>
      <c r="AC196" s="18" t="str">
        <f t="shared" si="209"/>
        <v>兰阿布</v>
      </c>
      <c r="AD196" s="26">
        <f t="shared" si="266"/>
        <v>0</v>
      </c>
      <c r="AE196" s="18" t="str">
        <f t="shared" si="210"/>
        <v>郑富全</v>
      </c>
      <c r="AF196" s="26">
        <f t="shared" si="267"/>
        <v>0</v>
      </c>
      <c r="AG196" s="18" t="str">
        <f t="shared" si="211"/>
        <v>卢祥</v>
      </c>
      <c r="AH196" s="26">
        <f t="shared" si="268"/>
        <v>0</v>
      </c>
      <c r="AI196" s="18" t="str">
        <f t="shared" si="212"/>
        <v>12</v>
      </c>
      <c r="AJ196" s="18" t="str">
        <f t="shared" si="213"/>
        <v>何苗</v>
      </c>
      <c r="AK196" s="26">
        <f t="shared" si="249"/>
        <v>0</v>
      </c>
      <c r="AL196" s="18" t="str">
        <f t="shared" si="214"/>
        <v>黄金华</v>
      </c>
      <c r="AM196" s="26">
        <f t="shared" si="250"/>
        <v>1.8</v>
      </c>
      <c r="AN196" s="18" t="str">
        <f t="shared" si="215"/>
        <v>向翠琳</v>
      </c>
      <c r="AO196" s="26">
        <f t="shared" si="269"/>
        <v>0</v>
      </c>
      <c r="AP196" s="18" t="str">
        <f t="shared" si="216"/>
        <v>兰阿布</v>
      </c>
      <c r="AQ196" s="26">
        <f t="shared" si="270"/>
        <v>0</v>
      </c>
      <c r="AR196" s="18" t="str">
        <f t="shared" si="217"/>
        <v>郑富全</v>
      </c>
      <c r="AS196" s="26">
        <f t="shared" si="271"/>
        <v>0</v>
      </c>
      <c r="AT196" s="18" t="str">
        <f t="shared" si="218"/>
        <v>卢祥</v>
      </c>
      <c r="AU196" s="26">
        <f t="shared" si="272"/>
        <v>0</v>
      </c>
      <c r="AV196" s="18" t="str">
        <f t="shared" si="219"/>
        <v>12</v>
      </c>
      <c r="AW196" s="18" t="str">
        <f t="shared" si="220"/>
        <v>朱霞</v>
      </c>
      <c r="AX196" s="26">
        <f t="shared" si="251"/>
        <v>0</v>
      </c>
      <c r="AY196" s="18" t="str">
        <f t="shared" si="221"/>
        <v>黄金华</v>
      </c>
      <c r="AZ196" s="26">
        <f t="shared" si="281"/>
        <v>2.6999999999999997</v>
      </c>
      <c r="BA196" s="18" t="str">
        <f t="shared" si="222"/>
        <v>程长寿</v>
      </c>
      <c r="BB196" s="26">
        <f t="shared" si="273"/>
        <v>0</v>
      </c>
      <c r="BC196" s="18" t="str">
        <f t="shared" si="223"/>
        <v>兰阿布</v>
      </c>
      <c r="BD196" s="26">
        <f t="shared" si="274"/>
        <v>0</v>
      </c>
      <c r="BE196" s="18" t="str">
        <f t="shared" si="224"/>
        <v>郑富全</v>
      </c>
      <c r="BF196" s="26">
        <f t="shared" si="275"/>
        <v>0</v>
      </c>
      <c r="BG196" s="18" t="str">
        <f t="shared" si="225"/>
        <v>卢祥</v>
      </c>
      <c r="BH196" s="26">
        <f t="shared" si="276"/>
        <v>0</v>
      </c>
      <c r="BI196" s="18">
        <f t="shared" si="226"/>
        <v>12</v>
      </c>
      <c r="BJ196" s="18" t="str">
        <f t="shared" si="227"/>
        <v>朱霞</v>
      </c>
      <c r="BK196" s="26">
        <f t="shared" si="252"/>
        <v>0</v>
      </c>
      <c r="BL196" s="18" t="str">
        <f t="shared" si="228"/>
        <v>黄金华</v>
      </c>
      <c r="BM196" s="26">
        <f t="shared" si="282"/>
        <v>2.6999999999999997</v>
      </c>
      <c r="BN196" s="18" t="str">
        <f t="shared" si="229"/>
        <v>程长寿</v>
      </c>
      <c r="BO196" s="26">
        <f t="shared" si="277"/>
        <v>0</v>
      </c>
      <c r="BP196" s="18" t="str">
        <f t="shared" si="230"/>
        <v>兰阿布</v>
      </c>
      <c r="BQ196" s="26">
        <f t="shared" si="278"/>
        <v>0</v>
      </c>
      <c r="BR196" s="18" t="str">
        <f t="shared" si="231"/>
        <v>郑富全</v>
      </c>
      <c r="BS196" s="26">
        <f t="shared" si="279"/>
        <v>0</v>
      </c>
      <c r="BT196" s="18" t="str">
        <f t="shared" si="232"/>
        <v>卢祥</v>
      </c>
      <c r="BU196" s="26">
        <f t="shared" si="280"/>
        <v>0</v>
      </c>
      <c r="BV196" s="18">
        <f t="shared" si="233"/>
        <v>12</v>
      </c>
      <c r="BW196" s="18" t="str">
        <f t="shared" si="234"/>
        <v>朱霞</v>
      </c>
      <c r="BX196" s="26">
        <f t="shared" si="253"/>
        <v>0</v>
      </c>
      <c r="BY196" s="18" t="str">
        <f t="shared" si="235"/>
        <v>黄金华</v>
      </c>
      <c r="BZ196" s="26">
        <f t="shared" si="254"/>
        <v>4.5</v>
      </c>
      <c r="CA196" s="18" t="str">
        <f t="shared" si="236"/>
        <v>程长寿</v>
      </c>
      <c r="CB196" s="26">
        <f t="shared" si="255"/>
        <v>0</v>
      </c>
      <c r="CC196" s="18" t="str">
        <f t="shared" si="237"/>
        <v>兰阿布</v>
      </c>
      <c r="CD196" s="26">
        <f t="shared" si="256"/>
        <v>0</v>
      </c>
      <c r="CE196" s="18" t="str">
        <f t="shared" si="238"/>
        <v>郑富全</v>
      </c>
      <c r="CF196" s="26">
        <f t="shared" si="257"/>
        <v>0</v>
      </c>
      <c r="CG196" s="18" t="str">
        <f t="shared" si="239"/>
        <v>卢祥</v>
      </c>
      <c r="CH196" s="26">
        <f t="shared" si="258"/>
        <v>0</v>
      </c>
      <c r="CI196" s="18">
        <f t="shared" si="240"/>
        <v>12</v>
      </c>
      <c r="CJ196" s="18" t="str">
        <f t="shared" si="241"/>
        <v>朱霞</v>
      </c>
      <c r="CK196" s="26">
        <f t="shared" si="259"/>
        <v>0</v>
      </c>
      <c r="CL196" s="18" t="str">
        <f t="shared" si="242"/>
        <v>黄金华</v>
      </c>
      <c r="CM196" s="26">
        <f t="shared" si="260"/>
        <v>4.5</v>
      </c>
      <c r="CN196" s="18" t="str">
        <f t="shared" si="243"/>
        <v>程长寿</v>
      </c>
      <c r="CO196" s="26">
        <f t="shared" si="261"/>
        <v>0</v>
      </c>
      <c r="CP196" s="18" t="str">
        <f t="shared" si="244"/>
        <v>兰阿布</v>
      </c>
      <c r="CQ196" s="26">
        <f t="shared" si="262"/>
        <v>0</v>
      </c>
      <c r="CR196" s="18" t="str">
        <f t="shared" si="245"/>
        <v>郑富全</v>
      </c>
      <c r="CS196" s="26">
        <f t="shared" si="263"/>
        <v>0</v>
      </c>
      <c r="CT196" s="18" t="str">
        <f t="shared" si="246"/>
        <v>卢祥</v>
      </c>
      <c r="CU196" s="26">
        <f t="shared" si="264"/>
        <v>0</v>
      </c>
    </row>
    <row r="197" spans="1:99" s="2" customFormat="1" ht="15.75">
      <c r="A197" s="42" t="s">
        <v>928</v>
      </c>
      <c r="B197" s="40" t="s">
        <v>373</v>
      </c>
      <c r="C197" s="59" t="s">
        <v>44</v>
      </c>
      <c r="D197" s="9" t="s">
        <v>8</v>
      </c>
      <c r="E197" s="8" t="str">
        <f t="shared" si="194"/>
        <v/>
      </c>
      <c r="F197" s="9">
        <f t="shared" si="195"/>
        <v>1</v>
      </c>
      <c r="G197" s="10" t="str">
        <f t="shared" si="196"/>
        <v/>
      </c>
      <c r="H197" s="10">
        <f t="shared" si="197"/>
        <v>113</v>
      </c>
      <c r="I197" s="10">
        <f t="shared" si="198"/>
        <v>53</v>
      </c>
      <c r="J197" s="10">
        <f t="shared" si="199"/>
        <v>99</v>
      </c>
      <c r="K197" s="16">
        <f t="shared" si="200"/>
        <v>46</v>
      </c>
      <c r="L197" s="10">
        <f t="shared" si="201"/>
        <v>51</v>
      </c>
      <c r="M197" s="10">
        <f t="shared" si="202"/>
        <v>59</v>
      </c>
      <c r="N197" s="10">
        <f t="shared" si="203"/>
        <v>421</v>
      </c>
      <c r="O197" s="17" t="str">
        <f t="shared" si="204"/>
        <v/>
      </c>
      <c r="P197" s="18">
        <f>IF($D197="理科",IF(AND($N197&gt;=分数线!$C$2,$H197&gt;=分数线!$D$2),36,IF($H197&gt;=分数线!$D$2,18,0)),IF($D197="文科",IF(AND($N197&gt;=分数线!$C$3,$H197&gt;=分数线!$D$3),36,IF($H197&gt;=分数线!$D$3,18,0))))</f>
        <v>18</v>
      </c>
      <c r="Q197" s="18">
        <f>IF($D197="理科",IF(AND($N197&gt;=分数线!$C$2,I197&gt;=分数线!$E$2),36,IF(I197&gt;=分数线!$E$2,18,0)),IF($D197="文科",IF(AND($N197&gt;=分数线!$C$3,I197&gt;=分数线!$E$3),36,IF(I197&gt;=分数线!$E$3,18,0))))</f>
        <v>0</v>
      </c>
      <c r="R197" s="18">
        <f>IF($D197="理科",IF(AND($N197&gt;=分数线!$C$2,J197&gt;=分数线!$F$2),36,IF(J197&gt;=分数线!$F$2,18,0)),IF($D197="文科",IF(AND($N197&gt;=分数线!$C$3,J197&gt;=分数线!$F$3),36,IF(J197&gt;=分数线!$F$3,18,0))))</f>
        <v>18</v>
      </c>
      <c r="S197" s="18">
        <f>IF($D197="理科",IF(AND($N197&gt;=分数线!$C$2,K197&gt;=分数线!$G$2),36,IF(K197&gt;=分数线!$G$2,18,0)),IF($D197="文科",IF(AND($N197&gt;=分数线!$C$3,K197&gt;=分数线!$G$3),36,IF(K197&gt;=分数线!$G$3,18,0))))</f>
        <v>0</v>
      </c>
      <c r="T197" s="18">
        <f>IF($D197="理科",IF(AND($N197&gt;=分数线!$C$2,L197&gt;=分数线!$H$2),36,IF(L197&gt;=分数线!$H$2,18,0)),IF($D197="文科",IF(AND($N197&gt;=分数线!$C$3,L197&gt;=分数线!$H$3),36,IF(L197&gt;=分数线!$H$3,18,0))))</f>
        <v>0</v>
      </c>
      <c r="U197" s="18">
        <f>IF($D197="理科",IF(AND($N197&gt;=分数线!$C$2,M197&gt;=分数线!$I$2),36,IF(M197&gt;=分数线!$I$2,18,0)),IF($D197="文科",IF(AND($N197&gt;=分数线!$C$3,M197&gt;=分数线!$I$3),36,IF(M197&gt;=分数线!$I$3,18,0))))</f>
        <v>0</v>
      </c>
      <c r="V197" s="18">
        <f t="shared" si="205"/>
        <v>11</v>
      </c>
      <c r="W197" s="18" t="str">
        <f t="shared" si="206"/>
        <v>张玉婷</v>
      </c>
      <c r="X197" s="26">
        <f t="shared" si="247"/>
        <v>1.8</v>
      </c>
      <c r="Y197" s="18" t="str">
        <f t="shared" si="207"/>
        <v>胡付松</v>
      </c>
      <c r="Z197" s="26">
        <f t="shared" si="248"/>
        <v>0</v>
      </c>
      <c r="AA197" s="18" t="str">
        <f t="shared" si="208"/>
        <v>程长寿</v>
      </c>
      <c r="AB197" s="26">
        <f t="shared" si="265"/>
        <v>1.8</v>
      </c>
      <c r="AC197" s="18" t="str">
        <f t="shared" si="209"/>
        <v>郑永朝</v>
      </c>
      <c r="AD197" s="26">
        <f t="shared" si="266"/>
        <v>0</v>
      </c>
      <c r="AE197" s="18" t="str">
        <f t="shared" si="210"/>
        <v>叶仁群</v>
      </c>
      <c r="AF197" s="26">
        <f t="shared" si="267"/>
        <v>0</v>
      </c>
      <c r="AG197" s="18" t="str">
        <f t="shared" si="211"/>
        <v>辜英琼</v>
      </c>
      <c r="AH197" s="26">
        <f t="shared" si="268"/>
        <v>0</v>
      </c>
      <c r="AI197" s="18" t="str">
        <f t="shared" si="212"/>
        <v>11</v>
      </c>
      <c r="AJ197" s="18" t="str">
        <f t="shared" si="213"/>
        <v>张玉婷</v>
      </c>
      <c r="AK197" s="26">
        <f t="shared" si="249"/>
        <v>1.8</v>
      </c>
      <c r="AL197" s="18" t="str">
        <f t="shared" si="214"/>
        <v>胡付松</v>
      </c>
      <c r="AM197" s="26">
        <f t="shared" si="250"/>
        <v>0</v>
      </c>
      <c r="AN197" s="18" t="str">
        <f t="shared" si="215"/>
        <v>程长寿</v>
      </c>
      <c r="AO197" s="26">
        <f t="shared" si="269"/>
        <v>1.8</v>
      </c>
      <c r="AP197" s="18" t="str">
        <f t="shared" si="216"/>
        <v>郑永朝</v>
      </c>
      <c r="AQ197" s="26">
        <f t="shared" si="270"/>
        <v>0</v>
      </c>
      <c r="AR197" s="18" t="str">
        <f t="shared" si="217"/>
        <v>叶仁群</v>
      </c>
      <c r="AS197" s="26">
        <f t="shared" si="271"/>
        <v>0</v>
      </c>
      <c r="AT197" s="18" t="str">
        <f t="shared" si="218"/>
        <v>辜英琼</v>
      </c>
      <c r="AU197" s="26">
        <f t="shared" si="272"/>
        <v>0</v>
      </c>
      <c r="AV197" s="18" t="str">
        <f t="shared" si="219"/>
        <v>11</v>
      </c>
      <c r="AW197" s="18" t="str">
        <f t="shared" si="220"/>
        <v>张玉婷</v>
      </c>
      <c r="AX197" s="26">
        <f t="shared" si="251"/>
        <v>2.6999999999999997</v>
      </c>
      <c r="AY197" s="18" t="str">
        <f t="shared" si="221"/>
        <v>胡付松</v>
      </c>
      <c r="AZ197" s="26">
        <f t="shared" si="281"/>
        <v>0</v>
      </c>
      <c r="BA197" s="18" t="str">
        <f t="shared" si="222"/>
        <v>程长寿</v>
      </c>
      <c r="BB197" s="26">
        <f t="shared" si="273"/>
        <v>2.7</v>
      </c>
      <c r="BC197" s="18" t="str">
        <f t="shared" si="223"/>
        <v>郑永朝</v>
      </c>
      <c r="BD197" s="26">
        <f t="shared" si="274"/>
        <v>0</v>
      </c>
      <c r="BE197" s="18" t="str">
        <f t="shared" si="224"/>
        <v>叶仁群</v>
      </c>
      <c r="BF197" s="26">
        <f t="shared" si="275"/>
        <v>0</v>
      </c>
      <c r="BG197" s="18" t="str">
        <f t="shared" si="225"/>
        <v>杨建</v>
      </c>
      <c r="BH197" s="26">
        <f t="shared" si="276"/>
        <v>0</v>
      </c>
      <c r="BI197" s="18">
        <f t="shared" si="226"/>
        <v>11</v>
      </c>
      <c r="BJ197" s="18" t="str">
        <f t="shared" si="227"/>
        <v>张玉婷</v>
      </c>
      <c r="BK197" s="26">
        <f t="shared" si="252"/>
        <v>2.6999999999999997</v>
      </c>
      <c r="BL197" s="18" t="str">
        <f t="shared" si="228"/>
        <v>胡付松</v>
      </c>
      <c r="BM197" s="26">
        <f t="shared" si="282"/>
        <v>0</v>
      </c>
      <c r="BN197" s="18" t="str">
        <f t="shared" si="229"/>
        <v>程长寿</v>
      </c>
      <c r="BO197" s="26">
        <f t="shared" si="277"/>
        <v>2.7</v>
      </c>
      <c r="BP197" s="18" t="str">
        <f t="shared" si="230"/>
        <v>郑永朝</v>
      </c>
      <c r="BQ197" s="26">
        <f t="shared" si="278"/>
        <v>0</v>
      </c>
      <c r="BR197" s="18" t="str">
        <f t="shared" si="231"/>
        <v>叶仁群</v>
      </c>
      <c r="BS197" s="26">
        <f t="shared" si="279"/>
        <v>0</v>
      </c>
      <c r="BT197" s="18" t="str">
        <f t="shared" si="232"/>
        <v>田友米</v>
      </c>
      <c r="BU197" s="26">
        <f t="shared" si="280"/>
        <v>0</v>
      </c>
      <c r="BV197" s="18">
        <f t="shared" si="233"/>
        <v>11</v>
      </c>
      <c r="BW197" s="18" t="str">
        <f t="shared" si="234"/>
        <v>张玉婷</v>
      </c>
      <c r="BX197" s="26">
        <f t="shared" si="253"/>
        <v>4.5</v>
      </c>
      <c r="BY197" s="18" t="str">
        <f t="shared" si="235"/>
        <v>胡付松</v>
      </c>
      <c r="BZ197" s="26">
        <f t="shared" si="254"/>
        <v>0</v>
      </c>
      <c r="CA197" s="18" t="str">
        <f t="shared" si="236"/>
        <v>程长寿</v>
      </c>
      <c r="CB197" s="26">
        <f t="shared" si="255"/>
        <v>4.5</v>
      </c>
      <c r="CC197" s="18" t="str">
        <f t="shared" si="237"/>
        <v>王友春</v>
      </c>
      <c r="CD197" s="26">
        <f t="shared" si="256"/>
        <v>0</v>
      </c>
      <c r="CE197" s="18" t="str">
        <f t="shared" si="238"/>
        <v>叶仁群</v>
      </c>
      <c r="CF197" s="26">
        <f t="shared" si="257"/>
        <v>0</v>
      </c>
      <c r="CG197" s="18" t="str">
        <f t="shared" si="239"/>
        <v>田友米</v>
      </c>
      <c r="CH197" s="26">
        <f t="shared" si="258"/>
        <v>0</v>
      </c>
      <c r="CI197" s="18">
        <f t="shared" si="240"/>
        <v>11</v>
      </c>
      <c r="CJ197" s="18" t="str">
        <f t="shared" si="241"/>
        <v>张玉婷</v>
      </c>
      <c r="CK197" s="26">
        <f t="shared" si="259"/>
        <v>4.5</v>
      </c>
      <c r="CL197" s="18" t="str">
        <f t="shared" si="242"/>
        <v>胡付松</v>
      </c>
      <c r="CM197" s="26">
        <f t="shared" si="260"/>
        <v>0</v>
      </c>
      <c r="CN197" s="18" t="str">
        <f t="shared" si="243"/>
        <v>程长寿</v>
      </c>
      <c r="CO197" s="26">
        <f t="shared" si="261"/>
        <v>4.5</v>
      </c>
      <c r="CP197" s="18" t="str">
        <f t="shared" si="244"/>
        <v>王友春</v>
      </c>
      <c r="CQ197" s="26">
        <f t="shared" si="262"/>
        <v>0</v>
      </c>
      <c r="CR197" s="18" t="str">
        <f t="shared" si="245"/>
        <v>叶仁群</v>
      </c>
      <c r="CS197" s="26">
        <f t="shared" si="263"/>
        <v>0</v>
      </c>
      <c r="CT197" s="18" t="str">
        <f t="shared" si="246"/>
        <v>田友米</v>
      </c>
      <c r="CU197" s="26">
        <f t="shared" si="264"/>
        <v>0</v>
      </c>
    </row>
    <row r="198" spans="1:99" s="2" customFormat="1" ht="15.75">
      <c r="A198" s="42" t="s">
        <v>929</v>
      </c>
      <c r="B198" s="40" t="s">
        <v>374</v>
      </c>
      <c r="C198" s="59" t="s">
        <v>44</v>
      </c>
      <c r="D198" s="9" t="s">
        <v>8</v>
      </c>
      <c r="E198" s="8" t="str">
        <f t="shared" si="194"/>
        <v/>
      </c>
      <c r="F198" s="9" t="str">
        <f t="shared" si="195"/>
        <v/>
      </c>
      <c r="G198" s="10" t="str">
        <f t="shared" si="196"/>
        <v/>
      </c>
      <c r="H198" s="10">
        <f t="shared" si="197"/>
        <v>97</v>
      </c>
      <c r="I198" s="10">
        <f t="shared" si="198"/>
        <v>88</v>
      </c>
      <c r="J198" s="10">
        <f t="shared" si="199"/>
        <v>55</v>
      </c>
      <c r="K198" s="16">
        <f t="shared" si="200"/>
        <v>42.5</v>
      </c>
      <c r="L198" s="10">
        <f t="shared" si="201"/>
        <v>62</v>
      </c>
      <c r="M198" s="10">
        <f t="shared" si="202"/>
        <v>75</v>
      </c>
      <c r="N198" s="10">
        <f t="shared" si="203"/>
        <v>420</v>
      </c>
      <c r="O198" s="17" t="str">
        <f t="shared" si="204"/>
        <v/>
      </c>
      <c r="P198" s="18">
        <f>IF($D198="理科",IF(AND($N198&gt;=分数线!$C$2,$H198&gt;=分数线!$D$2),36,IF($H198&gt;=分数线!$D$2,18,0)),IF($D198="文科",IF(AND($N198&gt;=分数线!$C$3,$H198&gt;=分数线!$D$3),36,IF($H198&gt;=分数线!$D$3,18,0))))</f>
        <v>0</v>
      </c>
      <c r="Q198" s="18">
        <f>IF($D198="理科",IF(AND($N198&gt;=分数线!$C$2,I198&gt;=分数线!$E$2),36,IF(I198&gt;=分数线!$E$2,18,0)),IF($D198="文科",IF(AND($N198&gt;=分数线!$C$3,I198&gt;=分数线!$E$3),36,IF(I198&gt;=分数线!$E$3,18,0))))</f>
        <v>18</v>
      </c>
      <c r="R198" s="18">
        <f>IF($D198="理科",IF(AND($N198&gt;=分数线!$C$2,J198&gt;=分数线!$F$2),36,IF(J198&gt;=分数线!$F$2,18,0)),IF($D198="文科",IF(AND($N198&gt;=分数线!$C$3,J198&gt;=分数线!$F$3),36,IF(J198&gt;=分数线!$F$3,18,0))))</f>
        <v>0</v>
      </c>
      <c r="S198" s="18">
        <f>IF($D198="理科",IF(AND($N198&gt;=分数线!$C$2,K198&gt;=分数线!$G$2),36,IF(K198&gt;=分数线!$G$2,18,0)),IF($D198="文科",IF(AND($N198&gt;=分数线!$C$3,K198&gt;=分数线!$G$3),36,IF(K198&gt;=分数线!$G$3,18,0))))</f>
        <v>0</v>
      </c>
      <c r="T198" s="18">
        <f>IF($D198="理科",IF(AND($N198&gt;=分数线!$C$2,L198&gt;=分数线!$H$2),36,IF(L198&gt;=分数线!$H$2,18,0)),IF($D198="文科",IF(AND($N198&gt;=分数线!$C$3,L198&gt;=分数线!$H$3),36,IF(L198&gt;=分数线!$H$3,18,0))))</f>
        <v>18</v>
      </c>
      <c r="U198" s="18">
        <f>IF($D198="理科",IF(AND($N198&gt;=分数线!$C$2,M198&gt;=分数线!$I$2),36,IF(M198&gt;=分数线!$I$2,18,0)),IF($D198="文科",IF(AND($N198&gt;=分数线!$C$3,M198&gt;=分数线!$I$3),36,IF(M198&gt;=分数线!$I$3,18,0))))</f>
        <v>18</v>
      </c>
      <c r="V198" s="18">
        <f t="shared" si="205"/>
        <v>5</v>
      </c>
      <c r="W198" s="18" t="str">
        <f t="shared" si="206"/>
        <v>叶屏</v>
      </c>
      <c r="X198" s="26">
        <f t="shared" si="247"/>
        <v>0</v>
      </c>
      <c r="Y198" s="18" t="str">
        <f t="shared" si="207"/>
        <v>李希</v>
      </c>
      <c r="Z198" s="26">
        <f t="shared" si="248"/>
        <v>1.8</v>
      </c>
      <c r="AA198" s="18" t="str">
        <f t="shared" si="208"/>
        <v>达娃央初</v>
      </c>
      <c r="AB198" s="26">
        <f t="shared" si="265"/>
        <v>0</v>
      </c>
      <c r="AC198" s="18" t="str">
        <f t="shared" si="209"/>
        <v>兰阿布</v>
      </c>
      <c r="AD198" s="26">
        <f t="shared" si="266"/>
        <v>0</v>
      </c>
      <c r="AE198" s="18" t="str">
        <f t="shared" si="210"/>
        <v>李荣鑫</v>
      </c>
      <c r="AF198" s="26">
        <f t="shared" si="267"/>
        <v>1.8</v>
      </c>
      <c r="AG198" s="18" t="str">
        <f t="shared" si="211"/>
        <v>辜英琼</v>
      </c>
      <c r="AH198" s="26">
        <f t="shared" si="268"/>
        <v>1.8</v>
      </c>
      <c r="AI198" s="18" t="str">
        <f t="shared" si="212"/>
        <v>7</v>
      </c>
      <c r="AJ198" s="18" t="str">
        <f t="shared" si="213"/>
        <v>何苗</v>
      </c>
      <c r="AK198" s="26">
        <f t="shared" si="249"/>
        <v>0</v>
      </c>
      <c r="AL198" s="18" t="str">
        <f t="shared" si="214"/>
        <v>杨周宇</v>
      </c>
      <c r="AM198" s="26">
        <f t="shared" si="250"/>
        <v>1.8</v>
      </c>
      <c r="AN198" s="18" t="str">
        <f t="shared" si="215"/>
        <v>胡昌燕</v>
      </c>
      <c r="AO198" s="26">
        <f t="shared" si="269"/>
        <v>0</v>
      </c>
      <c r="AP198" s="18" t="str">
        <f t="shared" si="216"/>
        <v>兰阿布</v>
      </c>
      <c r="AQ198" s="26">
        <f t="shared" si="270"/>
        <v>0</v>
      </c>
      <c r="AR198" s="18" t="str">
        <f t="shared" si="217"/>
        <v>李荣鑫</v>
      </c>
      <c r="AS198" s="26">
        <f t="shared" si="271"/>
        <v>1.8</v>
      </c>
      <c r="AT198" s="18" t="str">
        <f t="shared" si="218"/>
        <v>辜英琼</v>
      </c>
      <c r="AU198" s="26">
        <f t="shared" si="272"/>
        <v>1.8</v>
      </c>
      <c r="AV198" s="18" t="str">
        <f t="shared" si="219"/>
        <v>7</v>
      </c>
      <c r="AW198" s="18" t="str">
        <f t="shared" si="220"/>
        <v>何光红</v>
      </c>
      <c r="AX198" s="26">
        <f t="shared" si="251"/>
        <v>0</v>
      </c>
      <c r="AY198" s="18" t="str">
        <f t="shared" si="221"/>
        <v>徐万雄</v>
      </c>
      <c r="AZ198" s="26">
        <f t="shared" si="281"/>
        <v>2.6999999999999997</v>
      </c>
      <c r="BA198" s="18" t="str">
        <f t="shared" si="222"/>
        <v>胡昌燕</v>
      </c>
      <c r="BB198" s="26">
        <f t="shared" si="273"/>
        <v>0</v>
      </c>
      <c r="BC198" s="18" t="str">
        <f t="shared" si="223"/>
        <v>兰阿布</v>
      </c>
      <c r="BD198" s="26">
        <f t="shared" si="274"/>
        <v>0</v>
      </c>
      <c r="BE198" s="18" t="str">
        <f t="shared" si="224"/>
        <v>刘跃军</v>
      </c>
      <c r="BF198" s="26">
        <f t="shared" si="275"/>
        <v>2.7</v>
      </c>
      <c r="BG198" s="18" t="str">
        <f t="shared" si="225"/>
        <v>杨建</v>
      </c>
      <c r="BH198" s="26">
        <f t="shared" si="276"/>
        <v>2.7</v>
      </c>
      <c r="BI198" s="18">
        <f t="shared" si="226"/>
        <v>7</v>
      </c>
      <c r="BJ198" s="18" t="str">
        <f t="shared" si="227"/>
        <v>何光红</v>
      </c>
      <c r="BK198" s="26">
        <f t="shared" si="252"/>
        <v>0</v>
      </c>
      <c r="BL198" s="18" t="str">
        <f t="shared" si="228"/>
        <v>徐万雄</v>
      </c>
      <c r="BM198" s="26">
        <f t="shared" si="282"/>
        <v>2.6999999999999997</v>
      </c>
      <c r="BN198" s="18" t="str">
        <f t="shared" si="229"/>
        <v>胡昌燕</v>
      </c>
      <c r="BO198" s="26">
        <f t="shared" si="277"/>
        <v>0</v>
      </c>
      <c r="BP198" s="18" t="str">
        <f t="shared" si="230"/>
        <v>兰阿布</v>
      </c>
      <c r="BQ198" s="26">
        <f t="shared" si="278"/>
        <v>0</v>
      </c>
      <c r="BR198" s="18" t="str">
        <f t="shared" si="231"/>
        <v>刘跃军</v>
      </c>
      <c r="BS198" s="26">
        <f t="shared" si="279"/>
        <v>2.7</v>
      </c>
      <c r="BT198" s="18" t="str">
        <f t="shared" si="232"/>
        <v>杨建</v>
      </c>
      <c r="BU198" s="26">
        <f t="shared" si="280"/>
        <v>2.7</v>
      </c>
      <c r="BV198" s="18">
        <f t="shared" si="233"/>
        <v>7</v>
      </c>
      <c r="BW198" s="18" t="str">
        <f t="shared" si="234"/>
        <v>何光红</v>
      </c>
      <c r="BX198" s="26">
        <f t="shared" si="253"/>
        <v>0</v>
      </c>
      <c r="BY198" s="18" t="str">
        <f t="shared" si="235"/>
        <v>潘勇</v>
      </c>
      <c r="BZ198" s="26">
        <f t="shared" si="254"/>
        <v>4.5</v>
      </c>
      <c r="CA198" s="18" t="str">
        <f t="shared" si="236"/>
        <v>胡昌燕</v>
      </c>
      <c r="CB198" s="26">
        <f t="shared" si="255"/>
        <v>0</v>
      </c>
      <c r="CC198" s="18" t="str">
        <f t="shared" si="237"/>
        <v>兰阿布</v>
      </c>
      <c r="CD198" s="26">
        <f t="shared" si="256"/>
        <v>0</v>
      </c>
      <c r="CE198" s="18" t="str">
        <f t="shared" si="238"/>
        <v>刘厚江</v>
      </c>
      <c r="CF198" s="26">
        <f t="shared" si="257"/>
        <v>4.5</v>
      </c>
      <c r="CG198" s="18" t="str">
        <f t="shared" si="239"/>
        <v>杨建</v>
      </c>
      <c r="CH198" s="26">
        <f t="shared" si="258"/>
        <v>4.5</v>
      </c>
      <c r="CI198" s="18">
        <f t="shared" si="240"/>
        <v>7</v>
      </c>
      <c r="CJ198" s="18" t="str">
        <f t="shared" si="241"/>
        <v>何光红</v>
      </c>
      <c r="CK198" s="26">
        <f t="shared" si="259"/>
        <v>0</v>
      </c>
      <c r="CL198" s="18" t="str">
        <f t="shared" si="242"/>
        <v>潘勇</v>
      </c>
      <c r="CM198" s="26">
        <f t="shared" si="260"/>
        <v>4.5</v>
      </c>
      <c r="CN198" s="18" t="str">
        <f t="shared" si="243"/>
        <v>胡昌燕</v>
      </c>
      <c r="CO198" s="26">
        <f t="shared" si="261"/>
        <v>0</v>
      </c>
      <c r="CP198" s="18" t="str">
        <f t="shared" si="244"/>
        <v>兰阿布</v>
      </c>
      <c r="CQ198" s="26">
        <f t="shared" si="262"/>
        <v>0</v>
      </c>
      <c r="CR198" s="18" t="str">
        <f t="shared" si="245"/>
        <v>刘厚江</v>
      </c>
      <c r="CS198" s="26">
        <f t="shared" si="263"/>
        <v>4.5</v>
      </c>
      <c r="CT198" s="18" t="str">
        <f t="shared" si="246"/>
        <v>杨建</v>
      </c>
      <c r="CU198" s="26">
        <f t="shared" si="264"/>
        <v>4.5</v>
      </c>
    </row>
    <row r="199" spans="1:99" s="2" customFormat="1" ht="15.75">
      <c r="A199" s="42" t="s">
        <v>930</v>
      </c>
      <c r="B199" s="40" t="s">
        <v>375</v>
      </c>
      <c r="C199" s="59" t="s">
        <v>44</v>
      </c>
      <c r="D199" s="9" t="s">
        <v>8</v>
      </c>
      <c r="E199" s="8" t="str">
        <f t="shared" si="194"/>
        <v/>
      </c>
      <c r="F199" s="9" t="str">
        <f t="shared" si="195"/>
        <v/>
      </c>
      <c r="G199" s="10" t="str">
        <f t="shared" si="196"/>
        <v/>
      </c>
      <c r="H199" s="10">
        <f t="shared" si="197"/>
        <v>103</v>
      </c>
      <c r="I199" s="10">
        <f t="shared" si="198"/>
        <v>78</v>
      </c>
      <c r="J199" s="10">
        <f t="shared" si="199"/>
        <v>97</v>
      </c>
      <c r="K199" s="16">
        <f t="shared" si="200"/>
        <v>35</v>
      </c>
      <c r="L199" s="10">
        <f t="shared" si="201"/>
        <v>43</v>
      </c>
      <c r="M199" s="10">
        <f t="shared" si="202"/>
        <v>64</v>
      </c>
      <c r="N199" s="10">
        <f t="shared" si="203"/>
        <v>420</v>
      </c>
      <c r="O199" s="17" t="str">
        <f t="shared" si="204"/>
        <v/>
      </c>
      <c r="P199" s="18">
        <f>IF($D199="理科",IF(AND($N199&gt;=分数线!$C$2,$H199&gt;=分数线!$D$2),36,IF($H199&gt;=分数线!$D$2,18,0)),IF($D199="文科",IF(AND($N199&gt;=分数线!$C$3,$H199&gt;=分数线!$D$3),36,IF($H199&gt;=分数线!$D$3,18,0))))</f>
        <v>18</v>
      </c>
      <c r="Q199" s="18">
        <f>IF($D199="理科",IF(AND($N199&gt;=分数线!$C$2,I199&gt;=分数线!$E$2),36,IF(I199&gt;=分数线!$E$2,18,0)),IF($D199="文科",IF(AND($N199&gt;=分数线!$C$3,I199&gt;=分数线!$E$3),36,IF(I199&gt;=分数线!$E$3,18,0))))</f>
        <v>18</v>
      </c>
      <c r="R199" s="18">
        <f>IF($D199="理科",IF(AND($N199&gt;=分数线!$C$2,J199&gt;=分数线!$F$2),36,IF(J199&gt;=分数线!$F$2,18,0)),IF($D199="文科",IF(AND($N199&gt;=分数线!$C$3,J199&gt;=分数线!$F$3),36,IF(J199&gt;=分数线!$F$3,18,0))))</f>
        <v>18</v>
      </c>
      <c r="S199" s="18">
        <f>IF($D199="理科",IF(AND($N199&gt;=分数线!$C$2,K199&gt;=分数线!$G$2),36,IF(K199&gt;=分数线!$G$2,18,0)),IF($D199="文科",IF(AND($N199&gt;=分数线!$C$3,K199&gt;=分数线!$G$3),36,IF(K199&gt;=分数线!$G$3,18,0))))</f>
        <v>0</v>
      </c>
      <c r="T199" s="18">
        <f>IF($D199="理科",IF(AND($N199&gt;=分数线!$C$2,L199&gt;=分数线!$H$2),36,IF(L199&gt;=分数线!$H$2,18,0)),IF($D199="文科",IF(AND($N199&gt;=分数线!$C$3,L199&gt;=分数线!$H$3),36,IF(L199&gt;=分数线!$H$3,18,0))))</f>
        <v>0</v>
      </c>
      <c r="U199" s="18">
        <f>IF($D199="理科",IF(AND($N199&gt;=分数线!$C$2,M199&gt;=分数线!$I$2),36,IF(M199&gt;=分数线!$I$2,18,0)),IF($D199="文科",IF(AND($N199&gt;=分数线!$C$3,M199&gt;=分数线!$I$3),36,IF(M199&gt;=分数线!$I$3,18,0))))</f>
        <v>0</v>
      </c>
      <c r="V199" s="18">
        <f t="shared" si="205"/>
        <v>9</v>
      </c>
      <c r="W199" s="18" t="str">
        <f t="shared" si="206"/>
        <v>张玉婷</v>
      </c>
      <c r="X199" s="26">
        <f t="shared" si="247"/>
        <v>1.8</v>
      </c>
      <c r="Y199" s="18" t="str">
        <f t="shared" si="207"/>
        <v>周军</v>
      </c>
      <c r="Z199" s="26">
        <f t="shared" si="248"/>
        <v>1.8</v>
      </c>
      <c r="AA199" s="18" t="str">
        <f t="shared" si="208"/>
        <v>程长寿</v>
      </c>
      <c r="AB199" s="26">
        <f t="shared" si="265"/>
        <v>1.8</v>
      </c>
      <c r="AC199" s="18" t="str">
        <f t="shared" si="209"/>
        <v>王志强</v>
      </c>
      <c r="AD199" s="26">
        <f t="shared" si="266"/>
        <v>0</v>
      </c>
      <c r="AE199" s="18" t="str">
        <f t="shared" si="210"/>
        <v>郑富全</v>
      </c>
      <c r="AF199" s="26">
        <f t="shared" si="267"/>
        <v>0</v>
      </c>
      <c r="AG199" s="18" t="str">
        <f t="shared" si="211"/>
        <v>卢祥</v>
      </c>
      <c r="AH199" s="26">
        <f t="shared" si="268"/>
        <v>0</v>
      </c>
      <c r="AI199" s="18" t="str">
        <f t="shared" si="212"/>
        <v>9</v>
      </c>
      <c r="AJ199" s="18" t="str">
        <f t="shared" si="213"/>
        <v>张玉婷</v>
      </c>
      <c r="AK199" s="26">
        <f t="shared" si="249"/>
        <v>1.8</v>
      </c>
      <c r="AL199" s="18" t="str">
        <f t="shared" si="214"/>
        <v>周军</v>
      </c>
      <c r="AM199" s="26">
        <f t="shared" si="250"/>
        <v>1.8</v>
      </c>
      <c r="AN199" s="18" t="str">
        <f t="shared" si="215"/>
        <v>程长寿</v>
      </c>
      <c r="AO199" s="26">
        <f t="shared" si="269"/>
        <v>1.8</v>
      </c>
      <c r="AP199" s="18" t="str">
        <f t="shared" si="216"/>
        <v>王志强</v>
      </c>
      <c r="AQ199" s="26">
        <f t="shared" si="270"/>
        <v>0</v>
      </c>
      <c r="AR199" s="18" t="str">
        <f t="shared" si="217"/>
        <v>郑富全</v>
      </c>
      <c r="AS199" s="26">
        <f t="shared" si="271"/>
        <v>0</v>
      </c>
      <c r="AT199" s="18" t="str">
        <f t="shared" si="218"/>
        <v>卢祥</v>
      </c>
      <c r="AU199" s="26">
        <f t="shared" si="272"/>
        <v>0</v>
      </c>
      <c r="AV199" s="18" t="str">
        <f t="shared" si="219"/>
        <v>9</v>
      </c>
      <c r="AW199" s="18" t="str">
        <f t="shared" si="220"/>
        <v>张玉婷</v>
      </c>
      <c r="AX199" s="26">
        <f t="shared" si="251"/>
        <v>2.6999999999999997</v>
      </c>
      <c r="AY199" s="18" t="str">
        <f t="shared" si="221"/>
        <v>周军</v>
      </c>
      <c r="AZ199" s="26">
        <f t="shared" si="281"/>
        <v>2.6999999999999997</v>
      </c>
      <c r="BA199" s="18" t="str">
        <f t="shared" si="222"/>
        <v>廖云虹</v>
      </c>
      <c r="BB199" s="26">
        <f t="shared" si="273"/>
        <v>2.7</v>
      </c>
      <c r="BC199" s="18" t="str">
        <f t="shared" si="223"/>
        <v>郑永朝</v>
      </c>
      <c r="BD199" s="26">
        <f t="shared" si="274"/>
        <v>0</v>
      </c>
      <c r="BE199" s="18" t="str">
        <f t="shared" si="224"/>
        <v>郑富全</v>
      </c>
      <c r="BF199" s="26">
        <f t="shared" si="275"/>
        <v>0</v>
      </c>
      <c r="BG199" s="18" t="str">
        <f t="shared" si="225"/>
        <v>卢祥</v>
      </c>
      <c r="BH199" s="26">
        <f t="shared" si="276"/>
        <v>0</v>
      </c>
      <c r="BI199" s="18">
        <f t="shared" si="226"/>
        <v>9</v>
      </c>
      <c r="BJ199" s="18" t="str">
        <f t="shared" si="227"/>
        <v>张玉婷</v>
      </c>
      <c r="BK199" s="26">
        <f t="shared" si="252"/>
        <v>2.6999999999999997</v>
      </c>
      <c r="BL199" s="18" t="str">
        <f t="shared" si="228"/>
        <v>黄金华</v>
      </c>
      <c r="BM199" s="26">
        <f t="shared" si="282"/>
        <v>2.6999999999999997</v>
      </c>
      <c r="BN199" s="18" t="str">
        <f t="shared" si="229"/>
        <v>廖云虹</v>
      </c>
      <c r="BO199" s="26">
        <f t="shared" si="277"/>
        <v>2.7</v>
      </c>
      <c r="BP199" s="18" t="str">
        <f t="shared" si="230"/>
        <v>王玉强</v>
      </c>
      <c r="BQ199" s="26">
        <f t="shared" si="278"/>
        <v>0</v>
      </c>
      <c r="BR199" s="18" t="str">
        <f t="shared" si="231"/>
        <v>郑富全</v>
      </c>
      <c r="BS199" s="26">
        <f t="shared" si="279"/>
        <v>0</v>
      </c>
      <c r="BT199" s="18" t="str">
        <f t="shared" si="232"/>
        <v>卢祥</v>
      </c>
      <c r="BU199" s="26">
        <f t="shared" si="280"/>
        <v>0</v>
      </c>
      <c r="BV199" s="18">
        <f t="shared" si="233"/>
        <v>9</v>
      </c>
      <c r="BW199" s="18" t="str">
        <f t="shared" si="234"/>
        <v>张玉婷</v>
      </c>
      <c r="BX199" s="26">
        <f t="shared" si="253"/>
        <v>4.5</v>
      </c>
      <c r="BY199" s="18" t="str">
        <f t="shared" si="235"/>
        <v>黄金华</v>
      </c>
      <c r="BZ199" s="26">
        <f t="shared" si="254"/>
        <v>4.5</v>
      </c>
      <c r="CA199" s="18" t="str">
        <f t="shared" si="236"/>
        <v>廖云虹</v>
      </c>
      <c r="CB199" s="26">
        <f t="shared" si="255"/>
        <v>4.5</v>
      </c>
      <c r="CC199" s="18" t="str">
        <f t="shared" si="237"/>
        <v>高贵勇</v>
      </c>
      <c r="CD199" s="26">
        <f t="shared" si="256"/>
        <v>0</v>
      </c>
      <c r="CE199" s="18" t="str">
        <f t="shared" si="238"/>
        <v>刘厚江</v>
      </c>
      <c r="CF199" s="26">
        <f t="shared" si="257"/>
        <v>0</v>
      </c>
      <c r="CG199" s="18" t="str">
        <f t="shared" si="239"/>
        <v>卢祥</v>
      </c>
      <c r="CH199" s="26">
        <f t="shared" si="258"/>
        <v>0</v>
      </c>
      <c r="CI199" s="18">
        <f t="shared" si="240"/>
        <v>9</v>
      </c>
      <c r="CJ199" s="18" t="str">
        <f t="shared" si="241"/>
        <v>张玉婷</v>
      </c>
      <c r="CK199" s="26">
        <f t="shared" si="259"/>
        <v>4.5</v>
      </c>
      <c r="CL199" s="18" t="str">
        <f t="shared" si="242"/>
        <v>黄金华</v>
      </c>
      <c r="CM199" s="26">
        <f t="shared" si="260"/>
        <v>4.5</v>
      </c>
      <c r="CN199" s="18" t="str">
        <f t="shared" si="243"/>
        <v>廖云虹</v>
      </c>
      <c r="CO199" s="26">
        <f t="shared" si="261"/>
        <v>4.5</v>
      </c>
      <c r="CP199" s="18" t="str">
        <f t="shared" si="244"/>
        <v>高贵勇</v>
      </c>
      <c r="CQ199" s="26">
        <f t="shared" si="262"/>
        <v>0</v>
      </c>
      <c r="CR199" s="18" t="str">
        <f t="shared" si="245"/>
        <v>刘厚江</v>
      </c>
      <c r="CS199" s="26">
        <f t="shared" si="263"/>
        <v>0</v>
      </c>
      <c r="CT199" s="18" t="str">
        <f t="shared" si="246"/>
        <v>卢祥</v>
      </c>
      <c r="CU199" s="26">
        <f t="shared" si="264"/>
        <v>0</v>
      </c>
    </row>
    <row r="200" spans="1:99" s="2" customFormat="1" ht="15.75">
      <c r="A200" s="42" t="s">
        <v>931</v>
      </c>
      <c r="B200" s="40" t="s">
        <v>376</v>
      </c>
      <c r="C200" s="59" t="s">
        <v>44</v>
      </c>
      <c r="D200" s="9" t="s">
        <v>8</v>
      </c>
      <c r="E200" s="8" t="str">
        <f t="shared" si="194"/>
        <v/>
      </c>
      <c r="F200" s="9">
        <f t="shared" si="195"/>
        <v>1</v>
      </c>
      <c r="G200" s="10" t="str">
        <f t="shared" si="196"/>
        <v/>
      </c>
      <c r="H200" s="10">
        <f t="shared" si="197"/>
        <v>110</v>
      </c>
      <c r="I200" s="10">
        <f t="shared" si="198"/>
        <v>68</v>
      </c>
      <c r="J200" s="10">
        <f t="shared" si="199"/>
        <v>64</v>
      </c>
      <c r="K200" s="16">
        <f t="shared" si="200"/>
        <v>49</v>
      </c>
      <c r="L200" s="10">
        <f t="shared" si="201"/>
        <v>59</v>
      </c>
      <c r="M200" s="10">
        <f t="shared" si="202"/>
        <v>70</v>
      </c>
      <c r="N200" s="10">
        <f t="shared" si="203"/>
        <v>420</v>
      </c>
      <c r="O200" s="17" t="str">
        <f t="shared" si="204"/>
        <v/>
      </c>
      <c r="P200" s="18">
        <f>IF($D200="理科",IF(AND($N200&gt;=分数线!$C$2,$H200&gt;=分数线!$D$2),36,IF($H200&gt;=分数线!$D$2,18,0)),IF($D200="文科",IF(AND($N200&gt;=分数线!$C$3,$H200&gt;=分数线!$D$3),36,IF($H200&gt;=分数线!$D$3,18,0))))</f>
        <v>18</v>
      </c>
      <c r="Q200" s="18">
        <f>IF($D200="理科",IF(AND($N200&gt;=分数线!$C$2,I200&gt;=分数线!$E$2),36,IF(I200&gt;=分数线!$E$2,18,0)),IF($D200="文科",IF(AND($N200&gt;=分数线!$C$3,I200&gt;=分数线!$E$3),36,IF(I200&gt;=分数线!$E$3,18,0))))</f>
        <v>0</v>
      </c>
      <c r="R200" s="18">
        <f>IF($D200="理科",IF(AND($N200&gt;=分数线!$C$2,J200&gt;=分数线!$F$2),36,IF(J200&gt;=分数线!$F$2,18,0)),IF($D200="文科",IF(AND($N200&gt;=分数线!$C$3,J200&gt;=分数线!$F$3),36,IF(J200&gt;=分数线!$F$3,18,0))))</f>
        <v>0</v>
      </c>
      <c r="S200" s="18">
        <f>IF($D200="理科",IF(AND($N200&gt;=分数线!$C$2,K200&gt;=分数线!$G$2),36,IF(K200&gt;=分数线!$G$2,18,0)),IF($D200="文科",IF(AND($N200&gt;=分数线!$C$3,K200&gt;=分数线!$G$3),36,IF(K200&gt;=分数线!$G$3,18,0))))</f>
        <v>18</v>
      </c>
      <c r="T200" s="18">
        <f>IF($D200="理科",IF(AND($N200&gt;=分数线!$C$2,L200&gt;=分数线!$H$2),36,IF(L200&gt;=分数线!$H$2,18,0)),IF($D200="文科",IF(AND($N200&gt;=分数线!$C$3,L200&gt;=分数线!$H$3),36,IF(L200&gt;=分数线!$H$3,18,0))))</f>
        <v>18</v>
      </c>
      <c r="U200" s="18">
        <f>IF($D200="理科",IF(AND($N200&gt;=分数线!$C$2,M200&gt;=分数线!$I$2),36,IF(M200&gt;=分数线!$I$2,18,0)),IF($D200="文科",IF(AND($N200&gt;=分数线!$C$3,M200&gt;=分数线!$I$3),36,IF(M200&gt;=分数线!$I$3,18,0))))</f>
        <v>18</v>
      </c>
      <c r="V200" s="18">
        <f t="shared" si="205"/>
        <v>10</v>
      </c>
      <c r="W200" s="18" t="str">
        <f t="shared" si="206"/>
        <v>向美娟</v>
      </c>
      <c r="X200" s="26">
        <f t="shared" si="247"/>
        <v>1.8</v>
      </c>
      <c r="Y200" s="18" t="str">
        <f t="shared" si="207"/>
        <v>徐万雄</v>
      </c>
      <c r="Z200" s="26">
        <f t="shared" si="248"/>
        <v>0</v>
      </c>
      <c r="AA200" s="18" t="str">
        <f t="shared" si="208"/>
        <v>向翠琳</v>
      </c>
      <c r="AB200" s="26">
        <f t="shared" si="265"/>
        <v>0</v>
      </c>
      <c r="AC200" s="18" t="str">
        <f t="shared" si="209"/>
        <v>郑永朝</v>
      </c>
      <c r="AD200" s="26">
        <f t="shared" si="266"/>
        <v>1.8</v>
      </c>
      <c r="AE200" s="18" t="str">
        <f t="shared" si="210"/>
        <v>陈文惠</v>
      </c>
      <c r="AF200" s="26">
        <f t="shared" si="267"/>
        <v>1.8</v>
      </c>
      <c r="AG200" s="18" t="str">
        <f t="shared" si="211"/>
        <v>田友米</v>
      </c>
      <c r="AH200" s="26">
        <f t="shared" si="268"/>
        <v>1.8</v>
      </c>
      <c r="AI200" s="18" t="str">
        <f t="shared" si="212"/>
        <v>10</v>
      </c>
      <c r="AJ200" s="18" t="str">
        <f t="shared" si="213"/>
        <v>向美娟</v>
      </c>
      <c r="AK200" s="26">
        <f t="shared" si="249"/>
        <v>1.8</v>
      </c>
      <c r="AL200" s="18" t="str">
        <f t="shared" si="214"/>
        <v>徐万雄</v>
      </c>
      <c r="AM200" s="26">
        <f t="shared" si="250"/>
        <v>0</v>
      </c>
      <c r="AN200" s="18" t="str">
        <f t="shared" si="215"/>
        <v>向翠琳</v>
      </c>
      <c r="AO200" s="26">
        <f t="shared" si="269"/>
        <v>0</v>
      </c>
      <c r="AP200" s="18" t="str">
        <f t="shared" si="216"/>
        <v>郑永朝</v>
      </c>
      <c r="AQ200" s="26">
        <f t="shared" si="270"/>
        <v>1.8</v>
      </c>
      <c r="AR200" s="18" t="str">
        <f t="shared" si="217"/>
        <v>陈文惠</v>
      </c>
      <c r="AS200" s="26">
        <f t="shared" si="271"/>
        <v>1.8</v>
      </c>
      <c r="AT200" s="18" t="str">
        <f t="shared" si="218"/>
        <v>田友米</v>
      </c>
      <c r="AU200" s="26">
        <f t="shared" si="272"/>
        <v>1.8</v>
      </c>
      <c r="AV200" s="18" t="str">
        <f t="shared" si="219"/>
        <v>10</v>
      </c>
      <c r="AW200" s="18" t="str">
        <f t="shared" si="220"/>
        <v>向美娟</v>
      </c>
      <c r="AX200" s="26">
        <f t="shared" si="251"/>
        <v>2.6999999999999997</v>
      </c>
      <c r="AY200" s="18" t="str">
        <f t="shared" si="221"/>
        <v>徐万雄</v>
      </c>
      <c r="AZ200" s="26">
        <f t="shared" si="281"/>
        <v>0</v>
      </c>
      <c r="BA200" s="18" t="str">
        <f t="shared" si="222"/>
        <v>赵顺诚</v>
      </c>
      <c r="BB200" s="26">
        <f t="shared" si="273"/>
        <v>0</v>
      </c>
      <c r="BC200" s="18" t="str">
        <f t="shared" si="223"/>
        <v>王玉强</v>
      </c>
      <c r="BD200" s="26">
        <f t="shared" si="274"/>
        <v>2.7</v>
      </c>
      <c r="BE200" s="18" t="str">
        <f t="shared" si="224"/>
        <v>陈文惠</v>
      </c>
      <c r="BF200" s="26">
        <f t="shared" si="275"/>
        <v>2.7</v>
      </c>
      <c r="BG200" s="18" t="str">
        <f t="shared" si="225"/>
        <v>田友米</v>
      </c>
      <c r="BH200" s="26">
        <f t="shared" si="276"/>
        <v>2.7</v>
      </c>
      <c r="BI200" s="18">
        <f t="shared" si="226"/>
        <v>10</v>
      </c>
      <c r="BJ200" s="18" t="str">
        <f t="shared" si="227"/>
        <v>向美娟</v>
      </c>
      <c r="BK200" s="26">
        <f t="shared" si="252"/>
        <v>2.6999999999999997</v>
      </c>
      <c r="BL200" s="18" t="str">
        <f t="shared" si="228"/>
        <v>徐万雄</v>
      </c>
      <c r="BM200" s="26">
        <f t="shared" si="282"/>
        <v>0</v>
      </c>
      <c r="BN200" s="18" t="str">
        <f t="shared" si="229"/>
        <v>赵顺诚</v>
      </c>
      <c r="BO200" s="26">
        <f t="shared" si="277"/>
        <v>0</v>
      </c>
      <c r="BP200" s="18" t="str">
        <f t="shared" si="230"/>
        <v>郑永朝</v>
      </c>
      <c r="BQ200" s="26">
        <f t="shared" si="278"/>
        <v>2.7</v>
      </c>
      <c r="BR200" s="18" t="str">
        <f t="shared" si="231"/>
        <v>陈文惠</v>
      </c>
      <c r="BS200" s="26">
        <f t="shared" si="279"/>
        <v>2.7</v>
      </c>
      <c r="BT200" s="18" t="str">
        <f t="shared" si="232"/>
        <v>田友米</v>
      </c>
      <c r="BU200" s="26">
        <f t="shared" si="280"/>
        <v>2.7</v>
      </c>
      <c r="BV200" s="18">
        <f t="shared" si="233"/>
        <v>10</v>
      </c>
      <c r="BW200" s="18" t="str">
        <f t="shared" si="234"/>
        <v>向美娟</v>
      </c>
      <c r="BX200" s="26">
        <f t="shared" si="253"/>
        <v>4.5</v>
      </c>
      <c r="BY200" s="18" t="str">
        <f t="shared" si="235"/>
        <v>潘勇</v>
      </c>
      <c r="BZ200" s="26">
        <f t="shared" si="254"/>
        <v>0</v>
      </c>
      <c r="CA200" s="18" t="str">
        <f t="shared" si="236"/>
        <v>赵顺诚</v>
      </c>
      <c r="CB200" s="26">
        <f t="shared" si="255"/>
        <v>0</v>
      </c>
      <c r="CC200" s="18" t="str">
        <f t="shared" si="237"/>
        <v>王友春</v>
      </c>
      <c r="CD200" s="26">
        <f t="shared" si="256"/>
        <v>4.5</v>
      </c>
      <c r="CE200" s="18" t="str">
        <f t="shared" si="238"/>
        <v>陈文惠</v>
      </c>
      <c r="CF200" s="26">
        <f t="shared" si="257"/>
        <v>4.5</v>
      </c>
      <c r="CG200" s="18" t="str">
        <f t="shared" si="239"/>
        <v>田友米</v>
      </c>
      <c r="CH200" s="26">
        <f t="shared" si="258"/>
        <v>4.5</v>
      </c>
      <c r="CI200" s="18">
        <f t="shared" si="240"/>
        <v>10</v>
      </c>
      <c r="CJ200" s="18" t="str">
        <f t="shared" si="241"/>
        <v>向美娟</v>
      </c>
      <c r="CK200" s="26">
        <f t="shared" si="259"/>
        <v>4.5</v>
      </c>
      <c r="CL200" s="18" t="str">
        <f t="shared" si="242"/>
        <v>潘勇</v>
      </c>
      <c r="CM200" s="26">
        <f t="shared" si="260"/>
        <v>0</v>
      </c>
      <c r="CN200" s="18" t="str">
        <f t="shared" si="243"/>
        <v>赵顺诚</v>
      </c>
      <c r="CO200" s="26">
        <f t="shared" si="261"/>
        <v>0</v>
      </c>
      <c r="CP200" s="18" t="str">
        <f t="shared" si="244"/>
        <v>王友春</v>
      </c>
      <c r="CQ200" s="26">
        <f t="shared" si="262"/>
        <v>4.5</v>
      </c>
      <c r="CR200" s="18" t="str">
        <f t="shared" si="245"/>
        <v>陈文惠</v>
      </c>
      <c r="CS200" s="26">
        <f t="shared" si="263"/>
        <v>4.5</v>
      </c>
      <c r="CT200" s="18" t="str">
        <f t="shared" si="246"/>
        <v>田友米</v>
      </c>
      <c r="CU200" s="26">
        <f t="shared" si="264"/>
        <v>4.5</v>
      </c>
    </row>
    <row r="201" spans="1:99" s="2" customFormat="1" ht="15.75">
      <c r="A201" s="42" t="s">
        <v>932</v>
      </c>
      <c r="B201" s="40" t="s">
        <v>377</v>
      </c>
      <c r="C201" s="59" t="s">
        <v>44</v>
      </c>
      <c r="D201" s="9" t="s">
        <v>8</v>
      </c>
      <c r="E201" s="8" t="str">
        <f t="shared" si="194"/>
        <v/>
      </c>
      <c r="F201" s="9" t="str">
        <f t="shared" si="195"/>
        <v/>
      </c>
      <c r="G201" s="10" t="str">
        <f t="shared" si="196"/>
        <v/>
      </c>
      <c r="H201" s="10">
        <f t="shared" si="197"/>
        <v>87</v>
      </c>
      <c r="I201" s="10">
        <f t="shared" si="198"/>
        <v>97</v>
      </c>
      <c r="J201" s="10">
        <f t="shared" si="199"/>
        <v>71</v>
      </c>
      <c r="K201" s="16">
        <f t="shared" si="200"/>
        <v>38</v>
      </c>
      <c r="L201" s="10">
        <f t="shared" si="201"/>
        <v>70.5</v>
      </c>
      <c r="M201" s="10">
        <f t="shared" si="202"/>
        <v>55.5</v>
      </c>
      <c r="N201" s="10">
        <f t="shared" si="203"/>
        <v>419</v>
      </c>
      <c r="O201" s="17" t="str">
        <f t="shared" si="204"/>
        <v/>
      </c>
      <c r="P201" s="18">
        <f>IF($D201="理科",IF(AND($N201&gt;=分数线!$C$2,$H201&gt;=分数线!$D$2),36,IF($H201&gt;=分数线!$D$2,18,0)),IF($D201="文科",IF(AND($N201&gt;=分数线!$C$3,$H201&gt;=分数线!$D$3),36,IF($H201&gt;=分数线!$D$3,18,0))))</f>
        <v>0</v>
      </c>
      <c r="Q201" s="18">
        <f>IF($D201="理科",IF(AND($N201&gt;=分数线!$C$2,I201&gt;=分数线!$E$2),36,IF(I201&gt;=分数线!$E$2,18,0)),IF($D201="文科",IF(AND($N201&gt;=分数线!$C$3,I201&gt;=分数线!$E$3),36,IF(I201&gt;=分数线!$E$3,18,0))))</f>
        <v>18</v>
      </c>
      <c r="R201" s="18">
        <f>IF($D201="理科",IF(AND($N201&gt;=分数线!$C$2,J201&gt;=分数线!$F$2),36,IF(J201&gt;=分数线!$F$2,18,0)),IF($D201="文科",IF(AND($N201&gt;=分数线!$C$3,J201&gt;=分数线!$F$3),36,IF(J201&gt;=分数线!$F$3,18,0))))</f>
        <v>0</v>
      </c>
      <c r="S201" s="18">
        <f>IF($D201="理科",IF(AND($N201&gt;=分数线!$C$2,K201&gt;=分数线!$G$2),36,IF(K201&gt;=分数线!$G$2,18,0)),IF($D201="文科",IF(AND($N201&gt;=分数线!$C$3,K201&gt;=分数线!$G$3),36,IF(K201&gt;=分数线!$G$3,18,0))))</f>
        <v>0</v>
      </c>
      <c r="T201" s="18">
        <f>IF($D201="理科",IF(AND($N201&gt;=分数线!$C$2,L201&gt;=分数线!$H$2),36,IF(L201&gt;=分数线!$H$2,18,0)),IF($D201="文科",IF(AND($N201&gt;=分数线!$C$3,L201&gt;=分数线!$H$3),36,IF(L201&gt;=分数线!$H$3,18,0))))</f>
        <v>18</v>
      </c>
      <c r="U201" s="18">
        <f>IF($D201="理科",IF(AND($N201&gt;=分数线!$C$2,M201&gt;=分数线!$I$2),36,IF(M201&gt;=分数线!$I$2,18,0)),IF($D201="文科",IF(AND($N201&gt;=分数线!$C$3,M201&gt;=分数线!$I$3),36,IF(M201&gt;=分数线!$I$3,18,0))))</f>
        <v>0</v>
      </c>
      <c r="V201" s="18">
        <f t="shared" si="205"/>
        <v>8</v>
      </c>
      <c r="W201" s="18" t="str">
        <f t="shared" si="206"/>
        <v>向美娟</v>
      </c>
      <c r="X201" s="26">
        <f t="shared" si="247"/>
        <v>0</v>
      </c>
      <c r="Y201" s="18" t="str">
        <f t="shared" si="207"/>
        <v>胡付松</v>
      </c>
      <c r="Z201" s="26">
        <f t="shared" si="248"/>
        <v>1.8</v>
      </c>
      <c r="AA201" s="18" t="str">
        <f t="shared" si="208"/>
        <v>聂艳梅</v>
      </c>
      <c r="AB201" s="26">
        <f t="shared" si="265"/>
        <v>0</v>
      </c>
      <c r="AC201" s="18" t="e">
        <f t="shared" si="209"/>
        <v>#N/A</v>
      </c>
      <c r="AD201" s="26">
        <f t="shared" si="266"/>
        <v>0</v>
      </c>
      <c r="AE201" s="18" t="e">
        <f t="shared" si="210"/>
        <v>#N/A</v>
      </c>
      <c r="AF201" s="26">
        <f t="shared" si="267"/>
        <v>1.8</v>
      </c>
      <c r="AG201" s="18" t="e">
        <f t="shared" si="211"/>
        <v>#N/A</v>
      </c>
      <c r="AH201" s="26">
        <f t="shared" si="268"/>
        <v>0</v>
      </c>
      <c r="AI201" s="18" t="e">
        <f t="shared" si="212"/>
        <v>#N/A</v>
      </c>
      <c r="AJ201" s="18" t="e">
        <f t="shared" si="213"/>
        <v>#N/A</v>
      </c>
      <c r="AK201" s="26">
        <f t="shared" si="249"/>
        <v>0</v>
      </c>
      <c r="AL201" s="18" t="e">
        <f t="shared" si="214"/>
        <v>#N/A</v>
      </c>
      <c r="AM201" s="26">
        <f t="shared" si="250"/>
        <v>1.8</v>
      </c>
      <c r="AN201" s="18" t="e">
        <f t="shared" si="215"/>
        <v>#N/A</v>
      </c>
      <c r="AO201" s="26">
        <f t="shared" si="269"/>
        <v>0</v>
      </c>
      <c r="AP201" s="18" t="e">
        <f t="shared" si="216"/>
        <v>#N/A</v>
      </c>
      <c r="AQ201" s="26">
        <f t="shared" si="270"/>
        <v>0</v>
      </c>
      <c r="AR201" s="18" t="e">
        <f t="shared" si="217"/>
        <v>#N/A</v>
      </c>
      <c r="AS201" s="26">
        <f t="shared" si="271"/>
        <v>1.8</v>
      </c>
      <c r="AT201" s="18" t="e">
        <f t="shared" si="218"/>
        <v>#N/A</v>
      </c>
      <c r="AU201" s="26">
        <f t="shared" si="272"/>
        <v>0</v>
      </c>
      <c r="AV201" s="18" t="str">
        <f t="shared" si="219"/>
        <v>8</v>
      </c>
      <c r="AW201" s="18" t="str">
        <f t="shared" si="220"/>
        <v>向美娟</v>
      </c>
      <c r="AX201" s="26">
        <f t="shared" si="251"/>
        <v>0</v>
      </c>
      <c r="AY201" s="18" t="str">
        <f t="shared" si="221"/>
        <v>胡付松</v>
      </c>
      <c r="AZ201" s="26">
        <f t="shared" si="281"/>
        <v>2.6999999999999997</v>
      </c>
      <c r="BA201" s="18" t="str">
        <f t="shared" si="222"/>
        <v>廖云虹</v>
      </c>
      <c r="BB201" s="26">
        <f t="shared" si="273"/>
        <v>0</v>
      </c>
      <c r="BC201" s="18" t="str">
        <f t="shared" si="223"/>
        <v>王玉强</v>
      </c>
      <c r="BD201" s="26">
        <f t="shared" si="274"/>
        <v>0</v>
      </c>
      <c r="BE201" s="18" t="str">
        <f t="shared" si="224"/>
        <v>叶仁群</v>
      </c>
      <c r="BF201" s="26">
        <f t="shared" si="275"/>
        <v>2.7</v>
      </c>
      <c r="BG201" s="18" t="str">
        <f t="shared" si="225"/>
        <v>田友米</v>
      </c>
      <c r="BH201" s="26">
        <f t="shared" si="276"/>
        <v>0</v>
      </c>
      <c r="BI201" s="18">
        <f t="shared" si="226"/>
        <v>8</v>
      </c>
      <c r="BJ201" s="18" t="str">
        <f t="shared" si="227"/>
        <v>向美娟</v>
      </c>
      <c r="BK201" s="26">
        <f t="shared" si="252"/>
        <v>0</v>
      </c>
      <c r="BL201" s="18" t="str">
        <f t="shared" si="228"/>
        <v>胡付松</v>
      </c>
      <c r="BM201" s="26">
        <f t="shared" si="282"/>
        <v>2.6999999999999997</v>
      </c>
      <c r="BN201" s="18" t="str">
        <f t="shared" si="229"/>
        <v>廖云虹</v>
      </c>
      <c r="BO201" s="26">
        <f t="shared" si="277"/>
        <v>0</v>
      </c>
      <c r="BP201" s="18" t="str">
        <f t="shared" si="230"/>
        <v>王玉强</v>
      </c>
      <c r="BQ201" s="26">
        <f t="shared" si="278"/>
        <v>0</v>
      </c>
      <c r="BR201" s="18" t="str">
        <f t="shared" si="231"/>
        <v>叶仁群</v>
      </c>
      <c r="BS201" s="26">
        <f t="shared" si="279"/>
        <v>2.7</v>
      </c>
      <c r="BT201" s="18" t="str">
        <f t="shared" si="232"/>
        <v>杨建</v>
      </c>
      <c r="BU201" s="26">
        <f t="shared" si="280"/>
        <v>0</v>
      </c>
      <c r="BV201" s="18">
        <f t="shared" si="233"/>
        <v>8</v>
      </c>
      <c r="BW201" s="18" t="str">
        <f t="shared" si="234"/>
        <v>向美娟</v>
      </c>
      <c r="BX201" s="26">
        <f t="shared" si="253"/>
        <v>0</v>
      </c>
      <c r="BY201" s="18" t="str">
        <f t="shared" si="235"/>
        <v>胡付松</v>
      </c>
      <c r="BZ201" s="26">
        <f t="shared" si="254"/>
        <v>4.5</v>
      </c>
      <c r="CA201" s="18" t="str">
        <f t="shared" si="236"/>
        <v>廖云虹</v>
      </c>
      <c r="CB201" s="26">
        <f t="shared" si="255"/>
        <v>0</v>
      </c>
      <c r="CC201" s="18" t="str">
        <f t="shared" si="237"/>
        <v>兰阿布</v>
      </c>
      <c r="CD201" s="26">
        <f t="shared" si="256"/>
        <v>0</v>
      </c>
      <c r="CE201" s="18" t="str">
        <f t="shared" si="238"/>
        <v>叶仁群</v>
      </c>
      <c r="CF201" s="26">
        <f t="shared" si="257"/>
        <v>4.5</v>
      </c>
      <c r="CG201" s="18" t="str">
        <f t="shared" si="239"/>
        <v>杨建</v>
      </c>
      <c r="CH201" s="26">
        <f t="shared" si="258"/>
        <v>0</v>
      </c>
      <c r="CI201" s="18">
        <f t="shared" si="240"/>
        <v>8</v>
      </c>
      <c r="CJ201" s="18" t="str">
        <f t="shared" si="241"/>
        <v>向美娟</v>
      </c>
      <c r="CK201" s="26">
        <f t="shared" si="259"/>
        <v>0</v>
      </c>
      <c r="CL201" s="18" t="str">
        <f t="shared" si="242"/>
        <v>胡付松</v>
      </c>
      <c r="CM201" s="26">
        <f t="shared" si="260"/>
        <v>4.5</v>
      </c>
      <c r="CN201" s="18" t="str">
        <f t="shared" si="243"/>
        <v>廖云虹</v>
      </c>
      <c r="CO201" s="26">
        <f t="shared" si="261"/>
        <v>0</v>
      </c>
      <c r="CP201" s="18" t="str">
        <f t="shared" si="244"/>
        <v>兰阿布</v>
      </c>
      <c r="CQ201" s="26">
        <f t="shared" si="262"/>
        <v>0</v>
      </c>
      <c r="CR201" s="18" t="str">
        <f t="shared" si="245"/>
        <v>叶仁群</v>
      </c>
      <c r="CS201" s="26">
        <f t="shared" si="263"/>
        <v>4.5</v>
      </c>
      <c r="CT201" s="18" t="str">
        <f t="shared" si="246"/>
        <v>杨建</v>
      </c>
      <c r="CU201" s="26">
        <f t="shared" si="264"/>
        <v>0</v>
      </c>
    </row>
    <row r="202" spans="1:99" s="2" customFormat="1" ht="15.75">
      <c r="A202" s="42" t="s">
        <v>933</v>
      </c>
      <c r="B202" s="40" t="s">
        <v>378</v>
      </c>
      <c r="C202" s="59" t="s">
        <v>44</v>
      </c>
      <c r="D202" s="9" t="s">
        <v>8</v>
      </c>
      <c r="E202" s="8" t="str">
        <f t="shared" si="194"/>
        <v/>
      </c>
      <c r="F202" s="9" t="str">
        <f t="shared" si="195"/>
        <v/>
      </c>
      <c r="G202" s="10" t="str">
        <f t="shared" si="196"/>
        <v/>
      </c>
      <c r="H202" s="10">
        <f t="shared" si="197"/>
        <v>108</v>
      </c>
      <c r="I202" s="10">
        <f t="shared" si="198"/>
        <v>58</v>
      </c>
      <c r="J202" s="10">
        <f t="shared" si="199"/>
        <v>118</v>
      </c>
      <c r="K202" s="16">
        <f t="shared" si="200"/>
        <v>32</v>
      </c>
      <c r="L202" s="10">
        <f t="shared" si="201"/>
        <v>49.5</v>
      </c>
      <c r="M202" s="10">
        <f t="shared" si="202"/>
        <v>52</v>
      </c>
      <c r="N202" s="10">
        <f t="shared" si="203"/>
        <v>418</v>
      </c>
      <c r="O202" s="17" t="str">
        <f t="shared" si="204"/>
        <v/>
      </c>
      <c r="P202" s="18">
        <f>IF($D202="理科",IF(AND($N202&gt;=分数线!$C$2,$H202&gt;=分数线!$D$2),36,IF($H202&gt;=分数线!$D$2,18,0)),IF($D202="文科",IF(AND($N202&gt;=分数线!$C$3,$H202&gt;=分数线!$D$3),36,IF($H202&gt;=分数线!$D$3,18,0))))</f>
        <v>18</v>
      </c>
      <c r="Q202" s="18">
        <f>IF($D202="理科",IF(AND($N202&gt;=分数线!$C$2,I202&gt;=分数线!$E$2),36,IF(I202&gt;=分数线!$E$2,18,0)),IF($D202="文科",IF(AND($N202&gt;=分数线!$C$3,I202&gt;=分数线!$E$3),36,IF(I202&gt;=分数线!$E$3,18,0))))</f>
        <v>0</v>
      </c>
      <c r="R202" s="18">
        <f>IF($D202="理科",IF(AND($N202&gt;=分数线!$C$2,J202&gt;=分数线!$F$2),36,IF(J202&gt;=分数线!$F$2,18,0)),IF($D202="文科",IF(AND($N202&gt;=分数线!$C$3,J202&gt;=分数线!$F$3),36,IF(J202&gt;=分数线!$F$3,18,0))))</f>
        <v>18</v>
      </c>
      <c r="S202" s="18">
        <f>IF($D202="理科",IF(AND($N202&gt;=分数线!$C$2,K202&gt;=分数线!$G$2),36,IF(K202&gt;=分数线!$G$2,18,0)),IF($D202="文科",IF(AND($N202&gt;=分数线!$C$3,K202&gt;=分数线!$G$3),36,IF(K202&gt;=分数线!$G$3,18,0))))</f>
        <v>0</v>
      </c>
      <c r="T202" s="18">
        <f>IF($D202="理科",IF(AND($N202&gt;=分数线!$C$2,L202&gt;=分数线!$H$2),36,IF(L202&gt;=分数线!$H$2,18,0)),IF($D202="文科",IF(AND($N202&gt;=分数线!$C$3,L202&gt;=分数线!$H$3),36,IF(L202&gt;=分数线!$H$3,18,0))))</f>
        <v>0</v>
      </c>
      <c r="U202" s="18">
        <f>IF($D202="理科",IF(AND($N202&gt;=分数线!$C$2,M202&gt;=分数线!$I$2),36,IF(M202&gt;=分数线!$I$2,18,0)),IF($D202="文科",IF(AND($N202&gt;=分数线!$C$3,M202&gt;=分数线!$I$3),36,IF(M202&gt;=分数线!$I$3,18,0))))</f>
        <v>0</v>
      </c>
      <c r="V202" s="18">
        <f t="shared" si="205"/>
        <v>7</v>
      </c>
      <c r="W202" s="18" t="str">
        <f t="shared" si="206"/>
        <v>何苗</v>
      </c>
      <c r="X202" s="26">
        <f t="shared" si="247"/>
        <v>1.8</v>
      </c>
      <c r="Y202" s="18" t="str">
        <f t="shared" si="207"/>
        <v>杨周宇</v>
      </c>
      <c r="Z202" s="26">
        <f t="shared" si="248"/>
        <v>0</v>
      </c>
      <c r="AA202" s="18" t="str">
        <f t="shared" si="208"/>
        <v>胡昌燕</v>
      </c>
      <c r="AB202" s="26">
        <f t="shared" si="265"/>
        <v>1.8</v>
      </c>
      <c r="AC202" s="18" t="str">
        <f t="shared" si="209"/>
        <v>兰阿布</v>
      </c>
      <c r="AD202" s="26">
        <f t="shared" si="266"/>
        <v>0</v>
      </c>
      <c r="AE202" s="18" t="str">
        <f t="shared" si="210"/>
        <v>李荣鑫</v>
      </c>
      <c r="AF202" s="26">
        <f t="shared" si="267"/>
        <v>0</v>
      </c>
      <c r="AG202" s="18" t="str">
        <f t="shared" si="211"/>
        <v>辜英琼</v>
      </c>
      <c r="AH202" s="26">
        <f t="shared" si="268"/>
        <v>0</v>
      </c>
      <c r="AI202" s="18" t="str">
        <f t="shared" si="212"/>
        <v>7</v>
      </c>
      <c r="AJ202" s="18" t="str">
        <f t="shared" si="213"/>
        <v>何苗</v>
      </c>
      <c r="AK202" s="26">
        <f t="shared" si="249"/>
        <v>1.8</v>
      </c>
      <c r="AL202" s="18" t="str">
        <f t="shared" si="214"/>
        <v>杨周宇</v>
      </c>
      <c r="AM202" s="26">
        <f t="shared" si="250"/>
        <v>0</v>
      </c>
      <c r="AN202" s="18" t="str">
        <f t="shared" si="215"/>
        <v>胡昌燕</v>
      </c>
      <c r="AO202" s="26">
        <f t="shared" si="269"/>
        <v>1.8</v>
      </c>
      <c r="AP202" s="18" t="str">
        <f t="shared" si="216"/>
        <v>兰阿布</v>
      </c>
      <c r="AQ202" s="26">
        <f t="shared" si="270"/>
        <v>0</v>
      </c>
      <c r="AR202" s="18" t="str">
        <f t="shared" si="217"/>
        <v>李荣鑫</v>
      </c>
      <c r="AS202" s="26">
        <f t="shared" si="271"/>
        <v>0</v>
      </c>
      <c r="AT202" s="18" t="str">
        <f t="shared" si="218"/>
        <v>辜英琼</v>
      </c>
      <c r="AU202" s="26">
        <f t="shared" si="272"/>
        <v>0</v>
      </c>
      <c r="AV202" s="18" t="str">
        <f t="shared" si="219"/>
        <v>7</v>
      </c>
      <c r="AW202" s="18" t="str">
        <f t="shared" si="220"/>
        <v>何光红</v>
      </c>
      <c r="AX202" s="26">
        <f t="shared" si="251"/>
        <v>2.6999999999999997</v>
      </c>
      <c r="AY202" s="18" t="str">
        <f t="shared" si="221"/>
        <v>徐万雄</v>
      </c>
      <c r="AZ202" s="26">
        <f t="shared" si="281"/>
        <v>0</v>
      </c>
      <c r="BA202" s="18" t="str">
        <f t="shared" si="222"/>
        <v>胡昌燕</v>
      </c>
      <c r="BB202" s="26">
        <f t="shared" si="273"/>
        <v>2.7</v>
      </c>
      <c r="BC202" s="18" t="str">
        <f t="shared" si="223"/>
        <v>兰阿布</v>
      </c>
      <c r="BD202" s="26">
        <f t="shared" si="274"/>
        <v>0</v>
      </c>
      <c r="BE202" s="18" t="str">
        <f t="shared" si="224"/>
        <v>刘跃军</v>
      </c>
      <c r="BF202" s="26">
        <f t="shared" si="275"/>
        <v>0</v>
      </c>
      <c r="BG202" s="18" t="str">
        <f t="shared" si="225"/>
        <v>杨建</v>
      </c>
      <c r="BH202" s="26">
        <f t="shared" si="276"/>
        <v>0</v>
      </c>
      <c r="BI202" s="18">
        <f t="shared" si="226"/>
        <v>7</v>
      </c>
      <c r="BJ202" s="18" t="str">
        <f t="shared" si="227"/>
        <v>何光红</v>
      </c>
      <c r="BK202" s="26">
        <f t="shared" si="252"/>
        <v>2.6999999999999997</v>
      </c>
      <c r="BL202" s="18" t="str">
        <f t="shared" si="228"/>
        <v>徐万雄</v>
      </c>
      <c r="BM202" s="26">
        <f t="shared" si="282"/>
        <v>0</v>
      </c>
      <c r="BN202" s="18" t="str">
        <f t="shared" si="229"/>
        <v>胡昌燕</v>
      </c>
      <c r="BO202" s="26">
        <f t="shared" si="277"/>
        <v>2.7</v>
      </c>
      <c r="BP202" s="18" t="str">
        <f t="shared" si="230"/>
        <v>兰阿布</v>
      </c>
      <c r="BQ202" s="26">
        <f t="shared" si="278"/>
        <v>0</v>
      </c>
      <c r="BR202" s="18" t="str">
        <f t="shared" si="231"/>
        <v>刘跃军</v>
      </c>
      <c r="BS202" s="26">
        <f t="shared" si="279"/>
        <v>0</v>
      </c>
      <c r="BT202" s="18" t="str">
        <f t="shared" si="232"/>
        <v>杨建</v>
      </c>
      <c r="BU202" s="26">
        <f t="shared" si="280"/>
        <v>0</v>
      </c>
      <c r="BV202" s="18">
        <f t="shared" si="233"/>
        <v>7</v>
      </c>
      <c r="BW202" s="18" t="str">
        <f t="shared" si="234"/>
        <v>何光红</v>
      </c>
      <c r="BX202" s="26">
        <f t="shared" si="253"/>
        <v>4.5</v>
      </c>
      <c r="BY202" s="18" t="str">
        <f t="shared" si="235"/>
        <v>潘勇</v>
      </c>
      <c r="BZ202" s="26">
        <f t="shared" si="254"/>
        <v>0</v>
      </c>
      <c r="CA202" s="18" t="str">
        <f t="shared" si="236"/>
        <v>胡昌燕</v>
      </c>
      <c r="CB202" s="26">
        <f t="shared" si="255"/>
        <v>4.5</v>
      </c>
      <c r="CC202" s="18" t="str">
        <f t="shared" si="237"/>
        <v>兰阿布</v>
      </c>
      <c r="CD202" s="26">
        <f t="shared" si="256"/>
        <v>0</v>
      </c>
      <c r="CE202" s="18" t="str">
        <f t="shared" si="238"/>
        <v>刘厚江</v>
      </c>
      <c r="CF202" s="26">
        <f t="shared" si="257"/>
        <v>0</v>
      </c>
      <c r="CG202" s="18" t="str">
        <f t="shared" si="239"/>
        <v>杨建</v>
      </c>
      <c r="CH202" s="26">
        <f t="shared" si="258"/>
        <v>0</v>
      </c>
      <c r="CI202" s="18">
        <f t="shared" si="240"/>
        <v>7</v>
      </c>
      <c r="CJ202" s="18" t="str">
        <f t="shared" si="241"/>
        <v>何光红</v>
      </c>
      <c r="CK202" s="26">
        <f t="shared" si="259"/>
        <v>4.5</v>
      </c>
      <c r="CL202" s="18" t="str">
        <f t="shared" si="242"/>
        <v>潘勇</v>
      </c>
      <c r="CM202" s="26">
        <f t="shared" si="260"/>
        <v>0</v>
      </c>
      <c r="CN202" s="18" t="str">
        <f t="shared" si="243"/>
        <v>胡昌燕</v>
      </c>
      <c r="CO202" s="26">
        <f t="shared" si="261"/>
        <v>4.5</v>
      </c>
      <c r="CP202" s="18" t="str">
        <f t="shared" si="244"/>
        <v>兰阿布</v>
      </c>
      <c r="CQ202" s="26">
        <f t="shared" si="262"/>
        <v>0</v>
      </c>
      <c r="CR202" s="18" t="str">
        <f t="shared" si="245"/>
        <v>刘厚江</v>
      </c>
      <c r="CS202" s="26">
        <f t="shared" si="263"/>
        <v>0</v>
      </c>
      <c r="CT202" s="18" t="str">
        <f t="shared" si="246"/>
        <v>杨建</v>
      </c>
      <c r="CU202" s="26">
        <f t="shared" si="264"/>
        <v>0</v>
      </c>
    </row>
    <row r="203" spans="1:99" s="2" customFormat="1" ht="15.75">
      <c r="A203" s="42" t="s">
        <v>934</v>
      </c>
      <c r="B203" s="40" t="s">
        <v>379</v>
      </c>
      <c r="C203" s="59" t="s">
        <v>44</v>
      </c>
      <c r="D203" s="9" t="s">
        <v>8</v>
      </c>
      <c r="E203" s="8" t="str">
        <f t="shared" si="194"/>
        <v/>
      </c>
      <c r="F203" s="9">
        <f t="shared" si="195"/>
        <v>0.3</v>
      </c>
      <c r="G203" s="10" t="str">
        <f t="shared" si="196"/>
        <v/>
      </c>
      <c r="H203" s="10">
        <f t="shared" si="197"/>
        <v>110</v>
      </c>
      <c r="I203" s="10">
        <f t="shared" si="198"/>
        <v>62</v>
      </c>
      <c r="J203" s="10">
        <f t="shared" si="199"/>
        <v>103</v>
      </c>
      <c r="K203" s="16">
        <f t="shared" si="200"/>
        <v>33</v>
      </c>
      <c r="L203" s="10">
        <f t="shared" si="201"/>
        <v>68</v>
      </c>
      <c r="M203" s="10">
        <f t="shared" si="202"/>
        <v>42</v>
      </c>
      <c r="N203" s="10">
        <f t="shared" si="203"/>
        <v>418</v>
      </c>
      <c r="O203" s="17" t="str">
        <f t="shared" si="204"/>
        <v/>
      </c>
      <c r="P203" s="18">
        <f>IF($D203="理科",IF(AND($N203&gt;=分数线!$C$2,$H203&gt;=分数线!$D$2),36,IF($H203&gt;=分数线!$D$2,18,0)),IF($D203="文科",IF(AND($N203&gt;=分数线!$C$3,$H203&gt;=分数线!$D$3),36,IF($H203&gt;=分数线!$D$3,18,0))))</f>
        <v>18</v>
      </c>
      <c r="Q203" s="18">
        <f>IF($D203="理科",IF(AND($N203&gt;=分数线!$C$2,I203&gt;=分数线!$E$2),36,IF(I203&gt;=分数线!$E$2,18,0)),IF($D203="文科",IF(AND($N203&gt;=分数线!$C$3,I203&gt;=分数线!$E$3),36,IF(I203&gt;=分数线!$E$3,18,0))))</f>
        <v>0</v>
      </c>
      <c r="R203" s="18">
        <f>IF($D203="理科",IF(AND($N203&gt;=分数线!$C$2,J203&gt;=分数线!$F$2),36,IF(J203&gt;=分数线!$F$2,18,0)),IF($D203="文科",IF(AND($N203&gt;=分数线!$C$3,J203&gt;=分数线!$F$3),36,IF(J203&gt;=分数线!$F$3,18,0))))</f>
        <v>18</v>
      </c>
      <c r="S203" s="18">
        <f>IF($D203="理科",IF(AND($N203&gt;=分数线!$C$2,K203&gt;=分数线!$G$2),36,IF(K203&gt;=分数线!$G$2,18,0)),IF($D203="文科",IF(AND($N203&gt;=分数线!$C$3,K203&gt;=分数线!$G$3),36,IF(K203&gt;=分数线!$G$3,18,0))))</f>
        <v>0</v>
      </c>
      <c r="T203" s="18">
        <f>IF($D203="理科",IF(AND($N203&gt;=分数线!$C$2,L203&gt;=分数线!$H$2),36,IF(L203&gt;=分数线!$H$2,18,0)),IF($D203="文科",IF(AND($N203&gt;=分数线!$C$3,L203&gt;=分数线!$H$3),36,IF(L203&gt;=分数线!$H$3,18,0))))</f>
        <v>18</v>
      </c>
      <c r="U203" s="18">
        <f>IF($D203="理科",IF(AND($N203&gt;=分数线!$C$2,M203&gt;=分数线!$I$2),36,IF(M203&gt;=分数线!$I$2,18,0)),IF($D203="文科",IF(AND($N203&gt;=分数线!$C$3,M203&gt;=分数线!$I$3),36,IF(M203&gt;=分数线!$I$3,18,0))))</f>
        <v>0</v>
      </c>
      <c r="V203" s="18">
        <f t="shared" si="205"/>
        <v>2</v>
      </c>
      <c r="W203" s="18" t="str">
        <f t="shared" si="206"/>
        <v>阙丽萍</v>
      </c>
      <c r="X203" s="26">
        <f t="shared" si="247"/>
        <v>1.8</v>
      </c>
      <c r="Y203" s="18" t="str">
        <f t="shared" si="207"/>
        <v>李乔军</v>
      </c>
      <c r="Z203" s="26">
        <f t="shared" si="248"/>
        <v>0</v>
      </c>
      <c r="AA203" s="18" t="str">
        <f t="shared" si="208"/>
        <v>赵顺诚</v>
      </c>
      <c r="AB203" s="26">
        <f t="shared" si="265"/>
        <v>1.8</v>
      </c>
      <c r="AC203" s="18" t="str">
        <f t="shared" si="209"/>
        <v>王志强</v>
      </c>
      <c r="AD203" s="26">
        <f t="shared" si="266"/>
        <v>0</v>
      </c>
      <c r="AE203" s="18" t="str">
        <f t="shared" si="210"/>
        <v>叶仁群</v>
      </c>
      <c r="AF203" s="26">
        <f t="shared" si="267"/>
        <v>1.8</v>
      </c>
      <c r="AG203" s="18" t="str">
        <f t="shared" si="211"/>
        <v>田友米</v>
      </c>
      <c r="AH203" s="26">
        <f t="shared" si="268"/>
        <v>0</v>
      </c>
      <c r="AI203" s="18" t="str">
        <f t="shared" si="212"/>
        <v>8</v>
      </c>
      <c r="AJ203" s="18" t="str">
        <f t="shared" si="213"/>
        <v>向美娟</v>
      </c>
      <c r="AK203" s="26">
        <f t="shared" si="249"/>
        <v>1.8</v>
      </c>
      <c r="AL203" s="18" t="str">
        <f t="shared" si="214"/>
        <v>胡付松</v>
      </c>
      <c r="AM203" s="26">
        <f t="shared" si="250"/>
        <v>0</v>
      </c>
      <c r="AN203" s="18" t="str">
        <f t="shared" si="215"/>
        <v>聂艳梅</v>
      </c>
      <c r="AO203" s="26">
        <f t="shared" si="269"/>
        <v>1.8</v>
      </c>
      <c r="AP203" s="18" t="str">
        <f t="shared" si="216"/>
        <v>王志强</v>
      </c>
      <c r="AQ203" s="26">
        <f t="shared" si="270"/>
        <v>0</v>
      </c>
      <c r="AR203" s="18" t="str">
        <f t="shared" si="217"/>
        <v>叶仁群</v>
      </c>
      <c r="AS203" s="26">
        <f t="shared" si="271"/>
        <v>1.8</v>
      </c>
      <c r="AT203" s="18" t="str">
        <f t="shared" si="218"/>
        <v>田友米</v>
      </c>
      <c r="AU203" s="26">
        <f t="shared" si="272"/>
        <v>0</v>
      </c>
      <c r="AV203" s="18" t="str">
        <f t="shared" si="219"/>
        <v>8</v>
      </c>
      <c r="AW203" s="18" t="str">
        <f t="shared" si="220"/>
        <v>向美娟</v>
      </c>
      <c r="AX203" s="26">
        <f t="shared" si="251"/>
        <v>2.6999999999999997</v>
      </c>
      <c r="AY203" s="18" t="str">
        <f t="shared" si="221"/>
        <v>胡付松</v>
      </c>
      <c r="AZ203" s="26">
        <f t="shared" si="281"/>
        <v>0</v>
      </c>
      <c r="BA203" s="18" t="str">
        <f t="shared" si="222"/>
        <v>廖云虹</v>
      </c>
      <c r="BB203" s="26">
        <f t="shared" si="273"/>
        <v>2.7</v>
      </c>
      <c r="BC203" s="18" t="str">
        <f t="shared" si="223"/>
        <v>王玉强</v>
      </c>
      <c r="BD203" s="26">
        <f t="shared" si="274"/>
        <v>0</v>
      </c>
      <c r="BE203" s="18" t="str">
        <f t="shared" si="224"/>
        <v>叶仁群</v>
      </c>
      <c r="BF203" s="26">
        <f t="shared" si="275"/>
        <v>2.7</v>
      </c>
      <c r="BG203" s="18" t="str">
        <f t="shared" si="225"/>
        <v>田友米</v>
      </c>
      <c r="BH203" s="26">
        <f t="shared" si="276"/>
        <v>0</v>
      </c>
      <c r="BI203" s="18">
        <f t="shared" si="226"/>
        <v>8</v>
      </c>
      <c r="BJ203" s="18" t="str">
        <f t="shared" si="227"/>
        <v>向美娟</v>
      </c>
      <c r="BK203" s="26">
        <f t="shared" si="252"/>
        <v>2.6999999999999997</v>
      </c>
      <c r="BL203" s="18" t="str">
        <f t="shared" si="228"/>
        <v>胡付松</v>
      </c>
      <c r="BM203" s="26">
        <f t="shared" si="282"/>
        <v>0</v>
      </c>
      <c r="BN203" s="18" t="str">
        <f t="shared" si="229"/>
        <v>廖云虹</v>
      </c>
      <c r="BO203" s="26">
        <f t="shared" si="277"/>
        <v>2.7</v>
      </c>
      <c r="BP203" s="18" t="str">
        <f t="shared" si="230"/>
        <v>王玉强</v>
      </c>
      <c r="BQ203" s="26">
        <f t="shared" si="278"/>
        <v>0</v>
      </c>
      <c r="BR203" s="18" t="str">
        <f t="shared" si="231"/>
        <v>叶仁群</v>
      </c>
      <c r="BS203" s="26">
        <f t="shared" si="279"/>
        <v>2.7</v>
      </c>
      <c r="BT203" s="18" t="str">
        <f t="shared" si="232"/>
        <v>杨建</v>
      </c>
      <c r="BU203" s="26">
        <f t="shared" si="280"/>
        <v>0</v>
      </c>
      <c r="BV203" s="18">
        <f t="shared" si="233"/>
        <v>8</v>
      </c>
      <c r="BW203" s="18" t="str">
        <f t="shared" si="234"/>
        <v>向美娟</v>
      </c>
      <c r="BX203" s="26">
        <f t="shared" si="253"/>
        <v>4.5</v>
      </c>
      <c r="BY203" s="18" t="str">
        <f t="shared" si="235"/>
        <v>胡付松</v>
      </c>
      <c r="BZ203" s="26">
        <f t="shared" si="254"/>
        <v>0</v>
      </c>
      <c r="CA203" s="18" t="str">
        <f t="shared" si="236"/>
        <v>廖云虹</v>
      </c>
      <c r="CB203" s="26">
        <f t="shared" si="255"/>
        <v>4.5</v>
      </c>
      <c r="CC203" s="18" t="str">
        <f t="shared" si="237"/>
        <v>兰阿布</v>
      </c>
      <c r="CD203" s="26">
        <f t="shared" si="256"/>
        <v>0</v>
      </c>
      <c r="CE203" s="18" t="str">
        <f t="shared" si="238"/>
        <v>叶仁群</v>
      </c>
      <c r="CF203" s="26">
        <f t="shared" si="257"/>
        <v>4.5</v>
      </c>
      <c r="CG203" s="18" t="str">
        <f t="shared" si="239"/>
        <v>杨建</v>
      </c>
      <c r="CH203" s="26">
        <f t="shared" si="258"/>
        <v>0</v>
      </c>
      <c r="CI203" s="18">
        <f t="shared" si="240"/>
        <v>8</v>
      </c>
      <c r="CJ203" s="18" t="str">
        <f t="shared" si="241"/>
        <v>向美娟</v>
      </c>
      <c r="CK203" s="26">
        <f t="shared" si="259"/>
        <v>4.5</v>
      </c>
      <c r="CL203" s="18" t="str">
        <f t="shared" si="242"/>
        <v>胡付松</v>
      </c>
      <c r="CM203" s="26">
        <f t="shared" si="260"/>
        <v>0</v>
      </c>
      <c r="CN203" s="18" t="str">
        <f t="shared" si="243"/>
        <v>廖云虹</v>
      </c>
      <c r="CO203" s="26">
        <f t="shared" si="261"/>
        <v>4.5</v>
      </c>
      <c r="CP203" s="18" t="str">
        <f t="shared" si="244"/>
        <v>兰阿布</v>
      </c>
      <c r="CQ203" s="26">
        <f t="shared" si="262"/>
        <v>0</v>
      </c>
      <c r="CR203" s="18" t="str">
        <f t="shared" si="245"/>
        <v>叶仁群</v>
      </c>
      <c r="CS203" s="26">
        <f t="shared" si="263"/>
        <v>4.5</v>
      </c>
      <c r="CT203" s="18" t="str">
        <f t="shared" si="246"/>
        <v>杨建</v>
      </c>
      <c r="CU203" s="26">
        <f t="shared" si="264"/>
        <v>0</v>
      </c>
    </row>
    <row r="204" spans="1:99" s="2" customFormat="1" ht="15.75">
      <c r="A204" s="42" t="s">
        <v>935</v>
      </c>
      <c r="B204" s="40" t="s">
        <v>380</v>
      </c>
      <c r="C204" s="59" t="s">
        <v>44</v>
      </c>
      <c r="D204" s="9" t="s">
        <v>8</v>
      </c>
      <c r="E204" s="8" t="str">
        <f t="shared" si="194"/>
        <v/>
      </c>
      <c r="F204" s="9">
        <f t="shared" si="195"/>
        <v>0.2</v>
      </c>
      <c r="G204" s="10" t="str">
        <f t="shared" si="196"/>
        <v/>
      </c>
      <c r="H204" s="10">
        <f t="shared" si="197"/>
        <v>114</v>
      </c>
      <c r="I204" s="10">
        <f t="shared" si="198"/>
        <v>69</v>
      </c>
      <c r="J204" s="10">
        <f t="shared" si="199"/>
        <v>80</v>
      </c>
      <c r="K204" s="16">
        <f t="shared" si="200"/>
        <v>42.5</v>
      </c>
      <c r="L204" s="10">
        <f t="shared" si="201"/>
        <v>52</v>
      </c>
      <c r="M204" s="10">
        <f t="shared" si="202"/>
        <v>59</v>
      </c>
      <c r="N204" s="10">
        <f t="shared" si="203"/>
        <v>417</v>
      </c>
      <c r="O204" s="17" t="str">
        <f t="shared" si="204"/>
        <v/>
      </c>
      <c r="P204" s="18">
        <f>IF($D204="理科",IF(AND($N204&gt;=分数线!$C$2,$H204&gt;=分数线!$D$2),36,IF($H204&gt;=分数线!$D$2,18,0)),IF($D204="文科",IF(AND($N204&gt;=分数线!$C$3,$H204&gt;=分数线!$D$3),36,IF($H204&gt;=分数线!$D$3,18,0))))</f>
        <v>18</v>
      </c>
      <c r="Q204" s="18">
        <f>IF($D204="理科",IF(AND($N204&gt;=分数线!$C$2,I204&gt;=分数线!$E$2),36,IF(I204&gt;=分数线!$E$2,18,0)),IF($D204="文科",IF(AND($N204&gt;=分数线!$C$3,I204&gt;=分数线!$E$3),36,IF(I204&gt;=分数线!$E$3,18,0))))</f>
        <v>0</v>
      </c>
      <c r="R204" s="18">
        <f>IF($D204="理科",IF(AND($N204&gt;=分数线!$C$2,J204&gt;=分数线!$F$2),36,IF(J204&gt;=分数线!$F$2,18,0)),IF($D204="文科",IF(AND($N204&gt;=分数线!$C$3,J204&gt;=分数线!$F$3),36,IF(J204&gt;=分数线!$F$3,18,0))))</f>
        <v>0</v>
      </c>
      <c r="S204" s="18">
        <f>IF($D204="理科",IF(AND($N204&gt;=分数线!$C$2,K204&gt;=分数线!$G$2),36,IF(K204&gt;=分数线!$G$2,18,0)),IF($D204="文科",IF(AND($N204&gt;=分数线!$C$3,K204&gt;=分数线!$G$3),36,IF(K204&gt;=分数线!$G$3,18,0))))</f>
        <v>0</v>
      </c>
      <c r="T204" s="18">
        <f>IF($D204="理科",IF(AND($N204&gt;=分数线!$C$2,L204&gt;=分数线!$H$2),36,IF(L204&gt;=分数线!$H$2,18,0)),IF($D204="文科",IF(AND($N204&gt;=分数线!$C$3,L204&gt;=分数线!$H$3),36,IF(L204&gt;=分数线!$H$3,18,0))))</f>
        <v>0</v>
      </c>
      <c r="U204" s="18">
        <f>IF($D204="理科",IF(AND($N204&gt;=分数线!$C$2,M204&gt;=分数线!$I$2),36,IF(M204&gt;=分数线!$I$2,18,0)),IF($D204="文科",IF(AND($N204&gt;=分数线!$C$3,M204&gt;=分数线!$I$3),36,IF(M204&gt;=分数线!$I$3,18,0))))</f>
        <v>0</v>
      </c>
      <c r="V204" s="18">
        <f t="shared" si="205"/>
        <v>2</v>
      </c>
      <c r="W204" s="18" t="str">
        <f t="shared" si="206"/>
        <v>阙丽萍</v>
      </c>
      <c r="X204" s="26">
        <f t="shared" si="247"/>
        <v>1.8</v>
      </c>
      <c r="Y204" s="18" t="str">
        <f t="shared" si="207"/>
        <v>李乔军</v>
      </c>
      <c r="Z204" s="26">
        <f t="shared" si="248"/>
        <v>0</v>
      </c>
      <c r="AA204" s="18" t="str">
        <f t="shared" si="208"/>
        <v>赵顺诚</v>
      </c>
      <c r="AB204" s="26">
        <f t="shared" si="265"/>
        <v>0</v>
      </c>
      <c r="AC204" s="18" t="str">
        <f t="shared" si="209"/>
        <v>王志强</v>
      </c>
      <c r="AD204" s="26">
        <f t="shared" si="266"/>
        <v>0</v>
      </c>
      <c r="AE204" s="18" t="str">
        <f t="shared" si="210"/>
        <v>叶仁群</v>
      </c>
      <c r="AF204" s="26">
        <f t="shared" si="267"/>
        <v>0</v>
      </c>
      <c r="AG204" s="18" t="str">
        <f t="shared" si="211"/>
        <v>田友米</v>
      </c>
      <c r="AH204" s="26">
        <f t="shared" si="268"/>
        <v>0</v>
      </c>
      <c r="AI204" s="18" t="str">
        <f t="shared" si="212"/>
        <v>8</v>
      </c>
      <c r="AJ204" s="18" t="str">
        <f t="shared" si="213"/>
        <v>向美娟</v>
      </c>
      <c r="AK204" s="26">
        <f t="shared" si="249"/>
        <v>1.8</v>
      </c>
      <c r="AL204" s="18" t="str">
        <f t="shared" si="214"/>
        <v>胡付松</v>
      </c>
      <c r="AM204" s="26">
        <f t="shared" si="250"/>
        <v>0</v>
      </c>
      <c r="AN204" s="18" t="str">
        <f t="shared" si="215"/>
        <v>聂艳梅</v>
      </c>
      <c r="AO204" s="26">
        <f t="shared" si="269"/>
        <v>0</v>
      </c>
      <c r="AP204" s="18" t="str">
        <f t="shared" si="216"/>
        <v>王志强</v>
      </c>
      <c r="AQ204" s="26">
        <f t="shared" si="270"/>
        <v>0</v>
      </c>
      <c r="AR204" s="18" t="str">
        <f t="shared" si="217"/>
        <v>叶仁群</v>
      </c>
      <c r="AS204" s="26">
        <f t="shared" si="271"/>
        <v>0</v>
      </c>
      <c r="AT204" s="18" t="str">
        <f t="shared" si="218"/>
        <v>田友米</v>
      </c>
      <c r="AU204" s="26">
        <f t="shared" si="272"/>
        <v>0</v>
      </c>
      <c r="AV204" s="18" t="str">
        <f t="shared" si="219"/>
        <v>8</v>
      </c>
      <c r="AW204" s="18" t="str">
        <f t="shared" si="220"/>
        <v>向美娟</v>
      </c>
      <c r="AX204" s="26">
        <f t="shared" si="251"/>
        <v>2.6999999999999997</v>
      </c>
      <c r="AY204" s="18" t="str">
        <f t="shared" si="221"/>
        <v>胡付松</v>
      </c>
      <c r="AZ204" s="26">
        <f t="shared" si="281"/>
        <v>0</v>
      </c>
      <c r="BA204" s="18" t="str">
        <f t="shared" si="222"/>
        <v>廖云虹</v>
      </c>
      <c r="BB204" s="26">
        <f t="shared" si="273"/>
        <v>0</v>
      </c>
      <c r="BC204" s="18" t="str">
        <f t="shared" si="223"/>
        <v>王玉强</v>
      </c>
      <c r="BD204" s="26">
        <f t="shared" si="274"/>
        <v>0</v>
      </c>
      <c r="BE204" s="18" t="str">
        <f t="shared" si="224"/>
        <v>叶仁群</v>
      </c>
      <c r="BF204" s="26">
        <f t="shared" si="275"/>
        <v>0</v>
      </c>
      <c r="BG204" s="18" t="str">
        <f t="shared" si="225"/>
        <v>田友米</v>
      </c>
      <c r="BH204" s="26">
        <f t="shared" si="276"/>
        <v>0</v>
      </c>
      <c r="BI204" s="18">
        <f t="shared" si="226"/>
        <v>8</v>
      </c>
      <c r="BJ204" s="18" t="str">
        <f t="shared" si="227"/>
        <v>向美娟</v>
      </c>
      <c r="BK204" s="26">
        <f t="shared" si="252"/>
        <v>2.6999999999999997</v>
      </c>
      <c r="BL204" s="18" t="str">
        <f t="shared" si="228"/>
        <v>胡付松</v>
      </c>
      <c r="BM204" s="26">
        <f t="shared" si="282"/>
        <v>0</v>
      </c>
      <c r="BN204" s="18" t="str">
        <f t="shared" si="229"/>
        <v>廖云虹</v>
      </c>
      <c r="BO204" s="26">
        <f t="shared" si="277"/>
        <v>0</v>
      </c>
      <c r="BP204" s="18" t="str">
        <f t="shared" si="230"/>
        <v>王玉强</v>
      </c>
      <c r="BQ204" s="26">
        <f t="shared" si="278"/>
        <v>0</v>
      </c>
      <c r="BR204" s="18" t="str">
        <f t="shared" si="231"/>
        <v>叶仁群</v>
      </c>
      <c r="BS204" s="26">
        <f t="shared" si="279"/>
        <v>0</v>
      </c>
      <c r="BT204" s="18" t="str">
        <f t="shared" si="232"/>
        <v>杨建</v>
      </c>
      <c r="BU204" s="26">
        <f t="shared" si="280"/>
        <v>0</v>
      </c>
      <c r="BV204" s="18">
        <f t="shared" si="233"/>
        <v>8</v>
      </c>
      <c r="BW204" s="18" t="str">
        <f t="shared" si="234"/>
        <v>向美娟</v>
      </c>
      <c r="BX204" s="26">
        <f t="shared" si="253"/>
        <v>4.5</v>
      </c>
      <c r="BY204" s="18" t="str">
        <f t="shared" si="235"/>
        <v>胡付松</v>
      </c>
      <c r="BZ204" s="26">
        <f t="shared" si="254"/>
        <v>0</v>
      </c>
      <c r="CA204" s="18" t="str">
        <f t="shared" si="236"/>
        <v>廖云虹</v>
      </c>
      <c r="CB204" s="26">
        <f t="shared" si="255"/>
        <v>0</v>
      </c>
      <c r="CC204" s="18" t="str">
        <f t="shared" si="237"/>
        <v>兰阿布</v>
      </c>
      <c r="CD204" s="26">
        <f t="shared" si="256"/>
        <v>0</v>
      </c>
      <c r="CE204" s="18" t="str">
        <f t="shared" si="238"/>
        <v>叶仁群</v>
      </c>
      <c r="CF204" s="26">
        <f t="shared" si="257"/>
        <v>0</v>
      </c>
      <c r="CG204" s="18" t="str">
        <f t="shared" si="239"/>
        <v>杨建</v>
      </c>
      <c r="CH204" s="26">
        <f t="shared" si="258"/>
        <v>0</v>
      </c>
      <c r="CI204" s="18">
        <f t="shared" si="240"/>
        <v>8</v>
      </c>
      <c r="CJ204" s="18" t="str">
        <f t="shared" si="241"/>
        <v>向美娟</v>
      </c>
      <c r="CK204" s="26">
        <f t="shared" si="259"/>
        <v>4.5</v>
      </c>
      <c r="CL204" s="18" t="str">
        <f t="shared" si="242"/>
        <v>胡付松</v>
      </c>
      <c r="CM204" s="26">
        <f t="shared" si="260"/>
        <v>0</v>
      </c>
      <c r="CN204" s="18" t="str">
        <f t="shared" si="243"/>
        <v>廖云虹</v>
      </c>
      <c r="CO204" s="26">
        <f t="shared" si="261"/>
        <v>0</v>
      </c>
      <c r="CP204" s="18" t="str">
        <f t="shared" si="244"/>
        <v>兰阿布</v>
      </c>
      <c r="CQ204" s="26">
        <f t="shared" si="262"/>
        <v>0</v>
      </c>
      <c r="CR204" s="18" t="str">
        <f t="shared" si="245"/>
        <v>叶仁群</v>
      </c>
      <c r="CS204" s="26">
        <f t="shared" si="263"/>
        <v>0</v>
      </c>
      <c r="CT204" s="18" t="str">
        <f t="shared" si="246"/>
        <v>杨建</v>
      </c>
      <c r="CU204" s="26">
        <f t="shared" si="264"/>
        <v>0</v>
      </c>
    </row>
    <row r="205" spans="1:99" s="2" customFormat="1" ht="15.75">
      <c r="A205" s="42" t="s">
        <v>936</v>
      </c>
      <c r="B205" s="40" t="s">
        <v>381</v>
      </c>
      <c r="C205" s="59" t="s">
        <v>44</v>
      </c>
      <c r="D205" s="9" t="s">
        <v>8</v>
      </c>
      <c r="E205" s="8" t="str">
        <f t="shared" si="194"/>
        <v/>
      </c>
      <c r="F205" s="9">
        <f t="shared" si="195"/>
        <v>1</v>
      </c>
      <c r="G205" s="10" t="str">
        <f t="shared" si="196"/>
        <v/>
      </c>
      <c r="H205" s="10">
        <f t="shared" si="197"/>
        <v>101</v>
      </c>
      <c r="I205" s="10">
        <f t="shared" si="198"/>
        <v>58</v>
      </c>
      <c r="J205" s="10">
        <f t="shared" si="199"/>
        <v>109</v>
      </c>
      <c r="K205" s="16">
        <f t="shared" si="200"/>
        <v>36.5</v>
      </c>
      <c r="L205" s="10">
        <f t="shared" si="201"/>
        <v>40</v>
      </c>
      <c r="M205" s="10">
        <f t="shared" si="202"/>
        <v>72.5</v>
      </c>
      <c r="N205" s="10">
        <f t="shared" si="203"/>
        <v>417</v>
      </c>
      <c r="O205" s="17" t="str">
        <f t="shared" si="204"/>
        <v/>
      </c>
      <c r="P205" s="18">
        <f>IF($D205="理科",IF(AND($N205&gt;=分数线!$C$2,$H205&gt;=分数线!$D$2),36,IF($H205&gt;=分数线!$D$2,18,0)),IF($D205="文科",IF(AND($N205&gt;=分数线!$C$3,$H205&gt;=分数线!$D$3),36,IF($H205&gt;=分数线!$D$3,18,0))))</f>
        <v>0</v>
      </c>
      <c r="Q205" s="18">
        <f>IF($D205="理科",IF(AND($N205&gt;=分数线!$C$2,I205&gt;=分数线!$E$2),36,IF(I205&gt;=分数线!$E$2,18,0)),IF($D205="文科",IF(AND($N205&gt;=分数线!$C$3,I205&gt;=分数线!$E$3),36,IF(I205&gt;=分数线!$E$3,18,0))))</f>
        <v>0</v>
      </c>
      <c r="R205" s="18">
        <f>IF($D205="理科",IF(AND($N205&gt;=分数线!$C$2,J205&gt;=分数线!$F$2),36,IF(J205&gt;=分数线!$F$2,18,0)),IF($D205="文科",IF(AND($N205&gt;=分数线!$C$3,J205&gt;=分数线!$F$3),36,IF(J205&gt;=分数线!$F$3,18,0))))</f>
        <v>18</v>
      </c>
      <c r="S205" s="18">
        <f>IF($D205="理科",IF(AND($N205&gt;=分数线!$C$2,K205&gt;=分数线!$G$2),36,IF(K205&gt;=分数线!$G$2,18,0)),IF($D205="文科",IF(AND($N205&gt;=分数线!$C$3,K205&gt;=分数线!$G$3),36,IF(K205&gt;=分数线!$G$3,18,0))))</f>
        <v>0</v>
      </c>
      <c r="T205" s="18">
        <f>IF($D205="理科",IF(AND($N205&gt;=分数线!$C$2,L205&gt;=分数线!$H$2),36,IF(L205&gt;=分数线!$H$2,18,0)),IF($D205="文科",IF(AND($N205&gt;=分数线!$C$3,L205&gt;=分数线!$H$3),36,IF(L205&gt;=分数线!$H$3,18,0))))</f>
        <v>0</v>
      </c>
      <c r="U205" s="18">
        <f>IF($D205="理科",IF(AND($N205&gt;=分数线!$C$2,M205&gt;=分数线!$I$2),36,IF(M205&gt;=分数线!$I$2,18,0)),IF($D205="文科",IF(AND($N205&gt;=分数线!$C$3,M205&gt;=分数线!$I$3),36,IF(M205&gt;=分数线!$I$3,18,0))))</f>
        <v>18</v>
      </c>
      <c r="V205" s="18">
        <f t="shared" si="205"/>
        <v>11</v>
      </c>
      <c r="W205" s="18" t="str">
        <f t="shared" si="206"/>
        <v>张玉婷</v>
      </c>
      <c r="X205" s="26">
        <f t="shared" si="247"/>
        <v>0</v>
      </c>
      <c r="Y205" s="18" t="str">
        <f t="shared" si="207"/>
        <v>胡付松</v>
      </c>
      <c r="Z205" s="26">
        <f t="shared" si="248"/>
        <v>0</v>
      </c>
      <c r="AA205" s="18" t="str">
        <f t="shared" si="208"/>
        <v>程长寿</v>
      </c>
      <c r="AB205" s="26">
        <f t="shared" si="265"/>
        <v>1.8</v>
      </c>
      <c r="AC205" s="18" t="str">
        <f t="shared" si="209"/>
        <v>郑永朝</v>
      </c>
      <c r="AD205" s="26">
        <f t="shared" si="266"/>
        <v>0</v>
      </c>
      <c r="AE205" s="18" t="str">
        <f t="shared" si="210"/>
        <v>叶仁群</v>
      </c>
      <c r="AF205" s="26">
        <f t="shared" si="267"/>
        <v>0</v>
      </c>
      <c r="AG205" s="18" t="str">
        <f t="shared" si="211"/>
        <v>辜英琼</v>
      </c>
      <c r="AH205" s="26">
        <f t="shared" si="268"/>
        <v>1.8</v>
      </c>
      <c r="AI205" s="18" t="str">
        <f t="shared" si="212"/>
        <v>11</v>
      </c>
      <c r="AJ205" s="18" t="str">
        <f t="shared" si="213"/>
        <v>张玉婷</v>
      </c>
      <c r="AK205" s="26">
        <f t="shared" si="249"/>
        <v>0</v>
      </c>
      <c r="AL205" s="18" t="str">
        <f t="shared" si="214"/>
        <v>胡付松</v>
      </c>
      <c r="AM205" s="26">
        <f t="shared" si="250"/>
        <v>0</v>
      </c>
      <c r="AN205" s="18" t="str">
        <f t="shared" si="215"/>
        <v>程长寿</v>
      </c>
      <c r="AO205" s="26">
        <f t="shared" si="269"/>
        <v>1.8</v>
      </c>
      <c r="AP205" s="18" t="str">
        <f t="shared" si="216"/>
        <v>郑永朝</v>
      </c>
      <c r="AQ205" s="26">
        <f t="shared" si="270"/>
        <v>0</v>
      </c>
      <c r="AR205" s="18" t="str">
        <f t="shared" si="217"/>
        <v>叶仁群</v>
      </c>
      <c r="AS205" s="26">
        <f t="shared" si="271"/>
        <v>0</v>
      </c>
      <c r="AT205" s="18" t="str">
        <f t="shared" si="218"/>
        <v>辜英琼</v>
      </c>
      <c r="AU205" s="26">
        <f t="shared" si="272"/>
        <v>1.8</v>
      </c>
      <c r="AV205" s="18" t="str">
        <f t="shared" si="219"/>
        <v>11</v>
      </c>
      <c r="AW205" s="18" t="str">
        <f t="shared" si="220"/>
        <v>张玉婷</v>
      </c>
      <c r="AX205" s="26">
        <f t="shared" si="251"/>
        <v>0</v>
      </c>
      <c r="AY205" s="18" t="str">
        <f t="shared" si="221"/>
        <v>胡付松</v>
      </c>
      <c r="AZ205" s="26">
        <f t="shared" si="281"/>
        <v>0</v>
      </c>
      <c r="BA205" s="18" t="str">
        <f t="shared" si="222"/>
        <v>程长寿</v>
      </c>
      <c r="BB205" s="26">
        <f t="shared" si="273"/>
        <v>2.7</v>
      </c>
      <c r="BC205" s="18" t="str">
        <f t="shared" si="223"/>
        <v>郑永朝</v>
      </c>
      <c r="BD205" s="26">
        <f t="shared" si="274"/>
        <v>0</v>
      </c>
      <c r="BE205" s="18" t="str">
        <f t="shared" si="224"/>
        <v>叶仁群</v>
      </c>
      <c r="BF205" s="26">
        <f t="shared" si="275"/>
        <v>0</v>
      </c>
      <c r="BG205" s="18" t="str">
        <f t="shared" si="225"/>
        <v>杨建</v>
      </c>
      <c r="BH205" s="26">
        <f t="shared" si="276"/>
        <v>2.7</v>
      </c>
      <c r="BI205" s="18">
        <f t="shared" si="226"/>
        <v>11</v>
      </c>
      <c r="BJ205" s="18" t="str">
        <f t="shared" si="227"/>
        <v>张玉婷</v>
      </c>
      <c r="BK205" s="26">
        <f t="shared" si="252"/>
        <v>0</v>
      </c>
      <c r="BL205" s="18" t="str">
        <f t="shared" si="228"/>
        <v>胡付松</v>
      </c>
      <c r="BM205" s="26">
        <f t="shared" si="282"/>
        <v>0</v>
      </c>
      <c r="BN205" s="18" t="str">
        <f t="shared" si="229"/>
        <v>程长寿</v>
      </c>
      <c r="BO205" s="26">
        <f t="shared" si="277"/>
        <v>2.7</v>
      </c>
      <c r="BP205" s="18" t="str">
        <f t="shared" si="230"/>
        <v>郑永朝</v>
      </c>
      <c r="BQ205" s="26">
        <f t="shared" si="278"/>
        <v>0</v>
      </c>
      <c r="BR205" s="18" t="str">
        <f t="shared" si="231"/>
        <v>叶仁群</v>
      </c>
      <c r="BS205" s="26">
        <f t="shared" si="279"/>
        <v>0</v>
      </c>
      <c r="BT205" s="18" t="str">
        <f t="shared" si="232"/>
        <v>田友米</v>
      </c>
      <c r="BU205" s="26">
        <f t="shared" si="280"/>
        <v>2.7</v>
      </c>
      <c r="BV205" s="18">
        <f t="shared" si="233"/>
        <v>11</v>
      </c>
      <c r="BW205" s="18" t="str">
        <f t="shared" si="234"/>
        <v>张玉婷</v>
      </c>
      <c r="BX205" s="26">
        <f t="shared" si="253"/>
        <v>0</v>
      </c>
      <c r="BY205" s="18" t="str">
        <f t="shared" si="235"/>
        <v>胡付松</v>
      </c>
      <c r="BZ205" s="26">
        <f t="shared" si="254"/>
        <v>0</v>
      </c>
      <c r="CA205" s="18" t="str">
        <f t="shared" si="236"/>
        <v>程长寿</v>
      </c>
      <c r="CB205" s="26">
        <f t="shared" si="255"/>
        <v>4.5</v>
      </c>
      <c r="CC205" s="18" t="str">
        <f t="shared" si="237"/>
        <v>王友春</v>
      </c>
      <c r="CD205" s="26">
        <f t="shared" si="256"/>
        <v>0</v>
      </c>
      <c r="CE205" s="18" t="str">
        <f t="shared" si="238"/>
        <v>叶仁群</v>
      </c>
      <c r="CF205" s="26">
        <f t="shared" si="257"/>
        <v>0</v>
      </c>
      <c r="CG205" s="18" t="str">
        <f t="shared" si="239"/>
        <v>田友米</v>
      </c>
      <c r="CH205" s="26">
        <f t="shared" si="258"/>
        <v>4.5</v>
      </c>
      <c r="CI205" s="18">
        <f t="shared" si="240"/>
        <v>11</v>
      </c>
      <c r="CJ205" s="18" t="str">
        <f t="shared" si="241"/>
        <v>张玉婷</v>
      </c>
      <c r="CK205" s="26">
        <f t="shared" si="259"/>
        <v>0</v>
      </c>
      <c r="CL205" s="18" t="str">
        <f t="shared" si="242"/>
        <v>胡付松</v>
      </c>
      <c r="CM205" s="26">
        <f t="shared" si="260"/>
        <v>0</v>
      </c>
      <c r="CN205" s="18" t="str">
        <f t="shared" si="243"/>
        <v>程长寿</v>
      </c>
      <c r="CO205" s="26">
        <f t="shared" si="261"/>
        <v>4.5</v>
      </c>
      <c r="CP205" s="18" t="str">
        <f t="shared" si="244"/>
        <v>王友春</v>
      </c>
      <c r="CQ205" s="26">
        <f t="shared" si="262"/>
        <v>0</v>
      </c>
      <c r="CR205" s="18" t="str">
        <f t="shared" si="245"/>
        <v>叶仁群</v>
      </c>
      <c r="CS205" s="26">
        <f t="shared" si="263"/>
        <v>0</v>
      </c>
      <c r="CT205" s="18" t="str">
        <f t="shared" si="246"/>
        <v>田友米</v>
      </c>
      <c r="CU205" s="26">
        <f t="shared" si="264"/>
        <v>4.5</v>
      </c>
    </row>
    <row r="206" spans="1:99" s="2" customFormat="1" ht="15.75">
      <c r="A206" s="42" t="s">
        <v>937</v>
      </c>
      <c r="B206" s="40" t="s">
        <v>382</v>
      </c>
      <c r="C206" s="59" t="s">
        <v>44</v>
      </c>
      <c r="D206" s="9" t="s">
        <v>8</v>
      </c>
      <c r="E206" s="8" t="str">
        <f t="shared" si="194"/>
        <v/>
      </c>
      <c r="F206" s="9">
        <f t="shared" si="195"/>
        <v>0.8</v>
      </c>
      <c r="G206" s="10" t="str">
        <f t="shared" si="196"/>
        <v/>
      </c>
      <c r="H206" s="10">
        <f t="shared" si="197"/>
        <v>97</v>
      </c>
      <c r="I206" s="10">
        <f t="shared" si="198"/>
        <v>66</v>
      </c>
      <c r="J206" s="10">
        <f t="shared" si="199"/>
        <v>82</v>
      </c>
      <c r="K206" s="16">
        <f t="shared" si="200"/>
        <v>51.5</v>
      </c>
      <c r="L206" s="10">
        <f t="shared" si="201"/>
        <v>62</v>
      </c>
      <c r="M206" s="10">
        <f t="shared" si="202"/>
        <v>58.5</v>
      </c>
      <c r="N206" s="10">
        <f t="shared" si="203"/>
        <v>417</v>
      </c>
      <c r="O206" s="17" t="str">
        <f t="shared" si="204"/>
        <v/>
      </c>
      <c r="P206" s="18">
        <f>IF($D206="理科",IF(AND($N206&gt;=分数线!$C$2,$H206&gt;=分数线!$D$2),36,IF($H206&gt;=分数线!$D$2,18,0)),IF($D206="文科",IF(AND($N206&gt;=分数线!$C$3,$H206&gt;=分数线!$D$3),36,IF($H206&gt;=分数线!$D$3,18,0))))</f>
        <v>0</v>
      </c>
      <c r="Q206" s="18">
        <f>IF($D206="理科",IF(AND($N206&gt;=分数线!$C$2,I206&gt;=分数线!$E$2),36,IF(I206&gt;=分数线!$E$2,18,0)),IF($D206="文科",IF(AND($N206&gt;=分数线!$C$3,I206&gt;=分数线!$E$3),36,IF(I206&gt;=分数线!$E$3,18,0))))</f>
        <v>0</v>
      </c>
      <c r="R206" s="18">
        <f>IF($D206="理科",IF(AND($N206&gt;=分数线!$C$2,J206&gt;=分数线!$F$2),36,IF(J206&gt;=分数线!$F$2,18,0)),IF($D206="文科",IF(AND($N206&gt;=分数线!$C$3,J206&gt;=分数线!$F$3),36,IF(J206&gt;=分数线!$F$3,18,0))))</f>
        <v>0</v>
      </c>
      <c r="S206" s="18">
        <f>IF($D206="理科",IF(AND($N206&gt;=分数线!$C$2,K206&gt;=分数线!$G$2),36,IF(K206&gt;=分数线!$G$2,18,0)),IF($D206="文科",IF(AND($N206&gt;=分数线!$C$3,K206&gt;=分数线!$G$3),36,IF(K206&gt;=分数线!$G$3,18,0))))</f>
        <v>18</v>
      </c>
      <c r="T206" s="18">
        <f>IF($D206="理科",IF(AND($N206&gt;=分数线!$C$2,L206&gt;=分数线!$H$2),36,IF(L206&gt;=分数线!$H$2,18,0)),IF($D206="文科",IF(AND($N206&gt;=分数线!$C$3,L206&gt;=分数线!$H$3),36,IF(L206&gt;=分数线!$H$3,18,0))))</f>
        <v>18</v>
      </c>
      <c r="U206" s="18">
        <f>IF($D206="理科",IF(AND($N206&gt;=分数线!$C$2,M206&gt;=分数线!$I$2),36,IF(M206&gt;=分数线!$I$2,18,0)),IF($D206="文科",IF(AND($N206&gt;=分数线!$C$3,M206&gt;=分数线!$I$3),36,IF(M206&gt;=分数线!$I$3,18,0))))</f>
        <v>0</v>
      </c>
      <c r="V206" s="18">
        <f t="shared" si="205"/>
        <v>12</v>
      </c>
      <c r="W206" s="18" t="str">
        <f t="shared" si="206"/>
        <v>何苗</v>
      </c>
      <c r="X206" s="26">
        <f t="shared" si="247"/>
        <v>0</v>
      </c>
      <c r="Y206" s="18" t="str">
        <f t="shared" si="207"/>
        <v>黄金华</v>
      </c>
      <c r="Z206" s="26">
        <f t="shared" si="248"/>
        <v>0</v>
      </c>
      <c r="AA206" s="18" t="str">
        <f t="shared" si="208"/>
        <v>向翠琳</v>
      </c>
      <c r="AB206" s="26">
        <f t="shared" si="265"/>
        <v>0</v>
      </c>
      <c r="AC206" s="18" t="str">
        <f t="shared" si="209"/>
        <v>兰阿布</v>
      </c>
      <c r="AD206" s="26">
        <f t="shared" si="266"/>
        <v>1.8</v>
      </c>
      <c r="AE206" s="18" t="str">
        <f t="shared" si="210"/>
        <v>郑富全</v>
      </c>
      <c r="AF206" s="26">
        <f t="shared" si="267"/>
        <v>1.8</v>
      </c>
      <c r="AG206" s="18" t="str">
        <f t="shared" si="211"/>
        <v>卢祥</v>
      </c>
      <c r="AH206" s="26">
        <f t="shared" si="268"/>
        <v>0</v>
      </c>
      <c r="AI206" s="18" t="str">
        <f t="shared" si="212"/>
        <v>12</v>
      </c>
      <c r="AJ206" s="18" t="str">
        <f t="shared" si="213"/>
        <v>何苗</v>
      </c>
      <c r="AK206" s="26">
        <f t="shared" si="249"/>
        <v>0</v>
      </c>
      <c r="AL206" s="18" t="str">
        <f t="shared" si="214"/>
        <v>黄金华</v>
      </c>
      <c r="AM206" s="26">
        <f t="shared" si="250"/>
        <v>0</v>
      </c>
      <c r="AN206" s="18" t="str">
        <f t="shared" si="215"/>
        <v>向翠琳</v>
      </c>
      <c r="AO206" s="26">
        <f t="shared" si="269"/>
        <v>0</v>
      </c>
      <c r="AP206" s="18" t="str">
        <f t="shared" si="216"/>
        <v>兰阿布</v>
      </c>
      <c r="AQ206" s="26">
        <f t="shared" si="270"/>
        <v>1.8</v>
      </c>
      <c r="AR206" s="18" t="str">
        <f t="shared" si="217"/>
        <v>郑富全</v>
      </c>
      <c r="AS206" s="26">
        <f t="shared" si="271"/>
        <v>1.8</v>
      </c>
      <c r="AT206" s="18" t="str">
        <f t="shared" si="218"/>
        <v>卢祥</v>
      </c>
      <c r="AU206" s="26">
        <f t="shared" si="272"/>
        <v>0</v>
      </c>
      <c r="AV206" s="18" t="str">
        <f t="shared" si="219"/>
        <v>12</v>
      </c>
      <c r="AW206" s="18" t="str">
        <f t="shared" si="220"/>
        <v>朱霞</v>
      </c>
      <c r="AX206" s="26">
        <f t="shared" si="251"/>
        <v>0</v>
      </c>
      <c r="AY206" s="18" t="str">
        <f t="shared" si="221"/>
        <v>黄金华</v>
      </c>
      <c r="AZ206" s="26">
        <f t="shared" si="281"/>
        <v>0</v>
      </c>
      <c r="BA206" s="18" t="str">
        <f t="shared" si="222"/>
        <v>程长寿</v>
      </c>
      <c r="BB206" s="26">
        <f t="shared" si="273"/>
        <v>0</v>
      </c>
      <c r="BC206" s="18" t="str">
        <f t="shared" si="223"/>
        <v>兰阿布</v>
      </c>
      <c r="BD206" s="26">
        <f t="shared" si="274"/>
        <v>2.7</v>
      </c>
      <c r="BE206" s="18" t="str">
        <f t="shared" si="224"/>
        <v>郑富全</v>
      </c>
      <c r="BF206" s="26">
        <f t="shared" si="275"/>
        <v>2.7</v>
      </c>
      <c r="BG206" s="18" t="str">
        <f t="shared" si="225"/>
        <v>卢祥</v>
      </c>
      <c r="BH206" s="26">
        <f t="shared" si="276"/>
        <v>0</v>
      </c>
      <c r="BI206" s="18">
        <f t="shared" si="226"/>
        <v>12</v>
      </c>
      <c r="BJ206" s="18" t="str">
        <f t="shared" si="227"/>
        <v>朱霞</v>
      </c>
      <c r="BK206" s="26">
        <f t="shared" si="252"/>
        <v>0</v>
      </c>
      <c r="BL206" s="18" t="str">
        <f t="shared" si="228"/>
        <v>黄金华</v>
      </c>
      <c r="BM206" s="26">
        <f t="shared" si="282"/>
        <v>0</v>
      </c>
      <c r="BN206" s="18" t="str">
        <f t="shared" si="229"/>
        <v>程长寿</v>
      </c>
      <c r="BO206" s="26">
        <f t="shared" si="277"/>
        <v>0</v>
      </c>
      <c r="BP206" s="18" t="str">
        <f t="shared" si="230"/>
        <v>兰阿布</v>
      </c>
      <c r="BQ206" s="26">
        <f t="shared" si="278"/>
        <v>2.7</v>
      </c>
      <c r="BR206" s="18" t="str">
        <f t="shared" si="231"/>
        <v>郑富全</v>
      </c>
      <c r="BS206" s="26">
        <f t="shared" si="279"/>
        <v>2.7</v>
      </c>
      <c r="BT206" s="18" t="str">
        <f t="shared" si="232"/>
        <v>卢祥</v>
      </c>
      <c r="BU206" s="26">
        <f t="shared" si="280"/>
        <v>0</v>
      </c>
      <c r="BV206" s="18">
        <f t="shared" si="233"/>
        <v>12</v>
      </c>
      <c r="BW206" s="18" t="str">
        <f t="shared" si="234"/>
        <v>朱霞</v>
      </c>
      <c r="BX206" s="26">
        <f t="shared" si="253"/>
        <v>0</v>
      </c>
      <c r="BY206" s="18" t="str">
        <f t="shared" si="235"/>
        <v>黄金华</v>
      </c>
      <c r="BZ206" s="26">
        <f t="shared" si="254"/>
        <v>0</v>
      </c>
      <c r="CA206" s="18" t="str">
        <f t="shared" si="236"/>
        <v>程长寿</v>
      </c>
      <c r="CB206" s="26">
        <f t="shared" si="255"/>
        <v>0</v>
      </c>
      <c r="CC206" s="18" t="str">
        <f t="shared" si="237"/>
        <v>兰阿布</v>
      </c>
      <c r="CD206" s="26">
        <f t="shared" si="256"/>
        <v>4.5</v>
      </c>
      <c r="CE206" s="18" t="str">
        <f t="shared" si="238"/>
        <v>郑富全</v>
      </c>
      <c r="CF206" s="26">
        <f t="shared" si="257"/>
        <v>4.5</v>
      </c>
      <c r="CG206" s="18" t="str">
        <f t="shared" si="239"/>
        <v>卢祥</v>
      </c>
      <c r="CH206" s="26">
        <f t="shared" si="258"/>
        <v>0</v>
      </c>
      <c r="CI206" s="18">
        <f t="shared" si="240"/>
        <v>12</v>
      </c>
      <c r="CJ206" s="18" t="str">
        <f t="shared" si="241"/>
        <v>朱霞</v>
      </c>
      <c r="CK206" s="26">
        <f t="shared" si="259"/>
        <v>0</v>
      </c>
      <c r="CL206" s="18" t="str">
        <f t="shared" si="242"/>
        <v>黄金华</v>
      </c>
      <c r="CM206" s="26">
        <f t="shared" si="260"/>
        <v>0</v>
      </c>
      <c r="CN206" s="18" t="str">
        <f t="shared" si="243"/>
        <v>程长寿</v>
      </c>
      <c r="CO206" s="26">
        <f t="shared" si="261"/>
        <v>0</v>
      </c>
      <c r="CP206" s="18" t="str">
        <f t="shared" si="244"/>
        <v>兰阿布</v>
      </c>
      <c r="CQ206" s="26">
        <f t="shared" si="262"/>
        <v>4.5</v>
      </c>
      <c r="CR206" s="18" t="str">
        <f t="shared" si="245"/>
        <v>郑富全</v>
      </c>
      <c r="CS206" s="26">
        <f t="shared" si="263"/>
        <v>4.5</v>
      </c>
      <c r="CT206" s="18" t="str">
        <f t="shared" si="246"/>
        <v>卢祥</v>
      </c>
      <c r="CU206" s="26">
        <f t="shared" si="264"/>
        <v>0</v>
      </c>
    </row>
    <row r="207" spans="1:99" s="2" customFormat="1" ht="15.75">
      <c r="A207" s="42" t="s">
        <v>938</v>
      </c>
      <c r="B207" s="40" t="s">
        <v>383</v>
      </c>
      <c r="C207" s="59" t="s">
        <v>44</v>
      </c>
      <c r="D207" s="9" t="s">
        <v>8</v>
      </c>
      <c r="E207" s="8" t="str">
        <f t="shared" si="194"/>
        <v/>
      </c>
      <c r="F207" s="9">
        <f t="shared" si="195"/>
        <v>1</v>
      </c>
      <c r="G207" s="10" t="str">
        <f t="shared" si="196"/>
        <v/>
      </c>
      <c r="H207" s="10">
        <f t="shared" si="197"/>
        <v>106</v>
      </c>
      <c r="I207" s="10">
        <f t="shared" si="198"/>
        <v>67</v>
      </c>
      <c r="J207" s="10">
        <f t="shared" si="199"/>
        <v>88</v>
      </c>
      <c r="K207" s="16">
        <f t="shared" si="200"/>
        <v>39.5</v>
      </c>
      <c r="L207" s="10">
        <f t="shared" si="201"/>
        <v>49.5</v>
      </c>
      <c r="M207" s="10">
        <f t="shared" si="202"/>
        <v>65.5</v>
      </c>
      <c r="N207" s="10">
        <f t="shared" si="203"/>
        <v>416</v>
      </c>
      <c r="O207" s="17" t="str">
        <f t="shared" si="204"/>
        <v/>
      </c>
      <c r="P207" s="18">
        <f>IF($D207="理科",IF(AND($N207&gt;=分数线!$C$2,$H207&gt;=分数线!$D$2),36,IF($H207&gt;=分数线!$D$2,18,0)),IF($D207="文科",IF(AND($N207&gt;=分数线!$C$3,$H207&gt;=分数线!$D$3),36,IF($H207&gt;=分数线!$D$3,18,0))))</f>
        <v>18</v>
      </c>
      <c r="Q207" s="18">
        <f>IF($D207="理科",IF(AND($N207&gt;=分数线!$C$2,I207&gt;=分数线!$E$2),36,IF(I207&gt;=分数线!$E$2,18,0)),IF($D207="文科",IF(AND($N207&gt;=分数线!$C$3,I207&gt;=分数线!$E$3),36,IF(I207&gt;=分数线!$E$3,18,0))))</f>
        <v>0</v>
      </c>
      <c r="R207" s="18">
        <f>IF($D207="理科",IF(AND($N207&gt;=分数线!$C$2,J207&gt;=分数线!$F$2),36,IF(J207&gt;=分数线!$F$2,18,0)),IF($D207="文科",IF(AND($N207&gt;=分数线!$C$3,J207&gt;=分数线!$F$3),36,IF(J207&gt;=分数线!$F$3,18,0))))</f>
        <v>0</v>
      </c>
      <c r="S207" s="18">
        <f>IF($D207="理科",IF(AND($N207&gt;=分数线!$C$2,K207&gt;=分数线!$G$2),36,IF(K207&gt;=分数线!$G$2,18,0)),IF($D207="文科",IF(AND($N207&gt;=分数线!$C$3,K207&gt;=分数线!$G$3),36,IF(K207&gt;=分数线!$G$3,18,0))))</f>
        <v>0</v>
      </c>
      <c r="T207" s="18">
        <f>IF($D207="理科",IF(AND($N207&gt;=分数线!$C$2,L207&gt;=分数线!$H$2),36,IF(L207&gt;=分数线!$H$2,18,0)),IF($D207="文科",IF(AND($N207&gt;=分数线!$C$3,L207&gt;=分数线!$H$3),36,IF(L207&gt;=分数线!$H$3,18,0))))</f>
        <v>0</v>
      </c>
      <c r="U207" s="18">
        <f>IF($D207="理科",IF(AND($N207&gt;=分数线!$C$2,M207&gt;=分数线!$I$2),36,IF(M207&gt;=分数线!$I$2,18,0)),IF($D207="文科",IF(AND($N207&gt;=分数线!$C$3,M207&gt;=分数线!$I$3),36,IF(M207&gt;=分数线!$I$3,18,0))))</f>
        <v>0</v>
      </c>
      <c r="V207" s="18">
        <f t="shared" si="205"/>
        <v>10</v>
      </c>
      <c r="W207" s="18" t="str">
        <f t="shared" si="206"/>
        <v>向美娟</v>
      </c>
      <c r="X207" s="26">
        <f t="shared" si="247"/>
        <v>1.8</v>
      </c>
      <c r="Y207" s="18" t="str">
        <f t="shared" si="207"/>
        <v>徐万雄</v>
      </c>
      <c r="Z207" s="26">
        <f t="shared" si="248"/>
        <v>0</v>
      </c>
      <c r="AA207" s="18" t="str">
        <f t="shared" si="208"/>
        <v>聂艳梅</v>
      </c>
      <c r="AB207" s="26">
        <f t="shared" si="265"/>
        <v>0</v>
      </c>
      <c r="AC207" s="18" t="str">
        <f t="shared" si="209"/>
        <v>郑永朝</v>
      </c>
      <c r="AD207" s="26">
        <f t="shared" si="266"/>
        <v>0</v>
      </c>
      <c r="AE207" s="18" t="str">
        <f t="shared" si="210"/>
        <v>陈文惠</v>
      </c>
      <c r="AF207" s="26">
        <f t="shared" si="267"/>
        <v>0</v>
      </c>
      <c r="AG207" s="18" t="str">
        <f t="shared" si="211"/>
        <v>田友米</v>
      </c>
      <c r="AH207" s="26">
        <f t="shared" si="268"/>
        <v>0</v>
      </c>
      <c r="AI207" s="18" t="str">
        <f t="shared" si="212"/>
        <v>10</v>
      </c>
      <c r="AJ207" s="18" t="str">
        <f t="shared" si="213"/>
        <v>向美娟</v>
      </c>
      <c r="AK207" s="26">
        <f t="shared" si="249"/>
        <v>1.8</v>
      </c>
      <c r="AL207" s="18" t="str">
        <f t="shared" si="214"/>
        <v>徐万雄</v>
      </c>
      <c r="AM207" s="26">
        <f t="shared" si="250"/>
        <v>0</v>
      </c>
      <c r="AN207" s="18" t="str">
        <f t="shared" si="215"/>
        <v>聂艳梅</v>
      </c>
      <c r="AO207" s="26">
        <f t="shared" si="269"/>
        <v>0</v>
      </c>
      <c r="AP207" s="18" t="str">
        <f t="shared" si="216"/>
        <v>郑永朝</v>
      </c>
      <c r="AQ207" s="26">
        <f t="shared" si="270"/>
        <v>0</v>
      </c>
      <c r="AR207" s="18" t="str">
        <f t="shared" si="217"/>
        <v>陈文惠</v>
      </c>
      <c r="AS207" s="26">
        <f t="shared" si="271"/>
        <v>0</v>
      </c>
      <c r="AT207" s="18" t="str">
        <f t="shared" si="218"/>
        <v>田友米</v>
      </c>
      <c r="AU207" s="26">
        <f t="shared" si="272"/>
        <v>0</v>
      </c>
      <c r="AV207" s="18" t="str">
        <f t="shared" si="219"/>
        <v>10</v>
      </c>
      <c r="AW207" s="18" t="str">
        <f t="shared" si="220"/>
        <v>向美娟</v>
      </c>
      <c r="AX207" s="26">
        <f t="shared" si="251"/>
        <v>2.6999999999999997</v>
      </c>
      <c r="AY207" s="18" t="str">
        <f t="shared" si="221"/>
        <v>徐万雄</v>
      </c>
      <c r="AZ207" s="26">
        <f t="shared" si="281"/>
        <v>0</v>
      </c>
      <c r="BA207" s="18" t="str">
        <f t="shared" si="222"/>
        <v>赵顺诚</v>
      </c>
      <c r="BB207" s="26">
        <f t="shared" si="273"/>
        <v>0</v>
      </c>
      <c r="BC207" s="18" t="str">
        <f t="shared" si="223"/>
        <v>王玉强</v>
      </c>
      <c r="BD207" s="26">
        <f t="shared" si="274"/>
        <v>0</v>
      </c>
      <c r="BE207" s="18" t="str">
        <f t="shared" si="224"/>
        <v>陈文惠</v>
      </c>
      <c r="BF207" s="26">
        <f t="shared" si="275"/>
        <v>0</v>
      </c>
      <c r="BG207" s="18" t="str">
        <f t="shared" si="225"/>
        <v>田友米</v>
      </c>
      <c r="BH207" s="26">
        <f t="shared" si="276"/>
        <v>0</v>
      </c>
      <c r="BI207" s="18">
        <f t="shared" si="226"/>
        <v>10</v>
      </c>
      <c r="BJ207" s="18" t="str">
        <f t="shared" si="227"/>
        <v>向美娟</v>
      </c>
      <c r="BK207" s="26">
        <f t="shared" si="252"/>
        <v>2.6999999999999997</v>
      </c>
      <c r="BL207" s="18" t="str">
        <f t="shared" si="228"/>
        <v>徐万雄</v>
      </c>
      <c r="BM207" s="26">
        <f t="shared" si="282"/>
        <v>0</v>
      </c>
      <c r="BN207" s="18" t="str">
        <f t="shared" si="229"/>
        <v>赵顺诚</v>
      </c>
      <c r="BO207" s="26">
        <f t="shared" si="277"/>
        <v>0</v>
      </c>
      <c r="BP207" s="18" t="str">
        <f t="shared" si="230"/>
        <v>郑永朝</v>
      </c>
      <c r="BQ207" s="26">
        <f t="shared" si="278"/>
        <v>0</v>
      </c>
      <c r="BR207" s="18" t="str">
        <f t="shared" si="231"/>
        <v>陈文惠</v>
      </c>
      <c r="BS207" s="26">
        <f t="shared" si="279"/>
        <v>0</v>
      </c>
      <c r="BT207" s="18" t="str">
        <f t="shared" si="232"/>
        <v>田友米</v>
      </c>
      <c r="BU207" s="26">
        <f t="shared" si="280"/>
        <v>0</v>
      </c>
      <c r="BV207" s="18">
        <f t="shared" si="233"/>
        <v>10</v>
      </c>
      <c r="BW207" s="18" t="str">
        <f t="shared" si="234"/>
        <v>向美娟</v>
      </c>
      <c r="BX207" s="26">
        <f t="shared" si="253"/>
        <v>4.5</v>
      </c>
      <c r="BY207" s="18" t="str">
        <f t="shared" si="235"/>
        <v>潘勇</v>
      </c>
      <c r="BZ207" s="26">
        <f t="shared" si="254"/>
        <v>0</v>
      </c>
      <c r="CA207" s="18" t="str">
        <f t="shared" si="236"/>
        <v>赵顺诚</v>
      </c>
      <c r="CB207" s="26">
        <f t="shared" si="255"/>
        <v>0</v>
      </c>
      <c r="CC207" s="18" t="str">
        <f t="shared" si="237"/>
        <v>王友春</v>
      </c>
      <c r="CD207" s="26">
        <f t="shared" si="256"/>
        <v>0</v>
      </c>
      <c r="CE207" s="18" t="str">
        <f t="shared" si="238"/>
        <v>陈文惠</v>
      </c>
      <c r="CF207" s="26">
        <f t="shared" si="257"/>
        <v>0</v>
      </c>
      <c r="CG207" s="18" t="str">
        <f t="shared" si="239"/>
        <v>田友米</v>
      </c>
      <c r="CH207" s="26">
        <f t="shared" si="258"/>
        <v>0</v>
      </c>
      <c r="CI207" s="18">
        <f t="shared" si="240"/>
        <v>10</v>
      </c>
      <c r="CJ207" s="18" t="str">
        <f t="shared" si="241"/>
        <v>向美娟</v>
      </c>
      <c r="CK207" s="26">
        <f t="shared" si="259"/>
        <v>4.5</v>
      </c>
      <c r="CL207" s="18" t="str">
        <f t="shared" si="242"/>
        <v>潘勇</v>
      </c>
      <c r="CM207" s="26">
        <f t="shared" si="260"/>
        <v>0</v>
      </c>
      <c r="CN207" s="18" t="str">
        <f t="shared" si="243"/>
        <v>赵顺诚</v>
      </c>
      <c r="CO207" s="26">
        <f t="shared" si="261"/>
        <v>0</v>
      </c>
      <c r="CP207" s="18" t="str">
        <f t="shared" si="244"/>
        <v>王友春</v>
      </c>
      <c r="CQ207" s="26">
        <f t="shared" si="262"/>
        <v>0</v>
      </c>
      <c r="CR207" s="18" t="str">
        <f t="shared" si="245"/>
        <v>陈文惠</v>
      </c>
      <c r="CS207" s="26">
        <f t="shared" si="263"/>
        <v>0</v>
      </c>
      <c r="CT207" s="18" t="str">
        <f t="shared" si="246"/>
        <v>田友米</v>
      </c>
      <c r="CU207" s="26">
        <f t="shared" si="264"/>
        <v>0</v>
      </c>
    </row>
    <row r="208" spans="1:99" s="2" customFormat="1" ht="15.75">
      <c r="A208" s="42" t="s">
        <v>939</v>
      </c>
      <c r="B208" s="40" t="s">
        <v>384</v>
      </c>
      <c r="C208" s="59" t="s">
        <v>44</v>
      </c>
      <c r="D208" s="9" t="s">
        <v>8</v>
      </c>
      <c r="E208" s="8" t="str">
        <f t="shared" si="194"/>
        <v/>
      </c>
      <c r="F208" s="9">
        <f t="shared" si="195"/>
        <v>1</v>
      </c>
      <c r="G208" s="10" t="str">
        <f t="shared" si="196"/>
        <v/>
      </c>
      <c r="H208" s="10">
        <f t="shared" si="197"/>
        <v>110</v>
      </c>
      <c r="I208" s="10">
        <f t="shared" si="198"/>
        <v>59</v>
      </c>
      <c r="J208" s="10">
        <f t="shared" si="199"/>
        <v>85</v>
      </c>
      <c r="K208" s="16">
        <f t="shared" si="200"/>
        <v>25</v>
      </c>
      <c r="L208" s="10">
        <f t="shared" si="201"/>
        <v>63</v>
      </c>
      <c r="M208" s="10">
        <f t="shared" si="202"/>
        <v>73.5</v>
      </c>
      <c r="N208" s="10">
        <f t="shared" si="203"/>
        <v>416</v>
      </c>
      <c r="O208" s="17" t="str">
        <f t="shared" si="204"/>
        <v/>
      </c>
      <c r="P208" s="18">
        <f>IF($D208="理科",IF(AND($N208&gt;=分数线!$C$2,$H208&gt;=分数线!$D$2),36,IF($H208&gt;=分数线!$D$2,18,0)),IF($D208="文科",IF(AND($N208&gt;=分数线!$C$3,$H208&gt;=分数线!$D$3),36,IF($H208&gt;=分数线!$D$3,18,0))))</f>
        <v>18</v>
      </c>
      <c r="Q208" s="18">
        <f>IF($D208="理科",IF(AND($N208&gt;=分数线!$C$2,I208&gt;=分数线!$E$2),36,IF(I208&gt;=分数线!$E$2,18,0)),IF($D208="文科",IF(AND($N208&gt;=分数线!$C$3,I208&gt;=分数线!$E$3),36,IF(I208&gt;=分数线!$E$3,18,0))))</f>
        <v>0</v>
      </c>
      <c r="R208" s="18">
        <f>IF($D208="理科",IF(AND($N208&gt;=分数线!$C$2,J208&gt;=分数线!$F$2),36,IF(J208&gt;=分数线!$F$2,18,0)),IF($D208="文科",IF(AND($N208&gt;=分数线!$C$3,J208&gt;=分数线!$F$3),36,IF(J208&gt;=分数线!$F$3,18,0))))</f>
        <v>0</v>
      </c>
      <c r="S208" s="18">
        <f>IF($D208="理科",IF(AND($N208&gt;=分数线!$C$2,K208&gt;=分数线!$G$2),36,IF(K208&gt;=分数线!$G$2,18,0)),IF($D208="文科",IF(AND($N208&gt;=分数线!$C$3,K208&gt;=分数线!$G$3),36,IF(K208&gt;=分数线!$G$3,18,0))))</f>
        <v>0</v>
      </c>
      <c r="T208" s="18">
        <f>IF($D208="理科",IF(AND($N208&gt;=分数线!$C$2,L208&gt;=分数线!$H$2),36,IF(L208&gt;=分数线!$H$2,18,0)),IF($D208="文科",IF(AND($N208&gt;=分数线!$C$3,L208&gt;=分数线!$H$3),36,IF(L208&gt;=分数线!$H$3,18,0))))</f>
        <v>18</v>
      </c>
      <c r="U208" s="18">
        <f>IF($D208="理科",IF(AND($N208&gt;=分数线!$C$2,M208&gt;=分数线!$I$2),36,IF(M208&gt;=分数线!$I$2,18,0)),IF($D208="文科",IF(AND($N208&gt;=分数线!$C$3,M208&gt;=分数线!$I$3),36,IF(M208&gt;=分数线!$I$3,18,0))))</f>
        <v>18</v>
      </c>
      <c r="V208" s="18">
        <f t="shared" si="205"/>
        <v>10</v>
      </c>
      <c r="W208" s="18" t="str">
        <f t="shared" si="206"/>
        <v>向美娟</v>
      </c>
      <c r="X208" s="26">
        <f t="shared" si="247"/>
        <v>1.8</v>
      </c>
      <c r="Y208" s="18" t="str">
        <f t="shared" si="207"/>
        <v>徐万雄</v>
      </c>
      <c r="Z208" s="26">
        <f t="shared" si="248"/>
        <v>0</v>
      </c>
      <c r="AA208" s="18" t="str">
        <f t="shared" si="208"/>
        <v>向翠琳</v>
      </c>
      <c r="AB208" s="26">
        <f t="shared" si="265"/>
        <v>0</v>
      </c>
      <c r="AC208" s="18" t="str">
        <f t="shared" si="209"/>
        <v>郑永朝</v>
      </c>
      <c r="AD208" s="26">
        <f t="shared" si="266"/>
        <v>0</v>
      </c>
      <c r="AE208" s="18" t="str">
        <f t="shared" si="210"/>
        <v>陈文惠</v>
      </c>
      <c r="AF208" s="26">
        <f t="shared" si="267"/>
        <v>1.8</v>
      </c>
      <c r="AG208" s="18" t="str">
        <f t="shared" si="211"/>
        <v>田友米</v>
      </c>
      <c r="AH208" s="26">
        <f t="shared" si="268"/>
        <v>1.8</v>
      </c>
      <c r="AI208" s="18" t="str">
        <f t="shared" si="212"/>
        <v>10</v>
      </c>
      <c r="AJ208" s="18" t="str">
        <f t="shared" si="213"/>
        <v>向美娟</v>
      </c>
      <c r="AK208" s="26">
        <f t="shared" si="249"/>
        <v>1.8</v>
      </c>
      <c r="AL208" s="18" t="str">
        <f t="shared" si="214"/>
        <v>徐万雄</v>
      </c>
      <c r="AM208" s="26">
        <f t="shared" si="250"/>
        <v>0</v>
      </c>
      <c r="AN208" s="18" t="str">
        <f t="shared" si="215"/>
        <v>向翠琳</v>
      </c>
      <c r="AO208" s="26">
        <f t="shared" si="269"/>
        <v>0</v>
      </c>
      <c r="AP208" s="18" t="str">
        <f t="shared" si="216"/>
        <v>郑永朝</v>
      </c>
      <c r="AQ208" s="26">
        <f t="shared" si="270"/>
        <v>0</v>
      </c>
      <c r="AR208" s="18" t="str">
        <f t="shared" si="217"/>
        <v>陈文惠</v>
      </c>
      <c r="AS208" s="26">
        <f t="shared" si="271"/>
        <v>1.8</v>
      </c>
      <c r="AT208" s="18" t="str">
        <f t="shared" si="218"/>
        <v>田友米</v>
      </c>
      <c r="AU208" s="26">
        <f t="shared" si="272"/>
        <v>1.8</v>
      </c>
      <c r="AV208" s="18" t="str">
        <f t="shared" si="219"/>
        <v>10</v>
      </c>
      <c r="AW208" s="18" t="str">
        <f t="shared" si="220"/>
        <v>向美娟</v>
      </c>
      <c r="AX208" s="26">
        <f t="shared" si="251"/>
        <v>2.6999999999999997</v>
      </c>
      <c r="AY208" s="18" t="str">
        <f t="shared" si="221"/>
        <v>徐万雄</v>
      </c>
      <c r="AZ208" s="26">
        <f t="shared" si="281"/>
        <v>0</v>
      </c>
      <c r="BA208" s="18" t="str">
        <f t="shared" si="222"/>
        <v>赵顺诚</v>
      </c>
      <c r="BB208" s="26">
        <f t="shared" si="273"/>
        <v>0</v>
      </c>
      <c r="BC208" s="18" t="str">
        <f t="shared" si="223"/>
        <v>王玉强</v>
      </c>
      <c r="BD208" s="26">
        <f t="shared" si="274"/>
        <v>0</v>
      </c>
      <c r="BE208" s="18" t="str">
        <f t="shared" si="224"/>
        <v>陈文惠</v>
      </c>
      <c r="BF208" s="26">
        <f t="shared" si="275"/>
        <v>2.7</v>
      </c>
      <c r="BG208" s="18" t="str">
        <f t="shared" si="225"/>
        <v>田友米</v>
      </c>
      <c r="BH208" s="26">
        <f t="shared" si="276"/>
        <v>2.7</v>
      </c>
      <c r="BI208" s="18">
        <f t="shared" si="226"/>
        <v>10</v>
      </c>
      <c r="BJ208" s="18" t="str">
        <f t="shared" si="227"/>
        <v>向美娟</v>
      </c>
      <c r="BK208" s="26">
        <f t="shared" si="252"/>
        <v>2.6999999999999997</v>
      </c>
      <c r="BL208" s="18" t="str">
        <f t="shared" si="228"/>
        <v>徐万雄</v>
      </c>
      <c r="BM208" s="26">
        <f t="shared" si="282"/>
        <v>0</v>
      </c>
      <c r="BN208" s="18" t="str">
        <f t="shared" si="229"/>
        <v>赵顺诚</v>
      </c>
      <c r="BO208" s="26">
        <f t="shared" si="277"/>
        <v>0</v>
      </c>
      <c r="BP208" s="18" t="str">
        <f t="shared" si="230"/>
        <v>郑永朝</v>
      </c>
      <c r="BQ208" s="26">
        <f t="shared" si="278"/>
        <v>0</v>
      </c>
      <c r="BR208" s="18" t="str">
        <f t="shared" si="231"/>
        <v>陈文惠</v>
      </c>
      <c r="BS208" s="26">
        <f t="shared" si="279"/>
        <v>2.7</v>
      </c>
      <c r="BT208" s="18" t="str">
        <f t="shared" si="232"/>
        <v>田友米</v>
      </c>
      <c r="BU208" s="26">
        <f t="shared" si="280"/>
        <v>2.7</v>
      </c>
      <c r="BV208" s="18">
        <f t="shared" si="233"/>
        <v>10</v>
      </c>
      <c r="BW208" s="18" t="str">
        <f t="shared" si="234"/>
        <v>向美娟</v>
      </c>
      <c r="BX208" s="26">
        <f t="shared" si="253"/>
        <v>4.5</v>
      </c>
      <c r="BY208" s="18" t="str">
        <f t="shared" si="235"/>
        <v>潘勇</v>
      </c>
      <c r="BZ208" s="26">
        <f t="shared" si="254"/>
        <v>0</v>
      </c>
      <c r="CA208" s="18" t="str">
        <f t="shared" si="236"/>
        <v>赵顺诚</v>
      </c>
      <c r="CB208" s="26">
        <f t="shared" si="255"/>
        <v>0</v>
      </c>
      <c r="CC208" s="18" t="str">
        <f t="shared" si="237"/>
        <v>王友春</v>
      </c>
      <c r="CD208" s="26">
        <f t="shared" si="256"/>
        <v>0</v>
      </c>
      <c r="CE208" s="18" t="str">
        <f t="shared" si="238"/>
        <v>陈文惠</v>
      </c>
      <c r="CF208" s="26">
        <f t="shared" si="257"/>
        <v>4.5</v>
      </c>
      <c r="CG208" s="18" t="str">
        <f t="shared" si="239"/>
        <v>田友米</v>
      </c>
      <c r="CH208" s="26">
        <f t="shared" si="258"/>
        <v>4.5</v>
      </c>
      <c r="CI208" s="18">
        <f t="shared" si="240"/>
        <v>10</v>
      </c>
      <c r="CJ208" s="18" t="str">
        <f t="shared" si="241"/>
        <v>向美娟</v>
      </c>
      <c r="CK208" s="26">
        <f t="shared" si="259"/>
        <v>4.5</v>
      </c>
      <c r="CL208" s="18" t="str">
        <f t="shared" si="242"/>
        <v>潘勇</v>
      </c>
      <c r="CM208" s="26">
        <f t="shared" si="260"/>
        <v>0</v>
      </c>
      <c r="CN208" s="18" t="str">
        <f t="shared" si="243"/>
        <v>赵顺诚</v>
      </c>
      <c r="CO208" s="26">
        <f t="shared" si="261"/>
        <v>0</v>
      </c>
      <c r="CP208" s="18" t="str">
        <f t="shared" si="244"/>
        <v>王友春</v>
      </c>
      <c r="CQ208" s="26">
        <f t="shared" si="262"/>
        <v>0</v>
      </c>
      <c r="CR208" s="18" t="str">
        <f t="shared" si="245"/>
        <v>陈文惠</v>
      </c>
      <c r="CS208" s="26">
        <f t="shared" si="263"/>
        <v>4.5</v>
      </c>
      <c r="CT208" s="18" t="str">
        <f t="shared" si="246"/>
        <v>田友米</v>
      </c>
      <c r="CU208" s="26">
        <f t="shared" si="264"/>
        <v>4.5</v>
      </c>
    </row>
    <row r="209" spans="1:99" s="2" customFormat="1" ht="15.75">
      <c r="A209" s="42" t="s">
        <v>940</v>
      </c>
      <c r="B209" s="40" t="s">
        <v>385</v>
      </c>
      <c r="C209" s="59" t="s">
        <v>44</v>
      </c>
      <c r="D209" s="9" t="s">
        <v>8</v>
      </c>
      <c r="E209" s="8" t="str">
        <f t="shared" si="194"/>
        <v/>
      </c>
      <c r="F209" s="9">
        <f t="shared" si="195"/>
        <v>1</v>
      </c>
      <c r="G209" s="10" t="str">
        <f t="shared" si="196"/>
        <v/>
      </c>
      <c r="H209" s="10">
        <f t="shared" si="197"/>
        <v>108</v>
      </c>
      <c r="I209" s="10">
        <f t="shared" si="198"/>
        <v>51</v>
      </c>
      <c r="J209" s="10">
        <f t="shared" si="199"/>
        <v>109</v>
      </c>
      <c r="K209" s="16">
        <f t="shared" si="200"/>
        <v>43</v>
      </c>
      <c r="L209" s="10">
        <f t="shared" si="201"/>
        <v>45</v>
      </c>
      <c r="M209" s="10">
        <f t="shared" si="202"/>
        <v>60</v>
      </c>
      <c r="N209" s="10">
        <f t="shared" si="203"/>
        <v>416</v>
      </c>
      <c r="O209" s="17" t="str">
        <f t="shared" si="204"/>
        <v/>
      </c>
      <c r="P209" s="18">
        <f>IF($D209="理科",IF(AND($N209&gt;=分数线!$C$2,$H209&gt;=分数线!$D$2),36,IF($H209&gt;=分数线!$D$2,18,0)),IF($D209="文科",IF(AND($N209&gt;=分数线!$C$3,$H209&gt;=分数线!$D$3),36,IF($H209&gt;=分数线!$D$3,18,0))))</f>
        <v>18</v>
      </c>
      <c r="Q209" s="18">
        <f>IF($D209="理科",IF(AND($N209&gt;=分数线!$C$2,I209&gt;=分数线!$E$2),36,IF(I209&gt;=分数线!$E$2,18,0)),IF($D209="文科",IF(AND($N209&gt;=分数线!$C$3,I209&gt;=分数线!$E$3),36,IF(I209&gt;=分数线!$E$3,18,0))))</f>
        <v>0</v>
      </c>
      <c r="R209" s="18">
        <f>IF($D209="理科",IF(AND($N209&gt;=分数线!$C$2,J209&gt;=分数线!$F$2),36,IF(J209&gt;=分数线!$F$2,18,0)),IF($D209="文科",IF(AND($N209&gt;=分数线!$C$3,J209&gt;=分数线!$F$3),36,IF(J209&gt;=分数线!$F$3,18,0))))</f>
        <v>18</v>
      </c>
      <c r="S209" s="18">
        <f>IF($D209="理科",IF(AND($N209&gt;=分数线!$C$2,K209&gt;=分数线!$G$2),36,IF(K209&gt;=分数线!$G$2,18,0)),IF($D209="文科",IF(AND($N209&gt;=分数线!$C$3,K209&gt;=分数线!$G$3),36,IF(K209&gt;=分数线!$G$3,18,0))))</f>
        <v>0</v>
      </c>
      <c r="T209" s="18">
        <f>IF($D209="理科",IF(AND($N209&gt;=分数线!$C$2,L209&gt;=分数线!$H$2),36,IF(L209&gt;=分数线!$H$2,18,0)),IF($D209="文科",IF(AND($N209&gt;=分数线!$C$3,L209&gt;=分数线!$H$3),36,IF(L209&gt;=分数线!$H$3,18,0))))</f>
        <v>0</v>
      </c>
      <c r="U209" s="18">
        <f>IF($D209="理科",IF(AND($N209&gt;=分数线!$C$2,M209&gt;=分数线!$I$2),36,IF(M209&gt;=分数线!$I$2,18,0)),IF($D209="文科",IF(AND($N209&gt;=分数线!$C$3,M209&gt;=分数线!$I$3),36,IF(M209&gt;=分数线!$I$3,18,0))))</f>
        <v>0</v>
      </c>
      <c r="V209" s="18">
        <f t="shared" si="205"/>
        <v>11</v>
      </c>
      <c r="W209" s="18" t="str">
        <f t="shared" si="206"/>
        <v>张玉婷</v>
      </c>
      <c r="X209" s="26">
        <f t="shared" si="247"/>
        <v>1.8</v>
      </c>
      <c r="Y209" s="18" t="str">
        <f t="shared" si="207"/>
        <v>胡付松</v>
      </c>
      <c r="Z209" s="26">
        <f t="shared" si="248"/>
        <v>0</v>
      </c>
      <c r="AA209" s="18" t="str">
        <f t="shared" si="208"/>
        <v>程长寿</v>
      </c>
      <c r="AB209" s="26">
        <f t="shared" si="265"/>
        <v>1.8</v>
      </c>
      <c r="AC209" s="18" t="str">
        <f t="shared" si="209"/>
        <v>郑永朝</v>
      </c>
      <c r="AD209" s="26">
        <f t="shared" si="266"/>
        <v>0</v>
      </c>
      <c r="AE209" s="18" t="str">
        <f t="shared" si="210"/>
        <v>叶仁群</v>
      </c>
      <c r="AF209" s="26">
        <f t="shared" si="267"/>
        <v>0</v>
      </c>
      <c r="AG209" s="18" t="str">
        <f t="shared" si="211"/>
        <v>辜英琼</v>
      </c>
      <c r="AH209" s="26">
        <f t="shared" si="268"/>
        <v>0</v>
      </c>
      <c r="AI209" s="18" t="str">
        <f t="shared" si="212"/>
        <v>11</v>
      </c>
      <c r="AJ209" s="18" t="str">
        <f t="shared" si="213"/>
        <v>张玉婷</v>
      </c>
      <c r="AK209" s="26">
        <f t="shared" si="249"/>
        <v>1.8</v>
      </c>
      <c r="AL209" s="18" t="str">
        <f t="shared" si="214"/>
        <v>胡付松</v>
      </c>
      <c r="AM209" s="26">
        <f t="shared" si="250"/>
        <v>0</v>
      </c>
      <c r="AN209" s="18" t="str">
        <f t="shared" si="215"/>
        <v>程长寿</v>
      </c>
      <c r="AO209" s="26">
        <f t="shared" si="269"/>
        <v>1.8</v>
      </c>
      <c r="AP209" s="18" t="str">
        <f t="shared" si="216"/>
        <v>郑永朝</v>
      </c>
      <c r="AQ209" s="26">
        <f t="shared" si="270"/>
        <v>0</v>
      </c>
      <c r="AR209" s="18" t="str">
        <f t="shared" si="217"/>
        <v>叶仁群</v>
      </c>
      <c r="AS209" s="26">
        <f t="shared" si="271"/>
        <v>0</v>
      </c>
      <c r="AT209" s="18" t="str">
        <f t="shared" si="218"/>
        <v>辜英琼</v>
      </c>
      <c r="AU209" s="26">
        <f t="shared" si="272"/>
        <v>0</v>
      </c>
      <c r="AV209" s="18" t="str">
        <f t="shared" si="219"/>
        <v>11</v>
      </c>
      <c r="AW209" s="18" t="str">
        <f t="shared" si="220"/>
        <v>张玉婷</v>
      </c>
      <c r="AX209" s="26">
        <f t="shared" si="251"/>
        <v>2.6999999999999997</v>
      </c>
      <c r="AY209" s="18" t="str">
        <f t="shared" si="221"/>
        <v>胡付松</v>
      </c>
      <c r="AZ209" s="26">
        <f t="shared" si="281"/>
        <v>0</v>
      </c>
      <c r="BA209" s="18" t="str">
        <f t="shared" si="222"/>
        <v>程长寿</v>
      </c>
      <c r="BB209" s="26">
        <f t="shared" si="273"/>
        <v>2.7</v>
      </c>
      <c r="BC209" s="18" t="str">
        <f t="shared" si="223"/>
        <v>郑永朝</v>
      </c>
      <c r="BD209" s="26">
        <f t="shared" si="274"/>
        <v>0</v>
      </c>
      <c r="BE209" s="18" t="str">
        <f t="shared" si="224"/>
        <v>叶仁群</v>
      </c>
      <c r="BF209" s="26">
        <f t="shared" si="275"/>
        <v>0</v>
      </c>
      <c r="BG209" s="18" t="str">
        <f t="shared" si="225"/>
        <v>杨建</v>
      </c>
      <c r="BH209" s="26">
        <f t="shared" si="276"/>
        <v>0</v>
      </c>
      <c r="BI209" s="18">
        <f t="shared" si="226"/>
        <v>11</v>
      </c>
      <c r="BJ209" s="18" t="str">
        <f t="shared" si="227"/>
        <v>张玉婷</v>
      </c>
      <c r="BK209" s="26">
        <f t="shared" si="252"/>
        <v>2.6999999999999997</v>
      </c>
      <c r="BL209" s="18" t="str">
        <f t="shared" si="228"/>
        <v>胡付松</v>
      </c>
      <c r="BM209" s="26">
        <f t="shared" si="282"/>
        <v>0</v>
      </c>
      <c r="BN209" s="18" t="str">
        <f t="shared" si="229"/>
        <v>程长寿</v>
      </c>
      <c r="BO209" s="26">
        <f t="shared" si="277"/>
        <v>2.7</v>
      </c>
      <c r="BP209" s="18" t="str">
        <f t="shared" si="230"/>
        <v>郑永朝</v>
      </c>
      <c r="BQ209" s="26">
        <f t="shared" si="278"/>
        <v>0</v>
      </c>
      <c r="BR209" s="18" t="str">
        <f t="shared" si="231"/>
        <v>叶仁群</v>
      </c>
      <c r="BS209" s="26">
        <f t="shared" si="279"/>
        <v>0</v>
      </c>
      <c r="BT209" s="18" t="str">
        <f t="shared" si="232"/>
        <v>田友米</v>
      </c>
      <c r="BU209" s="26">
        <f t="shared" si="280"/>
        <v>0</v>
      </c>
      <c r="BV209" s="18">
        <f t="shared" si="233"/>
        <v>11</v>
      </c>
      <c r="BW209" s="18" t="str">
        <f t="shared" si="234"/>
        <v>张玉婷</v>
      </c>
      <c r="BX209" s="26">
        <f t="shared" si="253"/>
        <v>4.5</v>
      </c>
      <c r="BY209" s="18" t="str">
        <f t="shared" si="235"/>
        <v>胡付松</v>
      </c>
      <c r="BZ209" s="26">
        <f t="shared" si="254"/>
        <v>0</v>
      </c>
      <c r="CA209" s="18" t="str">
        <f t="shared" si="236"/>
        <v>程长寿</v>
      </c>
      <c r="CB209" s="26">
        <f t="shared" si="255"/>
        <v>4.5</v>
      </c>
      <c r="CC209" s="18" t="str">
        <f t="shared" si="237"/>
        <v>王友春</v>
      </c>
      <c r="CD209" s="26">
        <f t="shared" si="256"/>
        <v>0</v>
      </c>
      <c r="CE209" s="18" t="str">
        <f t="shared" si="238"/>
        <v>叶仁群</v>
      </c>
      <c r="CF209" s="26">
        <f t="shared" si="257"/>
        <v>0</v>
      </c>
      <c r="CG209" s="18" t="str">
        <f t="shared" si="239"/>
        <v>田友米</v>
      </c>
      <c r="CH209" s="26">
        <f t="shared" si="258"/>
        <v>0</v>
      </c>
      <c r="CI209" s="18">
        <f t="shared" si="240"/>
        <v>11</v>
      </c>
      <c r="CJ209" s="18" t="str">
        <f t="shared" si="241"/>
        <v>张玉婷</v>
      </c>
      <c r="CK209" s="26">
        <f t="shared" si="259"/>
        <v>4.5</v>
      </c>
      <c r="CL209" s="18" t="str">
        <f t="shared" si="242"/>
        <v>胡付松</v>
      </c>
      <c r="CM209" s="26">
        <f t="shared" si="260"/>
        <v>0</v>
      </c>
      <c r="CN209" s="18" t="str">
        <f t="shared" si="243"/>
        <v>程长寿</v>
      </c>
      <c r="CO209" s="26">
        <f t="shared" si="261"/>
        <v>4.5</v>
      </c>
      <c r="CP209" s="18" t="str">
        <f t="shared" si="244"/>
        <v>王友春</v>
      </c>
      <c r="CQ209" s="26">
        <f t="shared" si="262"/>
        <v>0</v>
      </c>
      <c r="CR209" s="18" t="str">
        <f t="shared" si="245"/>
        <v>叶仁群</v>
      </c>
      <c r="CS209" s="26">
        <f t="shared" si="263"/>
        <v>0</v>
      </c>
      <c r="CT209" s="18" t="str">
        <f t="shared" si="246"/>
        <v>田友米</v>
      </c>
      <c r="CU209" s="26">
        <f t="shared" si="264"/>
        <v>0</v>
      </c>
    </row>
    <row r="210" spans="1:99" s="2" customFormat="1" ht="15.75">
      <c r="A210" s="42" t="s">
        <v>941</v>
      </c>
      <c r="B210" s="40" t="s">
        <v>386</v>
      </c>
      <c r="C210" s="59" t="s">
        <v>44</v>
      </c>
      <c r="D210" s="9" t="s">
        <v>8</v>
      </c>
      <c r="E210" s="8" t="str">
        <f t="shared" si="194"/>
        <v/>
      </c>
      <c r="F210" s="9">
        <f t="shared" si="195"/>
        <v>1</v>
      </c>
      <c r="G210" s="10" t="str">
        <f t="shared" si="196"/>
        <v/>
      </c>
      <c r="H210" s="10">
        <f t="shared" si="197"/>
        <v>98</v>
      </c>
      <c r="I210" s="10">
        <f t="shared" si="198"/>
        <v>91</v>
      </c>
      <c r="J210" s="10">
        <f t="shared" si="199"/>
        <v>81</v>
      </c>
      <c r="K210" s="16">
        <f t="shared" si="200"/>
        <v>41.5</v>
      </c>
      <c r="L210" s="10">
        <f t="shared" si="201"/>
        <v>52</v>
      </c>
      <c r="M210" s="10">
        <f t="shared" si="202"/>
        <v>52</v>
      </c>
      <c r="N210" s="10">
        <f t="shared" si="203"/>
        <v>416</v>
      </c>
      <c r="O210" s="17" t="str">
        <f t="shared" si="204"/>
        <v/>
      </c>
      <c r="P210" s="18">
        <f>IF($D210="理科",IF(AND($N210&gt;=分数线!$C$2,$H210&gt;=分数线!$D$2),36,IF($H210&gt;=分数线!$D$2,18,0)),IF($D210="文科",IF(AND($N210&gt;=分数线!$C$3,$H210&gt;=分数线!$D$3),36,IF($H210&gt;=分数线!$D$3,18,0))))</f>
        <v>0</v>
      </c>
      <c r="Q210" s="18">
        <f>IF($D210="理科",IF(AND($N210&gt;=分数线!$C$2,I210&gt;=分数线!$E$2),36,IF(I210&gt;=分数线!$E$2,18,0)),IF($D210="文科",IF(AND($N210&gt;=分数线!$C$3,I210&gt;=分数线!$E$3),36,IF(I210&gt;=分数线!$E$3,18,0))))</f>
        <v>18</v>
      </c>
      <c r="R210" s="18">
        <f>IF($D210="理科",IF(AND($N210&gt;=分数线!$C$2,J210&gt;=分数线!$F$2),36,IF(J210&gt;=分数线!$F$2,18,0)),IF($D210="文科",IF(AND($N210&gt;=分数线!$C$3,J210&gt;=分数线!$F$3),36,IF(J210&gt;=分数线!$F$3,18,0))))</f>
        <v>0</v>
      </c>
      <c r="S210" s="18">
        <f>IF($D210="理科",IF(AND($N210&gt;=分数线!$C$2,K210&gt;=分数线!$G$2),36,IF(K210&gt;=分数线!$G$2,18,0)),IF($D210="文科",IF(AND($N210&gt;=分数线!$C$3,K210&gt;=分数线!$G$3),36,IF(K210&gt;=分数线!$G$3,18,0))))</f>
        <v>0</v>
      </c>
      <c r="T210" s="18">
        <f>IF($D210="理科",IF(AND($N210&gt;=分数线!$C$2,L210&gt;=分数线!$H$2),36,IF(L210&gt;=分数线!$H$2,18,0)),IF($D210="文科",IF(AND($N210&gt;=分数线!$C$3,L210&gt;=分数线!$H$3),36,IF(L210&gt;=分数线!$H$3,18,0))))</f>
        <v>0</v>
      </c>
      <c r="U210" s="18">
        <f>IF($D210="理科",IF(AND($N210&gt;=分数线!$C$2,M210&gt;=分数线!$I$2),36,IF(M210&gt;=分数线!$I$2,18,0)),IF($D210="文科",IF(AND($N210&gt;=分数线!$C$3,M210&gt;=分数线!$I$3),36,IF(M210&gt;=分数线!$I$3,18,0))))</f>
        <v>0</v>
      </c>
      <c r="V210" s="18">
        <f t="shared" si="205"/>
        <v>12</v>
      </c>
      <c r="W210" s="18" t="str">
        <f t="shared" si="206"/>
        <v>何苗</v>
      </c>
      <c r="X210" s="26">
        <f t="shared" si="247"/>
        <v>0</v>
      </c>
      <c r="Y210" s="18" t="str">
        <f t="shared" si="207"/>
        <v>黄金华</v>
      </c>
      <c r="Z210" s="26">
        <f t="shared" si="248"/>
        <v>1.8</v>
      </c>
      <c r="AA210" s="18" t="str">
        <f t="shared" si="208"/>
        <v>向翠琳</v>
      </c>
      <c r="AB210" s="26">
        <f t="shared" si="265"/>
        <v>0</v>
      </c>
      <c r="AC210" s="18" t="str">
        <f t="shared" si="209"/>
        <v>兰阿布</v>
      </c>
      <c r="AD210" s="26">
        <f t="shared" si="266"/>
        <v>0</v>
      </c>
      <c r="AE210" s="18" t="str">
        <f t="shared" si="210"/>
        <v>郑富全</v>
      </c>
      <c r="AF210" s="26">
        <f t="shared" si="267"/>
        <v>0</v>
      </c>
      <c r="AG210" s="18" t="str">
        <f t="shared" si="211"/>
        <v>卢祥</v>
      </c>
      <c r="AH210" s="26">
        <f t="shared" si="268"/>
        <v>0</v>
      </c>
      <c r="AI210" s="18" t="str">
        <f t="shared" si="212"/>
        <v>12</v>
      </c>
      <c r="AJ210" s="18" t="str">
        <f t="shared" si="213"/>
        <v>何苗</v>
      </c>
      <c r="AK210" s="26">
        <f t="shared" si="249"/>
        <v>0</v>
      </c>
      <c r="AL210" s="18" t="str">
        <f t="shared" si="214"/>
        <v>黄金华</v>
      </c>
      <c r="AM210" s="26">
        <f t="shared" si="250"/>
        <v>1.8</v>
      </c>
      <c r="AN210" s="18" t="str">
        <f t="shared" si="215"/>
        <v>向翠琳</v>
      </c>
      <c r="AO210" s="26">
        <f t="shared" si="269"/>
        <v>0</v>
      </c>
      <c r="AP210" s="18" t="str">
        <f t="shared" si="216"/>
        <v>兰阿布</v>
      </c>
      <c r="AQ210" s="26">
        <f t="shared" si="270"/>
        <v>0</v>
      </c>
      <c r="AR210" s="18" t="str">
        <f t="shared" si="217"/>
        <v>郑富全</v>
      </c>
      <c r="AS210" s="26">
        <f t="shared" si="271"/>
        <v>0</v>
      </c>
      <c r="AT210" s="18" t="str">
        <f t="shared" si="218"/>
        <v>卢祥</v>
      </c>
      <c r="AU210" s="26">
        <f t="shared" si="272"/>
        <v>0</v>
      </c>
      <c r="AV210" s="18" t="str">
        <f t="shared" si="219"/>
        <v>12</v>
      </c>
      <c r="AW210" s="18" t="str">
        <f t="shared" si="220"/>
        <v>朱霞</v>
      </c>
      <c r="AX210" s="26">
        <f t="shared" si="251"/>
        <v>0</v>
      </c>
      <c r="AY210" s="18" t="str">
        <f t="shared" si="221"/>
        <v>黄金华</v>
      </c>
      <c r="AZ210" s="26">
        <f t="shared" si="281"/>
        <v>2.6999999999999997</v>
      </c>
      <c r="BA210" s="18" t="str">
        <f t="shared" si="222"/>
        <v>程长寿</v>
      </c>
      <c r="BB210" s="26">
        <f t="shared" si="273"/>
        <v>0</v>
      </c>
      <c r="BC210" s="18" t="str">
        <f t="shared" si="223"/>
        <v>兰阿布</v>
      </c>
      <c r="BD210" s="26">
        <f t="shared" si="274"/>
        <v>0</v>
      </c>
      <c r="BE210" s="18" t="str">
        <f t="shared" si="224"/>
        <v>郑富全</v>
      </c>
      <c r="BF210" s="26">
        <f t="shared" si="275"/>
        <v>0</v>
      </c>
      <c r="BG210" s="18" t="str">
        <f t="shared" si="225"/>
        <v>卢祥</v>
      </c>
      <c r="BH210" s="26">
        <f t="shared" si="276"/>
        <v>0</v>
      </c>
      <c r="BI210" s="18">
        <f t="shared" si="226"/>
        <v>12</v>
      </c>
      <c r="BJ210" s="18" t="str">
        <f t="shared" si="227"/>
        <v>朱霞</v>
      </c>
      <c r="BK210" s="26">
        <f t="shared" si="252"/>
        <v>0</v>
      </c>
      <c r="BL210" s="18" t="str">
        <f t="shared" si="228"/>
        <v>黄金华</v>
      </c>
      <c r="BM210" s="26">
        <f t="shared" si="282"/>
        <v>2.6999999999999997</v>
      </c>
      <c r="BN210" s="18" t="str">
        <f t="shared" si="229"/>
        <v>程长寿</v>
      </c>
      <c r="BO210" s="26">
        <f t="shared" si="277"/>
        <v>0</v>
      </c>
      <c r="BP210" s="18" t="str">
        <f t="shared" si="230"/>
        <v>兰阿布</v>
      </c>
      <c r="BQ210" s="26">
        <f t="shared" si="278"/>
        <v>0</v>
      </c>
      <c r="BR210" s="18" t="str">
        <f t="shared" si="231"/>
        <v>郑富全</v>
      </c>
      <c r="BS210" s="26">
        <f t="shared" si="279"/>
        <v>0</v>
      </c>
      <c r="BT210" s="18" t="str">
        <f t="shared" si="232"/>
        <v>卢祥</v>
      </c>
      <c r="BU210" s="26">
        <f t="shared" si="280"/>
        <v>0</v>
      </c>
      <c r="BV210" s="18">
        <f t="shared" si="233"/>
        <v>12</v>
      </c>
      <c r="BW210" s="18" t="str">
        <f t="shared" si="234"/>
        <v>朱霞</v>
      </c>
      <c r="BX210" s="26">
        <f t="shared" si="253"/>
        <v>0</v>
      </c>
      <c r="BY210" s="18" t="str">
        <f t="shared" si="235"/>
        <v>黄金华</v>
      </c>
      <c r="BZ210" s="26">
        <f t="shared" si="254"/>
        <v>4.5</v>
      </c>
      <c r="CA210" s="18" t="str">
        <f t="shared" si="236"/>
        <v>程长寿</v>
      </c>
      <c r="CB210" s="26">
        <f t="shared" si="255"/>
        <v>0</v>
      </c>
      <c r="CC210" s="18" t="str">
        <f t="shared" si="237"/>
        <v>兰阿布</v>
      </c>
      <c r="CD210" s="26">
        <f t="shared" si="256"/>
        <v>0</v>
      </c>
      <c r="CE210" s="18" t="str">
        <f t="shared" si="238"/>
        <v>郑富全</v>
      </c>
      <c r="CF210" s="26">
        <f t="shared" si="257"/>
        <v>0</v>
      </c>
      <c r="CG210" s="18" t="str">
        <f t="shared" si="239"/>
        <v>卢祥</v>
      </c>
      <c r="CH210" s="26">
        <f t="shared" si="258"/>
        <v>0</v>
      </c>
      <c r="CI210" s="18">
        <f t="shared" si="240"/>
        <v>12</v>
      </c>
      <c r="CJ210" s="18" t="str">
        <f t="shared" si="241"/>
        <v>朱霞</v>
      </c>
      <c r="CK210" s="26">
        <f t="shared" si="259"/>
        <v>0</v>
      </c>
      <c r="CL210" s="18" t="str">
        <f t="shared" si="242"/>
        <v>黄金华</v>
      </c>
      <c r="CM210" s="26">
        <f t="shared" si="260"/>
        <v>4.5</v>
      </c>
      <c r="CN210" s="18" t="str">
        <f t="shared" si="243"/>
        <v>程长寿</v>
      </c>
      <c r="CO210" s="26">
        <f t="shared" si="261"/>
        <v>0</v>
      </c>
      <c r="CP210" s="18" t="str">
        <f t="shared" si="244"/>
        <v>兰阿布</v>
      </c>
      <c r="CQ210" s="26">
        <f t="shared" si="262"/>
        <v>0</v>
      </c>
      <c r="CR210" s="18" t="str">
        <f t="shared" si="245"/>
        <v>郑富全</v>
      </c>
      <c r="CS210" s="26">
        <f t="shared" si="263"/>
        <v>0</v>
      </c>
      <c r="CT210" s="18" t="str">
        <f t="shared" si="246"/>
        <v>卢祥</v>
      </c>
      <c r="CU210" s="26">
        <f t="shared" si="264"/>
        <v>0</v>
      </c>
    </row>
    <row r="211" spans="1:99" s="2" customFormat="1" ht="15.75">
      <c r="A211" s="42" t="s">
        <v>942</v>
      </c>
      <c r="B211" s="40" t="s">
        <v>387</v>
      </c>
      <c r="C211" s="59" t="s">
        <v>44</v>
      </c>
      <c r="D211" s="9" t="s">
        <v>8</v>
      </c>
      <c r="E211" s="8" t="str">
        <f t="shared" si="194"/>
        <v/>
      </c>
      <c r="F211" s="9" t="str">
        <f t="shared" si="195"/>
        <v/>
      </c>
      <c r="G211" s="10" t="str">
        <f t="shared" si="196"/>
        <v/>
      </c>
      <c r="H211" s="10">
        <f t="shared" si="197"/>
        <v>95</v>
      </c>
      <c r="I211" s="10">
        <f t="shared" si="198"/>
        <v>62</v>
      </c>
      <c r="J211" s="10">
        <f t="shared" si="199"/>
        <v>80</v>
      </c>
      <c r="K211" s="16">
        <f t="shared" si="200"/>
        <v>34</v>
      </c>
      <c r="L211" s="10">
        <f t="shared" si="201"/>
        <v>64.5</v>
      </c>
      <c r="M211" s="10">
        <f t="shared" si="202"/>
        <v>78.5</v>
      </c>
      <c r="N211" s="10">
        <f t="shared" si="203"/>
        <v>414</v>
      </c>
      <c r="O211" s="17" t="str">
        <f t="shared" si="204"/>
        <v/>
      </c>
      <c r="P211" s="18">
        <f>IF($D211="理科",IF(AND($N211&gt;=分数线!$C$2,$H211&gt;=分数线!$D$2),36,IF($H211&gt;=分数线!$D$2,18,0)),IF($D211="文科",IF(AND($N211&gt;=分数线!$C$3,$H211&gt;=分数线!$D$3),36,IF($H211&gt;=分数线!$D$3,18,0))))</f>
        <v>0</v>
      </c>
      <c r="Q211" s="18">
        <f>IF($D211="理科",IF(AND($N211&gt;=分数线!$C$2,I211&gt;=分数线!$E$2),36,IF(I211&gt;=分数线!$E$2,18,0)),IF($D211="文科",IF(AND($N211&gt;=分数线!$C$3,I211&gt;=分数线!$E$3),36,IF(I211&gt;=分数线!$E$3,18,0))))</f>
        <v>0</v>
      </c>
      <c r="R211" s="18">
        <f>IF($D211="理科",IF(AND($N211&gt;=分数线!$C$2,J211&gt;=分数线!$F$2),36,IF(J211&gt;=分数线!$F$2,18,0)),IF($D211="文科",IF(AND($N211&gt;=分数线!$C$3,J211&gt;=分数线!$F$3),36,IF(J211&gt;=分数线!$F$3,18,0))))</f>
        <v>0</v>
      </c>
      <c r="S211" s="18">
        <f>IF($D211="理科",IF(AND($N211&gt;=分数线!$C$2,K211&gt;=分数线!$G$2),36,IF(K211&gt;=分数线!$G$2,18,0)),IF($D211="文科",IF(AND($N211&gt;=分数线!$C$3,K211&gt;=分数线!$G$3),36,IF(K211&gt;=分数线!$G$3,18,0))))</f>
        <v>0</v>
      </c>
      <c r="T211" s="18">
        <f>IF($D211="理科",IF(AND($N211&gt;=分数线!$C$2,L211&gt;=分数线!$H$2),36,IF(L211&gt;=分数线!$H$2,18,0)),IF($D211="文科",IF(AND($N211&gt;=分数线!$C$3,L211&gt;=分数线!$H$3),36,IF(L211&gt;=分数线!$H$3,18,0))))</f>
        <v>18</v>
      </c>
      <c r="U211" s="18">
        <f>IF($D211="理科",IF(AND($N211&gt;=分数线!$C$2,M211&gt;=分数线!$I$2),36,IF(M211&gt;=分数线!$I$2,18,0)),IF($D211="文科",IF(AND($N211&gt;=分数线!$C$3,M211&gt;=分数线!$I$3),36,IF(M211&gt;=分数线!$I$3,18,0))))</f>
        <v>18</v>
      </c>
      <c r="V211" s="18">
        <f t="shared" si="205"/>
        <v>7</v>
      </c>
      <c r="W211" s="18" t="str">
        <f t="shared" si="206"/>
        <v>何苗</v>
      </c>
      <c r="X211" s="26">
        <f t="shared" si="247"/>
        <v>0</v>
      </c>
      <c r="Y211" s="18" t="str">
        <f t="shared" si="207"/>
        <v>杨周宇</v>
      </c>
      <c r="Z211" s="26">
        <f t="shared" si="248"/>
        <v>0</v>
      </c>
      <c r="AA211" s="18" t="str">
        <f t="shared" si="208"/>
        <v>胡昌燕</v>
      </c>
      <c r="AB211" s="26">
        <f t="shared" si="265"/>
        <v>0</v>
      </c>
      <c r="AC211" s="18" t="str">
        <f t="shared" si="209"/>
        <v>兰阿布</v>
      </c>
      <c r="AD211" s="26">
        <f t="shared" si="266"/>
        <v>0</v>
      </c>
      <c r="AE211" s="18" t="str">
        <f t="shared" si="210"/>
        <v>李荣鑫</v>
      </c>
      <c r="AF211" s="26">
        <f t="shared" si="267"/>
        <v>1.8</v>
      </c>
      <c r="AG211" s="18" t="str">
        <f t="shared" si="211"/>
        <v>辜英琼</v>
      </c>
      <c r="AH211" s="26">
        <f t="shared" si="268"/>
        <v>1.8</v>
      </c>
      <c r="AI211" s="18" t="str">
        <f t="shared" si="212"/>
        <v>7</v>
      </c>
      <c r="AJ211" s="18" t="str">
        <f t="shared" si="213"/>
        <v>何苗</v>
      </c>
      <c r="AK211" s="26">
        <f t="shared" si="249"/>
        <v>0</v>
      </c>
      <c r="AL211" s="18" t="str">
        <f t="shared" si="214"/>
        <v>杨周宇</v>
      </c>
      <c r="AM211" s="26">
        <f t="shared" si="250"/>
        <v>0</v>
      </c>
      <c r="AN211" s="18" t="str">
        <f t="shared" si="215"/>
        <v>胡昌燕</v>
      </c>
      <c r="AO211" s="26">
        <f t="shared" si="269"/>
        <v>0</v>
      </c>
      <c r="AP211" s="18" t="str">
        <f t="shared" si="216"/>
        <v>兰阿布</v>
      </c>
      <c r="AQ211" s="26">
        <f t="shared" si="270"/>
        <v>0</v>
      </c>
      <c r="AR211" s="18" t="str">
        <f t="shared" si="217"/>
        <v>李荣鑫</v>
      </c>
      <c r="AS211" s="26">
        <f t="shared" si="271"/>
        <v>1.8</v>
      </c>
      <c r="AT211" s="18" t="str">
        <f t="shared" si="218"/>
        <v>辜英琼</v>
      </c>
      <c r="AU211" s="26">
        <f t="shared" si="272"/>
        <v>1.8</v>
      </c>
      <c r="AV211" s="18" t="str">
        <f t="shared" si="219"/>
        <v>7</v>
      </c>
      <c r="AW211" s="18" t="str">
        <f t="shared" si="220"/>
        <v>何光红</v>
      </c>
      <c r="AX211" s="26">
        <f t="shared" si="251"/>
        <v>0</v>
      </c>
      <c r="AY211" s="18" t="str">
        <f t="shared" si="221"/>
        <v>徐万雄</v>
      </c>
      <c r="AZ211" s="26">
        <f t="shared" si="281"/>
        <v>0</v>
      </c>
      <c r="BA211" s="18" t="str">
        <f t="shared" si="222"/>
        <v>胡昌燕</v>
      </c>
      <c r="BB211" s="26">
        <f t="shared" si="273"/>
        <v>0</v>
      </c>
      <c r="BC211" s="18" t="str">
        <f t="shared" si="223"/>
        <v>兰阿布</v>
      </c>
      <c r="BD211" s="26">
        <f t="shared" si="274"/>
        <v>0</v>
      </c>
      <c r="BE211" s="18" t="str">
        <f t="shared" si="224"/>
        <v>刘跃军</v>
      </c>
      <c r="BF211" s="26">
        <f t="shared" si="275"/>
        <v>2.7</v>
      </c>
      <c r="BG211" s="18" t="str">
        <f t="shared" si="225"/>
        <v>杨建</v>
      </c>
      <c r="BH211" s="26">
        <f t="shared" si="276"/>
        <v>2.7</v>
      </c>
      <c r="BI211" s="18">
        <f t="shared" si="226"/>
        <v>7</v>
      </c>
      <c r="BJ211" s="18" t="str">
        <f t="shared" si="227"/>
        <v>何光红</v>
      </c>
      <c r="BK211" s="26">
        <f t="shared" si="252"/>
        <v>0</v>
      </c>
      <c r="BL211" s="18" t="str">
        <f t="shared" si="228"/>
        <v>徐万雄</v>
      </c>
      <c r="BM211" s="26">
        <f t="shared" si="282"/>
        <v>0</v>
      </c>
      <c r="BN211" s="18" t="str">
        <f t="shared" si="229"/>
        <v>胡昌燕</v>
      </c>
      <c r="BO211" s="26">
        <f t="shared" si="277"/>
        <v>0</v>
      </c>
      <c r="BP211" s="18" t="str">
        <f t="shared" si="230"/>
        <v>兰阿布</v>
      </c>
      <c r="BQ211" s="26">
        <f t="shared" si="278"/>
        <v>0</v>
      </c>
      <c r="BR211" s="18" t="str">
        <f t="shared" si="231"/>
        <v>刘跃军</v>
      </c>
      <c r="BS211" s="26">
        <f t="shared" si="279"/>
        <v>2.7</v>
      </c>
      <c r="BT211" s="18" t="str">
        <f t="shared" si="232"/>
        <v>杨建</v>
      </c>
      <c r="BU211" s="26">
        <f t="shared" si="280"/>
        <v>2.7</v>
      </c>
      <c r="BV211" s="18">
        <f t="shared" si="233"/>
        <v>7</v>
      </c>
      <c r="BW211" s="18" t="str">
        <f t="shared" si="234"/>
        <v>何光红</v>
      </c>
      <c r="BX211" s="26">
        <f t="shared" si="253"/>
        <v>0</v>
      </c>
      <c r="BY211" s="18" t="str">
        <f t="shared" si="235"/>
        <v>潘勇</v>
      </c>
      <c r="BZ211" s="26">
        <f t="shared" si="254"/>
        <v>0</v>
      </c>
      <c r="CA211" s="18" t="str">
        <f t="shared" si="236"/>
        <v>胡昌燕</v>
      </c>
      <c r="CB211" s="26">
        <f t="shared" si="255"/>
        <v>0</v>
      </c>
      <c r="CC211" s="18" t="str">
        <f t="shared" si="237"/>
        <v>兰阿布</v>
      </c>
      <c r="CD211" s="26">
        <f t="shared" si="256"/>
        <v>0</v>
      </c>
      <c r="CE211" s="18" t="str">
        <f t="shared" si="238"/>
        <v>刘厚江</v>
      </c>
      <c r="CF211" s="26">
        <f t="shared" si="257"/>
        <v>4.5</v>
      </c>
      <c r="CG211" s="18" t="str">
        <f t="shared" si="239"/>
        <v>杨建</v>
      </c>
      <c r="CH211" s="26">
        <f t="shared" si="258"/>
        <v>4.5</v>
      </c>
      <c r="CI211" s="18">
        <f t="shared" si="240"/>
        <v>7</v>
      </c>
      <c r="CJ211" s="18" t="str">
        <f t="shared" si="241"/>
        <v>何光红</v>
      </c>
      <c r="CK211" s="26">
        <f t="shared" si="259"/>
        <v>0</v>
      </c>
      <c r="CL211" s="18" t="str">
        <f t="shared" si="242"/>
        <v>潘勇</v>
      </c>
      <c r="CM211" s="26">
        <f t="shared" si="260"/>
        <v>0</v>
      </c>
      <c r="CN211" s="18" t="str">
        <f t="shared" si="243"/>
        <v>胡昌燕</v>
      </c>
      <c r="CO211" s="26">
        <f t="shared" si="261"/>
        <v>0</v>
      </c>
      <c r="CP211" s="18" t="str">
        <f t="shared" si="244"/>
        <v>兰阿布</v>
      </c>
      <c r="CQ211" s="26">
        <f t="shared" si="262"/>
        <v>0</v>
      </c>
      <c r="CR211" s="18" t="str">
        <f t="shared" si="245"/>
        <v>刘厚江</v>
      </c>
      <c r="CS211" s="26">
        <f t="shared" si="263"/>
        <v>4.5</v>
      </c>
      <c r="CT211" s="18" t="str">
        <f t="shared" si="246"/>
        <v>杨建</v>
      </c>
      <c r="CU211" s="26">
        <f t="shared" si="264"/>
        <v>4.5</v>
      </c>
    </row>
    <row r="212" spans="1:99" s="2" customFormat="1" ht="15.75">
      <c r="A212" s="42" t="s">
        <v>943</v>
      </c>
      <c r="B212" s="40" t="s">
        <v>388</v>
      </c>
      <c r="C212" s="59" t="s">
        <v>44</v>
      </c>
      <c r="D212" s="9" t="s">
        <v>8</v>
      </c>
      <c r="E212" s="8" t="str">
        <f t="shared" si="194"/>
        <v/>
      </c>
      <c r="F212" s="9">
        <f t="shared" si="195"/>
        <v>0.2</v>
      </c>
      <c r="G212" s="10" t="str">
        <f t="shared" si="196"/>
        <v/>
      </c>
      <c r="H212" s="10">
        <f t="shared" si="197"/>
        <v>102</v>
      </c>
      <c r="I212" s="10">
        <f t="shared" si="198"/>
        <v>68</v>
      </c>
      <c r="J212" s="10">
        <f t="shared" si="199"/>
        <v>98</v>
      </c>
      <c r="K212" s="16">
        <f t="shared" si="200"/>
        <v>34</v>
      </c>
      <c r="L212" s="10">
        <f t="shared" si="201"/>
        <v>52</v>
      </c>
      <c r="M212" s="10">
        <f t="shared" si="202"/>
        <v>58.5</v>
      </c>
      <c r="N212" s="10">
        <f t="shared" si="203"/>
        <v>413</v>
      </c>
      <c r="O212" s="17" t="str">
        <f t="shared" si="204"/>
        <v/>
      </c>
      <c r="P212" s="18">
        <f>IF($D212="理科",IF(AND($N212&gt;=分数线!$C$2,$H212&gt;=分数线!$D$2),36,IF($H212&gt;=分数线!$D$2,18,0)),IF($D212="文科",IF(AND($N212&gt;=分数线!$C$3,$H212&gt;=分数线!$D$3),36,IF($H212&gt;=分数线!$D$3,18,0))))</f>
        <v>0</v>
      </c>
      <c r="Q212" s="18">
        <f>IF($D212="理科",IF(AND($N212&gt;=分数线!$C$2,I212&gt;=分数线!$E$2),36,IF(I212&gt;=分数线!$E$2,18,0)),IF($D212="文科",IF(AND($N212&gt;=分数线!$C$3,I212&gt;=分数线!$E$3),36,IF(I212&gt;=分数线!$E$3,18,0))))</f>
        <v>0</v>
      </c>
      <c r="R212" s="18">
        <f>IF($D212="理科",IF(AND($N212&gt;=分数线!$C$2,J212&gt;=分数线!$F$2),36,IF(J212&gt;=分数线!$F$2,18,0)),IF($D212="文科",IF(AND($N212&gt;=分数线!$C$3,J212&gt;=分数线!$F$3),36,IF(J212&gt;=分数线!$F$3,18,0))))</f>
        <v>18</v>
      </c>
      <c r="S212" s="18">
        <f>IF($D212="理科",IF(AND($N212&gt;=分数线!$C$2,K212&gt;=分数线!$G$2),36,IF(K212&gt;=分数线!$G$2,18,0)),IF($D212="文科",IF(AND($N212&gt;=分数线!$C$3,K212&gt;=分数线!$G$3),36,IF(K212&gt;=分数线!$G$3,18,0))))</f>
        <v>0</v>
      </c>
      <c r="T212" s="18">
        <f>IF($D212="理科",IF(AND($N212&gt;=分数线!$C$2,L212&gt;=分数线!$H$2),36,IF(L212&gt;=分数线!$H$2,18,0)),IF($D212="文科",IF(AND($N212&gt;=分数线!$C$3,L212&gt;=分数线!$H$3),36,IF(L212&gt;=分数线!$H$3,18,0))))</f>
        <v>0</v>
      </c>
      <c r="U212" s="18">
        <f>IF($D212="理科",IF(AND($N212&gt;=分数线!$C$2,M212&gt;=分数线!$I$2),36,IF(M212&gt;=分数线!$I$2,18,0)),IF($D212="文科",IF(AND($N212&gt;=分数线!$C$3,M212&gt;=分数线!$I$3),36,IF(M212&gt;=分数线!$I$3,18,0))))</f>
        <v>0</v>
      </c>
      <c r="V212" s="18">
        <f t="shared" si="205"/>
        <v>1</v>
      </c>
      <c r="W212" s="18" t="str">
        <f t="shared" si="206"/>
        <v>叶屏</v>
      </c>
      <c r="X212" s="26">
        <f t="shared" si="247"/>
        <v>0</v>
      </c>
      <c r="Y212" s="18" t="str">
        <f t="shared" si="207"/>
        <v>余玉红</v>
      </c>
      <c r="Z212" s="26">
        <f t="shared" si="248"/>
        <v>0</v>
      </c>
      <c r="AA212" s="18" t="str">
        <f t="shared" si="208"/>
        <v>胡昌燕</v>
      </c>
      <c r="AB212" s="26">
        <f t="shared" si="265"/>
        <v>1.8</v>
      </c>
      <c r="AC212" s="18" t="str">
        <f t="shared" si="209"/>
        <v>兰阿布</v>
      </c>
      <c r="AD212" s="26">
        <f t="shared" si="266"/>
        <v>0</v>
      </c>
      <c r="AE212" s="18" t="str">
        <f t="shared" si="210"/>
        <v>李荣鑫</v>
      </c>
      <c r="AF212" s="26">
        <f t="shared" si="267"/>
        <v>0</v>
      </c>
      <c r="AG212" s="18" t="str">
        <f t="shared" si="211"/>
        <v>辜英琼</v>
      </c>
      <c r="AH212" s="26">
        <f t="shared" si="268"/>
        <v>0</v>
      </c>
      <c r="AI212" s="18" t="str">
        <f t="shared" si="212"/>
        <v>7</v>
      </c>
      <c r="AJ212" s="18" t="str">
        <f t="shared" si="213"/>
        <v>何苗</v>
      </c>
      <c r="AK212" s="26">
        <f t="shared" si="249"/>
        <v>0</v>
      </c>
      <c r="AL212" s="18" t="str">
        <f t="shared" si="214"/>
        <v>杨周宇</v>
      </c>
      <c r="AM212" s="26">
        <f t="shared" si="250"/>
        <v>0</v>
      </c>
      <c r="AN212" s="18" t="str">
        <f t="shared" si="215"/>
        <v>胡昌燕</v>
      </c>
      <c r="AO212" s="26">
        <f t="shared" si="269"/>
        <v>1.8</v>
      </c>
      <c r="AP212" s="18" t="str">
        <f t="shared" si="216"/>
        <v>兰阿布</v>
      </c>
      <c r="AQ212" s="26">
        <f t="shared" si="270"/>
        <v>0</v>
      </c>
      <c r="AR212" s="18" t="str">
        <f t="shared" si="217"/>
        <v>李荣鑫</v>
      </c>
      <c r="AS212" s="26">
        <f t="shared" si="271"/>
        <v>0</v>
      </c>
      <c r="AT212" s="18" t="str">
        <f t="shared" si="218"/>
        <v>辜英琼</v>
      </c>
      <c r="AU212" s="26">
        <f t="shared" si="272"/>
        <v>0</v>
      </c>
      <c r="AV212" s="18" t="str">
        <f t="shared" si="219"/>
        <v>7</v>
      </c>
      <c r="AW212" s="18" t="str">
        <f t="shared" si="220"/>
        <v>何光红</v>
      </c>
      <c r="AX212" s="26">
        <f t="shared" si="251"/>
        <v>0</v>
      </c>
      <c r="AY212" s="18" t="str">
        <f t="shared" si="221"/>
        <v>徐万雄</v>
      </c>
      <c r="AZ212" s="26">
        <f t="shared" si="281"/>
        <v>0</v>
      </c>
      <c r="BA212" s="18" t="str">
        <f t="shared" si="222"/>
        <v>胡昌燕</v>
      </c>
      <c r="BB212" s="26">
        <f t="shared" si="273"/>
        <v>2.7</v>
      </c>
      <c r="BC212" s="18" t="str">
        <f t="shared" si="223"/>
        <v>兰阿布</v>
      </c>
      <c r="BD212" s="26">
        <f t="shared" si="274"/>
        <v>0</v>
      </c>
      <c r="BE212" s="18" t="str">
        <f t="shared" si="224"/>
        <v>刘跃军</v>
      </c>
      <c r="BF212" s="26">
        <f t="shared" si="275"/>
        <v>0</v>
      </c>
      <c r="BG212" s="18" t="str">
        <f t="shared" si="225"/>
        <v>杨建</v>
      </c>
      <c r="BH212" s="26">
        <f t="shared" si="276"/>
        <v>0</v>
      </c>
      <c r="BI212" s="18">
        <f t="shared" si="226"/>
        <v>7</v>
      </c>
      <c r="BJ212" s="18" t="str">
        <f t="shared" si="227"/>
        <v>何光红</v>
      </c>
      <c r="BK212" s="26">
        <f t="shared" si="252"/>
        <v>0</v>
      </c>
      <c r="BL212" s="18" t="str">
        <f t="shared" si="228"/>
        <v>徐万雄</v>
      </c>
      <c r="BM212" s="26">
        <f t="shared" si="282"/>
        <v>0</v>
      </c>
      <c r="BN212" s="18" t="str">
        <f t="shared" si="229"/>
        <v>胡昌燕</v>
      </c>
      <c r="BO212" s="26">
        <f t="shared" si="277"/>
        <v>2.7</v>
      </c>
      <c r="BP212" s="18" t="str">
        <f t="shared" si="230"/>
        <v>兰阿布</v>
      </c>
      <c r="BQ212" s="26">
        <f t="shared" si="278"/>
        <v>0</v>
      </c>
      <c r="BR212" s="18" t="str">
        <f t="shared" si="231"/>
        <v>刘跃军</v>
      </c>
      <c r="BS212" s="26">
        <f t="shared" si="279"/>
        <v>0</v>
      </c>
      <c r="BT212" s="18" t="str">
        <f t="shared" si="232"/>
        <v>杨建</v>
      </c>
      <c r="BU212" s="26">
        <f t="shared" si="280"/>
        <v>0</v>
      </c>
      <c r="BV212" s="18">
        <f t="shared" si="233"/>
        <v>7</v>
      </c>
      <c r="BW212" s="18" t="str">
        <f t="shared" si="234"/>
        <v>何光红</v>
      </c>
      <c r="BX212" s="26">
        <f t="shared" si="253"/>
        <v>0</v>
      </c>
      <c r="BY212" s="18" t="str">
        <f t="shared" si="235"/>
        <v>潘勇</v>
      </c>
      <c r="BZ212" s="26">
        <f t="shared" si="254"/>
        <v>0</v>
      </c>
      <c r="CA212" s="18" t="str">
        <f t="shared" si="236"/>
        <v>胡昌燕</v>
      </c>
      <c r="CB212" s="26">
        <f t="shared" si="255"/>
        <v>4.5</v>
      </c>
      <c r="CC212" s="18" t="str">
        <f t="shared" si="237"/>
        <v>兰阿布</v>
      </c>
      <c r="CD212" s="26">
        <f t="shared" si="256"/>
        <v>0</v>
      </c>
      <c r="CE212" s="18" t="str">
        <f t="shared" si="238"/>
        <v>刘厚江</v>
      </c>
      <c r="CF212" s="26">
        <f t="shared" si="257"/>
        <v>0</v>
      </c>
      <c r="CG212" s="18" t="str">
        <f t="shared" si="239"/>
        <v>杨建</v>
      </c>
      <c r="CH212" s="26">
        <f t="shared" si="258"/>
        <v>0</v>
      </c>
      <c r="CI212" s="18">
        <f t="shared" si="240"/>
        <v>7</v>
      </c>
      <c r="CJ212" s="18" t="str">
        <f t="shared" si="241"/>
        <v>何光红</v>
      </c>
      <c r="CK212" s="26">
        <f t="shared" si="259"/>
        <v>0</v>
      </c>
      <c r="CL212" s="18" t="str">
        <f t="shared" si="242"/>
        <v>潘勇</v>
      </c>
      <c r="CM212" s="26">
        <f t="shared" si="260"/>
        <v>0</v>
      </c>
      <c r="CN212" s="18" t="str">
        <f t="shared" si="243"/>
        <v>胡昌燕</v>
      </c>
      <c r="CO212" s="26">
        <f t="shared" si="261"/>
        <v>4.5</v>
      </c>
      <c r="CP212" s="18" t="str">
        <f t="shared" si="244"/>
        <v>兰阿布</v>
      </c>
      <c r="CQ212" s="26">
        <f t="shared" si="262"/>
        <v>0</v>
      </c>
      <c r="CR212" s="18" t="str">
        <f t="shared" si="245"/>
        <v>刘厚江</v>
      </c>
      <c r="CS212" s="26">
        <f t="shared" si="263"/>
        <v>0</v>
      </c>
      <c r="CT212" s="18" t="str">
        <f t="shared" si="246"/>
        <v>杨建</v>
      </c>
      <c r="CU212" s="26">
        <f t="shared" si="264"/>
        <v>0</v>
      </c>
    </row>
    <row r="213" spans="1:99" s="2" customFormat="1" ht="15.75">
      <c r="A213" s="42" t="s">
        <v>944</v>
      </c>
      <c r="B213" s="40" t="s">
        <v>389</v>
      </c>
      <c r="C213" s="59" t="s">
        <v>44</v>
      </c>
      <c r="D213" s="9" t="s">
        <v>8</v>
      </c>
      <c r="E213" s="8" t="str">
        <f t="shared" si="194"/>
        <v/>
      </c>
      <c r="F213" s="9" t="str">
        <f t="shared" si="195"/>
        <v/>
      </c>
      <c r="G213" s="10" t="str">
        <f t="shared" si="196"/>
        <v/>
      </c>
      <c r="H213" s="10">
        <f t="shared" si="197"/>
        <v>108</v>
      </c>
      <c r="I213" s="10">
        <f t="shared" si="198"/>
        <v>73</v>
      </c>
      <c r="J213" s="10">
        <f t="shared" si="199"/>
        <v>96</v>
      </c>
      <c r="K213" s="16">
        <f t="shared" si="200"/>
        <v>46.5</v>
      </c>
      <c r="L213" s="10">
        <f t="shared" si="201"/>
        <v>46</v>
      </c>
      <c r="M213" s="10">
        <f t="shared" si="202"/>
        <v>43</v>
      </c>
      <c r="N213" s="10">
        <f t="shared" si="203"/>
        <v>413</v>
      </c>
      <c r="O213" s="17" t="str">
        <f t="shared" si="204"/>
        <v/>
      </c>
      <c r="P213" s="18">
        <f>IF($D213="理科",IF(AND($N213&gt;=分数线!$C$2,$H213&gt;=分数线!$D$2),36,IF($H213&gt;=分数线!$D$2,18,0)),IF($D213="文科",IF(AND($N213&gt;=分数线!$C$3,$H213&gt;=分数线!$D$3),36,IF($H213&gt;=分数线!$D$3,18,0))))</f>
        <v>18</v>
      </c>
      <c r="Q213" s="18">
        <f>IF($D213="理科",IF(AND($N213&gt;=分数线!$C$2,I213&gt;=分数线!$E$2),36,IF(I213&gt;=分数线!$E$2,18,0)),IF($D213="文科",IF(AND($N213&gt;=分数线!$C$3,I213&gt;=分数线!$E$3),36,IF(I213&gt;=分数线!$E$3,18,0))))</f>
        <v>18</v>
      </c>
      <c r="R213" s="18">
        <f>IF($D213="理科",IF(AND($N213&gt;=分数线!$C$2,J213&gt;=分数线!$F$2),36,IF(J213&gt;=分数线!$F$2,18,0)),IF($D213="文科",IF(AND($N213&gt;=分数线!$C$3,J213&gt;=分数线!$F$3),36,IF(J213&gt;=分数线!$F$3,18,0))))</f>
        <v>18</v>
      </c>
      <c r="S213" s="18">
        <f>IF($D213="理科",IF(AND($N213&gt;=分数线!$C$2,K213&gt;=分数线!$G$2),36,IF(K213&gt;=分数线!$G$2,18,0)),IF($D213="文科",IF(AND($N213&gt;=分数线!$C$3,K213&gt;=分数线!$G$3),36,IF(K213&gt;=分数线!$G$3,18,0))))</f>
        <v>0</v>
      </c>
      <c r="T213" s="18">
        <f>IF($D213="理科",IF(AND($N213&gt;=分数线!$C$2,L213&gt;=分数线!$H$2),36,IF(L213&gt;=分数线!$H$2,18,0)),IF($D213="文科",IF(AND($N213&gt;=分数线!$C$3,L213&gt;=分数线!$H$3),36,IF(L213&gt;=分数线!$H$3,18,0))))</f>
        <v>0</v>
      </c>
      <c r="U213" s="18">
        <f>IF($D213="理科",IF(AND($N213&gt;=分数线!$C$2,M213&gt;=分数线!$I$2),36,IF(M213&gt;=分数线!$I$2,18,0)),IF($D213="文科",IF(AND($N213&gt;=分数线!$C$3,M213&gt;=分数线!$I$3),36,IF(M213&gt;=分数线!$I$3,18,0))))</f>
        <v>0</v>
      </c>
      <c r="V213" s="18">
        <f t="shared" si="205"/>
        <v>1</v>
      </c>
      <c r="W213" s="18" t="str">
        <f t="shared" si="206"/>
        <v>叶屏</v>
      </c>
      <c r="X213" s="26">
        <f t="shared" si="247"/>
        <v>1.8</v>
      </c>
      <c r="Y213" s="18" t="str">
        <f t="shared" si="207"/>
        <v>余玉红</v>
      </c>
      <c r="Z213" s="26">
        <f t="shared" si="248"/>
        <v>1.8</v>
      </c>
      <c r="AA213" s="18" t="str">
        <f t="shared" si="208"/>
        <v>胡昌燕</v>
      </c>
      <c r="AB213" s="26">
        <f t="shared" si="265"/>
        <v>1.8</v>
      </c>
      <c r="AC213" s="18" t="str">
        <f t="shared" si="209"/>
        <v>兰阿布</v>
      </c>
      <c r="AD213" s="26">
        <f t="shared" si="266"/>
        <v>0</v>
      </c>
      <c r="AE213" s="18" t="str">
        <f t="shared" si="210"/>
        <v>李荣鑫</v>
      </c>
      <c r="AF213" s="26">
        <f t="shared" si="267"/>
        <v>0</v>
      </c>
      <c r="AG213" s="18" t="str">
        <f t="shared" si="211"/>
        <v>辜英琼</v>
      </c>
      <c r="AH213" s="26">
        <f t="shared" si="268"/>
        <v>0</v>
      </c>
      <c r="AI213" s="18" t="str">
        <f t="shared" si="212"/>
        <v>7</v>
      </c>
      <c r="AJ213" s="18" t="str">
        <f t="shared" si="213"/>
        <v>何苗</v>
      </c>
      <c r="AK213" s="26">
        <f t="shared" si="249"/>
        <v>1.8</v>
      </c>
      <c r="AL213" s="18" t="str">
        <f t="shared" si="214"/>
        <v>杨周宇</v>
      </c>
      <c r="AM213" s="26">
        <f t="shared" si="250"/>
        <v>1.8</v>
      </c>
      <c r="AN213" s="18" t="str">
        <f t="shared" si="215"/>
        <v>胡昌燕</v>
      </c>
      <c r="AO213" s="26">
        <f t="shared" si="269"/>
        <v>1.8</v>
      </c>
      <c r="AP213" s="18" t="str">
        <f t="shared" si="216"/>
        <v>兰阿布</v>
      </c>
      <c r="AQ213" s="26">
        <f t="shared" si="270"/>
        <v>0</v>
      </c>
      <c r="AR213" s="18" t="str">
        <f t="shared" si="217"/>
        <v>李荣鑫</v>
      </c>
      <c r="AS213" s="26">
        <f t="shared" si="271"/>
        <v>0</v>
      </c>
      <c r="AT213" s="18" t="str">
        <f t="shared" si="218"/>
        <v>辜英琼</v>
      </c>
      <c r="AU213" s="26">
        <f t="shared" si="272"/>
        <v>0</v>
      </c>
      <c r="AV213" s="18" t="str">
        <f t="shared" si="219"/>
        <v>7</v>
      </c>
      <c r="AW213" s="18" t="str">
        <f t="shared" si="220"/>
        <v>何光红</v>
      </c>
      <c r="AX213" s="26">
        <f t="shared" si="251"/>
        <v>2.6999999999999997</v>
      </c>
      <c r="AY213" s="18" t="str">
        <f t="shared" si="221"/>
        <v>徐万雄</v>
      </c>
      <c r="AZ213" s="26">
        <f t="shared" si="281"/>
        <v>2.6999999999999997</v>
      </c>
      <c r="BA213" s="18" t="str">
        <f t="shared" si="222"/>
        <v>胡昌燕</v>
      </c>
      <c r="BB213" s="26">
        <f t="shared" si="273"/>
        <v>2.7</v>
      </c>
      <c r="BC213" s="18" t="str">
        <f t="shared" si="223"/>
        <v>兰阿布</v>
      </c>
      <c r="BD213" s="26">
        <f t="shared" si="274"/>
        <v>0</v>
      </c>
      <c r="BE213" s="18" t="str">
        <f t="shared" si="224"/>
        <v>刘跃军</v>
      </c>
      <c r="BF213" s="26">
        <f t="shared" si="275"/>
        <v>0</v>
      </c>
      <c r="BG213" s="18" t="str">
        <f t="shared" si="225"/>
        <v>杨建</v>
      </c>
      <c r="BH213" s="26">
        <f t="shared" si="276"/>
        <v>0</v>
      </c>
      <c r="BI213" s="18">
        <f t="shared" si="226"/>
        <v>7</v>
      </c>
      <c r="BJ213" s="18" t="str">
        <f t="shared" si="227"/>
        <v>何光红</v>
      </c>
      <c r="BK213" s="26">
        <f t="shared" si="252"/>
        <v>2.6999999999999997</v>
      </c>
      <c r="BL213" s="18" t="str">
        <f t="shared" si="228"/>
        <v>徐万雄</v>
      </c>
      <c r="BM213" s="26">
        <f t="shared" si="282"/>
        <v>2.6999999999999997</v>
      </c>
      <c r="BN213" s="18" t="str">
        <f t="shared" si="229"/>
        <v>胡昌燕</v>
      </c>
      <c r="BO213" s="26">
        <f t="shared" si="277"/>
        <v>2.7</v>
      </c>
      <c r="BP213" s="18" t="str">
        <f t="shared" si="230"/>
        <v>兰阿布</v>
      </c>
      <c r="BQ213" s="26">
        <f t="shared" si="278"/>
        <v>0</v>
      </c>
      <c r="BR213" s="18" t="str">
        <f t="shared" si="231"/>
        <v>刘跃军</v>
      </c>
      <c r="BS213" s="26">
        <f t="shared" si="279"/>
        <v>0</v>
      </c>
      <c r="BT213" s="18" t="str">
        <f t="shared" si="232"/>
        <v>杨建</v>
      </c>
      <c r="BU213" s="26">
        <f t="shared" si="280"/>
        <v>0</v>
      </c>
      <c r="BV213" s="18">
        <f t="shared" si="233"/>
        <v>7</v>
      </c>
      <c r="BW213" s="18" t="str">
        <f t="shared" si="234"/>
        <v>何光红</v>
      </c>
      <c r="BX213" s="26">
        <f t="shared" si="253"/>
        <v>4.5</v>
      </c>
      <c r="BY213" s="18" t="str">
        <f t="shared" si="235"/>
        <v>潘勇</v>
      </c>
      <c r="BZ213" s="26">
        <f t="shared" si="254"/>
        <v>4.5</v>
      </c>
      <c r="CA213" s="18" t="str">
        <f t="shared" si="236"/>
        <v>胡昌燕</v>
      </c>
      <c r="CB213" s="26">
        <f t="shared" si="255"/>
        <v>4.5</v>
      </c>
      <c r="CC213" s="18" t="str">
        <f t="shared" si="237"/>
        <v>兰阿布</v>
      </c>
      <c r="CD213" s="26">
        <f t="shared" si="256"/>
        <v>0</v>
      </c>
      <c r="CE213" s="18" t="str">
        <f t="shared" si="238"/>
        <v>刘厚江</v>
      </c>
      <c r="CF213" s="26">
        <f t="shared" si="257"/>
        <v>0</v>
      </c>
      <c r="CG213" s="18" t="str">
        <f t="shared" si="239"/>
        <v>杨建</v>
      </c>
      <c r="CH213" s="26">
        <f t="shared" si="258"/>
        <v>0</v>
      </c>
      <c r="CI213" s="18">
        <f t="shared" si="240"/>
        <v>7</v>
      </c>
      <c r="CJ213" s="18" t="str">
        <f t="shared" si="241"/>
        <v>何光红</v>
      </c>
      <c r="CK213" s="26">
        <f t="shared" si="259"/>
        <v>4.5</v>
      </c>
      <c r="CL213" s="18" t="str">
        <f t="shared" si="242"/>
        <v>潘勇</v>
      </c>
      <c r="CM213" s="26">
        <f t="shared" si="260"/>
        <v>4.5</v>
      </c>
      <c r="CN213" s="18" t="str">
        <f t="shared" si="243"/>
        <v>胡昌燕</v>
      </c>
      <c r="CO213" s="26">
        <f t="shared" si="261"/>
        <v>4.5</v>
      </c>
      <c r="CP213" s="18" t="str">
        <f t="shared" si="244"/>
        <v>兰阿布</v>
      </c>
      <c r="CQ213" s="26">
        <f t="shared" si="262"/>
        <v>0</v>
      </c>
      <c r="CR213" s="18" t="str">
        <f t="shared" si="245"/>
        <v>刘厚江</v>
      </c>
      <c r="CS213" s="26">
        <f t="shared" si="263"/>
        <v>0</v>
      </c>
      <c r="CT213" s="18" t="str">
        <f t="shared" si="246"/>
        <v>杨建</v>
      </c>
      <c r="CU213" s="26">
        <f t="shared" si="264"/>
        <v>0</v>
      </c>
    </row>
    <row r="214" spans="1:99" s="2" customFormat="1" ht="15.75">
      <c r="A214" s="42" t="s">
        <v>945</v>
      </c>
      <c r="B214" s="40" t="s">
        <v>390</v>
      </c>
      <c r="C214" s="59" t="s">
        <v>44</v>
      </c>
      <c r="D214" s="9" t="s">
        <v>8</v>
      </c>
      <c r="E214" s="8" t="str">
        <f t="shared" si="194"/>
        <v/>
      </c>
      <c r="F214" s="9">
        <f t="shared" si="195"/>
        <v>0.7</v>
      </c>
      <c r="G214" s="10" t="str">
        <f t="shared" si="196"/>
        <v/>
      </c>
      <c r="H214" s="10">
        <f t="shared" si="197"/>
        <v>95</v>
      </c>
      <c r="I214" s="10">
        <f t="shared" si="198"/>
        <v>77</v>
      </c>
      <c r="J214" s="10">
        <f t="shared" si="199"/>
        <v>85</v>
      </c>
      <c r="K214" s="16">
        <f t="shared" si="200"/>
        <v>54</v>
      </c>
      <c r="L214" s="10">
        <f t="shared" si="201"/>
        <v>47</v>
      </c>
      <c r="M214" s="10">
        <f t="shared" si="202"/>
        <v>55</v>
      </c>
      <c r="N214" s="10">
        <f t="shared" si="203"/>
        <v>413</v>
      </c>
      <c r="O214" s="17" t="str">
        <f t="shared" si="204"/>
        <v/>
      </c>
      <c r="P214" s="18">
        <f>IF($D214="理科",IF(AND($N214&gt;=分数线!$C$2,$H214&gt;=分数线!$D$2),36,IF($H214&gt;=分数线!$D$2,18,0)),IF($D214="文科",IF(AND($N214&gt;=分数线!$C$3,$H214&gt;=分数线!$D$3),36,IF($H214&gt;=分数线!$D$3,18,0))))</f>
        <v>0</v>
      </c>
      <c r="Q214" s="18">
        <f>IF($D214="理科",IF(AND($N214&gt;=分数线!$C$2,I214&gt;=分数线!$E$2),36,IF(I214&gt;=分数线!$E$2,18,0)),IF($D214="文科",IF(AND($N214&gt;=分数线!$C$3,I214&gt;=分数线!$E$3),36,IF(I214&gt;=分数线!$E$3,18,0))))</f>
        <v>18</v>
      </c>
      <c r="R214" s="18">
        <f>IF($D214="理科",IF(AND($N214&gt;=分数线!$C$2,J214&gt;=分数线!$F$2),36,IF(J214&gt;=分数线!$F$2,18,0)),IF($D214="文科",IF(AND($N214&gt;=分数线!$C$3,J214&gt;=分数线!$F$3),36,IF(J214&gt;=分数线!$F$3,18,0))))</f>
        <v>0</v>
      </c>
      <c r="S214" s="18">
        <f>IF($D214="理科",IF(AND($N214&gt;=分数线!$C$2,K214&gt;=分数线!$G$2),36,IF(K214&gt;=分数线!$G$2,18,0)),IF($D214="文科",IF(AND($N214&gt;=分数线!$C$3,K214&gt;=分数线!$G$3),36,IF(K214&gt;=分数线!$G$3,18,0))))</f>
        <v>18</v>
      </c>
      <c r="T214" s="18">
        <f>IF($D214="理科",IF(AND($N214&gt;=分数线!$C$2,L214&gt;=分数线!$H$2),36,IF(L214&gt;=分数线!$H$2,18,0)),IF($D214="文科",IF(AND($N214&gt;=分数线!$C$3,L214&gt;=分数线!$H$3),36,IF(L214&gt;=分数线!$H$3,18,0))))</f>
        <v>0</v>
      </c>
      <c r="U214" s="18">
        <f>IF($D214="理科",IF(AND($N214&gt;=分数线!$C$2,M214&gt;=分数线!$I$2),36,IF(M214&gt;=分数线!$I$2,18,0)),IF($D214="文科",IF(AND($N214&gt;=分数线!$C$3,M214&gt;=分数线!$I$3),36,IF(M214&gt;=分数线!$I$3,18,0))))</f>
        <v>0</v>
      </c>
      <c r="V214" s="18">
        <f t="shared" si="205"/>
        <v>10</v>
      </c>
      <c r="W214" s="18" t="str">
        <f t="shared" si="206"/>
        <v>向美娟</v>
      </c>
      <c r="X214" s="26">
        <f t="shared" si="247"/>
        <v>0</v>
      </c>
      <c r="Y214" s="18" t="str">
        <f t="shared" si="207"/>
        <v>徐万雄</v>
      </c>
      <c r="Z214" s="26">
        <f t="shared" si="248"/>
        <v>1.8</v>
      </c>
      <c r="AA214" s="18" t="str">
        <f t="shared" si="208"/>
        <v>向翠琳</v>
      </c>
      <c r="AB214" s="26">
        <f t="shared" si="265"/>
        <v>0</v>
      </c>
      <c r="AC214" s="18" t="str">
        <f t="shared" si="209"/>
        <v>郑永朝</v>
      </c>
      <c r="AD214" s="26">
        <f t="shared" si="266"/>
        <v>1.8</v>
      </c>
      <c r="AE214" s="18" t="str">
        <f t="shared" si="210"/>
        <v>陈文惠</v>
      </c>
      <c r="AF214" s="26">
        <f t="shared" si="267"/>
        <v>0</v>
      </c>
      <c r="AG214" s="18" t="str">
        <f t="shared" si="211"/>
        <v>田友米</v>
      </c>
      <c r="AH214" s="26">
        <f t="shared" si="268"/>
        <v>0</v>
      </c>
      <c r="AI214" s="18" t="str">
        <f t="shared" si="212"/>
        <v>10</v>
      </c>
      <c r="AJ214" s="18" t="str">
        <f t="shared" si="213"/>
        <v>向美娟</v>
      </c>
      <c r="AK214" s="26">
        <f t="shared" si="249"/>
        <v>0</v>
      </c>
      <c r="AL214" s="18" t="str">
        <f t="shared" si="214"/>
        <v>徐万雄</v>
      </c>
      <c r="AM214" s="26">
        <f t="shared" si="250"/>
        <v>1.8</v>
      </c>
      <c r="AN214" s="18" t="str">
        <f t="shared" si="215"/>
        <v>向翠琳</v>
      </c>
      <c r="AO214" s="26">
        <f t="shared" si="269"/>
        <v>0</v>
      </c>
      <c r="AP214" s="18" t="str">
        <f t="shared" si="216"/>
        <v>郑永朝</v>
      </c>
      <c r="AQ214" s="26">
        <f t="shared" si="270"/>
        <v>1.8</v>
      </c>
      <c r="AR214" s="18" t="str">
        <f t="shared" si="217"/>
        <v>陈文惠</v>
      </c>
      <c r="AS214" s="26">
        <f t="shared" si="271"/>
        <v>0</v>
      </c>
      <c r="AT214" s="18" t="str">
        <f t="shared" si="218"/>
        <v>田友米</v>
      </c>
      <c r="AU214" s="26">
        <f t="shared" si="272"/>
        <v>0</v>
      </c>
      <c r="AV214" s="18" t="str">
        <f t="shared" si="219"/>
        <v>10</v>
      </c>
      <c r="AW214" s="18" t="str">
        <f t="shared" si="220"/>
        <v>向美娟</v>
      </c>
      <c r="AX214" s="26">
        <f t="shared" si="251"/>
        <v>0</v>
      </c>
      <c r="AY214" s="18" t="str">
        <f t="shared" si="221"/>
        <v>徐万雄</v>
      </c>
      <c r="AZ214" s="26">
        <f t="shared" si="281"/>
        <v>2.6999999999999997</v>
      </c>
      <c r="BA214" s="18" t="str">
        <f t="shared" si="222"/>
        <v>赵顺诚</v>
      </c>
      <c r="BB214" s="26">
        <f t="shared" si="273"/>
        <v>0</v>
      </c>
      <c r="BC214" s="18" t="str">
        <f t="shared" si="223"/>
        <v>王玉强</v>
      </c>
      <c r="BD214" s="26">
        <f t="shared" si="274"/>
        <v>2.7</v>
      </c>
      <c r="BE214" s="18" t="str">
        <f t="shared" si="224"/>
        <v>陈文惠</v>
      </c>
      <c r="BF214" s="26">
        <f t="shared" si="275"/>
        <v>0</v>
      </c>
      <c r="BG214" s="18" t="str">
        <f t="shared" si="225"/>
        <v>田友米</v>
      </c>
      <c r="BH214" s="26">
        <f t="shared" si="276"/>
        <v>0</v>
      </c>
      <c r="BI214" s="18">
        <f t="shared" si="226"/>
        <v>10</v>
      </c>
      <c r="BJ214" s="18" t="str">
        <f t="shared" si="227"/>
        <v>向美娟</v>
      </c>
      <c r="BK214" s="26">
        <f t="shared" si="252"/>
        <v>0</v>
      </c>
      <c r="BL214" s="18" t="str">
        <f t="shared" si="228"/>
        <v>徐万雄</v>
      </c>
      <c r="BM214" s="26">
        <f t="shared" si="282"/>
        <v>2.6999999999999997</v>
      </c>
      <c r="BN214" s="18" t="str">
        <f t="shared" si="229"/>
        <v>赵顺诚</v>
      </c>
      <c r="BO214" s="26">
        <f t="shared" si="277"/>
        <v>0</v>
      </c>
      <c r="BP214" s="18" t="str">
        <f t="shared" si="230"/>
        <v>郑永朝</v>
      </c>
      <c r="BQ214" s="26">
        <f t="shared" si="278"/>
        <v>2.7</v>
      </c>
      <c r="BR214" s="18" t="str">
        <f t="shared" si="231"/>
        <v>陈文惠</v>
      </c>
      <c r="BS214" s="26">
        <f t="shared" si="279"/>
        <v>0</v>
      </c>
      <c r="BT214" s="18" t="str">
        <f t="shared" si="232"/>
        <v>田友米</v>
      </c>
      <c r="BU214" s="26">
        <f t="shared" si="280"/>
        <v>0</v>
      </c>
      <c r="BV214" s="18">
        <f t="shared" si="233"/>
        <v>10</v>
      </c>
      <c r="BW214" s="18" t="str">
        <f t="shared" si="234"/>
        <v>向美娟</v>
      </c>
      <c r="BX214" s="26">
        <f t="shared" si="253"/>
        <v>0</v>
      </c>
      <c r="BY214" s="18" t="str">
        <f t="shared" si="235"/>
        <v>潘勇</v>
      </c>
      <c r="BZ214" s="26">
        <f t="shared" si="254"/>
        <v>4.5</v>
      </c>
      <c r="CA214" s="18" t="str">
        <f t="shared" si="236"/>
        <v>赵顺诚</v>
      </c>
      <c r="CB214" s="26">
        <f t="shared" si="255"/>
        <v>0</v>
      </c>
      <c r="CC214" s="18" t="str">
        <f t="shared" si="237"/>
        <v>王友春</v>
      </c>
      <c r="CD214" s="26">
        <f t="shared" si="256"/>
        <v>4.5</v>
      </c>
      <c r="CE214" s="18" t="str">
        <f t="shared" si="238"/>
        <v>陈文惠</v>
      </c>
      <c r="CF214" s="26">
        <f t="shared" si="257"/>
        <v>0</v>
      </c>
      <c r="CG214" s="18" t="str">
        <f t="shared" si="239"/>
        <v>田友米</v>
      </c>
      <c r="CH214" s="26">
        <f t="shared" si="258"/>
        <v>0</v>
      </c>
      <c r="CI214" s="18">
        <f t="shared" si="240"/>
        <v>10</v>
      </c>
      <c r="CJ214" s="18" t="str">
        <f t="shared" si="241"/>
        <v>向美娟</v>
      </c>
      <c r="CK214" s="26">
        <f t="shared" si="259"/>
        <v>0</v>
      </c>
      <c r="CL214" s="18" t="str">
        <f t="shared" si="242"/>
        <v>潘勇</v>
      </c>
      <c r="CM214" s="26">
        <f t="shared" si="260"/>
        <v>4.5</v>
      </c>
      <c r="CN214" s="18" t="str">
        <f t="shared" si="243"/>
        <v>赵顺诚</v>
      </c>
      <c r="CO214" s="26">
        <f t="shared" si="261"/>
        <v>0</v>
      </c>
      <c r="CP214" s="18" t="str">
        <f t="shared" si="244"/>
        <v>王友春</v>
      </c>
      <c r="CQ214" s="26">
        <f t="shared" si="262"/>
        <v>4.5</v>
      </c>
      <c r="CR214" s="18" t="str">
        <f t="shared" si="245"/>
        <v>陈文惠</v>
      </c>
      <c r="CS214" s="26">
        <f t="shared" si="263"/>
        <v>0</v>
      </c>
      <c r="CT214" s="18" t="str">
        <f t="shared" si="246"/>
        <v>田友米</v>
      </c>
      <c r="CU214" s="26">
        <f t="shared" si="264"/>
        <v>0</v>
      </c>
    </row>
    <row r="215" spans="1:99" s="2" customFormat="1" ht="15.75">
      <c r="A215" s="42" t="s">
        <v>946</v>
      </c>
      <c r="B215" s="40" t="s">
        <v>391</v>
      </c>
      <c r="C215" s="59" t="s">
        <v>44</v>
      </c>
      <c r="D215" s="9" t="s">
        <v>8</v>
      </c>
      <c r="E215" s="8" t="str">
        <f t="shared" si="194"/>
        <v/>
      </c>
      <c r="F215" s="9">
        <f t="shared" si="195"/>
        <v>0.2</v>
      </c>
      <c r="G215" s="10" t="str">
        <f t="shared" si="196"/>
        <v/>
      </c>
      <c r="H215" s="10">
        <f t="shared" si="197"/>
        <v>93</v>
      </c>
      <c r="I215" s="10">
        <f t="shared" si="198"/>
        <v>87</v>
      </c>
      <c r="J215" s="10">
        <f t="shared" si="199"/>
        <v>76</v>
      </c>
      <c r="K215" s="16">
        <f t="shared" si="200"/>
        <v>51.5</v>
      </c>
      <c r="L215" s="10">
        <f t="shared" si="201"/>
        <v>51</v>
      </c>
      <c r="M215" s="10">
        <f t="shared" si="202"/>
        <v>44</v>
      </c>
      <c r="N215" s="10">
        <f t="shared" si="203"/>
        <v>413</v>
      </c>
      <c r="O215" s="17" t="str">
        <f t="shared" si="204"/>
        <v/>
      </c>
      <c r="P215" s="18">
        <f>IF($D215="理科",IF(AND($N215&gt;=分数线!$C$2,$H215&gt;=分数线!$D$2),36,IF($H215&gt;=分数线!$D$2,18,0)),IF($D215="文科",IF(AND($N215&gt;=分数线!$C$3,$H215&gt;=分数线!$D$3),36,IF($H215&gt;=分数线!$D$3,18,0))))</f>
        <v>0</v>
      </c>
      <c r="Q215" s="18">
        <f>IF($D215="理科",IF(AND($N215&gt;=分数线!$C$2,I215&gt;=分数线!$E$2),36,IF(I215&gt;=分数线!$E$2,18,0)),IF($D215="文科",IF(AND($N215&gt;=分数线!$C$3,I215&gt;=分数线!$E$3),36,IF(I215&gt;=分数线!$E$3,18,0))))</f>
        <v>18</v>
      </c>
      <c r="R215" s="18">
        <f>IF($D215="理科",IF(AND($N215&gt;=分数线!$C$2,J215&gt;=分数线!$F$2),36,IF(J215&gt;=分数线!$F$2,18,0)),IF($D215="文科",IF(AND($N215&gt;=分数线!$C$3,J215&gt;=分数线!$F$3),36,IF(J215&gt;=分数线!$F$3,18,0))))</f>
        <v>0</v>
      </c>
      <c r="S215" s="18">
        <f>IF($D215="理科",IF(AND($N215&gt;=分数线!$C$2,K215&gt;=分数线!$G$2),36,IF(K215&gt;=分数线!$G$2,18,0)),IF($D215="文科",IF(AND($N215&gt;=分数线!$C$3,K215&gt;=分数线!$G$3),36,IF(K215&gt;=分数线!$G$3,18,0))))</f>
        <v>18</v>
      </c>
      <c r="T215" s="18">
        <f>IF($D215="理科",IF(AND($N215&gt;=分数线!$C$2,L215&gt;=分数线!$H$2),36,IF(L215&gt;=分数线!$H$2,18,0)),IF($D215="文科",IF(AND($N215&gt;=分数线!$C$3,L215&gt;=分数线!$H$3),36,IF(L215&gt;=分数线!$H$3,18,0))))</f>
        <v>0</v>
      </c>
      <c r="U215" s="18">
        <f>IF($D215="理科",IF(AND($N215&gt;=分数线!$C$2,M215&gt;=分数线!$I$2),36,IF(M215&gt;=分数线!$I$2,18,0)),IF($D215="文科",IF(AND($N215&gt;=分数线!$C$3,M215&gt;=分数线!$I$3),36,IF(M215&gt;=分数线!$I$3,18,0))))</f>
        <v>0</v>
      </c>
      <c r="V215" s="18">
        <f t="shared" si="205"/>
        <v>1</v>
      </c>
      <c r="W215" s="18" t="str">
        <f t="shared" si="206"/>
        <v>叶屏</v>
      </c>
      <c r="X215" s="26">
        <f t="shared" si="247"/>
        <v>0</v>
      </c>
      <c r="Y215" s="18" t="str">
        <f t="shared" si="207"/>
        <v>余玉红</v>
      </c>
      <c r="Z215" s="26">
        <f t="shared" si="248"/>
        <v>1.8</v>
      </c>
      <c r="AA215" s="18" t="str">
        <f t="shared" si="208"/>
        <v>胡昌燕</v>
      </c>
      <c r="AB215" s="26">
        <f t="shared" si="265"/>
        <v>0</v>
      </c>
      <c r="AC215" s="18" t="str">
        <f t="shared" si="209"/>
        <v>郑永朝</v>
      </c>
      <c r="AD215" s="26">
        <f t="shared" si="266"/>
        <v>1.8</v>
      </c>
      <c r="AE215" s="18" t="str">
        <f t="shared" si="210"/>
        <v>叶仁群</v>
      </c>
      <c r="AF215" s="26">
        <f t="shared" si="267"/>
        <v>0</v>
      </c>
      <c r="AG215" s="18" t="str">
        <f t="shared" si="211"/>
        <v>辜英琼</v>
      </c>
      <c r="AH215" s="26">
        <f t="shared" si="268"/>
        <v>0</v>
      </c>
      <c r="AI215" s="18" t="str">
        <f t="shared" si="212"/>
        <v>11</v>
      </c>
      <c r="AJ215" s="18" t="str">
        <f t="shared" si="213"/>
        <v>张玉婷</v>
      </c>
      <c r="AK215" s="26">
        <f t="shared" si="249"/>
        <v>0</v>
      </c>
      <c r="AL215" s="18" t="str">
        <f t="shared" si="214"/>
        <v>胡付松</v>
      </c>
      <c r="AM215" s="26">
        <f t="shared" si="250"/>
        <v>1.8</v>
      </c>
      <c r="AN215" s="18" t="str">
        <f t="shared" si="215"/>
        <v>向翠琳</v>
      </c>
      <c r="AO215" s="26">
        <f t="shared" si="269"/>
        <v>0</v>
      </c>
      <c r="AP215" s="18" t="str">
        <f t="shared" si="216"/>
        <v>郑永朝</v>
      </c>
      <c r="AQ215" s="26">
        <f t="shared" si="270"/>
        <v>1.8</v>
      </c>
      <c r="AR215" s="18" t="str">
        <f t="shared" si="217"/>
        <v>叶仁群</v>
      </c>
      <c r="AS215" s="26">
        <f t="shared" si="271"/>
        <v>0</v>
      </c>
      <c r="AT215" s="18" t="str">
        <f t="shared" si="218"/>
        <v>辜英琼</v>
      </c>
      <c r="AU215" s="26">
        <f t="shared" si="272"/>
        <v>0</v>
      </c>
      <c r="AV215" s="18" t="str">
        <f t="shared" si="219"/>
        <v>11</v>
      </c>
      <c r="AW215" s="18" t="str">
        <f t="shared" si="220"/>
        <v>张玉婷</v>
      </c>
      <c r="AX215" s="26">
        <f t="shared" si="251"/>
        <v>0</v>
      </c>
      <c r="AY215" s="18" t="str">
        <f t="shared" si="221"/>
        <v>胡付松</v>
      </c>
      <c r="AZ215" s="26">
        <f t="shared" si="281"/>
        <v>2.6999999999999997</v>
      </c>
      <c r="BA215" s="18" t="str">
        <f t="shared" si="222"/>
        <v>程长寿</v>
      </c>
      <c r="BB215" s="26">
        <f t="shared" si="273"/>
        <v>0</v>
      </c>
      <c r="BC215" s="18" t="str">
        <f t="shared" si="223"/>
        <v>郑永朝</v>
      </c>
      <c r="BD215" s="26">
        <f t="shared" si="274"/>
        <v>2.7</v>
      </c>
      <c r="BE215" s="18" t="str">
        <f t="shared" si="224"/>
        <v>叶仁群</v>
      </c>
      <c r="BF215" s="26">
        <f t="shared" si="275"/>
        <v>0</v>
      </c>
      <c r="BG215" s="18" t="str">
        <f t="shared" si="225"/>
        <v>杨建</v>
      </c>
      <c r="BH215" s="26">
        <f t="shared" si="276"/>
        <v>0</v>
      </c>
      <c r="BI215" s="18">
        <f t="shared" si="226"/>
        <v>11</v>
      </c>
      <c r="BJ215" s="18" t="str">
        <f t="shared" si="227"/>
        <v>张玉婷</v>
      </c>
      <c r="BK215" s="26">
        <f t="shared" si="252"/>
        <v>0</v>
      </c>
      <c r="BL215" s="18" t="str">
        <f t="shared" si="228"/>
        <v>胡付松</v>
      </c>
      <c r="BM215" s="26">
        <f t="shared" si="282"/>
        <v>2.6999999999999997</v>
      </c>
      <c r="BN215" s="18" t="str">
        <f t="shared" si="229"/>
        <v>程长寿</v>
      </c>
      <c r="BO215" s="26">
        <f t="shared" si="277"/>
        <v>0</v>
      </c>
      <c r="BP215" s="18" t="str">
        <f t="shared" si="230"/>
        <v>郑永朝</v>
      </c>
      <c r="BQ215" s="26">
        <f t="shared" si="278"/>
        <v>2.7</v>
      </c>
      <c r="BR215" s="18" t="str">
        <f t="shared" si="231"/>
        <v>叶仁群</v>
      </c>
      <c r="BS215" s="26">
        <f t="shared" si="279"/>
        <v>0</v>
      </c>
      <c r="BT215" s="18" t="str">
        <f t="shared" si="232"/>
        <v>田友米</v>
      </c>
      <c r="BU215" s="26">
        <f t="shared" si="280"/>
        <v>0</v>
      </c>
      <c r="BV215" s="18">
        <f t="shared" si="233"/>
        <v>11</v>
      </c>
      <c r="BW215" s="18" t="str">
        <f t="shared" si="234"/>
        <v>张玉婷</v>
      </c>
      <c r="BX215" s="26">
        <f t="shared" si="253"/>
        <v>0</v>
      </c>
      <c r="BY215" s="18" t="str">
        <f t="shared" si="235"/>
        <v>胡付松</v>
      </c>
      <c r="BZ215" s="26">
        <f t="shared" si="254"/>
        <v>4.5</v>
      </c>
      <c r="CA215" s="18" t="str">
        <f t="shared" si="236"/>
        <v>程长寿</v>
      </c>
      <c r="CB215" s="26">
        <f t="shared" si="255"/>
        <v>0</v>
      </c>
      <c r="CC215" s="18" t="str">
        <f t="shared" si="237"/>
        <v>王友春</v>
      </c>
      <c r="CD215" s="26">
        <f t="shared" si="256"/>
        <v>4.5</v>
      </c>
      <c r="CE215" s="18" t="str">
        <f t="shared" si="238"/>
        <v>叶仁群</v>
      </c>
      <c r="CF215" s="26">
        <f t="shared" si="257"/>
        <v>0</v>
      </c>
      <c r="CG215" s="18" t="str">
        <f t="shared" si="239"/>
        <v>田友米</v>
      </c>
      <c r="CH215" s="26">
        <f t="shared" si="258"/>
        <v>0</v>
      </c>
      <c r="CI215" s="18">
        <f t="shared" si="240"/>
        <v>11</v>
      </c>
      <c r="CJ215" s="18" t="str">
        <f t="shared" si="241"/>
        <v>张玉婷</v>
      </c>
      <c r="CK215" s="26">
        <f t="shared" si="259"/>
        <v>0</v>
      </c>
      <c r="CL215" s="18" t="str">
        <f t="shared" si="242"/>
        <v>胡付松</v>
      </c>
      <c r="CM215" s="26">
        <f t="shared" si="260"/>
        <v>4.5</v>
      </c>
      <c r="CN215" s="18" t="str">
        <f t="shared" si="243"/>
        <v>程长寿</v>
      </c>
      <c r="CO215" s="26">
        <f t="shared" si="261"/>
        <v>0</v>
      </c>
      <c r="CP215" s="18" t="str">
        <f t="shared" si="244"/>
        <v>王友春</v>
      </c>
      <c r="CQ215" s="26">
        <f t="shared" si="262"/>
        <v>4.5</v>
      </c>
      <c r="CR215" s="18" t="str">
        <f t="shared" si="245"/>
        <v>叶仁群</v>
      </c>
      <c r="CS215" s="26">
        <f t="shared" si="263"/>
        <v>0</v>
      </c>
      <c r="CT215" s="18" t="str">
        <f t="shared" si="246"/>
        <v>田友米</v>
      </c>
      <c r="CU215" s="26">
        <f t="shared" si="264"/>
        <v>0</v>
      </c>
    </row>
    <row r="216" spans="1:99" s="2" customFormat="1" ht="15.75">
      <c r="A216" s="42" t="s">
        <v>947</v>
      </c>
      <c r="B216" s="40" t="s">
        <v>392</v>
      </c>
      <c r="C216" s="59" t="s">
        <v>44</v>
      </c>
      <c r="D216" s="9" t="s">
        <v>8</v>
      </c>
      <c r="E216" s="8" t="str">
        <f t="shared" si="194"/>
        <v/>
      </c>
      <c r="F216" s="9">
        <f t="shared" si="195"/>
        <v>1</v>
      </c>
      <c r="G216" s="10" t="str">
        <f t="shared" si="196"/>
        <v/>
      </c>
      <c r="H216" s="10">
        <f t="shared" si="197"/>
        <v>99</v>
      </c>
      <c r="I216" s="10">
        <f t="shared" si="198"/>
        <v>66</v>
      </c>
      <c r="J216" s="10">
        <f t="shared" si="199"/>
        <v>97</v>
      </c>
      <c r="K216" s="16">
        <f t="shared" si="200"/>
        <v>47</v>
      </c>
      <c r="L216" s="10">
        <f t="shared" si="201"/>
        <v>51</v>
      </c>
      <c r="M216" s="10">
        <f t="shared" si="202"/>
        <v>51.5</v>
      </c>
      <c r="N216" s="10">
        <f t="shared" si="203"/>
        <v>412</v>
      </c>
      <c r="O216" s="17" t="str">
        <f t="shared" si="204"/>
        <v/>
      </c>
      <c r="P216" s="18">
        <f>IF($D216="理科",IF(AND($N216&gt;=分数线!$C$2,$H216&gt;=分数线!$D$2),36,IF($H216&gt;=分数线!$D$2,18,0)),IF($D216="文科",IF(AND($N216&gt;=分数线!$C$3,$H216&gt;=分数线!$D$3),36,IF($H216&gt;=分数线!$D$3,18,0))))</f>
        <v>0</v>
      </c>
      <c r="Q216" s="18">
        <f>IF($D216="理科",IF(AND($N216&gt;=分数线!$C$2,I216&gt;=分数线!$E$2),36,IF(I216&gt;=分数线!$E$2,18,0)),IF($D216="文科",IF(AND($N216&gt;=分数线!$C$3,I216&gt;=分数线!$E$3),36,IF(I216&gt;=分数线!$E$3,18,0))))</f>
        <v>0</v>
      </c>
      <c r="R216" s="18">
        <f>IF($D216="理科",IF(AND($N216&gt;=分数线!$C$2,J216&gt;=分数线!$F$2),36,IF(J216&gt;=分数线!$F$2,18,0)),IF($D216="文科",IF(AND($N216&gt;=分数线!$C$3,J216&gt;=分数线!$F$3),36,IF(J216&gt;=分数线!$F$3,18,0))))</f>
        <v>18</v>
      </c>
      <c r="S216" s="18">
        <f>IF($D216="理科",IF(AND($N216&gt;=分数线!$C$2,K216&gt;=分数线!$G$2),36,IF(K216&gt;=分数线!$G$2,18,0)),IF($D216="文科",IF(AND($N216&gt;=分数线!$C$3,K216&gt;=分数线!$G$3),36,IF(K216&gt;=分数线!$G$3,18,0))))</f>
        <v>0</v>
      </c>
      <c r="T216" s="18">
        <f>IF($D216="理科",IF(AND($N216&gt;=分数线!$C$2,L216&gt;=分数线!$H$2),36,IF(L216&gt;=分数线!$H$2,18,0)),IF($D216="文科",IF(AND($N216&gt;=分数线!$C$3,L216&gt;=分数线!$H$3),36,IF(L216&gt;=分数线!$H$3,18,0))))</f>
        <v>0</v>
      </c>
      <c r="U216" s="18">
        <f>IF($D216="理科",IF(AND($N216&gt;=分数线!$C$2,M216&gt;=分数线!$I$2),36,IF(M216&gt;=分数线!$I$2,18,0)),IF($D216="文科",IF(AND($N216&gt;=分数线!$C$3,M216&gt;=分数线!$I$3),36,IF(M216&gt;=分数线!$I$3,18,0))))</f>
        <v>0</v>
      </c>
      <c r="V216" s="18">
        <f t="shared" si="205"/>
        <v>11</v>
      </c>
      <c r="W216" s="18" t="str">
        <f t="shared" si="206"/>
        <v>张玉婷</v>
      </c>
      <c r="X216" s="26">
        <f t="shared" si="247"/>
        <v>0</v>
      </c>
      <c r="Y216" s="18" t="str">
        <f t="shared" si="207"/>
        <v>胡付松</v>
      </c>
      <c r="Z216" s="26">
        <f t="shared" si="248"/>
        <v>0</v>
      </c>
      <c r="AA216" s="18" t="str">
        <f t="shared" si="208"/>
        <v>程长寿</v>
      </c>
      <c r="AB216" s="26">
        <f t="shared" si="265"/>
        <v>1.8</v>
      </c>
      <c r="AC216" s="18" t="str">
        <f t="shared" si="209"/>
        <v>郑永朝</v>
      </c>
      <c r="AD216" s="26">
        <f t="shared" si="266"/>
        <v>0</v>
      </c>
      <c r="AE216" s="18" t="str">
        <f t="shared" si="210"/>
        <v>叶仁群</v>
      </c>
      <c r="AF216" s="26">
        <f t="shared" si="267"/>
        <v>0</v>
      </c>
      <c r="AG216" s="18" t="str">
        <f t="shared" si="211"/>
        <v>辜英琼</v>
      </c>
      <c r="AH216" s="26">
        <f t="shared" si="268"/>
        <v>0</v>
      </c>
      <c r="AI216" s="18" t="str">
        <f t="shared" si="212"/>
        <v>11</v>
      </c>
      <c r="AJ216" s="18" t="str">
        <f t="shared" si="213"/>
        <v>张玉婷</v>
      </c>
      <c r="AK216" s="26">
        <f t="shared" si="249"/>
        <v>0</v>
      </c>
      <c r="AL216" s="18" t="str">
        <f t="shared" si="214"/>
        <v>胡付松</v>
      </c>
      <c r="AM216" s="26">
        <f t="shared" si="250"/>
        <v>0</v>
      </c>
      <c r="AN216" s="18" t="str">
        <f t="shared" si="215"/>
        <v>程长寿</v>
      </c>
      <c r="AO216" s="26">
        <f t="shared" si="269"/>
        <v>1.8</v>
      </c>
      <c r="AP216" s="18" t="str">
        <f t="shared" si="216"/>
        <v>郑永朝</v>
      </c>
      <c r="AQ216" s="26">
        <f t="shared" si="270"/>
        <v>0</v>
      </c>
      <c r="AR216" s="18" t="str">
        <f t="shared" si="217"/>
        <v>叶仁群</v>
      </c>
      <c r="AS216" s="26">
        <f t="shared" si="271"/>
        <v>0</v>
      </c>
      <c r="AT216" s="18" t="str">
        <f t="shared" si="218"/>
        <v>辜英琼</v>
      </c>
      <c r="AU216" s="26">
        <f t="shared" si="272"/>
        <v>0</v>
      </c>
      <c r="AV216" s="18" t="str">
        <f t="shared" si="219"/>
        <v>11</v>
      </c>
      <c r="AW216" s="18" t="str">
        <f t="shared" si="220"/>
        <v>张玉婷</v>
      </c>
      <c r="AX216" s="26">
        <f t="shared" si="251"/>
        <v>0</v>
      </c>
      <c r="AY216" s="18" t="str">
        <f t="shared" si="221"/>
        <v>胡付松</v>
      </c>
      <c r="AZ216" s="26">
        <f t="shared" si="281"/>
        <v>0</v>
      </c>
      <c r="BA216" s="18" t="str">
        <f t="shared" si="222"/>
        <v>程长寿</v>
      </c>
      <c r="BB216" s="26">
        <f t="shared" si="273"/>
        <v>2.7</v>
      </c>
      <c r="BC216" s="18" t="str">
        <f t="shared" si="223"/>
        <v>郑永朝</v>
      </c>
      <c r="BD216" s="26">
        <f t="shared" si="274"/>
        <v>0</v>
      </c>
      <c r="BE216" s="18" t="str">
        <f t="shared" si="224"/>
        <v>叶仁群</v>
      </c>
      <c r="BF216" s="26">
        <f t="shared" si="275"/>
        <v>0</v>
      </c>
      <c r="BG216" s="18" t="str">
        <f t="shared" si="225"/>
        <v>杨建</v>
      </c>
      <c r="BH216" s="26">
        <f t="shared" si="276"/>
        <v>0</v>
      </c>
      <c r="BI216" s="18">
        <f t="shared" si="226"/>
        <v>11</v>
      </c>
      <c r="BJ216" s="18" t="str">
        <f t="shared" si="227"/>
        <v>张玉婷</v>
      </c>
      <c r="BK216" s="26">
        <f t="shared" si="252"/>
        <v>0</v>
      </c>
      <c r="BL216" s="18" t="str">
        <f t="shared" si="228"/>
        <v>胡付松</v>
      </c>
      <c r="BM216" s="26">
        <f t="shared" si="282"/>
        <v>0</v>
      </c>
      <c r="BN216" s="18" t="str">
        <f t="shared" si="229"/>
        <v>程长寿</v>
      </c>
      <c r="BO216" s="26">
        <f t="shared" si="277"/>
        <v>2.7</v>
      </c>
      <c r="BP216" s="18" t="str">
        <f t="shared" si="230"/>
        <v>郑永朝</v>
      </c>
      <c r="BQ216" s="26">
        <f t="shared" si="278"/>
        <v>0</v>
      </c>
      <c r="BR216" s="18" t="str">
        <f t="shared" si="231"/>
        <v>叶仁群</v>
      </c>
      <c r="BS216" s="26">
        <f t="shared" si="279"/>
        <v>0</v>
      </c>
      <c r="BT216" s="18" t="str">
        <f t="shared" si="232"/>
        <v>田友米</v>
      </c>
      <c r="BU216" s="26">
        <f t="shared" si="280"/>
        <v>0</v>
      </c>
      <c r="BV216" s="18">
        <f t="shared" si="233"/>
        <v>11</v>
      </c>
      <c r="BW216" s="18" t="str">
        <f t="shared" si="234"/>
        <v>张玉婷</v>
      </c>
      <c r="BX216" s="26">
        <f t="shared" si="253"/>
        <v>0</v>
      </c>
      <c r="BY216" s="18" t="str">
        <f t="shared" si="235"/>
        <v>胡付松</v>
      </c>
      <c r="BZ216" s="26">
        <f t="shared" si="254"/>
        <v>0</v>
      </c>
      <c r="CA216" s="18" t="str">
        <f t="shared" si="236"/>
        <v>程长寿</v>
      </c>
      <c r="CB216" s="26">
        <f t="shared" si="255"/>
        <v>4.5</v>
      </c>
      <c r="CC216" s="18" t="str">
        <f t="shared" si="237"/>
        <v>王友春</v>
      </c>
      <c r="CD216" s="26">
        <f t="shared" si="256"/>
        <v>0</v>
      </c>
      <c r="CE216" s="18" t="str">
        <f t="shared" si="238"/>
        <v>叶仁群</v>
      </c>
      <c r="CF216" s="26">
        <f t="shared" si="257"/>
        <v>0</v>
      </c>
      <c r="CG216" s="18" t="str">
        <f t="shared" si="239"/>
        <v>田友米</v>
      </c>
      <c r="CH216" s="26">
        <f t="shared" si="258"/>
        <v>0</v>
      </c>
      <c r="CI216" s="18">
        <f t="shared" si="240"/>
        <v>11</v>
      </c>
      <c r="CJ216" s="18" t="str">
        <f t="shared" si="241"/>
        <v>张玉婷</v>
      </c>
      <c r="CK216" s="26">
        <f t="shared" si="259"/>
        <v>0</v>
      </c>
      <c r="CL216" s="18" t="str">
        <f t="shared" si="242"/>
        <v>胡付松</v>
      </c>
      <c r="CM216" s="26">
        <f t="shared" si="260"/>
        <v>0</v>
      </c>
      <c r="CN216" s="18" t="str">
        <f t="shared" si="243"/>
        <v>程长寿</v>
      </c>
      <c r="CO216" s="26">
        <f t="shared" si="261"/>
        <v>4.5</v>
      </c>
      <c r="CP216" s="18" t="str">
        <f t="shared" si="244"/>
        <v>王友春</v>
      </c>
      <c r="CQ216" s="26">
        <f t="shared" si="262"/>
        <v>0</v>
      </c>
      <c r="CR216" s="18" t="str">
        <f t="shared" si="245"/>
        <v>叶仁群</v>
      </c>
      <c r="CS216" s="26">
        <f t="shared" si="263"/>
        <v>0</v>
      </c>
      <c r="CT216" s="18" t="str">
        <f t="shared" si="246"/>
        <v>田友米</v>
      </c>
      <c r="CU216" s="26">
        <f t="shared" si="264"/>
        <v>0</v>
      </c>
    </row>
    <row r="217" spans="1:99" s="2" customFormat="1" ht="15.75">
      <c r="A217" s="42" t="s">
        <v>948</v>
      </c>
      <c r="B217" s="40" t="s">
        <v>393</v>
      </c>
      <c r="C217" s="59" t="s">
        <v>44</v>
      </c>
      <c r="D217" s="9" t="s">
        <v>8</v>
      </c>
      <c r="E217" s="8" t="str">
        <f t="shared" ref="E217:E280" si="283">IF((VLOOKUP(B217,basicdata,4,FALSE))=0,"",VLOOKUP(B217,basicdata,4,FALSE))</f>
        <v/>
      </c>
      <c r="F217" s="9">
        <f t="shared" ref="F217:F280" si="284">IF((VLOOKUP(B217,basicdata,5,FALSE))=0,"",VLOOKUP(B217,basicdata,5,FALSE))</f>
        <v>0.2</v>
      </c>
      <c r="G217" s="10" t="str">
        <f t="shared" ref="G217:G280" si="285">IF((VLOOKUP(B217,basicdata,6,FALSE))=0,"",VLOOKUP(B217,basicdata,6,FALSE))</f>
        <v/>
      </c>
      <c r="H217" s="10">
        <f t="shared" ref="H217:H280" si="286">VLOOKUP(B217,basicdata,7,FALSE)</f>
        <v>97</v>
      </c>
      <c r="I217" s="10">
        <f t="shared" ref="I217:I280" si="287">VLOOKUP(B217,basicdata,8,FALSE)</f>
        <v>87</v>
      </c>
      <c r="J217" s="10">
        <f t="shared" ref="J217:J280" si="288">VLOOKUP(B217,basicdata,9,FALSE)</f>
        <v>82</v>
      </c>
      <c r="K217" s="16">
        <f t="shared" ref="K217:K280" si="289">VLOOKUP(B217,basicdata,10,FALSE)</f>
        <v>19.5</v>
      </c>
      <c r="L217" s="10">
        <f t="shared" ref="L217:L280" si="290">VLOOKUP(B217,basicdata,11,FALSE)</f>
        <v>53</v>
      </c>
      <c r="M217" s="10">
        <f t="shared" ref="M217:M280" si="291">VLOOKUP(B217,basicdata,12,FALSE)</f>
        <v>73.5</v>
      </c>
      <c r="N217" s="10">
        <f t="shared" ref="N217:N280" si="292">VLOOKUP(B217,basicdata,13,FALSE)</f>
        <v>412</v>
      </c>
      <c r="O217" s="17" t="str">
        <f t="shared" ref="O217:O280" si="293">IF((VLOOKUP(B217,basicdata,14,FALSE))=0,"",VLOOKUP(B217,basicdata,14,FALSE))</f>
        <v/>
      </c>
      <c r="P217" s="18">
        <f>IF($D217="理科",IF(AND($N217&gt;=分数线!$C$2,$H217&gt;=分数线!$D$2),36,IF($H217&gt;=分数线!$D$2,18,0)),IF($D217="文科",IF(AND($N217&gt;=分数线!$C$3,$H217&gt;=分数线!$D$3),36,IF($H217&gt;=分数线!$D$3,18,0))))</f>
        <v>0</v>
      </c>
      <c r="Q217" s="18">
        <f>IF($D217="理科",IF(AND($N217&gt;=分数线!$C$2,I217&gt;=分数线!$E$2),36,IF(I217&gt;=分数线!$E$2,18,0)),IF($D217="文科",IF(AND($N217&gt;=分数线!$C$3,I217&gt;=分数线!$E$3),36,IF(I217&gt;=分数线!$E$3,18,0))))</f>
        <v>18</v>
      </c>
      <c r="R217" s="18">
        <f>IF($D217="理科",IF(AND($N217&gt;=分数线!$C$2,J217&gt;=分数线!$F$2),36,IF(J217&gt;=分数线!$F$2,18,0)),IF($D217="文科",IF(AND($N217&gt;=分数线!$C$3,J217&gt;=分数线!$F$3),36,IF(J217&gt;=分数线!$F$3,18,0))))</f>
        <v>0</v>
      </c>
      <c r="S217" s="18">
        <f>IF($D217="理科",IF(AND($N217&gt;=分数线!$C$2,K217&gt;=分数线!$G$2),36,IF(K217&gt;=分数线!$G$2,18,0)),IF($D217="文科",IF(AND($N217&gt;=分数线!$C$3,K217&gt;=分数线!$G$3),36,IF(K217&gt;=分数线!$G$3,18,0))))</f>
        <v>0</v>
      </c>
      <c r="T217" s="18">
        <f>IF($D217="理科",IF(AND($N217&gt;=分数线!$C$2,L217&gt;=分数线!$H$2),36,IF(L217&gt;=分数线!$H$2,18,0)),IF($D217="文科",IF(AND($N217&gt;=分数线!$C$3,L217&gt;=分数线!$H$3),36,IF(L217&gt;=分数线!$H$3,18,0))))</f>
        <v>0</v>
      </c>
      <c r="U217" s="18">
        <f>IF($D217="理科",IF(AND($N217&gt;=分数线!$C$2,M217&gt;=分数线!$I$2),36,IF(M217&gt;=分数线!$I$2,18,0)),IF($D217="文科",IF(AND($N217&gt;=分数线!$C$3,M217&gt;=分数线!$I$3),36,IF(M217&gt;=分数线!$I$3,18,0))))</f>
        <v>18</v>
      </c>
      <c r="V217" s="18">
        <f t="shared" ref="V217:V280" si="294">VLOOKUP($B217,basicdata,19,FALSE)</f>
        <v>2</v>
      </c>
      <c r="W217" s="18" t="str">
        <f t="shared" ref="W217:W280" si="295">VLOOKUP($B217,basicdata,20,FALSE)</f>
        <v>阙丽萍</v>
      </c>
      <c r="X217" s="26">
        <f t="shared" si="247"/>
        <v>0</v>
      </c>
      <c r="Y217" s="18" t="str">
        <f t="shared" ref="Y217:Y280" si="296">VLOOKUP($B217,basicdata,22,FALSE)</f>
        <v>李乔军</v>
      </c>
      <c r="Z217" s="26">
        <f t="shared" si="248"/>
        <v>1.8</v>
      </c>
      <c r="AA217" s="18" t="str">
        <f t="shared" ref="AA217:AA280" si="297">VLOOKUP($B217,basicdata,24,FALSE)</f>
        <v>赵顺诚</v>
      </c>
      <c r="AB217" s="26">
        <f t="shared" si="265"/>
        <v>0</v>
      </c>
      <c r="AC217" s="18" t="str">
        <f t="shared" ref="AC217:AC280" si="298">VLOOKUP($B217,basicdata,26,FALSE)</f>
        <v>郑永朝</v>
      </c>
      <c r="AD217" s="26">
        <f t="shared" si="266"/>
        <v>0</v>
      </c>
      <c r="AE217" s="18" t="str">
        <f t="shared" ref="AE217:AE280" si="299">VLOOKUP($B217,basicdata,28,FALSE)</f>
        <v>叶仁群</v>
      </c>
      <c r="AF217" s="26">
        <f t="shared" si="267"/>
        <v>0</v>
      </c>
      <c r="AG217" s="18" t="str">
        <f t="shared" ref="AG217:AG280" si="300">VLOOKUP($B217,basicdata,30,FALSE)</f>
        <v>辜英琼</v>
      </c>
      <c r="AH217" s="26">
        <f t="shared" si="268"/>
        <v>1.8</v>
      </c>
      <c r="AI217" s="18" t="str">
        <f t="shared" ref="AI217:AI280" si="301">VLOOKUP($B217,basicdata,32,FALSE)</f>
        <v>11</v>
      </c>
      <c r="AJ217" s="18" t="str">
        <f t="shared" ref="AJ217:AJ280" si="302">VLOOKUP($B217,basicdata,33,FALSE)</f>
        <v>张玉婷</v>
      </c>
      <c r="AK217" s="26">
        <f t="shared" si="249"/>
        <v>0</v>
      </c>
      <c r="AL217" s="18" t="str">
        <f t="shared" ref="AL217:AL280" si="303">VLOOKUP($B217,basicdata,35,FALSE)</f>
        <v>胡付松</v>
      </c>
      <c r="AM217" s="26">
        <f t="shared" si="250"/>
        <v>1.8</v>
      </c>
      <c r="AN217" s="18" t="str">
        <f t="shared" ref="AN217:AN280" si="304">VLOOKUP($B217,basicdata,37,FALSE)</f>
        <v>聂艳梅</v>
      </c>
      <c r="AO217" s="26">
        <f t="shared" si="269"/>
        <v>0</v>
      </c>
      <c r="AP217" s="18" t="str">
        <f t="shared" ref="AP217:AP280" si="305">VLOOKUP($B217,basicdata,39,FALSE)</f>
        <v>郑永朝</v>
      </c>
      <c r="AQ217" s="26">
        <f t="shared" si="270"/>
        <v>0</v>
      </c>
      <c r="AR217" s="18" t="str">
        <f t="shared" ref="AR217:AR280" si="306">VLOOKUP($B217,basicdata,41,FALSE)</f>
        <v>叶仁群</v>
      </c>
      <c r="AS217" s="26">
        <f t="shared" si="271"/>
        <v>0</v>
      </c>
      <c r="AT217" s="18" t="str">
        <f t="shared" ref="AT217:AT280" si="307">VLOOKUP($B217,basicdata,43,FALSE)</f>
        <v>辜英琼</v>
      </c>
      <c r="AU217" s="26">
        <f t="shared" si="272"/>
        <v>1.8</v>
      </c>
      <c r="AV217" s="18" t="str">
        <f t="shared" ref="AV217:AV280" si="308">VLOOKUP($B217,basicdata,45,FALSE)</f>
        <v>11</v>
      </c>
      <c r="AW217" s="18" t="str">
        <f t="shared" ref="AW217:AW280" si="309">VLOOKUP($B217,basicdata,46,FALSE)</f>
        <v>张玉婷</v>
      </c>
      <c r="AX217" s="26">
        <f t="shared" si="251"/>
        <v>0</v>
      </c>
      <c r="AY217" s="18" t="str">
        <f t="shared" ref="AY217:AY280" si="310">VLOOKUP($B217,basicdata,48,FALSE)</f>
        <v>胡付松</v>
      </c>
      <c r="AZ217" s="26">
        <f t="shared" si="281"/>
        <v>2.6999999999999997</v>
      </c>
      <c r="BA217" s="18" t="str">
        <f t="shared" ref="BA217:BA280" si="311">VLOOKUP($B217,basicdata,50,FALSE)</f>
        <v>程长寿</v>
      </c>
      <c r="BB217" s="26">
        <f t="shared" si="273"/>
        <v>0</v>
      </c>
      <c r="BC217" s="18" t="str">
        <f t="shared" ref="BC217:BC280" si="312">VLOOKUP($B217,basicdata,52,FALSE)</f>
        <v>郑永朝</v>
      </c>
      <c r="BD217" s="26">
        <f t="shared" si="274"/>
        <v>0</v>
      </c>
      <c r="BE217" s="18" t="str">
        <f t="shared" ref="BE217:BE280" si="313">VLOOKUP($B217,basicdata,54,FALSE)</f>
        <v>叶仁群</v>
      </c>
      <c r="BF217" s="26">
        <f t="shared" si="275"/>
        <v>0</v>
      </c>
      <c r="BG217" s="18" t="str">
        <f t="shared" ref="BG217:BG280" si="314">VLOOKUP($B217,basicdata,56,FALSE)</f>
        <v>杨建</v>
      </c>
      <c r="BH217" s="26">
        <f t="shared" si="276"/>
        <v>2.7</v>
      </c>
      <c r="BI217" s="18">
        <f t="shared" ref="BI217:BI280" si="315">VLOOKUP($B217,basicdata,58,FALSE)</f>
        <v>11</v>
      </c>
      <c r="BJ217" s="18" t="str">
        <f t="shared" ref="BJ217:BJ280" si="316">VLOOKUP($B217,basicdata,59,FALSE)</f>
        <v>张玉婷</v>
      </c>
      <c r="BK217" s="26">
        <f t="shared" si="252"/>
        <v>0</v>
      </c>
      <c r="BL217" s="18" t="str">
        <f t="shared" ref="BL217:BL280" si="317">VLOOKUP($B217,basicdata,61,FALSE)</f>
        <v>胡付松</v>
      </c>
      <c r="BM217" s="26">
        <f t="shared" si="282"/>
        <v>2.6999999999999997</v>
      </c>
      <c r="BN217" s="18" t="str">
        <f t="shared" ref="BN217:BN280" si="318">VLOOKUP($B217,basicdata,63,FALSE)</f>
        <v>程长寿</v>
      </c>
      <c r="BO217" s="26">
        <f t="shared" si="277"/>
        <v>0</v>
      </c>
      <c r="BP217" s="18" t="str">
        <f t="shared" ref="BP217:BP280" si="319">VLOOKUP($B217,basicdata,65,FALSE)</f>
        <v>郑永朝</v>
      </c>
      <c r="BQ217" s="26">
        <f t="shared" si="278"/>
        <v>0</v>
      </c>
      <c r="BR217" s="18" t="str">
        <f t="shared" ref="BR217:BR280" si="320">VLOOKUP($B217,basicdata,67,FALSE)</f>
        <v>叶仁群</v>
      </c>
      <c r="BS217" s="26">
        <f t="shared" si="279"/>
        <v>0</v>
      </c>
      <c r="BT217" s="18" t="str">
        <f t="shared" ref="BT217:BT280" si="321">VLOOKUP($B217,basicdata,69,FALSE)</f>
        <v>田友米</v>
      </c>
      <c r="BU217" s="26">
        <f t="shared" si="280"/>
        <v>2.7</v>
      </c>
      <c r="BV217" s="18">
        <f t="shared" ref="BV217:BV280" si="322">VLOOKUP($B217,basicdata,71,FALSE)</f>
        <v>11</v>
      </c>
      <c r="BW217" s="18" t="str">
        <f t="shared" ref="BW217:BW280" si="323">VLOOKUP($B217,basicdata,72,FALSE)</f>
        <v>张玉婷</v>
      </c>
      <c r="BX217" s="26">
        <f t="shared" si="253"/>
        <v>0</v>
      </c>
      <c r="BY217" s="18" t="str">
        <f t="shared" ref="BY217:BY280" si="324">VLOOKUP($B217,basicdata,74,FALSE)</f>
        <v>胡付松</v>
      </c>
      <c r="BZ217" s="26">
        <f t="shared" si="254"/>
        <v>4.5</v>
      </c>
      <c r="CA217" s="18" t="str">
        <f t="shared" ref="CA217:CA280" si="325">VLOOKUP($B217,basicdata,76,FALSE)</f>
        <v>程长寿</v>
      </c>
      <c r="CB217" s="26">
        <f t="shared" si="255"/>
        <v>0</v>
      </c>
      <c r="CC217" s="18" t="str">
        <f t="shared" ref="CC217:CC280" si="326">VLOOKUP($B217,basicdata,78,FALSE)</f>
        <v>王友春</v>
      </c>
      <c r="CD217" s="26">
        <f t="shared" si="256"/>
        <v>0</v>
      </c>
      <c r="CE217" s="18" t="str">
        <f t="shared" ref="CE217:CE280" si="327">VLOOKUP($B217,basicdata,80,FALSE)</f>
        <v>叶仁群</v>
      </c>
      <c r="CF217" s="26">
        <f t="shared" si="257"/>
        <v>0</v>
      </c>
      <c r="CG217" s="18" t="str">
        <f t="shared" ref="CG217:CG280" si="328">VLOOKUP($B217,basicdata,82,FALSE)</f>
        <v>田友米</v>
      </c>
      <c r="CH217" s="26">
        <f t="shared" si="258"/>
        <v>4.5</v>
      </c>
      <c r="CI217" s="18">
        <f t="shared" ref="CI217:CI280" si="329">VLOOKUP($B217,basicdata,84,FALSE)</f>
        <v>11</v>
      </c>
      <c r="CJ217" s="18" t="str">
        <f t="shared" ref="CJ217:CJ280" si="330">VLOOKUP($B217,basicdata,85,FALSE)</f>
        <v>张玉婷</v>
      </c>
      <c r="CK217" s="26">
        <f t="shared" si="259"/>
        <v>0</v>
      </c>
      <c r="CL217" s="18" t="str">
        <f t="shared" ref="CL217:CL280" si="331">VLOOKUP($B217,basicdata,87,FALSE)</f>
        <v>胡付松</v>
      </c>
      <c r="CM217" s="26">
        <f t="shared" si="260"/>
        <v>4.5</v>
      </c>
      <c r="CN217" s="18" t="str">
        <f t="shared" ref="CN217:CN280" si="332">VLOOKUP($B217,basicdata,89,FALSE)</f>
        <v>程长寿</v>
      </c>
      <c r="CO217" s="26">
        <f t="shared" si="261"/>
        <v>0</v>
      </c>
      <c r="CP217" s="18" t="str">
        <f t="shared" ref="CP217:CP280" si="333">VLOOKUP($B217,basicdata,91,FALSE)</f>
        <v>王友春</v>
      </c>
      <c r="CQ217" s="26">
        <f t="shared" si="262"/>
        <v>0</v>
      </c>
      <c r="CR217" s="18" t="str">
        <f t="shared" ref="CR217:CR280" si="334">VLOOKUP($B217,basicdata,93,FALSE)</f>
        <v>叶仁群</v>
      </c>
      <c r="CS217" s="26">
        <f t="shared" si="263"/>
        <v>0</v>
      </c>
      <c r="CT217" s="18" t="str">
        <f t="shared" ref="CT217:CT280" si="335">VLOOKUP($B217,basicdata,95,FALSE)</f>
        <v>田友米</v>
      </c>
      <c r="CU217" s="26">
        <f t="shared" si="264"/>
        <v>4.5</v>
      </c>
    </row>
    <row r="218" spans="1:99" s="2" customFormat="1" ht="15.75">
      <c r="A218" s="42" t="s">
        <v>949</v>
      </c>
      <c r="B218" s="40" t="s">
        <v>394</v>
      </c>
      <c r="C218" s="59" t="s">
        <v>44</v>
      </c>
      <c r="D218" s="9" t="s">
        <v>8</v>
      </c>
      <c r="E218" s="8" t="str">
        <f t="shared" si="283"/>
        <v/>
      </c>
      <c r="F218" s="9">
        <f t="shared" si="284"/>
        <v>0.8</v>
      </c>
      <c r="G218" s="10" t="str">
        <f t="shared" si="285"/>
        <v/>
      </c>
      <c r="H218" s="10">
        <f t="shared" si="286"/>
        <v>104</v>
      </c>
      <c r="I218" s="10">
        <f t="shared" si="287"/>
        <v>75</v>
      </c>
      <c r="J218" s="10">
        <f t="shared" si="288"/>
        <v>88</v>
      </c>
      <c r="K218" s="16">
        <f t="shared" si="289"/>
        <v>32.5</v>
      </c>
      <c r="L218" s="10">
        <f t="shared" si="290"/>
        <v>45.5</v>
      </c>
      <c r="M218" s="10">
        <f t="shared" si="291"/>
        <v>65.5</v>
      </c>
      <c r="N218" s="10">
        <f t="shared" si="292"/>
        <v>411</v>
      </c>
      <c r="O218" s="17" t="str">
        <f t="shared" si="293"/>
        <v/>
      </c>
      <c r="P218" s="18">
        <f>IF($D218="理科",IF(AND($N218&gt;=分数线!$C$2,$H218&gt;=分数线!$D$2),36,IF($H218&gt;=分数线!$D$2,18,0)),IF($D218="文科",IF(AND($N218&gt;=分数线!$C$3,$H218&gt;=分数线!$D$3),36,IF($H218&gt;=分数线!$D$3,18,0))))</f>
        <v>18</v>
      </c>
      <c r="Q218" s="18">
        <f>IF($D218="理科",IF(AND($N218&gt;=分数线!$C$2,I218&gt;=分数线!$E$2),36,IF(I218&gt;=分数线!$E$2,18,0)),IF($D218="文科",IF(AND($N218&gt;=分数线!$C$3,I218&gt;=分数线!$E$3),36,IF(I218&gt;=分数线!$E$3,18,0))))</f>
        <v>18</v>
      </c>
      <c r="R218" s="18">
        <f>IF($D218="理科",IF(AND($N218&gt;=分数线!$C$2,J218&gt;=分数线!$F$2),36,IF(J218&gt;=分数线!$F$2,18,0)),IF($D218="文科",IF(AND($N218&gt;=分数线!$C$3,J218&gt;=分数线!$F$3),36,IF(J218&gt;=分数线!$F$3,18,0))))</f>
        <v>0</v>
      </c>
      <c r="S218" s="18">
        <f>IF($D218="理科",IF(AND($N218&gt;=分数线!$C$2,K218&gt;=分数线!$G$2),36,IF(K218&gt;=分数线!$G$2,18,0)),IF($D218="文科",IF(AND($N218&gt;=分数线!$C$3,K218&gt;=分数线!$G$3),36,IF(K218&gt;=分数线!$G$3,18,0))))</f>
        <v>0</v>
      </c>
      <c r="T218" s="18">
        <f>IF($D218="理科",IF(AND($N218&gt;=分数线!$C$2,L218&gt;=分数线!$H$2),36,IF(L218&gt;=分数线!$H$2,18,0)),IF($D218="文科",IF(AND($N218&gt;=分数线!$C$3,L218&gt;=分数线!$H$3),36,IF(L218&gt;=分数线!$H$3,18,0))))</f>
        <v>0</v>
      </c>
      <c r="U218" s="18">
        <f>IF($D218="理科",IF(AND($N218&gt;=分数线!$C$2,M218&gt;=分数线!$I$2),36,IF(M218&gt;=分数线!$I$2,18,0)),IF($D218="文科",IF(AND($N218&gt;=分数线!$C$3,M218&gt;=分数线!$I$3),36,IF(M218&gt;=分数线!$I$3,18,0))))</f>
        <v>0</v>
      </c>
      <c r="V218" s="18">
        <f t="shared" si="294"/>
        <v>12</v>
      </c>
      <c r="W218" s="18" t="str">
        <f t="shared" si="295"/>
        <v>何苗</v>
      </c>
      <c r="X218" s="26">
        <f t="shared" ref="X218:X281" si="336">IF(C218="应届",P218*0.1,IF(C218="往届","","NULL"))</f>
        <v>1.8</v>
      </c>
      <c r="Y218" s="18" t="str">
        <f t="shared" si="296"/>
        <v>黄金华</v>
      </c>
      <c r="Z218" s="26">
        <f t="shared" ref="Z218:Z281" si="337">IF($C218="应届",$Q218*0.1,IF($C218="往届","","NULL"))</f>
        <v>1.8</v>
      </c>
      <c r="AA218" s="18" t="str">
        <f t="shared" si="297"/>
        <v>向翠琳</v>
      </c>
      <c r="AB218" s="26">
        <f t="shared" si="265"/>
        <v>0</v>
      </c>
      <c r="AC218" s="18" t="str">
        <f t="shared" si="298"/>
        <v>兰阿布</v>
      </c>
      <c r="AD218" s="26">
        <f t="shared" si="266"/>
        <v>0</v>
      </c>
      <c r="AE218" s="18" t="str">
        <f t="shared" si="299"/>
        <v>郑富全</v>
      </c>
      <c r="AF218" s="26">
        <f t="shared" si="267"/>
        <v>0</v>
      </c>
      <c r="AG218" s="18" t="str">
        <f t="shared" si="300"/>
        <v>卢祥</v>
      </c>
      <c r="AH218" s="26">
        <f t="shared" si="268"/>
        <v>0</v>
      </c>
      <c r="AI218" s="18" t="str">
        <f t="shared" si="301"/>
        <v>12</v>
      </c>
      <c r="AJ218" s="18" t="str">
        <f t="shared" si="302"/>
        <v>何苗</v>
      </c>
      <c r="AK218" s="26">
        <f t="shared" ref="AK218:AK281" si="338">IF($C218="应届",$P218*0.1,IF($C218="往届","","NULL"))</f>
        <v>1.8</v>
      </c>
      <c r="AL218" s="18" t="str">
        <f t="shared" si="303"/>
        <v>黄金华</v>
      </c>
      <c r="AM218" s="26">
        <f t="shared" ref="AM218:AM281" si="339">IF($C218="应届",$Q218*0.1,IF($C218="往届","","NULL"))</f>
        <v>1.8</v>
      </c>
      <c r="AN218" s="18" t="str">
        <f t="shared" si="304"/>
        <v>程长寿</v>
      </c>
      <c r="AO218" s="26">
        <f t="shared" si="269"/>
        <v>0</v>
      </c>
      <c r="AP218" s="18" t="str">
        <f t="shared" si="305"/>
        <v>兰阿布</v>
      </c>
      <c r="AQ218" s="26">
        <f t="shared" si="270"/>
        <v>0</v>
      </c>
      <c r="AR218" s="18" t="str">
        <f t="shared" si="306"/>
        <v>郑富全</v>
      </c>
      <c r="AS218" s="26">
        <f t="shared" si="271"/>
        <v>0</v>
      </c>
      <c r="AT218" s="18" t="str">
        <f t="shared" si="307"/>
        <v>卢祥</v>
      </c>
      <c r="AU218" s="26">
        <f t="shared" si="272"/>
        <v>0</v>
      </c>
      <c r="AV218" s="18" t="str">
        <f t="shared" si="308"/>
        <v>12</v>
      </c>
      <c r="AW218" s="18" t="str">
        <f t="shared" si="309"/>
        <v>朱霞</v>
      </c>
      <c r="AX218" s="26">
        <f t="shared" ref="AX218:AX281" si="340">IF($C218="应届",$P218*0.15,IF($C218="往届","","NULL"))</f>
        <v>2.6999999999999997</v>
      </c>
      <c r="AY218" s="18" t="str">
        <f t="shared" si="310"/>
        <v>黄金华</v>
      </c>
      <c r="AZ218" s="26">
        <f t="shared" si="281"/>
        <v>2.6999999999999997</v>
      </c>
      <c r="BA218" s="18" t="str">
        <f t="shared" si="311"/>
        <v>程长寿</v>
      </c>
      <c r="BB218" s="26">
        <f t="shared" si="273"/>
        <v>0</v>
      </c>
      <c r="BC218" s="18" t="str">
        <f t="shared" si="312"/>
        <v>兰阿布</v>
      </c>
      <c r="BD218" s="26">
        <f t="shared" si="274"/>
        <v>0</v>
      </c>
      <c r="BE218" s="18" t="str">
        <f t="shared" si="313"/>
        <v>郑富全</v>
      </c>
      <c r="BF218" s="26">
        <f t="shared" si="275"/>
        <v>0</v>
      </c>
      <c r="BG218" s="18" t="str">
        <f t="shared" si="314"/>
        <v>卢祥</v>
      </c>
      <c r="BH218" s="26">
        <f t="shared" si="276"/>
        <v>0</v>
      </c>
      <c r="BI218" s="18">
        <f t="shared" si="315"/>
        <v>12</v>
      </c>
      <c r="BJ218" s="18" t="str">
        <f t="shared" si="316"/>
        <v>朱霞</v>
      </c>
      <c r="BK218" s="26">
        <f t="shared" ref="BK218:BK281" si="341">IF($C218="应届",$P218*0.15,IF($C218="往届","","NULL"))</f>
        <v>2.6999999999999997</v>
      </c>
      <c r="BL218" s="18" t="str">
        <f t="shared" si="317"/>
        <v>黄金华</v>
      </c>
      <c r="BM218" s="26">
        <f t="shared" si="282"/>
        <v>2.6999999999999997</v>
      </c>
      <c r="BN218" s="18" t="str">
        <f t="shared" si="318"/>
        <v>程长寿</v>
      </c>
      <c r="BO218" s="26">
        <f t="shared" si="277"/>
        <v>0</v>
      </c>
      <c r="BP218" s="18" t="str">
        <f t="shared" si="319"/>
        <v>兰阿布</v>
      </c>
      <c r="BQ218" s="26">
        <f t="shared" si="278"/>
        <v>0</v>
      </c>
      <c r="BR218" s="18" t="str">
        <f t="shared" si="320"/>
        <v>郑富全</v>
      </c>
      <c r="BS218" s="26">
        <f t="shared" si="279"/>
        <v>0</v>
      </c>
      <c r="BT218" s="18" t="str">
        <f t="shared" si="321"/>
        <v>卢祥</v>
      </c>
      <c r="BU218" s="26">
        <f t="shared" si="280"/>
        <v>0</v>
      </c>
      <c r="BV218" s="18">
        <f t="shared" si="322"/>
        <v>12</v>
      </c>
      <c r="BW218" s="18" t="str">
        <f t="shared" si="323"/>
        <v>朱霞</v>
      </c>
      <c r="BX218" s="26">
        <f t="shared" ref="BX218:BX281" si="342">IF($C218="应届",$P218*0.25,IF($C218="往届",$P218*0.5,"NULL"))</f>
        <v>4.5</v>
      </c>
      <c r="BY218" s="18" t="str">
        <f t="shared" si="324"/>
        <v>黄金华</v>
      </c>
      <c r="BZ218" s="26">
        <f t="shared" ref="BZ218:BZ281" si="343">IF($C218="应届",$Q218*0.25,IF($C218="往届",$Q218*0.5,"NULL"))</f>
        <v>4.5</v>
      </c>
      <c r="CA218" s="18" t="str">
        <f t="shared" si="325"/>
        <v>程长寿</v>
      </c>
      <c r="CB218" s="26">
        <f t="shared" ref="CB218:CB281" si="344">IF($C218="应届",$R218*0.25,IF($C218="往届",$R218*0.5,"NULL"))</f>
        <v>0</v>
      </c>
      <c r="CC218" s="18" t="str">
        <f t="shared" si="326"/>
        <v>兰阿布</v>
      </c>
      <c r="CD218" s="26">
        <f t="shared" ref="CD218:CD281" si="345">IF($C218="应届",$S218*0.25,IF($C218="往届",$S218*0.5,"NULL"))</f>
        <v>0</v>
      </c>
      <c r="CE218" s="18" t="str">
        <f t="shared" si="327"/>
        <v>郑富全</v>
      </c>
      <c r="CF218" s="26">
        <f t="shared" ref="CF218:CF281" si="346">IF($C218="应届",$T218*0.25,IF($C218="往届",$T218*0.5,"NULL"))</f>
        <v>0</v>
      </c>
      <c r="CG218" s="18" t="str">
        <f t="shared" si="328"/>
        <v>卢祥</v>
      </c>
      <c r="CH218" s="26">
        <f t="shared" ref="CH218:CH281" si="347">IF($C218="应届",$U218*0.25,IF($C218="往届",$U218*0.5,"NULL"))</f>
        <v>0</v>
      </c>
      <c r="CI218" s="18">
        <f t="shared" si="329"/>
        <v>12</v>
      </c>
      <c r="CJ218" s="18" t="str">
        <f t="shared" si="330"/>
        <v>朱霞</v>
      </c>
      <c r="CK218" s="26">
        <f t="shared" ref="CK218:CK281" si="348">IF($C218="应届",$P218*0.25,IF($C218="往届",$P218*0.5,"NULL"))</f>
        <v>4.5</v>
      </c>
      <c r="CL218" s="18" t="str">
        <f t="shared" si="331"/>
        <v>黄金华</v>
      </c>
      <c r="CM218" s="26">
        <f t="shared" ref="CM218:CM281" si="349">IF($C218="应届",$Q218*0.25,IF($C218="往届",$Q218*0.5,"NULL"))</f>
        <v>4.5</v>
      </c>
      <c r="CN218" s="18" t="str">
        <f t="shared" si="332"/>
        <v>程长寿</v>
      </c>
      <c r="CO218" s="26">
        <f t="shared" ref="CO218:CO281" si="350">IF($C218="应届",$R218*0.25,IF($C218="往届",$R218*0.5,"NULL"))</f>
        <v>0</v>
      </c>
      <c r="CP218" s="18" t="str">
        <f t="shared" si="333"/>
        <v>兰阿布</v>
      </c>
      <c r="CQ218" s="26">
        <f t="shared" ref="CQ218:CQ281" si="351">IF($C218="应届",$S218*0.25,IF($C218="往届",$S218*0.5,"NULL"))</f>
        <v>0</v>
      </c>
      <c r="CR218" s="18" t="str">
        <f t="shared" si="334"/>
        <v>郑富全</v>
      </c>
      <c r="CS218" s="26">
        <f t="shared" ref="CS218:CS281" si="352">IF($C218="应届",$T218*0.25,IF($C218="往届",$T218*0.5,"NULL"))</f>
        <v>0</v>
      </c>
      <c r="CT218" s="18" t="str">
        <f t="shared" si="335"/>
        <v>卢祥</v>
      </c>
      <c r="CU218" s="26">
        <f t="shared" ref="CU218:CU281" si="353">IF($C218="应届",$U218*0.25,IF($C218="往届",$U218*0.5,"NULL"))</f>
        <v>0</v>
      </c>
    </row>
    <row r="219" spans="1:99" s="2" customFormat="1" ht="15.75">
      <c r="A219" s="42" t="s">
        <v>950</v>
      </c>
      <c r="B219" s="40" t="s">
        <v>395</v>
      </c>
      <c r="C219" s="59" t="s">
        <v>44</v>
      </c>
      <c r="D219" s="9" t="s">
        <v>8</v>
      </c>
      <c r="E219" s="8" t="str">
        <f t="shared" si="283"/>
        <v/>
      </c>
      <c r="F219" s="9">
        <f t="shared" si="284"/>
        <v>0.2</v>
      </c>
      <c r="G219" s="10" t="str">
        <f t="shared" si="285"/>
        <v/>
      </c>
      <c r="H219" s="10">
        <f t="shared" si="286"/>
        <v>109</v>
      </c>
      <c r="I219" s="10">
        <f t="shared" si="287"/>
        <v>52</v>
      </c>
      <c r="J219" s="10">
        <f t="shared" si="288"/>
        <v>99</v>
      </c>
      <c r="K219" s="16">
        <f t="shared" si="289"/>
        <v>37</v>
      </c>
      <c r="L219" s="10">
        <f t="shared" si="290"/>
        <v>51</v>
      </c>
      <c r="M219" s="10">
        <f t="shared" si="291"/>
        <v>62</v>
      </c>
      <c r="N219" s="10">
        <f t="shared" si="292"/>
        <v>410</v>
      </c>
      <c r="O219" s="17" t="str">
        <f t="shared" si="293"/>
        <v/>
      </c>
      <c r="P219" s="18">
        <f>IF($D219="理科",IF(AND($N219&gt;=分数线!$C$2,$H219&gt;=分数线!$D$2),36,IF($H219&gt;=分数线!$D$2,18,0)),IF($D219="文科",IF(AND($N219&gt;=分数线!$C$3,$H219&gt;=分数线!$D$3),36,IF($H219&gt;=分数线!$D$3,18,0))))</f>
        <v>18</v>
      </c>
      <c r="Q219" s="18">
        <f>IF($D219="理科",IF(AND($N219&gt;=分数线!$C$2,I219&gt;=分数线!$E$2),36,IF(I219&gt;=分数线!$E$2,18,0)),IF($D219="文科",IF(AND($N219&gt;=分数线!$C$3,I219&gt;=分数线!$E$3),36,IF(I219&gt;=分数线!$E$3,18,0))))</f>
        <v>0</v>
      </c>
      <c r="R219" s="18">
        <f>IF($D219="理科",IF(AND($N219&gt;=分数线!$C$2,J219&gt;=分数线!$F$2),36,IF(J219&gt;=分数线!$F$2,18,0)),IF($D219="文科",IF(AND($N219&gt;=分数线!$C$3,J219&gt;=分数线!$F$3),36,IF(J219&gt;=分数线!$F$3,18,0))))</f>
        <v>18</v>
      </c>
      <c r="S219" s="18">
        <f>IF($D219="理科",IF(AND($N219&gt;=分数线!$C$2,K219&gt;=分数线!$G$2),36,IF(K219&gt;=分数线!$G$2,18,0)),IF($D219="文科",IF(AND($N219&gt;=分数线!$C$3,K219&gt;=分数线!$G$3),36,IF(K219&gt;=分数线!$G$3,18,0))))</f>
        <v>0</v>
      </c>
      <c r="T219" s="18">
        <f>IF($D219="理科",IF(AND($N219&gt;=分数线!$C$2,L219&gt;=分数线!$H$2),36,IF(L219&gt;=分数线!$H$2,18,0)),IF($D219="文科",IF(AND($N219&gt;=分数线!$C$3,L219&gt;=分数线!$H$3),36,IF(L219&gt;=分数线!$H$3,18,0))))</f>
        <v>0</v>
      </c>
      <c r="U219" s="18">
        <f>IF($D219="理科",IF(AND($N219&gt;=分数线!$C$2,M219&gt;=分数线!$I$2),36,IF(M219&gt;=分数线!$I$2,18,0)),IF($D219="文科",IF(AND($N219&gt;=分数线!$C$3,M219&gt;=分数线!$I$3),36,IF(M219&gt;=分数线!$I$3,18,0))))</f>
        <v>0</v>
      </c>
      <c r="V219" s="18">
        <f t="shared" si="294"/>
        <v>2</v>
      </c>
      <c r="W219" s="18" t="str">
        <f t="shared" si="295"/>
        <v>阙丽萍</v>
      </c>
      <c r="X219" s="26">
        <f t="shared" si="336"/>
        <v>1.8</v>
      </c>
      <c r="Y219" s="18" t="str">
        <f t="shared" si="296"/>
        <v>李乔军</v>
      </c>
      <c r="Z219" s="26">
        <f t="shared" si="337"/>
        <v>0</v>
      </c>
      <c r="AA219" s="18" t="str">
        <f t="shared" si="297"/>
        <v>赵顺诚</v>
      </c>
      <c r="AB219" s="26">
        <f t="shared" si="265"/>
        <v>1.8</v>
      </c>
      <c r="AC219" s="18" t="str">
        <f t="shared" si="298"/>
        <v>王志强</v>
      </c>
      <c r="AD219" s="26">
        <f t="shared" si="266"/>
        <v>0</v>
      </c>
      <c r="AE219" s="18" t="str">
        <f t="shared" si="299"/>
        <v>郑富全</v>
      </c>
      <c r="AF219" s="26">
        <f t="shared" si="267"/>
        <v>0</v>
      </c>
      <c r="AG219" s="18" t="str">
        <f t="shared" si="300"/>
        <v>卢祥</v>
      </c>
      <c r="AH219" s="26">
        <f t="shared" si="268"/>
        <v>0</v>
      </c>
      <c r="AI219" s="18" t="str">
        <f t="shared" si="301"/>
        <v>9</v>
      </c>
      <c r="AJ219" s="18" t="str">
        <f t="shared" si="302"/>
        <v>张玉婷</v>
      </c>
      <c r="AK219" s="26">
        <f t="shared" si="338"/>
        <v>1.8</v>
      </c>
      <c r="AL219" s="18" t="str">
        <f t="shared" si="303"/>
        <v>周军</v>
      </c>
      <c r="AM219" s="26">
        <f t="shared" si="339"/>
        <v>0</v>
      </c>
      <c r="AN219" s="18" t="str">
        <f t="shared" si="304"/>
        <v>程长寿</v>
      </c>
      <c r="AO219" s="26">
        <f t="shared" si="269"/>
        <v>1.8</v>
      </c>
      <c r="AP219" s="18" t="str">
        <f t="shared" si="305"/>
        <v>王志强</v>
      </c>
      <c r="AQ219" s="26">
        <f t="shared" si="270"/>
        <v>0</v>
      </c>
      <c r="AR219" s="18" t="str">
        <f t="shared" si="306"/>
        <v>郑富全</v>
      </c>
      <c r="AS219" s="26">
        <f t="shared" si="271"/>
        <v>0</v>
      </c>
      <c r="AT219" s="18" t="str">
        <f t="shared" si="307"/>
        <v>卢祥</v>
      </c>
      <c r="AU219" s="26">
        <f t="shared" si="272"/>
        <v>0</v>
      </c>
      <c r="AV219" s="18" t="str">
        <f t="shared" si="308"/>
        <v>9</v>
      </c>
      <c r="AW219" s="18" t="str">
        <f t="shared" si="309"/>
        <v>张玉婷</v>
      </c>
      <c r="AX219" s="26">
        <f t="shared" si="340"/>
        <v>2.6999999999999997</v>
      </c>
      <c r="AY219" s="18" t="str">
        <f t="shared" si="310"/>
        <v>周军</v>
      </c>
      <c r="AZ219" s="26">
        <f t="shared" si="281"/>
        <v>0</v>
      </c>
      <c r="BA219" s="18" t="str">
        <f t="shared" si="311"/>
        <v>廖云虹</v>
      </c>
      <c r="BB219" s="26">
        <f t="shared" si="273"/>
        <v>2.7</v>
      </c>
      <c r="BC219" s="18" t="str">
        <f t="shared" si="312"/>
        <v>郑永朝</v>
      </c>
      <c r="BD219" s="26">
        <f t="shared" si="274"/>
        <v>0</v>
      </c>
      <c r="BE219" s="18" t="str">
        <f t="shared" si="313"/>
        <v>郑富全</v>
      </c>
      <c r="BF219" s="26">
        <f t="shared" si="275"/>
        <v>0</v>
      </c>
      <c r="BG219" s="18" t="str">
        <f t="shared" si="314"/>
        <v>卢祥</v>
      </c>
      <c r="BH219" s="26">
        <f t="shared" si="276"/>
        <v>0</v>
      </c>
      <c r="BI219" s="18">
        <f t="shared" si="315"/>
        <v>9</v>
      </c>
      <c r="BJ219" s="18" t="str">
        <f t="shared" si="316"/>
        <v>张玉婷</v>
      </c>
      <c r="BK219" s="26">
        <f t="shared" si="341"/>
        <v>2.6999999999999997</v>
      </c>
      <c r="BL219" s="18" t="str">
        <f t="shared" si="317"/>
        <v>黄金华</v>
      </c>
      <c r="BM219" s="26">
        <f t="shared" si="282"/>
        <v>0</v>
      </c>
      <c r="BN219" s="18" t="str">
        <f t="shared" si="318"/>
        <v>廖云虹</v>
      </c>
      <c r="BO219" s="26">
        <f t="shared" si="277"/>
        <v>2.7</v>
      </c>
      <c r="BP219" s="18" t="str">
        <f t="shared" si="319"/>
        <v>王玉强</v>
      </c>
      <c r="BQ219" s="26">
        <f t="shared" si="278"/>
        <v>0</v>
      </c>
      <c r="BR219" s="18" t="str">
        <f t="shared" si="320"/>
        <v>郑富全</v>
      </c>
      <c r="BS219" s="26">
        <f t="shared" si="279"/>
        <v>0</v>
      </c>
      <c r="BT219" s="18" t="str">
        <f t="shared" si="321"/>
        <v>卢祥</v>
      </c>
      <c r="BU219" s="26">
        <f t="shared" si="280"/>
        <v>0</v>
      </c>
      <c r="BV219" s="18">
        <f t="shared" si="322"/>
        <v>9</v>
      </c>
      <c r="BW219" s="18" t="str">
        <f t="shared" si="323"/>
        <v>张玉婷</v>
      </c>
      <c r="BX219" s="26">
        <f t="shared" si="342"/>
        <v>4.5</v>
      </c>
      <c r="BY219" s="18" t="str">
        <f t="shared" si="324"/>
        <v>黄金华</v>
      </c>
      <c r="BZ219" s="26">
        <f t="shared" si="343"/>
        <v>0</v>
      </c>
      <c r="CA219" s="18" t="str">
        <f t="shared" si="325"/>
        <v>廖云虹</v>
      </c>
      <c r="CB219" s="26">
        <f t="shared" si="344"/>
        <v>4.5</v>
      </c>
      <c r="CC219" s="18" t="str">
        <f t="shared" si="326"/>
        <v>高贵勇</v>
      </c>
      <c r="CD219" s="26">
        <f t="shared" si="345"/>
        <v>0</v>
      </c>
      <c r="CE219" s="18" t="str">
        <f t="shared" si="327"/>
        <v>刘厚江</v>
      </c>
      <c r="CF219" s="26">
        <f t="shared" si="346"/>
        <v>0</v>
      </c>
      <c r="CG219" s="18" t="str">
        <f t="shared" si="328"/>
        <v>卢祥</v>
      </c>
      <c r="CH219" s="26">
        <f t="shared" si="347"/>
        <v>0</v>
      </c>
      <c r="CI219" s="18">
        <f t="shared" si="329"/>
        <v>9</v>
      </c>
      <c r="CJ219" s="18" t="str">
        <f t="shared" si="330"/>
        <v>张玉婷</v>
      </c>
      <c r="CK219" s="26">
        <f t="shared" si="348"/>
        <v>4.5</v>
      </c>
      <c r="CL219" s="18" t="str">
        <f t="shared" si="331"/>
        <v>黄金华</v>
      </c>
      <c r="CM219" s="26">
        <f t="shared" si="349"/>
        <v>0</v>
      </c>
      <c r="CN219" s="18" t="str">
        <f t="shared" si="332"/>
        <v>廖云虹</v>
      </c>
      <c r="CO219" s="26">
        <f t="shared" si="350"/>
        <v>4.5</v>
      </c>
      <c r="CP219" s="18" t="str">
        <f t="shared" si="333"/>
        <v>高贵勇</v>
      </c>
      <c r="CQ219" s="26">
        <f t="shared" si="351"/>
        <v>0</v>
      </c>
      <c r="CR219" s="18" t="str">
        <f t="shared" si="334"/>
        <v>刘厚江</v>
      </c>
      <c r="CS219" s="26">
        <f t="shared" si="352"/>
        <v>0</v>
      </c>
      <c r="CT219" s="18" t="str">
        <f t="shared" si="335"/>
        <v>卢祥</v>
      </c>
      <c r="CU219" s="26">
        <f t="shared" si="353"/>
        <v>0</v>
      </c>
    </row>
    <row r="220" spans="1:99" s="2" customFormat="1" ht="15.75">
      <c r="A220" s="42" t="s">
        <v>951</v>
      </c>
      <c r="B220" s="40" t="s">
        <v>396</v>
      </c>
      <c r="C220" s="59" t="s">
        <v>44</v>
      </c>
      <c r="D220" s="9" t="s">
        <v>8</v>
      </c>
      <c r="E220" s="8" t="str">
        <f t="shared" si="283"/>
        <v/>
      </c>
      <c r="F220" s="9">
        <f t="shared" si="284"/>
        <v>1</v>
      </c>
      <c r="G220" s="10" t="str">
        <f t="shared" si="285"/>
        <v/>
      </c>
      <c r="H220" s="10">
        <f t="shared" si="286"/>
        <v>105</v>
      </c>
      <c r="I220" s="10">
        <f t="shared" si="287"/>
        <v>65</v>
      </c>
      <c r="J220" s="10">
        <f t="shared" si="288"/>
        <v>82</v>
      </c>
      <c r="K220" s="16">
        <f t="shared" si="289"/>
        <v>34.5</v>
      </c>
      <c r="L220" s="10">
        <f t="shared" si="290"/>
        <v>59.5</v>
      </c>
      <c r="M220" s="10">
        <f t="shared" si="291"/>
        <v>63.5</v>
      </c>
      <c r="N220" s="10">
        <f t="shared" si="292"/>
        <v>410</v>
      </c>
      <c r="O220" s="17" t="str">
        <f t="shared" si="293"/>
        <v/>
      </c>
      <c r="P220" s="18">
        <f>IF($D220="理科",IF(AND($N220&gt;=分数线!$C$2,$H220&gt;=分数线!$D$2),36,IF($H220&gt;=分数线!$D$2,18,0)),IF($D220="文科",IF(AND($N220&gt;=分数线!$C$3,$H220&gt;=分数线!$D$3),36,IF($H220&gt;=分数线!$D$3,18,0))))</f>
        <v>18</v>
      </c>
      <c r="Q220" s="18">
        <f>IF($D220="理科",IF(AND($N220&gt;=分数线!$C$2,I220&gt;=分数线!$E$2),36,IF(I220&gt;=分数线!$E$2,18,0)),IF($D220="文科",IF(AND($N220&gt;=分数线!$C$3,I220&gt;=分数线!$E$3),36,IF(I220&gt;=分数线!$E$3,18,0))))</f>
        <v>0</v>
      </c>
      <c r="R220" s="18">
        <f>IF($D220="理科",IF(AND($N220&gt;=分数线!$C$2,J220&gt;=分数线!$F$2),36,IF(J220&gt;=分数线!$F$2,18,0)),IF($D220="文科",IF(AND($N220&gt;=分数线!$C$3,J220&gt;=分数线!$F$3),36,IF(J220&gt;=分数线!$F$3,18,0))))</f>
        <v>0</v>
      </c>
      <c r="S220" s="18">
        <f>IF($D220="理科",IF(AND($N220&gt;=分数线!$C$2,K220&gt;=分数线!$G$2),36,IF(K220&gt;=分数线!$G$2,18,0)),IF($D220="文科",IF(AND($N220&gt;=分数线!$C$3,K220&gt;=分数线!$G$3),36,IF(K220&gt;=分数线!$G$3,18,0))))</f>
        <v>0</v>
      </c>
      <c r="T220" s="18">
        <f>IF($D220="理科",IF(AND($N220&gt;=分数线!$C$2,L220&gt;=分数线!$H$2),36,IF(L220&gt;=分数线!$H$2,18,0)),IF($D220="文科",IF(AND($N220&gt;=分数线!$C$3,L220&gt;=分数线!$H$3),36,IF(L220&gt;=分数线!$H$3,18,0))))</f>
        <v>18</v>
      </c>
      <c r="U220" s="18">
        <f>IF($D220="理科",IF(AND($N220&gt;=分数线!$C$2,M220&gt;=分数线!$I$2),36,IF(M220&gt;=分数线!$I$2,18,0)),IF($D220="文科",IF(AND($N220&gt;=分数线!$C$3,M220&gt;=分数线!$I$3),36,IF(M220&gt;=分数线!$I$3,18,0))))</f>
        <v>0</v>
      </c>
      <c r="V220" s="18">
        <f t="shared" si="294"/>
        <v>10</v>
      </c>
      <c r="W220" s="18" t="str">
        <f t="shared" si="295"/>
        <v>向美娟</v>
      </c>
      <c r="X220" s="26">
        <f t="shared" si="336"/>
        <v>1.8</v>
      </c>
      <c r="Y220" s="18" t="str">
        <f t="shared" si="296"/>
        <v>徐万雄</v>
      </c>
      <c r="Z220" s="26">
        <f t="shared" si="337"/>
        <v>0</v>
      </c>
      <c r="AA220" s="18" t="str">
        <f t="shared" si="297"/>
        <v>向翠琳</v>
      </c>
      <c r="AB220" s="26">
        <f t="shared" si="265"/>
        <v>0</v>
      </c>
      <c r="AC220" s="18" t="str">
        <f t="shared" si="298"/>
        <v>郑永朝</v>
      </c>
      <c r="AD220" s="26">
        <f t="shared" si="266"/>
        <v>0</v>
      </c>
      <c r="AE220" s="18" t="str">
        <f t="shared" si="299"/>
        <v>陈文惠</v>
      </c>
      <c r="AF220" s="26">
        <f t="shared" si="267"/>
        <v>1.8</v>
      </c>
      <c r="AG220" s="18" t="str">
        <f t="shared" si="300"/>
        <v>田友米</v>
      </c>
      <c r="AH220" s="26">
        <f t="shared" si="268"/>
        <v>0</v>
      </c>
      <c r="AI220" s="18" t="str">
        <f t="shared" si="301"/>
        <v>10</v>
      </c>
      <c r="AJ220" s="18" t="str">
        <f t="shared" si="302"/>
        <v>向美娟</v>
      </c>
      <c r="AK220" s="26">
        <f t="shared" si="338"/>
        <v>1.8</v>
      </c>
      <c r="AL220" s="18" t="str">
        <f t="shared" si="303"/>
        <v>徐万雄</v>
      </c>
      <c r="AM220" s="26">
        <f t="shared" si="339"/>
        <v>0</v>
      </c>
      <c r="AN220" s="18" t="str">
        <f t="shared" si="304"/>
        <v>向翠琳</v>
      </c>
      <c r="AO220" s="26">
        <f t="shared" si="269"/>
        <v>0</v>
      </c>
      <c r="AP220" s="18" t="str">
        <f t="shared" si="305"/>
        <v>郑永朝</v>
      </c>
      <c r="AQ220" s="26">
        <f t="shared" si="270"/>
        <v>0</v>
      </c>
      <c r="AR220" s="18" t="str">
        <f t="shared" si="306"/>
        <v>陈文惠</v>
      </c>
      <c r="AS220" s="26">
        <f t="shared" si="271"/>
        <v>1.8</v>
      </c>
      <c r="AT220" s="18" t="str">
        <f t="shared" si="307"/>
        <v>田友米</v>
      </c>
      <c r="AU220" s="26">
        <f t="shared" si="272"/>
        <v>0</v>
      </c>
      <c r="AV220" s="18" t="str">
        <f t="shared" si="308"/>
        <v>10</v>
      </c>
      <c r="AW220" s="18" t="str">
        <f t="shared" si="309"/>
        <v>向美娟</v>
      </c>
      <c r="AX220" s="26">
        <f t="shared" si="340"/>
        <v>2.6999999999999997</v>
      </c>
      <c r="AY220" s="18" t="str">
        <f t="shared" si="310"/>
        <v>徐万雄</v>
      </c>
      <c r="AZ220" s="26">
        <f t="shared" si="281"/>
        <v>0</v>
      </c>
      <c r="BA220" s="18" t="str">
        <f t="shared" si="311"/>
        <v>赵顺诚</v>
      </c>
      <c r="BB220" s="26">
        <f t="shared" si="273"/>
        <v>0</v>
      </c>
      <c r="BC220" s="18" t="str">
        <f t="shared" si="312"/>
        <v>王玉强</v>
      </c>
      <c r="BD220" s="26">
        <f t="shared" si="274"/>
        <v>0</v>
      </c>
      <c r="BE220" s="18" t="str">
        <f t="shared" si="313"/>
        <v>陈文惠</v>
      </c>
      <c r="BF220" s="26">
        <f t="shared" si="275"/>
        <v>2.7</v>
      </c>
      <c r="BG220" s="18" t="str">
        <f t="shared" si="314"/>
        <v>田友米</v>
      </c>
      <c r="BH220" s="26">
        <f t="shared" si="276"/>
        <v>0</v>
      </c>
      <c r="BI220" s="18">
        <f t="shared" si="315"/>
        <v>10</v>
      </c>
      <c r="BJ220" s="18" t="str">
        <f t="shared" si="316"/>
        <v>向美娟</v>
      </c>
      <c r="BK220" s="26">
        <f t="shared" si="341"/>
        <v>2.6999999999999997</v>
      </c>
      <c r="BL220" s="18" t="str">
        <f t="shared" si="317"/>
        <v>徐万雄</v>
      </c>
      <c r="BM220" s="26">
        <f t="shared" si="282"/>
        <v>0</v>
      </c>
      <c r="BN220" s="18" t="str">
        <f t="shared" si="318"/>
        <v>赵顺诚</v>
      </c>
      <c r="BO220" s="26">
        <f t="shared" si="277"/>
        <v>0</v>
      </c>
      <c r="BP220" s="18" t="str">
        <f t="shared" si="319"/>
        <v>郑永朝</v>
      </c>
      <c r="BQ220" s="26">
        <f t="shared" si="278"/>
        <v>0</v>
      </c>
      <c r="BR220" s="18" t="str">
        <f t="shared" si="320"/>
        <v>陈文惠</v>
      </c>
      <c r="BS220" s="26">
        <f t="shared" si="279"/>
        <v>2.7</v>
      </c>
      <c r="BT220" s="18" t="str">
        <f t="shared" si="321"/>
        <v>田友米</v>
      </c>
      <c r="BU220" s="26">
        <f t="shared" si="280"/>
        <v>0</v>
      </c>
      <c r="BV220" s="18">
        <f t="shared" si="322"/>
        <v>10</v>
      </c>
      <c r="BW220" s="18" t="str">
        <f t="shared" si="323"/>
        <v>向美娟</v>
      </c>
      <c r="BX220" s="26">
        <f t="shared" si="342"/>
        <v>4.5</v>
      </c>
      <c r="BY220" s="18" t="str">
        <f t="shared" si="324"/>
        <v>潘勇</v>
      </c>
      <c r="BZ220" s="26">
        <f t="shared" si="343"/>
        <v>0</v>
      </c>
      <c r="CA220" s="18" t="str">
        <f t="shared" si="325"/>
        <v>赵顺诚</v>
      </c>
      <c r="CB220" s="26">
        <f t="shared" si="344"/>
        <v>0</v>
      </c>
      <c r="CC220" s="18" t="str">
        <f t="shared" si="326"/>
        <v>王友春</v>
      </c>
      <c r="CD220" s="26">
        <f t="shared" si="345"/>
        <v>0</v>
      </c>
      <c r="CE220" s="18" t="str">
        <f t="shared" si="327"/>
        <v>陈文惠</v>
      </c>
      <c r="CF220" s="26">
        <f t="shared" si="346"/>
        <v>4.5</v>
      </c>
      <c r="CG220" s="18" t="str">
        <f t="shared" si="328"/>
        <v>田友米</v>
      </c>
      <c r="CH220" s="26">
        <f t="shared" si="347"/>
        <v>0</v>
      </c>
      <c r="CI220" s="18">
        <f t="shared" si="329"/>
        <v>10</v>
      </c>
      <c r="CJ220" s="18" t="str">
        <f t="shared" si="330"/>
        <v>向美娟</v>
      </c>
      <c r="CK220" s="26">
        <f t="shared" si="348"/>
        <v>4.5</v>
      </c>
      <c r="CL220" s="18" t="str">
        <f t="shared" si="331"/>
        <v>潘勇</v>
      </c>
      <c r="CM220" s="26">
        <f t="shared" si="349"/>
        <v>0</v>
      </c>
      <c r="CN220" s="18" t="str">
        <f t="shared" si="332"/>
        <v>赵顺诚</v>
      </c>
      <c r="CO220" s="26">
        <f t="shared" si="350"/>
        <v>0</v>
      </c>
      <c r="CP220" s="18" t="str">
        <f t="shared" si="333"/>
        <v>王友春</v>
      </c>
      <c r="CQ220" s="26">
        <f t="shared" si="351"/>
        <v>0</v>
      </c>
      <c r="CR220" s="18" t="str">
        <f t="shared" si="334"/>
        <v>陈文惠</v>
      </c>
      <c r="CS220" s="26">
        <f t="shared" si="352"/>
        <v>4.5</v>
      </c>
      <c r="CT220" s="18" t="str">
        <f t="shared" si="335"/>
        <v>田友米</v>
      </c>
      <c r="CU220" s="26">
        <f t="shared" si="353"/>
        <v>0</v>
      </c>
    </row>
    <row r="221" spans="1:99" s="2" customFormat="1" ht="15.75">
      <c r="A221" s="42" t="s">
        <v>180</v>
      </c>
      <c r="B221" s="40" t="s">
        <v>397</v>
      </c>
      <c r="C221" s="59" t="s">
        <v>44</v>
      </c>
      <c r="D221" s="9" t="s">
        <v>8</v>
      </c>
      <c r="E221" s="8" t="str">
        <f t="shared" si="283"/>
        <v/>
      </c>
      <c r="F221" s="9" t="str">
        <f t="shared" si="284"/>
        <v/>
      </c>
      <c r="G221" s="10" t="str">
        <f t="shared" si="285"/>
        <v/>
      </c>
      <c r="H221" s="10">
        <f t="shared" si="286"/>
        <v>106</v>
      </c>
      <c r="I221" s="10">
        <f t="shared" si="287"/>
        <v>87</v>
      </c>
      <c r="J221" s="10">
        <f t="shared" si="288"/>
        <v>53</v>
      </c>
      <c r="K221" s="16">
        <f t="shared" si="289"/>
        <v>31.5</v>
      </c>
      <c r="L221" s="10">
        <f t="shared" si="290"/>
        <v>63.5</v>
      </c>
      <c r="M221" s="10">
        <f t="shared" si="291"/>
        <v>67.5</v>
      </c>
      <c r="N221" s="10">
        <f t="shared" si="292"/>
        <v>409</v>
      </c>
      <c r="O221" s="17" t="str">
        <f t="shared" si="293"/>
        <v/>
      </c>
      <c r="P221" s="18">
        <f>IF($D221="理科",IF(AND($N221&gt;=分数线!$C$2,$H221&gt;=分数线!$D$2),36,IF($H221&gt;=分数线!$D$2,18,0)),IF($D221="文科",IF(AND($N221&gt;=分数线!$C$3,$H221&gt;=分数线!$D$3),36,IF($H221&gt;=分数线!$D$3,18,0))))</f>
        <v>18</v>
      </c>
      <c r="Q221" s="18">
        <f>IF($D221="理科",IF(AND($N221&gt;=分数线!$C$2,I221&gt;=分数线!$E$2),36,IF(I221&gt;=分数线!$E$2,18,0)),IF($D221="文科",IF(AND($N221&gt;=分数线!$C$3,I221&gt;=分数线!$E$3),36,IF(I221&gt;=分数线!$E$3,18,0))))</f>
        <v>18</v>
      </c>
      <c r="R221" s="18">
        <f>IF($D221="理科",IF(AND($N221&gt;=分数线!$C$2,J221&gt;=分数线!$F$2),36,IF(J221&gt;=分数线!$F$2,18,0)),IF($D221="文科",IF(AND($N221&gt;=分数线!$C$3,J221&gt;=分数线!$F$3),36,IF(J221&gt;=分数线!$F$3,18,0))))</f>
        <v>0</v>
      </c>
      <c r="S221" s="18">
        <f>IF($D221="理科",IF(AND($N221&gt;=分数线!$C$2,K221&gt;=分数线!$G$2),36,IF(K221&gt;=分数线!$G$2,18,0)),IF($D221="文科",IF(AND($N221&gt;=分数线!$C$3,K221&gt;=分数线!$G$3),36,IF(K221&gt;=分数线!$G$3,18,0))))</f>
        <v>0</v>
      </c>
      <c r="T221" s="18">
        <f>IF($D221="理科",IF(AND($N221&gt;=分数线!$C$2,L221&gt;=分数线!$H$2),36,IF(L221&gt;=分数线!$H$2,18,0)),IF($D221="文科",IF(AND($N221&gt;=分数线!$C$3,L221&gt;=分数线!$H$3),36,IF(L221&gt;=分数线!$H$3,18,0))))</f>
        <v>18</v>
      </c>
      <c r="U221" s="18">
        <f>IF($D221="理科",IF(AND($N221&gt;=分数线!$C$2,M221&gt;=分数线!$I$2),36,IF(M221&gt;=分数线!$I$2,18,0)),IF($D221="文科",IF(AND($N221&gt;=分数线!$C$3,M221&gt;=分数线!$I$3),36,IF(M221&gt;=分数线!$I$3,18,0))))</f>
        <v>18</v>
      </c>
      <c r="V221" s="18">
        <f t="shared" si="294"/>
        <v>8</v>
      </c>
      <c r="W221" s="18" t="str">
        <f t="shared" si="295"/>
        <v>向美娟</v>
      </c>
      <c r="X221" s="26">
        <f t="shared" si="336"/>
        <v>1.8</v>
      </c>
      <c r="Y221" s="18" t="str">
        <f t="shared" si="296"/>
        <v>胡付松</v>
      </c>
      <c r="Z221" s="26">
        <f t="shared" si="337"/>
        <v>1.8</v>
      </c>
      <c r="AA221" s="18" t="str">
        <f t="shared" si="297"/>
        <v>聂艳梅</v>
      </c>
      <c r="AB221" s="26">
        <f t="shared" si="265"/>
        <v>0</v>
      </c>
      <c r="AC221" s="18" t="e">
        <f t="shared" si="298"/>
        <v>#N/A</v>
      </c>
      <c r="AD221" s="26">
        <f t="shared" si="266"/>
        <v>0</v>
      </c>
      <c r="AE221" s="18" t="e">
        <f t="shared" si="299"/>
        <v>#N/A</v>
      </c>
      <c r="AF221" s="26">
        <f t="shared" si="267"/>
        <v>1.8</v>
      </c>
      <c r="AG221" s="18" t="e">
        <f t="shared" si="300"/>
        <v>#N/A</v>
      </c>
      <c r="AH221" s="26">
        <f t="shared" si="268"/>
        <v>1.8</v>
      </c>
      <c r="AI221" s="18" t="e">
        <f t="shared" si="301"/>
        <v>#N/A</v>
      </c>
      <c r="AJ221" s="18" t="e">
        <f t="shared" si="302"/>
        <v>#N/A</v>
      </c>
      <c r="AK221" s="26">
        <f t="shared" si="338"/>
        <v>1.8</v>
      </c>
      <c r="AL221" s="18" t="e">
        <f t="shared" si="303"/>
        <v>#N/A</v>
      </c>
      <c r="AM221" s="26">
        <f t="shared" si="339"/>
        <v>1.8</v>
      </c>
      <c r="AN221" s="18" t="e">
        <f t="shared" si="304"/>
        <v>#N/A</v>
      </c>
      <c r="AO221" s="26">
        <f t="shared" si="269"/>
        <v>0</v>
      </c>
      <c r="AP221" s="18" t="e">
        <f t="shared" si="305"/>
        <v>#N/A</v>
      </c>
      <c r="AQ221" s="26">
        <f t="shared" si="270"/>
        <v>0</v>
      </c>
      <c r="AR221" s="18" t="e">
        <f t="shared" si="306"/>
        <v>#N/A</v>
      </c>
      <c r="AS221" s="26">
        <f t="shared" si="271"/>
        <v>1.8</v>
      </c>
      <c r="AT221" s="18" t="e">
        <f t="shared" si="307"/>
        <v>#N/A</v>
      </c>
      <c r="AU221" s="26">
        <f t="shared" si="272"/>
        <v>1.8</v>
      </c>
      <c r="AV221" s="18" t="str">
        <f t="shared" si="308"/>
        <v>8</v>
      </c>
      <c r="AW221" s="18" t="str">
        <f t="shared" si="309"/>
        <v>向美娟</v>
      </c>
      <c r="AX221" s="26">
        <f t="shared" si="340"/>
        <v>2.6999999999999997</v>
      </c>
      <c r="AY221" s="18" t="str">
        <f t="shared" si="310"/>
        <v>胡付松</v>
      </c>
      <c r="AZ221" s="26">
        <f t="shared" si="281"/>
        <v>2.6999999999999997</v>
      </c>
      <c r="BA221" s="18" t="str">
        <f t="shared" si="311"/>
        <v>廖云虹</v>
      </c>
      <c r="BB221" s="26">
        <f t="shared" si="273"/>
        <v>0</v>
      </c>
      <c r="BC221" s="18" t="str">
        <f t="shared" si="312"/>
        <v>王玉强</v>
      </c>
      <c r="BD221" s="26">
        <f t="shared" si="274"/>
        <v>0</v>
      </c>
      <c r="BE221" s="18" t="str">
        <f t="shared" si="313"/>
        <v>叶仁群</v>
      </c>
      <c r="BF221" s="26">
        <f t="shared" si="275"/>
        <v>2.7</v>
      </c>
      <c r="BG221" s="18" t="str">
        <f t="shared" si="314"/>
        <v>田友米</v>
      </c>
      <c r="BH221" s="26">
        <f t="shared" si="276"/>
        <v>2.7</v>
      </c>
      <c r="BI221" s="18">
        <f t="shared" si="315"/>
        <v>8</v>
      </c>
      <c r="BJ221" s="18" t="str">
        <f t="shared" si="316"/>
        <v>向美娟</v>
      </c>
      <c r="BK221" s="26">
        <f t="shared" si="341"/>
        <v>2.6999999999999997</v>
      </c>
      <c r="BL221" s="18" t="str">
        <f t="shared" si="317"/>
        <v>胡付松</v>
      </c>
      <c r="BM221" s="26">
        <f t="shared" si="282"/>
        <v>2.6999999999999997</v>
      </c>
      <c r="BN221" s="18" t="str">
        <f t="shared" si="318"/>
        <v>廖云虹</v>
      </c>
      <c r="BO221" s="26">
        <f t="shared" si="277"/>
        <v>0</v>
      </c>
      <c r="BP221" s="18" t="str">
        <f t="shared" si="319"/>
        <v>王玉强</v>
      </c>
      <c r="BQ221" s="26">
        <f t="shared" si="278"/>
        <v>0</v>
      </c>
      <c r="BR221" s="18" t="str">
        <f t="shared" si="320"/>
        <v>叶仁群</v>
      </c>
      <c r="BS221" s="26">
        <f t="shared" si="279"/>
        <v>2.7</v>
      </c>
      <c r="BT221" s="18" t="str">
        <f t="shared" si="321"/>
        <v>杨建</v>
      </c>
      <c r="BU221" s="26">
        <f t="shared" si="280"/>
        <v>2.7</v>
      </c>
      <c r="BV221" s="18">
        <f t="shared" si="322"/>
        <v>8</v>
      </c>
      <c r="BW221" s="18" t="str">
        <f t="shared" si="323"/>
        <v>向美娟</v>
      </c>
      <c r="BX221" s="26">
        <f t="shared" si="342"/>
        <v>4.5</v>
      </c>
      <c r="BY221" s="18" t="str">
        <f t="shared" si="324"/>
        <v>胡付松</v>
      </c>
      <c r="BZ221" s="26">
        <f t="shared" si="343"/>
        <v>4.5</v>
      </c>
      <c r="CA221" s="18" t="str">
        <f t="shared" si="325"/>
        <v>廖云虹</v>
      </c>
      <c r="CB221" s="26">
        <f t="shared" si="344"/>
        <v>0</v>
      </c>
      <c r="CC221" s="18" t="str">
        <f t="shared" si="326"/>
        <v>兰阿布</v>
      </c>
      <c r="CD221" s="26">
        <f t="shared" si="345"/>
        <v>0</v>
      </c>
      <c r="CE221" s="18" t="str">
        <f t="shared" si="327"/>
        <v>叶仁群</v>
      </c>
      <c r="CF221" s="26">
        <f t="shared" si="346"/>
        <v>4.5</v>
      </c>
      <c r="CG221" s="18" t="str">
        <f t="shared" si="328"/>
        <v>杨建</v>
      </c>
      <c r="CH221" s="26">
        <f t="shared" si="347"/>
        <v>4.5</v>
      </c>
      <c r="CI221" s="18">
        <f t="shared" si="329"/>
        <v>8</v>
      </c>
      <c r="CJ221" s="18" t="str">
        <f t="shared" si="330"/>
        <v>向美娟</v>
      </c>
      <c r="CK221" s="26">
        <f t="shared" si="348"/>
        <v>4.5</v>
      </c>
      <c r="CL221" s="18" t="str">
        <f t="shared" si="331"/>
        <v>胡付松</v>
      </c>
      <c r="CM221" s="26">
        <f t="shared" si="349"/>
        <v>4.5</v>
      </c>
      <c r="CN221" s="18" t="str">
        <f t="shared" si="332"/>
        <v>廖云虹</v>
      </c>
      <c r="CO221" s="26">
        <f t="shared" si="350"/>
        <v>0</v>
      </c>
      <c r="CP221" s="18" t="str">
        <f t="shared" si="333"/>
        <v>兰阿布</v>
      </c>
      <c r="CQ221" s="26">
        <f t="shared" si="351"/>
        <v>0</v>
      </c>
      <c r="CR221" s="18" t="str">
        <f t="shared" si="334"/>
        <v>叶仁群</v>
      </c>
      <c r="CS221" s="26">
        <f t="shared" si="352"/>
        <v>4.5</v>
      </c>
      <c r="CT221" s="18" t="str">
        <f t="shared" si="335"/>
        <v>杨建</v>
      </c>
      <c r="CU221" s="26">
        <f t="shared" si="353"/>
        <v>4.5</v>
      </c>
    </row>
    <row r="222" spans="1:99" s="2" customFormat="1" ht="15.75">
      <c r="A222" s="42" t="s">
        <v>952</v>
      </c>
      <c r="B222" s="40" t="s">
        <v>398</v>
      </c>
      <c r="C222" s="59" t="s">
        <v>44</v>
      </c>
      <c r="D222" s="9" t="s">
        <v>8</v>
      </c>
      <c r="E222" s="8" t="str">
        <f t="shared" si="283"/>
        <v/>
      </c>
      <c r="F222" s="9" t="str">
        <f t="shared" si="284"/>
        <v/>
      </c>
      <c r="G222" s="10" t="str">
        <f t="shared" si="285"/>
        <v/>
      </c>
      <c r="H222" s="10">
        <f t="shared" si="286"/>
        <v>94</v>
      </c>
      <c r="I222" s="10">
        <f t="shared" si="287"/>
        <v>75</v>
      </c>
      <c r="J222" s="10">
        <f t="shared" si="288"/>
        <v>60</v>
      </c>
      <c r="K222" s="16">
        <f t="shared" si="289"/>
        <v>43.5</v>
      </c>
      <c r="L222" s="10">
        <f t="shared" si="290"/>
        <v>62.5</v>
      </c>
      <c r="M222" s="10">
        <f t="shared" si="291"/>
        <v>73</v>
      </c>
      <c r="N222" s="10">
        <f t="shared" si="292"/>
        <v>408</v>
      </c>
      <c r="O222" s="17" t="str">
        <f t="shared" si="293"/>
        <v/>
      </c>
      <c r="P222" s="18">
        <f>IF($D222="理科",IF(AND($N222&gt;=分数线!$C$2,$H222&gt;=分数线!$D$2),36,IF($H222&gt;=分数线!$D$2,18,0)),IF($D222="文科",IF(AND($N222&gt;=分数线!$C$3,$H222&gt;=分数线!$D$3),36,IF($H222&gt;=分数线!$D$3,18,0))))</f>
        <v>0</v>
      </c>
      <c r="Q222" s="18">
        <f>IF($D222="理科",IF(AND($N222&gt;=分数线!$C$2,I222&gt;=分数线!$E$2),36,IF(I222&gt;=分数线!$E$2,18,0)),IF($D222="文科",IF(AND($N222&gt;=分数线!$C$3,I222&gt;=分数线!$E$3),36,IF(I222&gt;=分数线!$E$3,18,0))))</f>
        <v>18</v>
      </c>
      <c r="R222" s="18">
        <f>IF($D222="理科",IF(AND($N222&gt;=分数线!$C$2,J222&gt;=分数线!$F$2),36,IF(J222&gt;=分数线!$F$2,18,0)),IF($D222="文科",IF(AND($N222&gt;=分数线!$C$3,J222&gt;=分数线!$F$3),36,IF(J222&gt;=分数线!$F$3,18,0))))</f>
        <v>0</v>
      </c>
      <c r="S222" s="18">
        <f>IF($D222="理科",IF(AND($N222&gt;=分数线!$C$2,K222&gt;=分数线!$G$2),36,IF(K222&gt;=分数线!$G$2,18,0)),IF($D222="文科",IF(AND($N222&gt;=分数线!$C$3,K222&gt;=分数线!$G$3),36,IF(K222&gt;=分数线!$G$3,18,0))))</f>
        <v>0</v>
      </c>
      <c r="T222" s="18">
        <f>IF($D222="理科",IF(AND($N222&gt;=分数线!$C$2,L222&gt;=分数线!$H$2),36,IF(L222&gt;=分数线!$H$2,18,0)),IF($D222="文科",IF(AND($N222&gt;=分数线!$C$3,L222&gt;=分数线!$H$3),36,IF(L222&gt;=分数线!$H$3,18,0))))</f>
        <v>18</v>
      </c>
      <c r="U222" s="18">
        <f>IF($D222="理科",IF(AND($N222&gt;=分数线!$C$2,M222&gt;=分数线!$I$2),36,IF(M222&gt;=分数线!$I$2,18,0)),IF($D222="文科",IF(AND($N222&gt;=分数线!$C$3,M222&gt;=分数线!$I$3),36,IF(M222&gt;=分数线!$I$3,18,0))))</f>
        <v>18</v>
      </c>
      <c r="V222" s="18">
        <f t="shared" si="294"/>
        <v>8</v>
      </c>
      <c r="W222" s="18" t="str">
        <f t="shared" si="295"/>
        <v>向美娟</v>
      </c>
      <c r="X222" s="26">
        <f t="shared" si="336"/>
        <v>0</v>
      </c>
      <c r="Y222" s="18" t="str">
        <f t="shared" si="296"/>
        <v>胡付松</v>
      </c>
      <c r="Z222" s="26">
        <f t="shared" si="337"/>
        <v>1.8</v>
      </c>
      <c r="AA222" s="18" t="str">
        <f t="shared" si="297"/>
        <v>聂艳梅</v>
      </c>
      <c r="AB222" s="26">
        <f t="shared" si="265"/>
        <v>0</v>
      </c>
      <c r="AC222" s="18" t="str">
        <f t="shared" si="298"/>
        <v>王志强</v>
      </c>
      <c r="AD222" s="26">
        <f t="shared" si="266"/>
        <v>0</v>
      </c>
      <c r="AE222" s="18" t="str">
        <f t="shared" si="299"/>
        <v>叶仁群</v>
      </c>
      <c r="AF222" s="26">
        <f t="shared" si="267"/>
        <v>1.8</v>
      </c>
      <c r="AG222" s="18" t="str">
        <f t="shared" si="300"/>
        <v>田友米</v>
      </c>
      <c r="AH222" s="26">
        <f t="shared" si="268"/>
        <v>1.8</v>
      </c>
      <c r="AI222" s="18" t="str">
        <f t="shared" si="301"/>
        <v>8</v>
      </c>
      <c r="AJ222" s="18" t="str">
        <f t="shared" si="302"/>
        <v>向美娟</v>
      </c>
      <c r="AK222" s="26">
        <f t="shared" si="338"/>
        <v>0</v>
      </c>
      <c r="AL222" s="18" t="str">
        <f t="shared" si="303"/>
        <v>胡付松</v>
      </c>
      <c r="AM222" s="26">
        <f t="shared" si="339"/>
        <v>1.8</v>
      </c>
      <c r="AN222" s="18" t="str">
        <f t="shared" si="304"/>
        <v>聂艳梅</v>
      </c>
      <c r="AO222" s="26">
        <f t="shared" si="269"/>
        <v>0</v>
      </c>
      <c r="AP222" s="18" t="str">
        <f t="shared" si="305"/>
        <v>王志强</v>
      </c>
      <c r="AQ222" s="26">
        <f t="shared" si="270"/>
        <v>0</v>
      </c>
      <c r="AR222" s="18" t="str">
        <f t="shared" si="306"/>
        <v>叶仁群</v>
      </c>
      <c r="AS222" s="26">
        <f t="shared" si="271"/>
        <v>1.8</v>
      </c>
      <c r="AT222" s="18" t="str">
        <f t="shared" si="307"/>
        <v>田友米</v>
      </c>
      <c r="AU222" s="26">
        <f t="shared" si="272"/>
        <v>1.8</v>
      </c>
      <c r="AV222" s="18" t="str">
        <f t="shared" si="308"/>
        <v>8</v>
      </c>
      <c r="AW222" s="18" t="str">
        <f t="shared" si="309"/>
        <v>向美娟</v>
      </c>
      <c r="AX222" s="26">
        <f t="shared" si="340"/>
        <v>0</v>
      </c>
      <c r="AY222" s="18" t="str">
        <f t="shared" si="310"/>
        <v>胡付松</v>
      </c>
      <c r="AZ222" s="26">
        <f t="shared" si="281"/>
        <v>2.6999999999999997</v>
      </c>
      <c r="BA222" s="18" t="str">
        <f t="shared" si="311"/>
        <v>廖云虹</v>
      </c>
      <c r="BB222" s="26">
        <f t="shared" si="273"/>
        <v>0</v>
      </c>
      <c r="BC222" s="18" t="str">
        <f t="shared" si="312"/>
        <v>王玉强</v>
      </c>
      <c r="BD222" s="26">
        <f t="shared" si="274"/>
        <v>0</v>
      </c>
      <c r="BE222" s="18" t="str">
        <f t="shared" si="313"/>
        <v>叶仁群</v>
      </c>
      <c r="BF222" s="26">
        <f t="shared" si="275"/>
        <v>2.7</v>
      </c>
      <c r="BG222" s="18" t="str">
        <f t="shared" si="314"/>
        <v>田友米</v>
      </c>
      <c r="BH222" s="26">
        <f t="shared" si="276"/>
        <v>2.7</v>
      </c>
      <c r="BI222" s="18">
        <f t="shared" si="315"/>
        <v>8</v>
      </c>
      <c r="BJ222" s="18" t="str">
        <f t="shared" si="316"/>
        <v>向美娟</v>
      </c>
      <c r="BK222" s="26">
        <f t="shared" si="341"/>
        <v>0</v>
      </c>
      <c r="BL222" s="18" t="str">
        <f t="shared" si="317"/>
        <v>胡付松</v>
      </c>
      <c r="BM222" s="26">
        <f t="shared" si="282"/>
        <v>2.6999999999999997</v>
      </c>
      <c r="BN222" s="18" t="str">
        <f t="shared" si="318"/>
        <v>廖云虹</v>
      </c>
      <c r="BO222" s="26">
        <f t="shared" si="277"/>
        <v>0</v>
      </c>
      <c r="BP222" s="18" t="str">
        <f t="shared" si="319"/>
        <v>王玉强</v>
      </c>
      <c r="BQ222" s="26">
        <f t="shared" si="278"/>
        <v>0</v>
      </c>
      <c r="BR222" s="18" t="str">
        <f t="shared" si="320"/>
        <v>叶仁群</v>
      </c>
      <c r="BS222" s="26">
        <f t="shared" si="279"/>
        <v>2.7</v>
      </c>
      <c r="BT222" s="18" t="str">
        <f t="shared" si="321"/>
        <v>杨建</v>
      </c>
      <c r="BU222" s="26">
        <f t="shared" si="280"/>
        <v>2.7</v>
      </c>
      <c r="BV222" s="18">
        <f t="shared" si="322"/>
        <v>8</v>
      </c>
      <c r="BW222" s="18" t="str">
        <f t="shared" si="323"/>
        <v>向美娟</v>
      </c>
      <c r="BX222" s="26">
        <f t="shared" si="342"/>
        <v>0</v>
      </c>
      <c r="BY222" s="18" t="str">
        <f t="shared" si="324"/>
        <v>胡付松</v>
      </c>
      <c r="BZ222" s="26">
        <f t="shared" si="343"/>
        <v>4.5</v>
      </c>
      <c r="CA222" s="18" t="str">
        <f t="shared" si="325"/>
        <v>廖云虹</v>
      </c>
      <c r="CB222" s="26">
        <f t="shared" si="344"/>
        <v>0</v>
      </c>
      <c r="CC222" s="18" t="str">
        <f t="shared" si="326"/>
        <v>兰阿布</v>
      </c>
      <c r="CD222" s="26">
        <f t="shared" si="345"/>
        <v>0</v>
      </c>
      <c r="CE222" s="18" t="str">
        <f t="shared" si="327"/>
        <v>叶仁群</v>
      </c>
      <c r="CF222" s="26">
        <f t="shared" si="346"/>
        <v>4.5</v>
      </c>
      <c r="CG222" s="18" t="str">
        <f t="shared" si="328"/>
        <v>杨建</v>
      </c>
      <c r="CH222" s="26">
        <f t="shared" si="347"/>
        <v>4.5</v>
      </c>
      <c r="CI222" s="18">
        <f t="shared" si="329"/>
        <v>8</v>
      </c>
      <c r="CJ222" s="18" t="str">
        <f t="shared" si="330"/>
        <v>向美娟</v>
      </c>
      <c r="CK222" s="26">
        <f t="shared" si="348"/>
        <v>0</v>
      </c>
      <c r="CL222" s="18" t="str">
        <f t="shared" si="331"/>
        <v>胡付松</v>
      </c>
      <c r="CM222" s="26">
        <f t="shared" si="349"/>
        <v>4.5</v>
      </c>
      <c r="CN222" s="18" t="str">
        <f t="shared" si="332"/>
        <v>廖云虹</v>
      </c>
      <c r="CO222" s="26">
        <f t="shared" si="350"/>
        <v>0</v>
      </c>
      <c r="CP222" s="18" t="str">
        <f t="shared" si="333"/>
        <v>兰阿布</v>
      </c>
      <c r="CQ222" s="26">
        <f t="shared" si="351"/>
        <v>0</v>
      </c>
      <c r="CR222" s="18" t="str">
        <f t="shared" si="334"/>
        <v>叶仁群</v>
      </c>
      <c r="CS222" s="26">
        <f t="shared" si="352"/>
        <v>4.5</v>
      </c>
      <c r="CT222" s="18" t="str">
        <f t="shared" si="335"/>
        <v>杨建</v>
      </c>
      <c r="CU222" s="26">
        <f t="shared" si="353"/>
        <v>4.5</v>
      </c>
    </row>
    <row r="223" spans="1:99" s="2" customFormat="1" ht="15.75">
      <c r="A223" s="42" t="s">
        <v>953</v>
      </c>
      <c r="B223" s="40" t="s">
        <v>399</v>
      </c>
      <c r="C223" s="59" t="s">
        <v>44</v>
      </c>
      <c r="D223" s="9" t="s">
        <v>8</v>
      </c>
      <c r="E223" s="8" t="str">
        <f t="shared" si="283"/>
        <v/>
      </c>
      <c r="F223" s="9">
        <f t="shared" si="284"/>
        <v>1</v>
      </c>
      <c r="G223" s="10" t="str">
        <f t="shared" si="285"/>
        <v/>
      </c>
      <c r="H223" s="10">
        <f t="shared" si="286"/>
        <v>109</v>
      </c>
      <c r="I223" s="10">
        <f t="shared" si="287"/>
        <v>53</v>
      </c>
      <c r="J223" s="10">
        <f t="shared" si="288"/>
        <v>85</v>
      </c>
      <c r="K223" s="16">
        <f t="shared" si="289"/>
        <v>47</v>
      </c>
      <c r="L223" s="10">
        <f t="shared" si="290"/>
        <v>53</v>
      </c>
      <c r="M223" s="10">
        <f t="shared" si="291"/>
        <v>59.5</v>
      </c>
      <c r="N223" s="10">
        <f t="shared" si="292"/>
        <v>407</v>
      </c>
      <c r="O223" s="17" t="str">
        <f t="shared" si="293"/>
        <v/>
      </c>
      <c r="P223" s="18">
        <f>IF($D223="理科",IF(AND($N223&gt;=分数线!$C$2,$H223&gt;=分数线!$D$2),36,IF($H223&gt;=分数线!$D$2,18,0)),IF($D223="文科",IF(AND($N223&gt;=分数线!$C$3,$H223&gt;=分数线!$D$3),36,IF($H223&gt;=分数线!$D$3,18,0))))</f>
        <v>18</v>
      </c>
      <c r="Q223" s="18">
        <f>IF($D223="理科",IF(AND($N223&gt;=分数线!$C$2,I223&gt;=分数线!$E$2),36,IF(I223&gt;=分数线!$E$2,18,0)),IF($D223="文科",IF(AND($N223&gt;=分数线!$C$3,I223&gt;=分数线!$E$3),36,IF(I223&gt;=分数线!$E$3,18,0))))</f>
        <v>0</v>
      </c>
      <c r="R223" s="18">
        <f>IF($D223="理科",IF(AND($N223&gt;=分数线!$C$2,J223&gt;=分数线!$F$2),36,IF(J223&gt;=分数线!$F$2,18,0)),IF($D223="文科",IF(AND($N223&gt;=分数线!$C$3,J223&gt;=分数线!$F$3),36,IF(J223&gt;=分数线!$F$3,18,0))))</f>
        <v>0</v>
      </c>
      <c r="S223" s="18">
        <f>IF($D223="理科",IF(AND($N223&gt;=分数线!$C$2,K223&gt;=分数线!$G$2),36,IF(K223&gt;=分数线!$G$2,18,0)),IF($D223="文科",IF(AND($N223&gt;=分数线!$C$3,K223&gt;=分数线!$G$3),36,IF(K223&gt;=分数线!$G$3,18,0))))</f>
        <v>0</v>
      </c>
      <c r="T223" s="18">
        <f>IF($D223="理科",IF(AND($N223&gt;=分数线!$C$2,L223&gt;=分数线!$H$2),36,IF(L223&gt;=分数线!$H$2,18,0)),IF($D223="文科",IF(AND($N223&gt;=分数线!$C$3,L223&gt;=分数线!$H$3),36,IF(L223&gt;=分数线!$H$3,18,0))))</f>
        <v>0</v>
      </c>
      <c r="U223" s="18">
        <f>IF($D223="理科",IF(AND($N223&gt;=分数线!$C$2,M223&gt;=分数线!$I$2),36,IF(M223&gt;=分数线!$I$2,18,0)),IF($D223="文科",IF(AND($N223&gt;=分数线!$C$3,M223&gt;=分数线!$I$3),36,IF(M223&gt;=分数线!$I$3,18,0))))</f>
        <v>0</v>
      </c>
      <c r="V223" s="18">
        <f t="shared" si="294"/>
        <v>10</v>
      </c>
      <c r="W223" s="18" t="str">
        <f t="shared" si="295"/>
        <v>向美娟</v>
      </c>
      <c r="X223" s="26">
        <f t="shared" si="336"/>
        <v>1.8</v>
      </c>
      <c r="Y223" s="18" t="str">
        <f t="shared" si="296"/>
        <v>徐万雄</v>
      </c>
      <c r="Z223" s="26">
        <f t="shared" si="337"/>
        <v>0</v>
      </c>
      <c r="AA223" s="18" t="str">
        <f t="shared" si="297"/>
        <v>向翠琳</v>
      </c>
      <c r="AB223" s="26">
        <f t="shared" si="265"/>
        <v>0</v>
      </c>
      <c r="AC223" s="18" t="str">
        <f t="shared" si="298"/>
        <v>郑永朝</v>
      </c>
      <c r="AD223" s="26">
        <f t="shared" si="266"/>
        <v>0</v>
      </c>
      <c r="AE223" s="18" t="str">
        <f t="shared" si="299"/>
        <v>陈文惠</v>
      </c>
      <c r="AF223" s="26">
        <f t="shared" si="267"/>
        <v>0</v>
      </c>
      <c r="AG223" s="18" t="str">
        <f t="shared" si="300"/>
        <v>田友米</v>
      </c>
      <c r="AH223" s="26">
        <f t="shared" si="268"/>
        <v>0</v>
      </c>
      <c r="AI223" s="18" t="str">
        <f t="shared" si="301"/>
        <v>10</v>
      </c>
      <c r="AJ223" s="18" t="str">
        <f t="shared" si="302"/>
        <v>向美娟</v>
      </c>
      <c r="AK223" s="26">
        <f t="shared" si="338"/>
        <v>1.8</v>
      </c>
      <c r="AL223" s="18" t="str">
        <f t="shared" si="303"/>
        <v>徐万雄</v>
      </c>
      <c r="AM223" s="26">
        <f t="shared" si="339"/>
        <v>0</v>
      </c>
      <c r="AN223" s="18" t="str">
        <f t="shared" si="304"/>
        <v>向翠琳</v>
      </c>
      <c r="AO223" s="26">
        <f t="shared" si="269"/>
        <v>0</v>
      </c>
      <c r="AP223" s="18" t="str">
        <f t="shared" si="305"/>
        <v>郑永朝</v>
      </c>
      <c r="AQ223" s="26">
        <f t="shared" si="270"/>
        <v>0</v>
      </c>
      <c r="AR223" s="18" t="str">
        <f t="shared" si="306"/>
        <v>陈文惠</v>
      </c>
      <c r="AS223" s="26">
        <f t="shared" si="271"/>
        <v>0</v>
      </c>
      <c r="AT223" s="18" t="str">
        <f t="shared" si="307"/>
        <v>田友米</v>
      </c>
      <c r="AU223" s="26">
        <f t="shared" si="272"/>
        <v>0</v>
      </c>
      <c r="AV223" s="18" t="str">
        <f t="shared" si="308"/>
        <v>10</v>
      </c>
      <c r="AW223" s="18" t="str">
        <f t="shared" si="309"/>
        <v>向美娟</v>
      </c>
      <c r="AX223" s="26">
        <f t="shared" si="340"/>
        <v>2.6999999999999997</v>
      </c>
      <c r="AY223" s="18" t="str">
        <f t="shared" si="310"/>
        <v>徐万雄</v>
      </c>
      <c r="AZ223" s="26">
        <f t="shared" si="281"/>
        <v>0</v>
      </c>
      <c r="BA223" s="18" t="str">
        <f t="shared" si="311"/>
        <v>赵顺诚</v>
      </c>
      <c r="BB223" s="26">
        <f t="shared" si="273"/>
        <v>0</v>
      </c>
      <c r="BC223" s="18" t="str">
        <f t="shared" si="312"/>
        <v>王玉强</v>
      </c>
      <c r="BD223" s="26">
        <f t="shared" si="274"/>
        <v>0</v>
      </c>
      <c r="BE223" s="18" t="str">
        <f t="shared" si="313"/>
        <v>陈文惠</v>
      </c>
      <c r="BF223" s="26">
        <f t="shared" si="275"/>
        <v>0</v>
      </c>
      <c r="BG223" s="18" t="str">
        <f t="shared" si="314"/>
        <v>田友米</v>
      </c>
      <c r="BH223" s="26">
        <f t="shared" si="276"/>
        <v>0</v>
      </c>
      <c r="BI223" s="18">
        <f t="shared" si="315"/>
        <v>10</v>
      </c>
      <c r="BJ223" s="18" t="str">
        <f t="shared" si="316"/>
        <v>向美娟</v>
      </c>
      <c r="BK223" s="26">
        <f t="shared" si="341"/>
        <v>2.6999999999999997</v>
      </c>
      <c r="BL223" s="18" t="str">
        <f t="shared" si="317"/>
        <v>徐万雄</v>
      </c>
      <c r="BM223" s="26">
        <f t="shared" si="282"/>
        <v>0</v>
      </c>
      <c r="BN223" s="18" t="str">
        <f t="shared" si="318"/>
        <v>赵顺诚</v>
      </c>
      <c r="BO223" s="26">
        <f t="shared" si="277"/>
        <v>0</v>
      </c>
      <c r="BP223" s="18" t="str">
        <f t="shared" si="319"/>
        <v>郑永朝</v>
      </c>
      <c r="BQ223" s="26">
        <f t="shared" si="278"/>
        <v>0</v>
      </c>
      <c r="BR223" s="18" t="str">
        <f t="shared" si="320"/>
        <v>陈文惠</v>
      </c>
      <c r="BS223" s="26">
        <f t="shared" si="279"/>
        <v>0</v>
      </c>
      <c r="BT223" s="18" t="str">
        <f t="shared" si="321"/>
        <v>田友米</v>
      </c>
      <c r="BU223" s="26">
        <f t="shared" si="280"/>
        <v>0</v>
      </c>
      <c r="BV223" s="18">
        <f t="shared" si="322"/>
        <v>10</v>
      </c>
      <c r="BW223" s="18" t="str">
        <f t="shared" si="323"/>
        <v>向美娟</v>
      </c>
      <c r="BX223" s="26">
        <f t="shared" si="342"/>
        <v>4.5</v>
      </c>
      <c r="BY223" s="18" t="str">
        <f t="shared" si="324"/>
        <v>潘勇</v>
      </c>
      <c r="BZ223" s="26">
        <f t="shared" si="343"/>
        <v>0</v>
      </c>
      <c r="CA223" s="18" t="str">
        <f t="shared" si="325"/>
        <v>赵顺诚</v>
      </c>
      <c r="CB223" s="26">
        <f t="shared" si="344"/>
        <v>0</v>
      </c>
      <c r="CC223" s="18" t="str">
        <f t="shared" si="326"/>
        <v>王友春</v>
      </c>
      <c r="CD223" s="26">
        <f t="shared" si="345"/>
        <v>0</v>
      </c>
      <c r="CE223" s="18" t="str">
        <f t="shared" si="327"/>
        <v>陈文惠</v>
      </c>
      <c r="CF223" s="26">
        <f t="shared" si="346"/>
        <v>0</v>
      </c>
      <c r="CG223" s="18" t="str">
        <f t="shared" si="328"/>
        <v>田友米</v>
      </c>
      <c r="CH223" s="26">
        <f t="shared" si="347"/>
        <v>0</v>
      </c>
      <c r="CI223" s="18">
        <f t="shared" si="329"/>
        <v>10</v>
      </c>
      <c r="CJ223" s="18" t="str">
        <f t="shared" si="330"/>
        <v>向美娟</v>
      </c>
      <c r="CK223" s="26">
        <f t="shared" si="348"/>
        <v>4.5</v>
      </c>
      <c r="CL223" s="18" t="str">
        <f t="shared" si="331"/>
        <v>潘勇</v>
      </c>
      <c r="CM223" s="26">
        <f t="shared" si="349"/>
        <v>0</v>
      </c>
      <c r="CN223" s="18" t="str">
        <f t="shared" si="332"/>
        <v>赵顺诚</v>
      </c>
      <c r="CO223" s="26">
        <f t="shared" si="350"/>
        <v>0</v>
      </c>
      <c r="CP223" s="18" t="str">
        <f t="shared" si="333"/>
        <v>王友春</v>
      </c>
      <c r="CQ223" s="26">
        <f t="shared" si="351"/>
        <v>0</v>
      </c>
      <c r="CR223" s="18" t="str">
        <f t="shared" si="334"/>
        <v>陈文惠</v>
      </c>
      <c r="CS223" s="26">
        <f t="shared" si="352"/>
        <v>0</v>
      </c>
      <c r="CT223" s="18" t="str">
        <f t="shared" si="335"/>
        <v>田友米</v>
      </c>
      <c r="CU223" s="26">
        <f t="shared" si="353"/>
        <v>0</v>
      </c>
    </row>
    <row r="224" spans="1:99" s="2" customFormat="1" ht="15.75">
      <c r="A224" s="42" t="s">
        <v>954</v>
      </c>
      <c r="B224" s="40" t="s">
        <v>400</v>
      </c>
      <c r="C224" s="59" t="s">
        <v>44</v>
      </c>
      <c r="D224" s="9" t="s">
        <v>8</v>
      </c>
      <c r="E224" s="8" t="str">
        <f t="shared" si="283"/>
        <v/>
      </c>
      <c r="F224" s="9">
        <f t="shared" si="284"/>
        <v>1</v>
      </c>
      <c r="G224" s="10" t="str">
        <f t="shared" si="285"/>
        <v/>
      </c>
      <c r="H224" s="10">
        <f t="shared" si="286"/>
        <v>114</v>
      </c>
      <c r="I224" s="10">
        <f t="shared" si="287"/>
        <v>72</v>
      </c>
      <c r="J224" s="10">
        <f t="shared" si="288"/>
        <v>92</v>
      </c>
      <c r="K224" s="16">
        <f t="shared" si="289"/>
        <v>32</v>
      </c>
      <c r="L224" s="10">
        <f t="shared" si="290"/>
        <v>38</v>
      </c>
      <c r="M224" s="10">
        <f t="shared" si="291"/>
        <v>57</v>
      </c>
      <c r="N224" s="10">
        <f t="shared" si="292"/>
        <v>405</v>
      </c>
      <c r="O224" s="17" t="str">
        <f t="shared" si="293"/>
        <v/>
      </c>
      <c r="P224" s="18">
        <f>IF($D224="理科",IF(AND($N224&gt;=分数线!$C$2,$H224&gt;=分数线!$D$2),36,IF($H224&gt;=分数线!$D$2,18,0)),IF($D224="文科",IF(AND($N224&gt;=分数线!$C$3,$H224&gt;=分数线!$D$3),36,IF($H224&gt;=分数线!$D$3,18,0))))</f>
        <v>18</v>
      </c>
      <c r="Q224" s="18">
        <f>IF($D224="理科",IF(AND($N224&gt;=分数线!$C$2,I224&gt;=分数线!$E$2),36,IF(I224&gt;=分数线!$E$2,18,0)),IF($D224="文科",IF(AND($N224&gt;=分数线!$C$3,I224&gt;=分数线!$E$3),36,IF(I224&gt;=分数线!$E$3,18,0))))</f>
        <v>0</v>
      </c>
      <c r="R224" s="18">
        <f>IF($D224="理科",IF(AND($N224&gt;=分数线!$C$2,J224&gt;=分数线!$F$2),36,IF(J224&gt;=分数线!$F$2,18,0)),IF($D224="文科",IF(AND($N224&gt;=分数线!$C$3,J224&gt;=分数线!$F$3),36,IF(J224&gt;=分数线!$F$3,18,0))))</f>
        <v>18</v>
      </c>
      <c r="S224" s="18">
        <f>IF($D224="理科",IF(AND($N224&gt;=分数线!$C$2,K224&gt;=分数线!$G$2),36,IF(K224&gt;=分数线!$G$2,18,0)),IF($D224="文科",IF(AND($N224&gt;=分数线!$C$3,K224&gt;=分数线!$G$3),36,IF(K224&gt;=分数线!$G$3,18,0))))</f>
        <v>0</v>
      </c>
      <c r="T224" s="18">
        <f>IF($D224="理科",IF(AND($N224&gt;=分数线!$C$2,L224&gt;=分数线!$H$2),36,IF(L224&gt;=分数线!$H$2,18,0)),IF($D224="文科",IF(AND($N224&gt;=分数线!$C$3,L224&gt;=分数线!$H$3),36,IF(L224&gt;=分数线!$H$3,18,0))))</f>
        <v>0</v>
      </c>
      <c r="U224" s="18">
        <f>IF($D224="理科",IF(AND($N224&gt;=分数线!$C$2,M224&gt;=分数线!$I$2),36,IF(M224&gt;=分数线!$I$2,18,0)),IF($D224="文科",IF(AND($N224&gt;=分数线!$C$3,M224&gt;=分数线!$I$3),36,IF(M224&gt;=分数线!$I$3,18,0))))</f>
        <v>0</v>
      </c>
      <c r="V224" s="18">
        <f t="shared" si="294"/>
        <v>12</v>
      </c>
      <c r="W224" s="18" t="str">
        <f t="shared" si="295"/>
        <v>何苗</v>
      </c>
      <c r="X224" s="26">
        <f t="shared" si="336"/>
        <v>1.8</v>
      </c>
      <c r="Y224" s="18" t="str">
        <f t="shared" si="296"/>
        <v>黄金华</v>
      </c>
      <c r="Z224" s="26">
        <f t="shared" si="337"/>
        <v>0</v>
      </c>
      <c r="AA224" s="18" t="str">
        <f t="shared" si="297"/>
        <v>聂艳梅</v>
      </c>
      <c r="AB224" s="26">
        <f t="shared" si="265"/>
        <v>1.8</v>
      </c>
      <c r="AC224" s="18" t="str">
        <f t="shared" si="298"/>
        <v>兰阿布</v>
      </c>
      <c r="AD224" s="26">
        <f t="shared" si="266"/>
        <v>0</v>
      </c>
      <c r="AE224" s="18" t="str">
        <f t="shared" si="299"/>
        <v>郑富全</v>
      </c>
      <c r="AF224" s="26">
        <f t="shared" si="267"/>
        <v>0</v>
      </c>
      <c r="AG224" s="18" t="str">
        <f t="shared" si="300"/>
        <v>卢祥</v>
      </c>
      <c r="AH224" s="26">
        <f t="shared" si="268"/>
        <v>0</v>
      </c>
      <c r="AI224" s="18" t="str">
        <f t="shared" si="301"/>
        <v>12</v>
      </c>
      <c r="AJ224" s="18" t="str">
        <f t="shared" si="302"/>
        <v>何苗</v>
      </c>
      <c r="AK224" s="26">
        <f t="shared" si="338"/>
        <v>1.8</v>
      </c>
      <c r="AL224" s="18" t="str">
        <f t="shared" si="303"/>
        <v>黄金华</v>
      </c>
      <c r="AM224" s="26">
        <f t="shared" si="339"/>
        <v>0</v>
      </c>
      <c r="AN224" s="18" t="str">
        <f t="shared" si="304"/>
        <v>聂艳梅</v>
      </c>
      <c r="AO224" s="26">
        <f t="shared" si="269"/>
        <v>1.8</v>
      </c>
      <c r="AP224" s="18" t="str">
        <f t="shared" si="305"/>
        <v>兰阿布</v>
      </c>
      <c r="AQ224" s="26">
        <f t="shared" si="270"/>
        <v>0</v>
      </c>
      <c r="AR224" s="18" t="str">
        <f t="shared" si="306"/>
        <v>郑富全</v>
      </c>
      <c r="AS224" s="26">
        <f t="shared" si="271"/>
        <v>0</v>
      </c>
      <c r="AT224" s="18" t="str">
        <f t="shared" si="307"/>
        <v>卢祥</v>
      </c>
      <c r="AU224" s="26">
        <f t="shared" si="272"/>
        <v>0</v>
      </c>
      <c r="AV224" s="18" t="str">
        <f t="shared" si="308"/>
        <v>12</v>
      </c>
      <c r="AW224" s="18" t="str">
        <f t="shared" si="309"/>
        <v>朱霞</v>
      </c>
      <c r="AX224" s="26">
        <f t="shared" si="340"/>
        <v>2.6999999999999997</v>
      </c>
      <c r="AY224" s="18" t="str">
        <f t="shared" si="310"/>
        <v>黄金华</v>
      </c>
      <c r="AZ224" s="26">
        <f t="shared" si="281"/>
        <v>0</v>
      </c>
      <c r="BA224" s="18" t="str">
        <f t="shared" si="311"/>
        <v>程长寿</v>
      </c>
      <c r="BB224" s="26">
        <f t="shared" si="273"/>
        <v>2.7</v>
      </c>
      <c r="BC224" s="18" t="str">
        <f t="shared" si="312"/>
        <v>兰阿布</v>
      </c>
      <c r="BD224" s="26">
        <f t="shared" si="274"/>
        <v>0</v>
      </c>
      <c r="BE224" s="18" t="str">
        <f t="shared" si="313"/>
        <v>郑富全</v>
      </c>
      <c r="BF224" s="26">
        <f t="shared" si="275"/>
        <v>0</v>
      </c>
      <c r="BG224" s="18" t="str">
        <f t="shared" si="314"/>
        <v>卢祥</v>
      </c>
      <c r="BH224" s="26">
        <f t="shared" si="276"/>
        <v>0</v>
      </c>
      <c r="BI224" s="18">
        <f t="shared" si="315"/>
        <v>12</v>
      </c>
      <c r="BJ224" s="18" t="str">
        <f t="shared" si="316"/>
        <v>朱霞</v>
      </c>
      <c r="BK224" s="26">
        <f t="shared" si="341"/>
        <v>2.6999999999999997</v>
      </c>
      <c r="BL224" s="18" t="str">
        <f t="shared" si="317"/>
        <v>黄金华</v>
      </c>
      <c r="BM224" s="26">
        <f t="shared" si="282"/>
        <v>0</v>
      </c>
      <c r="BN224" s="18" t="str">
        <f t="shared" si="318"/>
        <v>程长寿</v>
      </c>
      <c r="BO224" s="26">
        <f t="shared" si="277"/>
        <v>2.7</v>
      </c>
      <c r="BP224" s="18" t="str">
        <f t="shared" si="319"/>
        <v>兰阿布</v>
      </c>
      <c r="BQ224" s="26">
        <f t="shared" si="278"/>
        <v>0</v>
      </c>
      <c r="BR224" s="18" t="str">
        <f t="shared" si="320"/>
        <v>郑富全</v>
      </c>
      <c r="BS224" s="26">
        <f t="shared" si="279"/>
        <v>0</v>
      </c>
      <c r="BT224" s="18" t="str">
        <f t="shared" si="321"/>
        <v>卢祥</v>
      </c>
      <c r="BU224" s="26">
        <f t="shared" si="280"/>
        <v>0</v>
      </c>
      <c r="BV224" s="18">
        <f t="shared" si="322"/>
        <v>12</v>
      </c>
      <c r="BW224" s="18" t="str">
        <f t="shared" si="323"/>
        <v>朱霞</v>
      </c>
      <c r="BX224" s="26">
        <f t="shared" si="342"/>
        <v>4.5</v>
      </c>
      <c r="BY224" s="18" t="str">
        <f t="shared" si="324"/>
        <v>黄金华</v>
      </c>
      <c r="BZ224" s="26">
        <f t="shared" si="343"/>
        <v>0</v>
      </c>
      <c r="CA224" s="18" t="str">
        <f t="shared" si="325"/>
        <v>程长寿</v>
      </c>
      <c r="CB224" s="26">
        <f t="shared" si="344"/>
        <v>4.5</v>
      </c>
      <c r="CC224" s="18" t="str">
        <f t="shared" si="326"/>
        <v>兰阿布</v>
      </c>
      <c r="CD224" s="26">
        <f t="shared" si="345"/>
        <v>0</v>
      </c>
      <c r="CE224" s="18" t="str">
        <f t="shared" si="327"/>
        <v>郑富全</v>
      </c>
      <c r="CF224" s="26">
        <f t="shared" si="346"/>
        <v>0</v>
      </c>
      <c r="CG224" s="18" t="str">
        <f t="shared" si="328"/>
        <v>卢祥</v>
      </c>
      <c r="CH224" s="26">
        <f t="shared" si="347"/>
        <v>0</v>
      </c>
      <c r="CI224" s="18">
        <f t="shared" si="329"/>
        <v>12</v>
      </c>
      <c r="CJ224" s="18" t="str">
        <f t="shared" si="330"/>
        <v>朱霞</v>
      </c>
      <c r="CK224" s="26">
        <f t="shared" si="348"/>
        <v>4.5</v>
      </c>
      <c r="CL224" s="18" t="str">
        <f t="shared" si="331"/>
        <v>黄金华</v>
      </c>
      <c r="CM224" s="26">
        <f t="shared" si="349"/>
        <v>0</v>
      </c>
      <c r="CN224" s="18" t="str">
        <f t="shared" si="332"/>
        <v>程长寿</v>
      </c>
      <c r="CO224" s="26">
        <f t="shared" si="350"/>
        <v>4.5</v>
      </c>
      <c r="CP224" s="18" t="str">
        <f t="shared" si="333"/>
        <v>兰阿布</v>
      </c>
      <c r="CQ224" s="26">
        <f t="shared" si="351"/>
        <v>0</v>
      </c>
      <c r="CR224" s="18" t="str">
        <f t="shared" si="334"/>
        <v>郑富全</v>
      </c>
      <c r="CS224" s="26">
        <f t="shared" si="352"/>
        <v>0</v>
      </c>
      <c r="CT224" s="18" t="str">
        <f t="shared" si="335"/>
        <v>卢祥</v>
      </c>
      <c r="CU224" s="26">
        <f t="shared" si="353"/>
        <v>0</v>
      </c>
    </row>
    <row r="225" spans="1:99" s="2" customFormat="1" ht="15.75">
      <c r="A225" s="42" t="s">
        <v>955</v>
      </c>
      <c r="B225" s="40" t="s">
        <v>401</v>
      </c>
      <c r="C225" s="59" t="s">
        <v>44</v>
      </c>
      <c r="D225" s="9" t="s">
        <v>8</v>
      </c>
      <c r="E225" s="8" t="str">
        <f t="shared" si="283"/>
        <v/>
      </c>
      <c r="F225" s="9">
        <f t="shared" si="284"/>
        <v>0.2</v>
      </c>
      <c r="G225" s="10" t="str">
        <f t="shared" si="285"/>
        <v/>
      </c>
      <c r="H225" s="10">
        <f t="shared" si="286"/>
        <v>100</v>
      </c>
      <c r="I225" s="10">
        <f t="shared" si="287"/>
        <v>57</v>
      </c>
      <c r="J225" s="10">
        <f t="shared" si="288"/>
        <v>94</v>
      </c>
      <c r="K225" s="16">
        <f t="shared" si="289"/>
        <v>25.5</v>
      </c>
      <c r="L225" s="10">
        <f t="shared" si="290"/>
        <v>57</v>
      </c>
      <c r="M225" s="10">
        <f t="shared" si="291"/>
        <v>69.5</v>
      </c>
      <c r="N225" s="10">
        <f t="shared" si="292"/>
        <v>403</v>
      </c>
      <c r="O225" s="17" t="str">
        <f t="shared" si="293"/>
        <v/>
      </c>
      <c r="P225" s="18">
        <f>IF($D225="理科",IF(AND($N225&gt;=分数线!$C$2,$H225&gt;=分数线!$D$2),36,IF($H225&gt;=分数线!$D$2,18,0)),IF($D225="文科",IF(AND($N225&gt;=分数线!$C$3,$H225&gt;=分数线!$D$3),36,IF($H225&gt;=分数线!$D$3,18,0))))</f>
        <v>0</v>
      </c>
      <c r="Q225" s="18">
        <f>IF($D225="理科",IF(AND($N225&gt;=分数线!$C$2,I225&gt;=分数线!$E$2),36,IF(I225&gt;=分数线!$E$2,18,0)),IF($D225="文科",IF(AND($N225&gt;=分数线!$C$3,I225&gt;=分数线!$E$3),36,IF(I225&gt;=分数线!$E$3,18,0))))</f>
        <v>0</v>
      </c>
      <c r="R225" s="18">
        <f>IF($D225="理科",IF(AND($N225&gt;=分数线!$C$2,J225&gt;=分数线!$F$2),36,IF(J225&gt;=分数线!$F$2,18,0)),IF($D225="文科",IF(AND($N225&gt;=分数线!$C$3,J225&gt;=分数线!$F$3),36,IF(J225&gt;=分数线!$F$3,18,0))))</f>
        <v>18</v>
      </c>
      <c r="S225" s="18">
        <f>IF($D225="理科",IF(AND($N225&gt;=分数线!$C$2,K225&gt;=分数线!$G$2),36,IF(K225&gt;=分数线!$G$2,18,0)),IF($D225="文科",IF(AND($N225&gt;=分数线!$C$3,K225&gt;=分数线!$G$3),36,IF(K225&gt;=分数线!$G$3,18,0))))</f>
        <v>0</v>
      </c>
      <c r="T225" s="18">
        <f>IF($D225="理科",IF(AND($N225&gt;=分数线!$C$2,L225&gt;=分数线!$H$2),36,IF(L225&gt;=分数线!$H$2,18,0)),IF($D225="文科",IF(AND($N225&gt;=分数线!$C$3,L225&gt;=分数线!$H$3),36,IF(L225&gt;=分数线!$H$3,18,0))))</f>
        <v>0</v>
      </c>
      <c r="U225" s="18">
        <f>IF($D225="理科",IF(AND($N225&gt;=分数线!$C$2,M225&gt;=分数线!$I$2),36,IF(M225&gt;=分数线!$I$2,18,0)),IF($D225="文科",IF(AND($N225&gt;=分数线!$C$3,M225&gt;=分数线!$I$3),36,IF(M225&gt;=分数线!$I$3,18,0))))</f>
        <v>18</v>
      </c>
      <c r="V225" s="18">
        <f t="shared" si="294"/>
        <v>6</v>
      </c>
      <c r="W225" s="18" t="str">
        <f t="shared" si="295"/>
        <v>阙丽萍</v>
      </c>
      <c r="X225" s="26">
        <f t="shared" si="336"/>
        <v>0</v>
      </c>
      <c r="Y225" s="18" t="str">
        <f t="shared" si="296"/>
        <v>李希</v>
      </c>
      <c r="Z225" s="26">
        <f t="shared" si="337"/>
        <v>0</v>
      </c>
      <c r="AA225" s="18" t="str">
        <f t="shared" si="297"/>
        <v>达娃央初</v>
      </c>
      <c r="AB225" s="26">
        <f t="shared" si="265"/>
        <v>1.8</v>
      </c>
      <c r="AC225" s="18" t="str">
        <f t="shared" si="298"/>
        <v>兰阿布</v>
      </c>
      <c r="AD225" s="26">
        <f t="shared" si="266"/>
        <v>0</v>
      </c>
      <c r="AE225" s="18" t="str">
        <f t="shared" si="299"/>
        <v>陈文惠</v>
      </c>
      <c r="AF225" s="26">
        <f t="shared" si="267"/>
        <v>0</v>
      </c>
      <c r="AG225" s="18" t="str">
        <f t="shared" si="300"/>
        <v>卢祥</v>
      </c>
      <c r="AH225" s="26">
        <f t="shared" si="268"/>
        <v>1.8</v>
      </c>
      <c r="AI225" s="18" t="str">
        <f t="shared" si="301"/>
        <v>6</v>
      </c>
      <c r="AJ225" s="18" t="str">
        <f t="shared" si="302"/>
        <v>阙丽萍</v>
      </c>
      <c r="AK225" s="26">
        <f t="shared" si="338"/>
        <v>0</v>
      </c>
      <c r="AL225" s="18" t="str">
        <f t="shared" si="303"/>
        <v>李希</v>
      </c>
      <c r="AM225" s="26">
        <f t="shared" si="339"/>
        <v>0</v>
      </c>
      <c r="AN225" s="18" t="str">
        <f t="shared" si="304"/>
        <v>达娃央初</v>
      </c>
      <c r="AO225" s="26">
        <f t="shared" si="269"/>
        <v>1.8</v>
      </c>
      <c r="AP225" s="18" t="str">
        <f t="shared" si="305"/>
        <v>兰阿布</v>
      </c>
      <c r="AQ225" s="26">
        <f t="shared" si="270"/>
        <v>0</v>
      </c>
      <c r="AR225" s="18" t="str">
        <f t="shared" si="306"/>
        <v>陈文惠</v>
      </c>
      <c r="AS225" s="26">
        <f t="shared" si="271"/>
        <v>0</v>
      </c>
      <c r="AT225" s="18" t="str">
        <f t="shared" si="307"/>
        <v>卢祥</v>
      </c>
      <c r="AU225" s="26">
        <f t="shared" si="272"/>
        <v>1.8</v>
      </c>
      <c r="AV225" s="18" t="str">
        <f t="shared" si="308"/>
        <v>6</v>
      </c>
      <c r="AW225" s="18" t="str">
        <f t="shared" si="309"/>
        <v>阙丽萍</v>
      </c>
      <c r="AX225" s="26">
        <f t="shared" si="340"/>
        <v>0</v>
      </c>
      <c r="AY225" s="18" t="str">
        <f t="shared" si="310"/>
        <v>李希</v>
      </c>
      <c r="AZ225" s="26">
        <f t="shared" si="281"/>
        <v>0</v>
      </c>
      <c r="BA225" s="18" t="str">
        <f t="shared" si="311"/>
        <v>谢斌</v>
      </c>
      <c r="BB225" s="26">
        <f t="shared" si="273"/>
        <v>2.7</v>
      </c>
      <c r="BC225" s="18" t="str">
        <f t="shared" si="312"/>
        <v>高贵勇</v>
      </c>
      <c r="BD225" s="26">
        <f t="shared" si="274"/>
        <v>0</v>
      </c>
      <c r="BE225" s="18" t="str">
        <f t="shared" si="313"/>
        <v>陈文惠</v>
      </c>
      <c r="BF225" s="26">
        <f t="shared" si="275"/>
        <v>0</v>
      </c>
      <c r="BG225" s="18" t="str">
        <f t="shared" si="314"/>
        <v>卢祥</v>
      </c>
      <c r="BH225" s="26">
        <f t="shared" si="276"/>
        <v>2.7</v>
      </c>
      <c r="BI225" s="18">
        <f t="shared" si="315"/>
        <v>6</v>
      </c>
      <c r="BJ225" s="18" t="str">
        <f t="shared" si="316"/>
        <v>阙丽萍</v>
      </c>
      <c r="BK225" s="26">
        <f t="shared" si="341"/>
        <v>0</v>
      </c>
      <c r="BL225" s="18" t="str">
        <f t="shared" si="317"/>
        <v>李希</v>
      </c>
      <c r="BM225" s="26">
        <f t="shared" si="282"/>
        <v>0</v>
      </c>
      <c r="BN225" s="18" t="str">
        <f t="shared" si="318"/>
        <v>达娃央初</v>
      </c>
      <c r="BO225" s="26">
        <f t="shared" si="277"/>
        <v>2.7</v>
      </c>
      <c r="BP225" s="18" t="str">
        <f t="shared" si="319"/>
        <v>高贵勇</v>
      </c>
      <c r="BQ225" s="26">
        <f t="shared" si="278"/>
        <v>0</v>
      </c>
      <c r="BR225" s="18" t="str">
        <f t="shared" si="320"/>
        <v>陈文惠</v>
      </c>
      <c r="BS225" s="26">
        <f t="shared" si="279"/>
        <v>0</v>
      </c>
      <c r="BT225" s="18" t="str">
        <f t="shared" si="321"/>
        <v>卢祥</v>
      </c>
      <c r="BU225" s="26">
        <f t="shared" si="280"/>
        <v>2.7</v>
      </c>
      <c r="BV225" s="18">
        <f t="shared" si="322"/>
        <v>6</v>
      </c>
      <c r="BW225" s="18" t="str">
        <f t="shared" si="323"/>
        <v>阙丽萍</v>
      </c>
      <c r="BX225" s="26">
        <f t="shared" si="342"/>
        <v>0</v>
      </c>
      <c r="BY225" s="18" t="str">
        <f t="shared" si="324"/>
        <v>李希</v>
      </c>
      <c r="BZ225" s="26">
        <f t="shared" si="343"/>
        <v>0</v>
      </c>
      <c r="CA225" s="18" t="str">
        <f t="shared" si="325"/>
        <v>兰卡布尺</v>
      </c>
      <c r="CB225" s="26">
        <f t="shared" si="344"/>
        <v>4.5</v>
      </c>
      <c r="CC225" s="18" t="str">
        <f t="shared" si="326"/>
        <v>高贵勇</v>
      </c>
      <c r="CD225" s="26">
        <f t="shared" si="345"/>
        <v>0</v>
      </c>
      <c r="CE225" s="18" t="str">
        <f t="shared" si="327"/>
        <v>陈文惠</v>
      </c>
      <c r="CF225" s="26">
        <f t="shared" si="346"/>
        <v>0</v>
      </c>
      <c r="CG225" s="18" t="str">
        <f t="shared" si="328"/>
        <v>杨建</v>
      </c>
      <c r="CH225" s="26">
        <f t="shared" si="347"/>
        <v>4.5</v>
      </c>
      <c r="CI225" s="18">
        <f t="shared" si="329"/>
        <v>6</v>
      </c>
      <c r="CJ225" s="18" t="str">
        <f t="shared" si="330"/>
        <v>阙丽萍</v>
      </c>
      <c r="CK225" s="26">
        <f t="shared" si="348"/>
        <v>0</v>
      </c>
      <c r="CL225" s="18" t="str">
        <f t="shared" si="331"/>
        <v>李希</v>
      </c>
      <c r="CM225" s="26">
        <f t="shared" si="349"/>
        <v>0</v>
      </c>
      <c r="CN225" s="18" t="str">
        <f t="shared" si="332"/>
        <v>兰卡布尺</v>
      </c>
      <c r="CO225" s="26">
        <f t="shared" si="350"/>
        <v>4.5</v>
      </c>
      <c r="CP225" s="18" t="str">
        <f t="shared" si="333"/>
        <v>高贵勇</v>
      </c>
      <c r="CQ225" s="26">
        <f t="shared" si="351"/>
        <v>0</v>
      </c>
      <c r="CR225" s="18" t="str">
        <f t="shared" si="334"/>
        <v>杨建</v>
      </c>
      <c r="CS225" s="26">
        <f t="shared" si="352"/>
        <v>0</v>
      </c>
      <c r="CT225" s="18" t="str">
        <f t="shared" si="335"/>
        <v>杨建</v>
      </c>
      <c r="CU225" s="26">
        <f t="shared" si="353"/>
        <v>4.5</v>
      </c>
    </row>
    <row r="226" spans="1:99" s="2" customFormat="1" ht="15.75">
      <c r="A226" s="42" t="s">
        <v>956</v>
      </c>
      <c r="B226" s="40" t="s">
        <v>402</v>
      </c>
      <c r="C226" s="59" t="s">
        <v>44</v>
      </c>
      <c r="D226" s="9" t="s">
        <v>8</v>
      </c>
      <c r="E226" s="8" t="str">
        <f t="shared" si="283"/>
        <v/>
      </c>
      <c r="F226" s="9">
        <f t="shared" si="284"/>
        <v>0.8</v>
      </c>
      <c r="G226" s="10" t="str">
        <f t="shared" si="285"/>
        <v/>
      </c>
      <c r="H226" s="10">
        <f t="shared" si="286"/>
        <v>103</v>
      </c>
      <c r="I226" s="10">
        <f t="shared" si="287"/>
        <v>69</v>
      </c>
      <c r="J226" s="10">
        <f t="shared" si="288"/>
        <v>69</v>
      </c>
      <c r="K226" s="16">
        <f t="shared" si="289"/>
        <v>42.5</v>
      </c>
      <c r="L226" s="10">
        <f t="shared" si="290"/>
        <v>50</v>
      </c>
      <c r="M226" s="10">
        <f t="shared" si="291"/>
        <v>69.5</v>
      </c>
      <c r="N226" s="10">
        <f t="shared" si="292"/>
        <v>403</v>
      </c>
      <c r="O226" s="17" t="str">
        <f t="shared" si="293"/>
        <v/>
      </c>
      <c r="P226" s="18">
        <f>IF($D226="理科",IF(AND($N226&gt;=分数线!$C$2,$H226&gt;=分数线!$D$2),36,IF($H226&gt;=分数线!$D$2,18,0)),IF($D226="文科",IF(AND($N226&gt;=分数线!$C$3,$H226&gt;=分数线!$D$3),36,IF($H226&gt;=分数线!$D$3,18,0))))</f>
        <v>18</v>
      </c>
      <c r="Q226" s="18">
        <f>IF($D226="理科",IF(AND($N226&gt;=分数线!$C$2,I226&gt;=分数线!$E$2),36,IF(I226&gt;=分数线!$E$2,18,0)),IF($D226="文科",IF(AND($N226&gt;=分数线!$C$3,I226&gt;=分数线!$E$3),36,IF(I226&gt;=分数线!$E$3,18,0))))</f>
        <v>0</v>
      </c>
      <c r="R226" s="18">
        <f>IF($D226="理科",IF(AND($N226&gt;=分数线!$C$2,J226&gt;=分数线!$F$2),36,IF(J226&gt;=分数线!$F$2,18,0)),IF($D226="文科",IF(AND($N226&gt;=分数线!$C$3,J226&gt;=分数线!$F$3),36,IF(J226&gt;=分数线!$F$3,18,0))))</f>
        <v>0</v>
      </c>
      <c r="S226" s="18">
        <f>IF($D226="理科",IF(AND($N226&gt;=分数线!$C$2,K226&gt;=分数线!$G$2),36,IF(K226&gt;=分数线!$G$2,18,0)),IF($D226="文科",IF(AND($N226&gt;=分数线!$C$3,K226&gt;=分数线!$G$3),36,IF(K226&gt;=分数线!$G$3,18,0))))</f>
        <v>0</v>
      </c>
      <c r="T226" s="18">
        <f>IF($D226="理科",IF(AND($N226&gt;=分数线!$C$2,L226&gt;=分数线!$H$2),36,IF(L226&gt;=分数线!$H$2,18,0)),IF($D226="文科",IF(AND($N226&gt;=分数线!$C$3,L226&gt;=分数线!$H$3),36,IF(L226&gt;=分数线!$H$3,18,0))))</f>
        <v>0</v>
      </c>
      <c r="U226" s="18">
        <f>IF($D226="理科",IF(AND($N226&gt;=分数线!$C$2,M226&gt;=分数线!$I$2),36,IF(M226&gt;=分数线!$I$2,18,0)),IF($D226="文科",IF(AND($N226&gt;=分数线!$C$3,M226&gt;=分数线!$I$3),36,IF(M226&gt;=分数线!$I$3,18,0))))</f>
        <v>18</v>
      </c>
      <c r="V226" s="18">
        <f t="shared" si="294"/>
        <v>10</v>
      </c>
      <c r="W226" s="18" t="str">
        <f t="shared" si="295"/>
        <v>向美娟</v>
      </c>
      <c r="X226" s="26">
        <f t="shared" si="336"/>
        <v>1.8</v>
      </c>
      <c r="Y226" s="18" t="str">
        <f t="shared" si="296"/>
        <v>徐万雄</v>
      </c>
      <c r="Z226" s="26">
        <f t="shared" si="337"/>
        <v>0</v>
      </c>
      <c r="AA226" s="18" t="str">
        <f t="shared" si="297"/>
        <v>向翠琳</v>
      </c>
      <c r="AB226" s="26">
        <f t="shared" si="265"/>
        <v>0</v>
      </c>
      <c r="AC226" s="18" t="str">
        <f t="shared" si="298"/>
        <v>郑永朝</v>
      </c>
      <c r="AD226" s="26">
        <f t="shared" si="266"/>
        <v>0</v>
      </c>
      <c r="AE226" s="18" t="str">
        <f t="shared" si="299"/>
        <v>陈文惠</v>
      </c>
      <c r="AF226" s="26">
        <f t="shared" si="267"/>
        <v>0</v>
      </c>
      <c r="AG226" s="18" t="str">
        <f t="shared" si="300"/>
        <v>田友米</v>
      </c>
      <c r="AH226" s="26">
        <f t="shared" si="268"/>
        <v>1.8</v>
      </c>
      <c r="AI226" s="18" t="str">
        <f t="shared" si="301"/>
        <v>10</v>
      </c>
      <c r="AJ226" s="18" t="str">
        <f t="shared" si="302"/>
        <v>向美娟</v>
      </c>
      <c r="AK226" s="26">
        <f t="shared" si="338"/>
        <v>1.8</v>
      </c>
      <c r="AL226" s="18" t="str">
        <f t="shared" si="303"/>
        <v>徐万雄</v>
      </c>
      <c r="AM226" s="26">
        <f t="shared" si="339"/>
        <v>0</v>
      </c>
      <c r="AN226" s="18" t="str">
        <f t="shared" si="304"/>
        <v>向翠琳</v>
      </c>
      <c r="AO226" s="26">
        <f t="shared" si="269"/>
        <v>0</v>
      </c>
      <c r="AP226" s="18" t="str">
        <f t="shared" si="305"/>
        <v>郑永朝</v>
      </c>
      <c r="AQ226" s="26">
        <f t="shared" si="270"/>
        <v>0</v>
      </c>
      <c r="AR226" s="18" t="str">
        <f t="shared" si="306"/>
        <v>陈文惠</v>
      </c>
      <c r="AS226" s="26">
        <f t="shared" si="271"/>
        <v>0</v>
      </c>
      <c r="AT226" s="18" t="str">
        <f t="shared" si="307"/>
        <v>田友米</v>
      </c>
      <c r="AU226" s="26">
        <f t="shared" si="272"/>
        <v>1.8</v>
      </c>
      <c r="AV226" s="18" t="str">
        <f t="shared" si="308"/>
        <v>10</v>
      </c>
      <c r="AW226" s="18" t="str">
        <f t="shared" si="309"/>
        <v>向美娟</v>
      </c>
      <c r="AX226" s="26">
        <f t="shared" si="340"/>
        <v>2.6999999999999997</v>
      </c>
      <c r="AY226" s="18" t="str">
        <f t="shared" si="310"/>
        <v>徐万雄</v>
      </c>
      <c r="AZ226" s="26">
        <f t="shared" si="281"/>
        <v>0</v>
      </c>
      <c r="BA226" s="18" t="str">
        <f t="shared" si="311"/>
        <v>赵顺诚</v>
      </c>
      <c r="BB226" s="26">
        <f t="shared" si="273"/>
        <v>0</v>
      </c>
      <c r="BC226" s="18" t="str">
        <f t="shared" si="312"/>
        <v>王玉强</v>
      </c>
      <c r="BD226" s="26">
        <f t="shared" si="274"/>
        <v>0</v>
      </c>
      <c r="BE226" s="18" t="str">
        <f t="shared" si="313"/>
        <v>陈文惠</v>
      </c>
      <c r="BF226" s="26">
        <f t="shared" si="275"/>
        <v>0</v>
      </c>
      <c r="BG226" s="18" t="str">
        <f t="shared" si="314"/>
        <v>田友米</v>
      </c>
      <c r="BH226" s="26">
        <f t="shared" si="276"/>
        <v>2.7</v>
      </c>
      <c r="BI226" s="18">
        <f t="shared" si="315"/>
        <v>10</v>
      </c>
      <c r="BJ226" s="18" t="str">
        <f t="shared" si="316"/>
        <v>向美娟</v>
      </c>
      <c r="BK226" s="26">
        <f t="shared" si="341"/>
        <v>2.6999999999999997</v>
      </c>
      <c r="BL226" s="18" t="str">
        <f t="shared" si="317"/>
        <v>徐万雄</v>
      </c>
      <c r="BM226" s="26">
        <f t="shared" si="282"/>
        <v>0</v>
      </c>
      <c r="BN226" s="18" t="str">
        <f t="shared" si="318"/>
        <v>赵顺诚</v>
      </c>
      <c r="BO226" s="26">
        <f t="shared" si="277"/>
        <v>0</v>
      </c>
      <c r="BP226" s="18" t="str">
        <f t="shared" si="319"/>
        <v>郑永朝</v>
      </c>
      <c r="BQ226" s="26">
        <f t="shared" si="278"/>
        <v>0</v>
      </c>
      <c r="BR226" s="18" t="str">
        <f t="shared" si="320"/>
        <v>陈文惠</v>
      </c>
      <c r="BS226" s="26">
        <f t="shared" si="279"/>
        <v>0</v>
      </c>
      <c r="BT226" s="18" t="str">
        <f t="shared" si="321"/>
        <v>田友米</v>
      </c>
      <c r="BU226" s="26">
        <f t="shared" si="280"/>
        <v>2.7</v>
      </c>
      <c r="BV226" s="18">
        <f t="shared" si="322"/>
        <v>10</v>
      </c>
      <c r="BW226" s="18" t="str">
        <f t="shared" si="323"/>
        <v>向美娟</v>
      </c>
      <c r="BX226" s="26">
        <f t="shared" si="342"/>
        <v>4.5</v>
      </c>
      <c r="BY226" s="18" t="str">
        <f t="shared" si="324"/>
        <v>潘勇</v>
      </c>
      <c r="BZ226" s="26">
        <f t="shared" si="343"/>
        <v>0</v>
      </c>
      <c r="CA226" s="18" t="str">
        <f t="shared" si="325"/>
        <v>赵顺诚</v>
      </c>
      <c r="CB226" s="26">
        <f t="shared" si="344"/>
        <v>0</v>
      </c>
      <c r="CC226" s="18" t="str">
        <f t="shared" si="326"/>
        <v>王友春</v>
      </c>
      <c r="CD226" s="26">
        <f t="shared" si="345"/>
        <v>0</v>
      </c>
      <c r="CE226" s="18" t="str">
        <f t="shared" si="327"/>
        <v>陈文惠</v>
      </c>
      <c r="CF226" s="26">
        <f t="shared" si="346"/>
        <v>0</v>
      </c>
      <c r="CG226" s="18" t="str">
        <f t="shared" si="328"/>
        <v>田友米</v>
      </c>
      <c r="CH226" s="26">
        <f t="shared" si="347"/>
        <v>4.5</v>
      </c>
      <c r="CI226" s="18">
        <f t="shared" si="329"/>
        <v>10</v>
      </c>
      <c r="CJ226" s="18" t="str">
        <f t="shared" si="330"/>
        <v>向美娟</v>
      </c>
      <c r="CK226" s="26">
        <f t="shared" si="348"/>
        <v>4.5</v>
      </c>
      <c r="CL226" s="18" t="str">
        <f t="shared" si="331"/>
        <v>潘勇</v>
      </c>
      <c r="CM226" s="26">
        <f t="shared" si="349"/>
        <v>0</v>
      </c>
      <c r="CN226" s="18" t="str">
        <f t="shared" si="332"/>
        <v>赵顺诚</v>
      </c>
      <c r="CO226" s="26">
        <f t="shared" si="350"/>
        <v>0</v>
      </c>
      <c r="CP226" s="18" t="str">
        <f t="shared" si="333"/>
        <v>王友春</v>
      </c>
      <c r="CQ226" s="26">
        <f t="shared" si="351"/>
        <v>0</v>
      </c>
      <c r="CR226" s="18" t="str">
        <f t="shared" si="334"/>
        <v>陈文惠</v>
      </c>
      <c r="CS226" s="26">
        <f t="shared" si="352"/>
        <v>0</v>
      </c>
      <c r="CT226" s="18" t="str">
        <f t="shared" si="335"/>
        <v>田友米</v>
      </c>
      <c r="CU226" s="26">
        <f t="shared" si="353"/>
        <v>4.5</v>
      </c>
    </row>
    <row r="227" spans="1:99" s="2" customFormat="1" ht="15.75">
      <c r="A227" s="42" t="s">
        <v>957</v>
      </c>
      <c r="B227" s="40" t="s">
        <v>403</v>
      </c>
      <c r="C227" s="59" t="s">
        <v>44</v>
      </c>
      <c r="D227" s="9" t="s">
        <v>8</v>
      </c>
      <c r="E227" s="8" t="str">
        <f t="shared" si="283"/>
        <v/>
      </c>
      <c r="F227" s="9">
        <f t="shared" si="284"/>
        <v>0.2</v>
      </c>
      <c r="G227" s="10" t="str">
        <f t="shared" si="285"/>
        <v/>
      </c>
      <c r="H227" s="10">
        <f t="shared" si="286"/>
        <v>103</v>
      </c>
      <c r="I227" s="10">
        <f t="shared" si="287"/>
        <v>52</v>
      </c>
      <c r="J227" s="10">
        <f t="shared" si="288"/>
        <v>95</v>
      </c>
      <c r="K227" s="16">
        <f t="shared" si="289"/>
        <v>33</v>
      </c>
      <c r="L227" s="10">
        <f t="shared" si="290"/>
        <v>50.5</v>
      </c>
      <c r="M227" s="10">
        <f t="shared" si="291"/>
        <v>69</v>
      </c>
      <c r="N227" s="10">
        <f t="shared" si="292"/>
        <v>403</v>
      </c>
      <c r="O227" s="17" t="str">
        <f t="shared" si="293"/>
        <v/>
      </c>
      <c r="P227" s="18">
        <f>IF($D227="理科",IF(AND($N227&gt;=分数线!$C$2,$H227&gt;=分数线!$D$2),36,IF($H227&gt;=分数线!$D$2,18,0)),IF($D227="文科",IF(AND($N227&gt;=分数线!$C$3,$H227&gt;=分数线!$D$3),36,IF($H227&gt;=分数线!$D$3,18,0))))</f>
        <v>18</v>
      </c>
      <c r="Q227" s="18">
        <f>IF($D227="理科",IF(AND($N227&gt;=分数线!$C$2,I227&gt;=分数线!$E$2),36,IF(I227&gt;=分数线!$E$2,18,0)),IF($D227="文科",IF(AND($N227&gt;=分数线!$C$3,I227&gt;=分数线!$E$3),36,IF(I227&gt;=分数线!$E$3,18,0))))</f>
        <v>0</v>
      </c>
      <c r="R227" s="18">
        <f>IF($D227="理科",IF(AND($N227&gt;=分数线!$C$2,J227&gt;=分数线!$F$2),36,IF(J227&gt;=分数线!$F$2,18,0)),IF($D227="文科",IF(AND($N227&gt;=分数线!$C$3,J227&gt;=分数线!$F$3),36,IF(J227&gt;=分数线!$F$3,18,0))))</f>
        <v>18</v>
      </c>
      <c r="S227" s="18">
        <f>IF($D227="理科",IF(AND($N227&gt;=分数线!$C$2,K227&gt;=分数线!$G$2),36,IF(K227&gt;=分数线!$G$2,18,0)),IF($D227="文科",IF(AND($N227&gt;=分数线!$C$3,K227&gt;=分数线!$G$3),36,IF(K227&gt;=分数线!$G$3,18,0))))</f>
        <v>0</v>
      </c>
      <c r="T227" s="18">
        <f>IF($D227="理科",IF(AND($N227&gt;=分数线!$C$2,L227&gt;=分数线!$H$2),36,IF(L227&gt;=分数线!$H$2,18,0)),IF($D227="文科",IF(AND($N227&gt;=分数线!$C$3,L227&gt;=分数线!$H$3),36,IF(L227&gt;=分数线!$H$3,18,0))))</f>
        <v>0</v>
      </c>
      <c r="U227" s="18">
        <f>IF($D227="理科",IF(AND($N227&gt;=分数线!$C$2,M227&gt;=分数线!$I$2),36,IF(M227&gt;=分数线!$I$2,18,0)),IF($D227="文科",IF(AND($N227&gt;=分数线!$C$3,M227&gt;=分数线!$I$3),36,IF(M227&gt;=分数线!$I$3,18,0))))</f>
        <v>18</v>
      </c>
      <c r="V227" s="18">
        <f t="shared" si="294"/>
        <v>12</v>
      </c>
      <c r="W227" s="18" t="str">
        <f t="shared" si="295"/>
        <v>何苗</v>
      </c>
      <c r="X227" s="26">
        <f t="shared" si="336"/>
        <v>1.8</v>
      </c>
      <c r="Y227" s="18" t="str">
        <f t="shared" si="296"/>
        <v>黄金华</v>
      </c>
      <c r="Z227" s="26">
        <f t="shared" si="337"/>
        <v>0</v>
      </c>
      <c r="AA227" s="18" t="str">
        <f t="shared" si="297"/>
        <v>聂艳梅</v>
      </c>
      <c r="AB227" s="26">
        <f t="shared" si="265"/>
        <v>1.8</v>
      </c>
      <c r="AC227" s="18" t="str">
        <f t="shared" si="298"/>
        <v>兰阿布</v>
      </c>
      <c r="AD227" s="26">
        <f t="shared" si="266"/>
        <v>0</v>
      </c>
      <c r="AE227" s="18" t="str">
        <f t="shared" si="299"/>
        <v>郑富全</v>
      </c>
      <c r="AF227" s="26">
        <f t="shared" si="267"/>
        <v>0</v>
      </c>
      <c r="AG227" s="18" t="str">
        <f t="shared" si="300"/>
        <v>卢祥</v>
      </c>
      <c r="AH227" s="26">
        <f t="shared" si="268"/>
        <v>1.8</v>
      </c>
      <c r="AI227" s="18" t="str">
        <f t="shared" si="301"/>
        <v>12</v>
      </c>
      <c r="AJ227" s="18" t="str">
        <f t="shared" si="302"/>
        <v>何苗</v>
      </c>
      <c r="AK227" s="26">
        <f t="shared" si="338"/>
        <v>1.8</v>
      </c>
      <c r="AL227" s="18" t="str">
        <f t="shared" si="303"/>
        <v>黄金华</v>
      </c>
      <c r="AM227" s="26">
        <f t="shared" si="339"/>
        <v>0</v>
      </c>
      <c r="AN227" s="18" t="str">
        <f t="shared" si="304"/>
        <v>聂艳梅</v>
      </c>
      <c r="AO227" s="26">
        <f t="shared" si="269"/>
        <v>1.8</v>
      </c>
      <c r="AP227" s="18" t="str">
        <f t="shared" si="305"/>
        <v>兰阿布</v>
      </c>
      <c r="AQ227" s="26">
        <f t="shared" si="270"/>
        <v>0</v>
      </c>
      <c r="AR227" s="18" t="str">
        <f t="shared" si="306"/>
        <v>郑富全</v>
      </c>
      <c r="AS227" s="26">
        <f t="shared" si="271"/>
        <v>0</v>
      </c>
      <c r="AT227" s="18" t="str">
        <f t="shared" si="307"/>
        <v>卢祥</v>
      </c>
      <c r="AU227" s="26">
        <f t="shared" si="272"/>
        <v>1.8</v>
      </c>
      <c r="AV227" s="18" t="str">
        <f t="shared" si="308"/>
        <v>12</v>
      </c>
      <c r="AW227" s="18" t="str">
        <f t="shared" si="309"/>
        <v>朱霞</v>
      </c>
      <c r="AX227" s="26">
        <f t="shared" si="340"/>
        <v>2.6999999999999997</v>
      </c>
      <c r="AY227" s="18" t="str">
        <f t="shared" si="310"/>
        <v>黄金华</v>
      </c>
      <c r="AZ227" s="26">
        <f t="shared" si="281"/>
        <v>0</v>
      </c>
      <c r="BA227" s="18" t="str">
        <f t="shared" si="311"/>
        <v>程长寿</v>
      </c>
      <c r="BB227" s="26">
        <f t="shared" si="273"/>
        <v>2.7</v>
      </c>
      <c r="BC227" s="18" t="str">
        <f t="shared" si="312"/>
        <v>兰阿布</v>
      </c>
      <c r="BD227" s="26">
        <f t="shared" si="274"/>
        <v>0</v>
      </c>
      <c r="BE227" s="18" t="str">
        <f t="shared" si="313"/>
        <v>郑富全</v>
      </c>
      <c r="BF227" s="26">
        <f t="shared" si="275"/>
        <v>0</v>
      </c>
      <c r="BG227" s="18" t="str">
        <f t="shared" si="314"/>
        <v>卢祥</v>
      </c>
      <c r="BH227" s="26">
        <f t="shared" si="276"/>
        <v>2.7</v>
      </c>
      <c r="BI227" s="18">
        <f t="shared" si="315"/>
        <v>12</v>
      </c>
      <c r="BJ227" s="18" t="str">
        <f t="shared" si="316"/>
        <v>朱霞</v>
      </c>
      <c r="BK227" s="26">
        <f t="shared" si="341"/>
        <v>2.6999999999999997</v>
      </c>
      <c r="BL227" s="18" t="str">
        <f t="shared" si="317"/>
        <v>黄金华</v>
      </c>
      <c r="BM227" s="26">
        <f t="shared" si="282"/>
        <v>0</v>
      </c>
      <c r="BN227" s="18" t="str">
        <f t="shared" si="318"/>
        <v>程长寿</v>
      </c>
      <c r="BO227" s="26">
        <f t="shared" si="277"/>
        <v>2.7</v>
      </c>
      <c r="BP227" s="18" t="str">
        <f t="shared" si="319"/>
        <v>兰阿布</v>
      </c>
      <c r="BQ227" s="26">
        <f t="shared" si="278"/>
        <v>0</v>
      </c>
      <c r="BR227" s="18" t="str">
        <f t="shared" si="320"/>
        <v>郑富全</v>
      </c>
      <c r="BS227" s="26">
        <f t="shared" si="279"/>
        <v>0</v>
      </c>
      <c r="BT227" s="18" t="str">
        <f t="shared" si="321"/>
        <v>卢祥</v>
      </c>
      <c r="BU227" s="26">
        <f t="shared" si="280"/>
        <v>2.7</v>
      </c>
      <c r="BV227" s="18">
        <f t="shared" si="322"/>
        <v>12</v>
      </c>
      <c r="BW227" s="18" t="str">
        <f t="shared" si="323"/>
        <v>朱霞</v>
      </c>
      <c r="BX227" s="26">
        <f t="shared" si="342"/>
        <v>4.5</v>
      </c>
      <c r="BY227" s="18" t="str">
        <f t="shared" si="324"/>
        <v>黄金华</v>
      </c>
      <c r="BZ227" s="26">
        <f t="shared" si="343"/>
        <v>0</v>
      </c>
      <c r="CA227" s="18" t="str">
        <f t="shared" si="325"/>
        <v>程长寿</v>
      </c>
      <c r="CB227" s="26">
        <f t="shared" si="344"/>
        <v>4.5</v>
      </c>
      <c r="CC227" s="18" t="str">
        <f t="shared" si="326"/>
        <v>兰阿布</v>
      </c>
      <c r="CD227" s="26">
        <f t="shared" si="345"/>
        <v>0</v>
      </c>
      <c r="CE227" s="18" t="str">
        <f t="shared" si="327"/>
        <v>郑富全</v>
      </c>
      <c r="CF227" s="26">
        <f t="shared" si="346"/>
        <v>0</v>
      </c>
      <c r="CG227" s="18" t="str">
        <f t="shared" si="328"/>
        <v>卢祥</v>
      </c>
      <c r="CH227" s="26">
        <f t="shared" si="347"/>
        <v>4.5</v>
      </c>
      <c r="CI227" s="18">
        <f t="shared" si="329"/>
        <v>12</v>
      </c>
      <c r="CJ227" s="18" t="str">
        <f t="shared" si="330"/>
        <v>朱霞</v>
      </c>
      <c r="CK227" s="26">
        <f t="shared" si="348"/>
        <v>4.5</v>
      </c>
      <c r="CL227" s="18" t="str">
        <f t="shared" si="331"/>
        <v>黄金华</v>
      </c>
      <c r="CM227" s="26">
        <f t="shared" si="349"/>
        <v>0</v>
      </c>
      <c r="CN227" s="18" t="str">
        <f t="shared" si="332"/>
        <v>程长寿</v>
      </c>
      <c r="CO227" s="26">
        <f t="shared" si="350"/>
        <v>4.5</v>
      </c>
      <c r="CP227" s="18" t="str">
        <f t="shared" si="333"/>
        <v>兰阿布</v>
      </c>
      <c r="CQ227" s="26">
        <f t="shared" si="351"/>
        <v>0</v>
      </c>
      <c r="CR227" s="18" t="str">
        <f t="shared" si="334"/>
        <v>郑富全</v>
      </c>
      <c r="CS227" s="26">
        <f t="shared" si="352"/>
        <v>0</v>
      </c>
      <c r="CT227" s="18" t="str">
        <f t="shared" si="335"/>
        <v>卢祥</v>
      </c>
      <c r="CU227" s="26">
        <f t="shared" si="353"/>
        <v>4.5</v>
      </c>
    </row>
    <row r="228" spans="1:99" s="2" customFormat="1" ht="15.75">
      <c r="A228" s="42" t="s">
        <v>958</v>
      </c>
      <c r="B228" s="40" t="s">
        <v>404</v>
      </c>
      <c r="C228" s="59" t="s">
        <v>44</v>
      </c>
      <c r="D228" s="9" t="s">
        <v>8</v>
      </c>
      <c r="E228" s="8" t="str">
        <f t="shared" si="283"/>
        <v/>
      </c>
      <c r="F228" s="9">
        <f t="shared" si="284"/>
        <v>0.3</v>
      </c>
      <c r="G228" s="10" t="str">
        <f t="shared" si="285"/>
        <v/>
      </c>
      <c r="H228" s="10">
        <f t="shared" si="286"/>
        <v>106</v>
      </c>
      <c r="I228" s="10">
        <f t="shared" si="287"/>
        <v>53</v>
      </c>
      <c r="J228" s="10">
        <f t="shared" si="288"/>
        <v>66</v>
      </c>
      <c r="K228" s="16">
        <f t="shared" si="289"/>
        <v>35.5</v>
      </c>
      <c r="L228" s="10">
        <f t="shared" si="290"/>
        <v>65</v>
      </c>
      <c r="M228" s="10">
        <f t="shared" si="291"/>
        <v>76</v>
      </c>
      <c r="N228" s="10">
        <f t="shared" si="292"/>
        <v>402</v>
      </c>
      <c r="O228" s="17" t="str">
        <f t="shared" si="293"/>
        <v/>
      </c>
      <c r="P228" s="18">
        <f>IF($D228="理科",IF(AND($N228&gt;=分数线!$C$2,$H228&gt;=分数线!$D$2),36,IF($H228&gt;=分数线!$D$2,18,0)),IF($D228="文科",IF(AND($N228&gt;=分数线!$C$3,$H228&gt;=分数线!$D$3),36,IF($H228&gt;=分数线!$D$3,18,0))))</f>
        <v>18</v>
      </c>
      <c r="Q228" s="18">
        <f>IF($D228="理科",IF(AND($N228&gt;=分数线!$C$2,I228&gt;=分数线!$E$2),36,IF(I228&gt;=分数线!$E$2,18,0)),IF($D228="文科",IF(AND($N228&gt;=分数线!$C$3,I228&gt;=分数线!$E$3),36,IF(I228&gt;=分数线!$E$3,18,0))))</f>
        <v>0</v>
      </c>
      <c r="R228" s="18">
        <f>IF($D228="理科",IF(AND($N228&gt;=分数线!$C$2,J228&gt;=分数线!$F$2),36,IF(J228&gt;=分数线!$F$2,18,0)),IF($D228="文科",IF(AND($N228&gt;=分数线!$C$3,J228&gt;=分数线!$F$3),36,IF(J228&gt;=分数线!$F$3,18,0))))</f>
        <v>0</v>
      </c>
      <c r="S228" s="18">
        <f>IF($D228="理科",IF(AND($N228&gt;=分数线!$C$2,K228&gt;=分数线!$G$2),36,IF(K228&gt;=分数线!$G$2,18,0)),IF($D228="文科",IF(AND($N228&gt;=分数线!$C$3,K228&gt;=分数线!$G$3),36,IF(K228&gt;=分数线!$G$3,18,0))))</f>
        <v>0</v>
      </c>
      <c r="T228" s="18">
        <f>IF($D228="理科",IF(AND($N228&gt;=分数线!$C$2,L228&gt;=分数线!$H$2),36,IF(L228&gt;=分数线!$H$2,18,0)),IF($D228="文科",IF(AND($N228&gt;=分数线!$C$3,L228&gt;=分数线!$H$3),36,IF(L228&gt;=分数线!$H$3,18,0))))</f>
        <v>18</v>
      </c>
      <c r="U228" s="18">
        <f>IF($D228="理科",IF(AND($N228&gt;=分数线!$C$2,M228&gt;=分数线!$I$2),36,IF(M228&gt;=分数线!$I$2,18,0)),IF($D228="文科",IF(AND($N228&gt;=分数线!$C$3,M228&gt;=分数线!$I$3),36,IF(M228&gt;=分数线!$I$3,18,0))))</f>
        <v>18</v>
      </c>
      <c r="V228" s="18">
        <f t="shared" si="294"/>
        <v>2</v>
      </c>
      <c r="W228" s="18" t="str">
        <f t="shared" si="295"/>
        <v>阙丽萍</v>
      </c>
      <c r="X228" s="26">
        <f t="shared" si="336"/>
        <v>1.8</v>
      </c>
      <c r="Y228" s="18" t="str">
        <f t="shared" si="296"/>
        <v>李乔军</v>
      </c>
      <c r="Z228" s="26">
        <f t="shared" si="337"/>
        <v>0</v>
      </c>
      <c r="AA228" s="18" t="str">
        <f t="shared" si="297"/>
        <v>赵顺诚</v>
      </c>
      <c r="AB228" s="26">
        <f t="shared" si="265"/>
        <v>0</v>
      </c>
      <c r="AC228" s="18" t="str">
        <f t="shared" si="298"/>
        <v>王志强</v>
      </c>
      <c r="AD228" s="26">
        <f t="shared" si="266"/>
        <v>0</v>
      </c>
      <c r="AE228" s="18" t="str">
        <f t="shared" si="299"/>
        <v>叶仁群</v>
      </c>
      <c r="AF228" s="26">
        <f t="shared" si="267"/>
        <v>1.8</v>
      </c>
      <c r="AG228" s="18" t="str">
        <f t="shared" si="300"/>
        <v>田友米</v>
      </c>
      <c r="AH228" s="26">
        <f t="shared" si="268"/>
        <v>1.8</v>
      </c>
      <c r="AI228" s="18" t="str">
        <f t="shared" si="301"/>
        <v>8</v>
      </c>
      <c r="AJ228" s="18" t="str">
        <f t="shared" si="302"/>
        <v>向美娟</v>
      </c>
      <c r="AK228" s="26">
        <f t="shared" si="338"/>
        <v>1.8</v>
      </c>
      <c r="AL228" s="18" t="str">
        <f t="shared" si="303"/>
        <v>胡付松</v>
      </c>
      <c r="AM228" s="26">
        <f t="shared" si="339"/>
        <v>0</v>
      </c>
      <c r="AN228" s="18" t="str">
        <f t="shared" si="304"/>
        <v>聂艳梅</v>
      </c>
      <c r="AO228" s="26">
        <f t="shared" si="269"/>
        <v>0</v>
      </c>
      <c r="AP228" s="18" t="str">
        <f t="shared" si="305"/>
        <v>王志强</v>
      </c>
      <c r="AQ228" s="26">
        <f t="shared" si="270"/>
        <v>0</v>
      </c>
      <c r="AR228" s="18" t="str">
        <f t="shared" si="306"/>
        <v>叶仁群</v>
      </c>
      <c r="AS228" s="26">
        <f t="shared" si="271"/>
        <v>1.8</v>
      </c>
      <c r="AT228" s="18" t="str">
        <f t="shared" si="307"/>
        <v>田友米</v>
      </c>
      <c r="AU228" s="26">
        <f t="shared" si="272"/>
        <v>1.8</v>
      </c>
      <c r="AV228" s="18" t="str">
        <f t="shared" si="308"/>
        <v>8</v>
      </c>
      <c r="AW228" s="18" t="str">
        <f t="shared" si="309"/>
        <v>向美娟</v>
      </c>
      <c r="AX228" s="26">
        <f t="shared" si="340"/>
        <v>2.6999999999999997</v>
      </c>
      <c r="AY228" s="18" t="str">
        <f t="shared" si="310"/>
        <v>胡付松</v>
      </c>
      <c r="AZ228" s="26">
        <f t="shared" si="281"/>
        <v>0</v>
      </c>
      <c r="BA228" s="18" t="str">
        <f t="shared" si="311"/>
        <v>廖云虹</v>
      </c>
      <c r="BB228" s="26">
        <f t="shared" si="273"/>
        <v>0</v>
      </c>
      <c r="BC228" s="18" t="str">
        <f t="shared" si="312"/>
        <v>王玉强</v>
      </c>
      <c r="BD228" s="26">
        <f t="shared" si="274"/>
        <v>0</v>
      </c>
      <c r="BE228" s="18" t="str">
        <f t="shared" si="313"/>
        <v>叶仁群</v>
      </c>
      <c r="BF228" s="26">
        <f t="shared" si="275"/>
        <v>2.7</v>
      </c>
      <c r="BG228" s="18" t="str">
        <f t="shared" si="314"/>
        <v>田友米</v>
      </c>
      <c r="BH228" s="26">
        <f t="shared" si="276"/>
        <v>2.7</v>
      </c>
      <c r="BI228" s="18">
        <f t="shared" si="315"/>
        <v>8</v>
      </c>
      <c r="BJ228" s="18" t="str">
        <f t="shared" si="316"/>
        <v>向美娟</v>
      </c>
      <c r="BK228" s="26">
        <f t="shared" si="341"/>
        <v>2.6999999999999997</v>
      </c>
      <c r="BL228" s="18" t="str">
        <f t="shared" si="317"/>
        <v>胡付松</v>
      </c>
      <c r="BM228" s="26">
        <f t="shared" si="282"/>
        <v>0</v>
      </c>
      <c r="BN228" s="18" t="str">
        <f t="shared" si="318"/>
        <v>廖云虹</v>
      </c>
      <c r="BO228" s="26">
        <f t="shared" si="277"/>
        <v>0</v>
      </c>
      <c r="BP228" s="18" t="str">
        <f t="shared" si="319"/>
        <v>王玉强</v>
      </c>
      <c r="BQ228" s="26">
        <f t="shared" si="278"/>
        <v>0</v>
      </c>
      <c r="BR228" s="18" t="str">
        <f t="shared" si="320"/>
        <v>叶仁群</v>
      </c>
      <c r="BS228" s="26">
        <f t="shared" si="279"/>
        <v>2.7</v>
      </c>
      <c r="BT228" s="18" t="str">
        <f t="shared" si="321"/>
        <v>杨建</v>
      </c>
      <c r="BU228" s="26">
        <f t="shared" si="280"/>
        <v>2.7</v>
      </c>
      <c r="BV228" s="18">
        <f t="shared" si="322"/>
        <v>8</v>
      </c>
      <c r="BW228" s="18" t="str">
        <f t="shared" si="323"/>
        <v>向美娟</v>
      </c>
      <c r="BX228" s="26">
        <f t="shared" si="342"/>
        <v>4.5</v>
      </c>
      <c r="BY228" s="18" t="str">
        <f t="shared" si="324"/>
        <v>胡付松</v>
      </c>
      <c r="BZ228" s="26">
        <f t="shared" si="343"/>
        <v>0</v>
      </c>
      <c r="CA228" s="18" t="str">
        <f t="shared" si="325"/>
        <v>廖云虹</v>
      </c>
      <c r="CB228" s="26">
        <f t="shared" si="344"/>
        <v>0</v>
      </c>
      <c r="CC228" s="18" t="str">
        <f t="shared" si="326"/>
        <v>兰阿布</v>
      </c>
      <c r="CD228" s="26">
        <f t="shared" si="345"/>
        <v>0</v>
      </c>
      <c r="CE228" s="18" t="str">
        <f t="shared" si="327"/>
        <v>叶仁群</v>
      </c>
      <c r="CF228" s="26">
        <f t="shared" si="346"/>
        <v>4.5</v>
      </c>
      <c r="CG228" s="18" t="str">
        <f t="shared" si="328"/>
        <v>杨建</v>
      </c>
      <c r="CH228" s="26">
        <f t="shared" si="347"/>
        <v>4.5</v>
      </c>
      <c r="CI228" s="18">
        <f t="shared" si="329"/>
        <v>8</v>
      </c>
      <c r="CJ228" s="18" t="str">
        <f t="shared" si="330"/>
        <v>向美娟</v>
      </c>
      <c r="CK228" s="26">
        <f t="shared" si="348"/>
        <v>4.5</v>
      </c>
      <c r="CL228" s="18" t="str">
        <f t="shared" si="331"/>
        <v>胡付松</v>
      </c>
      <c r="CM228" s="26">
        <f t="shared" si="349"/>
        <v>0</v>
      </c>
      <c r="CN228" s="18" t="str">
        <f t="shared" si="332"/>
        <v>廖云虹</v>
      </c>
      <c r="CO228" s="26">
        <f t="shared" si="350"/>
        <v>0</v>
      </c>
      <c r="CP228" s="18" t="str">
        <f t="shared" si="333"/>
        <v>兰阿布</v>
      </c>
      <c r="CQ228" s="26">
        <f t="shared" si="351"/>
        <v>0</v>
      </c>
      <c r="CR228" s="18" t="str">
        <f t="shared" si="334"/>
        <v>叶仁群</v>
      </c>
      <c r="CS228" s="26">
        <f t="shared" si="352"/>
        <v>4.5</v>
      </c>
      <c r="CT228" s="18" t="str">
        <f t="shared" si="335"/>
        <v>杨建</v>
      </c>
      <c r="CU228" s="26">
        <f t="shared" si="353"/>
        <v>4.5</v>
      </c>
    </row>
    <row r="229" spans="1:99" s="2" customFormat="1" ht="15.75">
      <c r="A229" s="42" t="s">
        <v>959</v>
      </c>
      <c r="B229" s="40" t="s">
        <v>405</v>
      </c>
      <c r="C229" s="59" t="s">
        <v>44</v>
      </c>
      <c r="D229" s="9" t="s">
        <v>8</v>
      </c>
      <c r="E229" s="8" t="str">
        <f t="shared" si="283"/>
        <v/>
      </c>
      <c r="F229" s="9">
        <f t="shared" si="284"/>
        <v>0.2</v>
      </c>
      <c r="G229" s="10" t="str">
        <f t="shared" si="285"/>
        <v/>
      </c>
      <c r="H229" s="10">
        <f t="shared" si="286"/>
        <v>95</v>
      </c>
      <c r="I229" s="10">
        <f t="shared" si="287"/>
        <v>74</v>
      </c>
      <c r="J229" s="10">
        <f t="shared" si="288"/>
        <v>86</v>
      </c>
      <c r="K229" s="16">
        <f t="shared" si="289"/>
        <v>40</v>
      </c>
      <c r="L229" s="10">
        <f t="shared" si="290"/>
        <v>47</v>
      </c>
      <c r="M229" s="10">
        <f t="shared" si="291"/>
        <v>59.5</v>
      </c>
      <c r="N229" s="10">
        <f t="shared" si="292"/>
        <v>402</v>
      </c>
      <c r="O229" s="17" t="str">
        <f t="shared" si="293"/>
        <v/>
      </c>
      <c r="P229" s="18">
        <f>IF($D229="理科",IF(AND($N229&gt;=分数线!$C$2,$H229&gt;=分数线!$D$2),36,IF($H229&gt;=分数线!$D$2,18,0)),IF($D229="文科",IF(AND($N229&gt;=分数线!$C$3,$H229&gt;=分数线!$D$3),36,IF($H229&gt;=分数线!$D$3,18,0))))</f>
        <v>0</v>
      </c>
      <c r="Q229" s="18">
        <f>IF($D229="理科",IF(AND($N229&gt;=分数线!$C$2,I229&gt;=分数线!$E$2),36,IF(I229&gt;=分数线!$E$2,18,0)),IF($D229="文科",IF(AND($N229&gt;=分数线!$C$3,I229&gt;=分数线!$E$3),36,IF(I229&gt;=分数线!$E$3,18,0))))</f>
        <v>18</v>
      </c>
      <c r="R229" s="18">
        <f>IF($D229="理科",IF(AND($N229&gt;=分数线!$C$2,J229&gt;=分数线!$F$2),36,IF(J229&gt;=分数线!$F$2,18,0)),IF($D229="文科",IF(AND($N229&gt;=分数线!$C$3,J229&gt;=分数线!$F$3),36,IF(J229&gt;=分数线!$F$3,18,0))))</f>
        <v>0</v>
      </c>
      <c r="S229" s="18">
        <f>IF($D229="理科",IF(AND($N229&gt;=分数线!$C$2,K229&gt;=分数线!$G$2),36,IF(K229&gt;=分数线!$G$2,18,0)),IF($D229="文科",IF(AND($N229&gt;=分数线!$C$3,K229&gt;=分数线!$G$3),36,IF(K229&gt;=分数线!$G$3,18,0))))</f>
        <v>0</v>
      </c>
      <c r="T229" s="18">
        <f>IF($D229="理科",IF(AND($N229&gt;=分数线!$C$2,L229&gt;=分数线!$H$2),36,IF(L229&gt;=分数线!$H$2,18,0)),IF($D229="文科",IF(AND($N229&gt;=分数线!$C$3,L229&gt;=分数线!$H$3),36,IF(L229&gt;=分数线!$H$3,18,0))))</f>
        <v>0</v>
      </c>
      <c r="U229" s="18">
        <f>IF($D229="理科",IF(AND($N229&gt;=分数线!$C$2,M229&gt;=分数线!$I$2),36,IF(M229&gt;=分数线!$I$2,18,0)),IF($D229="文科",IF(AND($N229&gt;=分数线!$C$3,M229&gt;=分数线!$I$3),36,IF(M229&gt;=分数线!$I$3,18,0))))</f>
        <v>0</v>
      </c>
      <c r="V229" s="18">
        <f t="shared" si="294"/>
        <v>2</v>
      </c>
      <c r="W229" s="18" t="str">
        <f t="shared" si="295"/>
        <v>阙丽萍</v>
      </c>
      <c r="X229" s="26">
        <f t="shared" si="336"/>
        <v>0</v>
      </c>
      <c r="Y229" s="18" t="str">
        <f t="shared" si="296"/>
        <v>李乔军</v>
      </c>
      <c r="Z229" s="26">
        <f t="shared" si="337"/>
        <v>1.8</v>
      </c>
      <c r="AA229" s="18" t="str">
        <f t="shared" si="297"/>
        <v>赵顺诚</v>
      </c>
      <c r="AB229" s="26">
        <f t="shared" si="265"/>
        <v>0</v>
      </c>
      <c r="AC229" s="18" t="str">
        <f t="shared" si="298"/>
        <v>王志强</v>
      </c>
      <c r="AD229" s="26">
        <f t="shared" si="266"/>
        <v>0</v>
      </c>
      <c r="AE229" s="18" t="str">
        <f t="shared" si="299"/>
        <v>叶仁群</v>
      </c>
      <c r="AF229" s="26">
        <f t="shared" si="267"/>
        <v>0</v>
      </c>
      <c r="AG229" s="18" t="str">
        <f t="shared" si="300"/>
        <v>田友米</v>
      </c>
      <c r="AH229" s="26">
        <f t="shared" si="268"/>
        <v>0</v>
      </c>
      <c r="AI229" s="18" t="str">
        <f t="shared" si="301"/>
        <v>8</v>
      </c>
      <c r="AJ229" s="18" t="str">
        <f t="shared" si="302"/>
        <v>向美娟</v>
      </c>
      <c r="AK229" s="26">
        <f t="shared" si="338"/>
        <v>0</v>
      </c>
      <c r="AL229" s="18" t="str">
        <f t="shared" si="303"/>
        <v>胡付松</v>
      </c>
      <c r="AM229" s="26">
        <f t="shared" si="339"/>
        <v>1.8</v>
      </c>
      <c r="AN229" s="18" t="str">
        <f t="shared" si="304"/>
        <v>聂艳梅</v>
      </c>
      <c r="AO229" s="26">
        <f t="shared" si="269"/>
        <v>0</v>
      </c>
      <c r="AP229" s="18" t="str">
        <f t="shared" si="305"/>
        <v>王志强</v>
      </c>
      <c r="AQ229" s="26">
        <f t="shared" si="270"/>
        <v>0</v>
      </c>
      <c r="AR229" s="18" t="str">
        <f t="shared" si="306"/>
        <v>叶仁群</v>
      </c>
      <c r="AS229" s="26">
        <f t="shared" si="271"/>
        <v>0</v>
      </c>
      <c r="AT229" s="18" t="str">
        <f t="shared" si="307"/>
        <v>田友米</v>
      </c>
      <c r="AU229" s="26">
        <f t="shared" si="272"/>
        <v>0</v>
      </c>
      <c r="AV229" s="18" t="str">
        <f t="shared" si="308"/>
        <v>8</v>
      </c>
      <c r="AW229" s="18" t="str">
        <f t="shared" si="309"/>
        <v>向美娟</v>
      </c>
      <c r="AX229" s="26">
        <f t="shared" si="340"/>
        <v>0</v>
      </c>
      <c r="AY229" s="18" t="str">
        <f t="shared" si="310"/>
        <v>胡付松</v>
      </c>
      <c r="AZ229" s="26">
        <f t="shared" si="281"/>
        <v>2.6999999999999997</v>
      </c>
      <c r="BA229" s="18" t="str">
        <f t="shared" si="311"/>
        <v>廖云虹</v>
      </c>
      <c r="BB229" s="26">
        <f t="shared" si="273"/>
        <v>0</v>
      </c>
      <c r="BC229" s="18" t="str">
        <f t="shared" si="312"/>
        <v>王玉强</v>
      </c>
      <c r="BD229" s="26">
        <f t="shared" si="274"/>
        <v>0</v>
      </c>
      <c r="BE229" s="18" t="str">
        <f t="shared" si="313"/>
        <v>叶仁群</v>
      </c>
      <c r="BF229" s="26">
        <f t="shared" si="275"/>
        <v>0</v>
      </c>
      <c r="BG229" s="18" t="str">
        <f t="shared" si="314"/>
        <v>田友米</v>
      </c>
      <c r="BH229" s="26">
        <f t="shared" si="276"/>
        <v>0</v>
      </c>
      <c r="BI229" s="18">
        <f t="shared" si="315"/>
        <v>8</v>
      </c>
      <c r="BJ229" s="18" t="str">
        <f t="shared" si="316"/>
        <v>向美娟</v>
      </c>
      <c r="BK229" s="26">
        <f t="shared" si="341"/>
        <v>0</v>
      </c>
      <c r="BL229" s="18" t="str">
        <f t="shared" si="317"/>
        <v>胡付松</v>
      </c>
      <c r="BM229" s="26">
        <f t="shared" si="282"/>
        <v>2.6999999999999997</v>
      </c>
      <c r="BN229" s="18" t="str">
        <f t="shared" si="318"/>
        <v>廖云虹</v>
      </c>
      <c r="BO229" s="26">
        <f t="shared" si="277"/>
        <v>0</v>
      </c>
      <c r="BP229" s="18" t="str">
        <f t="shared" si="319"/>
        <v>王玉强</v>
      </c>
      <c r="BQ229" s="26">
        <f t="shared" si="278"/>
        <v>0</v>
      </c>
      <c r="BR229" s="18" t="str">
        <f t="shared" si="320"/>
        <v>叶仁群</v>
      </c>
      <c r="BS229" s="26">
        <f t="shared" si="279"/>
        <v>0</v>
      </c>
      <c r="BT229" s="18" t="str">
        <f t="shared" si="321"/>
        <v>杨建</v>
      </c>
      <c r="BU229" s="26">
        <f t="shared" si="280"/>
        <v>0</v>
      </c>
      <c r="BV229" s="18">
        <f t="shared" si="322"/>
        <v>8</v>
      </c>
      <c r="BW229" s="18" t="str">
        <f t="shared" si="323"/>
        <v>向美娟</v>
      </c>
      <c r="BX229" s="26">
        <f t="shared" si="342"/>
        <v>0</v>
      </c>
      <c r="BY229" s="18" t="str">
        <f t="shared" si="324"/>
        <v>胡付松</v>
      </c>
      <c r="BZ229" s="26">
        <f t="shared" si="343"/>
        <v>4.5</v>
      </c>
      <c r="CA229" s="18" t="str">
        <f t="shared" si="325"/>
        <v>廖云虹</v>
      </c>
      <c r="CB229" s="26">
        <f t="shared" si="344"/>
        <v>0</v>
      </c>
      <c r="CC229" s="18" t="str">
        <f t="shared" si="326"/>
        <v>兰阿布</v>
      </c>
      <c r="CD229" s="26">
        <f t="shared" si="345"/>
        <v>0</v>
      </c>
      <c r="CE229" s="18" t="str">
        <f t="shared" si="327"/>
        <v>叶仁群</v>
      </c>
      <c r="CF229" s="26">
        <f t="shared" si="346"/>
        <v>0</v>
      </c>
      <c r="CG229" s="18" t="str">
        <f t="shared" si="328"/>
        <v>杨建</v>
      </c>
      <c r="CH229" s="26">
        <f t="shared" si="347"/>
        <v>0</v>
      </c>
      <c r="CI229" s="18">
        <f t="shared" si="329"/>
        <v>8</v>
      </c>
      <c r="CJ229" s="18" t="str">
        <f t="shared" si="330"/>
        <v>向美娟</v>
      </c>
      <c r="CK229" s="26">
        <f t="shared" si="348"/>
        <v>0</v>
      </c>
      <c r="CL229" s="18" t="str">
        <f t="shared" si="331"/>
        <v>胡付松</v>
      </c>
      <c r="CM229" s="26">
        <f t="shared" si="349"/>
        <v>4.5</v>
      </c>
      <c r="CN229" s="18" t="str">
        <f t="shared" si="332"/>
        <v>廖云虹</v>
      </c>
      <c r="CO229" s="26">
        <f t="shared" si="350"/>
        <v>0</v>
      </c>
      <c r="CP229" s="18" t="str">
        <f t="shared" si="333"/>
        <v>兰阿布</v>
      </c>
      <c r="CQ229" s="26">
        <f t="shared" si="351"/>
        <v>0</v>
      </c>
      <c r="CR229" s="18" t="str">
        <f t="shared" si="334"/>
        <v>叶仁群</v>
      </c>
      <c r="CS229" s="26">
        <f t="shared" si="352"/>
        <v>0</v>
      </c>
      <c r="CT229" s="18" t="str">
        <f t="shared" si="335"/>
        <v>杨建</v>
      </c>
      <c r="CU229" s="26">
        <f t="shared" si="353"/>
        <v>0</v>
      </c>
    </row>
    <row r="230" spans="1:99" s="2" customFormat="1" ht="15.75">
      <c r="A230" s="42" t="s">
        <v>960</v>
      </c>
      <c r="B230" s="40" t="s">
        <v>406</v>
      </c>
      <c r="C230" s="59" t="s">
        <v>44</v>
      </c>
      <c r="D230" s="9" t="s">
        <v>8</v>
      </c>
      <c r="E230" s="8" t="str">
        <f t="shared" si="283"/>
        <v/>
      </c>
      <c r="F230" s="9">
        <f t="shared" si="284"/>
        <v>0.7</v>
      </c>
      <c r="G230" s="10" t="str">
        <f t="shared" si="285"/>
        <v/>
      </c>
      <c r="H230" s="10">
        <f t="shared" si="286"/>
        <v>101</v>
      </c>
      <c r="I230" s="10">
        <f t="shared" si="287"/>
        <v>72</v>
      </c>
      <c r="J230" s="10">
        <f t="shared" si="288"/>
        <v>75</v>
      </c>
      <c r="K230" s="16">
        <f t="shared" si="289"/>
        <v>53.5</v>
      </c>
      <c r="L230" s="10">
        <f t="shared" si="290"/>
        <v>41</v>
      </c>
      <c r="M230" s="10">
        <f t="shared" si="291"/>
        <v>59</v>
      </c>
      <c r="N230" s="10">
        <f t="shared" si="292"/>
        <v>402</v>
      </c>
      <c r="O230" s="17" t="str">
        <f t="shared" si="293"/>
        <v/>
      </c>
      <c r="P230" s="18">
        <f>IF($D230="理科",IF(AND($N230&gt;=分数线!$C$2,$H230&gt;=分数线!$D$2),36,IF($H230&gt;=分数线!$D$2,18,0)),IF($D230="文科",IF(AND($N230&gt;=分数线!$C$3,$H230&gt;=分数线!$D$3),36,IF($H230&gt;=分数线!$D$3,18,0))))</f>
        <v>0</v>
      </c>
      <c r="Q230" s="18">
        <f>IF($D230="理科",IF(AND($N230&gt;=分数线!$C$2,I230&gt;=分数线!$E$2),36,IF(I230&gt;=分数线!$E$2,18,0)),IF($D230="文科",IF(AND($N230&gt;=分数线!$C$3,I230&gt;=分数线!$E$3),36,IF(I230&gt;=分数线!$E$3,18,0))))</f>
        <v>0</v>
      </c>
      <c r="R230" s="18">
        <f>IF($D230="理科",IF(AND($N230&gt;=分数线!$C$2,J230&gt;=分数线!$F$2),36,IF(J230&gt;=分数线!$F$2,18,0)),IF($D230="文科",IF(AND($N230&gt;=分数线!$C$3,J230&gt;=分数线!$F$3),36,IF(J230&gt;=分数线!$F$3,18,0))))</f>
        <v>0</v>
      </c>
      <c r="S230" s="18">
        <f>IF($D230="理科",IF(AND($N230&gt;=分数线!$C$2,K230&gt;=分数线!$G$2),36,IF(K230&gt;=分数线!$G$2,18,0)),IF($D230="文科",IF(AND($N230&gt;=分数线!$C$3,K230&gt;=分数线!$G$3),36,IF(K230&gt;=分数线!$G$3,18,0))))</f>
        <v>18</v>
      </c>
      <c r="T230" s="18">
        <f>IF($D230="理科",IF(AND($N230&gt;=分数线!$C$2,L230&gt;=分数线!$H$2),36,IF(L230&gt;=分数线!$H$2,18,0)),IF($D230="文科",IF(AND($N230&gt;=分数线!$C$3,L230&gt;=分数线!$H$3),36,IF(L230&gt;=分数线!$H$3,18,0))))</f>
        <v>0</v>
      </c>
      <c r="U230" s="18">
        <f>IF($D230="理科",IF(AND($N230&gt;=分数线!$C$2,M230&gt;=分数线!$I$2),36,IF(M230&gt;=分数线!$I$2,18,0)),IF($D230="文科",IF(AND($N230&gt;=分数线!$C$3,M230&gt;=分数线!$I$3),36,IF(M230&gt;=分数线!$I$3,18,0))))</f>
        <v>0</v>
      </c>
      <c r="V230" s="18">
        <f t="shared" si="294"/>
        <v>12</v>
      </c>
      <c r="W230" s="18" t="str">
        <f t="shared" si="295"/>
        <v>何苗</v>
      </c>
      <c r="X230" s="26">
        <f t="shared" si="336"/>
        <v>0</v>
      </c>
      <c r="Y230" s="18" t="str">
        <f t="shared" si="296"/>
        <v>黄金华</v>
      </c>
      <c r="Z230" s="26">
        <f t="shared" si="337"/>
        <v>0</v>
      </c>
      <c r="AA230" s="18" t="str">
        <f t="shared" si="297"/>
        <v>向翠琳</v>
      </c>
      <c r="AB230" s="26">
        <f t="shared" si="265"/>
        <v>0</v>
      </c>
      <c r="AC230" s="18" t="str">
        <f t="shared" si="298"/>
        <v>兰阿布</v>
      </c>
      <c r="AD230" s="26">
        <f t="shared" si="266"/>
        <v>1.8</v>
      </c>
      <c r="AE230" s="18" t="str">
        <f t="shared" si="299"/>
        <v>郑富全</v>
      </c>
      <c r="AF230" s="26">
        <f t="shared" si="267"/>
        <v>0</v>
      </c>
      <c r="AG230" s="18" t="str">
        <f t="shared" si="300"/>
        <v>卢祥</v>
      </c>
      <c r="AH230" s="26">
        <f t="shared" si="268"/>
        <v>0</v>
      </c>
      <c r="AI230" s="18" t="str">
        <f t="shared" si="301"/>
        <v>12</v>
      </c>
      <c r="AJ230" s="18" t="str">
        <f t="shared" si="302"/>
        <v>何苗</v>
      </c>
      <c r="AK230" s="26">
        <f t="shared" si="338"/>
        <v>0</v>
      </c>
      <c r="AL230" s="18" t="str">
        <f t="shared" si="303"/>
        <v>黄金华</v>
      </c>
      <c r="AM230" s="26">
        <f t="shared" si="339"/>
        <v>0</v>
      </c>
      <c r="AN230" s="18" t="str">
        <f t="shared" si="304"/>
        <v>向翠琳</v>
      </c>
      <c r="AO230" s="26">
        <f t="shared" si="269"/>
        <v>0</v>
      </c>
      <c r="AP230" s="18" t="str">
        <f t="shared" si="305"/>
        <v>兰阿布</v>
      </c>
      <c r="AQ230" s="26">
        <f t="shared" si="270"/>
        <v>1.8</v>
      </c>
      <c r="AR230" s="18" t="str">
        <f t="shared" si="306"/>
        <v>郑富全</v>
      </c>
      <c r="AS230" s="26">
        <f t="shared" si="271"/>
        <v>0</v>
      </c>
      <c r="AT230" s="18" t="str">
        <f t="shared" si="307"/>
        <v>卢祥</v>
      </c>
      <c r="AU230" s="26">
        <f t="shared" si="272"/>
        <v>0</v>
      </c>
      <c r="AV230" s="18" t="str">
        <f t="shared" si="308"/>
        <v>12</v>
      </c>
      <c r="AW230" s="18" t="str">
        <f t="shared" si="309"/>
        <v>朱霞</v>
      </c>
      <c r="AX230" s="26">
        <f t="shared" si="340"/>
        <v>0</v>
      </c>
      <c r="AY230" s="18" t="str">
        <f t="shared" si="310"/>
        <v>黄金华</v>
      </c>
      <c r="AZ230" s="26">
        <f t="shared" si="281"/>
        <v>0</v>
      </c>
      <c r="BA230" s="18" t="str">
        <f t="shared" si="311"/>
        <v>程长寿</v>
      </c>
      <c r="BB230" s="26">
        <f t="shared" si="273"/>
        <v>0</v>
      </c>
      <c r="BC230" s="18" t="str">
        <f t="shared" si="312"/>
        <v>兰阿布</v>
      </c>
      <c r="BD230" s="26">
        <f t="shared" si="274"/>
        <v>2.7</v>
      </c>
      <c r="BE230" s="18" t="str">
        <f t="shared" si="313"/>
        <v>郑富全</v>
      </c>
      <c r="BF230" s="26">
        <f t="shared" si="275"/>
        <v>0</v>
      </c>
      <c r="BG230" s="18" t="str">
        <f t="shared" si="314"/>
        <v>卢祥</v>
      </c>
      <c r="BH230" s="26">
        <f t="shared" si="276"/>
        <v>0</v>
      </c>
      <c r="BI230" s="18">
        <f t="shared" si="315"/>
        <v>12</v>
      </c>
      <c r="BJ230" s="18" t="str">
        <f t="shared" si="316"/>
        <v>朱霞</v>
      </c>
      <c r="BK230" s="26">
        <f t="shared" si="341"/>
        <v>0</v>
      </c>
      <c r="BL230" s="18" t="str">
        <f t="shared" si="317"/>
        <v>黄金华</v>
      </c>
      <c r="BM230" s="26">
        <f t="shared" si="282"/>
        <v>0</v>
      </c>
      <c r="BN230" s="18" t="str">
        <f t="shared" si="318"/>
        <v>程长寿</v>
      </c>
      <c r="BO230" s="26">
        <f t="shared" si="277"/>
        <v>0</v>
      </c>
      <c r="BP230" s="18" t="str">
        <f t="shared" si="319"/>
        <v>兰阿布</v>
      </c>
      <c r="BQ230" s="26">
        <f t="shared" si="278"/>
        <v>2.7</v>
      </c>
      <c r="BR230" s="18" t="str">
        <f t="shared" si="320"/>
        <v>郑富全</v>
      </c>
      <c r="BS230" s="26">
        <f t="shared" si="279"/>
        <v>0</v>
      </c>
      <c r="BT230" s="18" t="str">
        <f t="shared" si="321"/>
        <v>卢祥</v>
      </c>
      <c r="BU230" s="26">
        <f t="shared" si="280"/>
        <v>0</v>
      </c>
      <c r="BV230" s="18">
        <f t="shared" si="322"/>
        <v>12</v>
      </c>
      <c r="BW230" s="18" t="str">
        <f t="shared" si="323"/>
        <v>朱霞</v>
      </c>
      <c r="BX230" s="26">
        <f t="shared" si="342"/>
        <v>0</v>
      </c>
      <c r="BY230" s="18" t="str">
        <f t="shared" si="324"/>
        <v>黄金华</v>
      </c>
      <c r="BZ230" s="26">
        <f t="shared" si="343"/>
        <v>0</v>
      </c>
      <c r="CA230" s="18" t="str">
        <f t="shared" si="325"/>
        <v>程长寿</v>
      </c>
      <c r="CB230" s="26">
        <f t="shared" si="344"/>
        <v>0</v>
      </c>
      <c r="CC230" s="18" t="str">
        <f t="shared" si="326"/>
        <v>兰阿布</v>
      </c>
      <c r="CD230" s="26">
        <f t="shared" si="345"/>
        <v>4.5</v>
      </c>
      <c r="CE230" s="18" t="str">
        <f t="shared" si="327"/>
        <v>郑富全</v>
      </c>
      <c r="CF230" s="26">
        <f t="shared" si="346"/>
        <v>0</v>
      </c>
      <c r="CG230" s="18" t="str">
        <f t="shared" si="328"/>
        <v>卢祥</v>
      </c>
      <c r="CH230" s="26">
        <f t="shared" si="347"/>
        <v>0</v>
      </c>
      <c r="CI230" s="18">
        <f t="shared" si="329"/>
        <v>12</v>
      </c>
      <c r="CJ230" s="18" t="str">
        <f t="shared" si="330"/>
        <v>朱霞</v>
      </c>
      <c r="CK230" s="26">
        <f t="shared" si="348"/>
        <v>0</v>
      </c>
      <c r="CL230" s="18" t="str">
        <f t="shared" si="331"/>
        <v>黄金华</v>
      </c>
      <c r="CM230" s="26">
        <f t="shared" si="349"/>
        <v>0</v>
      </c>
      <c r="CN230" s="18" t="str">
        <f t="shared" si="332"/>
        <v>程长寿</v>
      </c>
      <c r="CO230" s="26">
        <f t="shared" si="350"/>
        <v>0</v>
      </c>
      <c r="CP230" s="18" t="str">
        <f t="shared" si="333"/>
        <v>兰阿布</v>
      </c>
      <c r="CQ230" s="26">
        <f t="shared" si="351"/>
        <v>4.5</v>
      </c>
      <c r="CR230" s="18" t="str">
        <f t="shared" si="334"/>
        <v>郑富全</v>
      </c>
      <c r="CS230" s="26">
        <f t="shared" si="352"/>
        <v>0</v>
      </c>
      <c r="CT230" s="18" t="str">
        <f t="shared" si="335"/>
        <v>卢祥</v>
      </c>
      <c r="CU230" s="26">
        <f t="shared" si="353"/>
        <v>0</v>
      </c>
    </row>
    <row r="231" spans="1:99" s="2" customFormat="1" ht="15.75">
      <c r="A231" s="42" t="s">
        <v>961</v>
      </c>
      <c r="B231" s="40" t="s">
        <v>407</v>
      </c>
      <c r="C231" s="59" t="s">
        <v>44</v>
      </c>
      <c r="D231" s="9" t="s">
        <v>8</v>
      </c>
      <c r="E231" s="8" t="str">
        <f t="shared" si="283"/>
        <v/>
      </c>
      <c r="F231" s="9" t="str">
        <f t="shared" si="284"/>
        <v/>
      </c>
      <c r="G231" s="10" t="str">
        <f t="shared" si="285"/>
        <v/>
      </c>
      <c r="H231" s="10">
        <f t="shared" si="286"/>
        <v>100</v>
      </c>
      <c r="I231" s="10">
        <f t="shared" si="287"/>
        <v>68</v>
      </c>
      <c r="J231" s="10">
        <f t="shared" si="288"/>
        <v>46</v>
      </c>
      <c r="K231" s="16">
        <f t="shared" si="289"/>
        <v>70.5</v>
      </c>
      <c r="L231" s="10">
        <f t="shared" si="290"/>
        <v>46</v>
      </c>
      <c r="M231" s="10">
        <f t="shared" si="291"/>
        <v>69</v>
      </c>
      <c r="N231" s="10">
        <f t="shared" si="292"/>
        <v>400</v>
      </c>
      <c r="O231" s="17" t="str">
        <f t="shared" si="293"/>
        <v/>
      </c>
      <c r="P231" s="18">
        <f>IF($D231="理科",IF(AND($N231&gt;=分数线!$C$2,$H231&gt;=分数线!$D$2),36,IF($H231&gt;=分数线!$D$2,18,0)),IF($D231="文科",IF(AND($N231&gt;=分数线!$C$3,$H231&gt;=分数线!$D$3),36,IF($H231&gt;=分数线!$D$3,18,0))))</f>
        <v>0</v>
      </c>
      <c r="Q231" s="18">
        <f>IF($D231="理科",IF(AND($N231&gt;=分数线!$C$2,I231&gt;=分数线!$E$2),36,IF(I231&gt;=分数线!$E$2,18,0)),IF($D231="文科",IF(AND($N231&gt;=分数线!$C$3,I231&gt;=分数线!$E$3),36,IF(I231&gt;=分数线!$E$3,18,0))))</f>
        <v>0</v>
      </c>
      <c r="R231" s="18">
        <f>IF($D231="理科",IF(AND($N231&gt;=分数线!$C$2,J231&gt;=分数线!$F$2),36,IF(J231&gt;=分数线!$F$2,18,0)),IF($D231="文科",IF(AND($N231&gt;=分数线!$C$3,J231&gt;=分数线!$F$3),36,IF(J231&gt;=分数线!$F$3,18,0))))</f>
        <v>0</v>
      </c>
      <c r="S231" s="18">
        <f>IF($D231="理科",IF(AND($N231&gt;=分数线!$C$2,K231&gt;=分数线!$G$2),36,IF(K231&gt;=分数线!$G$2,18,0)),IF($D231="文科",IF(AND($N231&gt;=分数线!$C$3,K231&gt;=分数线!$G$3),36,IF(K231&gt;=分数线!$G$3,18,0))))</f>
        <v>18</v>
      </c>
      <c r="T231" s="18">
        <f>IF($D231="理科",IF(AND($N231&gt;=分数线!$C$2,L231&gt;=分数线!$H$2),36,IF(L231&gt;=分数线!$H$2,18,0)),IF($D231="文科",IF(AND($N231&gt;=分数线!$C$3,L231&gt;=分数线!$H$3),36,IF(L231&gt;=分数线!$H$3,18,0))))</f>
        <v>0</v>
      </c>
      <c r="U231" s="18">
        <f>IF($D231="理科",IF(AND($N231&gt;=分数线!$C$2,M231&gt;=分数线!$I$2),36,IF(M231&gt;=分数线!$I$2,18,0)),IF($D231="文科",IF(AND($N231&gt;=分数线!$C$3,M231&gt;=分数线!$I$3),36,IF(M231&gt;=分数线!$I$3,18,0))))</f>
        <v>18</v>
      </c>
      <c r="V231" s="18">
        <f t="shared" si="294"/>
        <v>3</v>
      </c>
      <c r="W231" s="18" t="str">
        <f t="shared" si="295"/>
        <v>朱霞</v>
      </c>
      <c r="X231" s="26">
        <f t="shared" si="336"/>
        <v>0</v>
      </c>
      <c r="Y231" s="18" t="str">
        <f t="shared" si="296"/>
        <v>余玉红</v>
      </c>
      <c r="Z231" s="26">
        <f t="shared" si="337"/>
        <v>0</v>
      </c>
      <c r="AA231" s="18" t="str">
        <f t="shared" si="297"/>
        <v>邵晖</v>
      </c>
      <c r="AB231" s="26">
        <f t="shared" si="265"/>
        <v>0</v>
      </c>
      <c r="AC231" s="18" t="str">
        <f t="shared" si="298"/>
        <v>王志强</v>
      </c>
      <c r="AD231" s="26">
        <f t="shared" si="266"/>
        <v>1.8</v>
      </c>
      <c r="AE231" s="18" t="str">
        <f t="shared" si="299"/>
        <v>郑富全</v>
      </c>
      <c r="AF231" s="26">
        <f t="shared" si="267"/>
        <v>0</v>
      </c>
      <c r="AG231" s="18" t="str">
        <f t="shared" si="300"/>
        <v>卢祥</v>
      </c>
      <c r="AH231" s="26">
        <f t="shared" si="268"/>
        <v>1.8</v>
      </c>
      <c r="AI231" s="18" t="str">
        <f t="shared" si="301"/>
        <v>9</v>
      </c>
      <c r="AJ231" s="18" t="str">
        <f t="shared" si="302"/>
        <v>张玉婷</v>
      </c>
      <c r="AK231" s="26">
        <f t="shared" si="338"/>
        <v>0</v>
      </c>
      <c r="AL231" s="18" t="str">
        <f t="shared" si="303"/>
        <v>周军</v>
      </c>
      <c r="AM231" s="26">
        <f t="shared" si="339"/>
        <v>0</v>
      </c>
      <c r="AN231" s="18" t="str">
        <f t="shared" si="304"/>
        <v>程长寿</v>
      </c>
      <c r="AO231" s="26">
        <f t="shared" si="269"/>
        <v>0</v>
      </c>
      <c r="AP231" s="18" t="str">
        <f t="shared" si="305"/>
        <v>王志强</v>
      </c>
      <c r="AQ231" s="26">
        <f t="shared" si="270"/>
        <v>1.8</v>
      </c>
      <c r="AR231" s="18" t="str">
        <f t="shared" si="306"/>
        <v>郑富全</v>
      </c>
      <c r="AS231" s="26">
        <f t="shared" si="271"/>
        <v>0</v>
      </c>
      <c r="AT231" s="18" t="str">
        <f t="shared" si="307"/>
        <v>卢祥</v>
      </c>
      <c r="AU231" s="26">
        <f t="shared" si="272"/>
        <v>1.8</v>
      </c>
      <c r="AV231" s="18" t="str">
        <f t="shared" si="308"/>
        <v>9</v>
      </c>
      <c r="AW231" s="18" t="str">
        <f t="shared" si="309"/>
        <v>张玉婷</v>
      </c>
      <c r="AX231" s="26">
        <f t="shared" si="340"/>
        <v>0</v>
      </c>
      <c r="AY231" s="18" t="str">
        <f t="shared" si="310"/>
        <v>周军</v>
      </c>
      <c r="AZ231" s="26">
        <f t="shared" si="281"/>
        <v>0</v>
      </c>
      <c r="BA231" s="18" t="str">
        <f t="shared" si="311"/>
        <v>廖云虹</v>
      </c>
      <c r="BB231" s="26">
        <f t="shared" si="273"/>
        <v>0</v>
      </c>
      <c r="BC231" s="18" t="str">
        <f t="shared" si="312"/>
        <v>郑永朝</v>
      </c>
      <c r="BD231" s="26">
        <f t="shared" si="274"/>
        <v>2.7</v>
      </c>
      <c r="BE231" s="18" t="str">
        <f t="shared" si="313"/>
        <v>郑富全</v>
      </c>
      <c r="BF231" s="26">
        <f t="shared" si="275"/>
        <v>0</v>
      </c>
      <c r="BG231" s="18" t="str">
        <f t="shared" si="314"/>
        <v>卢祥</v>
      </c>
      <c r="BH231" s="26">
        <f t="shared" si="276"/>
        <v>2.7</v>
      </c>
      <c r="BI231" s="18">
        <f t="shared" si="315"/>
        <v>9</v>
      </c>
      <c r="BJ231" s="18" t="str">
        <f t="shared" si="316"/>
        <v>张玉婷</v>
      </c>
      <c r="BK231" s="26">
        <f t="shared" si="341"/>
        <v>0</v>
      </c>
      <c r="BL231" s="18" t="str">
        <f t="shared" si="317"/>
        <v>黄金华</v>
      </c>
      <c r="BM231" s="26">
        <f t="shared" si="282"/>
        <v>0</v>
      </c>
      <c r="BN231" s="18" t="str">
        <f t="shared" si="318"/>
        <v>廖云虹</v>
      </c>
      <c r="BO231" s="26">
        <f t="shared" si="277"/>
        <v>0</v>
      </c>
      <c r="BP231" s="18" t="str">
        <f t="shared" si="319"/>
        <v>王玉强</v>
      </c>
      <c r="BQ231" s="26">
        <f t="shared" si="278"/>
        <v>2.7</v>
      </c>
      <c r="BR231" s="18" t="str">
        <f t="shared" si="320"/>
        <v>郑富全</v>
      </c>
      <c r="BS231" s="26">
        <f t="shared" si="279"/>
        <v>0</v>
      </c>
      <c r="BT231" s="18" t="str">
        <f t="shared" si="321"/>
        <v>卢祥</v>
      </c>
      <c r="BU231" s="26">
        <f t="shared" si="280"/>
        <v>2.7</v>
      </c>
      <c r="BV231" s="18">
        <f t="shared" si="322"/>
        <v>9</v>
      </c>
      <c r="BW231" s="18" t="str">
        <f t="shared" si="323"/>
        <v>张玉婷</v>
      </c>
      <c r="BX231" s="26">
        <f t="shared" si="342"/>
        <v>0</v>
      </c>
      <c r="BY231" s="18" t="str">
        <f t="shared" si="324"/>
        <v>黄金华</v>
      </c>
      <c r="BZ231" s="26">
        <f t="shared" si="343"/>
        <v>0</v>
      </c>
      <c r="CA231" s="18" t="str">
        <f t="shared" si="325"/>
        <v>廖云虹</v>
      </c>
      <c r="CB231" s="26">
        <f t="shared" si="344"/>
        <v>0</v>
      </c>
      <c r="CC231" s="18" t="str">
        <f t="shared" si="326"/>
        <v>高贵勇</v>
      </c>
      <c r="CD231" s="26">
        <f t="shared" si="345"/>
        <v>4.5</v>
      </c>
      <c r="CE231" s="18" t="str">
        <f t="shared" si="327"/>
        <v>刘厚江</v>
      </c>
      <c r="CF231" s="26">
        <f t="shared" si="346"/>
        <v>0</v>
      </c>
      <c r="CG231" s="18" t="str">
        <f t="shared" si="328"/>
        <v>卢祥</v>
      </c>
      <c r="CH231" s="26">
        <f t="shared" si="347"/>
        <v>4.5</v>
      </c>
      <c r="CI231" s="18">
        <f t="shared" si="329"/>
        <v>9</v>
      </c>
      <c r="CJ231" s="18" t="str">
        <f t="shared" si="330"/>
        <v>张玉婷</v>
      </c>
      <c r="CK231" s="26">
        <f t="shared" si="348"/>
        <v>0</v>
      </c>
      <c r="CL231" s="18" t="str">
        <f t="shared" si="331"/>
        <v>黄金华</v>
      </c>
      <c r="CM231" s="26">
        <f t="shared" si="349"/>
        <v>0</v>
      </c>
      <c r="CN231" s="18" t="str">
        <f t="shared" si="332"/>
        <v>廖云虹</v>
      </c>
      <c r="CO231" s="26">
        <f t="shared" si="350"/>
        <v>0</v>
      </c>
      <c r="CP231" s="18" t="str">
        <f t="shared" si="333"/>
        <v>高贵勇</v>
      </c>
      <c r="CQ231" s="26">
        <f t="shared" si="351"/>
        <v>4.5</v>
      </c>
      <c r="CR231" s="18" t="str">
        <f t="shared" si="334"/>
        <v>刘厚江</v>
      </c>
      <c r="CS231" s="26">
        <f t="shared" si="352"/>
        <v>0</v>
      </c>
      <c r="CT231" s="18" t="str">
        <f t="shared" si="335"/>
        <v>卢祥</v>
      </c>
      <c r="CU231" s="26">
        <f t="shared" si="353"/>
        <v>4.5</v>
      </c>
    </row>
    <row r="232" spans="1:99" s="2" customFormat="1" ht="15.75">
      <c r="A232" s="42" t="s">
        <v>962</v>
      </c>
      <c r="B232" s="40" t="s">
        <v>408</v>
      </c>
      <c r="C232" s="59" t="s">
        <v>44</v>
      </c>
      <c r="D232" s="9" t="s">
        <v>8</v>
      </c>
      <c r="E232" s="8" t="str">
        <f t="shared" si="283"/>
        <v/>
      </c>
      <c r="F232" s="9">
        <f t="shared" si="284"/>
        <v>0.8</v>
      </c>
      <c r="G232" s="10" t="str">
        <f t="shared" si="285"/>
        <v/>
      </c>
      <c r="H232" s="10">
        <f t="shared" si="286"/>
        <v>79</v>
      </c>
      <c r="I232" s="10">
        <f t="shared" si="287"/>
        <v>68</v>
      </c>
      <c r="J232" s="10">
        <f t="shared" si="288"/>
        <v>101</v>
      </c>
      <c r="K232" s="16">
        <f t="shared" si="289"/>
        <v>36.5</v>
      </c>
      <c r="L232" s="10">
        <f t="shared" si="290"/>
        <v>48.5</v>
      </c>
      <c r="M232" s="10">
        <f t="shared" si="291"/>
        <v>67</v>
      </c>
      <c r="N232" s="10">
        <f t="shared" si="292"/>
        <v>400</v>
      </c>
      <c r="O232" s="17" t="str">
        <f t="shared" si="293"/>
        <v/>
      </c>
      <c r="P232" s="18">
        <f>IF($D232="理科",IF(AND($N232&gt;=分数线!$C$2,$H232&gt;=分数线!$D$2),36,IF($H232&gt;=分数线!$D$2,18,0)),IF($D232="文科",IF(AND($N232&gt;=分数线!$C$3,$H232&gt;=分数线!$D$3),36,IF($H232&gt;=分数线!$D$3,18,0))))</f>
        <v>0</v>
      </c>
      <c r="Q232" s="18">
        <f>IF($D232="理科",IF(AND($N232&gt;=分数线!$C$2,I232&gt;=分数线!$E$2),36,IF(I232&gt;=分数线!$E$2,18,0)),IF($D232="文科",IF(AND($N232&gt;=分数线!$C$3,I232&gt;=分数线!$E$3),36,IF(I232&gt;=分数线!$E$3,18,0))))</f>
        <v>0</v>
      </c>
      <c r="R232" s="18">
        <f>IF($D232="理科",IF(AND($N232&gt;=分数线!$C$2,J232&gt;=分数线!$F$2),36,IF(J232&gt;=分数线!$F$2,18,0)),IF($D232="文科",IF(AND($N232&gt;=分数线!$C$3,J232&gt;=分数线!$F$3),36,IF(J232&gt;=分数线!$F$3,18,0))))</f>
        <v>18</v>
      </c>
      <c r="S232" s="18">
        <f>IF($D232="理科",IF(AND($N232&gt;=分数线!$C$2,K232&gt;=分数线!$G$2),36,IF(K232&gt;=分数线!$G$2,18,0)),IF($D232="文科",IF(AND($N232&gt;=分数线!$C$3,K232&gt;=分数线!$G$3),36,IF(K232&gt;=分数线!$G$3,18,0))))</f>
        <v>0</v>
      </c>
      <c r="T232" s="18">
        <f>IF($D232="理科",IF(AND($N232&gt;=分数线!$C$2,L232&gt;=分数线!$H$2),36,IF(L232&gt;=分数线!$H$2,18,0)),IF($D232="文科",IF(AND($N232&gt;=分数线!$C$3,L232&gt;=分数线!$H$3),36,IF(L232&gt;=分数线!$H$3,18,0))))</f>
        <v>0</v>
      </c>
      <c r="U232" s="18">
        <f>IF($D232="理科",IF(AND($N232&gt;=分数线!$C$2,M232&gt;=分数线!$I$2),36,IF(M232&gt;=分数线!$I$2,18,0)),IF($D232="文科",IF(AND($N232&gt;=分数线!$C$3,M232&gt;=分数线!$I$3),36,IF(M232&gt;=分数线!$I$3,18,0))))</f>
        <v>18</v>
      </c>
      <c r="V232" s="18">
        <f t="shared" si="294"/>
        <v>11</v>
      </c>
      <c r="W232" s="18" t="str">
        <f t="shared" si="295"/>
        <v>张玉婷</v>
      </c>
      <c r="X232" s="26">
        <f t="shared" si="336"/>
        <v>0</v>
      </c>
      <c r="Y232" s="18" t="str">
        <f t="shared" si="296"/>
        <v>胡付松</v>
      </c>
      <c r="Z232" s="26">
        <f t="shared" si="337"/>
        <v>0</v>
      </c>
      <c r="AA232" s="18" t="str">
        <f t="shared" si="297"/>
        <v>程长寿</v>
      </c>
      <c r="AB232" s="26">
        <f t="shared" ref="AB232:AB295" si="354">$R232*0.5*2/10</f>
        <v>1.8</v>
      </c>
      <c r="AC232" s="18" t="str">
        <f t="shared" si="298"/>
        <v>郑永朝</v>
      </c>
      <c r="AD232" s="26">
        <f t="shared" ref="AD232:AD295" si="355">$S232*0.5*2/10</f>
        <v>0</v>
      </c>
      <c r="AE232" s="18" t="str">
        <f t="shared" si="299"/>
        <v>叶仁群</v>
      </c>
      <c r="AF232" s="26">
        <f t="shared" ref="AF232:AF295" si="356">$T232*0.5*2/10</f>
        <v>0</v>
      </c>
      <c r="AG232" s="18" t="str">
        <f t="shared" si="300"/>
        <v>辜英琼</v>
      </c>
      <c r="AH232" s="26">
        <f t="shared" ref="AH232:AH295" si="357">$U232*0.5*2/10</f>
        <v>1.8</v>
      </c>
      <c r="AI232" s="18" t="str">
        <f t="shared" si="301"/>
        <v>11</v>
      </c>
      <c r="AJ232" s="18" t="str">
        <f t="shared" si="302"/>
        <v>张玉婷</v>
      </c>
      <c r="AK232" s="26">
        <f t="shared" si="338"/>
        <v>0</v>
      </c>
      <c r="AL232" s="18" t="str">
        <f t="shared" si="303"/>
        <v>胡付松</v>
      </c>
      <c r="AM232" s="26">
        <f t="shared" si="339"/>
        <v>0</v>
      </c>
      <c r="AN232" s="18" t="str">
        <f t="shared" si="304"/>
        <v>程长寿</v>
      </c>
      <c r="AO232" s="26">
        <f t="shared" ref="AO232:AO295" si="358">$R232*0.5*2/10</f>
        <v>1.8</v>
      </c>
      <c r="AP232" s="18" t="str">
        <f t="shared" si="305"/>
        <v>郑永朝</v>
      </c>
      <c r="AQ232" s="26">
        <f t="shared" ref="AQ232:AQ295" si="359">$S232*0.5*2/10</f>
        <v>0</v>
      </c>
      <c r="AR232" s="18" t="str">
        <f t="shared" si="306"/>
        <v>叶仁群</v>
      </c>
      <c r="AS232" s="26">
        <f t="shared" ref="AS232:AS295" si="360">$T232*0.5*2/10</f>
        <v>0</v>
      </c>
      <c r="AT232" s="18" t="str">
        <f t="shared" si="307"/>
        <v>辜英琼</v>
      </c>
      <c r="AU232" s="26">
        <f t="shared" ref="AU232:AU295" si="361">$U232*0.5*2/10</f>
        <v>1.8</v>
      </c>
      <c r="AV232" s="18" t="str">
        <f t="shared" si="308"/>
        <v>11</v>
      </c>
      <c r="AW232" s="18" t="str">
        <f t="shared" si="309"/>
        <v>张玉婷</v>
      </c>
      <c r="AX232" s="26">
        <f t="shared" si="340"/>
        <v>0</v>
      </c>
      <c r="AY232" s="18" t="str">
        <f t="shared" si="310"/>
        <v>胡付松</v>
      </c>
      <c r="AZ232" s="26">
        <f t="shared" si="281"/>
        <v>0</v>
      </c>
      <c r="BA232" s="18" t="str">
        <f t="shared" si="311"/>
        <v>程长寿</v>
      </c>
      <c r="BB232" s="26">
        <f t="shared" ref="BB232:BB295" si="362">$R232*0.5*3/10</f>
        <v>2.7</v>
      </c>
      <c r="BC232" s="18" t="str">
        <f t="shared" si="312"/>
        <v>郑永朝</v>
      </c>
      <c r="BD232" s="26">
        <f t="shared" ref="BD232:BD295" si="363">$S232*0.5*3/10</f>
        <v>0</v>
      </c>
      <c r="BE232" s="18" t="str">
        <f t="shared" si="313"/>
        <v>叶仁群</v>
      </c>
      <c r="BF232" s="26">
        <f t="shared" ref="BF232:BF295" si="364">$T232*0.5*3/10</f>
        <v>0</v>
      </c>
      <c r="BG232" s="18" t="str">
        <f t="shared" si="314"/>
        <v>杨建</v>
      </c>
      <c r="BH232" s="26">
        <f t="shared" ref="BH232:BH295" si="365">$U232*0.5*3/10</f>
        <v>2.7</v>
      </c>
      <c r="BI232" s="18">
        <f t="shared" si="315"/>
        <v>11</v>
      </c>
      <c r="BJ232" s="18" t="str">
        <f t="shared" si="316"/>
        <v>张玉婷</v>
      </c>
      <c r="BK232" s="26">
        <f t="shared" si="341"/>
        <v>0</v>
      </c>
      <c r="BL232" s="18" t="str">
        <f t="shared" si="317"/>
        <v>胡付松</v>
      </c>
      <c r="BM232" s="26">
        <f t="shared" si="282"/>
        <v>0</v>
      </c>
      <c r="BN232" s="18" t="str">
        <f t="shared" si="318"/>
        <v>程长寿</v>
      </c>
      <c r="BO232" s="26">
        <f t="shared" ref="BO232:BO295" si="366">$R232*0.5*3/10</f>
        <v>2.7</v>
      </c>
      <c r="BP232" s="18" t="str">
        <f t="shared" si="319"/>
        <v>郑永朝</v>
      </c>
      <c r="BQ232" s="26">
        <f t="shared" ref="BQ232:BQ295" si="367">$S232*0.5*3/10</f>
        <v>0</v>
      </c>
      <c r="BR232" s="18" t="str">
        <f t="shared" si="320"/>
        <v>叶仁群</v>
      </c>
      <c r="BS232" s="26">
        <f t="shared" ref="BS232:BS295" si="368">$T232*0.5*3/10</f>
        <v>0</v>
      </c>
      <c r="BT232" s="18" t="str">
        <f t="shared" si="321"/>
        <v>田友米</v>
      </c>
      <c r="BU232" s="26">
        <f t="shared" ref="BU232:BU295" si="369">$U232*0.5*3/10</f>
        <v>2.7</v>
      </c>
      <c r="BV232" s="18">
        <f t="shared" si="322"/>
        <v>11</v>
      </c>
      <c r="BW232" s="18" t="str">
        <f t="shared" si="323"/>
        <v>张玉婷</v>
      </c>
      <c r="BX232" s="26">
        <f t="shared" si="342"/>
        <v>0</v>
      </c>
      <c r="BY232" s="18" t="str">
        <f t="shared" si="324"/>
        <v>胡付松</v>
      </c>
      <c r="BZ232" s="26">
        <f t="shared" si="343"/>
        <v>0</v>
      </c>
      <c r="CA232" s="18" t="str">
        <f t="shared" si="325"/>
        <v>程长寿</v>
      </c>
      <c r="CB232" s="26">
        <f t="shared" si="344"/>
        <v>4.5</v>
      </c>
      <c r="CC232" s="18" t="str">
        <f t="shared" si="326"/>
        <v>王友春</v>
      </c>
      <c r="CD232" s="26">
        <f t="shared" si="345"/>
        <v>0</v>
      </c>
      <c r="CE232" s="18" t="str">
        <f t="shared" si="327"/>
        <v>叶仁群</v>
      </c>
      <c r="CF232" s="26">
        <f t="shared" si="346"/>
        <v>0</v>
      </c>
      <c r="CG232" s="18" t="str">
        <f t="shared" si="328"/>
        <v>田友米</v>
      </c>
      <c r="CH232" s="26">
        <f t="shared" si="347"/>
        <v>4.5</v>
      </c>
      <c r="CI232" s="18">
        <f t="shared" si="329"/>
        <v>11</v>
      </c>
      <c r="CJ232" s="18" t="str">
        <f t="shared" si="330"/>
        <v>张玉婷</v>
      </c>
      <c r="CK232" s="26">
        <f t="shared" si="348"/>
        <v>0</v>
      </c>
      <c r="CL232" s="18" t="str">
        <f t="shared" si="331"/>
        <v>胡付松</v>
      </c>
      <c r="CM232" s="26">
        <f t="shared" si="349"/>
        <v>0</v>
      </c>
      <c r="CN232" s="18" t="str">
        <f t="shared" si="332"/>
        <v>程长寿</v>
      </c>
      <c r="CO232" s="26">
        <f t="shared" si="350"/>
        <v>4.5</v>
      </c>
      <c r="CP232" s="18" t="str">
        <f t="shared" si="333"/>
        <v>王友春</v>
      </c>
      <c r="CQ232" s="26">
        <f t="shared" si="351"/>
        <v>0</v>
      </c>
      <c r="CR232" s="18" t="str">
        <f t="shared" si="334"/>
        <v>叶仁群</v>
      </c>
      <c r="CS232" s="26">
        <f t="shared" si="352"/>
        <v>0</v>
      </c>
      <c r="CT232" s="18" t="str">
        <f t="shared" si="335"/>
        <v>田友米</v>
      </c>
      <c r="CU232" s="26">
        <f t="shared" si="353"/>
        <v>4.5</v>
      </c>
    </row>
    <row r="233" spans="1:99" s="2" customFormat="1" ht="15.75">
      <c r="A233" s="42" t="s">
        <v>963</v>
      </c>
      <c r="B233" s="40" t="s">
        <v>409</v>
      </c>
      <c r="C233" s="59" t="s">
        <v>44</v>
      </c>
      <c r="D233" s="9" t="s">
        <v>8</v>
      </c>
      <c r="E233" s="8" t="str">
        <f t="shared" si="283"/>
        <v/>
      </c>
      <c r="F233" s="9">
        <f t="shared" si="284"/>
        <v>0.9</v>
      </c>
      <c r="G233" s="10" t="str">
        <f t="shared" si="285"/>
        <v/>
      </c>
      <c r="H233" s="10">
        <f t="shared" si="286"/>
        <v>111</v>
      </c>
      <c r="I233" s="10">
        <f t="shared" si="287"/>
        <v>54</v>
      </c>
      <c r="J233" s="10">
        <f t="shared" si="288"/>
        <v>92</v>
      </c>
      <c r="K233" s="16">
        <f t="shared" si="289"/>
        <v>33</v>
      </c>
      <c r="L233" s="10">
        <f t="shared" si="290"/>
        <v>50</v>
      </c>
      <c r="M233" s="10">
        <f t="shared" si="291"/>
        <v>58.5</v>
      </c>
      <c r="N233" s="10">
        <f t="shared" si="292"/>
        <v>399</v>
      </c>
      <c r="O233" s="17" t="str">
        <f t="shared" si="293"/>
        <v/>
      </c>
      <c r="P233" s="18">
        <f>IF($D233="理科",IF(AND($N233&gt;=分数线!$C$2,$H233&gt;=分数线!$D$2),36,IF($H233&gt;=分数线!$D$2,18,0)),IF($D233="文科",IF(AND($N233&gt;=分数线!$C$3,$H233&gt;=分数线!$D$3),36,IF($H233&gt;=分数线!$D$3,18,0))))</f>
        <v>18</v>
      </c>
      <c r="Q233" s="18">
        <f>IF($D233="理科",IF(AND($N233&gt;=分数线!$C$2,I233&gt;=分数线!$E$2),36,IF(I233&gt;=分数线!$E$2,18,0)),IF($D233="文科",IF(AND($N233&gt;=分数线!$C$3,I233&gt;=分数线!$E$3),36,IF(I233&gt;=分数线!$E$3,18,0))))</f>
        <v>0</v>
      </c>
      <c r="R233" s="18">
        <f>IF($D233="理科",IF(AND($N233&gt;=分数线!$C$2,J233&gt;=分数线!$F$2),36,IF(J233&gt;=分数线!$F$2,18,0)),IF($D233="文科",IF(AND($N233&gt;=分数线!$C$3,J233&gt;=分数线!$F$3),36,IF(J233&gt;=分数线!$F$3,18,0))))</f>
        <v>18</v>
      </c>
      <c r="S233" s="18">
        <f>IF($D233="理科",IF(AND($N233&gt;=分数线!$C$2,K233&gt;=分数线!$G$2),36,IF(K233&gt;=分数线!$G$2,18,0)),IF($D233="文科",IF(AND($N233&gt;=分数线!$C$3,K233&gt;=分数线!$G$3),36,IF(K233&gt;=分数线!$G$3,18,0))))</f>
        <v>0</v>
      </c>
      <c r="T233" s="18">
        <f>IF($D233="理科",IF(AND($N233&gt;=分数线!$C$2,L233&gt;=分数线!$H$2),36,IF(L233&gt;=分数线!$H$2,18,0)),IF($D233="文科",IF(AND($N233&gt;=分数线!$C$3,L233&gt;=分数线!$H$3),36,IF(L233&gt;=分数线!$H$3,18,0))))</f>
        <v>0</v>
      </c>
      <c r="U233" s="18">
        <f>IF($D233="理科",IF(AND($N233&gt;=分数线!$C$2,M233&gt;=分数线!$I$2),36,IF(M233&gt;=分数线!$I$2,18,0)),IF($D233="文科",IF(AND($N233&gt;=分数线!$C$3,M233&gt;=分数线!$I$3),36,IF(M233&gt;=分数线!$I$3,18,0))))</f>
        <v>0</v>
      </c>
      <c r="V233" s="18">
        <f t="shared" si="294"/>
        <v>11</v>
      </c>
      <c r="W233" s="18" t="str">
        <f t="shared" si="295"/>
        <v>张玉婷</v>
      </c>
      <c r="X233" s="26">
        <f t="shared" si="336"/>
        <v>1.8</v>
      </c>
      <c r="Y233" s="18" t="str">
        <f t="shared" si="296"/>
        <v>胡付松</v>
      </c>
      <c r="Z233" s="26">
        <f t="shared" si="337"/>
        <v>0</v>
      </c>
      <c r="AA233" s="18" t="str">
        <f t="shared" si="297"/>
        <v>向翠琳</v>
      </c>
      <c r="AB233" s="26">
        <f t="shared" si="354"/>
        <v>1.8</v>
      </c>
      <c r="AC233" s="18" t="str">
        <f t="shared" si="298"/>
        <v>郑永朝</v>
      </c>
      <c r="AD233" s="26">
        <f t="shared" si="355"/>
        <v>0</v>
      </c>
      <c r="AE233" s="18" t="str">
        <f t="shared" si="299"/>
        <v>叶仁群</v>
      </c>
      <c r="AF233" s="26">
        <f t="shared" si="356"/>
        <v>0</v>
      </c>
      <c r="AG233" s="18" t="str">
        <f t="shared" si="300"/>
        <v>辜英琼</v>
      </c>
      <c r="AH233" s="26">
        <f t="shared" si="357"/>
        <v>0</v>
      </c>
      <c r="AI233" s="18" t="str">
        <f t="shared" si="301"/>
        <v>11</v>
      </c>
      <c r="AJ233" s="18" t="str">
        <f t="shared" si="302"/>
        <v>张玉婷</v>
      </c>
      <c r="AK233" s="26">
        <f t="shared" si="338"/>
        <v>1.8</v>
      </c>
      <c r="AL233" s="18" t="str">
        <f t="shared" si="303"/>
        <v>胡付松</v>
      </c>
      <c r="AM233" s="26">
        <f t="shared" si="339"/>
        <v>0</v>
      </c>
      <c r="AN233" s="18" t="str">
        <f t="shared" si="304"/>
        <v>向翠琳</v>
      </c>
      <c r="AO233" s="26">
        <f t="shared" si="358"/>
        <v>1.8</v>
      </c>
      <c r="AP233" s="18" t="str">
        <f t="shared" si="305"/>
        <v>郑永朝</v>
      </c>
      <c r="AQ233" s="26">
        <f t="shared" si="359"/>
        <v>0</v>
      </c>
      <c r="AR233" s="18" t="str">
        <f t="shared" si="306"/>
        <v>叶仁群</v>
      </c>
      <c r="AS233" s="26">
        <f t="shared" si="360"/>
        <v>0</v>
      </c>
      <c r="AT233" s="18" t="str">
        <f t="shared" si="307"/>
        <v>辜英琼</v>
      </c>
      <c r="AU233" s="26">
        <f t="shared" si="361"/>
        <v>0</v>
      </c>
      <c r="AV233" s="18" t="str">
        <f t="shared" si="308"/>
        <v>11</v>
      </c>
      <c r="AW233" s="18" t="str">
        <f t="shared" si="309"/>
        <v>张玉婷</v>
      </c>
      <c r="AX233" s="26">
        <f t="shared" si="340"/>
        <v>2.6999999999999997</v>
      </c>
      <c r="AY233" s="18" t="str">
        <f t="shared" si="310"/>
        <v>胡付松</v>
      </c>
      <c r="AZ233" s="26">
        <f t="shared" si="281"/>
        <v>0</v>
      </c>
      <c r="BA233" s="18" t="str">
        <f t="shared" si="311"/>
        <v>程长寿</v>
      </c>
      <c r="BB233" s="26">
        <f t="shared" si="362"/>
        <v>2.7</v>
      </c>
      <c r="BC233" s="18" t="str">
        <f t="shared" si="312"/>
        <v>郑永朝</v>
      </c>
      <c r="BD233" s="26">
        <f t="shared" si="363"/>
        <v>0</v>
      </c>
      <c r="BE233" s="18" t="str">
        <f t="shared" si="313"/>
        <v>叶仁群</v>
      </c>
      <c r="BF233" s="26">
        <f t="shared" si="364"/>
        <v>0</v>
      </c>
      <c r="BG233" s="18" t="str">
        <f t="shared" si="314"/>
        <v>杨建</v>
      </c>
      <c r="BH233" s="26">
        <f t="shared" si="365"/>
        <v>0</v>
      </c>
      <c r="BI233" s="18">
        <f t="shared" si="315"/>
        <v>11</v>
      </c>
      <c r="BJ233" s="18" t="str">
        <f t="shared" si="316"/>
        <v>张玉婷</v>
      </c>
      <c r="BK233" s="26">
        <f t="shared" si="341"/>
        <v>2.6999999999999997</v>
      </c>
      <c r="BL233" s="18" t="str">
        <f t="shared" si="317"/>
        <v>胡付松</v>
      </c>
      <c r="BM233" s="26">
        <f t="shared" si="282"/>
        <v>0</v>
      </c>
      <c r="BN233" s="18" t="str">
        <f t="shared" si="318"/>
        <v>程长寿</v>
      </c>
      <c r="BO233" s="26">
        <f t="shared" si="366"/>
        <v>2.7</v>
      </c>
      <c r="BP233" s="18" t="str">
        <f t="shared" si="319"/>
        <v>郑永朝</v>
      </c>
      <c r="BQ233" s="26">
        <f t="shared" si="367"/>
        <v>0</v>
      </c>
      <c r="BR233" s="18" t="str">
        <f t="shared" si="320"/>
        <v>叶仁群</v>
      </c>
      <c r="BS233" s="26">
        <f t="shared" si="368"/>
        <v>0</v>
      </c>
      <c r="BT233" s="18" t="str">
        <f t="shared" si="321"/>
        <v>田友米</v>
      </c>
      <c r="BU233" s="26">
        <f t="shared" si="369"/>
        <v>0</v>
      </c>
      <c r="BV233" s="18">
        <f t="shared" si="322"/>
        <v>11</v>
      </c>
      <c r="BW233" s="18" t="str">
        <f t="shared" si="323"/>
        <v>张玉婷</v>
      </c>
      <c r="BX233" s="26">
        <f t="shared" si="342"/>
        <v>4.5</v>
      </c>
      <c r="BY233" s="18" t="str">
        <f t="shared" si="324"/>
        <v>胡付松</v>
      </c>
      <c r="BZ233" s="26">
        <f t="shared" si="343"/>
        <v>0</v>
      </c>
      <c r="CA233" s="18" t="str">
        <f t="shared" si="325"/>
        <v>程长寿</v>
      </c>
      <c r="CB233" s="26">
        <f t="shared" si="344"/>
        <v>4.5</v>
      </c>
      <c r="CC233" s="18" t="str">
        <f t="shared" si="326"/>
        <v>王友春</v>
      </c>
      <c r="CD233" s="26">
        <f t="shared" si="345"/>
        <v>0</v>
      </c>
      <c r="CE233" s="18" t="str">
        <f t="shared" si="327"/>
        <v>叶仁群</v>
      </c>
      <c r="CF233" s="26">
        <f t="shared" si="346"/>
        <v>0</v>
      </c>
      <c r="CG233" s="18" t="str">
        <f t="shared" si="328"/>
        <v>田友米</v>
      </c>
      <c r="CH233" s="26">
        <f t="shared" si="347"/>
        <v>0</v>
      </c>
      <c r="CI233" s="18">
        <f t="shared" si="329"/>
        <v>11</v>
      </c>
      <c r="CJ233" s="18" t="str">
        <f t="shared" si="330"/>
        <v>张玉婷</v>
      </c>
      <c r="CK233" s="26">
        <f t="shared" si="348"/>
        <v>4.5</v>
      </c>
      <c r="CL233" s="18" t="str">
        <f t="shared" si="331"/>
        <v>胡付松</v>
      </c>
      <c r="CM233" s="26">
        <f t="shared" si="349"/>
        <v>0</v>
      </c>
      <c r="CN233" s="18" t="str">
        <f t="shared" si="332"/>
        <v>程长寿</v>
      </c>
      <c r="CO233" s="26">
        <f t="shared" si="350"/>
        <v>4.5</v>
      </c>
      <c r="CP233" s="18" t="str">
        <f t="shared" si="333"/>
        <v>王友春</v>
      </c>
      <c r="CQ233" s="26">
        <f t="shared" si="351"/>
        <v>0</v>
      </c>
      <c r="CR233" s="18" t="str">
        <f t="shared" si="334"/>
        <v>叶仁群</v>
      </c>
      <c r="CS233" s="26">
        <f t="shared" si="352"/>
        <v>0</v>
      </c>
      <c r="CT233" s="18" t="str">
        <f t="shared" si="335"/>
        <v>田友米</v>
      </c>
      <c r="CU233" s="26">
        <f t="shared" si="353"/>
        <v>0</v>
      </c>
    </row>
    <row r="234" spans="1:99" s="2" customFormat="1" ht="15.75">
      <c r="A234" s="42" t="s">
        <v>964</v>
      </c>
      <c r="B234" s="40" t="s">
        <v>410</v>
      </c>
      <c r="C234" s="59" t="s">
        <v>44</v>
      </c>
      <c r="D234" s="9" t="s">
        <v>8</v>
      </c>
      <c r="E234" s="8" t="str">
        <f t="shared" si="283"/>
        <v/>
      </c>
      <c r="F234" s="9">
        <f t="shared" si="284"/>
        <v>1</v>
      </c>
      <c r="G234" s="10" t="str">
        <f t="shared" si="285"/>
        <v/>
      </c>
      <c r="H234" s="10">
        <f t="shared" si="286"/>
        <v>106</v>
      </c>
      <c r="I234" s="10">
        <f t="shared" si="287"/>
        <v>74</v>
      </c>
      <c r="J234" s="10">
        <f t="shared" si="288"/>
        <v>97</v>
      </c>
      <c r="K234" s="16">
        <f t="shared" si="289"/>
        <v>29</v>
      </c>
      <c r="L234" s="10">
        <f t="shared" si="290"/>
        <v>45.5</v>
      </c>
      <c r="M234" s="10">
        <f t="shared" si="291"/>
        <v>47.5</v>
      </c>
      <c r="N234" s="10">
        <f t="shared" si="292"/>
        <v>399</v>
      </c>
      <c r="O234" s="17" t="str">
        <f t="shared" si="293"/>
        <v/>
      </c>
      <c r="P234" s="18">
        <f>IF($D234="理科",IF(AND($N234&gt;=分数线!$C$2,$H234&gt;=分数线!$D$2),36,IF($H234&gt;=分数线!$D$2,18,0)),IF($D234="文科",IF(AND($N234&gt;=分数线!$C$3,$H234&gt;=分数线!$D$3),36,IF($H234&gt;=分数线!$D$3,18,0))))</f>
        <v>18</v>
      </c>
      <c r="Q234" s="18">
        <f>IF($D234="理科",IF(AND($N234&gt;=分数线!$C$2,I234&gt;=分数线!$E$2),36,IF(I234&gt;=分数线!$E$2,18,0)),IF($D234="文科",IF(AND($N234&gt;=分数线!$C$3,I234&gt;=分数线!$E$3),36,IF(I234&gt;=分数线!$E$3,18,0))))</f>
        <v>18</v>
      </c>
      <c r="R234" s="18">
        <f>IF($D234="理科",IF(AND($N234&gt;=分数线!$C$2,J234&gt;=分数线!$F$2),36,IF(J234&gt;=分数线!$F$2,18,0)),IF($D234="文科",IF(AND($N234&gt;=分数线!$C$3,J234&gt;=分数线!$F$3),36,IF(J234&gt;=分数线!$F$3,18,0))))</f>
        <v>18</v>
      </c>
      <c r="S234" s="18">
        <f>IF($D234="理科",IF(AND($N234&gt;=分数线!$C$2,K234&gt;=分数线!$G$2),36,IF(K234&gt;=分数线!$G$2,18,0)),IF($D234="文科",IF(AND($N234&gt;=分数线!$C$3,K234&gt;=分数线!$G$3),36,IF(K234&gt;=分数线!$G$3,18,0))))</f>
        <v>0</v>
      </c>
      <c r="T234" s="18">
        <f>IF($D234="理科",IF(AND($N234&gt;=分数线!$C$2,L234&gt;=分数线!$H$2),36,IF(L234&gt;=分数线!$H$2,18,0)),IF($D234="文科",IF(AND($N234&gt;=分数线!$C$3,L234&gt;=分数线!$H$3),36,IF(L234&gt;=分数线!$H$3,18,0))))</f>
        <v>0</v>
      </c>
      <c r="U234" s="18">
        <f>IF($D234="理科",IF(AND($N234&gt;=分数线!$C$2,M234&gt;=分数线!$I$2),36,IF(M234&gt;=分数线!$I$2,18,0)),IF($D234="文科",IF(AND($N234&gt;=分数线!$C$3,M234&gt;=分数线!$I$3),36,IF(M234&gt;=分数线!$I$3,18,0))))</f>
        <v>0</v>
      </c>
      <c r="V234" s="18">
        <f t="shared" si="294"/>
        <v>12</v>
      </c>
      <c r="W234" s="18" t="str">
        <f t="shared" si="295"/>
        <v>何苗</v>
      </c>
      <c r="X234" s="26">
        <f t="shared" si="336"/>
        <v>1.8</v>
      </c>
      <c r="Y234" s="18" t="str">
        <f t="shared" si="296"/>
        <v>黄金华</v>
      </c>
      <c r="Z234" s="26">
        <f t="shared" si="337"/>
        <v>1.8</v>
      </c>
      <c r="AA234" s="18" t="str">
        <f t="shared" si="297"/>
        <v>程长寿</v>
      </c>
      <c r="AB234" s="26">
        <f t="shared" si="354"/>
        <v>1.8</v>
      </c>
      <c r="AC234" s="18" t="str">
        <f t="shared" si="298"/>
        <v>兰阿布</v>
      </c>
      <c r="AD234" s="26">
        <f t="shared" si="355"/>
        <v>0</v>
      </c>
      <c r="AE234" s="18" t="str">
        <f t="shared" si="299"/>
        <v>郑富全</v>
      </c>
      <c r="AF234" s="26">
        <f t="shared" si="356"/>
        <v>0</v>
      </c>
      <c r="AG234" s="18" t="str">
        <f t="shared" si="300"/>
        <v>卢祥</v>
      </c>
      <c r="AH234" s="26">
        <f t="shared" si="357"/>
        <v>0</v>
      </c>
      <c r="AI234" s="18" t="str">
        <f t="shared" si="301"/>
        <v>12</v>
      </c>
      <c r="AJ234" s="18" t="str">
        <f t="shared" si="302"/>
        <v>何苗</v>
      </c>
      <c r="AK234" s="26">
        <f t="shared" si="338"/>
        <v>1.8</v>
      </c>
      <c r="AL234" s="18" t="str">
        <f t="shared" si="303"/>
        <v>黄金华</v>
      </c>
      <c r="AM234" s="26">
        <f t="shared" si="339"/>
        <v>1.8</v>
      </c>
      <c r="AN234" s="18" t="str">
        <f t="shared" si="304"/>
        <v>程长寿</v>
      </c>
      <c r="AO234" s="26">
        <f t="shared" si="358"/>
        <v>1.8</v>
      </c>
      <c r="AP234" s="18" t="str">
        <f t="shared" si="305"/>
        <v>兰阿布</v>
      </c>
      <c r="AQ234" s="26">
        <f t="shared" si="359"/>
        <v>0</v>
      </c>
      <c r="AR234" s="18" t="str">
        <f t="shared" si="306"/>
        <v>郑富全</v>
      </c>
      <c r="AS234" s="26">
        <f t="shared" si="360"/>
        <v>0</v>
      </c>
      <c r="AT234" s="18" t="str">
        <f t="shared" si="307"/>
        <v>卢祥</v>
      </c>
      <c r="AU234" s="26">
        <f t="shared" si="361"/>
        <v>0</v>
      </c>
      <c r="AV234" s="18" t="str">
        <f t="shared" si="308"/>
        <v>12</v>
      </c>
      <c r="AW234" s="18" t="str">
        <f t="shared" si="309"/>
        <v>朱霞</v>
      </c>
      <c r="AX234" s="26">
        <f t="shared" si="340"/>
        <v>2.6999999999999997</v>
      </c>
      <c r="AY234" s="18" t="str">
        <f t="shared" si="310"/>
        <v>黄金华</v>
      </c>
      <c r="AZ234" s="26">
        <f t="shared" si="281"/>
        <v>2.6999999999999997</v>
      </c>
      <c r="BA234" s="18" t="str">
        <f t="shared" si="311"/>
        <v>程长寿</v>
      </c>
      <c r="BB234" s="26">
        <f t="shared" si="362"/>
        <v>2.7</v>
      </c>
      <c r="BC234" s="18" t="str">
        <f t="shared" si="312"/>
        <v>兰阿布</v>
      </c>
      <c r="BD234" s="26">
        <f t="shared" si="363"/>
        <v>0</v>
      </c>
      <c r="BE234" s="18" t="str">
        <f t="shared" si="313"/>
        <v>郑富全</v>
      </c>
      <c r="BF234" s="26">
        <f t="shared" si="364"/>
        <v>0</v>
      </c>
      <c r="BG234" s="18" t="str">
        <f t="shared" si="314"/>
        <v>卢祥</v>
      </c>
      <c r="BH234" s="26">
        <f t="shared" si="365"/>
        <v>0</v>
      </c>
      <c r="BI234" s="18">
        <f t="shared" si="315"/>
        <v>12</v>
      </c>
      <c r="BJ234" s="18" t="str">
        <f t="shared" si="316"/>
        <v>朱霞</v>
      </c>
      <c r="BK234" s="26">
        <f t="shared" si="341"/>
        <v>2.6999999999999997</v>
      </c>
      <c r="BL234" s="18" t="str">
        <f t="shared" si="317"/>
        <v>黄金华</v>
      </c>
      <c r="BM234" s="26">
        <f t="shared" si="282"/>
        <v>2.6999999999999997</v>
      </c>
      <c r="BN234" s="18" t="str">
        <f t="shared" si="318"/>
        <v>程长寿</v>
      </c>
      <c r="BO234" s="26">
        <f t="shared" si="366"/>
        <v>2.7</v>
      </c>
      <c r="BP234" s="18" t="str">
        <f t="shared" si="319"/>
        <v>兰阿布</v>
      </c>
      <c r="BQ234" s="26">
        <f t="shared" si="367"/>
        <v>0</v>
      </c>
      <c r="BR234" s="18" t="str">
        <f t="shared" si="320"/>
        <v>郑富全</v>
      </c>
      <c r="BS234" s="26">
        <f t="shared" si="368"/>
        <v>0</v>
      </c>
      <c r="BT234" s="18" t="str">
        <f t="shared" si="321"/>
        <v>卢祥</v>
      </c>
      <c r="BU234" s="26">
        <f t="shared" si="369"/>
        <v>0</v>
      </c>
      <c r="BV234" s="18">
        <f t="shared" si="322"/>
        <v>12</v>
      </c>
      <c r="BW234" s="18" t="str">
        <f t="shared" si="323"/>
        <v>朱霞</v>
      </c>
      <c r="BX234" s="26">
        <f t="shared" si="342"/>
        <v>4.5</v>
      </c>
      <c r="BY234" s="18" t="str">
        <f t="shared" si="324"/>
        <v>黄金华</v>
      </c>
      <c r="BZ234" s="26">
        <f t="shared" si="343"/>
        <v>4.5</v>
      </c>
      <c r="CA234" s="18" t="str">
        <f t="shared" si="325"/>
        <v>程长寿</v>
      </c>
      <c r="CB234" s="26">
        <f t="shared" si="344"/>
        <v>4.5</v>
      </c>
      <c r="CC234" s="18" t="str">
        <f t="shared" si="326"/>
        <v>兰阿布</v>
      </c>
      <c r="CD234" s="26">
        <f t="shared" si="345"/>
        <v>0</v>
      </c>
      <c r="CE234" s="18" t="str">
        <f t="shared" si="327"/>
        <v>郑富全</v>
      </c>
      <c r="CF234" s="26">
        <f t="shared" si="346"/>
        <v>0</v>
      </c>
      <c r="CG234" s="18" t="str">
        <f t="shared" si="328"/>
        <v>卢祥</v>
      </c>
      <c r="CH234" s="26">
        <f t="shared" si="347"/>
        <v>0</v>
      </c>
      <c r="CI234" s="18">
        <f t="shared" si="329"/>
        <v>12</v>
      </c>
      <c r="CJ234" s="18" t="str">
        <f t="shared" si="330"/>
        <v>朱霞</v>
      </c>
      <c r="CK234" s="26">
        <f t="shared" si="348"/>
        <v>4.5</v>
      </c>
      <c r="CL234" s="18" t="str">
        <f t="shared" si="331"/>
        <v>黄金华</v>
      </c>
      <c r="CM234" s="26">
        <f t="shared" si="349"/>
        <v>4.5</v>
      </c>
      <c r="CN234" s="18" t="str">
        <f t="shared" si="332"/>
        <v>程长寿</v>
      </c>
      <c r="CO234" s="26">
        <f t="shared" si="350"/>
        <v>4.5</v>
      </c>
      <c r="CP234" s="18" t="str">
        <f t="shared" si="333"/>
        <v>兰阿布</v>
      </c>
      <c r="CQ234" s="26">
        <f t="shared" si="351"/>
        <v>0</v>
      </c>
      <c r="CR234" s="18" t="str">
        <f t="shared" si="334"/>
        <v>郑富全</v>
      </c>
      <c r="CS234" s="26">
        <f t="shared" si="352"/>
        <v>0</v>
      </c>
      <c r="CT234" s="18" t="str">
        <f t="shared" si="335"/>
        <v>卢祥</v>
      </c>
      <c r="CU234" s="26">
        <f t="shared" si="353"/>
        <v>0</v>
      </c>
    </row>
    <row r="235" spans="1:99" s="2" customFormat="1" ht="15.75">
      <c r="A235" s="42" t="s">
        <v>50</v>
      </c>
      <c r="B235" s="40" t="s">
        <v>411</v>
      </c>
      <c r="C235" s="59" t="s">
        <v>44</v>
      </c>
      <c r="D235" s="9" t="s">
        <v>8</v>
      </c>
      <c r="E235" s="8" t="str">
        <f t="shared" si="283"/>
        <v/>
      </c>
      <c r="F235" s="9">
        <f t="shared" si="284"/>
        <v>0.5</v>
      </c>
      <c r="G235" s="10" t="str">
        <f t="shared" si="285"/>
        <v/>
      </c>
      <c r="H235" s="10">
        <f t="shared" si="286"/>
        <v>107</v>
      </c>
      <c r="I235" s="10">
        <f t="shared" si="287"/>
        <v>74</v>
      </c>
      <c r="J235" s="10">
        <f t="shared" si="288"/>
        <v>101</v>
      </c>
      <c r="K235" s="16">
        <f t="shared" si="289"/>
        <v>34</v>
      </c>
      <c r="L235" s="10">
        <f t="shared" si="290"/>
        <v>44</v>
      </c>
      <c r="M235" s="10">
        <f t="shared" si="291"/>
        <v>38</v>
      </c>
      <c r="N235" s="10">
        <f t="shared" si="292"/>
        <v>398</v>
      </c>
      <c r="O235" s="17" t="str">
        <f t="shared" si="293"/>
        <v/>
      </c>
      <c r="P235" s="18">
        <f>IF($D235="理科",IF(AND($N235&gt;=分数线!$C$2,$H235&gt;=分数线!$D$2),36,IF($H235&gt;=分数线!$D$2,18,0)),IF($D235="文科",IF(AND($N235&gt;=分数线!$C$3,$H235&gt;=分数线!$D$3),36,IF($H235&gt;=分数线!$D$3,18,0))))</f>
        <v>18</v>
      </c>
      <c r="Q235" s="18">
        <f>IF($D235="理科",IF(AND($N235&gt;=分数线!$C$2,I235&gt;=分数线!$E$2),36,IF(I235&gt;=分数线!$E$2,18,0)),IF($D235="文科",IF(AND($N235&gt;=分数线!$C$3,I235&gt;=分数线!$E$3),36,IF(I235&gt;=分数线!$E$3,18,0))))</f>
        <v>18</v>
      </c>
      <c r="R235" s="18">
        <f>IF($D235="理科",IF(AND($N235&gt;=分数线!$C$2,J235&gt;=分数线!$F$2),36,IF(J235&gt;=分数线!$F$2,18,0)),IF($D235="文科",IF(AND($N235&gt;=分数线!$C$3,J235&gt;=分数线!$F$3),36,IF(J235&gt;=分数线!$F$3,18,0))))</f>
        <v>18</v>
      </c>
      <c r="S235" s="18">
        <f>IF($D235="理科",IF(AND($N235&gt;=分数线!$C$2,K235&gt;=分数线!$G$2),36,IF(K235&gt;=分数线!$G$2,18,0)),IF($D235="文科",IF(AND($N235&gt;=分数线!$C$3,K235&gt;=分数线!$G$3),36,IF(K235&gt;=分数线!$G$3,18,0))))</f>
        <v>0</v>
      </c>
      <c r="T235" s="18">
        <f>IF($D235="理科",IF(AND($N235&gt;=分数线!$C$2,L235&gt;=分数线!$H$2),36,IF(L235&gt;=分数线!$H$2,18,0)),IF($D235="文科",IF(AND($N235&gt;=分数线!$C$3,L235&gt;=分数线!$H$3),36,IF(L235&gt;=分数线!$H$3,18,0))))</f>
        <v>0</v>
      </c>
      <c r="U235" s="18">
        <f>IF($D235="理科",IF(AND($N235&gt;=分数线!$C$2,M235&gt;=分数线!$I$2),36,IF(M235&gt;=分数线!$I$2,18,0)),IF($D235="文科",IF(AND($N235&gt;=分数线!$C$3,M235&gt;=分数线!$I$3),36,IF(M235&gt;=分数线!$I$3,18,0))))</f>
        <v>0</v>
      </c>
      <c r="V235" s="18">
        <f t="shared" si="294"/>
        <v>11</v>
      </c>
      <c r="W235" s="18" t="str">
        <f t="shared" si="295"/>
        <v>张玉婷</v>
      </c>
      <c r="X235" s="26">
        <f t="shared" si="336"/>
        <v>1.8</v>
      </c>
      <c r="Y235" s="18" t="str">
        <f t="shared" si="296"/>
        <v>胡付松</v>
      </c>
      <c r="Z235" s="26">
        <f t="shared" si="337"/>
        <v>1.8</v>
      </c>
      <c r="AA235" s="18" t="str">
        <f t="shared" si="297"/>
        <v>程长寿</v>
      </c>
      <c r="AB235" s="26">
        <f t="shared" si="354"/>
        <v>1.8</v>
      </c>
      <c r="AC235" s="18" t="str">
        <f t="shared" si="298"/>
        <v>郑永朝</v>
      </c>
      <c r="AD235" s="26">
        <f t="shared" si="355"/>
        <v>0</v>
      </c>
      <c r="AE235" s="18" t="str">
        <f t="shared" si="299"/>
        <v>叶仁群</v>
      </c>
      <c r="AF235" s="26">
        <f t="shared" si="356"/>
        <v>0</v>
      </c>
      <c r="AG235" s="18" t="str">
        <f t="shared" si="300"/>
        <v>辜英琼</v>
      </c>
      <c r="AH235" s="26">
        <f t="shared" si="357"/>
        <v>0</v>
      </c>
      <c r="AI235" s="18" t="str">
        <f t="shared" si="301"/>
        <v>11</v>
      </c>
      <c r="AJ235" s="18" t="str">
        <f t="shared" si="302"/>
        <v>张玉婷</v>
      </c>
      <c r="AK235" s="26">
        <f t="shared" si="338"/>
        <v>1.8</v>
      </c>
      <c r="AL235" s="18" t="str">
        <f t="shared" si="303"/>
        <v>胡付松</v>
      </c>
      <c r="AM235" s="26">
        <f t="shared" si="339"/>
        <v>1.8</v>
      </c>
      <c r="AN235" s="18" t="str">
        <f t="shared" si="304"/>
        <v>程长寿</v>
      </c>
      <c r="AO235" s="26">
        <f t="shared" si="358"/>
        <v>1.8</v>
      </c>
      <c r="AP235" s="18" t="str">
        <f t="shared" si="305"/>
        <v>郑永朝</v>
      </c>
      <c r="AQ235" s="26">
        <f t="shared" si="359"/>
        <v>0</v>
      </c>
      <c r="AR235" s="18" t="str">
        <f t="shared" si="306"/>
        <v>叶仁群</v>
      </c>
      <c r="AS235" s="26">
        <f t="shared" si="360"/>
        <v>0</v>
      </c>
      <c r="AT235" s="18" t="str">
        <f t="shared" si="307"/>
        <v>辜英琼</v>
      </c>
      <c r="AU235" s="26">
        <f t="shared" si="361"/>
        <v>0</v>
      </c>
      <c r="AV235" s="18" t="str">
        <f t="shared" si="308"/>
        <v>11</v>
      </c>
      <c r="AW235" s="18" t="str">
        <f t="shared" si="309"/>
        <v>张玉婷</v>
      </c>
      <c r="AX235" s="26">
        <f t="shared" si="340"/>
        <v>2.6999999999999997</v>
      </c>
      <c r="AY235" s="18" t="str">
        <f t="shared" si="310"/>
        <v>胡付松</v>
      </c>
      <c r="AZ235" s="26">
        <f t="shared" si="281"/>
        <v>2.6999999999999997</v>
      </c>
      <c r="BA235" s="18" t="str">
        <f t="shared" si="311"/>
        <v>程长寿</v>
      </c>
      <c r="BB235" s="26">
        <f t="shared" si="362"/>
        <v>2.7</v>
      </c>
      <c r="BC235" s="18" t="str">
        <f t="shared" si="312"/>
        <v>郑永朝</v>
      </c>
      <c r="BD235" s="26">
        <f t="shared" si="363"/>
        <v>0</v>
      </c>
      <c r="BE235" s="18" t="str">
        <f t="shared" si="313"/>
        <v>叶仁群</v>
      </c>
      <c r="BF235" s="26">
        <f t="shared" si="364"/>
        <v>0</v>
      </c>
      <c r="BG235" s="18" t="str">
        <f t="shared" si="314"/>
        <v>杨建</v>
      </c>
      <c r="BH235" s="26">
        <f t="shared" si="365"/>
        <v>0</v>
      </c>
      <c r="BI235" s="18">
        <f t="shared" si="315"/>
        <v>11</v>
      </c>
      <c r="BJ235" s="18" t="str">
        <f t="shared" si="316"/>
        <v>张玉婷</v>
      </c>
      <c r="BK235" s="26">
        <f t="shared" si="341"/>
        <v>2.6999999999999997</v>
      </c>
      <c r="BL235" s="18" t="str">
        <f t="shared" si="317"/>
        <v>胡付松</v>
      </c>
      <c r="BM235" s="26">
        <f t="shared" si="282"/>
        <v>2.6999999999999997</v>
      </c>
      <c r="BN235" s="18" t="str">
        <f t="shared" si="318"/>
        <v>程长寿</v>
      </c>
      <c r="BO235" s="26">
        <f t="shared" si="366"/>
        <v>2.7</v>
      </c>
      <c r="BP235" s="18" t="str">
        <f t="shared" si="319"/>
        <v>郑永朝</v>
      </c>
      <c r="BQ235" s="26">
        <f t="shared" si="367"/>
        <v>0</v>
      </c>
      <c r="BR235" s="18" t="str">
        <f t="shared" si="320"/>
        <v>叶仁群</v>
      </c>
      <c r="BS235" s="26">
        <f t="shared" si="368"/>
        <v>0</v>
      </c>
      <c r="BT235" s="18" t="str">
        <f t="shared" si="321"/>
        <v>田友米</v>
      </c>
      <c r="BU235" s="26">
        <f t="shared" si="369"/>
        <v>0</v>
      </c>
      <c r="BV235" s="18">
        <f t="shared" si="322"/>
        <v>11</v>
      </c>
      <c r="BW235" s="18" t="str">
        <f t="shared" si="323"/>
        <v>张玉婷</v>
      </c>
      <c r="BX235" s="26">
        <f t="shared" si="342"/>
        <v>4.5</v>
      </c>
      <c r="BY235" s="18" t="str">
        <f t="shared" si="324"/>
        <v>胡付松</v>
      </c>
      <c r="BZ235" s="26">
        <f t="shared" si="343"/>
        <v>4.5</v>
      </c>
      <c r="CA235" s="18" t="str">
        <f t="shared" si="325"/>
        <v>程长寿</v>
      </c>
      <c r="CB235" s="26">
        <f t="shared" si="344"/>
        <v>4.5</v>
      </c>
      <c r="CC235" s="18" t="str">
        <f t="shared" si="326"/>
        <v>王友春</v>
      </c>
      <c r="CD235" s="26">
        <f t="shared" si="345"/>
        <v>0</v>
      </c>
      <c r="CE235" s="18" t="str">
        <f t="shared" si="327"/>
        <v>叶仁群</v>
      </c>
      <c r="CF235" s="26">
        <f t="shared" si="346"/>
        <v>0</v>
      </c>
      <c r="CG235" s="18" t="str">
        <f t="shared" si="328"/>
        <v>田友米</v>
      </c>
      <c r="CH235" s="26">
        <f t="shared" si="347"/>
        <v>0</v>
      </c>
      <c r="CI235" s="18">
        <f t="shared" si="329"/>
        <v>11</v>
      </c>
      <c r="CJ235" s="18" t="str">
        <f t="shared" si="330"/>
        <v>张玉婷</v>
      </c>
      <c r="CK235" s="26">
        <f t="shared" si="348"/>
        <v>4.5</v>
      </c>
      <c r="CL235" s="18" t="str">
        <f t="shared" si="331"/>
        <v>胡付松</v>
      </c>
      <c r="CM235" s="26">
        <f t="shared" si="349"/>
        <v>4.5</v>
      </c>
      <c r="CN235" s="18" t="str">
        <f t="shared" si="332"/>
        <v>程长寿</v>
      </c>
      <c r="CO235" s="26">
        <f t="shared" si="350"/>
        <v>4.5</v>
      </c>
      <c r="CP235" s="18" t="str">
        <f t="shared" si="333"/>
        <v>王友春</v>
      </c>
      <c r="CQ235" s="26">
        <f t="shared" si="351"/>
        <v>0</v>
      </c>
      <c r="CR235" s="18" t="str">
        <f t="shared" si="334"/>
        <v>叶仁群</v>
      </c>
      <c r="CS235" s="26">
        <f t="shared" si="352"/>
        <v>0</v>
      </c>
      <c r="CT235" s="18" t="str">
        <f t="shared" si="335"/>
        <v>田友米</v>
      </c>
      <c r="CU235" s="26">
        <f t="shared" si="353"/>
        <v>0</v>
      </c>
    </row>
    <row r="236" spans="1:99" s="2" customFormat="1" ht="15.75">
      <c r="A236" s="42" t="s">
        <v>43</v>
      </c>
      <c r="B236" s="40" t="s">
        <v>412</v>
      </c>
      <c r="C236" s="59" t="s">
        <v>44</v>
      </c>
      <c r="D236" s="9" t="s">
        <v>8</v>
      </c>
      <c r="E236" s="8" t="str">
        <f t="shared" si="283"/>
        <v/>
      </c>
      <c r="F236" s="9">
        <f t="shared" si="284"/>
        <v>0.6</v>
      </c>
      <c r="G236" s="10" t="str">
        <f t="shared" si="285"/>
        <v/>
      </c>
      <c r="H236" s="10">
        <f t="shared" si="286"/>
        <v>112</v>
      </c>
      <c r="I236" s="10">
        <f t="shared" si="287"/>
        <v>42</v>
      </c>
      <c r="J236" s="10">
        <f t="shared" si="288"/>
        <v>96</v>
      </c>
      <c r="K236" s="16">
        <f t="shared" si="289"/>
        <v>36.5</v>
      </c>
      <c r="L236" s="10">
        <f t="shared" si="290"/>
        <v>50</v>
      </c>
      <c r="M236" s="10">
        <f t="shared" si="291"/>
        <v>61</v>
      </c>
      <c r="N236" s="10">
        <f t="shared" si="292"/>
        <v>398</v>
      </c>
      <c r="O236" s="17" t="str">
        <f t="shared" si="293"/>
        <v/>
      </c>
      <c r="P236" s="18">
        <f>IF($D236="理科",IF(AND($N236&gt;=分数线!$C$2,$H236&gt;=分数线!$D$2),36,IF($H236&gt;=分数线!$D$2,18,0)),IF($D236="文科",IF(AND($N236&gt;=分数线!$C$3,$H236&gt;=分数线!$D$3),36,IF($H236&gt;=分数线!$D$3,18,0))))</f>
        <v>18</v>
      </c>
      <c r="Q236" s="18">
        <f>IF($D236="理科",IF(AND($N236&gt;=分数线!$C$2,I236&gt;=分数线!$E$2),36,IF(I236&gt;=分数线!$E$2,18,0)),IF($D236="文科",IF(AND($N236&gt;=分数线!$C$3,I236&gt;=分数线!$E$3),36,IF(I236&gt;=分数线!$E$3,18,0))))</f>
        <v>0</v>
      </c>
      <c r="R236" s="18">
        <f>IF($D236="理科",IF(AND($N236&gt;=分数线!$C$2,J236&gt;=分数线!$F$2),36,IF(J236&gt;=分数线!$F$2,18,0)),IF($D236="文科",IF(AND($N236&gt;=分数线!$C$3,J236&gt;=分数线!$F$3),36,IF(J236&gt;=分数线!$F$3,18,0))))</f>
        <v>18</v>
      </c>
      <c r="S236" s="18">
        <f>IF($D236="理科",IF(AND($N236&gt;=分数线!$C$2,K236&gt;=分数线!$G$2),36,IF(K236&gt;=分数线!$G$2,18,0)),IF($D236="文科",IF(AND($N236&gt;=分数线!$C$3,K236&gt;=分数线!$G$3),36,IF(K236&gt;=分数线!$G$3,18,0))))</f>
        <v>0</v>
      </c>
      <c r="T236" s="18">
        <f>IF($D236="理科",IF(AND($N236&gt;=分数线!$C$2,L236&gt;=分数线!$H$2),36,IF(L236&gt;=分数线!$H$2,18,0)),IF($D236="文科",IF(AND($N236&gt;=分数线!$C$3,L236&gt;=分数线!$H$3),36,IF(L236&gt;=分数线!$H$3,18,0))))</f>
        <v>0</v>
      </c>
      <c r="U236" s="18">
        <f>IF($D236="理科",IF(AND($N236&gt;=分数线!$C$2,M236&gt;=分数线!$I$2),36,IF(M236&gt;=分数线!$I$2,18,0)),IF($D236="文科",IF(AND($N236&gt;=分数线!$C$3,M236&gt;=分数线!$I$3),36,IF(M236&gt;=分数线!$I$3,18,0))))</f>
        <v>0</v>
      </c>
      <c r="V236" s="18">
        <f t="shared" si="294"/>
        <v>12</v>
      </c>
      <c r="W236" s="18" t="str">
        <f t="shared" si="295"/>
        <v>何苗</v>
      </c>
      <c r="X236" s="26">
        <f t="shared" si="336"/>
        <v>1.8</v>
      </c>
      <c r="Y236" s="18" t="str">
        <f t="shared" si="296"/>
        <v>黄金华</v>
      </c>
      <c r="Z236" s="26">
        <f t="shared" si="337"/>
        <v>0</v>
      </c>
      <c r="AA236" s="18" t="str">
        <f t="shared" si="297"/>
        <v>向翠琳</v>
      </c>
      <c r="AB236" s="26">
        <f t="shared" si="354"/>
        <v>1.8</v>
      </c>
      <c r="AC236" s="18" t="str">
        <f t="shared" si="298"/>
        <v>兰阿布</v>
      </c>
      <c r="AD236" s="26">
        <f t="shared" si="355"/>
        <v>0</v>
      </c>
      <c r="AE236" s="18" t="str">
        <f t="shared" si="299"/>
        <v>郑富全</v>
      </c>
      <c r="AF236" s="26">
        <f t="shared" si="356"/>
        <v>0</v>
      </c>
      <c r="AG236" s="18" t="str">
        <f t="shared" si="300"/>
        <v>卢祥</v>
      </c>
      <c r="AH236" s="26">
        <f t="shared" si="357"/>
        <v>0</v>
      </c>
      <c r="AI236" s="18" t="str">
        <f t="shared" si="301"/>
        <v>12</v>
      </c>
      <c r="AJ236" s="18" t="str">
        <f t="shared" si="302"/>
        <v>何苗</v>
      </c>
      <c r="AK236" s="26">
        <f t="shared" si="338"/>
        <v>1.8</v>
      </c>
      <c r="AL236" s="18" t="str">
        <f t="shared" si="303"/>
        <v>黄金华</v>
      </c>
      <c r="AM236" s="26">
        <f t="shared" si="339"/>
        <v>0</v>
      </c>
      <c r="AN236" s="18" t="str">
        <f t="shared" si="304"/>
        <v>聂艳梅</v>
      </c>
      <c r="AO236" s="26">
        <f t="shared" si="358"/>
        <v>1.8</v>
      </c>
      <c r="AP236" s="18" t="str">
        <f t="shared" si="305"/>
        <v>兰阿布</v>
      </c>
      <c r="AQ236" s="26">
        <f t="shared" si="359"/>
        <v>0</v>
      </c>
      <c r="AR236" s="18" t="str">
        <f t="shared" si="306"/>
        <v>郑富全</v>
      </c>
      <c r="AS236" s="26">
        <f t="shared" si="360"/>
        <v>0</v>
      </c>
      <c r="AT236" s="18" t="str">
        <f t="shared" si="307"/>
        <v>卢祥</v>
      </c>
      <c r="AU236" s="26">
        <f t="shared" si="361"/>
        <v>0</v>
      </c>
      <c r="AV236" s="18" t="str">
        <f t="shared" si="308"/>
        <v>12</v>
      </c>
      <c r="AW236" s="18" t="str">
        <f t="shared" si="309"/>
        <v>朱霞</v>
      </c>
      <c r="AX236" s="26">
        <f t="shared" si="340"/>
        <v>2.6999999999999997</v>
      </c>
      <c r="AY236" s="18" t="str">
        <f t="shared" si="310"/>
        <v>黄金华</v>
      </c>
      <c r="AZ236" s="26">
        <f t="shared" si="281"/>
        <v>0</v>
      </c>
      <c r="BA236" s="18" t="str">
        <f t="shared" si="311"/>
        <v>程长寿</v>
      </c>
      <c r="BB236" s="26">
        <f t="shared" si="362"/>
        <v>2.7</v>
      </c>
      <c r="BC236" s="18" t="str">
        <f t="shared" si="312"/>
        <v>兰阿布</v>
      </c>
      <c r="BD236" s="26">
        <f t="shared" si="363"/>
        <v>0</v>
      </c>
      <c r="BE236" s="18" t="str">
        <f t="shared" si="313"/>
        <v>郑富全</v>
      </c>
      <c r="BF236" s="26">
        <f t="shared" si="364"/>
        <v>0</v>
      </c>
      <c r="BG236" s="18" t="str">
        <f t="shared" si="314"/>
        <v>卢祥</v>
      </c>
      <c r="BH236" s="26">
        <f t="shared" si="365"/>
        <v>0</v>
      </c>
      <c r="BI236" s="18">
        <f t="shared" si="315"/>
        <v>12</v>
      </c>
      <c r="BJ236" s="18" t="str">
        <f t="shared" si="316"/>
        <v>朱霞</v>
      </c>
      <c r="BK236" s="26">
        <f t="shared" si="341"/>
        <v>2.6999999999999997</v>
      </c>
      <c r="BL236" s="18" t="str">
        <f t="shared" si="317"/>
        <v>黄金华</v>
      </c>
      <c r="BM236" s="26">
        <f t="shared" si="282"/>
        <v>0</v>
      </c>
      <c r="BN236" s="18" t="str">
        <f t="shared" si="318"/>
        <v>程长寿</v>
      </c>
      <c r="BO236" s="26">
        <f t="shared" si="366"/>
        <v>2.7</v>
      </c>
      <c r="BP236" s="18" t="str">
        <f t="shared" si="319"/>
        <v>兰阿布</v>
      </c>
      <c r="BQ236" s="26">
        <f t="shared" si="367"/>
        <v>0</v>
      </c>
      <c r="BR236" s="18" t="str">
        <f t="shared" si="320"/>
        <v>郑富全</v>
      </c>
      <c r="BS236" s="26">
        <f t="shared" si="368"/>
        <v>0</v>
      </c>
      <c r="BT236" s="18" t="str">
        <f t="shared" si="321"/>
        <v>卢祥</v>
      </c>
      <c r="BU236" s="26">
        <f t="shared" si="369"/>
        <v>0</v>
      </c>
      <c r="BV236" s="18">
        <f t="shared" si="322"/>
        <v>12</v>
      </c>
      <c r="BW236" s="18" t="str">
        <f t="shared" si="323"/>
        <v>朱霞</v>
      </c>
      <c r="BX236" s="26">
        <f t="shared" si="342"/>
        <v>4.5</v>
      </c>
      <c r="BY236" s="18" t="str">
        <f t="shared" si="324"/>
        <v>黄金华</v>
      </c>
      <c r="BZ236" s="26">
        <f t="shared" si="343"/>
        <v>0</v>
      </c>
      <c r="CA236" s="18" t="str">
        <f t="shared" si="325"/>
        <v>程长寿</v>
      </c>
      <c r="CB236" s="26">
        <f t="shared" si="344"/>
        <v>4.5</v>
      </c>
      <c r="CC236" s="18" t="str">
        <f t="shared" si="326"/>
        <v>兰阿布</v>
      </c>
      <c r="CD236" s="26">
        <f t="shared" si="345"/>
        <v>0</v>
      </c>
      <c r="CE236" s="18" t="str">
        <f t="shared" si="327"/>
        <v>郑富全</v>
      </c>
      <c r="CF236" s="26">
        <f t="shared" si="346"/>
        <v>0</v>
      </c>
      <c r="CG236" s="18" t="str">
        <f t="shared" si="328"/>
        <v>卢祥</v>
      </c>
      <c r="CH236" s="26">
        <f t="shared" si="347"/>
        <v>0</v>
      </c>
      <c r="CI236" s="18">
        <f t="shared" si="329"/>
        <v>12</v>
      </c>
      <c r="CJ236" s="18" t="str">
        <f t="shared" si="330"/>
        <v>朱霞</v>
      </c>
      <c r="CK236" s="26">
        <f t="shared" si="348"/>
        <v>4.5</v>
      </c>
      <c r="CL236" s="18" t="str">
        <f t="shared" si="331"/>
        <v>黄金华</v>
      </c>
      <c r="CM236" s="26">
        <f t="shared" si="349"/>
        <v>0</v>
      </c>
      <c r="CN236" s="18" t="str">
        <f t="shared" si="332"/>
        <v>程长寿</v>
      </c>
      <c r="CO236" s="26">
        <f t="shared" si="350"/>
        <v>4.5</v>
      </c>
      <c r="CP236" s="18" t="str">
        <f t="shared" si="333"/>
        <v>兰阿布</v>
      </c>
      <c r="CQ236" s="26">
        <f t="shared" si="351"/>
        <v>0</v>
      </c>
      <c r="CR236" s="18" t="str">
        <f t="shared" si="334"/>
        <v>郑富全</v>
      </c>
      <c r="CS236" s="26">
        <f t="shared" si="352"/>
        <v>0</v>
      </c>
      <c r="CT236" s="18" t="str">
        <f t="shared" si="335"/>
        <v>卢祥</v>
      </c>
      <c r="CU236" s="26">
        <f t="shared" si="353"/>
        <v>0</v>
      </c>
    </row>
    <row r="237" spans="1:99" s="2" customFormat="1" ht="15.75">
      <c r="A237" s="42" t="s">
        <v>965</v>
      </c>
      <c r="B237" s="40" t="s">
        <v>413</v>
      </c>
      <c r="C237" s="59" t="s">
        <v>44</v>
      </c>
      <c r="D237" s="9" t="s">
        <v>8</v>
      </c>
      <c r="E237" s="8" t="str">
        <f t="shared" si="283"/>
        <v/>
      </c>
      <c r="F237" s="9" t="str">
        <f t="shared" si="284"/>
        <v/>
      </c>
      <c r="G237" s="10" t="str">
        <f t="shared" si="285"/>
        <v/>
      </c>
      <c r="H237" s="10">
        <f t="shared" si="286"/>
        <v>101</v>
      </c>
      <c r="I237" s="10">
        <f t="shared" si="287"/>
        <v>50</v>
      </c>
      <c r="J237" s="10">
        <f t="shared" si="288"/>
        <v>62</v>
      </c>
      <c r="K237" s="16">
        <f t="shared" si="289"/>
        <v>43.5</v>
      </c>
      <c r="L237" s="10">
        <f t="shared" si="290"/>
        <v>68</v>
      </c>
      <c r="M237" s="10">
        <f t="shared" si="291"/>
        <v>72</v>
      </c>
      <c r="N237" s="10">
        <f t="shared" si="292"/>
        <v>397</v>
      </c>
      <c r="O237" s="17" t="str">
        <f t="shared" si="293"/>
        <v/>
      </c>
      <c r="P237" s="18">
        <f>IF($D237="理科",IF(AND($N237&gt;=分数线!$C$2,$H237&gt;=分数线!$D$2),36,IF($H237&gt;=分数线!$D$2,18,0)),IF($D237="文科",IF(AND($N237&gt;=分数线!$C$3,$H237&gt;=分数线!$D$3),36,IF($H237&gt;=分数线!$D$3,18,0))))</f>
        <v>0</v>
      </c>
      <c r="Q237" s="18">
        <f>IF($D237="理科",IF(AND($N237&gt;=分数线!$C$2,I237&gt;=分数线!$E$2),36,IF(I237&gt;=分数线!$E$2,18,0)),IF($D237="文科",IF(AND($N237&gt;=分数线!$C$3,I237&gt;=分数线!$E$3),36,IF(I237&gt;=分数线!$E$3,18,0))))</f>
        <v>0</v>
      </c>
      <c r="R237" s="18">
        <f>IF($D237="理科",IF(AND($N237&gt;=分数线!$C$2,J237&gt;=分数线!$F$2),36,IF(J237&gt;=分数线!$F$2,18,0)),IF($D237="文科",IF(AND($N237&gt;=分数线!$C$3,J237&gt;=分数线!$F$3),36,IF(J237&gt;=分数线!$F$3,18,0))))</f>
        <v>0</v>
      </c>
      <c r="S237" s="18">
        <f>IF($D237="理科",IF(AND($N237&gt;=分数线!$C$2,K237&gt;=分数线!$G$2),36,IF(K237&gt;=分数线!$G$2,18,0)),IF($D237="文科",IF(AND($N237&gt;=分数线!$C$3,K237&gt;=分数线!$G$3),36,IF(K237&gt;=分数线!$G$3,18,0))))</f>
        <v>0</v>
      </c>
      <c r="T237" s="18">
        <f>IF($D237="理科",IF(AND($N237&gt;=分数线!$C$2,L237&gt;=分数线!$H$2),36,IF(L237&gt;=分数线!$H$2,18,0)),IF($D237="文科",IF(AND($N237&gt;=分数线!$C$3,L237&gt;=分数线!$H$3),36,IF(L237&gt;=分数线!$H$3,18,0))))</f>
        <v>18</v>
      </c>
      <c r="U237" s="18">
        <f>IF($D237="理科",IF(AND($N237&gt;=分数线!$C$2,M237&gt;=分数线!$I$2),36,IF(M237&gt;=分数线!$I$2,18,0)),IF($D237="文科",IF(AND($N237&gt;=分数线!$C$3,M237&gt;=分数线!$I$3),36,IF(M237&gt;=分数线!$I$3,18,0))))</f>
        <v>18</v>
      </c>
      <c r="V237" s="18">
        <f t="shared" si="294"/>
        <v>4</v>
      </c>
      <c r="W237" s="18" t="str">
        <f t="shared" si="295"/>
        <v>朱霞</v>
      </c>
      <c r="X237" s="26">
        <f t="shared" si="336"/>
        <v>0</v>
      </c>
      <c r="Y237" s="18" t="str">
        <f t="shared" si="296"/>
        <v>李乔军</v>
      </c>
      <c r="Z237" s="26">
        <f t="shared" si="337"/>
        <v>0</v>
      </c>
      <c r="AA237" s="18" t="str">
        <f t="shared" si="297"/>
        <v>向翠琳</v>
      </c>
      <c r="AB237" s="26">
        <f t="shared" si="354"/>
        <v>0</v>
      </c>
      <c r="AC237" s="18" t="str">
        <f t="shared" si="298"/>
        <v>王志强</v>
      </c>
      <c r="AD237" s="26">
        <f t="shared" si="355"/>
        <v>0</v>
      </c>
      <c r="AE237" s="18" t="str">
        <f t="shared" si="299"/>
        <v>叶仁群</v>
      </c>
      <c r="AF237" s="26">
        <f t="shared" si="356"/>
        <v>1.8</v>
      </c>
      <c r="AG237" s="18" t="str">
        <f t="shared" si="300"/>
        <v>田友米</v>
      </c>
      <c r="AH237" s="26">
        <f t="shared" si="357"/>
        <v>1.8</v>
      </c>
      <c r="AI237" s="18" t="str">
        <f t="shared" si="301"/>
        <v>8</v>
      </c>
      <c r="AJ237" s="18" t="str">
        <f t="shared" si="302"/>
        <v>向美娟</v>
      </c>
      <c r="AK237" s="26">
        <f t="shared" si="338"/>
        <v>0</v>
      </c>
      <c r="AL237" s="18" t="str">
        <f t="shared" si="303"/>
        <v>胡付松</v>
      </c>
      <c r="AM237" s="26">
        <f t="shared" si="339"/>
        <v>0</v>
      </c>
      <c r="AN237" s="18" t="str">
        <f t="shared" si="304"/>
        <v>聂艳梅</v>
      </c>
      <c r="AO237" s="26">
        <f t="shared" si="358"/>
        <v>0</v>
      </c>
      <c r="AP237" s="18" t="str">
        <f t="shared" si="305"/>
        <v>王志强</v>
      </c>
      <c r="AQ237" s="26">
        <f t="shared" si="359"/>
        <v>0</v>
      </c>
      <c r="AR237" s="18" t="str">
        <f t="shared" si="306"/>
        <v>叶仁群</v>
      </c>
      <c r="AS237" s="26">
        <f t="shared" si="360"/>
        <v>1.8</v>
      </c>
      <c r="AT237" s="18" t="str">
        <f t="shared" si="307"/>
        <v>田友米</v>
      </c>
      <c r="AU237" s="26">
        <f t="shared" si="361"/>
        <v>1.8</v>
      </c>
      <c r="AV237" s="18" t="str">
        <f t="shared" si="308"/>
        <v>8</v>
      </c>
      <c r="AW237" s="18" t="str">
        <f t="shared" si="309"/>
        <v>向美娟</v>
      </c>
      <c r="AX237" s="26">
        <f t="shared" si="340"/>
        <v>0</v>
      </c>
      <c r="AY237" s="18" t="str">
        <f t="shared" si="310"/>
        <v>胡付松</v>
      </c>
      <c r="AZ237" s="26">
        <f t="shared" si="281"/>
        <v>0</v>
      </c>
      <c r="BA237" s="18" t="str">
        <f t="shared" si="311"/>
        <v>廖云虹</v>
      </c>
      <c r="BB237" s="26">
        <f t="shared" si="362"/>
        <v>0</v>
      </c>
      <c r="BC237" s="18" t="str">
        <f t="shared" si="312"/>
        <v>王玉强</v>
      </c>
      <c r="BD237" s="26">
        <f t="shared" si="363"/>
        <v>0</v>
      </c>
      <c r="BE237" s="18" t="str">
        <f t="shared" si="313"/>
        <v>叶仁群</v>
      </c>
      <c r="BF237" s="26">
        <f t="shared" si="364"/>
        <v>2.7</v>
      </c>
      <c r="BG237" s="18" t="str">
        <f t="shared" si="314"/>
        <v>田友米</v>
      </c>
      <c r="BH237" s="26">
        <f t="shared" si="365"/>
        <v>2.7</v>
      </c>
      <c r="BI237" s="18">
        <f t="shared" si="315"/>
        <v>8</v>
      </c>
      <c r="BJ237" s="18" t="str">
        <f t="shared" si="316"/>
        <v>向美娟</v>
      </c>
      <c r="BK237" s="26">
        <f t="shared" si="341"/>
        <v>0</v>
      </c>
      <c r="BL237" s="18" t="str">
        <f t="shared" si="317"/>
        <v>胡付松</v>
      </c>
      <c r="BM237" s="26">
        <f t="shared" si="282"/>
        <v>0</v>
      </c>
      <c r="BN237" s="18" t="str">
        <f t="shared" si="318"/>
        <v>廖云虹</v>
      </c>
      <c r="BO237" s="26">
        <f t="shared" si="366"/>
        <v>0</v>
      </c>
      <c r="BP237" s="18" t="str">
        <f t="shared" si="319"/>
        <v>王玉强</v>
      </c>
      <c r="BQ237" s="26">
        <f t="shared" si="367"/>
        <v>0</v>
      </c>
      <c r="BR237" s="18" t="str">
        <f t="shared" si="320"/>
        <v>叶仁群</v>
      </c>
      <c r="BS237" s="26">
        <f t="shared" si="368"/>
        <v>2.7</v>
      </c>
      <c r="BT237" s="18" t="str">
        <f t="shared" si="321"/>
        <v>杨建</v>
      </c>
      <c r="BU237" s="26">
        <f t="shared" si="369"/>
        <v>2.7</v>
      </c>
      <c r="BV237" s="18">
        <f t="shared" si="322"/>
        <v>8</v>
      </c>
      <c r="BW237" s="18" t="str">
        <f t="shared" si="323"/>
        <v>向美娟</v>
      </c>
      <c r="BX237" s="26">
        <f t="shared" si="342"/>
        <v>0</v>
      </c>
      <c r="BY237" s="18" t="str">
        <f t="shared" si="324"/>
        <v>胡付松</v>
      </c>
      <c r="BZ237" s="26">
        <f t="shared" si="343"/>
        <v>0</v>
      </c>
      <c r="CA237" s="18" t="str">
        <f t="shared" si="325"/>
        <v>廖云虹</v>
      </c>
      <c r="CB237" s="26">
        <f t="shared" si="344"/>
        <v>0</v>
      </c>
      <c r="CC237" s="18" t="str">
        <f t="shared" si="326"/>
        <v>兰阿布</v>
      </c>
      <c r="CD237" s="26">
        <f t="shared" si="345"/>
        <v>0</v>
      </c>
      <c r="CE237" s="18" t="str">
        <f t="shared" si="327"/>
        <v>叶仁群</v>
      </c>
      <c r="CF237" s="26">
        <f t="shared" si="346"/>
        <v>4.5</v>
      </c>
      <c r="CG237" s="18" t="str">
        <f t="shared" si="328"/>
        <v>杨建</v>
      </c>
      <c r="CH237" s="26">
        <f t="shared" si="347"/>
        <v>4.5</v>
      </c>
      <c r="CI237" s="18">
        <f t="shared" si="329"/>
        <v>8</v>
      </c>
      <c r="CJ237" s="18" t="str">
        <f t="shared" si="330"/>
        <v>向美娟</v>
      </c>
      <c r="CK237" s="26">
        <f t="shared" si="348"/>
        <v>0</v>
      </c>
      <c r="CL237" s="18" t="str">
        <f t="shared" si="331"/>
        <v>胡付松</v>
      </c>
      <c r="CM237" s="26">
        <f t="shared" si="349"/>
        <v>0</v>
      </c>
      <c r="CN237" s="18" t="str">
        <f t="shared" si="332"/>
        <v>廖云虹</v>
      </c>
      <c r="CO237" s="26">
        <f t="shared" si="350"/>
        <v>0</v>
      </c>
      <c r="CP237" s="18" t="str">
        <f t="shared" si="333"/>
        <v>兰阿布</v>
      </c>
      <c r="CQ237" s="26">
        <f t="shared" si="351"/>
        <v>0</v>
      </c>
      <c r="CR237" s="18" t="str">
        <f t="shared" si="334"/>
        <v>叶仁群</v>
      </c>
      <c r="CS237" s="26">
        <f t="shared" si="352"/>
        <v>4.5</v>
      </c>
      <c r="CT237" s="18" t="str">
        <f t="shared" si="335"/>
        <v>杨建</v>
      </c>
      <c r="CU237" s="26">
        <f t="shared" si="353"/>
        <v>4.5</v>
      </c>
    </row>
    <row r="238" spans="1:99" s="2" customFormat="1" ht="15.75">
      <c r="A238" s="42" t="s">
        <v>966</v>
      </c>
      <c r="B238" s="40" t="s">
        <v>414</v>
      </c>
      <c r="C238" s="59" t="s">
        <v>44</v>
      </c>
      <c r="D238" s="9" t="s">
        <v>8</v>
      </c>
      <c r="E238" s="8" t="str">
        <f t="shared" si="283"/>
        <v/>
      </c>
      <c r="F238" s="9" t="str">
        <f t="shared" si="284"/>
        <v/>
      </c>
      <c r="G238" s="10" t="str">
        <f t="shared" si="285"/>
        <v/>
      </c>
      <c r="H238" s="10">
        <f t="shared" si="286"/>
        <v>101</v>
      </c>
      <c r="I238" s="10">
        <f t="shared" si="287"/>
        <v>70</v>
      </c>
      <c r="J238" s="10">
        <f t="shared" si="288"/>
        <v>59</v>
      </c>
      <c r="K238" s="16">
        <f t="shared" si="289"/>
        <v>63.5</v>
      </c>
      <c r="L238" s="10">
        <f t="shared" si="290"/>
        <v>54</v>
      </c>
      <c r="M238" s="10">
        <f t="shared" si="291"/>
        <v>48</v>
      </c>
      <c r="N238" s="10">
        <f t="shared" si="292"/>
        <v>396</v>
      </c>
      <c r="O238" s="17" t="str">
        <f t="shared" si="293"/>
        <v/>
      </c>
      <c r="P238" s="18">
        <f>IF($D238="理科",IF(AND($N238&gt;=分数线!$C$2,$H238&gt;=分数线!$D$2),36,IF($H238&gt;=分数线!$D$2,18,0)),IF($D238="文科",IF(AND($N238&gt;=分数线!$C$3,$H238&gt;=分数线!$D$3),36,IF($H238&gt;=分数线!$D$3,18,0))))</f>
        <v>0</v>
      </c>
      <c r="Q238" s="18">
        <f>IF($D238="理科",IF(AND($N238&gt;=分数线!$C$2,I238&gt;=分数线!$E$2),36,IF(I238&gt;=分数线!$E$2,18,0)),IF($D238="文科",IF(AND($N238&gt;=分数线!$C$3,I238&gt;=分数线!$E$3),36,IF(I238&gt;=分数线!$E$3,18,0))))</f>
        <v>0</v>
      </c>
      <c r="R238" s="18">
        <f>IF($D238="理科",IF(AND($N238&gt;=分数线!$C$2,J238&gt;=分数线!$F$2),36,IF(J238&gt;=分数线!$F$2,18,0)),IF($D238="文科",IF(AND($N238&gt;=分数线!$C$3,J238&gt;=分数线!$F$3),36,IF(J238&gt;=分数线!$F$3,18,0))))</f>
        <v>0</v>
      </c>
      <c r="S238" s="18">
        <f>IF($D238="理科",IF(AND($N238&gt;=分数线!$C$2,K238&gt;=分数线!$G$2),36,IF(K238&gt;=分数线!$G$2,18,0)),IF($D238="文科",IF(AND($N238&gt;=分数线!$C$3,K238&gt;=分数线!$G$3),36,IF(K238&gt;=分数线!$G$3,18,0))))</f>
        <v>18</v>
      </c>
      <c r="T238" s="18">
        <f>IF($D238="理科",IF(AND($N238&gt;=分数线!$C$2,L238&gt;=分数线!$H$2),36,IF(L238&gt;=分数线!$H$2,18,0)),IF($D238="文科",IF(AND($N238&gt;=分数线!$C$3,L238&gt;=分数线!$H$3),36,IF(L238&gt;=分数线!$H$3,18,0))))</f>
        <v>0</v>
      </c>
      <c r="U238" s="18">
        <f>IF($D238="理科",IF(AND($N238&gt;=分数线!$C$2,M238&gt;=分数线!$I$2),36,IF(M238&gt;=分数线!$I$2,18,0)),IF($D238="文科",IF(AND($N238&gt;=分数线!$C$3,M238&gt;=分数线!$I$3),36,IF(M238&gt;=分数线!$I$3,18,0))))</f>
        <v>0</v>
      </c>
      <c r="V238" s="18">
        <f t="shared" si="294"/>
        <v>8</v>
      </c>
      <c r="W238" s="18" t="str">
        <f t="shared" si="295"/>
        <v>向美娟</v>
      </c>
      <c r="X238" s="26">
        <f t="shared" si="336"/>
        <v>0</v>
      </c>
      <c r="Y238" s="18" t="str">
        <f t="shared" si="296"/>
        <v>胡付松</v>
      </c>
      <c r="Z238" s="26">
        <f t="shared" si="337"/>
        <v>0</v>
      </c>
      <c r="AA238" s="18" t="str">
        <f t="shared" si="297"/>
        <v>聂艳梅</v>
      </c>
      <c r="AB238" s="26">
        <f t="shared" si="354"/>
        <v>0</v>
      </c>
      <c r="AC238" s="18" t="str">
        <f t="shared" si="298"/>
        <v>王志强</v>
      </c>
      <c r="AD238" s="26">
        <f t="shared" si="355"/>
        <v>1.8</v>
      </c>
      <c r="AE238" s="18" t="str">
        <f t="shared" si="299"/>
        <v>叶仁群</v>
      </c>
      <c r="AF238" s="26">
        <f t="shared" si="356"/>
        <v>0</v>
      </c>
      <c r="AG238" s="18" t="str">
        <f t="shared" si="300"/>
        <v>田友米</v>
      </c>
      <c r="AH238" s="26">
        <f t="shared" si="357"/>
        <v>0</v>
      </c>
      <c r="AI238" s="18" t="str">
        <f t="shared" si="301"/>
        <v>8</v>
      </c>
      <c r="AJ238" s="18" t="str">
        <f t="shared" si="302"/>
        <v>向美娟</v>
      </c>
      <c r="AK238" s="26">
        <f t="shared" si="338"/>
        <v>0</v>
      </c>
      <c r="AL238" s="18" t="str">
        <f t="shared" si="303"/>
        <v>胡付松</v>
      </c>
      <c r="AM238" s="26">
        <f t="shared" si="339"/>
        <v>0</v>
      </c>
      <c r="AN238" s="18" t="str">
        <f t="shared" si="304"/>
        <v>聂艳梅</v>
      </c>
      <c r="AO238" s="26">
        <f t="shared" si="358"/>
        <v>0</v>
      </c>
      <c r="AP238" s="18" t="str">
        <f t="shared" si="305"/>
        <v>王志强</v>
      </c>
      <c r="AQ238" s="26">
        <f t="shared" si="359"/>
        <v>1.8</v>
      </c>
      <c r="AR238" s="18" t="str">
        <f t="shared" si="306"/>
        <v>叶仁群</v>
      </c>
      <c r="AS238" s="26">
        <f t="shared" si="360"/>
        <v>0</v>
      </c>
      <c r="AT238" s="18" t="str">
        <f t="shared" si="307"/>
        <v>田友米</v>
      </c>
      <c r="AU238" s="26">
        <f t="shared" si="361"/>
        <v>0</v>
      </c>
      <c r="AV238" s="18" t="str">
        <f t="shared" si="308"/>
        <v>8</v>
      </c>
      <c r="AW238" s="18" t="str">
        <f t="shared" si="309"/>
        <v>向美娟</v>
      </c>
      <c r="AX238" s="26">
        <f t="shared" si="340"/>
        <v>0</v>
      </c>
      <c r="AY238" s="18" t="str">
        <f t="shared" si="310"/>
        <v>胡付松</v>
      </c>
      <c r="AZ238" s="26">
        <f t="shared" si="281"/>
        <v>0</v>
      </c>
      <c r="BA238" s="18" t="str">
        <f t="shared" si="311"/>
        <v>廖云虹</v>
      </c>
      <c r="BB238" s="26">
        <f t="shared" si="362"/>
        <v>0</v>
      </c>
      <c r="BC238" s="18" t="str">
        <f t="shared" si="312"/>
        <v>王玉强</v>
      </c>
      <c r="BD238" s="26">
        <f t="shared" si="363"/>
        <v>2.7</v>
      </c>
      <c r="BE238" s="18" t="str">
        <f t="shared" si="313"/>
        <v>叶仁群</v>
      </c>
      <c r="BF238" s="26">
        <f t="shared" si="364"/>
        <v>0</v>
      </c>
      <c r="BG238" s="18" t="str">
        <f t="shared" si="314"/>
        <v>田友米</v>
      </c>
      <c r="BH238" s="26">
        <f t="shared" si="365"/>
        <v>0</v>
      </c>
      <c r="BI238" s="18">
        <f t="shared" si="315"/>
        <v>8</v>
      </c>
      <c r="BJ238" s="18" t="str">
        <f t="shared" si="316"/>
        <v>向美娟</v>
      </c>
      <c r="BK238" s="26">
        <f t="shared" si="341"/>
        <v>0</v>
      </c>
      <c r="BL238" s="18" t="str">
        <f t="shared" si="317"/>
        <v>胡付松</v>
      </c>
      <c r="BM238" s="26">
        <f t="shared" si="282"/>
        <v>0</v>
      </c>
      <c r="BN238" s="18" t="str">
        <f t="shared" si="318"/>
        <v>廖云虹</v>
      </c>
      <c r="BO238" s="26">
        <f t="shared" si="366"/>
        <v>0</v>
      </c>
      <c r="BP238" s="18" t="str">
        <f t="shared" si="319"/>
        <v>王玉强</v>
      </c>
      <c r="BQ238" s="26">
        <f t="shared" si="367"/>
        <v>2.7</v>
      </c>
      <c r="BR238" s="18" t="str">
        <f t="shared" si="320"/>
        <v>叶仁群</v>
      </c>
      <c r="BS238" s="26">
        <f t="shared" si="368"/>
        <v>0</v>
      </c>
      <c r="BT238" s="18" t="str">
        <f t="shared" si="321"/>
        <v>杨建</v>
      </c>
      <c r="BU238" s="26">
        <f t="shared" si="369"/>
        <v>0</v>
      </c>
      <c r="BV238" s="18">
        <f t="shared" si="322"/>
        <v>8</v>
      </c>
      <c r="BW238" s="18" t="str">
        <f t="shared" si="323"/>
        <v>向美娟</v>
      </c>
      <c r="BX238" s="26">
        <f t="shared" si="342"/>
        <v>0</v>
      </c>
      <c r="BY238" s="18" t="str">
        <f t="shared" si="324"/>
        <v>胡付松</v>
      </c>
      <c r="BZ238" s="26">
        <f t="shared" si="343"/>
        <v>0</v>
      </c>
      <c r="CA238" s="18" t="str">
        <f t="shared" si="325"/>
        <v>廖云虹</v>
      </c>
      <c r="CB238" s="26">
        <f t="shared" si="344"/>
        <v>0</v>
      </c>
      <c r="CC238" s="18" t="str">
        <f t="shared" si="326"/>
        <v>兰阿布</v>
      </c>
      <c r="CD238" s="26">
        <f t="shared" si="345"/>
        <v>4.5</v>
      </c>
      <c r="CE238" s="18" t="str">
        <f t="shared" si="327"/>
        <v>叶仁群</v>
      </c>
      <c r="CF238" s="26">
        <f t="shared" si="346"/>
        <v>0</v>
      </c>
      <c r="CG238" s="18" t="str">
        <f t="shared" si="328"/>
        <v>杨建</v>
      </c>
      <c r="CH238" s="26">
        <f t="shared" si="347"/>
        <v>0</v>
      </c>
      <c r="CI238" s="18">
        <f t="shared" si="329"/>
        <v>8</v>
      </c>
      <c r="CJ238" s="18" t="str">
        <f t="shared" si="330"/>
        <v>向美娟</v>
      </c>
      <c r="CK238" s="26">
        <f t="shared" si="348"/>
        <v>0</v>
      </c>
      <c r="CL238" s="18" t="str">
        <f t="shared" si="331"/>
        <v>胡付松</v>
      </c>
      <c r="CM238" s="26">
        <f t="shared" si="349"/>
        <v>0</v>
      </c>
      <c r="CN238" s="18" t="str">
        <f t="shared" si="332"/>
        <v>廖云虹</v>
      </c>
      <c r="CO238" s="26">
        <f t="shared" si="350"/>
        <v>0</v>
      </c>
      <c r="CP238" s="18" t="str">
        <f t="shared" si="333"/>
        <v>兰阿布</v>
      </c>
      <c r="CQ238" s="26">
        <f t="shared" si="351"/>
        <v>4.5</v>
      </c>
      <c r="CR238" s="18" t="str">
        <f t="shared" si="334"/>
        <v>叶仁群</v>
      </c>
      <c r="CS238" s="26">
        <f t="shared" si="352"/>
        <v>0</v>
      </c>
      <c r="CT238" s="18" t="str">
        <f t="shared" si="335"/>
        <v>杨建</v>
      </c>
      <c r="CU238" s="26">
        <f t="shared" si="353"/>
        <v>0</v>
      </c>
    </row>
    <row r="239" spans="1:99" s="2" customFormat="1" ht="15.75">
      <c r="A239" s="42" t="s">
        <v>967</v>
      </c>
      <c r="B239" s="40" t="s">
        <v>415</v>
      </c>
      <c r="C239" s="59" t="s">
        <v>44</v>
      </c>
      <c r="D239" s="9" t="s">
        <v>8</v>
      </c>
      <c r="E239" s="8" t="str">
        <f t="shared" si="283"/>
        <v/>
      </c>
      <c r="F239" s="9">
        <f t="shared" si="284"/>
        <v>0.6</v>
      </c>
      <c r="G239" s="10" t="str">
        <f t="shared" si="285"/>
        <v/>
      </c>
      <c r="H239" s="10">
        <f t="shared" si="286"/>
        <v>109</v>
      </c>
      <c r="I239" s="10">
        <f t="shared" si="287"/>
        <v>59</v>
      </c>
      <c r="J239" s="10">
        <f t="shared" si="288"/>
        <v>86</v>
      </c>
      <c r="K239" s="16">
        <f t="shared" si="289"/>
        <v>36.5</v>
      </c>
      <c r="L239" s="10">
        <f t="shared" si="290"/>
        <v>44.5</v>
      </c>
      <c r="M239" s="10">
        <f t="shared" si="291"/>
        <v>60.5</v>
      </c>
      <c r="N239" s="10">
        <f t="shared" si="292"/>
        <v>396</v>
      </c>
      <c r="O239" s="17" t="str">
        <f t="shared" si="293"/>
        <v/>
      </c>
      <c r="P239" s="18">
        <f>IF($D239="理科",IF(AND($N239&gt;=分数线!$C$2,$H239&gt;=分数线!$D$2),36,IF($H239&gt;=分数线!$D$2,18,0)),IF($D239="文科",IF(AND($N239&gt;=分数线!$C$3,$H239&gt;=分数线!$D$3),36,IF($H239&gt;=分数线!$D$3,18,0))))</f>
        <v>18</v>
      </c>
      <c r="Q239" s="18">
        <f>IF($D239="理科",IF(AND($N239&gt;=分数线!$C$2,I239&gt;=分数线!$E$2),36,IF(I239&gt;=分数线!$E$2,18,0)),IF($D239="文科",IF(AND($N239&gt;=分数线!$C$3,I239&gt;=分数线!$E$3),36,IF(I239&gt;=分数线!$E$3,18,0))))</f>
        <v>0</v>
      </c>
      <c r="R239" s="18">
        <f>IF($D239="理科",IF(AND($N239&gt;=分数线!$C$2,J239&gt;=分数线!$F$2),36,IF(J239&gt;=分数线!$F$2,18,0)),IF($D239="文科",IF(AND($N239&gt;=分数线!$C$3,J239&gt;=分数线!$F$3),36,IF(J239&gt;=分数线!$F$3,18,0))))</f>
        <v>0</v>
      </c>
      <c r="S239" s="18">
        <f>IF($D239="理科",IF(AND($N239&gt;=分数线!$C$2,K239&gt;=分数线!$G$2),36,IF(K239&gt;=分数线!$G$2,18,0)),IF($D239="文科",IF(AND($N239&gt;=分数线!$C$3,K239&gt;=分数线!$G$3),36,IF(K239&gt;=分数线!$G$3,18,0))))</f>
        <v>0</v>
      </c>
      <c r="T239" s="18">
        <f>IF($D239="理科",IF(AND($N239&gt;=分数线!$C$2,L239&gt;=分数线!$H$2),36,IF(L239&gt;=分数线!$H$2,18,0)),IF($D239="文科",IF(AND($N239&gt;=分数线!$C$3,L239&gt;=分数线!$H$3),36,IF(L239&gt;=分数线!$H$3,18,0))))</f>
        <v>0</v>
      </c>
      <c r="U239" s="18">
        <f>IF($D239="理科",IF(AND($N239&gt;=分数线!$C$2,M239&gt;=分数线!$I$2),36,IF(M239&gt;=分数线!$I$2,18,0)),IF($D239="文科",IF(AND($N239&gt;=分数线!$C$3,M239&gt;=分数线!$I$3),36,IF(M239&gt;=分数线!$I$3,18,0))))</f>
        <v>0</v>
      </c>
      <c r="V239" s="18">
        <f t="shared" si="294"/>
        <v>12</v>
      </c>
      <c r="W239" s="18" t="str">
        <f t="shared" si="295"/>
        <v>何苗</v>
      </c>
      <c r="X239" s="26">
        <f t="shared" si="336"/>
        <v>1.8</v>
      </c>
      <c r="Y239" s="18" t="str">
        <f t="shared" si="296"/>
        <v>黄金华</v>
      </c>
      <c r="Z239" s="26">
        <f t="shared" si="337"/>
        <v>0</v>
      </c>
      <c r="AA239" s="18" t="str">
        <f t="shared" si="297"/>
        <v>向翠琳</v>
      </c>
      <c r="AB239" s="26">
        <f t="shared" si="354"/>
        <v>0</v>
      </c>
      <c r="AC239" s="18" t="str">
        <f t="shared" si="298"/>
        <v>兰阿布</v>
      </c>
      <c r="AD239" s="26">
        <f t="shared" si="355"/>
        <v>0</v>
      </c>
      <c r="AE239" s="18" t="str">
        <f t="shared" si="299"/>
        <v>郑富全</v>
      </c>
      <c r="AF239" s="26">
        <f t="shared" si="356"/>
        <v>0</v>
      </c>
      <c r="AG239" s="18" t="str">
        <f t="shared" si="300"/>
        <v>卢祥</v>
      </c>
      <c r="AH239" s="26">
        <f t="shared" si="357"/>
        <v>0</v>
      </c>
      <c r="AI239" s="18" t="str">
        <f t="shared" si="301"/>
        <v>12</v>
      </c>
      <c r="AJ239" s="18" t="str">
        <f t="shared" si="302"/>
        <v>何苗</v>
      </c>
      <c r="AK239" s="26">
        <f t="shared" si="338"/>
        <v>1.8</v>
      </c>
      <c r="AL239" s="18" t="str">
        <f t="shared" si="303"/>
        <v>黄金华</v>
      </c>
      <c r="AM239" s="26">
        <f t="shared" si="339"/>
        <v>0</v>
      </c>
      <c r="AN239" s="18" t="str">
        <f t="shared" si="304"/>
        <v>向翠琳</v>
      </c>
      <c r="AO239" s="26">
        <f t="shared" si="358"/>
        <v>0</v>
      </c>
      <c r="AP239" s="18" t="str">
        <f t="shared" si="305"/>
        <v>兰阿布</v>
      </c>
      <c r="AQ239" s="26">
        <f t="shared" si="359"/>
        <v>0</v>
      </c>
      <c r="AR239" s="18" t="str">
        <f t="shared" si="306"/>
        <v>郑富全</v>
      </c>
      <c r="AS239" s="26">
        <f t="shared" si="360"/>
        <v>0</v>
      </c>
      <c r="AT239" s="18" t="str">
        <f t="shared" si="307"/>
        <v>卢祥</v>
      </c>
      <c r="AU239" s="26">
        <f t="shared" si="361"/>
        <v>0</v>
      </c>
      <c r="AV239" s="18" t="str">
        <f t="shared" si="308"/>
        <v>12</v>
      </c>
      <c r="AW239" s="18" t="str">
        <f t="shared" si="309"/>
        <v>朱霞</v>
      </c>
      <c r="AX239" s="26">
        <f t="shared" si="340"/>
        <v>2.6999999999999997</v>
      </c>
      <c r="AY239" s="18" t="str">
        <f t="shared" si="310"/>
        <v>黄金华</v>
      </c>
      <c r="AZ239" s="26">
        <f t="shared" si="281"/>
        <v>0</v>
      </c>
      <c r="BA239" s="18" t="str">
        <f t="shared" si="311"/>
        <v>程长寿</v>
      </c>
      <c r="BB239" s="26">
        <f t="shared" si="362"/>
        <v>0</v>
      </c>
      <c r="BC239" s="18" t="str">
        <f t="shared" si="312"/>
        <v>兰阿布</v>
      </c>
      <c r="BD239" s="26">
        <f t="shared" si="363"/>
        <v>0</v>
      </c>
      <c r="BE239" s="18" t="str">
        <f t="shared" si="313"/>
        <v>郑富全</v>
      </c>
      <c r="BF239" s="26">
        <f t="shared" si="364"/>
        <v>0</v>
      </c>
      <c r="BG239" s="18" t="str">
        <f t="shared" si="314"/>
        <v>卢祥</v>
      </c>
      <c r="BH239" s="26">
        <f t="shared" si="365"/>
        <v>0</v>
      </c>
      <c r="BI239" s="18">
        <f t="shared" si="315"/>
        <v>12</v>
      </c>
      <c r="BJ239" s="18" t="str">
        <f t="shared" si="316"/>
        <v>朱霞</v>
      </c>
      <c r="BK239" s="26">
        <f t="shared" si="341"/>
        <v>2.6999999999999997</v>
      </c>
      <c r="BL239" s="18" t="str">
        <f t="shared" si="317"/>
        <v>黄金华</v>
      </c>
      <c r="BM239" s="26">
        <f t="shared" si="282"/>
        <v>0</v>
      </c>
      <c r="BN239" s="18" t="str">
        <f t="shared" si="318"/>
        <v>程长寿</v>
      </c>
      <c r="BO239" s="26">
        <f t="shared" si="366"/>
        <v>0</v>
      </c>
      <c r="BP239" s="18" t="str">
        <f t="shared" si="319"/>
        <v>兰阿布</v>
      </c>
      <c r="BQ239" s="26">
        <f t="shared" si="367"/>
        <v>0</v>
      </c>
      <c r="BR239" s="18" t="str">
        <f t="shared" si="320"/>
        <v>郑富全</v>
      </c>
      <c r="BS239" s="26">
        <f t="shared" si="368"/>
        <v>0</v>
      </c>
      <c r="BT239" s="18" t="str">
        <f t="shared" si="321"/>
        <v>卢祥</v>
      </c>
      <c r="BU239" s="26">
        <f t="shared" si="369"/>
        <v>0</v>
      </c>
      <c r="BV239" s="18">
        <f t="shared" si="322"/>
        <v>12</v>
      </c>
      <c r="BW239" s="18" t="str">
        <f t="shared" si="323"/>
        <v>朱霞</v>
      </c>
      <c r="BX239" s="26">
        <f t="shared" si="342"/>
        <v>4.5</v>
      </c>
      <c r="BY239" s="18" t="str">
        <f t="shared" si="324"/>
        <v>黄金华</v>
      </c>
      <c r="BZ239" s="26">
        <f t="shared" si="343"/>
        <v>0</v>
      </c>
      <c r="CA239" s="18" t="str">
        <f t="shared" si="325"/>
        <v>程长寿</v>
      </c>
      <c r="CB239" s="26">
        <f t="shared" si="344"/>
        <v>0</v>
      </c>
      <c r="CC239" s="18" t="str">
        <f t="shared" si="326"/>
        <v>兰阿布</v>
      </c>
      <c r="CD239" s="26">
        <f t="shared" si="345"/>
        <v>0</v>
      </c>
      <c r="CE239" s="18" t="str">
        <f t="shared" si="327"/>
        <v>郑富全</v>
      </c>
      <c r="CF239" s="26">
        <f t="shared" si="346"/>
        <v>0</v>
      </c>
      <c r="CG239" s="18" t="str">
        <f t="shared" si="328"/>
        <v>卢祥</v>
      </c>
      <c r="CH239" s="26">
        <f t="shared" si="347"/>
        <v>0</v>
      </c>
      <c r="CI239" s="18">
        <f t="shared" si="329"/>
        <v>12</v>
      </c>
      <c r="CJ239" s="18" t="str">
        <f t="shared" si="330"/>
        <v>朱霞</v>
      </c>
      <c r="CK239" s="26">
        <f t="shared" si="348"/>
        <v>4.5</v>
      </c>
      <c r="CL239" s="18" t="str">
        <f t="shared" si="331"/>
        <v>黄金华</v>
      </c>
      <c r="CM239" s="26">
        <f t="shared" si="349"/>
        <v>0</v>
      </c>
      <c r="CN239" s="18" t="str">
        <f t="shared" si="332"/>
        <v>程长寿</v>
      </c>
      <c r="CO239" s="26">
        <f t="shared" si="350"/>
        <v>0</v>
      </c>
      <c r="CP239" s="18" t="str">
        <f t="shared" si="333"/>
        <v>兰阿布</v>
      </c>
      <c r="CQ239" s="26">
        <f t="shared" si="351"/>
        <v>0</v>
      </c>
      <c r="CR239" s="18" t="str">
        <f t="shared" si="334"/>
        <v>郑富全</v>
      </c>
      <c r="CS239" s="26">
        <f t="shared" si="352"/>
        <v>0</v>
      </c>
      <c r="CT239" s="18" t="str">
        <f t="shared" si="335"/>
        <v>卢祥</v>
      </c>
      <c r="CU239" s="26">
        <f t="shared" si="353"/>
        <v>0</v>
      </c>
    </row>
    <row r="240" spans="1:99" s="2" customFormat="1" ht="15.75">
      <c r="A240" s="42" t="s">
        <v>968</v>
      </c>
      <c r="B240" s="40" t="s">
        <v>416</v>
      </c>
      <c r="C240" s="59" t="s">
        <v>44</v>
      </c>
      <c r="D240" s="9" t="s">
        <v>8</v>
      </c>
      <c r="E240" s="8" t="str">
        <f t="shared" si="283"/>
        <v/>
      </c>
      <c r="F240" s="9" t="str">
        <f t="shared" si="284"/>
        <v/>
      </c>
      <c r="G240" s="10" t="str">
        <f t="shared" si="285"/>
        <v/>
      </c>
      <c r="H240" s="10">
        <f t="shared" si="286"/>
        <v>94</v>
      </c>
      <c r="I240" s="10">
        <f t="shared" si="287"/>
        <v>41</v>
      </c>
      <c r="J240" s="10">
        <f t="shared" si="288"/>
        <v>90</v>
      </c>
      <c r="K240" s="16">
        <f t="shared" si="289"/>
        <v>43</v>
      </c>
      <c r="L240" s="10">
        <f t="shared" si="290"/>
        <v>60</v>
      </c>
      <c r="M240" s="10">
        <f t="shared" si="291"/>
        <v>65.5</v>
      </c>
      <c r="N240" s="10">
        <f t="shared" si="292"/>
        <v>394</v>
      </c>
      <c r="O240" s="17" t="str">
        <f t="shared" si="293"/>
        <v/>
      </c>
      <c r="P240" s="18">
        <f>IF($D240="理科",IF(AND($N240&gt;=分数线!$C$2,$H240&gt;=分数线!$D$2),36,IF($H240&gt;=分数线!$D$2,18,0)),IF($D240="文科",IF(AND($N240&gt;=分数线!$C$3,$H240&gt;=分数线!$D$3),36,IF($H240&gt;=分数线!$D$3,18,0))))</f>
        <v>0</v>
      </c>
      <c r="Q240" s="18">
        <f>IF($D240="理科",IF(AND($N240&gt;=分数线!$C$2,I240&gt;=分数线!$E$2),36,IF(I240&gt;=分数线!$E$2,18,0)),IF($D240="文科",IF(AND($N240&gt;=分数线!$C$3,I240&gt;=分数线!$E$3),36,IF(I240&gt;=分数线!$E$3,18,0))))</f>
        <v>0</v>
      </c>
      <c r="R240" s="18">
        <f>IF($D240="理科",IF(AND($N240&gt;=分数线!$C$2,J240&gt;=分数线!$F$2),36,IF(J240&gt;=分数线!$F$2,18,0)),IF($D240="文科",IF(AND($N240&gt;=分数线!$C$3,J240&gt;=分数线!$F$3),36,IF(J240&gt;=分数线!$F$3,18,0))))</f>
        <v>18</v>
      </c>
      <c r="S240" s="18">
        <f>IF($D240="理科",IF(AND($N240&gt;=分数线!$C$2,K240&gt;=分数线!$G$2),36,IF(K240&gt;=分数线!$G$2,18,0)),IF($D240="文科",IF(AND($N240&gt;=分数线!$C$3,K240&gt;=分数线!$G$3),36,IF(K240&gt;=分数线!$G$3,18,0))))</f>
        <v>0</v>
      </c>
      <c r="T240" s="18">
        <f>IF($D240="理科",IF(AND($N240&gt;=分数线!$C$2,L240&gt;=分数线!$H$2),36,IF(L240&gt;=分数线!$H$2,18,0)),IF($D240="文科",IF(AND($N240&gt;=分数线!$C$3,L240&gt;=分数线!$H$3),36,IF(L240&gt;=分数线!$H$3,18,0))))</f>
        <v>18</v>
      </c>
      <c r="U240" s="18">
        <f>IF($D240="理科",IF(AND($N240&gt;=分数线!$C$2,M240&gt;=分数线!$I$2),36,IF(M240&gt;=分数线!$I$2,18,0)),IF($D240="文科",IF(AND($N240&gt;=分数线!$C$3,M240&gt;=分数线!$I$3),36,IF(M240&gt;=分数线!$I$3,18,0))))</f>
        <v>0</v>
      </c>
      <c r="V240" s="18">
        <f t="shared" si="294"/>
        <v>4</v>
      </c>
      <c r="W240" s="18" t="str">
        <f t="shared" si="295"/>
        <v>朱霞</v>
      </c>
      <c r="X240" s="26">
        <f t="shared" si="336"/>
        <v>0</v>
      </c>
      <c r="Y240" s="18" t="str">
        <f t="shared" si="296"/>
        <v>李乔军</v>
      </c>
      <c r="Z240" s="26">
        <f t="shared" si="337"/>
        <v>0</v>
      </c>
      <c r="AA240" s="18" t="str">
        <f t="shared" si="297"/>
        <v>向翠琳</v>
      </c>
      <c r="AB240" s="26">
        <f t="shared" si="354"/>
        <v>1.8</v>
      </c>
      <c r="AC240" s="18" t="str">
        <f t="shared" si="298"/>
        <v>兰阿布</v>
      </c>
      <c r="AD240" s="26">
        <f t="shared" si="355"/>
        <v>0</v>
      </c>
      <c r="AE240" s="18" t="str">
        <f t="shared" si="299"/>
        <v>李荣鑫</v>
      </c>
      <c r="AF240" s="26">
        <f t="shared" si="356"/>
        <v>1.8</v>
      </c>
      <c r="AG240" s="18" t="str">
        <f t="shared" si="300"/>
        <v>辜英琼</v>
      </c>
      <c r="AH240" s="26">
        <f t="shared" si="357"/>
        <v>0</v>
      </c>
      <c r="AI240" s="18" t="str">
        <f t="shared" si="301"/>
        <v>7</v>
      </c>
      <c r="AJ240" s="18" t="str">
        <f t="shared" si="302"/>
        <v>何苗</v>
      </c>
      <c r="AK240" s="26">
        <f t="shared" si="338"/>
        <v>0</v>
      </c>
      <c r="AL240" s="18" t="str">
        <f t="shared" si="303"/>
        <v>杨周宇</v>
      </c>
      <c r="AM240" s="26">
        <f t="shared" si="339"/>
        <v>0</v>
      </c>
      <c r="AN240" s="18" t="str">
        <f t="shared" si="304"/>
        <v>胡昌燕</v>
      </c>
      <c r="AO240" s="26">
        <f t="shared" si="358"/>
        <v>1.8</v>
      </c>
      <c r="AP240" s="18" t="str">
        <f t="shared" si="305"/>
        <v>兰阿布</v>
      </c>
      <c r="AQ240" s="26">
        <f t="shared" si="359"/>
        <v>0</v>
      </c>
      <c r="AR240" s="18" t="str">
        <f t="shared" si="306"/>
        <v>李荣鑫</v>
      </c>
      <c r="AS240" s="26">
        <f t="shared" si="360"/>
        <v>1.8</v>
      </c>
      <c r="AT240" s="18" t="str">
        <f t="shared" si="307"/>
        <v>辜英琼</v>
      </c>
      <c r="AU240" s="26">
        <f t="shared" si="361"/>
        <v>0</v>
      </c>
      <c r="AV240" s="18" t="str">
        <f t="shared" si="308"/>
        <v>7</v>
      </c>
      <c r="AW240" s="18" t="str">
        <f t="shared" si="309"/>
        <v>何光红</v>
      </c>
      <c r="AX240" s="26">
        <f t="shared" si="340"/>
        <v>0</v>
      </c>
      <c r="AY240" s="18" t="str">
        <f t="shared" si="310"/>
        <v>徐万雄</v>
      </c>
      <c r="AZ240" s="26">
        <f t="shared" si="281"/>
        <v>0</v>
      </c>
      <c r="BA240" s="18" t="str">
        <f t="shared" si="311"/>
        <v>胡昌燕</v>
      </c>
      <c r="BB240" s="26">
        <f t="shared" si="362"/>
        <v>2.7</v>
      </c>
      <c r="BC240" s="18" t="str">
        <f t="shared" si="312"/>
        <v>兰阿布</v>
      </c>
      <c r="BD240" s="26">
        <f t="shared" si="363"/>
        <v>0</v>
      </c>
      <c r="BE240" s="18" t="str">
        <f t="shared" si="313"/>
        <v>刘跃军</v>
      </c>
      <c r="BF240" s="26">
        <f t="shared" si="364"/>
        <v>2.7</v>
      </c>
      <c r="BG240" s="18" t="str">
        <f t="shared" si="314"/>
        <v>杨建</v>
      </c>
      <c r="BH240" s="26">
        <f t="shared" si="365"/>
        <v>0</v>
      </c>
      <c r="BI240" s="18">
        <f t="shared" si="315"/>
        <v>7</v>
      </c>
      <c r="BJ240" s="18" t="str">
        <f t="shared" si="316"/>
        <v>何光红</v>
      </c>
      <c r="BK240" s="26">
        <f t="shared" si="341"/>
        <v>0</v>
      </c>
      <c r="BL240" s="18" t="str">
        <f t="shared" si="317"/>
        <v>徐万雄</v>
      </c>
      <c r="BM240" s="26">
        <f t="shared" si="282"/>
        <v>0</v>
      </c>
      <c r="BN240" s="18" t="str">
        <f t="shared" si="318"/>
        <v>胡昌燕</v>
      </c>
      <c r="BO240" s="26">
        <f t="shared" si="366"/>
        <v>2.7</v>
      </c>
      <c r="BP240" s="18" t="str">
        <f t="shared" si="319"/>
        <v>兰阿布</v>
      </c>
      <c r="BQ240" s="26">
        <f t="shared" si="367"/>
        <v>0</v>
      </c>
      <c r="BR240" s="18" t="str">
        <f t="shared" si="320"/>
        <v>刘跃军</v>
      </c>
      <c r="BS240" s="26">
        <f t="shared" si="368"/>
        <v>2.7</v>
      </c>
      <c r="BT240" s="18" t="str">
        <f t="shared" si="321"/>
        <v>杨建</v>
      </c>
      <c r="BU240" s="26">
        <f t="shared" si="369"/>
        <v>0</v>
      </c>
      <c r="BV240" s="18">
        <f t="shared" si="322"/>
        <v>7</v>
      </c>
      <c r="BW240" s="18" t="str">
        <f t="shared" si="323"/>
        <v>何光红</v>
      </c>
      <c r="BX240" s="26">
        <f t="shared" si="342"/>
        <v>0</v>
      </c>
      <c r="BY240" s="18" t="str">
        <f t="shared" si="324"/>
        <v>潘勇</v>
      </c>
      <c r="BZ240" s="26">
        <f t="shared" si="343"/>
        <v>0</v>
      </c>
      <c r="CA240" s="18" t="str">
        <f t="shared" si="325"/>
        <v>胡昌燕</v>
      </c>
      <c r="CB240" s="26">
        <f t="shared" si="344"/>
        <v>4.5</v>
      </c>
      <c r="CC240" s="18" t="str">
        <f t="shared" si="326"/>
        <v>兰阿布</v>
      </c>
      <c r="CD240" s="26">
        <f t="shared" si="345"/>
        <v>0</v>
      </c>
      <c r="CE240" s="18" t="str">
        <f t="shared" si="327"/>
        <v>刘厚江</v>
      </c>
      <c r="CF240" s="26">
        <f t="shared" si="346"/>
        <v>4.5</v>
      </c>
      <c r="CG240" s="18" t="str">
        <f t="shared" si="328"/>
        <v>杨建</v>
      </c>
      <c r="CH240" s="26">
        <f t="shared" si="347"/>
        <v>0</v>
      </c>
      <c r="CI240" s="18">
        <f t="shared" si="329"/>
        <v>7</v>
      </c>
      <c r="CJ240" s="18" t="str">
        <f t="shared" si="330"/>
        <v>何光红</v>
      </c>
      <c r="CK240" s="26">
        <f t="shared" si="348"/>
        <v>0</v>
      </c>
      <c r="CL240" s="18" t="str">
        <f t="shared" si="331"/>
        <v>潘勇</v>
      </c>
      <c r="CM240" s="26">
        <f t="shared" si="349"/>
        <v>0</v>
      </c>
      <c r="CN240" s="18" t="str">
        <f t="shared" si="332"/>
        <v>胡昌燕</v>
      </c>
      <c r="CO240" s="26">
        <f t="shared" si="350"/>
        <v>4.5</v>
      </c>
      <c r="CP240" s="18" t="str">
        <f t="shared" si="333"/>
        <v>兰阿布</v>
      </c>
      <c r="CQ240" s="26">
        <f t="shared" si="351"/>
        <v>0</v>
      </c>
      <c r="CR240" s="18" t="str">
        <f t="shared" si="334"/>
        <v>刘厚江</v>
      </c>
      <c r="CS240" s="26">
        <f t="shared" si="352"/>
        <v>4.5</v>
      </c>
      <c r="CT240" s="18" t="str">
        <f t="shared" si="335"/>
        <v>杨建</v>
      </c>
      <c r="CU240" s="26">
        <f t="shared" si="353"/>
        <v>0</v>
      </c>
    </row>
    <row r="241" spans="1:99" s="2" customFormat="1" ht="15.75">
      <c r="A241" s="42" t="s">
        <v>55</v>
      </c>
      <c r="B241" s="40" t="s">
        <v>417</v>
      </c>
      <c r="C241" s="59" t="s">
        <v>44</v>
      </c>
      <c r="D241" s="9" t="s">
        <v>8</v>
      </c>
      <c r="E241" s="8" t="str">
        <f t="shared" si="283"/>
        <v/>
      </c>
      <c r="F241" s="9">
        <f t="shared" si="284"/>
        <v>0.9</v>
      </c>
      <c r="G241" s="10" t="str">
        <f t="shared" si="285"/>
        <v/>
      </c>
      <c r="H241" s="10">
        <f t="shared" si="286"/>
        <v>104</v>
      </c>
      <c r="I241" s="10">
        <f t="shared" si="287"/>
        <v>48</v>
      </c>
      <c r="J241" s="10">
        <f t="shared" si="288"/>
        <v>93</v>
      </c>
      <c r="K241" s="16">
        <f t="shared" si="289"/>
        <v>39</v>
      </c>
      <c r="L241" s="10">
        <f t="shared" si="290"/>
        <v>59.5</v>
      </c>
      <c r="M241" s="10">
        <f t="shared" si="291"/>
        <v>50</v>
      </c>
      <c r="N241" s="10">
        <f t="shared" si="292"/>
        <v>394</v>
      </c>
      <c r="O241" s="17" t="str">
        <f t="shared" si="293"/>
        <v/>
      </c>
      <c r="P241" s="18">
        <f>IF($D241="理科",IF(AND($N241&gt;=分数线!$C$2,$H241&gt;=分数线!$D$2),36,IF($H241&gt;=分数线!$D$2,18,0)),IF($D241="文科",IF(AND($N241&gt;=分数线!$C$3,$H241&gt;=分数线!$D$3),36,IF($H241&gt;=分数线!$D$3,18,0))))</f>
        <v>18</v>
      </c>
      <c r="Q241" s="18">
        <f>IF($D241="理科",IF(AND($N241&gt;=分数线!$C$2,I241&gt;=分数线!$E$2),36,IF(I241&gt;=分数线!$E$2,18,0)),IF($D241="文科",IF(AND($N241&gt;=分数线!$C$3,I241&gt;=分数线!$E$3),36,IF(I241&gt;=分数线!$E$3,18,0))))</f>
        <v>0</v>
      </c>
      <c r="R241" s="18">
        <f>IF($D241="理科",IF(AND($N241&gt;=分数线!$C$2,J241&gt;=分数线!$F$2),36,IF(J241&gt;=分数线!$F$2,18,0)),IF($D241="文科",IF(AND($N241&gt;=分数线!$C$3,J241&gt;=分数线!$F$3),36,IF(J241&gt;=分数线!$F$3,18,0))))</f>
        <v>18</v>
      </c>
      <c r="S241" s="18">
        <f>IF($D241="理科",IF(AND($N241&gt;=分数线!$C$2,K241&gt;=分数线!$G$2),36,IF(K241&gt;=分数线!$G$2,18,0)),IF($D241="文科",IF(AND($N241&gt;=分数线!$C$3,K241&gt;=分数线!$G$3),36,IF(K241&gt;=分数线!$G$3,18,0))))</f>
        <v>0</v>
      </c>
      <c r="T241" s="18">
        <f>IF($D241="理科",IF(AND($N241&gt;=分数线!$C$2,L241&gt;=分数线!$H$2),36,IF(L241&gt;=分数线!$H$2,18,0)),IF($D241="文科",IF(AND($N241&gt;=分数线!$C$3,L241&gt;=分数线!$H$3),36,IF(L241&gt;=分数线!$H$3,18,0))))</f>
        <v>18</v>
      </c>
      <c r="U241" s="18">
        <f>IF($D241="理科",IF(AND($N241&gt;=分数线!$C$2,M241&gt;=分数线!$I$2),36,IF(M241&gt;=分数线!$I$2,18,0)),IF($D241="文科",IF(AND($N241&gt;=分数线!$C$3,M241&gt;=分数线!$I$3),36,IF(M241&gt;=分数线!$I$3,18,0))))</f>
        <v>0</v>
      </c>
      <c r="V241" s="18">
        <f t="shared" si="294"/>
        <v>11</v>
      </c>
      <c r="W241" s="18" t="str">
        <f t="shared" si="295"/>
        <v>张玉婷</v>
      </c>
      <c r="X241" s="26">
        <f t="shared" si="336"/>
        <v>1.8</v>
      </c>
      <c r="Y241" s="18" t="str">
        <f t="shared" si="296"/>
        <v>胡付松</v>
      </c>
      <c r="Z241" s="26">
        <f t="shared" si="337"/>
        <v>0</v>
      </c>
      <c r="AA241" s="18" t="str">
        <f t="shared" si="297"/>
        <v>程长寿</v>
      </c>
      <c r="AB241" s="26">
        <f t="shared" si="354"/>
        <v>1.8</v>
      </c>
      <c r="AC241" s="18" t="str">
        <f t="shared" si="298"/>
        <v>郑永朝</v>
      </c>
      <c r="AD241" s="26">
        <f t="shared" si="355"/>
        <v>0</v>
      </c>
      <c r="AE241" s="18" t="str">
        <f t="shared" si="299"/>
        <v>叶仁群</v>
      </c>
      <c r="AF241" s="26">
        <f t="shared" si="356"/>
        <v>1.8</v>
      </c>
      <c r="AG241" s="18" t="str">
        <f t="shared" si="300"/>
        <v>辜英琼</v>
      </c>
      <c r="AH241" s="26">
        <f t="shared" si="357"/>
        <v>0</v>
      </c>
      <c r="AI241" s="18" t="str">
        <f t="shared" si="301"/>
        <v>11</v>
      </c>
      <c r="AJ241" s="18" t="str">
        <f t="shared" si="302"/>
        <v>张玉婷</v>
      </c>
      <c r="AK241" s="26">
        <f t="shared" si="338"/>
        <v>1.8</v>
      </c>
      <c r="AL241" s="18" t="str">
        <f t="shared" si="303"/>
        <v>胡付松</v>
      </c>
      <c r="AM241" s="26">
        <f t="shared" si="339"/>
        <v>0</v>
      </c>
      <c r="AN241" s="18" t="str">
        <f t="shared" si="304"/>
        <v>程长寿</v>
      </c>
      <c r="AO241" s="26">
        <f t="shared" si="358"/>
        <v>1.8</v>
      </c>
      <c r="AP241" s="18" t="str">
        <f t="shared" si="305"/>
        <v>郑永朝</v>
      </c>
      <c r="AQ241" s="26">
        <f t="shared" si="359"/>
        <v>0</v>
      </c>
      <c r="AR241" s="18" t="str">
        <f t="shared" si="306"/>
        <v>叶仁群</v>
      </c>
      <c r="AS241" s="26">
        <f t="shared" si="360"/>
        <v>1.8</v>
      </c>
      <c r="AT241" s="18" t="str">
        <f t="shared" si="307"/>
        <v>辜英琼</v>
      </c>
      <c r="AU241" s="26">
        <f t="shared" si="361"/>
        <v>0</v>
      </c>
      <c r="AV241" s="18" t="str">
        <f t="shared" si="308"/>
        <v>11</v>
      </c>
      <c r="AW241" s="18" t="str">
        <f t="shared" si="309"/>
        <v>张玉婷</v>
      </c>
      <c r="AX241" s="26">
        <f t="shared" si="340"/>
        <v>2.6999999999999997</v>
      </c>
      <c r="AY241" s="18" t="str">
        <f t="shared" si="310"/>
        <v>胡付松</v>
      </c>
      <c r="AZ241" s="26">
        <f t="shared" si="281"/>
        <v>0</v>
      </c>
      <c r="BA241" s="18" t="str">
        <f t="shared" si="311"/>
        <v>程长寿</v>
      </c>
      <c r="BB241" s="26">
        <f t="shared" si="362"/>
        <v>2.7</v>
      </c>
      <c r="BC241" s="18" t="str">
        <f t="shared" si="312"/>
        <v>郑永朝</v>
      </c>
      <c r="BD241" s="26">
        <f t="shared" si="363"/>
        <v>0</v>
      </c>
      <c r="BE241" s="18" t="str">
        <f t="shared" si="313"/>
        <v>叶仁群</v>
      </c>
      <c r="BF241" s="26">
        <f t="shared" si="364"/>
        <v>2.7</v>
      </c>
      <c r="BG241" s="18" t="str">
        <f t="shared" si="314"/>
        <v>杨建</v>
      </c>
      <c r="BH241" s="26">
        <f t="shared" si="365"/>
        <v>0</v>
      </c>
      <c r="BI241" s="18">
        <f t="shared" si="315"/>
        <v>11</v>
      </c>
      <c r="BJ241" s="18" t="str">
        <f t="shared" si="316"/>
        <v>张玉婷</v>
      </c>
      <c r="BK241" s="26">
        <f t="shared" si="341"/>
        <v>2.6999999999999997</v>
      </c>
      <c r="BL241" s="18" t="str">
        <f t="shared" si="317"/>
        <v>胡付松</v>
      </c>
      <c r="BM241" s="26">
        <f t="shared" si="282"/>
        <v>0</v>
      </c>
      <c r="BN241" s="18" t="str">
        <f t="shared" si="318"/>
        <v>程长寿</v>
      </c>
      <c r="BO241" s="26">
        <f t="shared" si="366"/>
        <v>2.7</v>
      </c>
      <c r="BP241" s="18" t="str">
        <f t="shared" si="319"/>
        <v>郑永朝</v>
      </c>
      <c r="BQ241" s="26">
        <f t="shared" si="367"/>
        <v>0</v>
      </c>
      <c r="BR241" s="18" t="str">
        <f t="shared" si="320"/>
        <v>叶仁群</v>
      </c>
      <c r="BS241" s="26">
        <f t="shared" si="368"/>
        <v>2.7</v>
      </c>
      <c r="BT241" s="18" t="str">
        <f t="shared" si="321"/>
        <v>田友米</v>
      </c>
      <c r="BU241" s="26">
        <f t="shared" si="369"/>
        <v>0</v>
      </c>
      <c r="BV241" s="18">
        <f t="shared" si="322"/>
        <v>11</v>
      </c>
      <c r="BW241" s="18" t="str">
        <f t="shared" si="323"/>
        <v>张玉婷</v>
      </c>
      <c r="BX241" s="26">
        <f t="shared" si="342"/>
        <v>4.5</v>
      </c>
      <c r="BY241" s="18" t="str">
        <f t="shared" si="324"/>
        <v>胡付松</v>
      </c>
      <c r="BZ241" s="26">
        <f t="shared" si="343"/>
        <v>0</v>
      </c>
      <c r="CA241" s="18" t="str">
        <f t="shared" si="325"/>
        <v>程长寿</v>
      </c>
      <c r="CB241" s="26">
        <f t="shared" si="344"/>
        <v>4.5</v>
      </c>
      <c r="CC241" s="18" t="str">
        <f t="shared" si="326"/>
        <v>王友春</v>
      </c>
      <c r="CD241" s="26">
        <f t="shared" si="345"/>
        <v>0</v>
      </c>
      <c r="CE241" s="18" t="str">
        <f t="shared" si="327"/>
        <v>叶仁群</v>
      </c>
      <c r="CF241" s="26">
        <f t="shared" si="346"/>
        <v>4.5</v>
      </c>
      <c r="CG241" s="18" t="str">
        <f t="shared" si="328"/>
        <v>田友米</v>
      </c>
      <c r="CH241" s="26">
        <f t="shared" si="347"/>
        <v>0</v>
      </c>
      <c r="CI241" s="18">
        <f t="shared" si="329"/>
        <v>11</v>
      </c>
      <c r="CJ241" s="18" t="str">
        <f t="shared" si="330"/>
        <v>张玉婷</v>
      </c>
      <c r="CK241" s="26">
        <f t="shared" si="348"/>
        <v>4.5</v>
      </c>
      <c r="CL241" s="18" t="str">
        <f t="shared" si="331"/>
        <v>胡付松</v>
      </c>
      <c r="CM241" s="26">
        <f t="shared" si="349"/>
        <v>0</v>
      </c>
      <c r="CN241" s="18" t="str">
        <f t="shared" si="332"/>
        <v>程长寿</v>
      </c>
      <c r="CO241" s="26">
        <f t="shared" si="350"/>
        <v>4.5</v>
      </c>
      <c r="CP241" s="18" t="str">
        <f t="shared" si="333"/>
        <v>王友春</v>
      </c>
      <c r="CQ241" s="26">
        <f t="shared" si="351"/>
        <v>0</v>
      </c>
      <c r="CR241" s="18" t="str">
        <f t="shared" si="334"/>
        <v>叶仁群</v>
      </c>
      <c r="CS241" s="26">
        <f t="shared" si="352"/>
        <v>4.5</v>
      </c>
      <c r="CT241" s="18" t="str">
        <f t="shared" si="335"/>
        <v>田友米</v>
      </c>
      <c r="CU241" s="26">
        <f t="shared" si="353"/>
        <v>0</v>
      </c>
    </row>
    <row r="242" spans="1:99" s="2" customFormat="1" ht="15.75">
      <c r="A242" s="42" t="s">
        <v>969</v>
      </c>
      <c r="B242" s="40" t="s">
        <v>418</v>
      </c>
      <c r="C242" s="59" t="s">
        <v>44</v>
      </c>
      <c r="D242" s="9" t="s">
        <v>8</v>
      </c>
      <c r="E242" s="8" t="str">
        <f t="shared" si="283"/>
        <v/>
      </c>
      <c r="F242" s="9">
        <f t="shared" si="284"/>
        <v>0.2</v>
      </c>
      <c r="G242" s="10" t="str">
        <f t="shared" si="285"/>
        <v/>
      </c>
      <c r="H242" s="10">
        <f t="shared" si="286"/>
        <v>106</v>
      </c>
      <c r="I242" s="10">
        <f t="shared" si="287"/>
        <v>42</v>
      </c>
      <c r="J242" s="10">
        <f t="shared" si="288"/>
        <v>110</v>
      </c>
      <c r="K242" s="16">
        <f t="shared" si="289"/>
        <v>31</v>
      </c>
      <c r="L242" s="10">
        <f t="shared" si="290"/>
        <v>47</v>
      </c>
      <c r="M242" s="10">
        <f t="shared" si="291"/>
        <v>57.5</v>
      </c>
      <c r="N242" s="10">
        <f t="shared" si="292"/>
        <v>394</v>
      </c>
      <c r="O242" s="17" t="str">
        <f t="shared" si="293"/>
        <v/>
      </c>
      <c r="P242" s="18">
        <f>IF($D242="理科",IF(AND($N242&gt;=分数线!$C$2,$H242&gt;=分数线!$D$2),36,IF($H242&gt;=分数线!$D$2,18,0)),IF($D242="文科",IF(AND($N242&gt;=分数线!$C$3,$H242&gt;=分数线!$D$3),36,IF($H242&gt;=分数线!$D$3,18,0))))</f>
        <v>18</v>
      </c>
      <c r="Q242" s="18">
        <f>IF($D242="理科",IF(AND($N242&gt;=分数线!$C$2,I242&gt;=分数线!$E$2),36,IF(I242&gt;=分数线!$E$2,18,0)),IF($D242="文科",IF(AND($N242&gt;=分数线!$C$3,I242&gt;=分数线!$E$3),36,IF(I242&gt;=分数线!$E$3,18,0))))</f>
        <v>0</v>
      </c>
      <c r="R242" s="18">
        <f>IF($D242="理科",IF(AND($N242&gt;=分数线!$C$2,J242&gt;=分数线!$F$2),36,IF(J242&gt;=分数线!$F$2,18,0)),IF($D242="文科",IF(AND($N242&gt;=分数线!$C$3,J242&gt;=分数线!$F$3),36,IF(J242&gt;=分数线!$F$3,18,0))))</f>
        <v>18</v>
      </c>
      <c r="S242" s="18">
        <f>IF($D242="理科",IF(AND($N242&gt;=分数线!$C$2,K242&gt;=分数线!$G$2),36,IF(K242&gt;=分数线!$G$2,18,0)),IF($D242="文科",IF(AND($N242&gt;=分数线!$C$3,K242&gt;=分数线!$G$3),36,IF(K242&gt;=分数线!$G$3,18,0))))</f>
        <v>0</v>
      </c>
      <c r="T242" s="18">
        <f>IF($D242="理科",IF(AND($N242&gt;=分数线!$C$2,L242&gt;=分数线!$H$2),36,IF(L242&gt;=分数线!$H$2,18,0)),IF($D242="文科",IF(AND($N242&gt;=分数线!$C$3,L242&gt;=分数线!$H$3),36,IF(L242&gt;=分数线!$H$3,18,0))))</f>
        <v>0</v>
      </c>
      <c r="U242" s="18">
        <f>IF($D242="理科",IF(AND($N242&gt;=分数线!$C$2,M242&gt;=分数线!$I$2),36,IF(M242&gt;=分数线!$I$2,18,0)),IF($D242="文科",IF(AND($N242&gt;=分数线!$C$3,M242&gt;=分数线!$I$3),36,IF(M242&gt;=分数线!$I$3,18,0))))</f>
        <v>0</v>
      </c>
      <c r="V242" s="18">
        <f t="shared" si="294"/>
        <v>2</v>
      </c>
      <c r="W242" s="18" t="str">
        <f t="shared" si="295"/>
        <v>阙丽萍</v>
      </c>
      <c r="X242" s="26">
        <f t="shared" si="336"/>
        <v>1.8</v>
      </c>
      <c r="Y242" s="18" t="str">
        <f t="shared" si="296"/>
        <v>李乔军</v>
      </c>
      <c r="Z242" s="26">
        <f t="shared" si="337"/>
        <v>0</v>
      </c>
      <c r="AA242" s="18" t="str">
        <f t="shared" si="297"/>
        <v>赵顺诚</v>
      </c>
      <c r="AB242" s="26">
        <f t="shared" si="354"/>
        <v>1.8</v>
      </c>
      <c r="AC242" s="18" t="str">
        <f t="shared" si="298"/>
        <v>郑永朝</v>
      </c>
      <c r="AD242" s="26">
        <f t="shared" si="355"/>
        <v>0</v>
      </c>
      <c r="AE242" s="18" t="str">
        <f t="shared" si="299"/>
        <v>叶仁群</v>
      </c>
      <c r="AF242" s="26">
        <f t="shared" si="356"/>
        <v>0</v>
      </c>
      <c r="AG242" s="18" t="str">
        <f t="shared" si="300"/>
        <v>辜英琼</v>
      </c>
      <c r="AH242" s="26">
        <f t="shared" si="357"/>
        <v>0</v>
      </c>
      <c r="AI242" s="18" t="str">
        <f t="shared" si="301"/>
        <v>11</v>
      </c>
      <c r="AJ242" s="18" t="str">
        <f t="shared" si="302"/>
        <v>张玉婷</v>
      </c>
      <c r="AK242" s="26">
        <f t="shared" si="338"/>
        <v>1.8</v>
      </c>
      <c r="AL242" s="18" t="str">
        <f t="shared" si="303"/>
        <v>胡付松</v>
      </c>
      <c r="AM242" s="26">
        <f t="shared" si="339"/>
        <v>0</v>
      </c>
      <c r="AN242" s="18" t="str">
        <f t="shared" si="304"/>
        <v>聂艳梅</v>
      </c>
      <c r="AO242" s="26">
        <f t="shared" si="358"/>
        <v>1.8</v>
      </c>
      <c r="AP242" s="18" t="str">
        <f t="shared" si="305"/>
        <v>郑永朝</v>
      </c>
      <c r="AQ242" s="26">
        <f t="shared" si="359"/>
        <v>0</v>
      </c>
      <c r="AR242" s="18" t="str">
        <f t="shared" si="306"/>
        <v>叶仁群</v>
      </c>
      <c r="AS242" s="26">
        <f t="shared" si="360"/>
        <v>0</v>
      </c>
      <c r="AT242" s="18" t="str">
        <f t="shared" si="307"/>
        <v>辜英琼</v>
      </c>
      <c r="AU242" s="26">
        <f t="shared" si="361"/>
        <v>0</v>
      </c>
      <c r="AV242" s="18" t="str">
        <f t="shared" si="308"/>
        <v>11</v>
      </c>
      <c r="AW242" s="18" t="str">
        <f t="shared" si="309"/>
        <v>张玉婷</v>
      </c>
      <c r="AX242" s="26">
        <f t="shared" si="340"/>
        <v>2.6999999999999997</v>
      </c>
      <c r="AY242" s="18" t="str">
        <f t="shared" si="310"/>
        <v>胡付松</v>
      </c>
      <c r="AZ242" s="26">
        <f t="shared" si="281"/>
        <v>0</v>
      </c>
      <c r="BA242" s="18" t="str">
        <f t="shared" si="311"/>
        <v>程长寿</v>
      </c>
      <c r="BB242" s="26">
        <f t="shared" si="362"/>
        <v>2.7</v>
      </c>
      <c r="BC242" s="18" t="str">
        <f t="shared" si="312"/>
        <v>郑永朝</v>
      </c>
      <c r="BD242" s="26">
        <f t="shared" si="363"/>
        <v>0</v>
      </c>
      <c r="BE242" s="18" t="str">
        <f t="shared" si="313"/>
        <v>叶仁群</v>
      </c>
      <c r="BF242" s="26">
        <f t="shared" si="364"/>
        <v>0</v>
      </c>
      <c r="BG242" s="18" t="str">
        <f t="shared" si="314"/>
        <v>杨建</v>
      </c>
      <c r="BH242" s="26">
        <f t="shared" si="365"/>
        <v>0</v>
      </c>
      <c r="BI242" s="18">
        <f t="shared" si="315"/>
        <v>11</v>
      </c>
      <c r="BJ242" s="18" t="str">
        <f t="shared" si="316"/>
        <v>张玉婷</v>
      </c>
      <c r="BK242" s="26">
        <f t="shared" si="341"/>
        <v>2.6999999999999997</v>
      </c>
      <c r="BL242" s="18" t="str">
        <f t="shared" si="317"/>
        <v>胡付松</v>
      </c>
      <c r="BM242" s="26">
        <f t="shared" si="282"/>
        <v>0</v>
      </c>
      <c r="BN242" s="18" t="str">
        <f t="shared" si="318"/>
        <v>程长寿</v>
      </c>
      <c r="BO242" s="26">
        <f t="shared" si="366"/>
        <v>2.7</v>
      </c>
      <c r="BP242" s="18" t="str">
        <f t="shared" si="319"/>
        <v>郑永朝</v>
      </c>
      <c r="BQ242" s="26">
        <f t="shared" si="367"/>
        <v>0</v>
      </c>
      <c r="BR242" s="18" t="str">
        <f t="shared" si="320"/>
        <v>叶仁群</v>
      </c>
      <c r="BS242" s="26">
        <f t="shared" si="368"/>
        <v>0</v>
      </c>
      <c r="BT242" s="18" t="str">
        <f t="shared" si="321"/>
        <v>田友米</v>
      </c>
      <c r="BU242" s="26">
        <f t="shared" si="369"/>
        <v>0</v>
      </c>
      <c r="BV242" s="18">
        <f t="shared" si="322"/>
        <v>11</v>
      </c>
      <c r="BW242" s="18" t="str">
        <f t="shared" si="323"/>
        <v>张玉婷</v>
      </c>
      <c r="BX242" s="26">
        <f t="shared" si="342"/>
        <v>4.5</v>
      </c>
      <c r="BY242" s="18" t="str">
        <f t="shared" si="324"/>
        <v>胡付松</v>
      </c>
      <c r="BZ242" s="26">
        <f t="shared" si="343"/>
        <v>0</v>
      </c>
      <c r="CA242" s="18" t="str">
        <f t="shared" si="325"/>
        <v>程长寿</v>
      </c>
      <c r="CB242" s="26">
        <f t="shared" si="344"/>
        <v>4.5</v>
      </c>
      <c r="CC242" s="18" t="str">
        <f t="shared" si="326"/>
        <v>王友春</v>
      </c>
      <c r="CD242" s="26">
        <f t="shared" si="345"/>
        <v>0</v>
      </c>
      <c r="CE242" s="18" t="str">
        <f t="shared" si="327"/>
        <v>叶仁群</v>
      </c>
      <c r="CF242" s="26">
        <f t="shared" si="346"/>
        <v>0</v>
      </c>
      <c r="CG242" s="18" t="str">
        <f t="shared" si="328"/>
        <v>田友米</v>
      </c>
      <c r="CH242" s="26">
        <f t="shared" si="347"/>
        <v>0</v>
      </c>
      <c r="CI242" s="18">
        <f t="shared" si="329"/>
        <v>11</v>
      </c>
      <c r="CJ242" s="18" t="str">
        <f t="shared" si="330"/>
        <v>张玉婷</v>
      </c>
      <c r="CK242" s="26">
        <f t="shared" si="348"/>
        <v>4.5</v>
      </c>
      <c r="CL242" s="18" t="str">
        <f t="shared" si="331"/>
        <v>胡付松</v>
      </c>
      <c r="CM242" s="26">
        <f t="shared" si="349"/>
        <v>0</v>
      </c>
      <c r="CN242" s="18" t="str">
        <f t="shared" si="332"/>
        <v>程长寿</v>
      </c>
      <c r="CO242" s="26">
        <f t="shared" si="350"/>
        <v>4.5</v>
      </c>
      <c r="CP242" s="18" t="str">
        <f t="shared" si="333"/>
        <v>王友春</v>
      </c>
      <c r="CQ242" s="26">
        <f t="shared" si="351"/>
        <v>0</v>
      </c>
      <c r="CR242" s="18" t="str">
        <f t="shared" si="334"/>
        <v>叶仁群</v>
      </c>
      <c r="CS242" s="26">
        <f t="shared" si="352"/>
        <v>0</v>
      </c>
      <c r="CT242" s="18" t="str">
        <f t="shared" si="335"/>
        <v>田友米</v>
      </c>
      <c r="CU242" s="26">
        <f t="shared" si="353"/>
        <v>0</v>
      </c>
    </row>
    <row r="243" spans="1:99" s="2" customFormat="1" ht="15.75">
      <c r="A243" s="42" t="s">
        <v>970</v>
      </c>
      <c r="B243" s="65" t="s">
        <v>419</v>
      </c>
      <c r="C243" s="59" t="s">
        <v>44</v>
      </c>
      <c r="D243" s="9" t="s">
        <v>8</v>
      </c>
      <c r="E243" s="8" t="str">
        <f t="shared" si="283"/>
        <v/>
      </c>
      <c r="F243" s="9">
        <f t="shared" si="284"/>
        <v>1</v>
      </c>
      <c r="G243" s="10" t="str">
        <f t="shared" si="285"/>
        <v/>
      </c>
      <c r="H243" s="10">
        <f t="shared" si="286"/>
        <v>112</v>
      </c>
      <c r="I243" s="10">
        <f t="shared" si="287"/>
        <v>59</v>
      </c>
      <c r="J243" s="10">
        <f t="shared" si="288"/>
        <v>102</v>
      </c>
      <c r="K243" s="16">
        <f t="shared" si="289"/>
        <v>28</v>
      </c>
      <c r="L243" s="10">
        <f t="shared" si="290"/>
        <v>51.5</v>
      </c>
      <c r="M243" s="10">
        <f t="shared" si="291"/>
        <v>41</v>
      </c>
      <c r="N243" s="10">
        <f t="shared" si="292"/>
        <v>394</v>
      </c>
      <c r="O243" s="17" t="str">
        <f t="shared" si="293"/>
        <v/>
      </c>
      <c r="P243" s="18">
        <f>IF($D243="理科",IF(AND($N243&gt;=分数线!$C$2,$H243&gt;=分数线!$D$2),36,IF($H243&gt;=分数线!$D$2,18,0)),IF($D243="文科",IF(AND($N243&gt;=分数线!$C$3,$H243&gt;=分数线!$D$3),36,IF($H243&gt;=分数线!$D$3,18,0))))</f>
        <v>18</v>
      </c>
      <c r="Q243" s="18">
        <f>IF($D243="理科",IF(AND($N243&gt;=分数线!$C$2,I243&gt;=分数线!$E$2),36,IF(I243&gt;=分数线!$E$2,18,0)),IF($D243="文科",IF(AND($N243&gt;=分数线!$C$3,I243&gt;=分数线!$E$3),36,IF(I243&gt;=分数线!$E$3,18,0))))</f>
        <v>0</v>
      </c>
      <c r="R243" s="18">
        <f>IF($D243="理科",IF(AND($N243&gt;=分数线!$C$2,J243&gt;=分数线!$F$2),36,IF(J243&gt;=分数线!$F$2,18,0)),IF($D243="文科",IF(AND($N243&gt;=分数线!$C$3,J243&gt;=分数线!$F$3),36,IF(J243&gt;=分数线!$F$3,18,0))))</f>
        <v>18</v>
      </c>
      <c r="S243" s="18">
        <f>IF($D243="理科",IF(AND($N243&gt;=分数线!$C$2,K243&gt;=分数线!$G$2),36,IF(K243&gt;=分数线!$G$2,18,0)),IF($D243="文科",IF(AND($N243&gt;=分数线!$C$3,K243&gt;=分数线!$G$3),36,IF(K243&gt;=分数线!$G$3,18,0))))</f>
        <v>0</v>
      </c>
      <c r="T243" s="18">
        <f>IF($D243="理科",IF(AND($N243&gt;=分数线!$C$2,L243&gt;=分数线!$H$2),36,IF(L243&gt;=分数线!$H$2,18,0)),IF($D243="文科",IF(AND($N243&gt;=分数线!$C$3,L243&gt;=分数线!$H$3),36,IF(L243&gt;=分数线!$H$3,18,0))))</f>
        <v>0</v>
      </c>
      <c r="U243" s="18">
        <f>IF($D243="理科",IF(AND($N243&gt;=分数线!$C$2,M243&gt;=分数线!$I$2),36,IF(M243&gt;=分数线!$I$2,18,0)),IF($D243="文科",IF(AND($N243&gt;=分数线!$C$3,M243&gt;=分数线!$I$3),36,IF(M243&gt;=分数线!$I$3,18,0))))</f>
        <v>0</v>
      </c>
      <c r="V243" s="18">
        <f t="shared" si="294"/>
        <v>12</v>
      </c>
      <c r="W243" s="18" t="str">
        <f t="shared" si="295"/>
        <v>何苗</v>
      </c>
      <c r="X243" s="26">
        <f t="shared" si="336"/>
        <v>1.8</v>
      </c>
      <c r="Y243" s="18" t="str">
        <f t="shared" si="296"/>
        <v>黄金华</v>
      </c>
      <c r="Z243" s="26">
        <f t="shared" si="337"/>
        <v>0</v>
      </c>
      <c r="AA243" s="18" t="str">
        <f t="shared" si="297"/>
        <v>向翠琳</v>
      </c>
      <c r="AB243" s="26">
        <f t="shared" si="354"/>
        <v>1.8</v>
      </c>
      <c r="AC243" s="18" t="str">
        <f t="shared" si="298"/>
        <v>兰阿布</v>
      </c>
      <c r="AD243" s="26">
        <f t="shared" si="355"/>
        <v>0</v>
      </c>
      <c r="AE243" s="18" t="str">
        <f t="shared" si="299"/>
        <v>郑富全</v>
      </c>
      <c r="AF243" s="26">
        <f t="shared" si="356"/>
        <v>0</v>
      </c>
      <c r="AG243" s="18" t="str">
        <f t="shared" si="300"/>
        <v>卢祥</v>
      </c>
      <c r="AH243" s="26">
        <f t="shared" si="357"/>
        <v>0</v>
      </c>
      <c r="AI243" s="18" t="str">
        <f t="shared" si="301"/>
        <v>12</v>
      </c>
      <c r="AJ243" s="18" t="str">
        <f t="shared" si="302"/>
        <v>何苗</v>
      </c>
      <c r="AK243" s="26">
        <f t="shared" si="338"/>
        <v>1.8</v>
      </c>
      <c r="AL243" s="18" t="str">
        <f t="shared" si="303"/>
        <v>黄金华</v>
      </c>
      <c r="AM243" s="26">
        <f t="shared" si="339"/>
        <v>0</v>
      </c>
      <c r="AN243" s="18" t="str">
        <f t="shared" si="304"/>
        <v>向翠琳</v>
      </c>
      <c r="AO243" s="26">
        <f t="shared" si="358"/>
        <v>1.8</v>
      </c>
      <c r="AP243" s="18" t="str">
        <f t="shared" si="305"/>
        <v>兰阿布</v>
      </c>
      <c r="AQ243" s="26">
        <f t="shared" si="359"/>
        <v>0</v>
      </c>
      <c r="AR243" s="18" t="str">
        <f t="shared" si="306"/>
        <v>郑富全</v>
      </c>
      <c r="AS243" s="26">
        <f t="shared" si="360"/>
        <v>0</v>
      </c>
      <c r="AT243" s="18" t="str">
        <f t="shared" si="307"/>
        <v>卢祥</v>
      </c>
      <c r="AU243" s="26">
        <f t="shared" si="361"/>
        <v>0</v>
      </c>
      <c r="AV243" s="18" t="str">
        <f t="shared" si="308"/>
        <v>12</v>
      </c>
      <c r="AW243" s="18" t="str">
        <f t="shared" si="309"/>
        <v>朱霞</v>
      </c>
      <c r="AX243" s="26">
        <f t="shared" si="340"/>
        <v>2.6999999999999997</v>
      </c>
      <c r="AY243" s="18" t="str">
        <f t="shared" si="310"/>
        <v>黄金华</v>
      </c>
      <c r="AZ243" s="26">
        <f t="shared" si="281"/>
        <v>0</v>
      </c>
      <c r="BA243" s="18" t="str">
        <f t="shared" si="311"/>
        <v>程长寿</v>
      </c>
      <c r="BB243" s="26">
        <f t="shared" si="362"/>
        <v>2.7</v>
      </c>
      <c r="BC243" s="18" t="str">
        <f t="shared" si="312"/>
        <v>兰阿布</v>
      </c>
      <c r="BD243" s="26">
        <f t="shared" si="363"/>
        <v>0</v>
      </c>
      <c r="BE243" s="18" t="str">
        <f t="shared" si="313"/>
        <v>郑富全</v>
      </c>
      <c r="BF243" s="26">
        <f t="shared" si="364"/>
        <v>0</v>
      </c>
      <c r="BG243" s="18" t="str">
        <f t="shared" si="314"/>
        <v>卢祥</v>
      </c>
      <c r="BH243" s="26">
        <f t="shared" si="365"/>
        <v>0</v>
      </c>
      <c r="BI243" s="18">
        <f t="shared" si="315"/>
        <v>12</v>
      </c>
      <c r="BJ243" s="18" t="str">
        <f t="shared" si="316"/>
        <v>朱霞</v>
      </c>
      <c r="BK243" s="26">
        <f t="shared" si="341"/>
        <v>2.6999999999999997</v>
      </c>
      <c r="BL243" s="18" t="str">
        <f t="shared" si="317"/>
        <v>黄金华</v>
      </c>
      <c r="BM243" s="26">
        <f t="shared" si="282"/>
        <v>0</v>
      </c>
      <c r="BN243" s="18" t="str">
        <f t="shared" si="318"/>
        <v>程长寿</v>
      </c>
      <c r="BO243" s="26">
        <f t="shared" si="366"/>
        <v>2.7</v>
      </c>
      <c r="BP243" s="18" t="str">
        <f t="shared" si="319"/>
        <v>兰阿布</v>
      </c>
      <c r="BQ243" s="26">
        <f t="shared" si="367"/>
        <v>0</v>
      </c>
      <c r="BR243" s="18" t="str">
        <f t="shared" si="320"/>
        <v>郑富全</v>
      </c>
      <c r="BS243" s="26">
        <f t="shared" si="368"/>
        <v>0</v>
      </c>
      <c r="BT243" s="18" t="str">
        <f t="shared" si="321"/>
        <v>卢祥</v>
      </c>
      <c r="BU243" s="26">
        <f t="shared" si="369"/>
        <v>0</v>
      </c>
      <c r="BV243" s="18">
        <f t="shared" si="322"/>
        <v>12</v>
      </c>
      <c r="BW243" s="18" t="str">
        <f t="shared" si="323"/>
        <v>朱霞</v>
      </c>
      <c r="BX243" s="26">
        <f t="shared" si="342"/>
        <v>4.5</v>
      </c>
      <c r="BY243" s="18" t="str">
        <f t="shared" si="324"/>
        <v>黄金华</v>
      </c>
      <c r="BZ243" s="26">
        <f t="shared" si="343"/>
        <v>0</v>
      </c>
      <c r="CA243" s="18" t="str">
        <f t="shared" si="325"/>
        <v>程长寿</v>
      </c>
      <c r="CB243" s="26">
        <f t="shared" si="344"/>
        <v>4.5</v>
      </c>
      <c r="CC243" s="18" t="str">
        <f t="shared" si="326"/>
        <v>兰阿布</v>
      </c>
      <c r="CD243" s="26">
        <f t="shared" si="345"/>
        <v>0</v>
      </c>
      <c r="CE243" s="18" t="str">
        <f t="shared" si="327"/>
        <v>郑富全</v>
      </c>
      <c r="CF243" s="26">
        <f t="shared" si="346"/>
        <v>0</v>
      </c>
      <c r="CG243" s="18" t="str">
        <f t="shared" si="328"/>
        <v>卢祥</v>
      </c>
      <c r="CH243" s="26">
        <f t="shared" si="347"/>
        <v>0</v>
      </c>
      <c r="CI243" s="18">
        <f t="shared" si="329"/>
        <v>12</v>
      </c>
      <c r="CJ243" s="18" t="str">
        <f t="shared" si="330"/>
        <v>朱霞</v>
      </c>
      <c r="CK243" s="26">
        <f t="shared" si="348"/>
        <v>4.5</v>
      </c>
      <c r="CL243" s="18" t="str">
        <f t="shared" si="331"/>
        <v>黄金华</v>
      </c>
      <c r="CM243" s="26">
        <f t="shared" si="349"/>
        <v>0</v>
      </c>
      <c r="CN243" s="18" t="str">
        <f t="shared" si="332"/>
        <v>程长寿</v>
      </c>
      <c r="CO243" s="26">
        <f t="shared" si="350"/>
        <v>4.5</v>
      </c>
      <c r="CP243" s="18" t="str">
        <f t="shared" si="333"/>
        <v>兰阿布</v>
      </c>
      <c r="CQ243" s="26">
        <f t="shared" si="351"/>
        <v>0</v>
      </c>
      <c r="CR243" s="18" t="str">
        <f t="shared" si="334"/>
        <v>郑富全</v>
      </c>
      <c r="CS243" s="26">
        <f t="shared" si="352"/>
        <v>0</v>
      </c>
      <c r="CT243" s="18" t="str">
        <f t="shared" si="335"/>
        <v>卢祥</v>
      </c>
      <c r="CU243" s="26">
        <f t="shared" si="353"/>
        <v>0</v>
      </c>
    </row>
    <row r="244" spans="1:99" s="2" customFormat="1" ht="15.75">
      <c r="A244" s="42" t="s">
        <v>971</v>
      </c>
      <c r="B244" s="65" t="s">
        <v>420</v>
      </c>
      <c r="C244" s="59" t="s">
        <v>44</v>
      </c>
      <c r="D244" s="9" t="s">
        <v>8</v>
      </c>
      <c r="E244" s="8" t="str">
        <f t="shared" si="283"/>
        <v/>
      </c>
      <c r="F244" s="9" t="str">
        <f t="shared" si="284"/>
        <v/>
      </c>
      <c r="G244" s="10" t="str">
        <f t="shared" si="285"/>
        <v/>
      </c>
      <c r="H244" s="10">
        <f t="shared" si="286"/>
        <v>97</v>
      </c>
      <c r="I244" s="10">
        <f t="shared" si="287"/>
        <v>71</v>
      </c>
      <c r="J244" s="10">
        <f t="shared" si="288"/>
        <v>73</v>
      </c>
      <c r="K244" s="16">
        <f t="shared" si="289"/>
        <v>40</v>
      </c>
      <c r="L244" s="10">
        <f t="shared" si="290"/>
        <v>52</v>
      </c>
      <c r="M244" s="10">
        <f t="shared" si="291"/>
        <v>58.5</v>
      </c>
      <c r="N244" s="10">
        <f t="shared" si="292"/>
        <v>392</v>
      </c>
      <c r="O244" s="17" t="str">
        <f t="shared" si="293"/>
        <v/>
      </c>
      <c r="P244" s="18">
        <f>IF($D244="理科",IF(AND($N244&gt;=分数线!$C$2,$H244&gt;=分数线!$D$2),36,IF($H244&gt;=分数线!$D$2,18,0)),IF($D244="文科",IF(AND($N244&gt;=分数线!$C$3,$H244&gt;=分数线!$D$3),36,IF($H244&gt;=分数线!$D$3,18,0))))</f>
        <v>0</v>
      </c>
      <c r="Q244" s="18">
        <f>IF($D244="理科",IF(AND($N244&gt;=分数线!$C$2,I244&gt;=分数线!$E$2),36,IF(I244&gt;=分数线!$E$2,18,0)),IF($D244="文科",IF(AND($N244&gt;=分数线!$C$3,I244&gt;=分数线!$E$3),36,IF(I244&gt;=分数线!$E$3,18,0))))</f>
        <v>0</v>
      </c>
      <c r="R244" s="18">
        <f>IF($D244="理科",IF(AND($N244&gt;=分数线!$C$2,J244&gt;=分数线!$F$2),36,IF(J244&gt;=分数线!$F$2,18,0)),IF($D244="文科",IF(AND($N244&gt;=分数线!$C$3,J244&gt;=分数线!$F$3),36,IF(J244&gt;=分数线!$F$3,18,0))))</f>
        <v>0</v>
      </c>
      <c r="S244" s="18">
        <f>IF($D244="理科",IF(AND($N244&gt;=分数线!$C$2,K244&gt;=分数线!$G$2),36,IF(K244&gt;=分数线!$G$2,18,0)),IF($D244="文科",IF(AND($N244&gt;=分数线!$C$3,K244&gt;=分数线!$G$3),36,IF(K244&gt;=分数线!$G$3,18,0))))</f>
        <v>0</v>
      </c>
      <c r="T244" s="18">
        <f>IF($D244="理科",IF(AND($N244&gt;=分数线!$C$2,L244&gt;=分数线!$H$2),36,IF(L244&gt;=分数线!$H$2,18,0)),IF($D244="文科",IF(AND($N244&gt;=分数线!$C$3,L244&gt;=分数线!$H$3),36,IF(L244&gt;=分数线!$H$3,18,0))))</f>
        <v>0</v>
      </c>
      <c r="U244" s="18">
        <f>IF($D244="理科",IF(AND($N244&gt;=分数线!$C$2,M244&gt;=分数线!$I$2),36,IF(M244&gt;=分数线!$I$2,18,0)),IF($D244="文科",IF(AND($N244&gt;=分数线!$C$3,M244&gt;=分数线!$I$3),36,IF(M244&gt;=分数线!$I$3,18,0))))</f>
        <v>0</v>
      </c>
      <c r="V244" s="18">
        <f t="shared" si="294"/>
        <v>9</v>
      </c>
      <c r="W244" s="18" t="str">
        <f t="shared" si="295"/>
        <v>张玉婷</v>
      </c>
      <c r="X244" s="26">
        <f t="shared" si="336"/>
        <v>0</v>
      </c>
      <c r="Y244" s="18" t="str">
        <f t="shared" si="296"/>
        <v>周军</v>
      </c>
      <c r="Z244" s="26">
        <f t="shared" si="337"/>
        <v>0</v>
      </c>
      <c r="AA244" s="18" t="str">
        <f t="shared" si="297"/>
        <v>程长寿</v>
      </c>
      <c r="AB244" s="26">
        <f t="shared" si="354"/>
        <v>0</v>
      </c>
      <c r="AC244" s="18" t="str">
        <f t="shared" si="298"/>
        <v>王志强</v>
      </c>
      <c r="AD244" s="26">
        <f t="shared" si="355"/>
        <v>0</v>
      </c>
      <c r="AE244" s="18" t="str">
        <f t="shared" si="299"/>
        <v>郑富全</v>
      </c>
      <c r="AF244" s="26">
        <f t="shared" si="356"/>
        <v>0</v>
      </c>
      <c r="AG244" s="18" t="str">
        <f t="shared" si="300"/>
        <v>卢祥</v>
      </c>
      <c r="AH244" s="26">
        <f t="shared" si="357"/>
        <v>0</v>
      </c>
      <c r="AI244" s="18" t="str">
        <f t="shared" si="301"/>
        <v>9</v>
      </c>
      <c r="AJ244" s="18" t="str">
        <f t="shared" si="302"/>
        <v>张玉婷</v>
      </c>
      <c r="AK244" s="26">
        <f t="shared" si="338"/>
        <v>0</v>
      </c>
      <c r="AL244" s="18" t="str">
        <f t="shared" si="303"/>
        <v>周军</v>
      </c>
      <c r="AM244" s="26">
        <f t="shared" si="339"/>
        <v>0</v>
      </c>
      <c r="AN244" s="18" t="str">
        <f t="shared" si="304"/>
        <v>程长寿</v>
      </c>
      <c r="AO244" s="26">
        <f t="shared" si="358"/>
        <v>0</v>
      </c>
      <c r="AP244" s="18" t="str">
        <f t="shared" si="305"/>
        <v>王志强</v>
      </c>
      <c r="AQ244" s="26">
        <f t="shared" si="359"/>
        <v>0</v>
      </c>
      <c r="AR244" s="18" t="str">
        <f t="shared" si="306"/>
        <v>郑富全</v>
      </c>
      <c r="AS244" s="26">
        <f t="shared" si="360"/>
        <v>0</v>
      </c>
      <c r="AT244" s="18" t="str">
        <f t="shared" si="307"/>
        <v>卢祥</v>
      </c>
      <c r="AU244" s="26">
        <f t="shared" si="361"/>
        <v>0</v>
      </c>
      <c r="AV244" s="18" t="str">
        <f t="shared" si="308"/>
        <v>9</v>
      </c>
      <c r="AW244" s="18" t="str">
        <f t="shared" si="309"/>
        <v>张玉婷</v>
      </c>
      <c r="AX244" s="26">
        <f t="shared" si="340"/>
        <v>0</v>
      </c>
      <c r="AY244" s="18" t="str">
        <f t="shared" si="310"/>
        <v>周军</v>
      </c>
      <c r="AZ244" s="26">
        <f t="shared" si="281"/>
        <v>0</v>
      </c>
      <c r="BA244" s="18" t="str">
        <f t="shared" si="311"/>
        <v>廖云虹</v>
      </c>
      <c r="BB244" s="26">
        <f t="shared" si="362"/>
        <v>0</v>
      </c>
      <c r="BC244" s="18" t="str">
        <f t="shared" si="312"/>
        <v>郑永朝</v>
      </c>
      <c r="BD244" s="26">
        <f t="shared" si="363"/>
        <v>0</v>
      </c>
      <c r="BE244" s="18" t="str">
        <f t="shared" si="313"/>
        <v>郑富全</v>
      </c>
      <c r="BF244" s="26">
        <f t="shared" si="364"/>
        <v>0</v>
      </c>
      <c r="BG244" s="18" t="str">
        <f t="shared" si="314"/>
        <v>卢祥</v>
      </c>
      <c r="BH244" s="26">
        <f t="shared" si="365"/>
        <v>0</v>
      </c>
      <c r="BI244" s="18">
        <f t="shared" si="315"/>
        <v>9</v>
      </c>
      <c r="BJ244" s="18" t="str">
        <f t="shared" si="316"/>
        <v>张玉婷</v>
      </c>
      <c r="BK244" s="26">
        <f t="shared" si="341"/>
        <v>0</v>
      </c>
      <c r="BL244" s="18" t="str">
        <f t="shared" si="317"/>
        <v>黄金华</v>
      </c>
      <c r="BM244" s="26">
        <f t="shared" si="282"/>
        <v>0</v>
      </c>
      <c r="BN244" s="18" t="str">
        <f t="shared" si="318"/>
        <v>廖云虹</v>
      </c>
      <c r="BO244" s="26">
        <f t="shared" si="366"/>
        <v>0</v>
      </c>
      <c r="BP244" s="18" t="str">
        <f t="shared" si="319"/>
        <v>王玉强</v>
      </c>
      <c r="BQ244" s="26">
        <f t="shared" si="367"/>
        <v>0</v>
      </c>
      <c r="BR244" s="18" t="str">
        <f t="shared" si="320"/>
        <v>郑富全</v>
      </c>
      <c r="BS244" s="26">
        <f t="shared" si="368"/>
        <v>0</v>
      </c>
      <c r="BT244" s="18" t="str">
        <f t="shared" si="321"/>
        <v>卢祥</v>
      </c>
      <c r="BU244" s="26">
        <f t="shared" si="369"/>
        <v>0</v>
      </c>
      <c r="BV244" s="18">
        <f t="shared" si="322"/>
        <v>9</v>
      </c>
      <c r="BW244" s="18" t="str">
        <f t="shared" si="323"/>
        <v>张玉婷</v>
      </c>
      <c r="BX244" s="26">
        <f t="shared" si="342"/>
        <v>0</v>
      </c>
      <c r="BY244" s="18" t="str">
        <f t="shared" si="324"/>
        <v>黄金华</v>
      </c>
      <c r="BZ244" s="26">
        <f t="shared" si="343"/>
        <v>0</v>
      </c>
      <c r="CA244" s="18" t="str">
        <f t="shared" si="325"/>
        <v>廖云虹</v>
      </c>
      <c r="CB244" s="26">
        <f t="shared" si="344"/>
        <v>0</v>
      </c>
      <c r="CC244" s="18" t="str">
        <f t="shared" si="326"/>
        <v>高贵勇</v>
      </c>
      <c r="CD244" s="26">
        <f t="shared" si="345"/>
        <v>0</v>
      </c>
      <c r="CE244" s="18" t="str">
        <f t="shared" si="327"/>
        <v>刘厚江</v>
      </c>
      <c r="CF244" s="26">
        <f t="shared" si="346"/>
        <v>0</v>
      </c>
      <c r="CG244" s="18" t="str">
        <f t="shared" si="328"/>
        <v>卢祥</v>
      </c>
      <c r="CH244" s="26">
        <f t="shared" si="347"/>
        <v>0</v>
      </c>
      <c r="CI244" s="18">
        <f t="shared" si="329"/>
        <v>9</v>
      </c>
      <c r="CJ244" s="18" t="str">
        <f t="shared" si="330"/>
        <v>张玉婷</v>
      </c>
      <c r="CK244" s="26">
        <f t="shared" si="348"/>
        <v>0</v>
      </c>
      <c r="CL244" s="18" t="str">
        <f t="shared" si="331"/>
        <v>黄金华</v>
      </c>
      <c r="CM244" s="26">
        <f t="shared" si="349"/>
        <v>0</v>
      </c>
      <c r="CN244" s="18" t="str">
        <f t="shared" si="332"/>
        <v>廖云虹</v>
      </c>
      <c r="CO244" s="26">
        <f t="shared" si="350"/>
        <v>0</v>
      </c>
      <c r="CP244" s="18" t="str">
        <f t="shared" si="333"/>
        <v>高贵勇</v>
      </c>
      <c r="CQ244" s="26">
        <f t="shared" si="351"/>
        <v>0</v>
      </c>
      <c r="CR244" s="18" t="str">
        <f t="shared" si="334"/>
        <v>刘厚江</v>
      </c>
      <c r="CS244" s="26">
        <f t="shared" si="352"/>
        <v>0</v>
      </c>
      <c r="CT244" s="18" t="str">
        <f t="shared" si="335"/>
        <v>卢祥</v>
      </c>
      <c r="CU244" s="26">
        <f t="shared" si="353"/>
        <v>0</v>
      </c>
    </row>
    <row r="245" spans="1:99" s="2" customFormat="1" ht="15.75">
      <c r="A245" s="42" t="s">
        <v>972</v>
      </c>
      <c r="B245" s="40" t="s">
        <v>421</v>
      </c>
      <c r="C245" s="59" t="s">
        <v>44</v>
      </c>
      <c r="D245" s="9" t="s">
        <v>8</v>
      </c>
      <c r="E245" s="8" t="str">
        <f t="shared" si="283"/>
        <v/>
      </c>
      <c r="F245" s="9">
        <f t="shared" si="284"/>
        <v>1</v>
      </c>
      <c r="G245" s="10" t="str">
        <f t="shared" si="285"/>
        <v/>
      </c>
      <c r="H245" s="10">
        <f t="shared" si="286"/>
        <v>114</v>
      </c>
      <c r="I245" s="10">
        <f t="shared" si="287"/>
        <v>58</v>
      </c>
      <c r="J245" s="10">
        <f t="shared" si="288"/>
        <v>83</v>
      </c>
      <c r="K245" s="16">
        <f t="shared" si="289"/>
        <v>27.5</v>
      </c>
      <c r="L245" s="10">
        <f t="shared" si="290"/>
        <v>42</v>
      </c>
      <c r="M245" s="10">
        <f t="shared" si="291"/>
        <v>66.5</v>
      </c>
      <c r="N245" s="10">
        <f t="shared" si="292"/>
        <v>391</v>
      </c>
      <c r="O245" s="17" t="str">
        <f t="shared" si="293"/>
        <v/>
      </c>
      <c r="P245" s="18">
        <f>IF($D245="理科",IF(AND($N245&gt;=分数线!$C$2,$H245&gt;=分数线!$D$2),36,IF($H245&gt;=分数线!$D$2,18,0)),IF($D245="文科",IF(AND($N245&gt;=分数线!$C$3,$H245&gt;=分数线!$D$3),36,IF($H245&gt;=分数线!$D$3,18,0))))</f>
        <v>18</v>
      </c>
      <c r="Q245" s="18">
        <f>IF($D245="理科",IF(AND($N245&gt;=分数线!$C$2,I245&gt;=分数线!$E$2),36,IF(I245&gt;=分数线!$E$2,18,0)),IF($D245="文科",IF(AND($N245&gt;=分数线!$C$3,I245&gt;=分数线!$E$3),36,IF(I245&gt;=分数线!$E$3,18,0))))</f>
        <v>0</v>
      </c>
      <c r="R245" s="18">
        <f>IF($D245="理科",IF(AND($N245&gt;=分数线!$C$2,J245&gt;=分数线!$F$2),36,IF(J245&gt;=分数线!$F$2,18,0)),IF($D245="文科",IF(AND($N245&gt;=分数线!$C$3,J245&gt;=分数线!$F$3),36,IF(J245&gt;=分数线!$F$3,18,0))))</f>
        <v>0</v>
      </c>
      <c r="S245" s="18">
        <f>IF($D245="理科",IF(AND($N245&gt;=分数线!$C$2,K245&gt;=分数线!$G$2),36,IF(K245&gt;=分数线!$G$2,18,0)),IF($D245="文科",IF(AND($N245&gt;=分数线!$C$3,K245&gt;=分数线!$G$3),36,IF(K245&gt;=分数线!$G$3,18,0))))</f>
        <v>0</v>
      </c>
      <c r="T245" s="18">
        <f>IF($D245="理科",IF(AND($N245&gt;=分数线!$C$2,L245&gt;=分数线!$H$2),36,IF(L245&gt;=分数线!$H$2,18,0)),IF($D245="文科",IF(AND($N245&gt;=分数线!$C$3,L245&gt;=分数线!$H$3),36,IF(L245&gt;=分数线!$H$3,18,0))))</f>
        <v>0</v>
      </c>
      <c r="U245" s="18">
        <f>IF($D245="理科",IF(AND($N245&gt;=分数线!$C$2,M245&gt;=分数线!$I$2),36,IF(M245&gt;=分数线!$I$2,18,0)),IF($D245="文科",IF(AND($N245&gt;=分数线!$C$3,M245&gt;=分数线!$I$3),36,IF(M245&gt;=分数线!$I$3,18,0))))</f>
        <v>0</v>
      </c>
      <c r="V245" s="18">
        <f t="shared" si="294"/>
        <v>2</v>
      </c>
      <c r="W245" s="18" t="str">
        <f t="shared" si="295"/>
        <v>阙丽萍</v>
      </c>
      <c r="X245" s="26">
        <f t="shared" si="336"/>
        <v>1.8</v>
      </c>
      <c r="Y245" s="18" t="str">
        <f t="shared" si="296"/>
        <v>李乔军</v>
      </c>
      <c r="Z245" s="26">
        <f t="shared" si="337"/>
        <v>0</v>
      </c>
      <c r="AA245" s="18" t="str">
        <f t="shared" si="297"/>
        <v>赵顺诚</v>
      </c>
      <c r="AB245" s="26">
        <f t="shared" si="354"/>
        <v>0</v>
      </c>
      <c r="AC245" s="18" t="str">
        <f t="shared" si="298"/>
        <v>兰阿布</v>
      </c>
      <c r="AD245" s="26">
        <f t="shared" si="355"/>
        <v>0</v>
      </c>
      <c r="AE245" s="18" t="str">
        <f t="shared" si="299"/>
        <v>陈文惠</v>
      </c>
      <c r="AF245" s="26">
        <f t="shared" si="356"/>
        <v>0</v>
      </c>
      <c r="AG245" s="18" t="str">
        <f t="shared" si="300"/>
        <v>卢祥</v>
      </c>
      <c r="AH245" s="26">
        <f t="shared" si="357"/>
        <v>0</v>
      </c>
      <c r="AI245" s="18" t="str">
        <f t="shared" si="301"/>
        <v>6</v>
      </c>
      <c r="AJ245" s="18" t="str">
        <f t="shared" si="302"/>
        <v>阙丽萍</v>
      </c>
      <c r="AK245" s="26">
        <f t="shared" si="338"/>
        <v>1.8</v>
      </c>
      <c r="AL245" s="18" t="str">
        <f t="shared" si="303"/>
        <v>李希</v>
      </c>
      <c r="AM245" s="26">
        <f t="shared" si="339"/>
        <v>0</v>
      </c>
      <c r="AN245" s="18" t="str">
        <f t="shared" si="304"/>
        <v>达娃央初</v>
      </c>
      <c r="AO245" s="26">
        <f t="shared" si="358"/>
        <v>0</v>
      </c>
      <c r="AP245" s="18" t="str">
        <f t="shared" si="305"/>
        <v>兰阿布</v>
      </c>
      <c r="AQ245" s="26">
        <f t="shared" si="359"/>
        <v>0</v>
      </c>
      <c r="AR245" s="18" t="str">
        <f t="shared" si="306"/>
        <v>陈文惠</v>
      </c>
      <c r="AS245" s="26">
        <f t="shared" si="360"/>
        <v>0</v>
      </c>
      <c r="AT245" s="18" t="str">
        <f t="shared" si="307"/>
        <v>卢祥</v>
      </c>
      <c r="AU245" s="26">
        <f t="shared" si="361"/>
        <v>0</v>
      </c>
      <c r="AV245" s="18" t="str">
        <f t="shared" si="308"/>
        <v>6</v>
      </c>
      <c r="AW245" s="18" t="str">
        <f t="shared" si="309"/>
        <v>阙丽萍</v>
      </c>
      <c r="AX245" s="26">
        <f t="shared" si="340"/>
        <v>2.6999999999999997</v>
      </c>
      <c r="AY245" s="18" t="str">
        <f t="shared" si="310"/>
        <v>李希</v>
      </c>
      <c r="AZ245" s="26">
        <f t="shared" si="281"/>
        <v>0</v>
      </c>
      <c r="BA245" s="18" t="str">
        <f t="shared" si="311"/>
        <v>谢斌</v>
      </c>
      <c r="BB245" s="26">
        <f t="shared" si="362"/>
        <v>0</v>
      </c>
      <c r="BC245" s="18" t="str">
        <f t="shared" si="312"/>
        <v>高贵勇</v>
      </c>
      <c r="BD245" s="26">
        <f t="shared" si="363"/>
        <v>0</v>
      </c>
      <c r="BE245" s="18" t="str">
        <f t="shared" si="313"/>
        <v>陈文惠</v>
      </c>
      <c r="BF245" s="26">
        <f t="shared" si="364"/>
        <v>0</v>
      </c>
      <c r="BG245" s="18" t="str">
        <f t="shared" si="314"/>
        <v>卢祥</v>
      </c>
      <c r="BH245" s="26">
        <f t="shared" si="365"/>
        <v>0</v>
      </c>
      <c r="BI245" s="18">
        <f t="shared" si="315"/>
        <v>6</v>
      </c>
      <c r="BJ245" s="18" t="str">
        <f t="shared" si="316"/>
        <v>阙丽萍</v>
      </c>
      <c r="BK245" s="26">
        <f t="shared" si="341"/>
        <v>2.6999999999999997</v>
      </c>
      <c r="BL245" s="18" t="str">
        <f t="shared" si="317"/>
        <v>李希</v>
      </c>
      <c r="BM245" s="26">
        <f t="shared" si="282"/>
        <v>0</v>
      </c>
      <c r="BN245" s="18" t="str">
        <f t="shared" si="318"/>
        <v>达娃央初</v>
      </c>
      <c r="BO245" s="26">
        <f t="shared" si="366"/>
        <v>0</v>
      </c>
      <c r="BP245" s="18" t="str">
        <f t="shared" si="319"/>
        <v>高贵勇</v>
      </c>
      <c r="BQ245" s="26">
        <f t="shared" si="367"/>
        <v>0</v>
      </c>
      <c r="BR245" s="18" t="str">
        <f t="shared" si="320"/>
        <v>陈文惠</v>
      </c>
      <c r="BS245" s="26">
        <f t="shared" si="368"/>
        <v>0</v>
      </c>
      <c r="BT245" s="18" t="str">
        <f t="shared" si="321"/>
        <v>卢祥</v>
      </c>
      <c r="BU245" s="26">
        <f t="shared" si="369"/>
        <v>0</v>
      </c>
      <c r="BV245" s="18">
        <f t="shared" si="322"/>
        <v>6</v>
      </c>
      <c r="BW245" s="18" t="str">
        <f t="shared" si="323"/>
        <v>阙丽萍</v>
      </c>
      <c r="BX245" s="26">
        <f t="shared" si="342"/>
        <v>4.5</v>
      </c>
      <c r="BY245" s="18" t="str">
        <f t="shared" si="324"/>
        <v>李希</v>
      </c>
      <c r="BZ245" s="26">
        <f t="shared" si="343"/>
        <v>0</v>
      </c>
      <c r="CA245" s="18" t="str">
        <f t="shared" si="325"/>
        <v>兰卡布尺</v>
      </c>
      <c r="CB245" s="26">
        <f t="shared" si="344"/>
        <v>0</v>
      </c>
      <c r="CC245" s="18" t="str">
        <f t="shared" si="326"/>
        <v>高贵勇</v>
      </c>
      <c r="CD245" s="26">
        <f t="shared" si="345"/>
        <v>0</v>
      </c>
      <c r="CE245" s="18" t="str">
        <f t="shared" si="327"/>
        <v>陈文惠</v>
      </c>
      <c r="CF245" s="26">
        <f t="shared" si="346"/>
        <v>0</v>
      </c>
      <c r="CG245" s="18" t="str">
        <f t="shared" si="328"/>
        <v>杨建</v>
      </c>
      <c r="CH245" s="26">
        <f t="shared" si="347"/>
        <v>0</v>
      </c>
      <c r="CI245" s="18">
        <f t="shared" si="329"/>
        <v>6</v>
      </c>
      <c r="CJ245" s="18" t="str">
        <f t="shared" si="330"/>
        <v>阙丽萍</v>
      </c>
      <c r="CK245" s="26">
        <f t="shared" si="348"/>
        <v>4.5</v>
      </c>
      <c r="CL245" s="18" t="str">
        <f t="shared" si="331"/>
        <v>李希</v>
      </c>
      <c r="CM245" s="26">
        <f t="shared" si="349"/>
        <v>0</v>
      </c>
      <c r="CN245" s="18" t="str">
        <f t="shared" si="332"/>
        <v>兰卡布尺</v>
      </c>
      <c r="CO245" s="26">
        <f t="shared" si="350"/>
        <v>0</v>
      </c>
      <c r="CP245" s="18" t="str">
        <f t="shared" si="333"/>
        <v>高贵勇</v>
      </c>
      <c r="CQ245" s="26">
        <f t="shared" si="351"/>
        <v>0</v>
      </c>
      <c r="CR245" s="18" t="str">
        <f t="shared" si="334"/>
        <v>杨建</v>
      </c>
      <c r="CS245" s="26">
        <f t="shared" si="352"/>
        <v>0</v>
      </c>
      <c r="CT245" s="18" t="str">
        <f t="shared" si="335"/>
        <v>杨建</v>
      </c>
      <c r="CU245" s="26">
        <f t="shared" si="353"/>
        <v>0</v>
      </c>
    </row>
    <row r="246" spans="1:99" s="2" customFormat="1" ht="15.75">
      <c r="A246" s="42" t="s">
        <v>210</v>
      </c>
      <c r="B246" s="40" t="s">
        <v>138</v>
      </c>
      <c r="C246" s="59" t="s">
        <v>44</v>
      </c>
      <c r="D246" s="9" t="s">
        <v>8</v>
      </c>
      <c r="E246" s="8" t="str">
        <f t="shared" si="283"/>
        <v/>
      </c>
      <c r="F246" s="9" t="str">
        <f t="shared" si="284"/>
        <v/>
      </c>
      <c r="G246" s="10" t="str">
        <f t="shared" si="285"/>
        <v/>
      </c>
      <c r="H246" s="10">
        <f t="shared" si="286"/>
        <v>92</v>
      </c>
      <c r="I246" s="10">
        <f t="shared" si="287"/>
        <v>57</v>
      </c>
      <c r="J246" s="10">
        <f t="shared" si="288"/>
        <v>57</v>
      </c>
      <c r="K246" s="16">
        <f t="shared" si="289"/>
        <v>25</v>
      </c>
      <c r="L246" s="10">
        <f t="shared" si="290"/>
        <v>41</v>
      </c>
      <c r="M246" s="10">
        <f t="shared" si="291"/>
        <v>46.5</v>
      </c>
      <c r="N246" s="10">
        <f t="shared" si="292"/>
        <v>391</v>
      </c>
      <c r="O246" s="17" t="str">
        <f t="shared" si="293"/>
        <v/>
      </c>
      <c r="P246" s="18">
        <f>IF($D246="理科",IF(AND($N246&gt;=分数线!$C$2,$H246&gt;=分数线!$D$2),36,IF($H246&gt;=分数线!$D$2,18,0)),IF($D246="文科",IF(AND($N246&gt;=分数线!$C$3,$H246&gt;=分数线!$D$3),36,IF($H246&gt;=分数线!$D$3,18,0))))</f>
        <v>0</v>
      </c>
      <c r="Q246" s="18">
        <f>IF($D246="理科",IF(AND($N246&gt;=分数线!$C$2,I246&gt;=分数线!$E$2),36,IF(I246&gt;=分数线!$E$2,18,0)),IF($D246="文科",IF(AND($N246&gt;=分数线!$C$3,I246&gt;=分数线!$E$3),36,IF(I246&gt;=分数线!$E$3,18,0))))</f>
        <v>0</v>
      </c>
      <c r="R246" s="18">
        <f>IF($D246="理科",IF(AND($N246&gt;=分数线!$C$2,J246&gt;=分数线!$F$2),36,IF(J246&gt;=分数线!$F$2,18,0)),IF($D246="文科",IF(AND($N246&gt;=分数线!$C$3,J246&gt;=分数线!$F$3),36,IF(J246&gt;=分数线!$F$3,18,0))))</f>
        <v>0</v>
      </c>
      <c r="S246" s="18">
        <f>IF($D246="理科",IF(AND($N246&gt;=分数线!$C$2,K246&gt;=分数线!$G$2),36,IF(K246&gt;=分数线!$G$2,18,0)),IF($D246="文科",IF(AND($N246&gt;=分数线!$C$3,K246&gt;=分数线!$G$3),36,IF(K246&gt;=分数线!$G$3,18,0))))</f>
        <v>0</v>
      </c>
      <c r="T246" s="18">
        <f>IF($D246="理科",IF(AND($N246&gt;=分数线!$C$2,L246&gt;=分数线!$H$2),36,IF(L246&gt;=分数线!$H$2,18,0)),IF($D246="文科",IF(AND($N246&gt;=分数线!$C$3,L246&gt;=分数线!$H$3),36,IF(L246&gt;=分数线!$H$3,18,0))))</f>
        <v>0</v>
      </c>
      <c r="U246" s="18">
        <f>IF($D246="理科",IF(AND($N246&gt;=分数线!$C$2,M246&gt;=分数线!$I$2),36,IF(M246&gt;=分数线!$I$2,18,0)),IF($D246="文科",IF(AND($N246&gt;=分数线!$C$3,M246&gt;=分数线!$I$3),36,IF(M246&gt;=分数线!$I$3,18,0))))</f>
        <v>0</v>
      </c>
      <c r="V246" s="18">
        <f t="shared" si="294"/>
        <v>6</v>
      </c>
      <c r="W246" s="18" t="str">
        <f t="shared" si="295"/>
        <v>阙丽萍</v>
      </c>
      <c r="X246" s="26">
        <f t="shared" si="336"/>
        <v>0</v>
      </c>
      <c r="Y246" s="18" t="str">
        <f t="shared" si="296"/>
        <v>李希</v>
      </c>
      <c r="Z246" s="26">
        <f t="shared" si="337"/>
        <v>0</v>
      </c>
      <c r="AA246" s="18" t="str">
        <f t="shared" si="297"/>
        <v>达娃央初</v>
      </c>
      <c r="AB246" s="26">
        <f t="shared" si="354"/>
        <v>0</v>
      </c>
      <c r="AC246" s="18" t="str">
        <f t="shared" si="298"/>
        <v>兰阿布</v>
      </c>
      <c r="AD246" s="26">
        <f t="shared" si="355"/>
        <v>0</v>
      </c>
      <c r="AE246" s="18" t="str">
        <f t="shared" si="299"/>
        <v>陈文惠</v>
      </c>
      <c r="AF246" s="26">
        <f t="shared" si="356"/>
        <v>0</v>
      </c>
      <c r="AG246" s="18" t="str">
        <f t="shared" si="300"/>
        <v>卢祥</v>
      </c>
      <c r="AH246" s="26">
        <f t="shared" si="357"/>
        <v>0</v>
      </c>
      <c r="AI246" s="18" t="str">
        <f t="shared" si="301"/>
        <v>6</v>
      </c>
      <c r="AJ246" s="18" t="str">
        <f t="shared" si="302"/>
        <v>阙丽萍</v>
      </c>
      <c r="AK246" s="26">
        <f t="shared" si="338"/>
        <v>0</v>
      </c>
      <c r="AL246" s="18" t="str">
        <f t="shared" si="303"/>
        <v>李希</v>
      </c>
      <c r="AM246" s="26">
        <f t="shared" si="339"/>
        <v>0</v>
      </c>
      <c r="AN246" s="18" t="str">
        <f t="shared" si="304"/>
        <v>达娃央初</v>
      </c>
      <c r="AO246" s="26">
        <f t="shared" si="358"/>
        <v>0</v>
      </c>
      <c r="AP246" s="18" t="str">
        <f t="shared" si="305"/>
        <v>兰阿布</v>
      </c>
      <c r="AQ246" s="26">
        <f t="shared" si="359"/>
        <v>0</v>
      </c>
      <c r="AR246" s="18" t="str">
        <f t="shared" si="306"/>
        <v>陈文惠</v>
      </c>
      <c r="AS246" s="26">
        <f t="shared" si="360"/>
        <v>0</v>
      </c>
      <c r="AT246" s="18" t="str">
        <f t="shared" si="307"/>
        <v>卢祥</v>
      </c>
      <c r="AU246" s="26">
        <f t="shared" si="361"/>
        <v>0</v>
      </c>
      <c r="AV246" s="18" t="str">
        <f t="shared" si="308"/>
        <v>6</v>
      </c>
      <c r="AW246" s="18" t="str">
        <f t="shared" si="309"/>
        <v>阙丽萍</v>
      </c>
      <c r="AX246" s="26">
        <f t="shared" si="340"/>
        <v>0</v>
      </c>
      <c r="AY246" s="18" t="str">
        <f t="shared" si="310"/>
        <v>李希</v>
      </c>
      <c r="AZ246" s="26">
        <f t="shared" si="281"/>
        <v>0</v>
      </c>
      <c r="BA246" s="18" t="str">
        <f t="shared" si="311"/>
        <v>谢斌</v>
      </c>
      <c r="BB246" s="26">
        <f t="shared" si="362"/>
        <v>0</v>
      </c>
      <c r="BC246" s="18" t="str">
        <f t="shared" si="312"/>
        <v>高贵勇</v>
      </c>
      <c r="BD246" s="26">
        <f t="shared" si="363"/>
        <v>0</v>
      </c>
      <c r="BE246" s="18" t="str">
        <f t="shared" si="313"/>
        <v>陈文惠</v>
      </c>
      <c r="BF246" s="26">
        <f t="shared" si="364"/>
        <v>0</v>
      </c>
      <c r="BG246" s="18" t="str">
        <f t="shared" si="314"/>
        <v>卢祥</v>
      </c>
      <c r="BH246" s="26">
        <f t="shared" si="365"/>
        <v>0</v>
      </c>
      <c r="BI246" s="18">
        <f t="shared" si="315"/>
        <v>6</v>
      </c>
      <c r="BJ246" s="18" t="str">
        <f t="shared" si="316"/>
        <v>阙丽萍</v>
      </c>
      <c r="BK246" s="26">
        <f t="shared" si="341"/>
        <v>0</v>
      </c>
      <c r="BL246" s="18" t="str">
        <f t="shared" si="317"/>
        <v>李希</v>
      </c>
      <c r="BM246" s="26">
        <f t="shared" si="282"/>
        <v>0</v>
      </c>
      <c r="BN246" s="18" t="str">
        <f t="shared" si="318"/>
        <v>达娃央初</v>
      </c>
      <c r="BO246" s="26">
        <f t="shared" si="366"/>
        <v>0</v>
      </c>
      <c r="BP246" s="18" t="str">
        <f t="shared" si="319"/>
        <v>高贵勇</v>
      </c>
      <c r="BQ246" s="26">
        <f t="shared" si="367"/>
        <v>0</v>
      </c>
      <c r="BR246" s="18" t="str">
        <f t="shared" si="320"/>
        <v>陈文惠</v>
      </c>
      <c r="BS246" s="26">
        <f t="shared" si="368"/>
        <v>0</v>
      </c>
      <c r="BT246" s="18" t="str">
        <f t="shared" si="321"/>
        <v>卢祥</v>
      </c>
      <c r="BU246" s="26">
        <f t="shared" si="369"/>
        <v>0</v>
      </c>
      <c r="BV246" s="18" t="e">
        <f t="shared" si="322"/>
        <v>#N/A</v>
      </c>
      <c r="BW246" s="18" t="e">
        <f t="shared" si="323"/>
        <v>#N/A</v>
      </c>
      <c r="BX246" s="26">
        <f t="shared" si="342"/>
        <v>0</v>
      </c>
      <c r="BY246" s="18" t="e">
        <f t="shared" si="324"/>
        <v>#N/A</v>
      </c>
      <c r="BZ246" s="26">
        <f t="shared" si="343"/>
        <v>0</v>
      </c>
      <c r="CA246" s="18" t="str">
        <f t="shared" si="325"/>
        <v>兰卡布尺</v>
      </c>
      <c r="CB246" s="26">
        <f t="shared" si="344"/>
        <v>0</v>
      </c>
      <c r="CC246" s="18" t="e">
        <f t="shared" si="326"/>
        <v>#N/A</v>
      </c>
      <c r="CD246" s="26">
        <f t="shared" si="345"/>
        <v>0</v>
      </c>
      <c r="CE246" s="18" t="e">
        <f t="shared" si="327"/>
        <v>#N/A</v>
      </c>
      <c r="CF246" s="26">
        <f t="shared" si="346"/>
        <v>0</v>
      </c>
      <c r="CG246" s="18" t="e">
        <f t="shared" si="328"/>
        <v>#N/A</v>
      </c>
      <c r="CH246" s="26">
        <f t="shared" si="347"/>
        <v>0</v>
      </c>
      <c r="CI246" s="18">
        <f t="shared" si="329"/>
        <v>6</v>
      </c>
      <c r="CJ246" s="18" t="str">
        <f t="shared" si="330"/>
        <v>阙丽萍</v>
      </c>
      <c r="CK246" s="26">
        <f t="shared" si="348"/>
        <v>0</v>
      </c>
      <c r="CL246" s="18" t="str">
        <f t="shared" si="331"/>
        <v>李希</v>
      </c>
      <c r="CM246" s="26">
        <f t="shared" si="349"/>
        <v>0</v>
      </c>
      <c r="CN246" s="18" t="str">
        <f t="shared" si="332"/>
        <v>兰卡布尺</v>
      </c>
      <c r="CO246" s="26">
        <f t="shared" si="350"/>
        <v>0</v>
      </c>
      <c r="CP246" s="18" t="str">
        <f t="shared" si="333"/>
        <v>高贵勇</v>
      </c>
      <c r="CQ246" s="26">
        <f t="shared" si="351"/>
        <v>0</v>
      </c>
      <c r="CR246" s="18" t="str">
        <f t="shared" si="334"/>
        <v>杨建</v>
      </c>
      <c r="CS246" s="26">
        <f t="shared" si="352"/>
        <v>0</v>
      </c>
      <c r="CT246" s="18" t="str">
        <f t="shared" si="335"/>
        <v>杨建</v>
      </c>
      <c r="CU246" s="26">
        <f t="shared" si="353"/>
        <v>0</v>
      </c>
    </row>
    <row r="247" spans="1:99" s="2" customFormat="1" ht="15.75">
      <c r="A247" s="42" t="s">
        <v>48</v>
      </c>
      <c r="B247" s="40" t="s">
        <v>422</v>
      </c>
      <c r="C247" s="59" t="s">
        <v>44</v>
      </c>
      <c r="D247" s="9" t="s">
        <v>8</v>
      </c>
      <c r="E247" s="8" t="str">
        <f t="shared" si="283"/>
        <v/>
      </c>
      <c r="F247" s="9" t="str">
        <f t="shared" si="284"/>
        <v/>
      </c>
      <c r="G247" s="10" t="str">
        <f t="shared" si="285"/>
        <v/>
      </c>
      <c r="H247" s="10">
        <f t="shared" si="286"/>
        <v>82</v>
      </c>
      <c r="I247" s="10">
        <f t="shared" si="287"/>
        <v>82</v>
      </c>
      <c r="J247" s="10">
        <f t="shared" si="288"/>
        <v>67</v>
      </c>
      <c r="K247" s="16">
        <f t="shared" si="289"/>
        <v>57.5</v>
      </c>
      <c r="L247" s="10">
        <f t="shared" si="290"/>
        <v>49</v>
      </c>
      <c r="M247" s="10">
        <f t="shared" si="291"/>
        <v>53.5</v>
      </c>
      <c r="N247" s="10">
        <f t="shared" si="292"/>
        <v>391</v>
      </c>
      <c r="O247" s="17" t="str">
        <f t="shared" si="293"/>
        <v/>
      </c>
      <c r="P247" s="18">
        <f>IF($D247="理科",IF(AND($N247&gt;=分数线!$C$2,$H247&gt;=分数线!$D$2),36,IF($H247&gt;=分数线!$D$2,18,0)),IF($D247="文科",IF(AND($N247&gt;=分数线!$C$3,$H247&gt;=分数线!$D$3),36,IF($H247&gt;=分数线!$D$3,18,0))))</f>
        <v>0</v>
      </c>
      <c r="Q247" s="18">
        <f>IF($D247="理科",IF(AND($N247&gt;=分数线!$C$2,I247&gt;=分数线!$E$2),36,IF(I247&gt;=分数线!$E$2,18,0)),IF($D247="文科",IF(AND($N247&gt;=分数线!$C$3,I247&gt;=分数线!$E$3),36,IF(I247&gt;=分数线!$E$3,18,0))))</f>
        <v>18</v>
      </c>
      <c r="R247" s="18">
        <f>IF($D247="理科",IF(AND($N247&gt;=分数线!$C$2,J247&gt;=分数线!$F$2),36,IF(J247&gt;=分数线!$F$2,18,0)),IF($D247="文科",IF(AND($N247&gt;=分数线!$C$3,J247&gt;=分数线!$F$3),36,IF(J247&gt;=分数线!$F$3,18,0))))</f>
        <v>0</v>
      </c>
      <c r="S247" s="18">
        <f>IF($D247="理科",IF(AND($N247&gt;=分数线!$C$2,K247&gt;=分数线!$G$2),36,IF(K247&gt;=分数线!$G$2,18,0)),IF($D247="文科",IF(AND($N247&gt;=分数线!$C$3,K247&gt;=分数线!$G$3),36,IF(K247&gt;=分数线!$G$3,18,0))))</f>
        <v>18</v>
      </c>
      <c r="T247" s="18">
        <f>IF($D247="理科",IF(AND($N247&gt;=分数线!$C$2,L247&gt;=分数线!$H$2),36,IF(L247&gt;=分数线!$H$2,18,0)),IF($D247="文科",IF(AND($N247&gt;=分数线!$C$3,L247&gt;=分数线!$H$3),36,IF(L247&gt;=分数线!$H$3,18,0))))</f>
        <v>0</v>
      </c>
      <c r="U247" s="18">
        <f>IF($D247="理科",IF(AND($N247&gt;=分数线!$C$2,M247&gt;=分数线!$I$2),36,IF(M247&gt;=分数线!$I$2,18,0)),IF($D247="文科",IF(AND($N247&gt;=分数线!$C$3,M247&gt;=分数线!$I$3),36,IF(M247&gt;=分数线!$I$3,18,0))))</f>
        <v>0</v>
      </c>
      <c r="V247" s="18">
        <f t="shared" si="294"/>
        <v>1</v>
      </c>
      <c r="W247" s="18" t="str">
        <f t="shared" si="295"/>
        <v>叶屏</v>
      </c>
      <c r="X247" s="26">
        <f t="shared" si="336"/>
        <v>0</v>
      </c>
      <c r="Y247" s="18" t="str">
        <f t="shared" si="296"/>
        <v>余玉红</v>
      </c>
      <c r="Z247" s="26">
        <f t="shared" si="337"/>
        <v>1.8</v>
      </c>
      <c r="AA247" s="18" t="str">
        <f t="shared" si="297"/>
        <v>胡昌燕</v>
      </c>
      <c r="AB247" s="26">
        <f t="shared" si="354"/>
        <v>0</v>
      </c>
      <c r="AC247" s="18" t="e">
        <f t="shared" si="298"/>
        <v>#N/A</v>
      </c>
      <c r="AD247" s="26">
        <f t="shared" si="355"/>
        <v>1.8</v>
      </c>
      <c r="AE247" s="18" t="e">
        <f t="shared" si="299"/>
        <v>#N/A</v>
      </c>
      <c r="AF247" s="26">
        <f t="shared" si="356"/>
        <v>0</v>
      </c>
      <c r="AG247" s="18" t="e">
        <f t="shared" si="300"/>
        <v>#N/A</v>
      </c>
      <c r="AH247" s="26">
        <f t="shared" si="357"/>
        <v>0</v>
      </c>
      <c r="AI247" s="18" t="e">
        <f t="shared" si="301"/>
        <v>#N/A</v>
      </c>
      <c r="AJ247" s="18" t="e">
        <f t="shared" si="302"/>
        <v>#N/A</v>
      </c>
      <c r="AK247" s="26">
        <f t="shared" si="338"/>
        <v>0</v>
      </c>
      <c r="AL247" s="18" t="e">
        <f t="shared" si="303"/>
        <v>#N/A</v>
      </c>
      <c r="AM247" s="26">
        <f t="shared" si="339"/>
        <v>1.8</v>
      </c>
      <c r="AN247" s="18" t="e">
        <f t="shared" si="304"/>
        <v>#N/A</v>
      </c>
      <c r="AO247" s="26">
        <f t="shared" si="358"/>
        <v>0</v>
      </c>
      <c r="AP247" s="18" t="e">
        <f t="shared" si="305"/>
        <v>#N/A</v>
      </c>
      <c r="AQ247" s="26">
        <f t="shared" si="359"/>
        <v>1.8</v>
      </c>
      <c r="AR247" s="18" t="e">
        <f t="shared" si="306"/>
        <v>#N/A</v>
      </c>
      <c r="AS247" s="26">
        <f t="shared" si="360"/>
        <v>0</v>
      </c>
      <c r="AT247" s="18" t="e">
        <f t="shared" si="307"/>
        <v>#N/A</v>
      </c>
      <c r="AU247" s="26">
        <f t="shared" si="361"/>
        <v>0</v>
      </c>
      <c r="AV247" s="18" t="str">
        <f t="shared" si="308"/>
        <v>11</v>
      </c>
      <c r="AW247" s="18" t="str">
        <f t="shared" si="309"/>
        <v>张玉婷</v>
      </c>
      <c r="AX247" s="26">
        <f t="shared" si="340"/>
        <v>0</v>
      </c>
      <c r="AY247" s="18" t="str">
        <f t="shared" si="310"/>
        <v>胡付松</v>
      </c>
      <c r="AZ247" s="26">
        <f t="shared" si="281"/>
        <v>2.6999999999999997</v>
      </c>
      <c r="BA247" s="18" t="str">
        <f t="shared" si="311"/>
        <v>程长寿</v>
      </c>
      <c r="BB247" s="26">
        <f t="shared" si="362"/>
        <v>0</v>
      </c>
      <c r="BC247" s="18" t="str">
        <f t="shared" si="312"/>
        <v>郑永朝</v>
      </c>
      <c r="BD247" s="26">
        <f t="shared" si="363"/>
        <v>2.7</v>
      </c>
      <c r="BE247" s="18" t="str">
        <f t="shared" si="313"/>
        <v>叶仁群</v>
      </c>
      <c r="BF247" s="26">
        <f t="shared" si="364"/>
        <v>0</v>
      </c>
      <c r="BG247" s="18" t="str">
        <f t="shared" si="314"/>
        <v>杨建</v>
      </c>
      <c r="BH247" s="26">
        <f t="shared" si="365"/>
        <v>0</v>
      </c>
      <c r="BI247" s="18">
        <f t="shared" si="315"/>
        <v>11</v>
      </c>
      <c r="BJ247" s="18" t="str">
        <f t="shared" si="316"/>
        <v>张玉婷</v>
      </c>
      <c r="BK247" s="26">
        <f t="shared" si="341"/>
        <v>0</v>
      </c>
      <c r="BL247" s="18" t="str">
        <f t="shared" si="317"/>
        <v>胡付松</v>
      </c>
      <c r="BM247" s="26">
        <f t="shared" si="282"/>
        <v>2.6999999999999997</v>
      </c>
      <c r="BN247" s="18" t="str">
        <f t="shared" si="318"/>
        <v>程长寿</v>
      </c>
      <c r="BO247" s="26">
        <f t="shared" si="366"/>
        <v>0</v>
      </c>
      <c r="BP247" s="18" t="str">
        <f t="shared" si="319"/>
        <v>郑永朝</v>
      </c>
      <c r="BQ247" s="26">
        <f t="shared" si="367"/>
        <v>2.7</v>
      </c>
      <c r="BR247" s="18" t="str">
        <f t="shared" si="320"/>
        <v>叶仁群</v>
      </c>
      <c r="BS247" s="26">
        <f t="shared" si="368"/>
        <v>0</v>
      </c>
      <c r="BT247" s="18" t="str">
        <f t="shared" si="321"/>
        <v>田友米</v>
      </c>
      <c r="BU247" s="26">
        <f t="shared" si="369"/>
        <v>0</v>
      </c>
      <c r="BV247" s="18">
        <f t="shared" si="322"/>
        <v>11</v>
      </c>
      <c r="BW247" s="18" t="str">
        <f t="shared" si="323"/>
        <v>张玉婷</v>
      </c>
      <c r="BX247" s="26">
        <f t="shared" si="342"/>
        <v>0</v>
      </c>
      <c r="BY247" s="18" t="str">
        <f t="shared" si="324"/>
        <v>胡付松</v>
      </c>
      <c r="BZ247" s="26">
        <f t="shared" si="343"/>
        <v>4.5</v>
      </c>
      <c r="CA247" s="18" t="str">
        <f t="shared" si="325"/>
        <v>程长寿</v>
      </c>
      <c r="CB247" s="26">
        <f t="shared" si="344"/>
        <v>0</v>
      </c>
      <c r="CC247" s="18" t="str">
        <f t="shared" si="326"/>
        <v>王友春</v>
      </c>
      <c r="CD247" s="26">
        <f t="shared" si="345"/>
        <v>4.5</v>
      </c>
      <c r="CE247" s="18" t="str">
        <f t="shared" si="327"/>
        <v>叶仁群</v>
      </c>
      <c r="CF247" s="26">
        <f t="shared" si="346"/>
        <v>0</v>
      </c>
      <c r="CG247" s="18" t="str">
        <f t="shared" si="328"/>
        <v>田友米</v>
      </c>
      <c r="CH247" s="26">
        <f t="shared" si="347"/>
        <v>0</v>
      </c>
      <c r="CI247" s="18">
        <f t="shared" si="329"/>
        <v>11</v>
      </c>
      <c r="CJ247" s="18" t="str">
        <f t="shared" si="330"/>
        <v>张玉婷</v>
      </c>
      <c r="CK247" s="26">
        <f t="shared" si="348"/>
        <v>0</v>
      </c>
      <c r="CL247" s="18" t="str">
        <f t="shared" si="331"/>
        <v>胡付松</v>
      </c>
      <c r="CM247" s="26">
        <f t="shared" si="349"/>
        <v>4.5</v>
      </c>
      <c r="CN247" s="18" t="str">
        <f t="shared" si="332"/>
        <v>程长寿</v>
      </c>
      <c r="CO247" s="26">
        <f t="shared" si="350"/>
        <v>0</v>
      </c>
      <c r="CP247" s="18" t="str">
        <f t="shared" si="333"/>
        <v>王友春</v>
      </c>
      <c r="CQ247" s="26">
        <f t="shared" si="351"/>
        <v>4.5</v>
      </c>
      <c r="CR247" s="18" t="str">
        <f t="shared" si="334"/>
        <v>叶仁群</v>
      </c>
      <c r="CS247" s="26">
        <f t="shared" si="352"/>
        <v>0</v>
      </c>
      <c r="CT247" s="18" t="str">
        <f t="shared" si="335"/>
        <v>田友米</v>
      </c>
      <c r="CU247" s="26">
        <f t="shared" si="353"/>
        <v>0</v>
      </c>
    </row>
    <row r="248" spans="1:99" s="2" customFormat="1" ht="15.75">
      <c r="A248" s="42" t="s">
        <v>973</v>
      </c>
      <c r="B248" s="40" t="s">
        <v>423</v>
      </c>
      <c r="C248" s="59" t="s">
        <v>44</v>
      </c>
      <c r="D248" s="9" t="s">
        <v>8</v>
      </c>
      <c r="E248" s="8" t="str">
        <f t="shared" si="283"/>
        <v/>
      </c>
      <c r="F248" s="9" t="str">
        <f t="shared" si="284"/>
        <v/>
      </c>
      <c r="G248" s="10" t="str">
        <f t="shared" si="285"/>
        <v/>
      </c>
      <c r="H248" s="10">
        <f t="shared" si="286"/>
        <v>90</v>
      </c>
      <c r="I248" s="10">
        <f t="shared" si="287"/>
        <v>77</v>
      </c>
      <c r="J248" s="10">
        <f t="shared" si="288"/>
        <v>62</v>
      </c>
      <c r="K248" s="16">
        <f t="shared" si="289"/>
        <v>33</v>
      </c>
      <c r="L248" s="10">
        <f t="shared" si="290"/>
        <v>69</v>
      </c>
      <c r="M248" s="10">
        <f t="shared" si="291"/>
        <v>58</v>
      </c>
      <c r="N248" s="10">
        <f t="shared" si="292"/>
        <v>389</v>
      </c>
      <c r="O248" s="17" t="str">
        <f t="shared" si="293"/>
        <v/>
      </c>
      <c r="P248" s="18">
        <f>IF($D248="理科",IF(AND($N248&gt;=分数线!$C$2,$H248&gt;=分数线!$D$2),36,IF($H248&gt;=分数线!$D$2,18,0)),IF($D248="文科",IF(AND($N248&gt;=分数线!$C$3,$H248&gt;=分数线!$D$3),36,IF($H248&gt;=分数线!$D$3,18,0))))</f>
        <v>0</v>
      </c>
      <c r="Q248" s="18">
        <f>IF($D248="理科",IF(AND($N248&gt;=分数线!$C$2,I248&gt;=分数线!$E$2),36,IF(I248&gt;=分数线!$E$2,18,0)),IF($D248="文科",IF(AND($N248&gt;=分数线!$C$3,I248&gt;=分数线!$E$3),36,IF(I248&gt;=分数线!$E$3,18,0))))</f>
        <v>18</v>
      </c>
      <c r="R248" s="18">
        <f>IF($D248="理科",IF(AND($N248&gt;=分数线!$C$2,J248&gt;=分数线!$F$2),36,IF(J248&gt;=分数线!$F$2,18,0)),IF($D248="文科",IF(AND($N248&gt;=分数线!$C$3,J248&gt;=分数线!$F$3),36,IF(J248&gt;=分数线!$F$3,18,0))))</f>
        <v>0</v>
      </c>
      <c r="S248" s="18">
        <f>IF($D248="理科",IF(AND($N248&gt;=分数线!$C$2,K248&gt;=分数线!$G$2),36,IF(K248&gt;=分数线!$G$2,18,0)),IF($D248="文科",IF(AND($N248&gt;=分数线!$C$3,K248&gt;=分数线!$G$3),36,IF(K248&gt;=分数线!$G$3,18,0))))</f>
        <v>0</v>
      </c>
      <c r="T248" s="18">
        <f>IF($D248="理科",IF(AND($N248&gt;=分数线!$C$2,L248&gt;=分数线!$H$2),36,IF(L248&gt;=分数线!$H$2,18,0)),IF($D248="文科",IF(AND($N248&gt;=分数线!$C$3,L248&gt;=分数线!$H$3),36,IF(L248&gt;=分数线!$H$3,18,0))))</f>
        <v>18</v>
      </c>
      <c r="U248" s="18">
        <f>IF($D248="理科",IF(AND($N248&gt;=分数线!$C$2,M248&gt;=分数线!$I$2),36,IF(M248&gt;=分数线!$I$2,18,0)),IF($D248="文科",IF(AND($N248&gt;=分数线!$C$3,M248&gt;=分数线!$I$3),36,IF(M248&gt;=分数线!$I$3,18,0))))</f>
        <v>0</v>
      </c>
      <c r="V248" s="18">
        <f t="shared" si="294"/>
        <v>4</v>
      </c>
      <c r="W248" s="18" t="str">
        <f t="shared" si="295"/>
        <v>朱霞</v>
      </c>
      <c r="X248" s="26">
        <f t="shared" si="336"/>
        <v>0</v>
      </c>
      <c r="Y248" s="18" t="str">
        <f t="shared" si="296"/>
        <v>李乔军</v>
      </c>
      <c r="Z248" s="26">
        <f t="shared" si="337"/>
        <v>1.8</v>
      </c>
      <c r="AA248" s="18" t="str">
        <f t="shared" si="297"/>
        <v>向翠琳</v>
      </c>
      <c r="AB248" s="26">
        <f t="shared" si="354"/>
        <v>0</v>
      </c>
      <c r="AC248" s="18" t="str">
        <f t="shared" si="298"/>
        <v>王志强</v>
      </c>
      <c r="AD248" s="26">
        <f t="shared" si="355"/>
        <v>0</v>
      </c>
      <c r="AE248" s="18" t="str">
        <f t="shared" si="299"/>
        <v>郑富全</v>
      </c>
      <c r="AF248" s="26">
        <f t="shared" si="356"/>
        <v>1.8</v>
      </c>
      <c r="AG248" s="18" t="str">
        <f t="shared" si="300"/>
        <v>卢祥</v>
      </c>
      <c r="AH248" s="26">
        <f t="shared" si="357"/>
        <v>0</v>
      </c>
      <c r="AI248" s="18" t="str">
        <f t="shared" si="301"/>
        <v>9</v>
      </c>
      <c r="AJ248" s="18" t="str">
        <f t="shared" si="302"/>
        <v>张玉婷</v>
      </c>
      <c r="AK248" s="26">
        <f t="shared" si="338"/>
        <v>0</v>
      </c>
      <c r="AL248" s="18" t="str">
        <f t="shared" si="303"/>
        <v>周军</v>
      </c>
      <c r="AM248" s="26">
        <f t="shared" si="339"/>
        <v>1.8</v>
      </c>
      <c r="AN248" s="18" t="str">
        <f t="shared" si="304"/>
        <v>程长寿</v>
      </c>
      <c r="AO248" s="26">
        <f t="shared" si="358"/>
        <v>0</v>
      </c>
      <c r="AP248" s="18" t="str">
        <f t="shared" si="305"/>
        <v>王志强</v>
      </c>
      <c r="AQ248" s="26">
        <f t="shared" si="359"/>
        <v>0</v>
      </c>
      <c r="AR248" s="18" t="str">
        <f t="shared" si="306"/>
        <v>郑富全</v>
      </c>
      <c r="AS248" s="26">
        <f t="shared" si="360"/>
        <v>1.8</v>
      </c>
      <c r="AT248" s="18" t="str">
        <f t="shared" si="307"/>
        <v>卢祥</v>
      </c>
      <c r="AU248" s="26">
        <f t="shared" si="361"/>
        <v>0</v>
      </c>
      <c r="AV248" s="18" t="str">
        <f t="shared" si="308"/>
        <v>9</v>
      </c>
      <c r="AW248" s="18" t="str">
        <f t="shared" si="309"/>
        <v>张玉婷</v>
      </c>
      <c r="AX248" s="26">
        <f t="shared" si="340"/>
        <v>0</v>
      </c>
      <c r="AY248" s="18" t="str">
        <f t="shared" si="310"/>
        <v>周军</v>
      </c>
      <c r="AZ248" s="26">
        <f t="shared" si="281"/>
        <v>2.6999999999999997</v>
      </c>
      <c r="BA248" s="18" t="str">
        <f t="shared" si="311"/>
        <v>廖云虹</v>
      </c>
      <c r="BB248" s="26">
        <f t="shared" si="362"/>
        <v>0</v>
      </c>
      <c r="BC248" s="18" t="str">
        <f t="shared" si="312"/>
        <v>郑永朝</v>
      </c>
      <c r="BD248" s="26">
        <f t="shared" si="363"/>
        <v>0</v>
      </c>
      <c r="BE248" s="18" t="str">
        <f t="shared" si="313"/>
        <v>郑富全</v>
      </c>
      <c r="BF248" s="26">
        <f t="shared" si="364"/>
        <v>2.7</v>
      </c>
      <c r="BG248" s="18" t="str">
        <f t="shared" si="314"/>
        <v>卢祥</v>
      </c>
      <c r="BH248" s="26">
        <f t="shared" si="365"/>
        <v>0</v>
      </c>
      <c r="BI248" s="18">
        <f t="shared" si="315"/>
        <v>9</v>
      </c>
      <c r="BJ248" s="18" t="str">
        <f t="shared" si="316"/>
        <v>张玉婷</v>
      </c>
      <c r="BK248" s="26">
        <f t="shared" si="341"/>
        <v>0</v>
      </c>
      <c r="BL248" s="18" t="str">
        <f t="shared" si="317"/>
        <v>黄金华</v>
      </c>
      <c r="BM248" s="26">
        <f t="shared" si="282"/>
        <v>2.6999999999999997</v>
      </c>
      <c r="BN248" s="18" t="str">
        <f t="shared" si="318"/>
        <v>廖云虹</v>
      </c>
      <c r="BO248" s="26">
        <f t="shared" si="366"/>
        <v>0</v>
      </c>
      <c r="BP248" s="18" t="str">
        <f t="shared" si="319"/>
        <v>王玉强</v>
      </c>
      <c r="BQ248" s="26">
        <f t="shared" si="367"/>
        <v>0</v>
      </c>
      <c r="BR248" s="18" t="str">
        <f t="shared" si="320"/>
        <v>郑富全</v>
      </c>
      <c r="BS248" s="26">
        <f t="shared" si="368"/>
        <v>2.7</v>
      </c>
      <c r="BT248" s="18" t="str">
        <f t="shared" si="321"/>
        <v>卢祥</v>
      </c>
      <c r="BU248" s="26">
        <f t="shared" si="369"/>
        <v>0</v>
      </c>
      <c r="BV248" s="18">
        <f t="shared" si="322"/>
        <v>9</v>
      </c>
      <c r="BW248" s="18" t="str">
        <f t="shared" si="323"/>
        <v>张玉婷</v>
      </c>
      <c r="BX248" s="26">
        <f t="shared" si="342"/>
        <v>0</v>
      </c>
      <c r="BY248" s="18" t="str">
        <f t="shared" si="324"/>
        <v>黄金华</v>
      </c>
      <c r="BZ248" s="26">
        <f t="shared" si="343"/>
        <v>4.5</v>
      </c>
      <c r="CA248" s="18" t="str">
        <f t="shared" si="325"/>
        <v>廖云虹</v>
      </c>
      <c r="CB248" s="26">
        <f t="shared" si="344"/>
        <v>0</v>
      </c>
      <c r="CC248" s="18" t="str">
        <f t="shared" si="326"/>
        <v>高贵勇</v>
      </c>
      <c r="CD248" s="26">
        <f t="shared" si="345"/>
        <v>0</v>
      </c>
      <c r="CE248" s="18" t="str">
        <f t="shared" si="327"/>
        <v>刘厚江</v>
      </c>
      <c r="CF248" s="26">
        <f t="shared" si="346"/>
        <v>4.5</v>
      </c>
      <c r="CG248" s="18" t="str">
        <f t="shared" si="328"/>
        <v>卢祥</v>
      </c>
      <c r="CH248" s="26">
        <f t="shared" si="347"/>
        <v>0</v>
      </c>
      <c r="CI248" s="18">
        <f t="shared" si="329"/>
        <v>9</v>
      </c>
      <c r="CJ248" s="18" t="str">
        <f t="shared" si="330"/>
        <v>张玉婷</v>
      </c>
      <c r="CK248" s="26">
        <f t="shared" si="348"/>
        <v>0</v>
      </c>
      <c r="CL248" s="18" t="str">
        <f t="shared" si="331"/>
        <v>黄金华</v>
      </c>
      <c r="CM248" s="26">
        <f t="shared" si="349"/>
        <v>4.5</v>
      </c>
      <c r="CN248" s="18" t="str">
        <f t="shared" si="332"/>
        <v>廖云虹</v>
      </c>
      <c r="CO248" s="26">
        <f t="shared" si="350"/>
        <v>0</v>
      </c>
      <c r="CP248" s="18" t="str">
        <f t="shared" si="333"/>
        <v>高贵勇</v>
      </c>
      <c r="CQ248" s="26">
        <f t="shared" si="351"/>
        <v>0</v>
      </c>
      <c r="CR248" s="18" t="str">
        <f t="shared" si="334"/>
        <v>刘厚江</v>
      </c>
      <c r="CS248" s="26">
        <f t="shared" si="352"/>
        <v>4.5</v>
      </c>
      <c r="CT248" s="18" t="str">
        <f t="shared" si="335"/>
        <v>卢祥</v>
      </c>
      <c r="CU248" s="26">
        <f t="shared" si="353"/>
        <v>0</v>
      </c>
    </row>
    <row r="249" spans="1:99" s="2" customFormat="1" ht="15.75">
      <c r="A249" s="42" t="s">
        <v>974</v>
      </c>
      <c r="B249" s="40" t="s">
        <v>424</v>
      </c>
      <c r="C249" s="59" t="s">
        <v>44</v>
      </c>
      <c r="D249" s="9" t="s">
        <v>8</v>
      </c>
      <c r="E249" s="8" t="str">
        <f t="shared" si="283"/>
        <v/>
      </c>
      <c r="F249" s="9">
        <f t="shared" si="284"/>
        <v>0.8</v>
      </c>
      <c r="G249" s="10" t="str">
        <f t="shared" si="285"/>
        <v/>
      </c>
      <c r="H249" s="10">
        <f t="shared" si="286"/>
        <v>98</v>
      </c>
      <c r="I249" s="10">
        <f t="shared" si="287"/>
        <v>46</v>
      </c>
      <c r="J249" s="10">
        <f t="shared" si="288"/>
        <v>100</v>
      </c>
      <c r="K249" s="16">
        <f t="shared" si="289"/>
        <v>40.5</v>
      </c>
      <c r="L249" s="10">
        <f t="shared" si="290"/>
        <v>49</v>
      </c>
      <c r="M249" s="10">
        <f t="shared" si="291"/>
        <v>55</v>
      </c>
      <c r="N249" s="10">
        <f t="shared" si="292"/>
        <v>389</v>
      </c>
      <c r="O249" s="17" t="str">
        <f t="shared" si="293"/>
        <v/>
      </c>
      <c r="P249" s="18">
        <f>IF($D249="理科",IF(AND($N249&gt;=分数线!$C$2,$H249&gt;=分数线!$D$2),36,IF($H249&gt;=分数线!$D$2,18,0)),IF($D249="文科",IF(AND($N249&gt;=分数线!$C$3,$H249&gt;=分数线!$D$3),36,IF($H249&gt;=分数线!$D$3,18,0))))</f>
        <v>0</v>
      </c>
      <c r="Q249" s="18">
        <f>IF($D249="理科",IF(AND($N249&gt;=分数线!$C$2,I249&gt;=分数线!$E$2),36,IF(I249&gt;=分数线!$E$2,18,0)),IF($D249="文科",IF(AND($N249&gt;=分数线!$C$3,I249&gt;=分数线!$E$3),36,IF(I249&gt;=分数线!$E$3,18,0))))</f>
        <v>0</v>
      </c>
      <c r="R249" s="18">
        <f>IF($D249="理科",IF(AND($N249&gt;=分数线!$C$2,J249&gt;=分数线!$F$2),36,IF(J249&gt;=分数线!$F$2,18,0)),IF($D249="文科",IF(AND($N249&gt;=分数线!$C$3,J249&gt;=分数线!$F$3),36,IF(J249&gt;=分数线!$F$3,18,0))))</f>
        <v>18</v>
      </c>
      <c r="S249" s="18">
        <f>IF($D249="理科",IF(AND($N249&gt;=分数线!$C$2,K249&gt;=分数线!$G$2),36,IF(K249&gt;=分数线!$G$2,18,0)),IF($D249="文科",IF(AND($N249&gt;=分数线!$C$3,K249&gt;=分数线!$G$3),36,IF(K249&gt;=分数线!$G$3,18,0))))</f>
        <v>0</v>
      </c>
      <c r="T249" s="18">
        <f>IF($D249="理科",IF(AND($N249&gt;=分数线!$C$2,L249&gt;=分数线!$H$2),36,IF(L249&gt;=分数线!$H$2,18,0)),IF($D249="文科",IF(AND($N249&gt;=分数线!$C$3,L249&gt;=分数线!$H$3),36,IF(L249&gt;=分数线!$H$3,18,0))))</f>
        <v>0</v>
      </c>
      <c r="U249" s="18">
        <f>IF($D249="理科",IF(AND($N249&gt;=分数线!$C$2,M249&gt;=分数线!$I$2),36,IF(M249&gt;=分数线!$I$2,18,0)),IF($D249="文科",IF(AND($N249&gt;=分数线!$C$3,M249&gt;=分数线!$I$3),36,IF(M249&gt;=分数线!$I$3,18,0))))</f>
        <v>0</v>
      </c>
      <c r="V249" s="18">
        <f t="shared" si="294"/>
        <v>10</v>
      </c>
      <c r="W249" s="18" t="str">
        <f t="shared" si="295"/>
        <v>向美娟</v>
      </c>
      <c r="X249" s="26">
        <f t="shared" si="336"/>
        <v>0</v>
      </c>
      <c r="Y249" s="18" t="str">
        <f t="shared" si="296"/>
        <v>徐万雄</v>
      </c>
      <c r="Z249" s="26">
        <f t="shared" si="337"/>
        <v>0</v>
      </c>
      <c r="AA249" s="18" t="str">
        <f t="shared" si="297"/>
        <v>聂艳梅</v>
      </c>
      <c r="AB249" s="26">
        <f t="shared" si="354"/>
        <v>1.8</v>
      </c>
      <c r="AC249" s="18" t="str">
        <f t="shared" si="298"/>
        <v>郑永朝</v>
      </c>
      <c r="AD249" s="26">
        <f t="shared" si="355"/>
        <v>0</v>
      </c>
      <c r="AE249" s="18" t="str">
        <f t="shared" si="299"/>
        <v>陈文惠</v>
      </c>
      <c r="AF249" s="26">
        <f t="shared" si="356"/>
        <v>0</v>
      </c>
      <c r="AG249" s="18" t="str">
        <f t="shared" si="300"/>
        <v>田友米</v>
      </c>
      <c r="AH249" s="26">
        <f t="shared" si="357"/>
        <v>0</v>
      </c>
      <c r="AI249" s="18" t="str">
        <f t="shared" si="301"/>
        <v>10</v>
      </c>
      <c r="AJ249" s="18" t="str">
        <f t="shared" si="302"/>
        <v>向美娟</v>
      </c>
      <c r="AK249" s="26">
        <f t="shared" si="338"/>
        <v>0</v>
      </c>
      <c r="AL249" s="18" t="str">
        <f t="shared" si="303"/>
        <v>徐万雄</v>
      </c>
      <c r="AM249" s="26">
        <f t="shared" si="339"/>
        <v>0</v>
      </c>
      <c r="AN249" s="18" t="str">
        <f t="shared" si="304"/>
        <v>聂艳梅</v>
      </c>
      <c r="AO249" s="26">
        <f t="shared" si="358"/>
        <v>1.8</v>
      </c>
      <c r="AP249" s="18" t="str">
        <f t="shared" si="305"/>
        <v>郑永朝</v>
      </c>
      <c r="AQ249" s="26">
        <f t="shared" si="359"/>
        <v>0</v>
      </c>
      <c r="AR249" s="18" t="str">
        <f t="shared" si="306"/>
        <v>陈文惠</v>
      </c>
      <c r="AS249" s="26">
        <f t="shared" si="360"/>
        <v>0</v>
      </c>
      <c r="AT249" s="18" t="str">
        <f t="shared" si="307"/>
        <v>田友米</v>
      </c>
      <c r="AU249" s="26">
        <f t="shared" si="361"/>
        <v>0</v>
      </c>
      <c r="AV249" s="18" t="str">
        <f t="shared" si="308"/>
        <v>10</v>
      </c>
      <c r="AW249" s="18" t="str">
        <f t="shared" si="309"/>
        <v>向美娟</v>
      </c>
      <c r="AX249" s="26">
        <f t="shared" si="340"/>
        <v>0</v>
      </c>
      <c r="AY249" s="18" t="str">
        <f t="shared" si="310"/>
        <v>徐万雄</v>
      </c>
      <c r="AZ249" s="26">
        <f t="shared" si="281"/>
        <v>0</v>
      </c>
      <c r="BA249" s="18" t="str">
        <f t="shared" si="311"/>
        <v>赵顺诚</v>
      </c>
      <c r="BB249" s="26">
        <f t="shared" si="362"/>
        <v>2.7</v>
      </c>
      <c r="BC249" s="18" t="str">
        <f t="shared" si="312"/>
        <v>王玉强</v>
      </c>
      <c r="BD249" s="26">
        <f t="shared" si="363"/>
        <v>0</v>
      </c>
      <c r="BE249" s="18" t="str">
        <f t="shared" si="313"/>
        <v>陈文惠</v>
      </c>
      <c r="BF249" s="26">
        <f t="shared" si="364"/>
        <v>0</v>
      </c>
      <c r="BG249" s="18" t="str">
        <f t="shared" si="314"/>
        <v>田友米</v>
      </c>
      <c r="BH249" s="26">
        <f t="shared" si="365"/>
        <v>0</v>
      </c>
      <c r="BI249" s="18">
        <f t="shared" si="315"/>
        <v>10</v>
      </c>
      <c r="BJ249" s="18" t="str">
        <f t="shared" si="316"/>
        <v>向美娟</v>
      </c>
      <c r="BK249" s="26">
        <f t="shared" si="341"/>
        <v>0</v>
      </c>
      <c r="BL249" s="18" t="str">
        <f t="shared" si="317"/>
        <v>徐万雄</v>
      </c>
      <c r="BM249" s="26">
        <f t="shared" si="282"/>
        <v>0</v>
      </c>
      <c r="BN249" s="18" t="str">
        <f t="shared" si="318"/>
        <v>赵顺诚</v>
      </c>
      <c r="BO249" s="26">
        <f t="shared" si="366"/>
        <v>2.7</v>
      </c>
      <c r="BP249" s="18" t="str">
        <f t="shared" si="319"/>
        <v>郑永朝</v>
      </c>
      <c r="BQ249" s="26">
        <f t="shared" si="367"/>
        <v>0</v>
      </c>
      <c r="BR249" s="18" t="str">
        <f t="shared" si="320"/>
        <v>陈文惠</v>
      </c>
      <c r="BS249" s="26">
        <f t="shared" si="368"/>
        <v>0</v>
      </c>
      <c r="BT249" s="18" t="str">
        <f t="shared" si="321"/>
        <v>田友米</v>
      </c>
      <c r="BU249" s="26">
        <f t="shared" si="369"/>
        <v>0</v>
      </c>
      <c r="BV249" s="18">
        <f t="shared" si="322"/>
        <v>10</v>
      </c>
      <c r="BW249" s="18" t="str">
        <f t="shared" si="323"/>
        <v>向美娟</v>
      </c>
      <c r="BX249" s="26">
        <f t="shared" si="342"/>
        <v>0</v>
      </c>
      <c r="BY249" s="18" t="str">
        <f t="shared" si="324"/>
        <v>潘勇</v>
      </c>
      <c r="BZ249" s="26">
        <f t="shared" si="343"/>
        <v>0</v>
      </c>
      <c r="CA249" s="18" t="str">
        <f t="shared" si="325"/>
        <v>赵顺诚</v>
      </c>
      <c r="CB249" s="26">
        <f t="shared" si="344"/>
        <v>4.5</v>
      </c>
      <c r="CC249" s="18" t="str">
        <f t="shared" si="326"/>
        <v>王友春</v>
      </c>
      <c r="CD249" s="26">
        <f t="shared" si="345"/>
        <v>0</v>
      </c>
      <c r="CE249" s="18" t="str">
        <f t="shared" si="327"/>
        <v>陈文惠</v>
      </c>
      <c r="CF249" s="26">
        <f t="shared" si="346"/>
        <v>0</v>
      </c>
      <c r="CG249" s="18" t="str">
        <f t="shared" si="328"/>
        <v>田友米</v>
      </c>
      <c r="CH249" s="26">
        <f t="shared" si="347"/>
        <v>0</v>
      </c>
      <c r="CI249" s="18">
        <f t="shared" si="329"/>
        <v>10</v>
      </c>
      <c r="CJ249" s="18" t="str">
        <f t="shared" si="330"/>
        <v>向美娟</v>
      </c>
      <c r="CK249" s="26">
        <f t="shared" si="348"/>
        <v>0</v>
      </c>
      <c r="CL249" s="18" t="str">
        <f t="shared" si="331"/>
        <v>潘勇</v>
      </c>
      <c r="CM249" s="26">
        <f t="shared" si="349"/>
        <v>0</v>
      </c>
      <c r="CN249" s="18" t="str">
        <f t="shared" si="332"/>
        <v>赵顺诚</v>
      </c>
      <c r="CO249" s="26">
        <f t="shared" si="350"/>
        <v>4.5</v>
      </c>
      <c r="CP249" s="18" t="str">
        <f t="shared" si="333"/>
        <v>王友春</v>
      </c>
      <c r="CQ249" s="26">
        <f t="shared" si="351"/>
        <v>0</v>
      </c>
      <c r="CR249" s="18" t="str">
        <f t="shared" si="334"/>
        <v>陈文惠</v>
      </c>
      <c r="CS249" s="26">
        <f t="shared" si="352"/>
        <v>0</v>
      </c>
      <c r="CT249" s="18" t="str">
        <f t="shared" si="335"/>
        <v>田友米</v>
      </c>
      <c r="CU249" s="26">
        <f t="shared" si="353"/>
        <v>0</v>
      </c>
    </row>
    <row r="250" spans="1:99" s="2" customFormat="1" ht="15.75">
      <c r="A250" s="42" t="s">
        <v>142</v>
      </c>
      <c r="B250" s="40" t="s">
        <v>425</v>
      </c>
      <c r="C250" s="59" t="s">
        <v>44</v>
      </c>
      <c r="D250" s="9" t="s">
        <v>8</v>
      </c>
      <c r="E250" s="8" t="str">
        <f t="shared" si="283"/>
        <v/>
      </c>
      <c r="F250" s="9" t="str">
        <f t="shared" si="284"/>
        <v/>
      </c>
      <c r="G250" s="10" t="str">
        <f t="shared" si="285"/>
        <v/>
      </c>
      <c r="H250" s="10">
        <f t="shared" si="286"/>
        <v>77</v>
      </c>
      <c r="I250" s="10">
        <f t="shared" si="287"/>
        <v>48</v>
      </c>
      <c r="J250" s="10">
        <f t="shared" si="288"/>
        <v>94</v>
      </c>
      <c r="K250" s="16">
        <f t="shared" si="289"/>
        <v>57</v>
      </c>
      <c r="L250" s="10">
        <f t="shared" si="290"/>
        <v>53.5</v>
      </c>
      <c r="M250" s="10">
        <f t="shared" si="291"/>
        <v>58</v>
      </c>
      <c r="N250" s="10">
        <f t="shared" si="292"/>
        <v>388</v>
      </c>
      <c r="O250" s="17" t="str">
        <f t="shared" si="293"/>
        <v/>
      </c>
      <c r="P250" s="18">
        <f>IF($D250="理科",IF(AND($N250&gt;=分数线!$C$2,$H250&gt;=分数线!$D$2),36,IF($H250&gt;=分数线!$D$2,18,0)),IF($D250="文科",IF(AND($N250&gt;=分数线!$C$3,$H250&gt;=分数线!$D$3),36,IF($H250&gt;=分数线!$D$3,18,0))))</f>
        <v>0</v>
      </c>
      <c r="Q250" s="18">
        <f>IF($D250="理科",IF(AND($N250&gt;=分数线!$C$2,I250&gt;=分数线!$E$2),36,IF(I250&gt;=分数线!$E$2,18,0)),IF($D250="文科",IF(AND($N250&gt;=分数线!$C$3,I250&gt;=分数线!$E$3),36,IF(I250&gt;=分数线!$E$3,18,0))))</f>
        <v>0</v>
      </c>
      <c r="R250" s="18">
        <f>IF($D250="理科",IF(AND($N250&gt;=分数线!$C$2,J250&gt;=分数线!$F$2),36,IF(J250&gt;=分数线!$F$2,18,0)),IF($D250="文科",IF(AND($N250&gt;=分数线!$C$3,J250&gt;=分数线!$F$3),36,IF(J250&gt;=分数线!$F$3,18,0))))</f>
        <v>18</v>
      </c>
      <c r="S250" s="18">
        <f>IF($D250="理科",IF(AND($N250&gt;=分数线!$C$2,K250&gt;=分数线!$G$2),36,IF(K250&gt;=分数线!$G$2,18,0)),IF($D250="文科",IF(AND($N250&gt;=分数线!$C$3,K250&gt;=分数线!$G$3),36,IF(K250&gt;=分数线!$G$3,18,0))))</f>
        <v>18</v>
      </c>
      <c r="T250" s="18">
        <f>IF($D250="理科",IF(AND($N250&gt;=分数线!$C$2,L250&gt;=分数线!$H$2),36,IF(L250&gt;=分数线!$H$2,18,0)),IF($D250="文科",IF(AND($N250&gt;=分数线!$C$3,L250&gt;=分数线!$H$3),36,IF(L250&gt;=分数线!$H$3,18,0))))</f>
        <v>0</v>
      </c>
      <c r="U250" s="18">
        <f>IF($D250="理科",IF(AND($N250&gt;=分数线!$C$2,M250&gt;=分数线!$I$2),36,IF(M250&gt;=分数线!$I$2,18,0)),IF($D250="文科",IF(AND($N250&gt;=分数线!$C$3,M250&gt;=分数线!$I$3),36,IF(M250&gt;=分数线!$I$3,18,0))))</f>
        <v>0</v>
      </c>
      <c r="V250" s="18">
        <f t="shared" si="294"/>
        <v>5</v>
      </c>
      <c r="W250" s="18" t="str">
        <f t="shared" si="295"/>
        <v>叶屏</v>
      </c>
      <c r="X250" s="26">
        <f t="shared" si="336"/>
        <v>0</v>
      </c>
      <c r="Y250" s="18" t="str">
        <f t="shared" si="296"/>
        <v>李希</v>
      </c>
      <c r="Z250" s="26">
        <f t="shared" si="337"/>
        <v>0</v>
      </c>
      <c r="AA250" s="18" t="str">
        <f t="shared" si="297"/>
        <v>达娃央初</v>
      </c>
      <c r="AB250" s="26">
        <f t="shared" si="354"/>
        <v>1.8</v>
      </c>
      <c r="AC250" s="18" t="str">
        <f t="shared" si="298"/>
        <v>王志强</v>
      </c>
      <c r="AD250" s="26">
        <f t="shared" si="355"/>
        <v>1.8</v>
      </c>
      <c r="AE250" s="18" t="str">
        <f t="shared" si="299"/>
        <v>郑富全</v>
      </c>
      <c r="AF250" s="26">
        <f t="shared" si="356"/>
        <v>0</v>
      </c>
      <c r="AG250" s="18" t="str">
        <f t="shared" si="300"/>
        <v>卢祥</v>
      </c>
      <c r="AH250" s="26">
        <f t="shared" si="357"/>
        <v>0</v>
      </c>
      <c r="AI250" s="18" t="str">
        <f t="shared" si="301"/>
        <v>9</v>
      </c>
      <c r="AJ250" s="18" t="str">
        <f t="shared" si="302"/>
        <v>张玉婷</v>
      </c>
      <c r="AK250" s="26">
        <f t="shared" si="338"/>
        <v>0</v>
      </c>
      <c r="AL250" s="18" t="str">
        <f t="shared" si="303"/>
        <v>周军</v>
      </c>
      <c r="AM250" s="26">
        <f t="shared" si="339"/>
        <v>0</v>
      </c>
      <c r="AN250" s="18" t="str">
        <f t="shared" si="304"/>
        <v>程长寿</v>
      </c>
      <c r="AO250" s="26">
        <f t="shared" si="358"/>
        <v>1.8</v>
      </c>
      <c r="AP250" s="18" t="str">
        <f t="shared" si="305"/>
        <v>王志强</v>
      </c>
      <c r="AQ250" s="26">
        <f t="shared" si="359"/>
        <v>1.8</v>
      </c>
      <c r="AR250" s="18" t="str">
        <f t="shared" si="306"/>
        <v>郑富全</v>
      </c>
      <c r="AS250" s="26">
        <f t="shared" si="360"/>
        <v>0</v>
      </c>
      <c r="AT250" s="18" t="str">
        <f t="shared" si="307"/>
        <v>卢祥</v>
      </c>
      <c r="AU250" s="26">
        <f t="shared" si="361"/>
        <v>0</v>
      </c>
      <c r="AV250" s="18" t="str">
        <f t="shared" si="308"/>
        <v>9</v>
      </c>
      <c r="AW250" s="18" t="str">
        <f t="shared" si="309"/>
        <v>张玉婷</v>
      </c>
      <c r="AX250" s="26">
        <f t="shared" si="340"/>
        <v>0</v>
      </c>
      <c r="AY250" s="18" t="str">
        <f t="shared" si="310"/>
        <v>周军</v>
      </c>
      <c r="AZ250" s="26">
        <f t="shared" si="281"/>
        <v>0</v>
      </c>
      <c r="BA250" s="18" t="str">
        <f t="shared" si="311"/>
        <v>廖云虹</v>
      </c>
      <c r="BB250" s="26">
        <f t="shared" si="362"/>
        <v>2.7</v>
      </c>
      <c r="BC250" s="18" t="str">
        <f t="shared" si="312"/>
        <v>郑永朝</v>
      </c>
      <c r="BD250" s="26">
        <f t="shared" si="363"/>
        <v>2.7</v>
      </c>
      <c r="BE250" s="18" t="str">
        <f t="shared" si="313"/>
        <v>郑富全</v>
      </c>
      <c r="BF250" s="26">
        <f t="shared" si="364"/>
        <v>0</v>
      </c>
      <c r="BG250" s="18" t="str">
        <f t="shared" si="314"/>
        <v>卢祥</v>
      </c>
      <c r="BH250" s="26">
        <f t="shared" si="365"/>
        <v>0</v>
      </c>
      <c r="BI250" s="18">
        <f t="shared" si="315"/>
        <v>9</v>
      </c>
      <c r="BJ250" s="18" t="str">
        <f t="shared" si="316"/>
        <v>张玉婷</v>
      </c>
      <c r="BK250" s="26">
        <f t="shared" si="341"/>
        <v>0</v>
      </c>
      <c r="BL250" s="18" t="str">
        <f t="shared" si="317"/>
        <v>黄金华</v>
      </c>
      <c r="BM250" s="26">
        <f t="shared" si="282"/>
        <v>0</v>
      </c>
      <c r="BN250" s="18" t="str">
        <f t="shared" si="318"/>
        <v>廖云虹</v>
      </c>
      <c r="BO250" s="26">
        <f t="shared" si="366"/>
        <v>2.7</v>
      </c>
      <c r="BP250" s="18" t="str">
        <f t="shared" si="319"/>
        <v>王玉强</v>
      </c>
      <c r="BQ250" s="26">
        <f t="shared" si="367"/>
        <v>2.7</v>
      </c>
      <c r="BR250" s="18" t="str">
        <f t="shared" si="320"/>
        <v>郑富全</v>
      </c>
      <c r="BS250" s="26">
        <f t="shared" si="368"/>
        <v>0</v>
      </c>
      <c r="BT250" s="18" t="str">
        <f t="shared" si="321"/>
        <v>卢祥</v>
      </c>
      <c r="BU250" s="26">
        <f t="shared" si="369"/>
        <v>0</v>
      </c>
      <c r="BV250" s="18">
        <f t="shared" si="322"/>
        <v>9</v>
      </c>
      <c r="BW250" s="18" t="str">
        <f t="shared" si="323"/>
        <v>张玉婷</v>
      </c>
      <c r="BX250" s="26">
        <f t="shared" si="342"/>
        <v>0</v>
      </c>
      <c r="BY250" s="18" t="str">
        <f t="shared" si="324"/>
        <v>黄金华</v>
      </c>
      <c r="BZ250" s="26">
        <f t="shared" si="343"/>
        <v>0</v>
      </c>
      <c r="CA250" s="18" t="str">
        <f t="shared" si="325"/>
        <v>廖云虹</v>
      </c>
      <c r="CB250" s="26">
        <f t="shared" si="344"/>
        <v>4.5</v>
      </c>
      <c r="CC250" s="18" t="str">
        <f t="shared" si="326"/>
        <v>高贵勇</v>
      </c>
      <c r="CD250" s="26">
        <f t="shared" si="345"/>
        <v>4.5</v>
      </c>
      <c r="CE250" s="18" t="str">
        <f t="shared" si="327"/>
        <v>刘厚江</v>
      </c>
      <c r="CF250" s="26">
        <f t="shared" si="346"/>
        <v>0</v>
      </c>
      <c r="CG250" s="18" t="str">
        <f t="shared" si="328"/>
        <v>卢祥</v>
      </c>
      <c r="CH250" s="26">
        <f t="shared" si="347"/>
        <v>0</v>
      </c>
      <c r="CI250" s="18">
        <f t="shared" si="329"/>
        <v>9</v>
      </c>
      <c r="CJ250" s="18" t="str">
        <f t="shared" si="330"/>
        <v>张玉婷</v>
      </c>
      <c r="CK250" s="26">
        <f t="shared" si="348"/>
        <v>0</v>
      </c>
      <c r="CL250" s="18" t="str">
        <f t="shared" si="331"/>
        <v>黄金华</v>
      </c>
      <c r="CM250" s="26">
        <f t="shared" si="349"/>
        <v>0</v>
      </c>
      <c r="CN250" s="18" t="str">
        <f t="shared" si="332"/>
        <v>廖云虹</v>
      </c>
      <c r="CO250" s="26">
        <f t="shared" si="350"/>
        <v>4.5</v>
      </c>
      <c r="CP250" s="18" t="str">
        <f t="shared" si="333"/>
        <v>高贵勇</v>
      </c>
      <c r="CQ250" s="26">
        <f t="shared" si="351"/>
        <v>4.5</v>
      </c>
      <c r="CR250" s="18" t="str">
        <f t="shared" si="334"/>
        <v>刘厚江</v>
      </c>
      <c r="CS250" s="26">
        <f t="shared" si="352"/>
        <v>0</v>
      </c>
      <c r="CT250" s="18" t="str">
        <f t="shared" si="335"/>
        <v>卢祥</v>
      </c>
      <c r="CU250" s="26">
        <f t="shared" si="353"/>
        <v>0</v>
      </c>
    </row>
    <row r="251" spans="1:99" s="2" customFormat="1" ht="15.75">
      <c r="A251" s="42" t="s">
        <v>975</v>
      </c>
      <c r="B251" s="40" t="s">
        <v>426</v>
      </c>
      <c r="C251" s="59" t="s">
        <v>44</v>
      </c>
      <c r="D251" s="9" t="s">
        <v>8</v>
      </c>
      <c r="E251" s="8" t="str">
        <f t="shared" si="283"/>
        <v/>
      </c>
      <c r="F251" s="9">
        <f t="shared" si="284"/>
        <v>0.8</v>
      </c>
      <c r="G251" s="10" t="str">
        <f t="shared" si="285"/>
        <v/>
      </c>
      <c r="H251" s="10">
        <f t="shared" si="286"/>
        <v>94</v>
      </c>
      <c r="I251" s="10">
        <f t="shared" si="287"/>
        <v>62</v>
      </c>
      <c r="J251" s="10">
        <f t="shared" si="288"/>
        <v>93</v>
      </c>
      <c r="K251" s="16">
        <f t="shared" si="289"/>
        <v>30</v>
      </c>
      <c r="L251" s="10">
        <f t="shared" si="290"/>
        <v>52.5</v>
      </c>
      <c r="M251" s="10">
        <f t="shared" si="291"/>
        <v>55.5</v>
      </c>
      <c r="N251" s="10">
        <f t="shared" si="292"/>
        <v>387</v>
      </c>
      <c r="O251" s="17" t="str">
        <f t="shared" si="293"/>
        <v/>
      </c>
      <c r="P251" s="18">
        <f>IF($D251="理科",IF(AND($N251&gt;=分数线!$C$2,$H251&gt;=分数线!$D$2),36,IF($H251&gt;=分数线!$D$2,18,0)),IF($D251="文科",IF(AND($N251&gt;=分数线!$C$3,$H251&gt;=分数线!$D$3),36,IF($H251&gt;=分数线!$D$3,18,0))))</f>
        <v>0</v>
      </c>
      <c r="Q251" s="18">
        <f>IF($D251="理科",IF(AND($N251&gt;=分数线!$C$2,I251&gt;=分数线!$E$2),36,IF(I251&gt;=分数线!$E$2,18,0)),IF($D251="文科",IF(AND($N251&gt;=分数线!$C$3,I251&gt;=分数线!$E$3),36,IF(I251&gt;=分数线!$E$3,18,0))))</f>
        <v>0</v>
      </c>
      <c r="R251" s="18">
        <f>IF($D251="理科",IF(AND($N251&gt;=分数线!$C$2,J251&gt;=分数线!$F$2),36,IF(J251&gt;=分数线!$F$2,18,0)),IF($D251="文科",IF(AND($N251&gt;=分数线!$C$3,J251&gt;=分数线!$F$3),36,IF(J251&gt;=分数线!$F$3,18,0))))</f>
        <v>18</v>
      </c>
      <c r="S251" s="18">
        <f>IF($D251="理科",IF(AND($N251&gt;=分数线!$C$2,K251&gt;=分数线!$G$2),36,IF(K251&gt;=分数线!$G$2,18,0)),IF($D251="文科",IF(AND($N251&gt;=分数线!$C$3,K251&gt;=分数线!$G$3),36,IF(K251&gt;=分数线!$G$3,18,0))))</f>
        <v>0</v>
      </c>
      <c r="T251" s="18">
        <f>IF($D251="理科",IF(AND($N251&gt;=分数线!$C$2,L251&gt;=分数线!$H$2),36,IF(L251&gt;=分数线!$H$2,18,0)),IF($D251="文科",IF(AND($N251&gt;=分数线!$C$3,L251&gt;=分数线!$H$3),36,IF(L251&gt;=分数线!$H$3,18,0))))</f>
        <v>0</v>
      </c>
      <c r="U251" s="18">
        <f>IF($D251="理科",IF(AND($N251&gt;=分数线!$C$2,M251&gt;=分数线!$I$2),36,IF(M251&gt;=分数线!$I$2,18,0)),IF($D251="文科",IF(AND($N251&gt;=分数线!$C$3,M251&gt;=分数线!$I$3),36,IF(M251&gt;=分数线!$I$3,18,0))))</f>
        <v>0</v>
      </c>
      <c r="V251" s="18">
        <f t="shared" si="294"/>
        <v>2</v>
      </c>
      <c r="W251" s="18" t="str">
        <f t="shared" si="295"/>
        <v>阙丽萍</v>
      </c>
      <c r="X251" s="26">
        <f t="shared" si="336"/>
        <v>0</v>
      </c>
      <c r="Y251" s="18" t="str">
        <f t="shared" si="296"/>
        <v>李乔军</v>
      </c>
      <c r="Z251" s="26">
        <f t="shared" si="337"/>
        <v>0</v>
      </c>
      <c r="AA251" s="18" t="str">
        <f t="shared" si="297"/>
        <v>赵顺诚</v>
      </c>
      <c r="AB251" s="26">
        <f t="shared" si="354"/>
        <v>1.8</v>
      </c>
      <c r="AC251" s="18" t="str">
        <f t="shared" si="298"/>
        <v>王志强</v>
      </c>
      <c r="AD251" s="26">
        <f t="shared" si="355"/>
        <v>0</v>
      </c>
      <c r="AE251" s="18" t="str">
        <f t="shared" si="299"/>
        <v>郑富全</v>
      </c>
      <c r="AF251" s="26">
        <f t="shared" si="356"/>
        <v>0</v>
      </c>
      <c r="AG251" s="18" t="str">
        <f t="shared" si="300"/>
        <v>卢祥</v>
      </c>
      <c r="AH251" s="26">
        <f t="shared" si="357"/>
        <v>0</v>
      </c>
      <c r="AI251" s="18" t="str">
        <f t="shared" si="301"/>
        <v>9</v>
      </c>
      <c r="AJ251" s="18" t="str">
        <f t="shared" si="302"/>
        <v>张玉婷</v>
      </c>
      <c r="AK251" s="26">
        <f t="shared" si="338"/>
        <v>0</v>
      </c>
      <c r="AL251" s="18" t="str">
        <f t="shared" si="303"/>
        <v>周军</v>
      </c>
      <c r="AM251" s="26">
        <f t="shared" si="339"/>
        <v>0</v>
      </c>
      <c r="AN251" s="18" t="str">
        <f t="shared" si="304"/>
        <v>程长寿</v>
      </c>
      <c r="AO251" s="26">
        <f t="shared" si="358"/>
        <v>1.8</v>
      </c>
      <c r="AP251" s="18" t="str">
        <f t="shared" si="305"/>
        <v>王志强</v>
      </c>
      <c r="AQ251" s="26">
        <f t="shared" si="359"/>
        <v>0</v>
      </c>
      <c r="AR251" s="18" t="str">
        <f t="shared" si="306"/>
        <v>郑富全</v>
      </c>
      <c r="AS251" s="26">
        <f t="shared" si="360"/>
        <v>0</v>
      </c>
      <c r="AT251" s="18" t="str">
        <f t="shared" si="307"/>
        <v>卢祥</v>
      </c>
      <c r="AU251" s="26">
        <f t="shared" si="361"/>
        <v>0</v>
      </c>
      <c r="AV251" s="18" t="str">
        <f t="shared" si="308"/>
        <v>9</v>
      </c>
      <c r="AW251" s="18" t="str">
        <f t="shared" si="309"/>
        <v>张玉婷</v>
      </c>
      <c r="AX251" s="26">
        <f t="shared" si="340"/>
        <v>0</v>
      </c>
      <c r="AY251" s="18" t="str">
        <f t="shared" si="310"/>
        <v>周军</v>
      </c>
      <c r="AZ251" s="26">
        <f t="shared" si="281"/>
        <v>0</v>
      </c>
      <c r="BA251" s="18" t="str">
        <f t="shared" si="311"/>
        <v>廖云虹</v>
      </c>
      <c r="BB251" s="26">
        <f t="shared" si="362"/>
        <v>2.7</v>
      </c>
      <c r="BC251" s="18" t="str">
        <f t="shared" si="312"/>
        <v>郑永朝</v>
      </c>
      <c r="BD251" s="26">
        <f t="shared" si="363"/>
        <v>0</v>
      </c>
      <c r="BE251" s="18" t="str">
        <f t="shared" si="313"/>
        <v>郑富全</v>
      </c>
      <c r="BF251" s="26">
        <f t="shared" si="364"/>
        <v>0</v>
      </c>
      <c r="BG251" s="18" t="str">
        <f t="shared" si="314"/>
        <v>卢祥</v>
      </c>
      <c r="BH251" s="26">
        <f t="shared" si="365"/>
        <v>0</v>
      </c>
      <c r="BI251" s="18">
        <f t="shared" si="315"/>
        <v>9</v>
      </c>
      <c r="BJ251" s="18" t="str">
        <f t="shared" si="316"/>
        <v>张玉婷</v>
      </c>
      <c r="BK251" s="26">
        <f t="shared" si="341"/>
        <v>0</v>
      </c>
      <c r="BL251" s="18" t="str">
        <f t="shared" si="317"/>
        <v>黄金华</v>
      </c>
      <c r="BM251" s="26">
        <f t="shared" si="282"/>
        <v>0</v>
      </c>
      <c r="BN251" s="18" t="str">
        <f t="shared" si="318"/>
        <v>廖云虹</v>
      </c>
      <c r="BO251" s="26">
        <f t="shared" si="366"/>
        <v>2.7</v>
      </c>
      <c r="BP251" s="18" t="str">
        <f t="shared" si="319"/>
        <v>王玉强</v>
      </c>
      <c r="BQ251" s="26">
        <f t="shared" si="367"/>
        <v>0</v>
      </c>
      <c r="BR251" s="18" t="str">
        <f t="shared" si="320"/>
        <v>郑富全</v>
      </c>
      <c r="BS251" s="26">
        <f t="shared" si="368"/>
        <v>0</v>
      </c>
      <c r="BT251" s="18" t="str">
        <f t="shared" si="321"/>
        <v>卢祥</v>
      </c>
      <c r="BU251" s="26">
        <f t="shared" si="369"/>
        <v>0</v>
      </c>
      <c r="BV251" s="18">
        <f t="shared" si="322"/>
        <v>9</v>
      </c>
      <c r="BW251" s="18" t="str">
        <f t="shared" si="323"/>
        <v>张玉婷</v>
      </c>
      <c r="BX251" s="26">
        <f t="shared" si="342"/>
        <v>0</v>
      </c>
      <c r="BY251" s="18" t="str">
        <f t="shared" si="324"/>
        <v>黄金华</v>
      </c>
      <c r="BZ251" s="26">
        <f t="shared" si="343"/>
        <v>0</v>
      </c>
      <c r="CA251" s="18" t="str">
        <f t="shared" si="325"/>
        <v>廖云虹</v>
      </c>
      <c r="CB251" s="26">
        <f t="shared" si="344"/>
        <v>4.5</v>
      </c>
      <c r="CC251" s="18" t="str">
        <f t="shared" si="326"/>
        <v>高贵勇</v>
      </c>
      <c r="CD251" s="26">
        <f t="shared" si="345"/>
        <v>0</v>
      </c>
      <c r="CE251" s="18" t="str">
        <f t="shared" si="327"/>
        <v>刘厚江</v>
      </c>
      <c r="CF251" s="26">
        <f t="shared" si="346"/>
        <v>0</v>
      </c>
      <c r="CG251" s="18" t="str">
        <f t="shared" si="328"/>
        <v>卢祥</v>
      </c>
      <c r="CH251" s="26">
        <f t="shared" si="347"/>
        <v>0</v>
      </c>
      <c r="CI251" s="18">
        <f t="shared" si="329"/>
        <v>9</v>
      </c>
      <c r="CJ251" s="18" t="str">
        <f t="shared" si="330"/>
        <v>张玉婷</v>
      </c>
      <c r="CK251" s="26">
        <f t="shared" si="348"/>
        <v>0</v>
      </c>
      <c r="CL251" s="18" t="str">
        <f t="shared" si="331"/>
        <v>黄金华</v>
      </c>
      <c r="CM251" s="26">
        <f t="shared" si="349"/>
        <v>0</v>
      </c>
      <c r="CN251" s="18" t="str">
        <f t="shared" si="332"/>
        <v>廖云虹</v>
      </c>
      <c r="CO251" s="26">
        <f t="shared" si="350"/>
        <v>4.5</v>
      </c>
      <c r="CP251" s="18" t="str">
        <f t="shared" si="333"/>
        <v>高贵勇</v>
      </c>
      <c r="CQ251" s="26">
        <f t="shared" si="351"/>
        <v>0</v>
      </c>
      <c r="CR251" s="18" t="str">
        <f t="shared" si="334"/>
        <v>刘厚江</v>
      </c>
      <c r="CS251" s="26">
        <f t="shared" si="352"/>
        <v>0</v>
      </c>
      <c r="CT251" s="18" t="str">
        <f t="shared" si="335"/>
        <v>卢祥</v>
      </c>
      <c r="CU251" s="26">
        <f t="shared" si="353"/>
        <v>0</v>
      </c>
    </row>
    <row r="252" spans="1:99" s="2" customFormat="1" ht="15.75">
      <c r="A252" s="42" t="s">
        <v>976</v>
      </c>
      <c r="B252" s="40" t="s">
        <v>427</v>
      </c>
      <c r="C252" s="59" t="s">
        <v>44</v>
      </c>
      <c r="D252" s="9" t="s">
        <v>8</v>
      </c>
      <c r="E252" s="8" t="str">
        <f t="shared" si="283"/>
        <v/>
      </c>
      <c r="F252" s="9">
        <f t="shared" si="284"/>
        <v>1</v>
      </c>
      <c r="G252" s="10" t="str">
        <f t="shared" si="285"/>
        <v/>
      </c>
      <c r="H252" s="10">
        <f t="shared" si="286"/>
        <v>104</v>
      </c>
      <c r="I252" s="10">
        <f t="shared" si="287"/>
        <v>74</v>
      </c>
      <c r="J252" s="10">
        <f t="shared" si="288"/>
        <v>59</v>
      </c>
      <c r="K252" s="16">
        <f t="shared" si="289"/>
        <v>36</v>
      </c>
      <c r="L252" s="10">
        <f t="shared" si="290"/>
        <v>44</v>
      </c>
      <c r="M252" s="10">
        <f t="shared" si="291"/>
        <v>67</v>
      </c>
      <c r="N252" s="10">
        <f t="shared" si="292"/>
        <v>384</v>
      </c>
      <c r="O252" s="17" t="str">
        <f t="shared" si="293"/>
        <v/>
      </c>
      <c r="P252" s="18">
        <f>IF($D252="理科",IF(AND($N252&gt;=分数线!$C$2,$H252&gt;=分数线!$D$2),36,IF($H252&gt;=分数线!$D$2,18,0)),IF($D252="文科",IF(AND($N252&gt;=分数线!$C$3,$H252&gt;=分数线!$D$3),36,IF($H252&gt;=分数线!$D$3,18,0))))</f>
        <v>18</v>
      </c>
      <c r="Q252" s="18">
        <f>IF($D252="理科",IF(AND($N252&gt;=分数线!$C$2,I252&gt;=分数线!$E$2),36,IF(I252&gt;=分数线!$E$2,18,0)),IF($D252="文科",IF(AND($N252&gt;=分数线!$C$3,I252&gt;=分数线!$E$3),36,IF(I252&gt;=分数线!$E$3,18,0))))</f>
        <v>18</v>
      </c>
      <c r="R252" s="18">
        <f>IF($D252="理科",IF(AND($N252&gt;=分数线!$C$2,J252&gt;=分数线!$F$2),36,IF(J252&gt;=分数线!$F$2,18,0)),IF($D252="文科",IF(AND($N252&gt;=分数线!$C$3,J252&gt;=分数线!$F$3),36,IF(J252&gt;=分数线!$F$3,18,0))))</f>
        <v>0</v>
      </c>
      <c r="S252" s="18">
        <f>IF($D252="理科",IF(AND($N252&gt;=分数线!$C$2,K252&gt;=分数线!$G$2),36,IF(K252&gt;=分数线!$G$2,18,0)),IF($D252="文科",IF(AND($N252&gt;=分数线!$C$3,K252&gt;=分数线!$G$3),36,IF(K252&gt;=分数线!$G$3,18,0))))</f>
        <v>0</v>
      </c>
      <c r="T252" s="18">
        <f>IF($D252="理科",IF(AND($N252&gt;=分数线!$C$2,L252&gt;=分数线!$H$2),36,IF(L252&gt;=分数线!$H$2,18,0)),IF($D252="文科",IF(AND($N252&gt;=分数线!$C$3,L252&gt;=分数线!$H$3),36,IF(L252&gt;=分数线!$H$3,18,0))))</f>
        <v>0</v>
      </c>
      <c r="U252" s="18">
        <f>IF($D252="理科",IF(AND($N252&gt;=分数线!$C$2,M252&gt;=分数线!$I$2),36,IF(M252&gt;=分数线!$I$2,18,0)),IF($D252="文科",IF(AND($N252&gt;=分数线!$C$3,M252&gt;=分数线!$I$3),36,IF(M252&gt;=分数线!$I$3,18,0))))</f>
        <v>18</v>
      </c>
      <c r="V252" s="18">
        <f t="shared" si="294"/>
        <v>10</v>
      </c>
      <c r="W252" s="18" t="str">
        <f t="shared" si="295"/>
        <v>向美娟</v>
      </c>
      <c r="X252" s="26">
        <f t="shared" si="336"/>
        <v>1.8</v>
      </c>
      <c r="Y252" s="18" t="str">
        <f t="shared" si="296"/>
        <v>徐万雄</v>
      </c>
      <c r="Z252" s="26">
        <f t="shared" si="337"/>
        <v>1.8</v>
      </c>
      <c r="AA252" s="18" t="str">
        <f t="shared" si="297"/>
        <v>向翠琳</v>
      </c>
      <c r="AB252" s="26">
        <f t="shared" si="354"/>
        <v>0</v>
      </c>
      <c r="AC252" s="18" t="str">
        <f t="shared" si="298"/>
        <v>郑永朝</v>
      </c>
      <c r="AD252" s="26">
        <f t="shared" si="355"/>
        <v>0</v>
      </c>
      <c r="AE252" s="18" t="str">
        <f t="shared" si="299"/>
        <v>陈文惠</v>
      </c>
      <c r="AF252" s="26">
        <f t="shared" si="356"/>
        <v>0</v>
      </c>
      <c r="AG252" s="18" t="str">
        <f t="shared" si="300"/>
        <v>田友米</v>
      </c>
      <c r="AH252" s="26">
        <f t="shared" si="357"/>
        <v>1.8</v>
      </c>
      <c r="AI252" s="18" t="str">
        <f t="shared" si="301"/>
        <v>10</v>
      </c>
      <c r="AJ252" s="18" t="str">
        <f t="shared" si="302"/>
        <v>向美娟</v>
      </c>
      <c r="AK252" s="26">
        <f t="shared" si="338"/>
        <v>1.8</v>
      </c>
      <c r="AL252" s="18" t="str">
        <f t="shared" si="303"/>
        <v>徐万雄</v>
      </c>
      <c r="AM252" s="26">
        <f t="shared" si="339"/>
        <v>1.8</v>
      </c>
      <c r="AN252" s="18" t="str">
        <f t="shared" si="304"/>
        <v>向翠琳</v>
      </c>
      <c r="AO252" s="26">
        <f t="shared" si="358"/>
        <v>0</v>
      </c>
      <c r="AP252" s="18" t="str">
        <f t="shared" si="305"/>
        <v>郑永朝</v>
      </c>
      <c r="AQ252" s="26">
        <f t="shared" si="359"/>
        <v>0</v>
      </c>
      <c r="AR252" s="18" t="str">
        <f t="shared" si="306"/>
        <v>陈文惠</v>
      </c>
      <c r="AS252" s="26">
        <f t="shared" si="360"/>
        <v>0</v>
      </c>
      <c r="AT252" s="18" t="str">
        <f t="shared" si="307"/>
        <v>田友米</v>
      </c>
      <c r="AU252" s="26">
        <f t="shared" si="361"/>
        <v>1.8</v>
      </c>
      <c r="AV252" s="18" t="str">
        <f t="shared" si="308"/>
        <v>10</v>
      </c>
      <c r="AW252" s="18" t="str">
        <f t="shared" si="309"/>
        <v>向美娟</v>
      </c>
      <c r="AX252" s="26">
        <f t="shared" si="340"/>
        <v>2.6999999999999997</v>
      </c>
      <c r="AY252" s="18" t="str">
        <f t="shared" si="310"/>
        <v>徐万雄</v>
      </c>
      <c r="AZ252" s="26">
        <f t="shared" si="281"/>
        <v>2.6999999999999997</v>
      </c>
      <c r="BA252" s="18" t="str">
        <f t="shared" si="311"/>
        <v>赵顺诚</v>
      </c>
      <c r="BB252" s="26">
        <f t="shared" si="362"/>
        <v>0</v>
      </c>
      <c r="BC252" s="18" t="str">
        <f t="shared" si="312"/>
        <v>王玉强</v>
      </c>
      <c r="BD252" s="26">
        <f t="shared" si="363"/>
        <v>0</v>
      </c>
      <c r="BE252" s="18" t="str">
        <f t="shared" si="313"/>
        <v>陈文惠</v>
      </c>
      <c r="BF252" s="26">
        <f t="shared" si="364"/>
        <v>0</v>
      </c>
      <c r="BG252" s="18" t="str">
        <f t="shared" si="314"/>
        <v>田友米</v>
      </c>
      <c r="BH252" s="26">
        <f t="shared" si="365"/>
        <v>2.7</v>
      </c>
      <c r="BI252" s="18">
        <f t="shared" si="315"/>
        <v>10</v>
      </c>
      <c r="BJ252" s="18" t="str">
        <f t="shared" si="316"/>
        <v>向美娟</v>
      </c>
      <c r="BK252" s="26">
        <f t="shared" si="341"/>
        <v>2.6999999999999997</v>
      </c>
      <c r="BL252" s="18" t="str">
        <f t="shared" si="317"/>
        <v>徐万雄</v>
      </c>
      <c r="BM252" s="26">
        <f t="shared" si="282"/>
        <v>2.6999999999999997</v>
      </c>
      <c r="BN252" s="18" t="str">
        <f t="shared" si="318"/>
        <v>赵顺诚</v>
      </c>
      <c r="BO252" s="26">
        <f t="shared" si="366"/>
        <v>0</v>
      </c>
      <c r="BP252" s="18" t="str">
        <f t="shared" si="319"/>
        <v>郑永朝</v>
      </c>
      <c r="BQ252" s="26">
        <f t="shared" si="367"/>
        <v>0</v>
      </c>
      <c r="BR252" s="18" t="str">
        <f t="shared" si="320"/>
        <v>陈文惠</v>
      </c>
      <c r="BS252" s="26">
        <f t="shared" si="368"/>
        <v>0</v>
      </c>
      <c r="BT252" s="18" t="str">
        <f t="shared" si="321"/>
        <v>田友米</v>
      </c>
      <c r="BU252" s="26">
        <f t="shared" si="369"/>
        <v>2.7</v>
      </c>
      <c r="BV252" s="18">
        <f t="shared" si="322"/>
        <v>10</v>
      </c>
      <c r="BW252" s="18" t="str">
        <f t="shared" si="323"/>
        <v>向美娟</v>
      </c>
      <c r="BX252" s="26">
        <f t="shared" si="342"/>
        <v>4.5</v>
      </c>
      <c r="BY252" s="18" t="str">
        <f t="shared" si="324"/>
        <v>潘勇</v>
      </c>
      <c r="BZ252" s="26">
        <f t="shared" si="343"/>
        <v>4.5</v>
      </c>
      <c r="CA252" s="18" t="str">
        <f t="shared" si="325"/>
        <v>赵顺诚</v>
      </c>
      <c r="CB252" s="26">
        <f t="shared" si="344"/>
        <v>0</v>
      </c>
      <c r="CC252" s="18" t="str">
        <f t="shared" si="326"/>
        <v>王友春</v>
      </c>
      <c r="CD252" s="26">
        <f t="shared" si="345"/>
        <v>0</v>
      </c>
      <c r="CE252" s="18" t="str">
        <f t="shared" si="327"/>
        <v>陈文惠</v>
      </c>
      <c r="CF252" s="26">
        <f t="shared" si="346"/>
        <v>0</v>
      </c>
      <c r="CG252" s="18" t="str">
        <f t="shared" si="328"/>
        <v>田友米</v>
      </c>
      <c r="CH252" s="26">
        <f t="shared" si="347"/>
        <v>4.5</v>
      </c>
      <c r="CI252" s="18">
        <f t="shared" si="329"/>
        <v>10</v>
      </c>
      <c r="CJ252" s="18" t="str">
        <f t="shared" si="330"/>
        <v>向美娟</v>
      </c>
      <c r="CK252" s="26">
        <f t="shared" si="348"/>
        <v>4.5</v>
      </c>
      <c r="CL252" s="18" t="str">
        <f t="shared" si="331"/>
        <v>潘勇</v>
      </c>
      <c r="CM252" s="26">
        <f t="shared" si="349"/>
        <v>4.5</v>
      </c>
      <c r="CN252" s="18" t="str">
        <f t="shared" si="332"/>
        <v>赵顺诚</v>
      </c>
      <c r="CO252" s="26">
        <f t="shared" si="350"/>
        <v>0</v>
      </c>
      <c r="CP252" s="18" t="str">
        <f t="shared" si="333"/>
        <v>王友春</v>
      </c>
      <c r="CQ252" s="26">
        <f t="shared" si="351"/>
        <v>0</v>
      </c>
      <c r="CR252" s="18" t="str">
        <f t="shared" si="334"/>
        <v>陈文惠</v>
      </c>
      <c r="CS252" s="26">
        <f t="shared" si="352"/>
        <v>0</v>
      </c>
      <c r="CT252" s="18" t="str">
        <f t="shared" si="335"/>
        <v>田友米</v>
      </c>
      <c r="CU252" s="26">
        <f t="shared" si="353"/>
        <v>4.5</v>
      </c>
    </row>
    <row r="253" spans="1:99" s="2" customFormat="1" ht="15.75">
      <c r="A253" s="42" t="s">
        <v>977</v>
      </c>
      <c r="B253" s="40" t="s">
        <v>428</v>
      </c>
      <c r="C253" s="59" t="s">
        <v>44</v>
      </c>
      <c r="D253" s="9" t="s">
        <v>8</v>
      </c>
      <c r="E253" s="8" t="str">
        <f t="shared" si="283"/>
        <v/>
      </c>
      <c r="F253" s="9">
        <f t="shared" si="284"/>
        <v>0.2</v>
      </c>
      <c r="G253" s="10" t="str">
        <f t="shared" si="285"/>
        <v/>
      </c>
      <c r="H253" s="10">
        <f t="shared" si="286"/>
        <v>94</v>
      </c>
      <c r="I253" s="10">
        <f t="shared" si="287"/>
        <v>54</v>
      </c>
      <c r="J253" s="10">
        <f t="shared" si="288"/>
        <v>89</v>
      </c>
      <c r="K253" s="16">
        <f t="shared" si="289"/>
        <v>50</v>
      </c>
      <c r="L253" s="10">
        <f t="shared" si="290"/>
        <v>50</v>
      </c>
      <c r="M253" s="10">
        <f t="shared" si="291"/>
        <v>45.5</v>
      </c>
      <c r="N253" s="10">
        <f t="shared" si="292"/>
        <v>383</v>
      </c>
      <c r="O253" s="17" t="str">
        <f t="shared" si="293"/>
        <v/>
      </c>
      <c r="P253" s="18">
        <f>IF($D253="理科",IF(AND($N253&gt;=分数线!$C$2,$H253&gt;=分数线!$D$2),36,IF($H253&gt;=分数线!$D$2,18,0)),IF($D253="文科",IF(AND($N253&gt;=分数线!$C$3,$H253&gt;=分数线!$D$3),36,IF($H253&gt;=分数线!$D$3,18,0))))</f>
        <v>0</v>
      </c>
      <c r="Q253" s="18">
        <f>IF($D253="理科",IF(AND($N253&gt;=分数线!$C$2,I253&gt;=分数线!$E$2),36,IF(I253&gt;=分数线!$E$2,18,0)),IF($D253="文科",IF(AND($N253&gt;=分数线!$C$3,I253&gt;=分数线!$E$3),36,IF(I253&gt;=分数线!$E$3,18,0))))</f>
        <v>0</v>
      </c>
      <c r="R253" s="18">
        <f>IF($D253="理科",IF(AND($N253&gt;=分数线!$C$2,J253&gt;=分数线!$F$2),36,IF(J253&gt;=分数线!$F$2,18,0)),IF($D253="文科",IF(AND($N253&gt;=分数线!$C$3,J253&gt;=分数线!$F$3),36,IF(J253&gt;=分数线!$F$3,18,0))))</f>
        <v>0</v>
      </c>
      <c r="S253" s="18">
        <f>IF($D253="理科",IF(AND($N253&gt;=分数线!$C$2,K253&gt;=分数线!$G$2),36,IF(K253&gt;=分数线!$G$2,18,0)),IF($D253="文科",IF(AND($N253&gt;=分数线!$C$3,K253&gt;=分数线!$G$3),36,IF(K253&gt;=分数线!$G$3,18,0))))</f>
        <v>18</v>
      </c>
      <c r="T253" s="18">
        <f>IF($D253="理科",IF(AND($N253&gt;=分数线!$C$2,L253&gt;=分数线!$H$2),36,IF(L253&gt;=分数线!$H$2,18,0)),IF($D253="文科",IF(AND($N253&gt;=分数线!$C$3,L253&gt;=分数线!$H$3),36,IF(L253&gt;=分数线!$H$3,18,0))))</f>
        <v>0</v>
      </c>
      <c r="U253" s="18">
        <f>IF($D253="理科",IF(AND($N253&gt;=分数线!$C$2,M253&gt;=分数线!$I$2),36,IF(M253&gt;=分数线!$I$2,18,0)),IF($D253="文科",IF(AND($N253&gt;=分数线!$C$3,M253&gt;=分数线!$I$3),36,IF(M253&gt;=分数线!$I$3,18,0))))</f>
        <v>0</v>
      </c>
      <c r="V253" s="18">
        <f t="shared" si="294"/>
        <v>1</v>
      </c>
      <c r="W253" s="18" t="str">
        <f t="shared" si="295"/>
        <v>叶屏</v>
      </c>
      <c r="X253" s="26">
        <f t="shared" si="336"/>
        <v>0</v>
      </c>
      <c r="Y253" s="18" t="str">
        <f t="shared" si="296"/>
        <v>余玉红</v>
      </c>
      <c r="Z253" s="26">
        <f t="shared" si="337"/>
        <v>0</v>
      </c>
      <c r="AA253" s="18" t="str">
        <f t="shared" si="297"/>
        <v>胡昌燕</v>
      </c>
      <c r="AB253" s="26">
        <f t="shared" si="354"/>
        <v>0</v>
      </c>
      <c r="AC253" s="18" t="str">
        <f t="shared" si="298"/>
        <v>兰阿布</v>
      </c>
      <c r="AD253" s="26">
        <f t="shared" si="355"/>
        <v>1.8</v>
      </c>
      <c r="AE253" s="18" t="str">
        <f t="shared" si="299"/>
        <v>李荣鑫</v>
      </c>
      <c r="AF253" s="26">
        <f t="shared" si="356"/>
        <v>0</v>
      </c>
      <c r="AG253" s="18" t="str">
        <f t="shared" si="300"/>
        <v>辜英琼</v>
      </c>
      <c r="AH253" s="26">
        <f t="shared" si="357"/>
        <v>0</v>
      </c>
      <c r="AI253" s="18" t="str">
        <f t="shared" si="301"/>
        <v>7</v>
      </c>
      <c r="AJ253" s="18" t="str">
        <f t="shared" si="302"/>
        <v>何苗</v>
      </c>
      <c r="AK253" s="26">
        <f t="shared" si="338"/>
        <v>0</v>
      </c>
      <c r="AL253" s="18" t="str">
        <f t="shared" si="303"/>
        <v>杨周宇</v>
      </c>
      <c r="AM253" s="26">
        <f t="shared" si="339"/>
        <v>0</v>
      </c>
      <c r="AN253" s="18" t="str">
        <f t="shared" si="304"/>
        <v>胡昌燕</v>
      </c>
      <c r="AO253" s="26">
        <f t="shared" si="358"/>
        <v>0</v>
      </c>
      <c r="AP253" s="18" t="str">
        <f t="shared" si="305"/>
        <v>兰阿布</v>
      </c>
      <c r="AQ253" s="26">
        <f t="shared" si="359"/>
        <v>1.8</v>
      </c>
      <c r="AR253" s="18" t="str">
        <f t="shared" si="306"/>
        <v>李荣鑫</v>
      </c>
      <c r="AS253" s="26">
        <f t="shared" si="360"/>
        <v>0</v>
      </c>
      <c r="AT253" s="18" t="str">
        <f t="shared" si="307"/>
        <v>辜英琼</v>
      </c>
      <c r="AU253" s="26">
        <f t="shared" si="361"/>
        <v>0</v>
      </c>
      <c r="AV253" s="18" t="str">
        <f t="shared" si="308"/>
        <v>7</v>
      </c>
      <c r="AW253" s="18" t="str">
        <f t="shared" si="309"/>
        <v>何光红</v>
      </c>
      <c r="AX253" s="26">
        <f t="shared" si="340"/>
        <v>0</v>
      </c>
      <c r="AY253" s="18" t="str">
        <f t="shared" si="310"/>
        <v>徐万雄</v>
      </c>
      <c r="AZ253" s="26">
        <f t="shared" si="281"/>
        <v>0</v>
      </c>
      <c r="BA253" s="18" t="str">
        <f t="shared" si="311"/>
        <v>胡昌燕</v>
      </c>
      <c r="BB253" s="26">
        <f t="shared" si="362"/>
        <v>0</v>
      </c>
      <c r="BC253" s="18" t="str">
        <f t="shared" si="312"/>
        <v>兰阿布</v>
      </c>
      <c r="BD253" s="26">
        <f t="shared" si="363"/>
        <v>2.7</v>
      </c>
      <c r="BE253" s="18" t="str">
        <f t="shared" si="313"/>
        <v>刘跃军</v>
      </c>
      <c r="BF253" s="26">
        <f t="shared" si="364"/>
        <v>0</v>
      </c>
      <c r="BG253" s="18" t="str">
        <f t="shared" si="314"/>
        <v>杨建</v>
      </c>
      <c r="BH253" s="26">
        <f t="shared" si="365"/>
        <v>0</v>
      </c>
      <c r="BI253" s="18">
        <f t="shared" si="315"/>
        <v>7</v>
      </c>
      <c r="BJ253" s="18" t="str">
        <f t="shared" si="316"/>
        <v>何光红</v>
      </c>
      <c r="BK253" s="26">
        <f t="shared" si="341"/>
        <v>0</v>
      </c>
      <c r="BL253" s="18" t="str">
        <f t="shared" si="317"/>
        <v>徐万雄</v>
      </c>
      <c r="BM253" s="26">
        <f t="shared" si="282"/>
        <v>0</v>
      </c>
      <c r="BN253" s="18" t="str">
        <f t="shared" si="318"/>
        <v>胡昌燕</v>
      </c>
      <c r="BO253" s="26">
        <f t="shared" si="366"/>
        <v>0</v>
      </c>
      <c r="BP253" s="18" t="str">
        <f t="shared" si="319"/>
        <v>兰阿布</v>
      </c>
      <c r="BQ253" s="26">
        <f t="shared" si="367"/>
        <v>2.7</v>
      </c>
      <c r="BR253" s="18" t="str">
        <f t="shared" si="320"/>
        <v>刘跃军</v>
      </c>
      <c r="BS253" s="26">
        <f t="shared" si="368"/>
        <v>0</v>
      </c>
      <c r="BT253" s="18" t="str">
        <f t="shared" si="321"/>
        <v>杨建</v>
      </c>
      <c r="BU253" s="26">
        <f t="shared" si="369"/>
        <v>0</v>
      </c>
      <c r="BV253" s="18">
        <f t="shared" si="322"/>
        <v>7</v>
      </c>
      <c r="BW253" s="18" t="str">
        <f t="shared" si="323"/>
        <v>何光红</v>
      </c>
      <c r="BX253" s="26">
        <f t="shared" si="342"/>
        <v>0</v>
      </c>
      <c r="BY253" s="18" t="str">
        <f t="shared" si="324"/>
        <v>潘勇</v>
      </c>
      <c r="BZ253" s="26">
        <f t="shared" si="343"/>
        <v>0</v>
      </c>
      <c r="CA253" s="18" t="str">
        <f t="shared" si="325"/>
        <v>胡昌燕</v>
      </c>
      <c r="CB253" s="26">
        <f t="shared" si="344"/>
        <v>0</v>
      </c>
      <c r="CC253" s="18" t="str">
        <f t="shared" si="326"/>
        <v>兰阿布</v>
      </c>
      <c r="CD253" s="26">
        <f t="shared" si="345"/>
        <v>4.5</v>
      </c>
      <c r="CE253" s="18" t="str">
        <f t="shared" si="327"/>
        <v>刘厚江</v>
      </c>
      <c r="CF253" s="26">
        <f t="shared" si="346"/>
        <v>0</v>
      </c>
      <c r="CG253" s="18" t="str">
        <f t="shared" si="328"/>
        <v>杨建</v>
      </c>
      <c r="CH253" s="26">
        <f t="shared" si="347"/>
        <v>0</v>
      </c>
      <c r="CI253" s="18">
        <f t="shared" si="329"/>
        <v>7</v>
      </c>
      <c r="CJ253" s="18" t="str">
        <f t="shared" si="330"/>
        <v>何光红</v>
      </c>
      <c r="CK253" s="26">
        <f t="shared" si="348"/>
        <v>0</v>
      </c>
      <c r="CL253" s="18" t="str">
        <f t="shared" si="331"/>
        <v>潘勇</v>
      </c>
      <c r="CM253" s="26">
        <f t="shared" si="349"/>
        <v>0</v>
      </c>
      <c r="CN253" s="18" t="str">
        <f t="shared" si="332"/>
        <v>胡昌燕</v>
      </c>
      <c r="CO253" s="26">
        <f t="shared" si="350"/>
        <v>0</v>
      </c>
      <c r="CP253" s="18" t="str">
        <f t="shared" si="333"/>
        <v>兰阿布</v>
      </c>
      <c r="CQ253" s="26">
        <f t="shared" si="351"/>
        <v>4.5</v>
      </c>
      <c r="CR253" s="18" t="str">
        <f t="shared" si="334"/>
        <v>刘厚江</v>
      </c>
      <c r="CS253" s="26">
        <f t="shared" si="352"/>
        <v>0</v>
      </c>
      <c r="CT253" s="18" t="str">
        <f t="shared" si="335"/>
        <v>杨建</v>
      </c>
      <c r="CU253" s="26">
        <f t="shared" si="353"/>
        <v>0</v>
      </c>
    </row>
    <row r="254" spans="1:99" s="2" customFormat="1" ht="15.75">
      <c r="A254" s="42" t="s">
        <v>978</v>
      </c>
      <c r="B254" s="40" t="s">
        <v>429</v>
      </c>
      <c r="C254" s="59" t="s">
        <v>44</v>
      </c>
      <c r="D254" s="9" t="s">
        <v>8</v>
      </c>
      <c r="E254" s="8" t="str">
        <f t="shared" si="283"/>
        <v/>
      </c>
      <c r="F254" s="9" t="str">
        <f t="shared" si="284"/>
        <v/>
      </c>
      <c r="G254" s="10" t="str">
        <f t="shared" si="285"/>
        <v/>
      </c>
      <c r="H254" s="10">
        <f t="shared" si="286"/>
        <v>111</v>
      </c>
      <c r="I254" s="10">
        <f t="shared" si="287"/>
        <v>58</v>
      </c>
      <c r="J254" s="10">
        <f t="shared" si="288"/>
        <v>80</v>
      </c>
      <c r="K254" s="16">
        <f t="shared" si="289"/>
        <v>20</v>
      </c>
      <c r="L254" s="10">
        <f t="shared" si="290"/>
        <v>44</v>
      </c>
      <c r="M254" s="10">
        <f t="shared" si="291"/>
        <v>68.5</v>
      </c>
      <c r="N254" s="10">
        <f t="shared" si="292"/>
        <v>382</v>
      </c>
      <c r="O254" s="17" t="str">
        <f t="shared" si="293"/>
        <v/>
      </c>
      <c r="P254" s="18">
        <f>IF($D254="理科",IF(AND($N254&gt;=分数线!$C$2,$H254&gt;=分数线!$D$2),36,IF($H254&gt;=分数线!$D$2,18,0)),IF($D254="文科",IF(AND($N254&gt;=分数线!$C$3,$H254&gt;=分数线!$D$3),36,IF($H254&gt;=分数线!$D$3,18,0))))</f>
        <v>18</v>
      </c>
      <c r="Q254" s="18">
        <f>IF($D254="理科",IF(AND($N254&gt;=分数线!$C$2,I254&gt;=分数线!$E$2),36,IF(I254&gt;=分数线!$E$2,18,0)),IF($D254="文科",IF(AND($N254&gt;=分数线!$C$3,I254&gt;=分数线!$E$3),36,IF(I254&gt;=分数线!$E$3,18,0))))</f>
        <v>0</v>
      </c>
      <c r="R254" s="18">
        <f>IF($D254="理科",IF(AND($N254&gt;=分数线!$C$2,J254&gt;=分数线!$F$2),36,IF(J254&gt;=分数线!$F$2,18,0)),IF($D254="文科",IF(AND($N254&gt;=分数线!$C$3,J254&gt;=分数线!$F$3),36,IF(J254&gt;=分数线!$F$3,18,0))))</f>
        <v>0</v>
      </c>
      <c r="S254" s="18">
        <f>IF($D254="理科",IF(AND($N254&gt;=分数线!$C$2,K254&gt;=分数线!$G$2),36,IF(K254&gt;=分数线!$G$2,18,0)),IF($D254="文科",IF(AND($N254&gt;=分数线!$C$3,K254&gt;=分数线!$G$3),36,IF(K254&gt;=分数线!$G$3,18,0))))</f>
        <v>0</v>
      </c>
      <c r="T254" s="18">
        <f>IF($D254="理科",IF(AND($N254&gt;=分数线!$C$2,L254&gt;=分数线!$H$2),36,IF(L254&gt;=分数线!$H$2,18,0)),IF($D254="文科",IF(AND($N254&gt;=分数线!$C$3,L254&gt;=分数线!$H$3),36,IF(L254&gt;=分数线!$H$3,18,0))))</f>
        <v>0</v>
      </c>
      <c r="U254" s="18">
        <f>IF($D254="理科",IF(AND($N254&gt;=分数线!$C$2,M254&gt;=分数线!$I$2),36,IF(M254&gt;=分数线!$I$2,18,0)),IF($D254="文科",IF(AND($N254&gt;=分数线!$C$3,M254&gt;=分数线!$I$3),36,IF(M254&gt;=分数线!$I$3,18,0))))</f>
        <v>18</v>
      </c>
      <c r="V254" s="18">
        <f t="shared" si="294"/>
        <v>5</v>
      </c>
      <c r="W254" s="18" t="str">
        <f t="shared" si="295"/>
        <v>叶屏</v>
      </c>
      <c r="X254" s="26">
        <f t="shared" si="336"/>
        <v>1.8</v>
      </c>
      <c r="Y254" s="18" t="str">
        <f t="shared" si="296"/>
        <v>李希</v>
      </c>
      <c r="Z254" s="26">
        <f t="shared" si="337"/>
        <v>0</v>
      </c>
      <c r="AA254" s="18" t="str">
        <f t="shared" si="297"/>
        <v>达娃央初</v>
      </c>
      <c r="AB254" s="26">
        <f t="shared" si="354"/>
        <v>0</v>
      </c>
      <c r="AC254" s="18" t="str">
        <f t="shared" si="298"/>
        <v>王志强</v>
      </c>
      <c r="AD254" s="26">
        <f t="shared" si="355"/>
        <v>0</v>
      </c>
      <c r="AE254" s="18" t="str">
        <f t="shared" si="299"/>
        <v>叶仁群</v>
      </c>
      <c r="AF254" s="26">
        <f t="shared" si="356"/>
        <v>0</v>
      </c>
      <c r="AG254" s="18" t="str">
        <f t="shared" si="300"/>
        <v>田友米</v>
      </c>
      <c r="AH254" s="26">
        <f t="shared" si="357"/>
        <v>1.8</v>
      </c>
      <c r="AI254" s="18" t="str">
        <f t="shared" si="301"/>
        <v>8</v>
      </c>
      <c r="AJ254" s="18" t="str">
        <f t="shared" si="302"/>
        <v>向美娟</v>
      </c>
      <c r="AK254" s="26">
        <f t="shared" si="338"/>
        <v>1.8</v>
      </c>
      <c r="AL254" s="18" t="str">
        <f t="shared" si="303"/>
        <v>胡付松</v>
      </c>
      <c r="AM254" s="26">
        <f t="shared" si="339"/>
        <v>0</v>
      </c>
      <c r="AN254" s="18" t="str">
        <f t="shared" si="304"/>
        <v>聂艳梅</v>
      </c>
      <c r="AO254" s="26">
        <f t="shared" si="358"/>
        <v>0</v>
      </c>
      <c r="AP254" s="18" t="str">
        <f t="shared" si="305"/>
        <v>王志强</v>
      </c>
      <c r="AQ254" s="26">
        <f t="shared" si="359"/>
        <v>0</v>
      </c>
      <c r="AR254" s="18" t="str">
        <f t="shared" si="306"/>
        <v>叶仁群</v>
      </c>
      <c r="AS254" s="26">
        <f t="shared" si="360"/>
        <v>0</v>
      </c>
      <c r="AT254" s="18" t="str">
        <f t="shared" si="307"/>
        <v>田友米</v>
      </c>
      <c r="AU254" s="26">
        <f t="shared" si="361"/>
        <v>1.8</v>
      </c>
      <c r="AV254" s="18" t="str">
        <f t="shared" si="308"/>
        <v>8</v>
      </c>
      <c r="AW254" s="18" t="str">
        <f t="shared" si="309"/>
        <v>向美娟</v>
      </c>
      <c r="AX254" s="26">
        <f t="shared" si="340"/>
        <v>2.6999999999999997</v>
      </c>
      <c r="AY254" s="18" t="str">
        <f t="shared" si="310"/>
        <v>胡付松</v>
      </c>
      <c r="AZ254" s="26">
        <f t="shared" si="281"/>
        <v>0</v>
      </c>
      <c r="BA254" s="18" t="str">
        <f t="shared" si="311"/>
        <v>廖云虹</v>
      </c>
      <c r="BB254" s="26">
        <f t="shared" si="362"/>
        <v>0</v>
      </c>
      <c r="BC254" s="18" t="str">
        <f t="shared" si="312"/>
        <v>王玉强</v>
      </c>
      <c r="BD254" s="26">
        <f t="shared" si="363"/>
        <v>0</v>
      </c>
      <c r="BE254" s="18" t="str">
        <f t="shared" si="313"/>
        <v>叶仁群</v>
      </c>
      <c r="BF254" s="26">
        <f t="shared" si="364"/>
        <v>0</v>
      </c>
      <c r="BG254" s="18" t="str">
        <f t="shared" si="314"/>
        <v>田友米</v>
      </c>
      <c r="BH254" s="26">
        <f t="shared" si="365"/>
        <v>2.7</v>
      </c>
      <c r="BI254" s="18">
        <f t="shared" si="315"/>
        <v>8</v>
      </c>
      <c r="BJ254" s="18" t="str">
        <f t="shared" si="316"/>
        <v>向美娟</v>
      </c>
      <c r="BK254" s="26">
        <f t="shared" si="341"/>
        <v>2.6999999999999997</v>
      </c>
      <c r="BL254" s="18" t="str">
        <f t="shared" si="317"/>
        <v>胡付松</v>
      </c>
      <c r="BM254" s="26">
        <f t="shared" si="282"/>
        <v>0</v>
      </c>
      <c r="BN254" s="18" t="str">
        <f t="shared" si="318"/>
        <v>廖云虹</v>
      </c>
      <c r="BO254" s="26">
        <f t="shared" si="366"/>
        <v>0</v>
      </c>
      <c r="BP254" s="18" t="str">
        <f t="shared" si="319"/>
        <v>王玉强</v>
      </c>
      <c r="BQ254" s="26">
        <f t="shared" si="367"/>
        <v>0</v>
      </c>
      <c r="BR254" s="18" t="str">
        <f t="shared" si="320"/>
        <v>叶仁群</v>
      </c>
      <c r="BS254" s="26">
        <f t="shared" si="368"/>
        <v>0</v>
      </c>
      <c r="BT254" s="18" t="str">
        <f t="shared" si="321"/>
        <v>杨建</v>
      </c>
      <c r="BU254" s="26">
        <f t="shared" si="369"/>
        <v>2.7</v>
      </c>
      <c r="BV254" s="18">
        <f t="shared" si="322"/>
        <v>8</v>
      </c>
      <c r="BW254" s="18" t="str">
        <f t="shared" si="323"/>
        <v>向美娟</v>
      </c>
      <c r="BX254" s="26">
        <f t="shared" si="342"/>
        <v>4.5</v>
      </c>
      <c r="BY254" s="18" t="str">
        <f t="shared" si="324"/>
        <v>胡付松</v>
      </c>
      <c r="BZ254" s="26">
        <f t="shared" si="343"/>
        <v>0</v>
      </c>
      <c r="CA254" s="18" t="str">
        <f t="shared" si="325"/>
        <v>廖云虹</v>
      </c>
      <c r="CB254" s="26">
        <f t="shared" si="344"/>
        <v>0</v>
      </c>
      <c r="CC254" s="18" t="str">
        <f t="shared" si="326"/>
        <v>兰阿布</v>
      </c>
      <c r="CD254" s="26">
        <f t="shared" si="345"/>
        <v>0</v>
      </c>
      <c r="CE254" s="18" t="str">
        <f t="shared" si="327"/>
        <v>叶仁群</v>
      </c>
      <c r="CF254" s="26">
        <f t="shared" si="346"/>
        <v>0</v>
      </c>
      <c r="CG254" s="18" t="str">
        <f t="shared" si="328"/>
        <v>杨建</v>
      </c>
      <c r="CH254" s="26">
        <f t="shared" si="347"/>
        <v>4.5</v>
      </c>
      <c r="CI254" s="18">
        <f t="shared" si="329"/>
        <v>8</v>
      </c>
      <c r="CJ254" s="18" t="str">
        <f t="shared" si="330"/>
        <v>向美娟</v>
      </c>
      <c r="CK254" s="26">
        <f t="shared" si="348"/>
        <v>4.5</v>
      </c>
      <c r="CL254" s="18" t="str">
        <f t="shared" si="331"/>
        <v>胡付松</v>
      </c>
      <c r="CM254" s="26">
        <f t="shared" si="349"/>
        <v>0</v>
      </c>
      <c r="CN254" s="18" t="str">
        <f t="shared" si="332"/>
        <v>廖云虹</v>
      </c>
      <c r="CO254" s="26">
        <f t="shared" si="350"/>
        <v>0</v>
      </c>
      <c r="CP254" s="18" t="str">
        <f t="shared" si="333"/>
        <v>兰阿布</v>
      </c>
      <c r="CQ254" s="26">
        <f t="shared" si="351"/>
        <v>0</v>
      </c>
      <c r="CR254" s="18" t="str">
        <f t="shared" si="334"/>
        <v>叶仁群</v>
      </c>
      <c r="CS254" s="26">
        <f t="shared" si="352"/>
        <v>0</v>
      </c>
      <c r="CT254" s="18" t="str">
        <f t="shared" si="335"/>
        <v>杨建</v>
      </c>
      <c r="CU254" s="26">
        <f t="shared" si="353"/>
        <v>4.5</v>
      </c>
    </row>
    <row r="255" spans="1:99" s="2" customFormat="1" ht="15.75">
      <c r="A255" s="42" t="s">
        <v>979</v>
      </c>
      <c r="B255" s="40" t="s">
        <v>430</v>
      </c>
      <c r="C255" s="59" t="s">
        <v>44</v>
      </c>
      <c r="D255" s="9" t="s">
        <v>8</v>
      </c>
      <c r="E255" s="8" t="str">
        <f t="shared" si="283"/>
        <v/>
      </c>
      <c r="F255" s="9">
        <f t="shared" si="284"/>
        <v>0.2</v>
      </c>
      <c r="G255" s="10" t="str">
        <f t="shared" si="285"/>
        <v/>
      </c>
      <c r="H255" s="10">
        <f t="shared" si="286"/>
        <v>99</v>
      </c>
      <c r="I255" s="10">
        <f t="shared" si="287"/>
        <v>62</v>
      </c>
      <c r="J255" s="10">
        <f t="shared" si="288"/>
        <v>92</v>
      </c>
      <c r="K255" s="16">
        <f t="shared" si="289"/>
        <v>29</v>
      </c>
      <c r="L255" s="10">
        <f t="shared" si="290"/>
        <v>42</v>
      </c>
      <c r="M255" s="10">
        <f t="shared" si="291"/>
        <v>58</v>
      </c>
      <c r="N255" s="10">
        <f t="shared" si="292"/>
        <v>382</v>
      </c>
      <c r="O255" s="17" t="str">
        <f t="shared" si="293"/>
        <v/>
      </c>
      <c r="P255" s="18">
        <f>IF($D255="理科",IF(AND($N255&gt;=分数线!$C$2,$H255&gt;=分数线!$D$2),36,IF($H255&gt;=分数线!$D$2,18,0)),IF($D255="文科",IF(AND($N255&gt;=分数线!$C$3,$H255&gt;=分数线!$D$3),36,IF($H255&gt;=分数线!$D$3,18,0))))</f>
        <v>0</v>
      </c>
      <c r="Q255" s="18">
        <f>IF($D255="理科",IF(AND($N255&gt;=分数线!$C$2,I255&gt;=分数线!$E$2),36,IF(I255&gt;=分数线!$E$2,18,0)),IF($D255="文科",IF(AND($N255&gt;=分数线!$C$3,I255&gt;=分数线!$E$3),36,IF(I255&gt;=分数线!$E$3,18,0))))</f>
        <v>0</v>
      </c>
      <c r="R255" s="18">
        <f>IF($D255="理科",IF(AND($N255&gt;=分数线!$C$2,J255&gt;=分数线!$F$2),36,IF(J255&gt;=分数线!$F$2,18,0)),IF($D255="文科",IF(AND($N255&gt;=分数线!$C$3,J255&gt;=分数线!$F$3),36,IF(J255&gt;=分数线!$F$3,18,0))))</f>
        <v>18</v>
      </c>
      <c r="S255" s="18">
        <f>IF($D255="理科",IF(AND($N255&gt;=分数线!$C$2,K255&gt;=分数线!$G$2),36,IF(K255&gt;=分数线!$G$2,18,0)),IF($D255="文科",IF(AND($N255&gt;=分数线!$C$3,K255&gt;=分数线!$G$3),36,IF(K255&gt;=分数线!$G$3,18,0))))</f>
        <v>0</v>
      </c>
      <c r="T255" s="18">
        <f>IF($D255="理科",IF(AND($N255&gt;=分数线!$C$2,L255&gt;=分数线!$H$2),36,IF(L255&gt;=分数线!$H$2,18,0)),IF($D255="文科",IF(AND($N255&gt;=分数线!$C$3,L255&gt;=分数线!$H$3),36,IF(L255&gt;=分数线!$H$3,18,0))))</f>
        <v>0</v>
      </c>
      <c r="U255" s="18">
        <f>IF($D255="理科",IF(AND($N255&gt;=分数线!$C$2,M255&gt;=分数线!$I$2),36,IF(M255&gt;=分数线!$I$2,18,0)),IF($D255="文科",IF(AND($N255&gt;=分数线!$C$3,M255&gt;=分数线!$I$3),36,IF(M255&gt;=分数线!$I$3,18,0))))</f>
        <v>0</v>
      </c>
      <c r="V255" s="18">
        <f t="shared" si="294"/>
        <v>8</v>
      </c>
      <c r="W255" s="18" t="str">
        <f t="shared" si="295"/>
        <v>向美娟</v>
      </c>
      <c r="X255" s="26">
        <f t="shared" si="336"/>
        <v>0</v>
      </c>
      <c r="Y255" s="18" t="str">
        <f t="shared" si="296"/>
        <v>胡付松</v>
      </c>
      <c r="Z255" s="26">
        <f t="shared" si="337"/>
        <v>0</v>
      </c>
      <c r="AA255" s="18" t="str">
        <f t="shared" si="297"/>
        <v>聂艳梅</v>
      </c>
      <c r="AB255" s="26">
        <f t="shared" si="354"/>
        <v>1.8</v>
      </c>
      <c r="AC255" s="18" t="str">
        <f t="shared" si="298"/>
        <v>王志强</v>
      </c>
      <c r="AD255" s="26">
        <f t="shared" si="355"/>
        <v>0</v>
      </c>
      <c r="AE255" s="18" t="str">
        <f t="shared" si="299"/>
        <v>叶仁群</v>
      </c>
      <c r="AF255" s="26">
        <f t="shared" si="356"/>
        <v>0</v>
      </c>
      <c r="AG255" s="18" t="str">
        <f t="shared" si="300"/>
        <v>田友米</v>
      </c>
      <c r="AH255" s="26">
        <f t="shared" si="357"/>
        <v>0</v>
      </c>
      <c r="AI255" s="18" t="str">
        <f t="shared" si="301"/>
        <v>8</v>
      </c>
      <c r="AJ255" s="18" t="str">
        <f t="shared" si="302"/>
        <v>向美娟</v>
      </c>
      <c r="AK255" s="26">
        <f t="shared" si="338"/>
        <v>0</v>
      </c>
      <c r="AL255" s="18" t="str">
        <f t="shared" si="303"/>
        <v>胡付松</v>
      </c>
      <c r="AM255" s="26">
        <f t="shared" si="339"/>
        <v>0</v>
      </c>
      <c r="AN255" s="18" t="str">
        <f t="shared" si="304"/>
        <v>聂艳梅</v>
      </c>
      <c r="AO255" s="26">
        <f t="shared" si="358"/>
        <v>1.8</v>
      </c>
      <c r="AP255" s="18" t="str">
        <f t="shared" si="305"/>
        <v>王志强</v>
      </c>
      <c r="AQ255" s="26">
        <f t="shared" si="359"/>
        <v>0</v>
      </c>
      <c r="AR255" s="18" t="str">
        <f t="shared" si="306"/>
        <v>叶仁群</v>
      </c>
      <c r="AS255" s="26">
        <f t="shared" si="360"/>
        <v>0</v>
      </c>
      <c r="AT255" s="18" t="str">
        <f t="shared" si="307"/>
        <v>田友米</v>
      </c>
      <c r="AU255" s="26">
        <f t="shared" si="361"/>
        <v>0</v>
      </c>
      <c r="AV255" s="18" t="str">
        <f t="shared" si="308"/>
        <v>8</v>
      </c>
      <c r="AW255" s="18" t="str">
        <f t="shared" si="309"/>
        <v>向美娟</v>
      </c>
      <c r="AX255" s="26">
        <f t="shared" si="340"/>
        <v>0</v>
      </c>
      <c r="AY255" s="18" t="str">
        <f t="shared" si="310"/>
        <v>胡付松</v>
      </c>
      <c r="AZ255" s="26">
        <f t="shared" ref="AZ255:AZ318" si="370">IF($C255="应届",$Q255*0.15,IF($C255="往届","","NULL"))</f>
        <v>0</v>
      </c>
      <c r="BA255" s="18" t="str">
        <f t="shared" si="311"/>
        <v>廖云虹</v>
      </c>
      <c r="BB255" s="26">
        <f t="shared" si="362"/>
        <v>2.7</v>
      </c>
      <c r="BC255" s="18" t="str">
        <f t="shared" si="312"/>
        <v>王玉强</v>
      </c>
      <c r="BD255" s="26">
        <f t="shared" si="363"/>
        <v>0</v>
      </c>
      <c r="BE255" s="18" t="str">
        <f t="shared" si="313"/>
        <v>叶仁群</v>
      </c>
      <c r="BF255" s="26">
        <f t="shared" si="364"/>
        <v>0</v>
      </c>
      <c r="BG255" s="18" t="str">
        <f t="shared" si="314"/>
        <v>田友米</v>
      </c>
      <c r="BH255" s="26">
        <f t="shared" si="365"/>
        <v>0</v>
      </c>
      <c r="BI255" s="18">
        <f t="shared" si="315"/>
        <v>8</v>
      </c>
      <c r="BJ255" s="18" t="str">
        <f t="shared" si="316"/>
        <v>向美娟</v>
      </c>
      <c r="BK255" s="26">
        <f t="shared" si="341"/>
        <v>0</v>
      </c>
      <c r="BL255" s="18" t="str">
        <f t="shared" si="317"/>
        <v>胡付松</v>
      </c>
      <c r="BM255" s="26">
        <f t="shared" ref="BM255:BM318" si="371">IF($C255="应届",$Q255*0.15,IF($C255="往届","","NULL"))</f>
        <v>0</v>
      </c>
      <c r="BN255" s="18" t="str">
        <f t="shared" si="318"/>
        <v>廖云虹</v>
      </c>
      <c r="BO255" s="26">
        <f t="shared" si="366"/>
        <v>2.7</v>
      </c>
      <c r="BP255" s="18" t="str">
        <f t="shared" si="319"/>
        <v>王玉强</v>
      </c>
      <c r="BQ255" s="26">
        <f t="shared" si="367"/>
        <v>0</v>
      </c>
      <c r="BR255" s="18" t="str">
        <f t="shared" si="320"/>
        <v>叶仁群</v>
      </c>
      <c r="BS255" s="26">
        <f t="shared" si="368"/>
        <v>0</v>
      </c>
      <c r="BT255" s="18" t="str">
        <f t="shared" si="321"/>
        <v>杨建</v>
      </c>
      <c r="BU255" s="26">
        <f t="shared" si="369"/>
        <v>0</v>
      </c>
      <c r="BV255" s="18">
        <f t="shared" si="322"/>
        <v>8</v>
      </c>
      <c r="BW255" s="18" t="str">
        <f t="shared" si="323"/>
        <v>向美娟</v>
      </c>
      <c r="BX255" s="26">
        <f t="shared" si="342"/>
        <v>0</v>
      </c>
      <c r="BY255" s="18" t="str">
        <f t="shared" si="324"/>
        <v>胡付松</v>
      </c>
      <c r="BZ255" s="26">
        <f t="shared" si="343"/>
        <v>0</v>
      </c>
      <c r="CA255" s="18" t="str">
        <f t="shared" si="325"/>
        <v>廖云虹</v>
      </c>
      <c r="CB255" s="26">
        <f t="shared" si="344"/>
        <v>4.5</v>
      </c>
      <c r="CC255" s="18" t="str">
        <f t="shared" si="326"/>
        <v>兰阿布</v>
      </c>
      <c r="CD255" s="26">
        <f t="shared" si="345"/>
        <v>0</v>
      </c>
      <c r="CE255" s="18" t="str">
        <f t="shared" si="327"/>
        <v>叶仁群</v>
      </c>
      <c r="CF255" s="26">
        <f t="shared" si="346"/>
        <v>0</v>
      </c>
      <c r="CG255" s="18" t="str">
        <f t="shared" si="328"/>
        <v>杨建</v>
      </c>
      <c r="CH255" s="26">
        <f t="shared" si="347"/>
        <v>0</v>
      </c>
      <c r="CI255" s="18">
        <f t="shared" si="329"/>
        <v>8</v>
      </c>
      <c r="CJ255" s="18" t="str">
        <f t="shared" si="330"/>
        <v>向美娟</v>
      </c>
      <c r="CK255" s="26">
        <f t="shared" si="348"/>
        <v>0</v>
      </c>
      <c r="CL255" s="18" t="str">
        <f t="shared" si="331"/>
        <v>胡付松</v>
      </c>
      <c r="CM255" s="26">
        <f t="shared" si="349"/>
        <v>0</v>
      </c>
      <c r="CN255" s="18" t="str">
        <f t="shared" si="332"/>
        <v>廖云虹</v>
      </c>
      <c r="CO255" s="26">
        <f t="shared" si="350"/>
        <v>4.5</v>
      </c>
      <c r="CP255" s="18" t="str">
        <f t="shared" si="333"/>
        <v>兰阿布</v>
      </c>
      <c r="CQ255" s="26">
        <f t="shared" si="351"/>
        <v>0</v>
      </c>
      <c r="CR255" s="18" t="str">
        <f t="shared" si="334"/>
        <v>叶仁群</v>
      </c>
      <c r="CS255" s="26">
        <f t="shared" si="352"/>
        <v>0</v>
      </c>
      <c r="CT255" s="18" t="str">
        <f t="shared" si="335"/>
        <v>杨建</v>
      </c>
      <c r="CU255" s="26">
        <f t="shared" si="353"/>
        <v>0</v>
      </c>
    </row>
    <row r="256" spans="1:99" s="2" customFormat="1" ht="15.75">
      <c r="A256" s="42" t="s">
        <v>980</v>
      </c>
      <c r="B256" s="40" t="s">
        <v>431</v>
      </c>
      <c r="C256" s="59" t="s">
        <v>44</v>
      </c>
      <c r="D256" s="9" t="s">
        <v>8</v>
      </c>
      <c r="E256" s="8" t="str">
        <f t="shared" si="283"/>
        <v/>
      </c>
      <c r="F256" s="9">
        <f t="shared" si="284"/>
        <v>0.2</v>
      </c>
      <c r="G256" s="10" t="str">
        <f t="shared" si="285"/>
        <v/>
      </c>
      <c r="H256" s="10">
        <f t="shared" si="286"/>
        <v>104</v>
      </c>
      <c r="I256" s="10">
        <f t="shared" si="287"/>
        <v>45</v>
      </c>
      <c r="J256" s="10">
        <f t="shared" si="288"/>
        <v>37</v>
      </c>
      <c r="K256" s="16">
        <f t="shared" si="289"/>
        <v>50.5</v>
      </c>
      <c r="L256" s="10">
        <f t="shared" si="290"/>
        <v>75.5</v>
      </c>
      <c r="M256" s="10">
        <f t="shared" si="291"/>
        <v>68.5</v>
      </c>
      <c r="N256" s="10">
        <f t="shared" si="292"/>
        <v>381</v>
      </c>
      <c r="O256" s="17" t="str">
        <f t="shared" si="293"/>
        <v/>
      </c>
      <c r="P256" s="18">
        <f>IF($D256="理科",IF(AND($N256&gt;=分数线!$C$2,$H256&gt;=分数线!$D$2),36,IF($H256&gt;=分数线!$D$2,18,0)),IF($D256="文科",IF(AND($N256&gt;=分数线!$C$3,$H256&gt;=分数线!$D$3),36,IF($H256&gt;=分数线!$D$3,18,0))))</f>
        <v>18</v>
      </c>
      <c r="Q256" s="18">
        <f>IF($D256="理科",IF(AND($N256&gt;=分数线!$C$2,I256&gt;=分数线!$E$2),36,IF(I256&gt;=分数线!$E$2,18,0)),IF($D256="文科",IF(AND($N256&gt;=分数线!$C$3,I256&gt;=分数线!$E$3),36,IF(I256&gt;=分数线!$E$3,18,0))))</f>
        <v>0</v>
      </c>
      <c r="R256" s="18">
        <f>IF($D256="理科",IF(AND($N256&gt;=分数线!$C$2,J256&gt;=分数线!$F$2),36,IF(J256&gt;=分数线!$F$2,18,0)),IF($D256="文科",IF(AND($N256&gt;=分数线!$C$3,J256&gt;=分数线!$F$3),36,IF(J256&gt;=分数线!$F$3,18,0))))</f>
        <v>0</v>
      </c>
      <c r="S256" s="18">
        <f>IF($D256="理科",IF(AND($N256&gt;=分数线!$C$2,K256&gt;=分数线!$G$2),36,IF(K256&gt;=分数线!$G$2,18,0)),IF($D256="文科",IF(AND($N256&gt;=分数线!$C$3,K256&gt;=分数线!$G$3),36,IF(K256&gt;=分数线!$G$3,18,0))))</f>
        <v>18</v>
      </c>
      <c r="T256" s="18">
        <f>IF($D256="理科",IF(AND($N256&gt;=分数线!$C$2,L256&gt;=分数线!$H$2),36,IF(L256&gt;=分数线!$H$2,18,0)),IF($D256="文科",IF(AND($N256&gt;=分数线!$C$3,L256&gt;=分数线!$H$3),36,IF(L256&gt;=分数线!$H$3,18,0))))</f>
        <v>18</v>
      </c>
      <c r="U256" s="18">
        <f>IF($D256="理科",IF(AND($N256&gt;=分数线!$C$2,M256&gt;=分数线!$I$2),36,IF(M256&gt;=分数线!$I$2,18,0)),IF($D256="文科",IF(AND($N256&gt;=分数线!$C$3,M256&gt;=分数线!$I$3),36,IF(M256&gt;=分数线!$I$3,18,0))))</f>
        <v>18</v>
      </c>
      <c r="V256" s="18">
        <f t="shared" si="294"/>
        <v>2</v>
      </c>
      <c r="W256" s="18" t="str">
        <f t="shared" si="295"/>
        <v>阙丽萍</v>
      </c>
      <c r="X256" s="26">
        <f t="shared" si="336"/>
        <v>1.8</v>
      </c>
      <c r="Y256" s="18" t="str">
        <f t="shared" si="296"/>
        <v>李乔军</v>
      </c>
      <c r="Z256" s="26">
        <f t="shared" si="337"/>
        <v>0</v>
      </c>
      <c r="AA256" s="18" t="str">
        <f t="shared" si="297"/>
        <v>赵顺诚</v>
      </c>
      <c r="AB256" s="26">
        <f t="shared" si="354"/>
        <v>0</v>
      </c>
      <c r="AC256" s="18" t="str">
        <f t="shared" si="298"/>
        <v>兰阿布</v>
      </c>
      <c r="AD256" s="26">
        <f t="shared" si="355"/>
        <v>1.8</v>
      </c>
      <c r="AE256" s="18" t="str">
        <f t="shared" si="299"/>
        <v>陈文惠</v>
      </c>
      <c r="AF256" s="26">
        <f t="shared" si="356"/>
        <v>1.8</v>
      </c>
      <c r="AG256" s="18" t="str">
        <f t="shared" si="300"/>
        <v>卢祥</v>
      </c>
      <c r="AH256" s="26">
        <f t="shared" si="357"/>
        <v>1.8</v>
      </c>
      <c r="AI256" s="18" t="str">
        <f t="shared" si="301"/>
        <v>6</v>
      </c>
      <c r="AJ256" s="18" t="str">
        <f t="shared" si="302"/>
        <v>阙丽萍</v>
      </c>
      <c r="AK256" s="26">
        <f t="shared" si="338"/>
        <v>1.8</v>
      </c>
      <c r="AL256" s="18" t="str">
        <f t="shared" si="303"/>
        <v>李希</v>
      </c>
      <c r="AM256" s="26">
        <f t="shared" si="339"/>
        <v>0</v>
      </c>
      <c r="AN256" s="18" t="str">
        <f t="shared" si="304"/>
        <v>达娃央初</v>
      </c>
      <c r="AO256" s="26">
        <f t="shared" si="358"/>
        <v>0</v>
      </c>
      <c r="AP256" s="18" t="str">
        <f t="shared" si="305"/>
        <v>兰阿布</v>
      </c>
      <c r="AQ256" s="26">
        <f t="shared" si="359"/>
        <v>1.8</v>
      </c>
      <c r="AR256" s="18" t="str">
        <f t="shared" si="306"/>
        <v>陈文惠</v>
      </c>
      <c r="AS256" s="26">
        <f t="shared" si="360"/>
        <v>1.8</v>
      </c>
      <c r="AT256" s="18" t="str">
        <f t="shared" si="307"/>
        <v>卢祥</v>
      </c>
      <c r="AU256" s="26">
        <f t="shared" si="361"/>
        <v>1.8</v>
      </c>
      <c r="AV256" s="18" t="str">
        <f t="shared" si="308"/>
        <v>6</v>
      </c>
      <c r="AW256" s="18" t="str">
        <f t="shared" si="309"/>
        <v>阙丽萍</v>
      </c>
      <c r="AX256" s="26">
        <f t="shared" si="340"/>
        <v>2.6999999999999997</v>
      </c>
      <c r="AY256" s="18" t="str">
        <f t="shared" si="310"/>
        <v>李希</v>
      </c>
      <c r="AZ256" s="26">
        <f t="shared" si="370"/>
        <v>0</v>
      </c>
      <c r="BA256" s="18" t="str">
        <f t="shared" si="311"/>
        <v>谢斌</v>
      </c>
      <c r="BB256" s="26">
        <f t="shared" si="362"/>
        <v>0</v>
      </c>
      <c r="BC256" s="18" t="str">
        <f t="shared" si="312"/>
        <v>高贵勇</v>
      </c>
      <c r="BD256" s="26">
        <f t="shared" si="363"/>
        <v>2.7</v>
      </c>
      <c r="BE256" s="18" t="str">
        <f t="shared" si="313"/>
        <v>陈文惠</v>
      </c>
      <c r="BF256" s="26">
        <f t="shared" si="364"/>
        <v>2.7</v>
      </c>
      <c r="BG256" s="18" t="str">
        <f t="shared" si="314"/>
        <v>卢祥</v>
      </c>
      <c r="BH256" s="26">
        <f t="shared" si="365"/>
        <v>2.7</v>
      </c>
      <c r="BI256" s="18">
        <f t="shared" si="315"/>
        <v>6</v>
      </c>
      <c r="BJ256" s="18" t="str">
        <f t="shared" si="316"/>
        <v>阙丽萍</v>
      </c>
      <c r="BK256" s="26">
        <f t="shared" si="341"/>
        <v>2.6999999999999997</v>
      </c>
      <c r="BL256" s="18" t="str">
        <f t="shared" si="317"/>
        <v>李希</v>
      </c>
      <c r="BM256" s="26">
        <f t="shared" si="371"/>
        <v>0</v>
      </c>
      <c r="BN256" s="18" t="str">
        <f t="shared" si="318"/>
        <v>达娃央初</v>
      </c>
      <c r="BO256" s="26">
        <f t="shared" si="366"/>
        <v>0</v>
      </c>
      <c r="BP256" s="18" t="str">
        <f t="shared" si="319"/>
        <v>高贵勇</v>
      </c>
      <c r="BQ256" s="26">
        <f t="shared" si="367"/>
        <v>2.7</v>
      </c>
      <c r="BR256" s="18" t="str">
        <f t="shared" si="320"/>
        <v>陈文惠</v>
      </c>
      <c r="BS256" s="26">
        <f t="shared" si="368"/>
        <v>2.7</v>
      </c>
      <c r="BT256" s="18" t="str">
        <f t="shared" si="321"/>
        <v>卢祥</v>
      </c>
      <c r="BU256" s="26">
        <f t="shared" si="369"/>
        <v>2.7</v>
      </c>
      <c r="BV256" s="18">
        <f t="shared" si="322"/>
        <v>6</v>
      </c>
      <c r="BW256" s="18" t="str">
        <f t="shared" si="323"/>
        <v>阙丽萍</v>
      </c>
      <c r="BX256" s="26">
        <f t="shared" si="342"/>
        <v>4.5</v>
      </c>
      <c r="BY256" s="18" t="str">
        <f t="shared" si="324"/>
        <v>李希</v>
      </c>
      <c r="BZ256" s="26">
        <f t="shared" si="343"/>
        <v>0</v>
      </c>
      <c r="CA256" s="18" t="str">
        <f t="shared" si="325"/>
        <v>兰卡布尺</v>
      </c>
      <c r="CB256" s="26">
        <f t="shared" si="344"/>
        <v>0</v>
      </c>
      <c r="CC256" s="18" t="str">
        <f t="shared" si="326"/>
        <v>高贵勇</v>
      </c>
      <c r="CD256" s="26">
        <f t="shared" si="345"/>
        <v>4.5</v>
      </c>
      <c r="CE256" s="18" t="str">
        <f t="shared" si="327"/>
        <v>陈文惠</v>
      </c>
      <c r="CF256" s="26">
        <f t="shared" si="346"/>
        <v>4.5</v>
      </c>
      <c r="CG256" s="18" t="str">
        <f t="shared" si="328"/>
        <v>杨建</v>
      </c>
      <c r="CH256" s="26">
        <f t="shared" si="347"/>
        <v>4.5</v>
      </c>
      <c r="CI256" s="18">
        <f t="shared" si="329"/>
        <v>6</v>
      </c>
      <c r="CJ256" s="18" t="str">
        <f t="shared" si="330"/>
        <v>阙丽萍</v>
      </c>
      <c r="CK256" s="26">
        <f t="shared" si="348"/>
        <v>4.5</v>
      </c>
      <c r="CL256" s="18" t="str">
        <f t="shared" si="331"/>
        <v>李希</v>
      </c>
      <c r="CM256" s="26">
        <f t="shared" si="349"/>
        <v>0</v>
      </c>
      <c r="CN256" s="18" t="str">
        <f t="shared" si="332"/>
        <v>兰卡布尺</v>
      </c>
      <c r="CO256" s="26">
        <f t="shared" si="350"/>
        <v>0</v>
      </c>
      <c r="CP256" s="18" t="str">
        <f t="shared" si="333"/>
        <v>高贵勇</v>
      </c>
      <c r="CQ256" s="26">
        <f t="shared" si="351"/>
        <v>4.5</v>
      </c>
      <c r="CR256" s="18" t="str">
        <f t="shared" si="334"/>
        <v>杨建</v>
      </c>
      <c r="CS256" s="26">
        <f t="shared" si="352"/>
        <v>4.5</v>
      </c>
      <c r="CT256" s="18" t="str">
        <f t="shared" si="335"/>
        <v>杨建</v>
      </c>
      <c r="CU256" s="26">
        <f t="shared" si="353"/>
        <v>4.5</v>
      </c>
    </row>
    <row r="257" spans="1:99" s="2" customFormat="1" ht="15.75">
      <c r="A257" s="42" t="s">
        <v>981</v>
      </c>
      <c r="B257" s="40" t="s">
        <v>432</v>
      </c>
      <c r="C257" s="59" t="s">
        <v>44</v>
      </c>
      <c r="D257" s="9" t="s">
        <v>8</v>
      </c>
      <c r="E257" s="8" t="str">
        <f t="shared" si="283"/>
        <v/>
      </c>
      <c r="F257" s="9">
        <f t="shared" si="284"/>
        <v>0.2</v>
      </c>
      <c r="G257" s="10" t="str">
        <f t="shared" si="285"/>
        <v/>
      </c>
      <c r="H257" s="10">
        <f t="shared" si="286"/>
        <v>108</v>
      </c>
      <c r="I257" s="10">
        <f t="shared" si="287"/>
        <v>58</v>
      </c>
      <c r="J257" s="10">
        <f t="shared" si="288"/>
        <v>85</v>
      </c>
      <c r="K257" s="16">
        <f t="shared" si="289"/>
        <v>42</v>
      </c>
      <c r="L257" s="10">
        <f t="shared" si="290"/>
        <v>44</v>
      </c>
      <c r="M257" s="10">
        <f t="shared" si="291"/>
        <v>44</v>
      </c>
      <c r="N257" s="10">
        <f t="shared" si="292"/>
        <v>381</v>
      </c>
      <c r="O257" s="17" t="str">
        <f t="shared" si="293"/>
        <v/>
      </c>
      <c r="P257" s="18">
        <f>IF($D257="理科",IF(AND($N257&gt;=分数线!$C$2,$H257&gt;=分数线!$D$2),36,IF($H257&gt;=分数线!$D$2,18,0)),IF($D257="文科",IF(AND($N257&gt;=分数线!$C$3,$H257&gt;=分数线!$D$3),36,IF($H257&gt;=分数线!$D$3,18,0))))</f>
        <v>18</v>
      </c>
      <c r="Q257" s="18">
        <f>IF($D257="理科",IF(AND($N257&gt;=分数线!$C$2,I257&gt;=分数线!$E$2),36,IF(I257&gt;=分数线!$E$2,18,0)),IF($D257="文科",IF(AND($N257&gt;=分数线!$C$3,I257&gt;=分数线!$E$3),36,IF(I257&gt;=分数线!$E$3,18,0))))</f>
        <v>0</v>
      </c>
      <c r="R257" s="18">
        <f>IF($D257="理科",IF(AND($N257&gt;=分数线!$C$2,J257&gt;=分数线!$F$2),36,IF(J257&gt;=分数线!$F$2,18,0)),IF($D257="文科",IF(AND($N257&gt;=分数线!$C$3,J257&gt;=分数线!$F$3),36,IF(J257&gt;=分数线!$F$3,18,0))))</f>
        <v>0</v>
      </c>
      <c r="S257" s="18">
        <f>IF($D257="理科",IF(AND($N257&gt;=分数线!$C$2,K257&gt;=分数线!$G$2),36,IF(K257&gt;=分数线!$G$2,18,0)),IF($D257="文科",IF(AND($N257&gt;=分数线!$C$3,K257&gt;=分数线!$G$3),36,IF(K257&gt;=分数线!$G$3,18,0))))</f>
        <v>0</v>
      </c>
      <c r="T257" s="18">
        <f>IF($D257="理科",IF(AND($N257&gt;=分数线!$C$2,L257&gt;=分数线!$H$2),36,IF(L257&gt;=分数线!$H$2,18,0)),IF($D257="文科",IF(AND($N257&gt;=分数线!$C$3,L257&gt;=分数线!$H$3),36,IF(L257&gt;=分数线!$H$3,18,0))))</f>
        <v>0</v>
      </c>
      <c r="U257" s="18">
        <f>IF($D257="理科",IF(AND($N257&gt;=分数线!$C$2,M257&gt;=分数线!$I$2),36,IF(M257&gt;=分数线!$I$2,18,0)),IF($D257="文科",IF(AND($N257&gt;=分数线!$C$3,M257&gt;=分数线!$I$3),36,IF(M257&gt;=分数线!$I$3,18,0))))</f>
        <v>0</v>
      </c>
      <c r="V257" s="18">
        <f t="shared" si="294"/>
        <v>11</v>
      </c>
      <c r="W257" s="18" t="str">
        <f t="shared" si="295"/>
        <v>张玉婷</v>
      </c>
      <c r="X257" s="26">
        <f t="shared" si="336"/>
        <v>1.8</v>
      </c>
      <c r="Y257" s="18" t="str">
        <f t="shared" si="296"/>
        <v>胡付松</v>
      </c>
      <c r="Z257" s="26">
        <f t="shared" si="337"/>
        <v>0</v>
      </c>
      <c r="AA257" s="18" t="str">
        <f t="shared" si="297"/>
        <v>程长寿</v>
      </c>
      <c r="AB257" s="26">
        <f t="shared" si="354"/>
        <v>0</v>
      </c>
      <c r="AC257" s="18" t="str">
        <f t="shared" si="298"/>
        <v>郑永朝</v>
      </c>
      <c r="AD257" s="26">
        <f t="shared" si="355"/>
        <v>0</v>
      </c>
      <c r="AE257" s="18" t="str">
        <f t="shared" si="299"/>
        <v>叶仁群</v>
      </c>
      <c r="AF257" s="26">
        <f t="shared" si="356"/>
        <v>0</v>
      </c>
      <c r="AG257" s="18" t="str">
        <f t="shared" si="300"/>
        <v>辜英琼</v>
      </c>
      <c r="AH257" s="26">
        <f t="shared" si="357"/>
        <v>0</v>
      </c>
      <c r="AI257" s="18" t="str">
        <f t="shared" si="301"/>
        <v>11</v>
      </c>
      <c r="AJ257" s="18" t="str">
        <f t="shared" si="302"/>
        <v>张玉婷</v>
      </c>
      <c r="AK257" s="26">
        <f t="shared" si="338"/>
        <v>1.8</v>
      </c>
      <c r="AL257" s="18" t="str">
        <f t="shared" si="303"/>
        <v>胡付松</v>
      </c>
      <c r="AM257" s="26">
        <f t="shared" si="339"/>
        <v>0</v>
      </c>
      <c r="AN257" s="18" t="str">
        <f t="shared" si="304"/>
        <v>程长寿</v>
      </c>
      <c r="AO257" s="26">
        <f t="shared" si="358"/>
        <v>0</v>
      </c>
      <c r="AP257" s="18" t="str">
        <f t="shared" si="305"/>
        <v>郑永朝</v>
      </c>
      <c r="AQ257" s="26">
        <f t="shared" si="359"/>
        <v>0</v>
      </c>
      <c r="AR257" s="18" t="str">
        <f t="shared" si="306"/>
        <v>叶仁群</v>
      </c>
      <c r="AS257" s="26">
        <f t="shared" si="360"/>
        <v>0</v>
      </c>
      <c r="AT257" s="18" t="str">
        <f t="shared" si="307"/>
        <v>辜英琼</v>
      </c>
      <c r="AU257" s="26">
        <f t="shared" si="361"/>
        <v>0</v>
      </c>
      <c r="AV257" s="18" t="str">
        <f t="shared" si="308"/>
        <v>11</v>
      </c>
      <c r="AW257" s="18" t="str">
        <f t="shared" si="309"/>
        <v>张玉婷</v>
      </c>
      <c r="AX257" s="26">
        <f t="shared" si="340"/>
        <v>2.6999999999999997</v>
      </c>
      <c r="AY257" s="18" t="str">
        <f t="shared" si="310"/>
        <v>胡付松</v>
      </c>
      <c r="AZ257" s="26">
        <f t="shared" si="370"/>
        <v>0</v>
      </c>
      <c r="BA257" s="18" t="str">
        <f t="shared" si="311"/>
        <v>程长寿</v>
      </c>
      <c r="BB257" s="26">
        <f t="shared" si="362"/>
        <v>0</v>
      </c>
      <c r="BC257" s="18" t="str">
        <f t="shared" si="312"/>
        <v>郑永朝</v>
      </c>
      <c r="BD257" s="26">
        <f t="shared" si="363"/>
        <v>0</v>
      </c>
      <c r="BE257" s="18" t="str">
        <f t="shared" si="313"/>
        <v>叶仁群</v>
      </c>
      <c r="BF257" s="26">
        <f t="shared" si="364"/>
        <v>0</v>
      </c>
      <c r="BG257" s="18" t="str">
        <f t="shared" si="314"/>
        <v>杨建</v>
      </c>
      <c r="BH257" s="26">
        <f t="shared" si="365"/>
        <v>0</v>
      </c>
      <c r="BI257" s="18">
        <f t="shared" si="315"/>
        <v>11</v>
      </c>
      <c r="BJ257" s="18" t="str">
        <f t="shared" si="316"/>
        <v>张玉婷</v>
      </c>
      <c r="BK257" s="26">
        <f t="shared" si="341"/>
        <v>2.6999999999999997</v>
      </c>
      <c r="BL257" s="18" t="str">
        <f t="shared" si="317"/>
        <v>胡付松</v>
      </c>
      <c r="BM257" s="26">
        <f t="shared" si="371"/>
        <v>0</v>
      </c>
      <c r="BN257" s="18" t="str">
        <f t="shared" si="318"/>
        <v>程长寿</v>
      </c>
      <c r="BO257" s="26">
        <f t="shared" si="366"/>
        <v>0</v>
      </c>
      <c r="BP257" s="18" t="str">
        <f t="shared" si="319"/>
        <v>郑永朝</v>
      </c>
      <c r="BQ257" s="26">
        <f t="shared" si="367"/>
        <v>0</v>
      </c>
      <c r="BR257" s="18" t="str">
        <f t="shared" si="320"/>
        <v>叶仁群</v>
      </c>
      <c r="BS257" s="26">
        <f t="shared" si="368"/>
        <v>0</v>
      </c>
      <c r="BT257" s="18" t="str">
        <f t="shared" si="321"/>
        <v>田友米</v>
      </c>
      <c r="BU257" s="26">
        <f t="shared" si="369"/>
        <v>0</v>
      </c>
      <c r="BV257" s="18">
        <f t="shared" si="322"/>
        <v>11</v>
      </c>
      <c r="BW257" s="18" t="str">
        <f t="shared" si="323"/>
        <v>张玉婷</v>
      </c>
      <c r="BX257" s="26">
        <f t="shared" si="342"/>
        <v>4.5</v>
      </c>
      <c r="BY257" s="18" t="str">
        <f t="shared" si="324"/>
        <v>胡付松</v>
      </c>
      <c r="BZ257" s="26">
        <f t="shared" si="343"/>
        <v>0</v>
      </c>
      <c r="CA257" s="18" t="str">
        <f t="shared" si="325"/>
        <v>程长寿</v>
      </c>
      <c r="CB257" s="26">
        <f t="shared" si="344"/>
        <v>0</v>
      </c>
      <c r="CC257" s="18" t="str">
        <f t="shared" si="326"/>
        <v>王友春</v>
      </c>
      <c r="CD257" s="26">
        <f t="shared" si="345"/>
        <v>0</v>
      </c>
      <c r="CE257" s="18" t="str">
        <f t="shared" si="327"/>
        <v>叶仁群</v>
      </c>
      <c r="CF257" s="26">
        <f t="shared" si="346"/>
        <v>0</v>
      </c>
      <c r="CG257" s="18" t="str">
        <f t="shared" si="328"/>
        <v>田友米</v>
      </c>
      <c r="CH257" s="26">
        <f t="shared" si="347"/>
        <v>0</v>
      </c>
      <c r="CI257" s="18">
        <f t="shared" si="329"/>
        <v>11</v>
      </c>
      <c r="CJ257" s="18" t="str">
        <f t="shared" si="330"/>
        <v>张玉婷</v>
      </c>
      <c r="CK257" s="26">
        <f t="shared" si="348"/>
        <v>4.5</v>
      </c>
      <c r="CL257" s="18" t="str">
        <f t="shared" si="331"/>
        <v>胡付松</v>
      </c>
      <c r="CM257" s="26">
        <f t="shared" si="349"/>
        <v>0</v>
      </c>
      <c r="CN257" s="18" t="str">
        <f t="shared" si="332"/>
        <v>程长寿</v>
      </c>
      <c r="CO257" s="26">
        <f t="shared" si="350"/>
        <v>0</v>
      </c>
      <c r="CP257" s="18" t="str">
        <f t="shared" si="333"/>
        <v>王友春</v>
      </c>
      <c r="CQ257" s="26">
        <f t="shared" si="351"/>
        <v>0</v>
      </c>
      <c r="CR257" s="18" t="str">
        <f t="shared" si="334"/>
        <v>叶仁群</v>
      </c>
      <c r="CS257" s="26">
        <f t="shared" si="352"/>
        <v>0</v>
      </c>
      <c r="CT257" s="18" t="str">
        <f t="shared" si="335"/>
        <v>田友米</v>
      </c>
      <c r="CU257" s="26">
        <f t="shared" si="353"/>
        <v>0</v>
      </c>
    </row>
    <row r="258" spans="1:99" s="2" customFormat="1" ht="15.75">
      <c r="A258" s="42" t="s">
        <v>982</v>
      </c>
      <c r="B258" s="40" t="s">
        <v>433</v>
      </c>
      <c r="C258" s="59" t="s">
        <v>44</v>
      </c>
      <c r="D258" s="9" t="s">
        <v>8</v>
      </c>
      <c r="E258" s="8" t="str">
        <f t="shared" si="283"/>
        <v/>
      </c>
      <c r="F258" s="9" t="str">
        <f t="shared" si="284"/>
        <v/>
      </c>
      <c r="G258" s="10" t="str">
        <f t="shared" si="285"/>
        <v/>
      </c>
      <c r="H258" s="10">
        <f t="shared" si="286"/>
        <v>107</v>
      </c>
      <c r="I258" s="10">
        <f t="shared" si="287"/>
        <v>53</v>
      </c>
      <c r="J258" s="10">
        <f t="shared" si="288"/>
        <v>63</v>
      </c>
      <c r="K258" s="16">
        <f t="shared" si="289"/>
        <v>46</v>
      </c>
      <c r="L258" s="10">
        <f t="shared" si="290"/>
        <v>43</v>
      </c>
      <c r="M258" s="10">
        <f t="shared" si="291"/>
        <v>68</v>
      </c>
      <c r="N258" s="10">
        <f t="shared" si="292"/>
        <v>380</v>
      </c>
      <c r="O258" s="17" t="str">
        <f t="shared" si="293"/>
        <v/>
      </c>
      <c r="P258" s="18">
        <f>IF($D258="理科",IF(AND($N258&gt;=分数线!$C$2,$H258&gt;=分数线!$D$2),36,IF($H258&gt;=分数线!$D$2,18,0)),IF($D258="文科",IF(AND($N258&gt;=分数线!$C$3,$H258&gt;=分数线!$D$3),36,IF($H258&gt;=分数线!$D$3,18,0))))</f>
        <v>18</v>
      </c>
      <c r="Q258" s="18">
        <f>IF($D258="理科",IF(AND($N258&gt;=分数线!$C$2,I258&gt;=分数线!$E$2),36,IF(I258&gt;=分数线!$E$2,18,0)),IF($D258="文科",IF(AND($N258&gt;=分数线!$C$3,I258&gt;=分数线!$E$3),36,IF(I258&gt;=分数线!$E$3,18,0))))</f>
        <v>0</v>
      </c>
      <c r="R258" s="18">
        <f>IF($D258="理科",IF(AND($N258&gt;=分数线!$C$2,J258&gt;=分数线!$F$2),36,IF(J258&gt;=分数线!$F$2,18,0)),IF($D258="文科",IF(AND($N258&gt;=分数线!$C$3,J258&gt;=分数线!$F$3),36,IF(J258&gt;=分数线!$F$3,18,0))))</f>
        <v>0</v>
      </c>
      <c r="S258" s="18">
        <f>IF($D258="理科",IF(AND($N258&gt;=分数线!$C$2,K258&gt;=分数线!$G$2),36,IF(K258&gt;=分数线!$G$2,18,0)),IF($D258="文科",IF(AND($N258&gt;=分数线!$C$3,K258&gt;=分数线!$G$3),36,IF(K258&gt;=分数线!$G$3,18,0))))</f>
        <v>0</v>
      </c>
      <c r="T258" s="18">
        <f>IF($D258="理科",IF(AND($N258&gt;=分数线!$C$2,L258&gt;=分数线!$H$2),36,IF(L258&gt;=分数线!$H$2,18,0)),IF($D258="文科",IF(AND($N258&gt;=分数线!$C$3,L258&gt;=分数线!$H$3),36,IF(L258&gt;=分数线!$H$3,18,0))))</f>
        <v>0</v>
      </c>
      <c r="U258" s="18">
        <f>IF($D258="理科",IF(AND($N258&gt;=分数线!$C$2,M258&gt;=分数线!$I$2),36,IF(M258&gt;=分数线!$I$2,18,0)),IF($D258="文科",IF(AND($N258&gt;=分数线!$C$3,M258&gt;=分数线!$I$3),36,IF(M258&gt;=分数线!$I$3,18,0))))</f>
        <v>18</v>
      </c>
      <c r="V258" s="18">
        <f t="shared" si="294"/>
        <v>2</v>
      </c>
      <c r="W258" s="18" t="str">
        <f t="shared" si="295"/>
        <v>阙丽萍</v>
      </c>
      <c r="X258" s="26">
        <f t="shared" si="336"/>
        <v>1.8</v>
      </c>
      <c r="Y258" s="18" t="str">
        <f t="shared" si="296"/>
        <v>李乔军</v>
      </c>
      <c r="Z258" s="26">
        <f t="shared" si="337"/>
        <v>0</v>
      </c>
      <c r="AA258" s="18" t="str">
        <f t="shared" si="297"/>
        <v>赵顺诚</v>
      </c>
      <c r="AB258" s="26">
        <f t="shared" si="354"/>
        <v>0</v>
      </c>
      <c r="AC258" s="18" t="str">
        <f t="shared" si="298"/>
        <v>郑永朝</v>
      </c>
      <c r="AD258" s="26">
        <f t="shared" si="355"/>
        <v>0</v>
      </c>
      <c r="AE258" s="18" t="str">
        <f t="shared" si="299"/>
        <v>陈文惠</v>
      </c>
      <c r="AF258" s="26">
        <f t="shared" si="356"/>
        <v>0</v>
      </c>
      <c r="AG258" s="18" t="str">
        <f t="shared" si="300"/>
        <v>田友米</v>
      </c>
      <c r="AH258" s="26">
        <f t="shared" si="357"/>
        <v>1.8</v>
      </c>
      <c r="AI258" s="18" t="str">
        <f t="shared" si="301"/>
        <v>10</v>
      </c>
      <c r="AJ258" s="18" t="str">
        <f t="shared" si="302"/>
        <v>向美娟</v>
      </c>
      <c r="AK258" s="26">
        <f t="shared" si="338"/>
        <v>1.8</v>
      </c>
      <c r="AL258" s="18" t="str">
        <f t="shared" si="303"/>
        <v>徐万雄</v>
      </c>
      <c r="AM258" s="26">
        <f t="shared" si="339"/>
        <v>0</v>
      </c>
      <c r="AN258" s="18" t="str">
        <f t="shared" si="304"/>
        <v>向翠琳</v>
      </c>
      <c r="AO258" s="26">
        <f t="shared" si="358"/>
        <v>0</v>
      </c>
      <c r="AP258" s="18" t="str">
        <f t="shared" si="305"/>
        <v>郑永朝</v>
      </c>
      <c r="AQ258" s="26">
        <f t="shared" si="359"/>
        <v>0</v>
      </c>
      <c r="AR258" s="18" t="str">
        <f t="shared" si="306"/>
        <v>陈文惠</v>
      </c>
      <c r="AS258" s="26">
        <f t="shared" si="360"/>
        <v>0</v>
      </c>
      <c r="AT258" s="18" t="str">
        <f t="shared" si="307"/>
        <v>田友米</v>
      </c>
      <c r="AU258" s="26">
        <f t="shared" si="361"/>
        <v>1.8</v>
      </c>
      <c r="AV258" s="18" t="str">
        <f t="shared" si="308"/>
        <v>10</v>
      </c>
      <c r="AW258" s="18" t="str">
        <f t="shared" si="309"/>
        <v>向美娟</v>
      </c>
      <c r="AX258" s="26">
        <f t="shared" si="340"/>
        <v>2.6999999999999997</v>
      </c>
      <c r="AY258" s="18" t="str">
        <f t="shared" si="310"/>
        <v>徐万雄</v>
      </c>
      <c r="AZ258" s="26">
        <f t="shared" si="370"/>
        <v>0</v>
      </c>
      <c r="BA258" s="18" t="str">
        <f t="shared" si="311"/>
        <v>赵顺诚</v>
      </c>
      <c r="BB258" s="26">
        <f t="shared" si="362"/>
        <v>0</v>
      </c>
      <c r="BC258" s="18" t="str">
        <f t="shared" si="312"/>
        <v>王玉强</v>
      </c>
      <c r="BD258" s="26">
        <f t="shared" si="363"/>
        <v>0</v>
      </c>
      <c r="BE258" s="18" t="str">
        <f t="shared" si="313"/>
        <v>陈文惠</v>
      </c>
      <c r="BF258" s="26">
        <f t="shared" si="364"/>
        <v>0</v>
      </c>
      <c r="BG258" s="18" t="str">
        <f t="shared" si="314"/>
        <v>田友米</v>
      </c>
      <c r="BH258" s="26">
        <f t="shared" si="365"/>
        <v>2.7</v>
      </c>
      <c r="BI258" s="18">
        <f t="shared" si="315"/>
        <v>10</v>
      </c>
      <c r="BJ258" s="18" t="str">
        <f t="shared" si="316"/>
        <v>向美娟</v>
      </c>
      <c r="BK258" s="26">
        <f t="shared" si="341"/>
        <v>2.6999999999999997</v>
      </c>
      <c r="BL258" s="18" t="str">
        <f t="shared" si="317"/>
        <v>徐万雄</v>
      </c>
      <c r="BM258" s="26">
        <f t="shared" si="371"/>
        <v>0</v>
      </c>
      <c r="BN258" s="18" t="str">
        <f t="shared" si="318"/>
        <v>赵顺诚</v>
      </c>
      <c r="BO258" s="26">
        <f t="shared" si="366"/>
        <v>0</v>
      </c>
      <c r="BP258" s="18" t="str">
        <f t="shared" si="319"/>
        <v>郑永朝</v>
      </c>
      <c r="BQ258" s="26">
        <f t="shared" si="367"/>
        <v>0</v>
      </c>
      <c r="BR258" s="18" t="str">
        <f t="shared" si="320"/>
        <v>陈文惠</v>
      </c>
      <c r="BS258" s="26">
        <f t="shared" si="368"/>
        <v>0</v>
      </c>
      <c r="BT258" s="18" t="str">
        <f t="shared" si="321"/>
        <v>田友米</v>
      </c>
      <c r="BU258" s="26">
        <f t="shared" si="369"/>
        <v>2.7</v>
      </c>
      <c r="BV258" s="18">
        <f t="shared" si="322"/>
        <v>10</v>
      </c>
      <c r="BW258" s="18" t="str">
        <f t="shared" si="323"/>
        <v>向美娟</v>
      </c>
      <c r="BX258" s="26">
        <f t="shared" si="342"/>
        <v>4.5</v>
      </c>
      <c r="BY258" s="18" t="str">
        <f t="shared" si="324"/>
        <v>潘勇</v>
      </c>
      <c r="BZ258" s="26">
        <f t="shared" si="343"/>
        <v>0</v>
      </c>
      <c r="CA258" s="18" t="str">
        <f t="shared" si="325"/>
        <v>赵顺诚</v>
      </c>
      <c r="CB258" s="26">
        <f t="shared" si="344"/>
        <v>0</v>
      </c>
      <c r="CC258" s="18" t="str">
        <f t="shared" si="326"/>
        <v>王友春</v>
      </c>
      <c r="CD258" s="26">
        <f t="shared" si="345"/>
        <v>0</v>
      </c>
      <c r="CE258" s="18" t="str">
        <f t="shared" si="327"/>
        <v>陈文惠</v>
      </c>
      <c r="CF258" s="26">
        <f t="shared" si="346"/>
        <v>0</v>
      </c>
      <c r="CG258" s="18" t="str">
        <f t="shared" si="328"/>
        <v>田友米</v>
      </c>
      <c r="CH258" s="26">
        <f t="shared" si="347"/>
        <v>4.5</v>
      </c>
      <c r="CI258" s="18">
        <f t="shared" si="329"/>
        <v>10</v>
      </c>
      <c r="CJ258" s="18" t="str">
        <f t="shared" si="330"/>
        <v>向美娟</v>
      </c>
      <c r="CK258" s="26">
        <f t="shared" si="348"/>
        <v>4.5</v>
      </c>
      <c r="CL258" s="18" t="str">
        <f t="shared" si="331"/>
        <v>潘勇</v>
      </c>
      <c r="CM258" s="26">
        <f t="shared" si="349"/>
        <v>0</v>
      </c>
      <c r="CN258" s="18" t="str">
        <f t="shared" si="332"/>
        <v>赵顺诚</v>
      </c>
      <c r="CO258" s="26">
        <f t="shared" si="350"/>
        <v>0</v>
      </c>
      <c r="CP258" s="18" t="str">
        <f t="shared" si="333"/>
        <v>王友春</v>
      </c>
      <c r="CQ258" s="26">
        <f t="shared" si="351"/>
        <v>0</v>
      </c>
      <c r="CR258" s="18" t="str">
        <f t="shared" si="334"/>
        <v>陈文惠</v>
      </c>
      <c r="CS258" s="26">
        <f t="shared" si="352"/>
        <v>0</v>
      </c>
      <c r="CT258" s="18" t="str">
        <f t="shared" si="335"/>
        <v>田友米</v>
      </c>
      <c r="CU258" s="26">
        <f t="shared" si="353"/>
        <v>4.5</v>
      </c>
    </row>
    <row r="259" spans="1:99" s="2" customFormat="1" ht="15.75">
      <c r="A259" s="42" t="s">
        <v>983</v>
      </c>
      <c r="B259" s="40" t="s">
        <v>434</v>
      </c>
      <c r="C259" s="59" t="s">
        <v>44</v>
      </c>
      <c r="D259" s="9" t="s">
        <v>8</v>
      </c>
      <c r="E259" s="8" t="str">
        <f t="shared" si="283"/>
        <v/>
      </c>
      <c r="F259" s="9" t="str">
        <f t="shared" si="284"/>
        <v/>
      </c>
      <c r="G259" s="10" t="str">
        <f t="shared" si="285"/>
        <v/>
      </c>
      <c r="H259" s="10">
        <f t="shared" si="286"/>
        <v>105</v>
      </c>
      <c r="I259" s="10">
        <f t="shared" si="287"/>
        <v>69</v>
      </c>
      <c r="J259" s="10">
        <f t="shared" si="288"/>
        <v>67</v>
      </c>
      <c r="K259" s="16">
        <f t="shared" si="289"/>
        <v>34.5</v>
      </c>
      <c r="L259" s="10">
        <f t="shared" si="290"/>
        <v>44</v>
      </c>
      <c r="M259" s="10">
        <f t="shared" si="291"/>
        <v>59</v>
      </c>
      <c r="N259" s="10">
        <f t="shared" si="292"/>
        <v>379</v>
      </c>
      <c r="O259" s="17" t="str">
        <f t="shared" si="293"/>
        <v/>
      </c>
      <c r="P259" s="18">
        <f>IF($D259="理科",IF(AND($N259&gt;=分数线!$C$2,$H259&gt;=分数线!$D$2),36,IF($H259&gt;=分数线!$D$2,18,0)),IF($D259="文科",IF(AND($N259&gt;=分数线!$C$3,$H259&gt;=分数线!$D$3),36,IF($H259&gt;=分数线!$D$3,18,0))))</f>
        <v>18</v>
      </c>
      <c r="Q259" s="18">
        <f>IF($D259="理科",IF(AND($N259&gt;=分数线!$C$2,I259&gt;=分数线!$E$2),36,IF(I259&gt;=分数线!$E$2,18,0)),IF($D259="文科",IF(AND($N259&gt;=分数线!$C$3,I259&gt;=分数线!$E$3),36,IF(I259&gt;=分数线!$E$3,18,0))))</f>
        <v>0</v>
      </c>
      <c r="R259" s="18">
        <f>IF($D259="理科",IF(AND($N259&gt;=分数线!$C$2,J259&gt;=分数线!$F$2),36,IF(J259&gt;=分数线!$F$2,18,0)),IF($D259="文科",IF(AND($N259&gt;=分数线!$C$3,J259&gt;=分数线!$F$3),36,IF(J259&gt;=分数线!$F$3,18,0))))</f>
        <v>0</v>
      </c>
      <c r="S259" s="18">
        <f>IF($D259="理科",IF(AND($N259&gt;=分数线!$C$2,K259&gt;=分数线!$G$2),36,IF(K259&gt;=分数线!$G$2,18,0)),IF($D259="文科",IF(AND($N259&gt;=分数线!$C$3,K259&gt;=分数线!$G$3),36,IF(K259&gt;=分数线!$G$3,18,0))))</f>
        <v>0</v>
      </c>
      <c r="T259" s="18">
        <f>IF($D259="理科",IF(AND($N259&gt;=分数线!$C$2,L259&gt;=分数线!$H$2),36,IF(L259&gt;=分数线!$H$2,18,0)),IF($D259="文科",IF(AND($N259&gt;=分数线!$C$3,L259&gt;=分数线!$H$3),36,IF(L259&gt;=分数线!$H$3,18,0))))</f>
        <v>0</v>
      </c>
      <c r="U259" s="18">
        <f>IF($D259="理科",IF(AND($N259&gt;=分数线!$C$2,M259&gt;=分数线!$I$2),36,IF(M259&gt;=分数线!$I$2,18,0)),IF($D259="文科",IF(AND($N259&gt;=分数线!$C$3,M259&gt;=分数线!$I$3),36,IF(M259&gt;=分数线!$I$3,18,0))))</f>
        <v>0</v>
      </c>
      <c r="V259" s="18">
        <f t="shared" si="294"/>
        <v>8</v>
      </c>
      <c r="W259" s="18" t="str">
        <f t="shared" si="295"/>
        <v>向美娟</v>
      </c>
      <c r="X259" s="26">
        <f t="shared" si="336"/>
        <v>1.8</v>
      </c>
      <c r="Y259" s="18" t="str">
        <f t="shared" si="296"/>
        <v>胡付松</v>
      </c>
      <c r="Z259" s="26">
        <f t="shared" si="337"/>
        <v>0</v>
      </c>
      <c r="AA259" s="18" t="str">
        <f t="shared" si="297"/>
        <v>聂艳梅</v>
      </c>
      <c r="AB259" s="26">
        <f t="shared" si="354"/>
        <v>0</v>
      </c>
      <c r="AC259" s="18" t="str">
        <f t="shared" si="298"/>
        <v>王志强</v>
      </c>
      <c r="AD259" s="26">
        <f t="shared" si="355"/>
        <v>0</v>
      </c>
      <c r="AE259" s="18" t="str">
        <f t="shared" si="299"/>
        <v>叶仁群</v>
      </c>
      <c r="AF259" s="26">
        <f t="shared" si="356"/>
        <v>0</v>
      </c>
      <c r="AG259" s="18" t="str">
        <f t="shared" si="300"/>
        <v>田友米</v>
      </c>
      <c r="AH259" s="26">
        <f t="shared" si="357"/>
        <v>0</v>
      </c>
      <c r="AI259" s="18" t="str">
        <f t="shared" si="301"/>
        <v>8</v>
      </c>
      <c r="AJ259" s="18" t="str">
        <f t="shared" si="302"/>
        <v>向美娟</v>
      </c>
      <c r="AK259" s="26">
        <f t="shared" si="338"/>
        <v>1.8</v>
      </c>
      <c r="AL259" s="18" t="str">
        <f t="shared" si="303"/>
        <v>胡付松</v>
      </c>
      <c r="AM259" s="26">
        <f t="shared" si="339"/>
        <v>0</v>
      </c>
      <c r="AN259" s="18" t="str">
        <f t="shared" si="304"/>
        <v>聂艳梅</v>
      </c>
      <c r="AO259" s="26">
        <f t="shared" si="358"/>
        <v>0</v>
      </c>
      <c r="AP259" s="18" t="str">
        <f t="shared" si="305"/>
        <v>王志强</v>
      </c>
      <c r="AQ259" s="26">
        <f t="shared" si="359"/>
        <v>0</v>
      </c>
      <c r="AR259" s="18" t="str">
        <f t="shared" si="306"/>
        <v>叶仁群</v>
      </c>
      <c r="AS259" s="26">
        <f t="shared" si="360"/>
        <v>0</v>
      </c>
      <c r="AT259" s="18" t="str">
        <f t="shared" si="307"/>
        <v>田友米</v>
      </c>
      <c r="AU259" s="26">
        <f t="shared" si="361"/>
        <v>0</v>
      </c>
      <c r="AV259" s="18" t="str">
        <f t="shared" si="308"/>
        <v>8</v>
      </c>
      <c r="AW259" s="18" t="str">
        <f t="shared" si="309"/>
        <v>向美娟</v>
      </c>
      <c r="AX259" s="26">
        <f t="shared" si="340"/>
        <v>2.6999999999999997</v>
      </c>
      <c r="AY259" s="18" t="str">
        <f t="shared" si="310"/>
        <v>胡付松</v>
      </c>
      <c r="AZ259" s="26">
        <f t="shared" si="370"/>
        <v>0</v>
      </c>
      <c r="BA259" s="18" t="str">
        <f t="shared" si="311"/>
        <v>廖云虹</v>
      </c>
      <c r="BB259" s="26">
        <f t="shared" si="362"/>
        <v>0</v>
      </c>
      <c r="BC259" s="18" t="str">
        <f t="shared" si="312"/>
        <v>王玉强</v>
      </c>
      <c r="BD259" s="26">
        <f t="shared" si="363"/>
        <v>0</v>
      </c>
      <c r="BE259" s="18" t="str">
        <f t="shared" si="313"/>
        <v>叶仁群</v>
      </c>
      <c r="BF259" s="26">
        <f t="shared" si="364"/>
        <v>0</v>
      </c>
      <c r="BG259" s="18" t="str">
        <f t="shared" si="314"/>
        <v>田友米</v>
      </c>
      <c r="BH259" s="26">
        <f t="shared" si="365"/>
        <v>0</v>
      </c>
      <c r="BI259" s="18">
        <f t="shared" si="315"/>
        <v>8</v>
      </c>
      <c r="BJ259" s="18" t="str">
        <f t="shared" si="316"/>
        <v>向美娟</v>
      </c>
      <c r="BK259" s="26">
        <f t="shared" si="341"/>
        <v>2.6999999999999997</v>
      </c>
      <c r="BL259" s="18" t="str">
        <f t="shared" si="317"/>
        <v>胡付松</v>
      </c>
      <c r="BM259" s="26">
        <f t="shared" si="371"/>
        <v>0</v>
      </c>
      <c r="BN259" s="18" t="str">
        <f t="shared" si="318"/>
        <v>廖云虹</v>
      </c>
      <c r="BO259" s="26">
        <f t="shared" si="366"/>
        <v>0</v>
      </c>
      <c r="BP259" s="18" t="str">
        <f t="shared" si="319"/>
        <v>王玉强</v>
      </c>
      <c r="BQ259" s="26">
        <f t="shared" si="367"/>
        <v>0</v>
      </c>
      <c r="BR259" s="18" t="str">
        <f t="shared" si="320"/>
        <v>叶仁群</v>
      </c>
      <c r="BS259" s="26">
        <f t="shared" si="368"/>
        <v>0</v>
      </c>
      <c r="BT259" s="18" t="str">
        <f t="shared" si="321"/>
        <v>杨建</v>
      </c>
      <c r="BU259" s="26">
        <f t="shared" si="369"/>
        <v>0</v>
      </c>
      <c r="BV259" s="18">
        <f t="shared" si="322"/>
        <v>8</v>
      </c>
      <c r="BW259" s="18" t="str">
        <f t="shared" si="323"/>
        <v>向美娟</v>
      </c>
      <c r="BX259" s="26">
        <f t="shared" si="342"/>
        <v>4.5</v>
      </c>
      <c r="BY259" s="18" t="str">
        <f t="shared" si="324"/>
        <v>胡付松</v>
      </c>
      <c r="BZ259" s="26">
        <f t="shared" si="343"/>
        <v>0</v>
      </c>
      <c r="CA259" s="18" t="str">
        <f t="shared" si="325"/>
        <v>廖云虹</v>
      </c>
      <c r="CB259" s="26">
        <f t="shared" si="344"/>
        <v>0</v>
      </c>
      <c r="CC259" s="18" t="str">
        <f t="shared" si="326"/>
        <v>兰阿布</v>
      </c>
      <c r="CD259" s="26">
        <f t="shared" si="345"/>
        <v>0</v>
      </c>
      <c r="CE259" s="18" t="str">
        <f t="shared" si="327"/>
        <v>叶仁群</v>
      </c>
      <c r="CF259" s="26">
        <f t="shared" si="346"/>
        <v>0</v>
      </c>
      <c r="CG259" s="18" t="str">
        <f t="shared" si="328"/>
        <v>杨建</v>
      </c>
      <c r="CH259" s="26">
        <f t="shared" si="347"/>
        <v>0</v>
      </c>
      <c r="CI259" s="18">
        <f t="shared" si="329"/>
        <v>8</v>
      </c>
      <c r="CJ259" s="18" t="str">
        <f t="shared" si="330"/>
        <v>向美娟</v>
      </c>
      <c r="CK259" s="26">
        <f t="shared" si="348"/>
        <v>4.5</v>
      </c>
      <c r="CL259" s="18" t="str">
        <f t="shared" si="331"/>
        <v>胡付松</v>
      </c>
      <c r="CM259" s="26">
        <f t="shared" si="349"/>
        <v>0</v>
      </c>
      <c r="CN259" s="18" t="str">
        <f t="shared" si="332"/>
        <v>廖云虹</v>
      </c>
      <c r="CO259" s="26">
        <f t="shared" si="350"/>
        <v>0</v>
      </c>
      <c r="CP259" s="18" t="str">
        <f t="shared" si="333"/>
        <v>兰阿布</v>
      </c>
      <c r="CQ259" s="26">
        <f t="shared" si="351"/>
        <v>0</v>
      </c>
      <c r="CR259" s="18" t="str">
        <f t="shared" si="334"/>
        <v>叶仁群</v>
      </c>
      <c r="CS259" s="26">
        <f t="shared" si="352"/>
        <v>0</v>
      </c>
      <c r="CT259" s="18" t="str">
        <f t="shared" si="335"/>
        <v>杨建</v>
      </c>
      <c r="CU259" s="26">
        <f t="shared" si="353"/>
        <v>0</v>
      </c>
    </row>
    <row r="260" spans="1:99" s="2" customFormat="1" ht="15.75">
      <c r="A260" s="42" t="s">
        <v>984</v>
      </c>
      <c r="B260" s="40" t="s">
        <v>435</v>
      </c>
      <c r="C260" s="59" t="s">
        <v>44</v>
      </c>
      <c r="D260" s="9" t="s">
        <v>8</v>
      </c>
      <c r="E260" s="8" t="str">
        <f t="shared" si="283"/>
        <v/>
      </c>
      <c r="F260" s="9" t="str">
        <f t="shared" si="284"/>
        <v/>
      </c>
      <c r="G260" s="10" t="str">
        <f t="shared" si="285"/>
        <v/>
      </c>
      <c r="H260" s="10">
        <f t="shared" si="286"/>
        <v>88</v>
      </c>
      <c r="I260" s="10">
        <f t="shared" si="287"/>
        <v>84</v>
      </c>
      <c r="J260" s="10">
        <f t="shared" si="288"/>
        <v>86</v>
      </c>
      <c r="K260" s="16">
        <f t="shared" si="289"/>
        <v>28</v>
      </c>
      <c r="L260" s="10">
        <f t="shared" si="290"/>
        <v>51</v>
      </c>
      <c r="M260" s="10">
        <f t="shared" si="291"/>
        <v>41</v>
      </c>
      <c r="N260" s="10">
        <f t="shared" si="292"/>
        <v>378</v>
      </c>
      <c r="O260" s="17" t="str">
        <f t="shared" si="293"/>
        <v/>
      </c>
      <c r="P260" s="18">
        <f>IF($D260="理科",IF(AND($N260&gt;=分数线!$C$2,$H260&gt;=分数线!$D$2),36,IF($H260&gt;=分数线!$D$2,18,0)),IF($D260="文科",IF(AND($N260&gt;=分数线!$C$3,$H260&gt;=分数线!$D$3),36,IF($H260&gt;=分数线!$D$3,18,0))))</f>
        <v>0</v>
      </c>
      <c r="Q260" s="18">
        <f>IF($D260="理科",IF(AND($N260&gt;=分数线!$C$2,I260&gt;=分数线!$E$2),36,IF(I260&gt;=分数线!$E$2,18,0)),IF($D260="文科",IF(AND($N260&gt;=分数线!$C$3,I260&gt;=分数线!$E$3),36,IF(I260&gt;=分数线!$E$3,18,0))))</f>
        <v>18</v>
      </c>
      <c r="R260" s="18">
        <f>IF($D260="理科",IF(AND($N260&gt;=分数线!$C$2,J260&gt;=分数线!$F$2),36,IF(J260&gt;=分数线!$F$2,18,0)),IF($D260="文科",IF(AND($N260&gt;=分数线!$C$3,J260&gt;=分数线!$F$3),36,IF(J260&gt;=分数线!$F$3,18,0))))</f>
        <v>0</v>
      </c>
      <c r="S260" s="18">
        <f>IF($D260="理科",IF(AND($N260&gt;=分数线!$C$2,K260&gt;=分数线!$G$2),36,IF(K260&gt;=分数线!$G$2,18,0)),IF($D260="文科",IF(AND($N260&gt;=分数线!$C$3,K260&gt;=分数线!$G$3),36,IF(K260&gt;=分数线!$G$3,18,0))))</f>
        <v>0</v>
      </c>
      <c r="T260" s="18">
        <f>IF($D260="理科",IF(AND($N260&gt;=分数线!$C$2,L260&gt;=分数线!$H$2),36,IF(L260&gt;=分数线!$H$2,18,0)),IF($D260="文科",IF(AND($N260&gt;=分数线!$C$3,L260&gt;=分数线!$H$3),36,IF(L260&gt;=分数线!$H$3,18,0))))</f>
        <v>0</v>
      </c>
      <c r="U260" s="18">
        <f>IF($D260="理科",IF(AND($N260&gt;=分数线!$C$2,M260&gt;=分数线!$I$2),36,IF(M260&gt;=分数线!$I$2,18,0)),IF($D260="文科",IF(AND($N260&gt;=分数线!$C$3,M260&gt;=分数线!$I$3),36,IF(M260&gt;=分数线!$I$3,18,0))))</f>
        <v>0</v>
      </c>
      <c r="V260" s="18">
        <f t="shared" si="294"/>
        <v>9</v>
      </c>
      <c r="W260" s="18" t="str">
        <f t="shared" si="295"/>
        <v>张玉婷</v>
      </c>
      <c r="X260" s="26">
        <f t="shared" si="336"/>
        <v>0</v>
      </c>
      <c r="Y260" s="18" t="str">
        <f t="shared" si="296"/>
        <v>周军</v>
      </c>
      <c r="Z260" s="26">
        <f t="shared" si="337"/>
        <v>1.8</v>
      </c>
      <c r="AA260" s="18" t="str">
        <f t="shared" si="297"/>
        <v>程长寿</v>
      </c>
      <c r="AB260" s="26">
        <f t="shared" si="354"/>
        <v>0</v>
      </c>
      <c r="AC260" s="18" t="str">
        <f t="shared" si="298"/>
        <v>王志强</v>
      </c>
      <c r="AD260" s="26">
        <f t="shared" si="355"/>
        <v>0</v>
      </c>
      <c r="AE260" s="18" t="str">
        <f t="shared" si="299"/>
        <v>郑富全</v>
      </c>
      <c r="AF260" s="26">
        <f t="shared" si="356"/>
        <v>0</v>
      </c>
      <c r="AG260" s="18" t="str">
        <f t="shared" si="300"/>
        <v>卢祥</v>
      </c>
      <c r="AH260" s="26">
        <f t="shared" si="357"/>
        <v>0</v>
      </c>
      <c r="AI260" s="18" t="str">
        <f t="shared" si="301"/>
        <v>9</v>
      </c>
      <c r="AJ260" s="18" t="str">
        <f t="shared" si="302"/>
        <v>张玉婷</v>
      </c>
      <c r="AK260" s="26">
        <f t="shared" si="338"/>
        <v>0</v>
      </c>
      <c r="AL260" s="18" t="str">
        <f t="shared" si="303"/>
        <v>周军</v>
      </c>
      <c r="AM260" s="26">
        <f t="shared" si="339"/>
        <v>1.8</v>
      </c>
      <c r="AN260" s="18" t="str">
        <f t="shared" si="304"/>
        <v>程长寿</v>
      </c>
      <c r="AO260" s="26">
        <f t="shared" si="358"/>
        <v>0</v>
      </c>
      <c r="AP260" s="18" t="str">
        <f t="shared" si="305"/>
        <v>王志强</v>
      </c>
      <c r="AQ260" s="26">
        <f t="shared" si="359"/>
        <v>0</v>
      </c>
      <c r="AR260" s="18" t="str">
        <f t="shared" si="306"/>
        <v>郑富全</v>
      </c>
      <c r="AS260" s="26">
        <f t="shared" si="360"/>
        <v>0</v>
      </c>
      <c r="AT260" s="18" t="str">
        <f t="shared" si="307"/>
        <v>卢祥</v>
      </c>
      <c r="AU260" s="26">
        <f t="shared" si="361"/>
        <v>0</v>
      </c>
      <c r="AV260" s="18" t="str">
        <f t="shared" si="308"/>
        <v>9</v>
      </c>
      <c r="AW260" s="18" t="str">
        <f t="shared" si="309"/>
        <v>张玉婷</v>
      </c>
      <c r="AX260" s="26">
        <f t="shared" si="340"/>
        <v>0</v>
      </c>
      <c r="AY260" s="18" t="str">
        <f t="shared" si="310"/>
        <v>周军</v>
      </c>
      <c r="AZ260" s="26">
        <f t="shared" si="370"/>
        <v>2.6999999999999997</v>
      </c>
      <c r="BA260" s="18" t="str">
        <f t="shared" si="311"/>
        <v>廖云虹</v>
      </c>
      <c r="BB260" s="26">
        <f t="shared" si="362"/>
        <v>0</v>
      </c>
      <c r="BC260" s="18" t="str">
        <f t="shared" si="312"/>
        <v>郑永朝</v>
      </c>
      <c r="BD260" s="26">
        <f t="shared" si="363"/>
        <v>0</v>
      </c>
      <c r="BE260" s="18" t="str">
        <f t="shared" si="313"/>
        <v>郑富全</v>
      </c>
      <c r="BF260" s="26">
        <f t="shared" si="364"/>
        <v>0</v>
      </c>
      <c r="BG260" s="18" t="str">
        <f t="shared" si="314"/>
        <v>卢祥</v>
      </c>
      <c r="BH260" s="26">
        <f t="shared" si="365"/>
        <v>0</v>
      </c>
      <c r="BI260" s="18">
        <f t="shared" si="315"/>
        <v>9</v>
      </c>
      <c r="BJ260" s="18" t="str">
        <f t="shared" si="316"/>
        <v>张玉婷</v>
      </c>
      <c r="BK260" s="26">
        <f t="shared" si="341"/>
        <v>0</v>
      </c>
      <c r="BL260" s="18" t="str">
        <f t="shared" si="317"/>
        <v>黄金华</v>
      </c>
      <c r="BM260" s="26">
        <f t="shared" si="371"/>
        <v>2.6999999999999997</v>
      </c>
      <c r="BN260" s="18" t="str">
        <f t="shared" si="318"/>
        <v>廖云虹</v>
      </c>
      <c r="BO260" s="26">
        <f t="shared" si="366"/>
        <v>0</v>
      </c>
      <c r="BP260" s="18" t="str">
        <f t="shared" si="319"/>
        <v>王玉强</v>
      </c>
      <c r="BQ260" s="26">
        <f t="shared" si="367"/>
        <v>0</v>
      </c>
      <c r="BR260" s="18" t="str">
        <f t="shared" si="320"/>
        <v>郑富全</v>
      </c>
      <c r="BS260" s="26">
        <f t="shared" si="368"/>
        <v>0</v>
      </c>
      <c r="BT260" s="18" t="str">
        <f t="shared" si="321"/>
        <v>卢祥</v>
      </c>
      <c r="BU260" s="26">
        <f t="shared" si="369"/>
        <v>0</v>
      </c>
      <c r="BV260" s="18">
        <f t="shared" si="322"/>
        <v>9</v>
      </c>
      <c r="BW260" s="18" t="str">
        <f t="shared" si="323"/>
        <v>张玉婷</v>
      </c>
      <c r="BX260" s="26">
        <f t="shared" si="342"/>
        <v>0</v>
      </c>
      <c r="BY260" s="18" t="str">
        <f t="shared" si="324"/>
        <v>黄金华</v>
      </c>
      <c r="BZ260" s="26">
        <f t="shared" si="343"/>
        <v>4.5</v>
      </c>
      <c r="CA260" s="18" t="str">
        <f t="shared" si="325"/>
        <v>廖云虹</v>
      </c>
      <c r="CB260" s="26">
        <f t="shared" si="344"/>
        <v>0</v>
      </c>
      <c r="CC260" s="18" t="str">
        <f t="shared" si="326"/>
        <v>高贵勇</v>
      </c>
      <c r="CD260" s="26">
        <f t="shared" si="345"/>
        <v>0</v>
      </c>
      <c r="CE260" s="18" t="str">
        <f t="shared" si="327"/>
        <v>刘厚江</v>
      </c>
      <c r="CF260" s="26">
        <f t="shared" si="346"/>
        <v>0</v>
      </c>
      <c r="CG260" s="18" t="str">
        <f t="shared" si="328"/>
        <v>卢祥</v>
      </c>
      <c r="CH260" s="26">
        <f t="shared" si="347"/>
        <v>0</v>
      </c>
      <c r="CI260" s="18">
        <f t="shared" si="329"/>
        <v>9</v>
      </c>
      <c r="CJ260" s="18" t="str">
        <f t="shared" si="330"/>
        <v>张玉婷</v>
      </c>
      <c r="CK260" s="26">
        <f t="shared" si="348"/>
        <v>0</v>
      </c>
      <c r="CL260" s="18" t="str">
        <f t="shared" si="331"/>
        <v>黄金华</v>
      </c>
      <c r="CM260" s="26">
        <f t="shared" si="349"/>
        <v>4.5</v>
      </c>
      <c r="CN260" s="18" t="str">
        <f t="shared" si="332"/>
        <v>廖云虹</v>
      </c>
      <c r="CO260" s="26">
        <f t="shared" si="350"/>
        <v>0</v>
      </c>
      <c r="CP260" s="18" t="str">
        <f t="shared" si="333"/>
        <v>高贵勇</v>
      </c>
      <c r="CQ260" s="26">
        <f t="shared" si="351"/>
        <v>0</v>
      </c>
      <c r="CR260" s="18" t="str">
        <f t="shared" si="334"/>
        <v>刘厚江</v>
      </c>
      <c r="CS260" s="26">
        <f t="shared" si="352"/>
        <v>0</v>
      </c>
      <c r="CT260" s="18" t="str">
        <f t="shared" si="335"/>
        <v>卢祥</v>
      </c>
      <c r="CU260" s="26">
        <f t="shared" si="353"/>
        <v>0</v>
      </c>
    </row>
    <row r="261" spans="1:99" s="2" customFormat="1" ht="15.75">
      <c r="A261" s="42" t="s">
        <v>152</v>
      </c>
      <c r="B261" s="40" t="s">
        <v>436</v>
      </c>
      <c r="C261" s="59" t="s">
        <v>44</v>
      </c>
      <c r="D261" s="9" t="s">
        <v>8</v>
      </c>
      <c r="E261" s="8" t="str">
        <f t="shared" si="283"/>
        <v/>
      </c>
      <c r="F261" s="9">
        <f t="shared" si="284"/>
        <v>0.2</v>
      </c>
      <c r="G261" s="10" t="str">
        <f t="shared" si="285"/>
        <v/>
      </c>
      <c r="H261" s="10">
        <f t="shared" si="286"/>
        <v>103</v>
      </c>
      <c r="I261" s="10">
        <f t="shared" si="287"/>
        <v>48</v>
      </c>
      <c r="J261" s="10">
        <f t="shared" si="288"/>
        <v>79</v>
      </c>
      <c r="K261" s="16">
        <f t="shared" si="289"/>
        <v>28</v>
      </c>
      <c r="L261" s="10">
        <f t="shared" si="290"/>
        <v>61</v>
      </c>
      <c r="M261" s="10">
        <f t="shared" si="291"/>
        <v>58</v>
      </c>
      <c r="N261" s="10">
        <f t="shared" si="292"/>
        <v>377</v>
      </c>
      <c r="O261" s="17" t="str">
        <f t="shared" si="293"/>
        <v/>
      </c>
      <c r="P261" s="18">
        <f>IF($D261="理科",IF(AND($N261&gt;=分数线!$C$2,$H261&gt;=分数线!$D$2),36,IF($H261&gt;=分数线!$D$2,18,0)),IF($D261="文科",IF(AND($N261&gt;=分数线!$C$3,$H261&gt;=分数线!$D$3),36,IF($H261&gt;=分数线!$D$3,18,0))))</f>
        <v>18</v>
      </c>
      <c r="Q261" s="18">
        <f>IF($D261="理科",IF(AND($N261&gt;=分数线!$C$2,I261&gt;=分数线!$E$2),36,IF(I261&gt;=分数线!$E$2,18,0)),IF($D261="文科",IF(AND($N261&gt;=分数线!$C$3,I261&gt;=分数线!$E$3),36,IF(I261&gt;=分数线!$E$3,18,0))))</f>
        <v>0</v>
      </c>
      <c r="R261" s="18">
        <f>IF($D261="理科",IF(AND($N261&gt;=分数线!$C$2,J261&gt;=分数线!$F$2),36,IF(J261&gt;=分数线!$F$2,18,0)),IF($D261="文科",IF(AND($N261&gt;=分数线!$C$3,J261&gt;=分数线!$F$3),36,IF(J261&gt;=分数线!$F$3,18,0))))</f>
        <v>0</v>
      </c>
      <c r="S261" s="18">
        <f>IF($D261="理科",IF(AND($N261&gt;=分数线!$C$2,K261&gt;=分数线!$G$2),36,IF(K261&gt;=分数线!$G$2,18,0)),IF($D261="文科",IF(AND($N261&gt;=分数线!$C$3,K261&gt;=分数线!$G$3),36,IF(K261&gt;=分数线!$G$3,18,0))))</f>
        <v>0</v>
      </c>
      <c r="T261" s="18">
        <f>IF($D261="理科",IF(AND($N261&gt;=分数线!$C$2,L261&gt;=分数线!$H$2),36,IF(L261&gt;=分数线!$H$2,18,0)),IF($D261="文科",IF(AND($N261&gt;=分数线!$C$3,L261&gt;=分数线!$H$3),36,IF(L261&gt;=分数线!$H$3,18,0))))</f>
        <v>18</v>
      </c>
      <c r="U261" s="18">
        <f>IF($D261="理科",IF(AND($N261&gt;=分数线!$C$2,M261&gt;=分数线!$I$2),36,IF(M261&gt;=分数线!$I$2,18,0)),IF($D261="文科",IF(AND($N261&gt;=分数线!$C$3,M261&gt;=分数线!$I$3),36,IF(M261&gt;=分数线!$I$3,18,0))))</f>
        <v>0</v>
      </c>
      <c r="V261" s="18">
        <f t="shared" si="294"/>
        <v>2</v>
      </c>
      <c r="W261" s="18" t="str">
        <f t="shared" si="295"/>
        <v>阙丽萍</v>
      </c>
      <c r="X261" s="26">
        <f t="shared" si="336"/>
        <v>1.8</v>
      </c>
      <c r="Y261" s="18" t="str">
        <f t="shared" si="296"/>
        <v>李乔军</v>
      </c>
      <c r="Z261" s="26">
        <f t="shared" si="337"/>
        <v>0</v>
      </c>
      <c r="AA261" s="18" t="str">
        <f t="shared" si="297"/>
        <v>赵顺诚</v>
      </c>
      <c r="AB261" s="26">
        <f t="shared" si="354"/>
        <v>0</v>
      </c>
      <c r="AC261" s="18" t="str">
        <f t="shared" si="298"/>
        <v>兰阿布</v>
      </c>
      <c r="AD261" s="26">
        <f t="shared" si="355"/>
        <v>0</v>
      </c>
      <c r="AE261" s="18" t="str">
        <f t="shared" si="299"/>
        <v>李荣鑫</v>
      </c>
      <c r="AF261" s="26">
        <f t="shared" si="356"/>
        <v>1.8</v>
      </c>
      <c r="AG261" s="18" t="str">
        <f t="shared" si="300"/>
        <v>辜英琼</v>
      </c>
      <c r="AH261" s="26">
        <f t="shared" si="357"/>
        <v>0</v>
      </c>
      <c r="AI261" s="18" t="str">
        <f t="shared" si="301"/>
        <v>7</v>
      </c>
      <c r="AJ261" s="18" t="str">
        <f t="shared" si="302"/>
        <v>何苗</v>
      </c>
      <c r="AK261" s="26">
        <f t="shared" si="338"/>
        <v>1.8</v>
      </c>
      <c r="AL261" s="18" t="str">
        <f t="shared" si="303"/>
        <v>杨周宇</v>
      </c>
      <c r="AM261" s="26">
        <f t="shared" si="339"/>
        <v>0</v>
      </c>
      <c r="AN261" s="18" t="str">
        <f t="shared" si="304"/>
        <v>胡昌燕</v>
      </c>
      <c r="AO261" s="26">
        <f t="shared" si="358"/>
        <v>0</v>
      </c>
      <c r="AP261" s="18" t="str">
        <f t="shared" si="305"/>
        <v>兰阿布</v>
      </c>
      <c r="AQ261" s="26">
        <f t="shared" si="359"/>
        <v>0</v>
      </c>
      <c r="AR261" s="18" t="str">
        <f t="shared" si="306"/>
        <v>李荣鑫</v>
      </c>
      <c r="AS261" s="26">
        <f t="shared" si="360"/>
        <v>1.8</v>
      </c>
      <c r="AT261" s="18" t="str">
        <f t="shared" si="307"/>
        <v>辜英琼</v>
      </c>
      <c r="AU261" s="26">
        <f t="shared" si="361"/>
        <v>0</v>
      </c>
      <c r="AV261" s="18" t="str">
        <f t="shared" si="308"/>
        <v>7</v>
      </c>
      <c r="AW261" s="18" t="str">
        <f t="shared" si="309"/>
        <v>何光红</v>
      </c>
      <c r="AX261" s="26">
        <f t="shared" si="340"/>
        <v>2.6999999999999997</v>
      </c>
      <c r="AY261" s="18" t="str">
        <f t="shared" si="310"/>
        <v>徐万雄</v>
      </c>
      <c r="AZ261" s="26">
        <f t="shared" si="370"/>
        <v>0</v>
      </c>
      <c r="BA261" s="18" t="str">
        <f t="shared" si="311"/>
        <v>胡昌燕</v>
      </c>
      <c r="BB261" s="26">
        <f t="shared" si="362"/>
        <v>0</v>
      </c>
      <c r="BC261" s="18" t="str">
        <f t="shared" si="312"/>
        <v>兰阿布</v>
      </c>
      <c r="BD261" s="26">
        <f t="shared" si="363"/>
        <v>0</v>
      </c>
      <c r="BE261" s="18" t="str">
        <f t="shared" si="313"/>
        <v>刘跃军</v>
      </c>
      <c r="BF261" s="26">
        <f t="shared" si="364"/>
        <v>2.7</v>
      </c>
      <c r="BG261" s="18" t="str">
        <f t="shared" si="314"/>
        <v>杨建</v>
      </c>
      <c r="BH261" s="26">
        <f t="shared" si="365"/>
        <v>0</v>
      </c>
      <c r="BI261" s="18">
        <f t="shared" si="315"/>
        <v>7</v>
      </c>
      <c r="BJ261" s="18" t="str">
        <f t="shared" si="316"/>
        <v>何光红</v>
      </c>
      <c r="BK261" s="26">
        <f t="shared" si="341"/>
        <v>2.6999999999999997</v>
      </c>
      <c r="BL261" s="18" t="str">
        <f t="shared" si="317"/>
        <v>徐万雄</v>
      </c>
      <c r="BM261" s="26">
        <f t="shared" si="371"/>
        <v>0</v>
      </c>
      <c r="BN261" s="18" t="str">
        <f t="shared" si="318"/>
        <v>胡昌燕</v>
      </c>
      <c r="BO261" s="26">
        <f t="shared" si="366"/>
        <v>0</v>
      </c>
      <c r="BP261" s="18" t="str">
        <f t="shared" si="319"/>
        <v>兰阿布</v>
      </c>
      <c r="BQ261" s="26">
        <f t="shared" si="367"/>
        <v>0</v>
      </c>
      <c r="BR261" s="18" t="str">
        <f t="shared" si="320"/>
        <v>刘跃军</v>
      </c>
      <c r="BS261" s="26">
        <f t="shared" si="368"/>
        <v>2.7</v>
      </c>
      <c r="BT261" s="18" t="str">
        <f t="shared" si="321"/>
        <v>杨建</v>
      </c>
      <c r="BU261" s="26">
        <f t="shared" si="369"/>
        <v>0</v>
      </c>
      <c r="BV261" s="18">
        <f t="shared" si="322"/>
        <v>7</v>
      </c>
      <c r="BW261" s="18" t="str">
        <f t="shared" si="323"/>
        <v>何光红</v>
      </c>
      <c r="BX261" s="26">
        <f t="shared" si="342"/>
        <v>4.5</v>
      </c>
      <c r="BY261" s="18" t="str">
        <f t="shared" si="324"/>
        <v>潘勇</v>
      </c>
      <c r="BZ261" s="26">
        <f t="shared" si="343"/>
        <v>0</v>
      </c>
      <c r="CA261" s="18" t="str">
        <f t="shared" si="325"/>
        <v>胡昌燕</v>
      </c>
      <c r="CB261" s="26">
        <f t="shared" si="344"/>
        <v>0</v>
      </c>
      <c r="CC261" s="18" t="str">
        <f t="shared" si="326"/>
        <v>兰阿布</v>
      </c>
      <c r="CD261" s="26">
        <f t="shared" si="345"/>
        <v>0</v>
      </c>
      <c r="CE261" s="18" t="str">
        <f t="shared" si="327"/>
        <v>刘厚江</v>
      </c>
      <c r="CF261" s="26">
        <f t="shared" si="346"/>
        <v>4.5</v>
      </c>
      <c r="CG261" s="18" t="str">
        <f t="shared" si="328"/>
        <v>杨建</v>
      </c>
      <c r="CH261" s="26">
        <f t="shared" si="347"/>
        <v>0</v>
      </c>
      <c r="CI261" s="18">
        <f t="shared" si="329"/>
        <v>7</v>
      </c>
      <c r="CJ261" s="18" t="str">
        <f t="shared" si="330"/>
        <v>何光红</v>
      </c>
      <c r="CK261" s="26">
        <f t="shared" si="348"/>
        <v>4.5</v>
      </c>
      <c r="CL261" s="18" t="str">
        <f t="shared" si="331"/>
        <v>潘勇</v>
      </c>
      <c r="CM261" s="26">
        <f t="shared" si="349"/>
        <v>0</v>
      </c>
      <c r="CN261" s="18" t="str">
        <f t="shared" si="332"/>
        <v>胡昌燕</v>
      </c>
      <c r="CO261" s="26">
        <f t="shared" si="350"/>
        <v>0</v>
      </c>
      <c r="CP261" s="18" t="str">
        <f t="shared" si="333"/>
        <v>兰阿布</v>
      </c>
      <c r="CQ261" s="26">
        <f t="shared" si="351"/>
        <v>0</v>
      </c>
      <c r="CR261" s="18" t="str">
        <f t="shared" si="334"/>
        <v>刘厚江</v>
      </c>
      <c r="CS261" s="26">
        <f t="shared" si="352"/>
        <v>4.5</v>
      </c>
      <c r="CT261" s="18" t="str">
        <f t="shared" si="335"/>
        <v>杨建</v>
      </c>
      <c r="CU261" s="26">
        <f t="shared" si="353"/>
        <v>0</v>
      </c>
    </row>
    <row r="262" spans="1:99" s="2" customFormat="1" ht="15.75">
      <c r="A262" s="42" t="s">
        <v>985</v>
      </c>
      <c r="B262" s="40" t="s">
        <v>437</v>
      </c>
      <c r="C262" s="59" t="s">
        <v>44</v>
      </c>
      <c r="D262" s="9" t="s">
        <v>8</v>
      </c>
      <c r="E262" s="8" t="str">
        <f t="shared" si="283"/>
        <v/>
      </c>
      <c r="F262" s="9">
        <f t="shared" si="284"/>
        <v>0.2</v>
      </c>
      <c r="G262" s="10" t="str">
        <f t="shared" si="285"/>
        <v/>
      </c>
      <c r="H262" s="10">
        <f t="shared" si="286"/>
        <v>102</v>
      </c>
      <c r="I262" s="10">
        <f t="shared" si="287"/>
        <v>38</v>
      </c>
      <c r="J262" s="10">
        <f t="shared" si="288"/>
        <v>69</v>
      </c>
      <c r="K262" s="16">
        <f t="shared" si="289"/>
        <v>50.5</v>
      </c>
      <c r="L262" s="10">
        <f t="shared" si="290"/>
        <v>56</v>
      </c>
      <c r="M262" s="10">
        <f t="shared" si="291"/>
        <v>59.5</v>
      </c>
      <c r="N262" s="10">
        <f t="shared" si="292"/>
        <v>375</v>
      </c>
      <c r="O262" s="17" t="str">
        <f t="shared" si="293"/>
        <v/>
      </c>
      <c r="P262" s="18">
        <f>IF($D262="理科",IF(AND($N262&gt;=分数线!$C$2,$H262&gt;=分数线!$D$2),36,IF($H262&gt;=分数线!$D$2,18,0)),IF($D262="文科",IF(AND($N262&gt;=分数线!$C$3,$H262&gt;=分数线!$D$3),36,IF($H262&gt;=分数线!$D$3,18,0))))</f>
        <v>0</v>
      </c>
      <c r="Q262" s="18">
        <f>IF($D262="理科",IF(AND($N262&gt;=分数线!$C$2,I262&gt;=分数线!$E$2),36,IF(I262&gt;=分数线!$E$2,18,0)),IF($D262="文科",IF(AND($N262&gt;=分数线!$C$3,I262&gt;=分数线!$E$3),36,IF(I262&gt;=分数线!$E$3,18,0))))</f>
        <v>0</v>
      </c>
      <c r="R262" s="18">
        <f>IF($D262="理科",IF(AND($N262&gt;=分数线!$C$2,J262&gt;=分数线!$F$2),36,IF(J262&gt;=分数线!$F$2,18,0)),IF($D262="文科",IF(AND($N262&gt;=分数线!$C$3,J262&gt;=分数线!$F$3),36,IF(J262&gt;=分数线!$F$3,18,0))))</f>
        <v>0</v>
      </c>
      <c r="S262" s="18">
        <f>IF($D262="理科",IF(AND($N262&gt;=分数线!$C$2,K262&gt;=分数线!$G$2),36,IF(K262&gt;=分数线!$G$2,18,0)),IF($D262="文科",IF(AND($N262&gt;=分数线!$C$3,K262&gt;=分数线!$G$3),36,IF(K262&gt;=分数线!$G$3,18,0))))</f>
        <v>18</v>
      </c>
      <c r="T262" s="18">
        <f>IF($D262="理科",IF(AND($N262&gt;=分数线!$C$2,L262&gt;=分数线!$H$2),36,IF(L262&gt;=分数线!$H$2,18,0)),IF($D262="文科",IF(AND($N262&gt;=分数线!$C$3,L262&gt;=分数线!$H$3),36,IF(L262&gt;=分数线!$H$3,18,0))))</f>
        <v>0</v>
      </c>
      <c r="U262" s="18">
        <f>IF($D262="理科",IF(AND($N262&gt;=分数线!$C$2,M262&gt;=分数线!$I$2),36,IF(M262&gt;=分数线!$I$2,18,0)),IF($D262="文科",IF(AND($N262&gt;=分数线!$C$3,M262&gt;=分数线!$I$3),36,IF(M262&gt;=分数线!$I$3,18,0))))</f>
        <v>0</v>
      </c>
      <c r="V262" s="18">
        <f t="shared" si="294"/>
        <v>1</v>
      </c>
      <c r="W262" s="18" t="str">
        <f t="shared" si="295"/>
        <v>叶屏</v>
      </c>
      <c r="X262" s="26">
        <f t="shared" si="336"/>
        <v>0</v>
      </c>
      <c r="Y262" s="18" t="str">
        <f t="shared" si="296"/>
        <v>余玉红</v>
      </c>
      <c r="Z262" s="26">
        <f t="shared" si="337"/>
        <v>0</v>
      </c>
      <c r="AA262" s="18" t="str">
        <f t="shared" si="297"/>
        <v>胡昌燕</v>
      </c>
      <c r="AB262" s="26">
        <f t="shared" si="354"/>
        <v>0</v>
      </c>
      <c r="AC262" s="18" t="str">
        <f t="shared" si="298"/>
        <v>兰阿布</v>
      </c>
      <c r="AD262" s="26">
        <f t="shared" si="355"/>
        <v>1.8</v>
      </c>
      <c r="AE262" s="18" t="str">
        <f t="shared" si="299"/>
        <v>陈文惠</v>
      </c>
      <c r="AF262" s="26">
        <f t="shared" si="356"/>
        <v>0</v>
      </c>
      <c r="AG262" s="18" t="str">
        <f t="shared" si="300"/>
        <v>卢祥</v>
      </c>
      <c r="AH262" s="26">
        <f t="shared" si="357"/>
        <v>0</v>
      </c>
      <c r="AI262" s="18" t="str">
        <f t="shared" si="301"/>
        <v>6</v>
      </c>
      <c r="AJ262" s="18" t="str">
        <f t="shared" si="302"/>
        <v>阙丽萍</v>
      </c>
      <c r="AK262" s="26">
        <f t="shared" si="338"/>
        <v>0</v>
      </c>
      <c r="AL262" s="18" t="str">
        <f t="shared" si="303"/>
        <v>李希</v>
      </c>
      <c r="AM262" s="26">
        <f t="shared" si="339"/>
        <v>0</v>
      </c>
      <c r="AN262" s="18" t="str">
        <f t="shared" si="304"/>
        <v>达娃央初</v>
      </c>
      <c r="AO262" s="26">
        <f t="shared" si="358"/>
        <v>0</v>
      </c>
      <c r="AP262" s="18" t="str">
        <f t="shared" si="305"/>
        <v>兰阿布</v>
      </c>
      <c r="AQ262" s="26">
        <f t="shared" si="359"/>
        <v>1.8</v>
      </c>
      <c r="AR262" s="18" t="str">
        <f t="shared" si="306"/>
        <v>陈文惠</v>
      </c>
      <c r="AS262" s="26">
        <f t="shared" si="360"/>
        <v>0</v>
      </c>
      <c r="AT262" s="18" t="str">
        <f t="shared" si="307"/>
        <v>卢祥</v>
      </c>
      <c r="AU262" s="26">
        <f t="shared" si="361"/>
        <v>0</v>
      </c>
      <c r="AV262" s="18" t="str">
        <f t="shared" si="308"/>
        <v>6</v>
      </c>
      <c r="AW262" s="18" t="str">
        <f t="shared" si="309"/>
        <v>阙丽萍</v>
      </c>
      <c r="AX262" s="26">
        <f t="shared" si="340"/>
        <v>0</v>
      </c>
      <c r="AY262" s="18" t="str">
        <f t="shared" si="310"/>
        <v>李希</v>
      </c>
      <c r="AZ262" s="26">
        <f t="shared" si="370"/>
        <v>0</v>
      </c>
      <c r="BA262" s="18" t="str">
        <f t="shared" si="311"/>
        <v>谢斌</v>
      </c>
      <c r="BB262" s="26">
        <f t="shared" si="362"/>
        <v>0</v>
      </c>
      <c r="BC262" s="18" t="str">
        <f t="shared" si="312"/>
        <v>高贵勇</v>
      </c>
      <c r="BD262" s="26">
        <f t="shared" si="363"/>
        <v>2.7</v>
      </c>
      <c r="BE262" s="18" t="str">
        <f t="shared" si="313"/>
        <v>陈文惠</v>
      </c>
      <c r="BF262" s="26">
        <f t="shared" si="364"/>
        <v>0</v>
      </c>
      <c r="BG262" s="18" t="str">
        <f t="shared" si="314"/>
        <v>卢祥</v>
      </c>
      <c r="BH262" s="26">
        <f t="shared" si="365"/>
        <v>0</v>
      </c>
      <c r="BI262" s="18">
        <f t="shared" si="315"/>
        <v>6</v>
      </c>
      <c r="BJ262" s="18" t="str">
        <f t="shared" si="316"/>
        <v>阙丽萍</v>
      </c>
      <c r="BK262" s="26">
        <f t="shared" si="341"/>
        <v>0</v>
      </c>
      <c r="BL262" s="18" t="str">
        <f t="shared" si="317"/>
        <v>李希</v>
      </c>
      <c r="BM262" s="26">
        <f t="shared" si="371"/>
        <v>0</v>
      </c>
      <c r="BN262" s="18" t="str">
        <f t="shared" si="318"/>
        <v>达娃央初</v>
      </c>
      <c r="BO262" s="26">
        <f t="shared" si="366"/>
        <v>0</v>
      </c>
      <c r="BP262" s="18" t="str">
        <f t="shared" si="319"/>
        <v>高贵勇</v>
      </c>
      <c r="BQ262" s="26">
        <f t="shared" si="367"/>
        <v>2.7</v>
      </c>
      <c r="BR262" s="18" t="str">
        <f t="shared" si="320"/>
        <v>陈文惠</v>
      </c>
      <c r="BS262" s="26">
        <f t="shared" si="368"/>
        <v>0</v>
      </c>
      <c r="BT262" s="18" t="str">
        <f t="shared" si="321"/>
        <v>卢祥</v>
      </c>
      <c r="BU262" s="26">
        <f t="shared" si="369"/>
        <v>0</v>
      </c>
      <c r="BV262" s="18">
        <f t="shared" si="322"/>
        <v>6</v>
      </c>
      <c r="BW262" s="18" t="str">
        <f t="shared" si="323"/>
        <v>阙丽萍</v>
      </c>
      <c r="BX262" s="26">
        <f t="shared" si="342"/>
        <v>0</v>
      </c>
      <c r="BY262" s="18" t="str">
        <f t="shared" si="324"/>
        <v>李希</v>
      </c>
      <c r="BZ262" s="26">
        <f t="shared" si="343"/>
        <v>0</v>
      </c>
      <c r="CA262" s="18" t="str">
        <f t="shared" si="325"/>
        <v>兰卡布尺</v>
      </c>
      <c r="CB262" s="26">
        <f t="shared" si="344"/>
        <v>0</v>
      </c>
      <c r="CC262" s="18" t="str">
        <f t="shared" si="326"/>
        <v>高贵勇</v>
      </c>
      <c r="CD262" s="26">
        <f t="shared" si="345"/>
        <v>4.5</v>
      </c>
      <c r="CE262" s="18" t="str">
        <f t="shared" si="327"/>
        <v>陈文惠</v>
      </c>
      <c r="CF262" s="26">
        <f t="shared" si="346"/>
        <v>0</v>
      </c>
      <c r="CG262" s="18" t="str">
        <f t="shared" si="328"/>
        <v>杨建</v>
      </c>
      <c r="CH262" s="26">
        <f t="shared" si="347"/>
        <v>0</v>
      </c>
      <c r="CI262" s="18">
        <f t="shared" si="329"/>
        <v>6</v>
      </c>
      <c r="CJ262" s="18" t="str">
        <f t="shared" si="330"/>
        <v>阙丽萍</v>
      </c>
      <c r="CK262" s="26">
        <f t="shared" si="348"/>
        <v>0</v>
      </c>
      <c r="CL262" s="18" t="str">
        <f t="shared" si="331"/>
        <v>李希</v>
      </c>
      <c r="CM262" s="26">
        <f t="shared" si="349"/>
        <v>0</v>
      </c>
      <c r="CN262" s="18" t="str">
        <f t="shared" si="332"/>
        <v>兰卡布尺</v>
      </c>
      <c r="CO262" s="26">
        <f t="shared" si="350"/>
        <v>0</v>
      </c>
      <c r="CP262" s="18" t="str">
        <f t="shared" si="333"/>
        <v>高贵勇</v>
      </c>
      <c r="CQ262" s="26">
        <f t="shared" si="351"/>
        <v>4.5</v>
      </c>
      <c r="CR262" s="18" t="str">
        <f t="shared" si="334"/>
        <v>杨建</v>
      </c>
      <c r="CS262" s="26">
        <f t="shared" si="352"/>
        <v>0</v>
      </c>
      <c r="CT262" s="18" t="str">
        <f t="shared" si="335"/>
        <v>杨建</v>
      </c>
      <c r="CU262" s="26">
        <f t="shared" si="353"/>
        <v>0</v>
      </c>
    </row>
    <row r="263" spans="1:99" s="2" customFormat="1" ht="15.75">
      <c r="A263" s="42" t="s">
        <v>143</v>
      </c>
      <c r="B263" s="40" t="s">
        <v>438</v>
      </c>
      <c r="C263" s="59" t="s">
        <v>44</v>
      </c>
      <c r="D263" s="9" t="s">
        <v>8</v>
      </c>
      <c r="E263" s="8" t="str">
        <f t="shared" si="283"/>
        <v/>
      </c>
      <c r="F263" s="9" t="str">
        <f t="shared" si="284"/>
        <v/>
      </c>
      <c r="G263" s="10" t="str">
        <f t="shared" si="285"/>
        <v/>
      </c>
      <c r="H263" s="10">
        <f t="shared" si="286"/>
        <v>97</v>
      </c>
      <c r="I263" s="10">
        <f t="shared" si="287"/>
        <v>65</v>
      </c>
      <c r="J263" s="10">
        <f t="shared" si="288"/>
        <v>99</v>
      </c>
      <c r="K263" s="16">
        <f t="shared" si="289"/>
        <v>27</v>
      </c>
      <c r="L263" s="10">
        <f t="shared" si="290"/>
        <v>33</v>
      </c>
      <c r="M263" s="10">
        <f t="shared" si="291"/>
        <v>54</v>
      </c>
      <c r="N263" s="10">
        <f t="shared" si="292"/>
        <v>375</v>
      </c>
      <c r="O263" s="17" t="str">
        <f t="shared" si="293"/>
        <v/>
      </c>
      <c r="P263" s="18">
        <f>IF($D263="理科",IF(AND($N263&gt;=分数线!$C$2,$H263&gt;=分数线!$D$2),36,IF($H263&gt;=分数线!$D$2,18,0)),IF($D263="文科",IF(AND($N263&gt;=分数线!$C$3,$H263&gt;=分数线!$D$3),36,IF($H263&gt;=分数线!$D$3,18,0))))</f>
        <v>0</v>
      </c>
      <c r="Q263" s="18">
        <f>IF($D263="理科",IF(AND($N263&gt;=分数线!$C$2,I263&gt;=分数线!$E$2),36,IF(I263&gt;=分数线!$E$2,18,0)),IF($D263="文科",IF(AND($N263&gt;=分数线!$C$3,I263&gt;=分数线!$E$3),36,IF(I263&gt;=分数线!$E$3,18,0))))</f>
        <v>0</v>
      </c>
      <c r="R263" s="18">
        <f>IF($D263="理科",IF(AND($N263&gt;=分数线!$C$2,J263&gt;=分数线!$F$2),36,IF(J263&gt;=分数线!$F$2,18,0)),IF($D263="文科",IF(AND($N263&gt;=分数线!$C$3,J263&gt;=分数线!$F$3),36,IF(J263&gt;=分数线!$F$3,18,0))))</f>
        <v>18</v>
      </c>
      <c r="S263" s="18">
        <f>IF($D263="理科",IF(AND($N263&gt;=分数线!$C$2,K263&gt;=分数线!$G$2),36,IF(K263&gt;=分数线!$G$2,18,0)),IF($D263="文科",IF(AND($N263&gt;=分数线!$C$3,K263&gt;=分数线!$G$3),36,IF(K263&gt;=分数线!$G$3,18,0))))</f>
        <v>0</v>
      </c>
      <c r="T263" s="18">
        <f>IF($D263="理科",IF(AND($N263&gt;=分数线!$C$2,L263&gt;=分数线!$H$2),36,IF(L263&gt;=分数线!$H$2,18,0)),IF($D263="文科",IF(AND($N263&gt;=分数线!$C$3,L263&gt;=分数线!$H$3),36,IF(L263&gt;=分数线!$H$3,18,0))))</f>
        <v>0</v>
      </c>
      <c r="U263" s="18">
        <f>IF($D263="理科",IF(AND($N263&gt;=分数线!$C$2,M263&gt;=分数线!$I$2),36,IF(M263&gt;=分数线!$I$2,18,0)),IF($D263="文科",IF(AND($N263&gt;=分数线!$C$3,M263&gt;=分数线!$I$3),36,IF(M263&gt;=分数线!$I$3,18,0))))</f>
        <v>0</v>
      </c>
      <c r="V263" s="18">
        <f t="shared" si="294"/>
        <v>9</v>
      </c>
      <c r="W263" s="18" t="str">
        <f t="shared" si="295"/>
        <v>张玉婷</v>
      </c>
      <c r="X263" s="26">
        <f t="shared" si="336"/>
        <v>0</v>
      </c>
      <c r="Y263" s="18" t="str">
        <f t="shared" si="296"/>
        <v>周军</v>
      </c>
      <c r="Z263" s="26">
        <f t="shared" si="337"/>
        <v>0</v>
      </c>
      <c r="AA263" s="18" t="str">
        <f t="shared" si="297"/>
        <v>程长寿</v>
      </c>
      <c r="AB263" s="26">
        <f t="shared" si="354"/>
        <v>1.8</v>
      </c>
      <c r="AC263" s="18" t="str">
        <f t="shared" si="298"/>
        <v>王志强</v>
      </c>
      <c r="AD263" s="26">
        <f t="shared" si="355"/>
        <v>0</v>
      </c>
      <c r="AE263" s="18" t="str">
        <f t="shared" si="299"/>
        <v>郑富全</v>
      </c>
      <c r="AF263" s="26">
        <f t="shared" si="356"/>
        <v>0</v>
      </c>
      <c r="AG263" s="18" t="str">
        <f t="shared" si="300"/>
        <v>卢祥</v>
      </c>
      <c r="AH263" s="26">
        <f t="shared" si="357"/>
        <v>0</v>
      </c>
      <c r="AI263" s="18" t="str">
        <f t="shared" si="301"/>
        <v>9</v>
      </c>
      <c r="AJ263" s="18" t="str">
        <f t="shared" si="302"/>
        <v>张玉婷</v>
      </c>
      <c r="AK263" s="26">
        <f t="shared" si="338"/>
        <v>0</v>
      </c>
      <c r="AL263" s="18" t="str">
        <f t="shared" si="303"/>
        <v>周军</v>
      </c>
      <c r="AM263" s="26">
        <f t="shared" si="339"/>
        <v>0</v>
      </c>
      <c r="AN263" s="18" t="str">
        <f t="shared" si="304"/>
        <v>程长寿</v>
      </c>
      <c r="AO263" s="26">
        <f t="shared" si="358"/>
        <v>1.8</v>
      </c>
      <c r="AP263" s="18" t="str">
        <f t="shared" si="305"/>
        <v>王志强</v>
      </c>
      <c r="AQ263" s="26">
        <f t="shared" si="359"/>
        <v>0</v>
      </c>
      <c r="AR263" s="18" t="str">
        <f t="shared" si="306"/>
        <v>郑富全</v>
      </c>
      <c r="AS263" s="26">
        <f t="shared" si="360"/>
        <v>0</v>
      </c>
      <c r="AT263" s="18" t="str">
        <f t="shared" si="307"/>
        <v>卢祥</v>
      </c>
      <c r="AU263" s="26">
        <f t="shared" si="361"/>
        <v>0</v>
      </c>
      <c r="AV263" s="18" t="str">
        <f t="shared" si="308"/>
        <v>9</v>
      </c>
      <c r="AW263" s="18" t="str">
        <f t="shared" si="309"/>
        <v>张玉婷</v>
      </c>
      <c r="AX263" s="26">
        <f t="shared" si="340"/>
        <v>0</v>
      </c>
      <c r="AY263" s="18" t="str">
        <f t="shared" si="310"/>
        <v>周军</v>
      </c>
      <c r="AZ263" s="26">
        <f t="shared" si="370"/>
        <v>0</v>
      </c>
      <c r="BA263" s="18" t="str">
        <f t="shared" si="311"/>
        <v>廖云虹</v>
      </c>
      <c r="BB263" s="26">
        <f t="shared" si="362"/>
        <v>2.7</v>
      </c>
      <c r="BC263" s="18" t="str">
        <f t="shared" si="312"/>
        <v>郑永朝</v>
      </c>
      <c r="BD263" s="26">
        <f t="shared" si="363"/>
        <v>0</v>
      </c>
      <c r="BE263" s="18" t="str">
        <f t="shared" si="313"/>
        <v>郑富全</v>
      </c>
      <c r="BF263" s="26">
        <f t="shared" si="364"/>
        <v>0</v>
      </c>
      <c r="BG263" s="18" t="str">
        <f t="shared" si="314"/>
        <v>卢祥</v>
      </c>
      <c r="BH263" s="26">
        <f t="shared" si="365"/>
        <v>0</v>
      </c>
      <c r="BI263" s="18">
        <f t="shared" si="315"/>
        <v>9</v>
      </c>
      <c r="BJ263" s="18" t="str">
        <f t="shared" si="316"/>
        <v>张玉婷</v>
      </c>
      <c r="BK263" s="26">
        <f t="shared" si="341"/>
        <v>0</v>
      </c>
      <c r="BL263" s="18" t="str">
        <f t="shared" si="317"/>
        <v>黄金华</v>
      </c>
      <c r="BM263" s="26">
        <f t="shared" si="371"/>
        <v>0</v>
      </c>
      <c r="BN263" s="18" t="str">
        <f t="shared" si="318"/>
        <v>廖云虹</v>
      </c>
      <c r="BO263" s="26">
        <f t="shared" si="366"/>
        <v>2.7</v>
      </c>
      <c r="BP263" s="18" t="str">
        <f t="shared" si="319"/>
        <v>王玉强</v>
      </c>
      <c r="BQ263" s="26">
        <f t="shared" si="367"/>
        <v>0</v>
      </c>
      <c r="BR263" s="18" t="str">
        <f t="shared" si="320"/>
        <v>郑富全</v>
      </c>
      <c r="BS263" s="26">
        <f t="shared" si="368"/>
        <v>0</v>
      </c>
      <c r="BT263" s="18" t="str">
        <f t="shared" si="321"/>
        <v>卢祥</v>
      </c>
      <c r="BU263" s="26">
        <f t="shared" si="369"/>
        <v>0</v>
      </c>
      <c r="BV263" s="18">
        <f t="shared" si="322"/>
        <v>9</v>
      </c>
      <c r="BW263" s="18" t="str">
        <f t="shared" si="323"/>
        <v>张玉婷</v>
      </c>
      <c r="BX263" s="26">
        <f t="shared" si="342"/>
        <v>0</v>
      </c>
      <c r="BY263" s="18" t="str">
        <f t="shared" si="324"/>
        <v>黄金华</v>
      </c>
      <c r="BZ263" s="26">
        <f t="shared" si="343"/>
        <v>0</v>
      </c>
      <c r="CA263" s="18" t="str">
        <f t="shared" si="325"/>
        <v>廖云虹</v>
      </c>
      <c r="CB263" s="26">
        <f t="shared" si="344"/>
        <v>4.5</v>
      </c>
      <c r="CC263" s="18" t="str">
        <f t="shared" si="326"/>
        <v>高贵勇</v>
      </c>
      <c r="CD263" s="26">
        <f t="shared" si="345"/>
        <v>0</v>
      </c>
      <c r="CE263" s="18" t="str">
        <f t="shared" si="327"/>
        <v>刘厚江</v>
      </c>
      <c r="CF263" s="26">
        <f t="shared" si="346"/>
        <v>0</v>
      </c>
      <c r="CG263" s="18" t="str">
        <f t="shared" si="328"/>
        <v>卢祥</v>
      </c>
      <c r="CH263" s="26">
        <f t="shared" si="347"/>
        <v>0</v>
      </c>
      <c r="CI263" s="18">
        <f t="shared" si="329"/>
        <v>9</v>
      </c>
      <c r="CJ263" s="18" t="str">
        <f t="shared" si="330"/>
        <v>张玉婷</v>
      </c>
      <c r="CK263" s="26">
        <f t="shared" si="348"/>
        <v>0</v>
      </c>
      <c r="CL263" s="18" t="str">
        <f t="shared" si="331"/>
        <v>黄金华</v>
      </c>
      <c r="CM263" s="26">
        <f t="shared" si="349"/>
        <v>0</v>
      </c>
      <c r="CN263" s="18" t="str">
        <f t="shared" si="332"/>
        <v>廖云虹</v>
      </c>
      <c r="CO263" s="26">
        <f t="shared" si="350"/>
        <v>4.5</v>
      </c>
      <c r="CP263" s="18" t="str">
        <f t="shared" si="333"/>
        <v>高贵勇</v>
      </c>
      <c r="CQ263" s="26">
        <f t="shared" si="351"/>
        <v>0</v>
      </c>
      <c r="CR263" s="18" t="str">
        <f t="shared" si="334"/>
        <v>刘厚江</v>
      </c>
      <c r="CS263" s="26">
        <f t="shared" si="352"/>
        <v>0</v>
      </c>
      <c r="CT263" s="18" t="str">
        <f t="shared" si="335"/>
        <v>卢祥</v>
      </c>
      <c r="CU263" s="26">
        <f t="shared" si="353"/>
        <v>0</v>
      </c>
    </row>
    <row r="264" spans="1:99" s="2" customFormat="1" ht="15.75">
      <c r="A264" s="42" t="s">
        <v>986</v>
      </c>
      <c r="B264" s="40" t="s">
        <v>439</v>
      </c>
      <c r="C264" s="59" t="s">
        <v>44</v>
      </c>
      <c r="D264" s="9" t="s">
        <v>8</v>
      </c>
      <c r="E264" s="8" t="str">
        <f t="shared" si="283"/>
        <v/>
      </c>
      <c r="F264" s="9">
        <f t="shared" si="284"/>
        <v>1</v>
      </c>
      <c r="G264" s="10" t="str">
        <f t="shared" si="285"/>
        <v/>
      </c>
      <c r="H264" s="10">
        <f t="shared" si="286"/>
        <v>95</v>
      </c>
      <c r="I264" s="10">
        <f t="shared" si="287"/>
        <v>68</v>
      </c>
      <c r="J264" s="10">
        <f t="shared" si="288"/>
        <v>81</v>
      </c>
      <c r="K264" s="16">
        <f t="shared" si="289"/>
        <v>48.5</v>
      </c>
      <c r="L264" s="10">
        <f t="shared" si="290"/>
        <v>43.5</v>
      </c>
      <c r="M264" s="10">
        <f t="shared" si="291"/>
        <v>38.5</v>
      </c>
      <c r="N264" s="10">
        <f t="shared" si="292"/>
        <v>375</v>
      </c>
      <c r="O264" s="17" t="str">
        <f t="shared" si="293"/>
        <v/>
      </c>
      <c r="P264" s="18">
        <f>IF($D264="理科",IF(AND($N264&gt;=分数线!$C$2,$H264&gt;=分数线!$D$2),36,IF($H264&gt;=分数线!$D$2,18,0)),IF($D264="文科",IF(AND($N264&gt;=分数线!$C$3,$H264&gt;=分数线!$D$3),36,IF($H264&gt;=分数线!$D$3,18,0))))</f>
        <v>0</v>
      </c>
      <c r="Q264" s="18">
        <f>IF($D264="理科",IF(AND($N264&gt;=分数线!$C$2,I264&gt;=分数线!$E$2),36,IF(I264&gt;=分数线!$E$2,18,0)),IF($D264="文科",IF(AND($N264&gt;=分数线!$C$3,I264&gt;=分数线!$E$3),36,IF(I264&gt;=分数线!$E$3,18,0))))</f>
        <v>0</v>
      </c>
      <c r="R264" s="18">
        <f>IF($D264="理科",IF(AND($N264&gt;=分数线!$C$2,J264&gt;=分数线!$F$2),36,IF(J264&gt;=分数线!$F$2,18,0)),IF($D264="文科",IF(AND($N264&gt;=分数线!$C$3,J264&gt;=分数线!$F$3),36,IF(J264&gt;=分数线!$F$3,18,0))))</f>
        <v>0</v>
      </c>
      <c r="S264" s="18">
        <f>IF($D264="理科",IF(AND($N264&gt;=分数线!$C$2,K264&gt;=分数线!$G$2),36,IF(K264&gt;=分数线!$G$2,18,0)),IF($D264="文科",IF(AND($N264&gt;=分数线!$C$3,K264&gt;=分数线!$G$3),36,IF(K264&gt;=分数线!$G$3,18,0))))</f>
        <v>18</v>
      </c>
      <c r="T264" s="18">
        <f>IF($D264="理科",IF(AND($N264&gt;=分数线!$C$2,L264&gt;=分数线!$H$2),36,IF(L264&gt;=分数线!$H$2,18,0)),IF($D264="文科",IF(AND($N264&gt;=分数线!$C$3,L264&gt;=分数线!$H$3),36,IF(L264&gt;=分数线!$H$3,18,0))))</f>
        <v>0</v>
      </c>
      <c r="U264" s="18">
        <f>IF($D264="理科",IF(AND($N264&gt;=分数线!$C$2,M264&gt;=分数线!$I$2),36,IF(M264&gt;=分数线!$I$2,18,0)),IF($D264="文科",IF(AND($N264&gt;=分数线!$C$3,M264&gt;=分数线!$I$3),36,IF(M264&gt;=分数线!$I$3,18,0))))</f>
        <v>0</v>
      </c>
      <c r="V264" s="18">
        <f t="shared" si="294"/>
        <v>10</v>
      </c>
      <c r="W264" s="18" t="str">
        <f t="shared" si="295"/>
        <v>向美娟</v>
      </c>
      <c r="X264" s="26">
        <f t="shared" si="336"/>
        <v>0</v>
      </c>
      <c r="Y264" s="18" t="str">
        <f t="shared" si="296"/>
        <v>徐万雄</v>
      </c>
      <c r="Z264" s="26">
        <f t="shared" si="337"/>
        <v>0</v>
      </c>
      <c r="AA264" s="18" t="str">
        <f t="shared" si="297"/>
        <v>聂艳梅</v>
      </c>
      <c r="AB264" s="26">
        <f t="shared" si="354"/>
        <v>0</v>
      </c>
      <c r="AC264" s="18" t="str">
        <f t="shared" si="298"/>
        <v>郑永朝</v>
      </c>
      <c r="AD264" s="26">
        <f t="shared" si="355"/>
        <v>1.8</v>
      </c>
      <c r="AE264" s="18" t="str">
        <f t="shared" si="299"/>
        <v>陈文惠</v>
      </c>
      <c r="AF264" s="26">
        <f t="shared" si="356"/>
        <v>0</v>
      </c>
      <c r="AG264" s="18" t="str">
        <f t="shared" si="300"/>
        <v>田友米</v>
      </c>
      <c r="AH264" s="26">
        <f t="shared" si="357"/>
        <v>0</v>
      </c>
      <c r="AI264" s="18" t="str">
        <f t="shared" si="301"/>
        <v>10</v>
      </c>
      <c r="AJ264" s="18" t="str">
        <f t="shared" si="302"/>
        <v>向美娟</v>
      </c>
      <c r="AK264" s="26">
        <f t="shared" si="338"/>
        <v>0</v>
      </c>
      <c r="AL264" s="18" t="str">
        <f t="shared" si="303"/>
        <v>徐万雄</v>
      </c>
      <c r="AM264" s="26">
        <f t="shared" si="339"/>
        <v>0</v>
      </c>
      <c r="AN264" s="18" t="str">
        <f t="shared" si="304"/>
        <v>聂艳梅</v>
      </c>
      <c r="AO264" s="26">
        <f t="shared" si="358"/>
        <v>0</v>
      </c>
      <c r="AP264" s="18" t="str">
        <f t="shared" si="305"/>
        <v>郑永朝</v>
      </c>
      <c r="AQ264" s="26">
        <f t="shared" si="359"/>
        <v>1.8</v>
      </c>
      <c r="AR264" s="18" t="str">
        <f t="shared" si="306"/>
        <v>陈文惠</v>
      </c>
      <c r="AS264" s="26">
        <f t="shared" si="360"/>
        <v>0</v>
      </c>
      <c r="AT264" s="18" t="str">
        <f t="shared" si="307"/>
        <v>田友米</v>
      </c>
      <c r="AU264" s="26">
        <f t="shared" si="361"/>
        <v>0</v>
      </c>
      <c r="AV264" s="18" t="str">
        <f t="shared" si="308"/>
        <v>10</v>
      </c>
      <c r="AW264" s="18" t="str">
        <f t="shared" si="309"/>
        <v>向美娟</v>
      </c>
      <c r="AX264" s="26">
        <f t="shared" si="340"/>
        <v>0</v>
      </c>
      <c r="AY264" s="18" t="str">
        <f t="shared" si="310"/>
        <v>徐万雄</v>
      </c>
      <c r="AZ264" s="26">
        <f t="shared" si="370"/>
        <v>0</v>
      </c>
      <c r="BA264" s="18" t="str">
        <f t="shared" si="311"/>
        <v>赵顺诚</v>
      </c>
      <c r="BB264" s="26">
        <f t="shared" si="362"/>
        <v>0</v>
      </c>
      <c r="BC264" s="18" t="str">
        <f t="shared" si="312"/>
        <v>王玉强</v>
      </c>
      <c r="BD264" s="26">
        <f t="shared" si="363"/>
        <v>2.7</v>
      </c>
      <c r="BE264" s="18" t="str">
        <f t="shared" si="313"/>
        <v>陈文惠</v>
      </c>
      <c r="BF264" s="26">
        <f t="shared" si="364"/>
        <v>0</v>
      </c>
      <c r="BG264" s="18" t="str">
        <f t="shared" si="314"/>
        <v>田友米</v>
      </c>
      <c r="BH264" s="26">
        <f t="shared" si="365"/>
        <v>0</v>
      </c>
      <c r="BI264" s="18" t="e">
        <f t="shared" si="315"/>
        <v>#N/A</v>
      </c>
      <c r="BJ264" s="18" t="e">
        <f t="shared" si="316"/>
        <v>#N/A</v>
      </c>
      <c r="BK264" s="26">
        <f t="shared" si="341"/>
        <v>0</v>
      </c>
      <c r="BL264" s="18" t="e">
        <f t="shared" si="317"/>
        <v>#N/A</v>
      </c>
      <c r="BM264" s="26">
        <f t="shared" si="371"/>
        <v>0</v>
      </c>
      <c r="BN264" s="18" t="e">
        <f t="shared" si="318"/>
        <v>#N/A</v>
      </c>
      <c r="BO264" s="26">
        <f t="shared" si="366"/>
        <v>0</v>
      </c>
      <c r="BP264" s="18" t="e">
        <f t="shared" si="319"/>
        <v>#N/A</v>
      </c>
      <c r="BQ264" s="26">
        <f t="shared" si="367"/>
        <v>2.7</v>
      </c>
      <c r="BR264" s="18" t="e">
        <f t="shared" si="320"/>
        <v>#N/A</v>
      </c>
      <c r="BS264" s="26">
        <f t="shared" si="368"/>
        <v>0</v>
      </c>
      <c r="BT264" s="18" t="e">
        <f t="shared" si="321"/>
        <v>#N/A</v>
      </c>
      <c r="BU264" s="26">
        <f t="shared" si="369"/>
        <v>0</v>
      </c>
      <c r="BV264" s="18" t="e">
        <f t="shared" si="322"/>
        <v>#N/A</v>
      </c>
      <c r="BW264" s="18" t="e">
        <f t="shared" si="323"/>
        <v>#N/A</v>
      </c>
      <c r="BX264" s="26">
        <f t="shared" si="342"/>
        <v>0</v>
      </c>
      <c r="BY264" s="18" t="e">
        <f t="shared" si="324"/>
        <v>#N/A</v>
      </c>
      <c r="BZ264" s="26">
        <f t="shared" si="343"/>
        <v>0</v>
      </c>
      <c r="CA264" s="18" t="str">
        <f t="shared" si="325"/>
        <v>赵顺诚</v>
      </c>
      <c r="CB264" s="26">
        <f t="shared" si="344"/>
        <v>0</v>
      </c>
      <c r="CC264" s="18" t="e">
        <f t="shared" si="326"/>
        <v>#N/A</v>
      </c>
      <c r="CD264" s="26">
        <f t="shared" si="345"/>
        <v>4.5</v>
      </c>
      <c r="CE264" s="18" t="e">
        <f t="shared" si="327"/>
        <v>#N/A</v>
      </c>
      <c r="CF264" s="26">
        <f t="shared" si="346"/>
        <v>0</v>
      </c>
      <c r="CG264" s="18" t="e">
        <f t="shared" si="328"/>
        <v>#N/A</v>
      </c>
      <c r="CH264" s="26">
        <f t="shared" si="347"/>
        <v>0</v>
      </c>
      <c r="CI264" s="18">
        <f t="shared" si="329"/>
        <v>10</v>
      </c>
      <c r="CJ264" s="18" t="str">
        <f t="shared" si="330"/>
        <v>向美娟</v>
      </c>
      <c r="CK264" s="26">
        <f t="shared" si="348"/>
        <v>0</v>
      </c>
      <c r="CL264" s="18" t="str">
        <f t="shared" si="331"/>
        <v>潘勇</v>
      </c>
      <c r="CM264" s="26">
        <f t="shared" si="349"/>
        <v>0</v>
      </c>
      <c r="CN264" s="18" t="str">
        <f t="shared" si="332"/>
        <v>赵顺诚</v>
      </c>
      <c r="CO264" s="26">
        <f t="shared" si="350"/>
        <v>0</v>
      </c>
      <c r="CP264" s="18" t="str">
        <f t="shared" si="333"/>
        <v>王友春</v>
      </c>
      <c r="CQ264" s="26">
        <f t="shared" si="351"/>
        <v>4.5</v>
      </c>
      <c r="CR264" s="18" t="str">
        <f t="shared" si="334"/>
        <v>陈文惠</v>
      </c>
      <c r="CS264" s="26">
        <f t="shared" si="352"/>
        <v>0</v>
      </c>
      <c r="CT264" s="18" t="str">
        <f t="shared" si="335"/>
        <v>田友米</v>
      </c>
      <c r="CU264" s="26">
        <f t="shared" si="353"/>
        <v>0</v>
      </c>
    </row>
    <row r="265" spans="1:99" s="2" customFormat="1" ht="15.75">
      <c r="A265" s="42" t="s">
        <v>987</v>
      </c>
      <c r="B265" s="40" t="s">
        <v>440</v>
      </c>
      <c r="C265" s="59" t="s">
        <v>44</v>
      </c>
      <c r="D265" s="9" t="s">
        <v>8</v>
      </c>
      <c r="E265" s="8" t="str">
        <f t="shared" si="283"/>
        <v/>
      </c>
      <c r="F265" s="9" t="str">
        <f t="shared" si="284"/>
        <v/>
      </c>
      <c r="G265" s="10" t="str">
        <f t="shared" si="285"/>
        <v/>
      </c>
      <c r="H265" s="10">
        <f t="shared" si="286"/>
        <v>104</v>
      </c>
      <c r="I265" s="10">
        <f t="shared" si="287"/>
        <v>51</v>
      </c>
      <c r="J265" s="10">
        <f t="shared" si="288"/>
        <v>59</v>
      </c>
      <c r="K265" s="16">
        <f t="shared" si="289"/>
        <v>35</v>
      </c>
      <c r="L265" s="10">
        <f t="shared" si="290"/>
        <v>73.5</v>
      </c>
      <c r="M265" s="10">
        <f t="shared" si="291"/>
        <v>51</v>
      </c>
      <c r="N265" s="10">
        <f t="shared" si="292"/>
        <v>374</v>
      </c>
      <c r="O265" s="17" t="str">
        <f t="shared" si="293"/>
        <v/>
      </c>
      <c r="P265" s="18">
        <f>IF($D265="理科",IF(AND($N265&gt;=分数线!$C$2,$H265&gt;=分数线!$D$2),36,IF($H265&gt;=分数线!$D$2,18,0)),IF($D265="文科",IF(AND($N265&gt;=分数线!$C$3,$H265&gt;=分数线!$D$3),36,IF($H265&gt;=分数线!$D$3,18,0))))</f>
        <v>18</v>
      </c>
      <c r="Q265" s="18">
        <f>IF($D265="理科",IF(AND($N265&gt;=分数线!$C$2,I265&gt;=分数线!$E$2),36,IF(I265&gt;=分数线!$E$2,18,0)),IF($D265="文科",IF(AND($N265&gt;=分数线!$C$3,I265&gt;=分数线!$E$3),36,IF(I265&gt;=分数线!$E$3,18,0))))</f>
        <v>0</v>
      </c>
      <c r="R265" s="18">
        <f>IF($D265="理科",IF(AND($N265&gt;=分数线!$C$2,J265&gt;=分数线!$F$2),36,IF(J265&gt;=分数线!$F$2,18,0)),IF($D265="文科",IF(AND($N265&gt;=分数线!$C$3,J265&gt;=分数线!$F$3),36,IF(J265&gt;=分数线!$F$3,18,0))))</f>
        <v>0</v>
      </c>
      <c r="S265" s="18">
        <f>IF($D265="理科",IF(AND($N265&gt;=分数线!$C$2,K265&gt;=分数线!$G$2),36,IF(K265&gt;=分数线!$G$2,18,0)),IF($D265="文科",IF(AND($N265&gt;=分数线!$C$3,K265&gt;=分数线!$G$3),36,IF(K265&gt;=分数线!$G$3,18,0))))</f>
        <v>0</v>
      </c>
      <c r="T265" s="18">
        <f>IF($D265="理科",IF(AND($N265&gt;=分数线!$C$2,L265&gt;=分数线!$H$2),36,IF(L265&gt;=分数线!$H$2,18,0)),IF($D265="文科",IF(AND($N265&gt;=分数线!$C$3,L265&gt;=分数线!$H$3),36,IF(L265&gt;=分数线!$H$3,18,0))))</f>
        <v>18</v>
      </c>
      <c r="U265" s="18">
        <f>IF($D265="理科",IF(AND($N265&gt;=分数线!$C$2,M265&gt;=分数线!$I$2),36,IF(M265&gt;=分数线!$I$2,18,0)),IF($D265="文科",IF(AND($N265&gt;=分数线!$C$3,M265&gt;=分数线!$I$3),36,IF(M265&gt;=分数线!$I$3,18,0))))</f>
        <v>0</v>
      </c>
      <c r="V265" s="18">
        <f t="shared" si="294"/>
        <v>3</v>
      </c>
      <c r="W265" s="18" t="str">
        <f t="shared" si="295"/>
        <v>朱霞</v>
      </c>
      <c r="X265" s="26">
        <f t="shared" si="336"/>
        <v>1.8</v>
      </c>
      <c r="Y265" s="18" t="str">
        <f t="shared" si="296"/>
        <v>余玉红</v>
      </c>
      <c r="Z265" s="26">
        <f t="shared" si="337"/>
        <v>0</v>
      </c>
      <c r="AA265" s="18" t="str">
        <f t="shared" si="297"/>
        <v>邵晖</v>
      </c>
      <c r="AB265" s="26">
        <f t="shared" si="354"/>
        <v>0</v>
      </c>
      <c r="AC265" s="18" t="str">
        <f t="shared" si="298"/>
        <v>兰阿布</v>
      </c>
      <c r="AD265" s="26">
        <f t="shared" si="355"/>
        <v>0</v>
      </c>
      <c r="AE265" s="18" t="str">
        <f t="shared" si="299"/>
        <v>李荣鑫</v>
      </c>
      <c r="AF265" s="26">
        <f t="shared" si="356"/>
        <v>1.8</v>
      </c>
      <c r="AG265" s="18" t="str">
        <f t="shared" si="300"/>
        <v>辜英琼</v>
      </c>
      <c r="AH265" s="26">
        <f t="shared" si="357"/>
        <v>0</v>
      </c>
      <c r="AI265" s="18" t="str">
        <f t="shared" si="301"/>
        <v>7</v>
      </c>
      <c r="AJ265" s="18" t="str">
        <f t="shared" si="302"/>
        <v>何苗</v>
      </c>
      <c r="AK265" s="26">
        <f t="shared" si="338"/>
        <v>1.8</v>
      </c>
      <c r="AL265" s="18" t="str">
        <f t="shared" si="303"/>
        <v>杨周宇</v>
      </c>
      <c r="AM265" s="26">
        <f t="shared" si="339"/>
        <v>0</v>
      </c>
      <c r="AN265" s="18" t="str">
        <f t="shared" si="304"/>
        <v>胡昌燕</v>
      </c>
      <c r="AO265" s="26">
        <f t="shared" si="358"/>
        <v>0</v>
      </c>
      <c r="AP265" s="18" t="str">
        <f t="shared" si="305"/>
        <v>兰阿布</v>
      </c>
      <c r="AQ265" s="26">
        <f t="shared" si="359"/>
        <v>0</v>
      </c>
      <c r="AR265" s="18" t="str">
        <f t="shared" si="306"/>
        <v>李荣鑫</v>
      </c>
      <c r="AS265" s="26">
        <f t="shared" si="360"/>
        <v>1.8</v>
      </c>
      <c r="AT265" s="18" t="str">
        <f t="shared" si="307"/>
        <v>辜英琼</v>
      </c>
      <c r="AU265" s="26">
        <f t="shared" si="361"/>
        <v>0</v>
      </c>
      <c r="AV265" s="18" t="str">
        <f t="shared" si="308"/>
        <v>7</v>
      </c>
      <c r="AW265" s="18" t="str">
        <f t="shared" si="309"/>
        <v>何光红</v>
      </c>
      <c r="AX265" s="26">
        <f t="shared" si="340"/>
        <v>2.6999999999999997</v>
      </c>
      <c r="AY265" s="18" t="str">
        <f t="shared" si="310"/>
        <v>徐万雄</v>
      </c>
      <c r="AZ265" s="26">
        <f t="shared" si="370"/>
        <v>0</v>
      </c>
      <c r="BA265" s="18" t="str">
        <f t="shared" si="311"/>
        <v>胡昌燕</v>
      </c>
      <c r="BB265" s="26">
        <f t="shared" si="362"/>
        <v>0</v>
      </c>
      <c r="BC265" s="18" t="str">
        <f t="shared" si="312"/>
        <v>兰阿布</v>
      </c>
      <c r="BD265" s="26">
        <f t="shared" si="363"/>
        <v>0</v>
      </c>
      <c r="BE265" s="18" t="str">
        <f t="shared" si="313"/>
        <v>刘跃军</v>
      </c>
      <c r="BF265" s="26">
        <f t="shared" si="364"/>
        <v>2.7</v>
      </c>
      <c r="BG265" s="18" t="str">
        <f t="shared" si="314"/>
        <v>杨建</v>
      </c>
      <c r="BH265" s="26">
        <f t="shared" si="365"/>
        <v>0</v>
      </c>
      <c r="BI265" s="18">
        <f t="shared" si="315"/>
        <v>7</v>
      </c>
      <c r="BJ265" s="18" t="str">
        <f t="shared" si="316"/>
        <v>何光红</v>
      </c>
      <c r="BK265" s="26">
        <f t="shared" si="341"/>
        <v>2.6999999999999997</v>
      </c>
      <c r="BL265" s="18" t="str">
        <f t="shared" si="317"/>
        <v>徐万雄</v>
      </c>
      <c r="BM265" s="26">
        <f t="shared" si="371"/>
        <v>0</v>
      </c>
      <c r="BN265" s="18" t="str">
        <f t="shared" si="318"/>
        <v>胡昌燕</v>
      </c>
      <c r="BO265" s="26">
        <f t="shared" si="366"/>
        <v>0</v>
      </c>
      <c r="BP265" s="18" t="str">
        <f t="shared" si="319"/>
        <v>兰阿布</v>
      </c>
      <c r="BQ265" s="26">
        <f t="shared" si="367"/>
        <v>0</v>
      </c>
      <c r="BR265" s="18" t="str">
        <f t="shared" si="320"/>
        <v>刘跃军</v>
      </c>
      <c r="BS265" s="26">
        <f t="shared" si="368"/>
        <v>2.7</v>
      </c>
      <c r="BT265" s="18" t="str">
        <f t="shared" si="321"/>
        <v>杨建</v>
      </c>
      <c r="BU265" s="26">
        <f t="shared" si="369"/>
        <v>0</v>
      </c>
      <c r="BV265" s="18">
        <f t="shared" si="322"/>
        <v>7</v>
      </c>
      <c r="BW265" s="18" t="str">
        <f t="shared" si="323"/>
        <v>何光红</v>
      </c>
      <c r="BX265" s="26">
        <f t="shared" si="342"/>
        <v>4.5</v>
      </c>
      <c r="BY265" s="18" t="str">
        <f t="shared" si="324"/>
        <v>潘勇</v>
      </c>
      <c r="BZ265" s="26">
        <f t="shared" si="343"/>
        <v>0</v>
      </c>
      <c r="CA265" s="18" t="str">
        <f t="shared" si="325"/>
        <v>胡昌燕</v>
      </c>
      <c r="CB265" s="26">
        <f t="shared" si="344"/>
        <v>0</v>
      </c>
      <c r="CC265" s="18" t="str">
        <f t="shared" si="326"/>
        <v>兰阿布</v>
      </c>
      <c r="CD265" s="26">
        <f t="shared" si="345"/>
        <v>0</v>
      </c>
      <c r="CE265" s="18" t="str">
        <f t="shared" si="327"/>
        <v>刘厚江</v>
      </c>
      <c r="CF265" s="26">
        <f t="shared" si="346"/>
        <v>4.5</v>
      </c>
      <c r="CG265" s="18" t="str">
        <f t="shared" si="328"/>
        <v>杨建</v>
      </c>
      <c r="CH265" s="26">
        <f t="shared" si="347"/>
        <v>0</v>
      </c>
      <c r="CI265" s="18">
        <f t="shared" si="329"/>
        <v>7</v>
      </c>
      <c r="CJ265" s="18" t="str">
        <f t="shared" si="330"/>
        <v>何光红</v>
      </c>
      <c r="CK265" s="26">
        <f t="shared" si="348"/>
        <v>4.5</v>
      </c>
      <c r="CL265" s="18" t="str">
        <f t="shared" si="331"/>
        <v>潘勇</v>
      </c>
      <c r="CM265" s="26">
        <f t="shared" si="349"/>
        <v>0</v>
      </c>
      <c r="CN265" s="18" t="str">
        <f t="shared" si="332"/>
        <v>胡昌燕</v>
      </c>
      <c r="CO265" s="26">
        <f t="shared" si="350"/>
        <v>0</v>
      </c>
      <c r="CP265" s="18" t="str">
        <f t="shared" si="333"/>
        <v>兰阿布</v>
      </c>
      <c r="CQ265" s="26">
        <f t="shared" si="351"/>
        <v>0</v>
      </c>
      <c r="CR265" s="18" t="str">
        <f t="shared" si="334"/>
        <v>刘厚江</v>
      </c>
      <c r="CS265" s="26">
        <f t="shared" si="352"/>
        <v>4.5</v>
      </c>
      <c r="CT265" s="18" t="str">
        <f t="shared" si="335"/>
        <v>杨建</v>
      </c>
      <c r="CU265" s="26">
        <f t="shared" si="353"/>
        <v>0</v>
      </c>
    </row>
    <row r="266" spans="1:99" s="2" customFormat="1" ht="15.75">
      <c r="A266" s="42" t="s">
        <v>988</v>
      </c>
      <c r="B266" s="40" t="s">
        <v>441</v>
      </c>
      <c r="C266" s="59" t="s">
        <v>44</v>
      </c>
      <c r="D266" s="9" t="s">
        <v>8</v>
      </c>
      <c r="E266" s="8" t="str">
        <f t="shared" si="283"/>
        <v/>
      </c>
      <c r="F266" s="9">
        <f t="shared" si="284"/>
        <v>0.2</v>
      </c>
      <c r="G266" s="10" t="str">
        <f t="shared" si="285"/>
        <v/>
      </c>
      <c r="H266" s="10">
        <f t="shared" si="286"/>
        <v>105</v>
      </c>
      <c r="I266" s="10">
        <f t="shared" si="287"/>
        <v>53</v>
      </c>
      <c r="J266" s="10">
        <f t="shared" si="288"/>
        <v>97</v>
      </c>
      <c r="K266" s="16">
        <f t="shared" si="289"/>
        <v>17</v>
      </c>
      <c r="L266" s="10">
        <f t="shared" si="290"/>
        <v>44.5</v>
      </c>
      <c r="M266" s="10">
        <f t="shared" si="291"/>
        <v>57</v>
      </c>
      <c r="N266" s="10">
        <f t="shared" si="292"/>
        <v>374</v>
      </c>
      <c r="O266" s="17" t="str">
        <f t="shared" si="293"/>
        <v/>
      </c>
      <c r="P266" s="18">
        <f>IF($D266="理科",IF(AND($N266&gt;=分数线!$C$2,$H266&gt;=分数线!$D$2),36,IF($H266&gt;=分数线!$D$2,18,0)),IF($D266="文科",IF(AND($N266&gt;=分数线!$C$3,$H266&gt;=分数线!$D$3),36,IF($H266&gt;=分数线!$D$3,18,0))))</f>
        <v>18</v>
      </c>
      <c r="Q266" s="18">
        <f>IF($D266="理科",IF(AND($N266&gt;=分数线!$C$2,I266&gt;=分数线!$E$2),36,IF(I266&gt;=分数线!$E$2,18,0)),IF($D266="文科",IF(AND($N266&gt;=分数线!$C$3,I266&gt;=分数线!$E$3),36,IF(I266&gt;=分数线!$E$3,18,0))))</f>
        <v>0</v>
      </c>
      <c r="R266" s="18">
        <f>IF($D266="理科",IF(AND($N266&gt;=分数线!$C$2,J266&gt;=分数线!$F$2),36,IF(J266&gt;=分数线!$F$2,18,0)),IF($D266="文科",IF(AND($N266&gt;=分数线!$C$3,J266&gt;=分数线!$F$3),36,IF(J266&gt;=分数线!$F$3,18,0))))</f>
        <v>18</v>
      </c>
      <c r="S266" s="18">
        <f>IF($D266="理科",IF(AND($N266&gt;=分数线!$C$2,K266&gt;=分数线!$G$2),36,IF(K266&gt;=分数线!$G$2,18,0)),IF($D266="文科",IF(AND($N266&gt;=分数线!$C$3,K266&gt;=分数线!$G$3),36,IF(K266&gt;=分数线!$G$3,18,0))))</f>
        <v>0</v>
      </c>
      <c r="T266" s="18">
        <f>IF($D266="理科",IF(AND($N266&gt;=分数线!$C$2,L266&gt;=分数线!$H$2),36,IF(L266&gt;=分数线!$H$2,18,0)),IF($D266="文科",IF(AND($N266&gt;=分数线!$C$3,L266&gt;=分数线!$H$3),36,IF(L266&gt;=分数线!$H$3,18,0))))</f>
        <v>0</v>
      </c>
      <c r="U266" s="18">
        <f>IF($D266="理科",IF(AND($N266&gt;=分数线!$C$2,M266&gt;=分数线!$I$2),36,IF(M266&gt;=分数线!$I$2,18,0)),IF($D266="文科",IF(AND($N266&gt;=分数线!$C$3,M266&gt;=分数线!$I$3),36,IF(M266&gt;=分数线!$I$3,18,0))))</f>
        <v>0</v>
      </c>
      <c r="V266" s="18">
        <f t="shared" si="294"/>
        <v>2</v>
      </c>
      <c r="W266" s="18" t="str">
        <f t="shared" si="295"/>
        <v>阙丽萍</v>
      </c>
      <c r="X266" s="26">
        <f t="shared" si="336"/>
        <v>1.8</v>
      </c>
      <c r="Y266" s="18" t="str">
        <f t="shared" si="296"/>
        <v>李乔军</v>
      </c>
      <c r="Z266" s="26">
        <f t="shared" si="337"/>
        <v>0</v>
      </c>
      <c r="AA266" s="18" t="str">
        <f t="shared" si="297"/>
        <v>赵顺诚</v>
      </c>
      <c r="AB266" s="26">
        <f t="shared" si="354"/>
        <v>1.8</v>
      </c>
      <c r="AC266" s="18" t="str">
        <f t="shared" si="298"/>
        <v>王志强</v>
      </c>
      <c r="AD266" s="26">
        <f t="shared" si="355"/>
        <v>0</v>
      </c>
      <c r="AE266" s="18" t="str">
        <f t="shared" si="299"/>
        <v>叶仁群</v>
      </c>
      <c r="AF266" s="26">
        <f t="shared" si="356"/>
        <v>0</v>
      </c>
      <c r="AG266" s="18" t="str">
        <f t="shared" si="300"/>
        <v>田友米</v>
      </c>
      <c r="AH266" s="26">
        <f t="shared" si="357"/>
        <v>0</v>
      </c>
      <c r="AI266" s="18" t="str">
        <f t="shared" si="301"/>
        <v>8</v>
      </c>
      <c r="AJ266" s="18" t="str">
        <f t="shared" si="302"/>
        <v>向美娟</v>
      </c>
      <c r="AK266" s="26">
        <f t="shared" si="338"/>
        <v>1.8</v>
      </c>
      <c r="AL266" s="18" t="str">
        <f t="shared" si="303"/>
        <v>胡付松</v>
      </c>
      <c r="AM266" s="26">
        <f t="shared" si="339"/>
        <v>0</v>
      </c>
      <c r="AN266" s="18" t="str">
        <f t="shared" si="304"/>
        <v>聂艳梅</v>
      </c>
      <c r="AO266" s="26">
        <f t="shared" si="358"/>
        <v>1.8</v>
      </c>
      <c r="AP266" s="18" t="str">
        <f t="shared" si="305"/>
        <v>王志强</v>
      </c>
      <c r="AQ266" s="26">
        <f t="shared" si="359"/>
        <v>0</v>
      </c>
      <c r="AR266" s="18" t="str">
        <f t="shared" si="306"/>
        <v>叶仁群</v>
      </c>
      <c r="AS266" s="26">
        <f t="shared" si="360"/>
        <v>0</v>
      </c>
      <c r="AT266" s="18" t="str">
        <f t="shared" si="307"/>
        <v>田友米</v>
      </c>
      <c r="AU266" s="26">
        <f t="shared" si="361"/>
        <v>0</v>
      </c>
      <c r="AV266" s="18" t="str">
        <f t="shared" si="308"/>
        <v>9</v>
      </c>
      <c r="AW266" s="18" t="str">
        <f t="shared" si="309"/>
        <v>张玉婷</v>
      </c>
      <c r="AX266" s="26">
        <f t="shared" si="340"/>
        <v>2.6999999999999997</v>
      </c>
      <c r="AY266" s="18" t="str">
        <f t="shared" si="310"/>
        <v>周军</v>
      </c>
      <c r="AZ266" s="26">
        <f t="shared" si="370"/>
        <v>0</v>
      </c>
      <c r="BA266" s="18" t="str">
        <f t="shared" si="311"/>
        <v>廖云虹</v>
      </c>
      <c r="BB266" s="26">
        <f t="shared" si="362"/>
        <v>2.7</v>
      </c>
      <c r="BC266" s="18" t="str">
        <f t="shared" si="312"/>
        <v>郑永朝</v>
      </c>
      <c r="BD266" s="26">
        <f t="shared" si="363"/>
        <v>0</v>
      </c>
      <c r="BE266" s="18" t="str">
        <f t="shared" si="313"/>
        <v>郑富全</v>
      </c>
      <c r="BF266" s="26">
        <f t="shared" si="364"/>
        <v>0</v>
      </c>
      <c r="BG266" s="18" t="str">
        <f t="shared" si="314"/>
        <v>卢祥</v>
      </c>
      <c r="BH266" s="26">
        <f t="shared" si="365"/>
        <v>0</v>
      </c>
      <c r="BI266" s="18">
        <f t="shared" si="315"/>
        <v>9</v>
      </c>
      <c r="BJ266" s="18" t="str">
        <f t="shared" si="316"/>
        <v>张玉婷</v>
      </c>
      <c r="BK266" s="26">
        <f t="shared" si="341"/>
        <v>2.6999999999999997</v>
      </c>
      <c r="BL266" s="18" t="str">
        <f t="shared" si="317"/>
        <v>黄金华</v>
      </c>
      <c r="BM266" s="26">
        <f t="shared" si="371"/>
        <v>0</v>
      </c>
      <c r="BN266" s="18" t="str">
        <f t="shared" si="318"/>
        <v>廖云虹</v>
      </c>
      <c r="BO266" s="26">
        <f t="shared" si="366"/>
        <v>2.7</v>
      </c>
      <c r="BP266" s="18" t="str">
        <f t="shared" si="319"/>
        <v>王玉强</v>
      </c>
      <c r="BQ266" s="26">
        <f t="shared" si="367"/>
        <v>0</v>
      </c>
      <c r="BR266" s="18" t="str">
        <f t="shared" si="320"/>
        <v>郑富全</v>
      </c>
      <c r="BS266" s="26">
        <f t="shared" si="368"/>
        <v>0</v>
      </c>
      <c r="BT266" s="18" t="str">
        <f t="shared" si="321"/>
        <v>卢祥</v>
      </c>
      <c r="BU266" s="26">
        <f t="shared" si="369"/>
        <v>0</v>
      </c>
      <c r="BV266" s="18">
        <f t="shared" si="322"/>
        <v>9</v>
      </c>
      <c r="BW266" s="18" t="str">
        <f t="shared" si="323"/>
        <v>张玉婷</v>
      </c>
      <c r="BX266" s="26">
        <f t="shared" si="342"/>
        <v>4.5</v>
      </c>
      <c r="BY266" s="18" t="str">
        <f t="shared" si="324"/>
        <v>黄金华</v>
      </c>
      <c r="BZ266" s="26">
        <f t="shared" si="343"/>
        <v>0</v>
      </c>
      <c r="CA266" s="18" t="str">
        <f t="shared" si="325"/>
        <v>廖云虹</v>
      </c>
      <c r="CB266" s="26">
        <f t="shared" si="344"/>
        <v>4.5</v>
      </c>
      <c r="CC266" s="18" t="str">
        <f t="shared" si="326"/>
        <v>高贵勇</v>
      </c>
      <c r="CD266" s="26">
        <f t="shared" si="345"/>
        <v>0</v>
      </c>
      <c r="CE266" s="18" t="str">
        <f t="shared" si="327"/>
        <v>刘厚江</v>
      </c>
      <c r="CF266" s="26">
        <f t="shared" si="346"/>
        <v>0</v>
      </c>
      <c r="CG266" s="18" t="str">
        <f t="shared" si="328"/>
        <v>卢祥</v>
      </c>
      <c r="CH266" s="26">
        <f t="shared" si="347"/>
        <v>0</v>
      </c>
      <c r="CI266" s="18">
        <f t="shared" si="329"/>
        <v>9</v>
      </c>
      <c r="CJ266" s="18" t="str">
        <f t="shared" si="330"/>
        <v>张玉婷</v>
      </c>
      <c r="CK266" s="26">
        <f t="shared" si="348"/>
        <v>4.5</v>
      </c>
      <c r="CL266" s="18" t="str">
        <f t="shared" si="331"/>
        <v>黄金华</v>
      </c>
      <c r="CM266" s="26">
        <f t="shared" si="349"/>
        <v>0</v>
      </c>
      <c r="CN266" s="18" t="str">
        <f t="shared" si="332"/>
        <v>廖云虹</v>
      </c>
      <c r="CO266" s="26">
        <f t="shared" si="350"/>
        <v>4.5</v>
      </c>
      <c r="CP266" s="18" t="str">
        <f t="shared" si="333"/>
        <v>高贵勇</v>
      </c>
      <c r="CQ266" s="26">
        <f t="shared" si="351"/>
        <v>0</v>
      </c>
      <c r="CR266" s="18" t="str">
        <f t="shared" si="334"/>
        <v>刘厚江</v>
      </c>
      <c r="CS266" s="26">
        <f t="shared" si="352"/>
        <v>0</v>
      </c>
      <c r="CT266" s="18" t="str">
        <f t="shared" si="335"/>
        <v>卢祥</v>
      </c>
      <c r="CU266" s="26">
        <f t="shared" si="353"/>
        <v>0</v>
      </c>
    </row>
    <row r="267" spans="1:99" s="2" customFormat="1" ht="15.75">
      <c r="A267" s="42" t="s">
        <v>989</v>
      </c>
      <c r="B267" s="40" t="s">
        <v>442</v>
      </c>
      <c r="C267" s="59" t="s">
        <v>44</v>
      </c>
      <c r="D267" s="9" t="s">
        <v>8</v>
      </c>
      <c r="E267" s="8" t="str">
        <f t="shared" si="283"/>
        <v/>
      </c>
      <c r="F267" s="9" t="str">
        <f t="shared" si="284"/>
        <v/>
      </c>
      <c r="G267" s="10" t="str">
        <f t="shared" si="285"/>
        <v/>
      </c>
      <c r="H267" s="10">
        <f t="shared" si="286"/>
        <v>98</v>
      </c>
      <c r="I267" s="10">
        <f t="shared" si="287"/>
        <v>57</v>
      </c>
      <c r="J267" s="10">
        <f t="shared" si="288"/>
        <v>35</v>
      </c>
      <c r="K267" s="16">
        <f t="shared" si="289"/>
        <v>73</v>
      </c>
      <c r="L267" s="10">
        <f t="shared" si="290"/>
        <v>43</v>
      </c>
      <c r="M267" s="10">
        <f t="shared" si="291"/>
        <v>60.5</v>
      </c>
      <c r="N267" s="10">
        <f t="shared" si="292"/>
        <v>373</v>
      </c>
      <c r="O267" s="17" t="str">
        <f t="shared" si="293"/>
        <v/>
      </c>
      <c r="P267" s="18">
        <f>IF($D267="理科",IF(AND($N267&gt;=分数线!$C$2,$H267&gt;=分数线!$D$2),36,IF($H267&gt;=分数线!$D$2,18,0)),IF($D267="文科",IF(AND($N267&gt;=分数线!$C$3,$H267&gt;=分数线!$D$3),36,IF($H267&gt;=分数线!$D$3,18,0))))</f>
        <v>0</v>
      </c>
      <c r="Q267" s="18">
        <f>IF($D267="理科",IF(AND($N267&gt;=分数线!$C$2,I267&gt;=分数线!$E$2),36,IF(I267&gt;=分数线!$E$2,18,0)),IF($D267="文科",IF(AND($N267&gt;=分数线!$C$3,I267&gt;=分数线!$E$3),36,IF(I267&gt;=分数线!$E$3,18,0))))</f>
        <v>0</v>
      </c>
      <c r="R267" s="18">
        <f>IF($D267="理科",IF(AND($N267&gt;=分数线!$C$2,J267&gt;=分数线!$F$2),36,IF(J267&gt;=分数线!$F$2,18,0)),IF($D267="文科",IF(AND($N267&gt;=分数线!$C$3,J267&gt;=分数线!$F$3),36,IF(J267&gt;=分数线!$F$3,18,0))))</f>
        <v>0</v>
      </c>
      <c r="S267" s="18">
        <f>IF($D267="理科",IF(AND($N267&gt;=分数线!$C$2,K267&gt;=分数线!$G$2),36,IF(K267&gt;=分数线!$G$2,18,0)),IF($D267="文科",IF(AND($N267&gt;=分数线!$C$3,K267&gt;=分数线!$G$3),36,IF(K267&gt;=分数线!$G$3,18,0))))</f>
        <v>18</v>
      </c>
      <c r="T267" s="18">
        <f>IF($D267="理科",IF(AND($N267&gt;=分数线!$C$2,L267&gt;=分数线!$H$2),36,IF(L267&gt;=分数线!$H$2,18,0)),IF($D267="文科",IF(AND($N267&gt;=分数线!$C$3,L267&gt;=分数线!$H$3),36,IF(L267&gt;=分数线!$H$3,18,0))))</f>
        <v>0</v>
      </c>
      <c r="U267" s="18">
        <f>IF($D267="理科",IF(AND($N267&gt;=分数线!$C$2,M267&gt;=分数线!$I$2),36,IF(M267&gt;=分数线!$I$2,18,0)),IF($D267="文科",IF(AND($N267&gt;=分数线!$C$3,M267&gt;=分数线!$I$3),36,IF(M267&gt;=分数线!$I$3,18,0))))</f>
        <v>0</v>
      </c>
      <c r="V267" s="18">
        <f t="shared" si="294"/>
        <v>9</v>
      </c>
      <c r="W267" s="18" t="str">
        <f t="shared" si="295"/>
        <v>张玉婷</v>
      </c>
      <c r="X267" s="26">
        <f t="shared" si="336"/>
        <v>0</v>
      </c>
      <c r="Y267" s="18" t="str">
        <f t="shared" si="296"/>
        <v>周军</v>
      </c>
      <c r="Z267" s="26">
        <f t="shared" si="337"/>
        <v>0</v>
      </c>
      <c r="AA267" s="18" t="str">
        <f t="shared" si="297"/>
        <v>程长寿</v>
      </c>
      <c r="AB267" s="26">
        <f t="shared" si="354"/>
        <v>0</v>
      </c>
      <c r="AC267" s="18" t="str">
        <f t="shared" si="298"/>
        <v>王志强</v>
      </c>
      <c r="AD267" s="26">
        <f t="shared" si="355"/>
        <v>1.8</v>
      </c>
      <c r="AE267" s="18" t="str">
        <f t="shared" si="299"/>
        <v>郑富全</v>
      </c>
      <c r="AF267" s="26">
        <f t="shared" si="356"/>
        <v>0</v>
      </c>
      <c r="AG267" s="18" t="str">
        <f t="shared" si="300"/>
        <v>卢祥</v>
      </c>
      <c r="AH267" s="26">
        <f t="shared" si="357"/>
        <v>0</v>
      </c>
      <c r="AI267" s="18" t="str">
        <f t="shared" si="301"/>
        <v>9</v>
      </c>
      <c r="AJ267" s="18" t="str">
        <f t="shared" si="302"/>
        <v>张玉婷</v>
      </c>
      <c r="AK267" s="26">
        <f t="shared" si="338"/>
        <v>0</v>
      </c>
      <c r="AL267" s="18" t="str">
        <f t="shared" si="303"/>
        <v>周军</v>
      </c>
      <c r="AM267" s="26">
        <f t="shared" si="339"/>
        <v>0</v>
      </c>
      <c r="AN267" s="18" t="str">
        <f t="shared" si="304"/>
        <v>程长寿</v>
      </c>
      <c r="AO267" s="26">
        <f t="shared" si="358"/>
        <v>0</v>
      </c>
      <c r="AP267" s="18" t="str">
        <f t="shared" si="305"/>
        <v>王志强</v>
      </c>
      <c r="AQ267" s="26">
        <f t="shared" si="359"/>
        <v>1.8</v>
      </c>
      <c r="AR267" s="18" t="str">
        <f t="shared" si="306"/>
        <v>郑富全</v>
      </c>
      <c r="AS267" s="26">
        <f t="shared" si="360"/>
        <v>0</v>
      </c>
      <c r="AT267" s="18" t="str">
        <f t="shared" si="307"/>
        <v>卢祥</v>
      </c>
      <c r="AU267" s="26">
        <f t="shared" si="361"/>
        <v>0</v>
      </c>
      <c r="AV267" s="18" t="str">
        <f t="shared" si="308"/>
        <v>9</v>
      </c>
      <c r="AW267" s="18" t="str">
        <f t="shared" si="309"/>
        <v>张玉婷</v>
      </c>
      <c r="AX267" s="26">
        <f t="shared" si="340"/>
        <v>0</v>
      </c>
      <c r="AY267" s="18" t="str">
        <f t="shared" si="310"/>
        <v>周军</v>
      </c>
      <c r="AZ267" s="26">
        <f t="shared" si="370"/>
        <v>0</v>
      </c>
      <c r="BA267" s="18" t="str">
        <f t="shared" si="311"/>
        <v>廖云虹</v>
      </c>
      <c r="BB267" s="26">
        <f t="shared" si="362"/>
        <v>0</v>
      </c>
      <c r="BC267" s="18" t="str">
        <f t="shared" si="312"/>
        <v>郑永朝</v>
      </c>
      <c r="BD267" s="26">
        <f t="shared" si="363"/>
        <v>2.7</v>
      </c>
      <c r="BE267" s="18" t="str">
        <f t="shared" si="313"/>
        <v>郑富全</v>
      </c>
      <c r="BF267" s="26">
        <f t="shared" si="364"/>
        <v>0</v>
      </c>
      <c r="BG267" s="18" t="str">
        <f t="shared" si="314"/>
        <v>卢祥</v>
      </c>
      <c r="BH267" s="26">
        <f t="shared" si="365"/>
        <v>0</v>
      </c>
      <c r="BI267" s="18">
        <f t="shared" si="315"/>
        <v>9</v>
      </c>
      <c r="BJ267" s="18" t="str">
        <f t="shared" si="316"/>
        <v>张玉婷</v>
      </c>
      <c r="BK267" s="26">
        <f t="shared" si="341"/>
        <v>0</v>
      </c>
      <c r="BL267" s="18" t="str">
        <f t="shared" si="317"/>
        <v>黄金华</v>
      </c>
      <c r="BM267" s="26">
        <f t="shared" si="371"/>
        <v>0</v>
      </c>
      <c r="BN267" s="18" t="str">
        <f t="shared" si="318"/>
        <v>廖云虹</v>
      </c>
      <c r="BO267" s="26">
        <f t="shared" si="366"/>
        <v>0</v>
      </c>
      <c r="BP267" s="18" t="str">
        <f t="shared" si="319"/>
        <v>王玉强</v>
      </c>
      <c r="BQ267" s="26">
        <f t="shared" si="367"/>
        <v>2.7</v>
      </c>
      <c r="BR267" s="18" t="str">
        <f t="shared" si="320"/>
        <v>郑富全</v>
      </c>
      <c r="BS267" s="26">
        <f t="shared" si="368"/>
        <v>0</v>
      </c>
      <c r="BT267" s="18" t="str">
        <f t="shared" si="321"/>
        <v>卢祥</v>
      </c>
      <c r="BU267" s="26">
        <f t="shared" si="369"/>
        <v>0</v>
      </c>
      <c r="BV267" s="18">
        <f t="shared" si="322"/>
        <v>9</v>
      </c>
      <c r="BW267" s="18" t="str">
        <f t="shared" si="323"/>
        <v>张玉婷</v>
      </c>
      <c r="BX267" s="26">
        <f t="shared" si="342"/>
        <v>0</v>
      </c>
      <c r="BY267" s="18" t="str">
        <f t="shared" si="324"/>
        <v>黄金华</v>
      </c>
      <c r="BZ267" s="26">
        <f t="shared" si="343"/>
        <v>0</v>
      </c>
      <c r="CA267" s="18" t="str">
        <f t="shared" si="325"/>
        <v>廖云虹</v>
      </c>
      <c r="CB267" s="26">
        <f t="shared" si="344"/>
        <v>0</v>
      </c>
      <c r="CC267" s="18" t="str">
        <f t="shared" si="326"/>
        <v>高贵勇</v>
      </c>
      <c r="CD267" s="26">
        <f t="shared" si="345"/>
        <v>4.5</v>
      </c>
      <c r="CE267" s="18" t="str">
        <f t="shared" si="327"/>
        <v>刘厚江</v>
      </c>
      <c r="CF267" s="26">
        <f t="shared" si="346"/>
        <v>0</v>
      </c>
      <c r="CG267" s="18" t="str">
        <f t="shared" si="328"/>
        <v>卢祥</v>
      </c>
      <c r="CH267" s="26">
        <f t="shared" si="347"/>
        <v>0</v>
      </c>
      <c r="CI267" s="18">
        <f t="shared" si="329"/>
        <v>9</v>
      </c>
      <c r="CJ267" s="18" t="str">
        <f t="shared" si="330"/>
        <v>张玉婷</v>
      </c>
      <c r="CK267" s="26">
        <f t="shared" si="348"/>
        <v>0</v>
      </c>
      <c r="CL267" s="18" t="str">
        <f t="shared" si="331"/>
        <v>黄金华</v>
      </c>
      <c r="CM267" s="26">
        <f t="shared" si="349"/>
        <v>0</v>
      </c>
      <c r="CN267" s="18" t="str">
        <f t="shared" si="332"/>
        <v>廖云虹</v>
      </c>
      <c r="CO267" s="26">
        <f t="shared" si="350"/>
        <v>0</v>
      </c>
      <c r="CP267" s="18" t="str">
        <f t="shared" si="333"/>
        <v>高贵勇</v>
      </c>
      <c r="CQ267" s="26">
        <f t="shared" si="351"/>
        <v>4.5</v>
      </c>
      <c r="CR267" s="18" t="str">
        <f t="shared" si="334"/>
        <v>刘厚江</v>
      </c>
      <c r="CS267" s="26">
        <f t="shared" si="352"/>
        <v>0</v>
      </c>
      <c r="CT267" s="18" t="str">
        <f t="shared" si="335"/>
        <v>卢祥</v>
      </c>
      <c r="CU267" s="26">
        <f t="shared" si="353"/>
        <v>0</v>
      </c>
    </row>
    <row r="268" spans="1:99" s="2" customFormat="1" ht="15.75">
      <c r="A268" s="42" t="s">
        <v>990</v>
      </c>
      <c r="B268" s="40" t="s">
        <v>443</v>
      </c>
      <c r="C268" s="59" t="s">
        <v>44</v>
      </c>
      <c r="D268" s="9" t="s">
        <v>8</v>
      </c>
      <c r="E268" s="8" t="str">
        <f t="shared" si="283"/>
        <v/>
      </c>
      <c r="F268" s="9">
        <f t="shared" si="284"/>
        <v>1</v>
      </c>
      <c r="G268" s="10" t="str">
        <f t="shared" si="285"/>
        <v/>
      </c>
      <c r="H268" s="10">
        <f t="shared" si="286"/>
        <v>110</v>
      </c>
      <c r="I268" s="10">
        <f t="shared" si="287"/>
        <v>30</v>
      </c>
      <c r="J268" s="10">
        <f t="shared" si="288"/>
        <v>83</v>
      </c>
      <c r="K268" s="16">
        <f t="shared" si="289"/>
        <v>46</v>
      </c>
      <c r="L268" s="10">
        <f t="shared" si="290"/>
        <v>51</v>
      </c>
      <c r="M268" s="10">
        <f t="shared" si="291"/>
        <v>52</v>
      </c>
      <c r="N268" s="10">
        <f t="shared" si="292"/>
        <v>372</v>
      </c>
      <c r="O268" s="17" t="str">
        <f t="shared" si="293"/>
        <v/>
      </c>
      <c r="P268" s="18">
        <f>IF($D268="理科",IF(AND($N268&gt;=分数线!$C$2,$H268&gt;=分数线!$D$2),36,IF($H268&gt;=分数线!$D$2,18,0)),IF($D268="文科",IF(AND($N268&gt;=分数线!$C$3,$H268&gt;=分数线!$D$3),36,IF($H268&gt;=分数线!$D$3,18,0))))</f>
        <v>18</v>
      </c>
      <c r="Q268" s="18">
        <f>IF($D268="理科",IF(AND($N268&gt;=分数线!$C$2,I268&gt;=分数线!$E$2),36,IF(I268&gt;=分数线!$E$2,18,0)),IF($D268="文科",IF(AND($N268&gt;=分数线!$C$3,I268&gt;=分数线!$E$3),36,IF(I268&gt;=分数线!$E$3,18,0))))</f>
        <v>0</v>
      </c>
      <c r="R268" s="18">
        <f>IF($D268="理科",IF(AND($N268&gt;=分数线!$C$2,J268&gt;=分数线!$F$2),36,IF(J268&gt;=分数线!$F$2,18,0)),IF($D268="文科",IF(AND($N268&gt;=分数线!$C$3,J268&gt;=分数线!$F$3),36,IF(J268&gt;=分数线!$F$3,18,0))))</f>
        <v>0</v>
      </c>
      <c r="S268" s="18">
        <f>IF($D268="理科",IF(AND($N268&gt;=分数线!$C$2,K268&gt;=分数线!$G$2),36,IF(K268&gt;=分数线!$G$2,18,0)),IF($D268="文科",IF(AND($N268&gt;=分数线!$C$3,K268&gt;=分数线!$G$3),36,IF(K268&gt;=分数线!$G$3,18,0))))</f>
        <v>0</v>
      </c>
      <c r="T268" s="18">
        <f>IF($D268="理科",IF(AND($N268&gt;=分数线!$C$2,L268&gt;=分数线!$H$2),36,IF(L268&gt;=分数线!$H$2,18,0)),IF($D268="文科",IF(AND($N268&gt;=分数线!$C$3,L268&gt;=分数线!$H$3),36,IF(L268&gt;=分数线!$H$3,18,0))))</f>
        <v>0</v>
      </c>
      <c r="U268" s="18">
        <f>IF($D268="理科",IF(AND($N268&gt;=分数线!$C$2,M268&gt;=分数线!$I$2),36,IF(M268&gt;=分数线!$I$2,18,0)),IF($D268="文科",IF(AND($N268&gt;=分数线!$C$3,M268&gt;=分数线!$I$3),36,IF(M268&gt;=分数线!$I$3,18,0))))</f>
        <v>0</v>
      </c>
      <c r="V268" s="18">
        <f t="shared" si="294"/>
        <v>10</v>
      </c>
      <c r="W268" s="18" t="str">
        <f t="shared" si="295"/>
        <v>向美娟</v>
      </c>
      <c r="X268" s="26">
        <f t="shared" si="336"/>
        <v>1.8</v>
      </c>
      <c r="Y268" s="18" t="str">
        <f t="shared" si="296"/>
        <v>徐万雄</v>
      </c>
      <c r="Z268" s="26">
        <f t="shared" si="337"/>
        <v>0</v>
      </c>
      <c r="AA268" s="18" t="str">
        <f t="shared" si="297"/>
        <v>向翠琳</v>
      </c>
      <c r="AB268" s="26">
        <f t="shared" si="354"/>
        <v>0</v>
      </c>
      <c r="AC268" s="18" t="str">
        <f t="shared" si="298"/>
        <v>郑永朝</v>
      </c>
      <c r="AD268" s="26">
        <f t="shared" si="355"/>
        <v>0</v>
      </c>
      <c r="AE268" s="18" t="str">
        <f t="shared" si="299"/>
        <v>陈文惠</v>
      </c>
      <c r="AF268" s="26">
        <f t="shared" si="356"/>
        <v>0</v>
      </c>
      <c r="AG268" s="18" t="str">
        <f t="shared" si="300"/>
        <v>田友米</v>
      </c>
      <c r="AH268" s="26">
        <f t="shared" si="357"/>
        <v>0</v>
      </c>
      <c r="AI268" s="18" t="str">
        <f t="shared" si="301"/>
        <v>10</v>
      </c>
      <c r="AJ268" s="18" t="str">
        <f t="shared" si="302"/>
        <v>向美娟</v>
      </c>
      <c r="AK268" s="26">
        <f t="shared" si="338"/>
        <v>1.8</v>
      </c>
      <c r="AL268" s="18" t="str">
        <f t="shared" si="303"/>
        <v>徐万雄</v>
      </c>
      <c r="AM268" s="26">
        <f t="shared" si="339"/>
        <v>0</v>
      </c>
      <c r="AN268" s="18" t="str">
        <f t="shared" si="304"/>
        <v>向翠琳</v>
      </c>
      <c r="AO268" s="26">
        <f t="shared" si="358"/>
        <v>0</v>
      </c>
      <c r="AP268" s="18" t="str">
        <f t="shared" si="305"/>
        <v>郑永朝</v>
      </c>
      <c r="AQ268" s="26">
        <f t="shared" si="359"/>
        <v>0</v>
      </c>
      <c r="AR268" s="18" t="str">
        <f t="shared" si="306"/>
        <v>陈文惠</v>
      </c>
      <c r="AS268" s="26">
        <f t="shared" si="360"/>
        <v>0</v>
      </c>
      <c r="AT268" s="18" t="str">
        <f t="shared" si="307"/>
        <v>田友米</v>
      </c>
      <c r="AU268" s="26">
        <f t="shared" si="361"/>
        <v>0</v>
      </c>
      <c r="AV268" s="18" t="str">
        <f t="shared" si="308"/>
        <v>10</v>
      </c>
      <c r="AW268" s="18" t="str">
        <f t="shared" si="309"/>
        <v>向美娟</v>
      </c>
      <c r="AX268" s="26">
        <f t="shared" si="340"/>
        <v>2.6999999999999997</v>
      </c>
      <c r="AY268" s="18" t="str">
        <f t="shared" si="310"/>
        <v>徐万雄</v>
      </c>
      <c r="AZ268" s="26">
        <f t="shared" si="370"/>
        <v>0</v>
      </c>
      <c r="BA268" s="18" t="str">
        <f t="shared" si="311"/>
        <v>赵顺诚</v>
      </c>
      <c r="BB268" s="26">
        <f t="shared" si="362"/>
        <v>0</v>
      </c>
      <c r="BC268" s="18" t="str">
        <f t="shared" si="312"/>
        <v>王玉强</v>
      </c>
      <c r="BD268" s="26">
        <f t="shared" si="363"/>
        <v>0</v>
      </c>
      <c r="BE268" s="18" t="str">
        <f t="shared" si="313"/>
        <v>陈文惠</v>
      </c>
      <c r="BF268" s="26">
        <f t="shared" si="364"/>
        <v>0</v>
      </c>
      <c r="BG268" s="18" t="str">
        <f t="shared" si="314"/>
        <v>田友米</v>
      </c>
      <c r="BH268" s="26">
        <f t="shared" si="365"/>
        <v>0</v>
      </c>
      <c r="BI268" s="18">
        <f t="shared" si="315"/>
        <v>10</v>
      </c>
      <c r="BJ268" s="18" t="str">
        <f t="shared" si="316"/>
        <v>向美娟</v>
      </c>
      <c r="BK268" s="26">
        <f t="shared" si="341"/>
        <v>2.6999999999999997</v>
      </c>
      <c r="BL268" s="18" t="str">
        <f t="shared" si="317"/>
        <v>徐万雄</v>
      </c>
      <c r="BM268" s="26">
        <f t="shared" si="371"/>
        <v>0</v>
      </c>
      <c r="BN268" s="18" t="str">
        <f t="shared" si="318"/>
        <v>赵顺诚</v>
      </c>
      <c r="BO268" s="26">
        <f t="shared" si="366"/>
        <v>0</v>
      </c>
      <c r="BP268" s="18" t="str">
        <f t="shared" si="319"/>
        <v>郑永朝</v>
      </c>
      <c r="BQ268" s="26">
        <f t="shared" si="367"/>
        <v>0</v>
      </c>
      <c r="BR268" s="18" t="str">
        <f t="shared" si="320"/>
        <v>陈文惠</v>
      </c>
      <c r="BS268" s="26">
        <f t="shared" si="368"/>
        <v>0</v>
      </c>
      <c r="BT268" s="18" t="str">
        <f t="shared" si="321"/>
        <v>田友米</v>
      </c>
      <c r="BU268" s="26">
        <f t="shared" si="369"/>
        <v>0</v>
      </c>
      <c r="BV268" s="18">
        <f t="shared" si="322"/>
        <v>10</v>
      </c>
      <c r="BW268" s="18" t="str">
        <f t="shared" si="323"/>
        <v>向美娟</v>
      </c>
      <c r="BX268" s="26">
        <f t="shared" si="342"/>
        <v>4.5</v>
      </c>
      <c r="BY268" s="18" t="str">
        <f t="shared" si="324"/>
        <v>潘勇</v>
      </c>
      <c r="BZ268" s="26">
        <f t="shared" si="343"/>
        <v>0</v>
      </c>
      <c r="CA268" s="18" t="str">
        <f t="shared" si="325"/>
        <v>赵顺诚</v>
      </c>
      <c r="CB268" s="26">
        <f t="shared" si="344"/>
        <v>0</v>
      </c>
      <c r="CC268" s="18" t="str">
        <f t="shared" si="326"/>
        <v>王友春</v>
      </c>
      <c r="CD268" s="26">
        <f t="shared" si="345"/>
        <v>0</v>
      </c>
      <c r="CE268" s="18" t="str">
        <f t="shared" si="327"/>
        <v>陈文惠</v>
      </c>
      <c r="CF268" s="26">
        <f t="shared" si="346"/>
        <v>0</v>
      </c>
      <c r="CG268" s="18" t="str">
        <f t="shared" si="328"/>
        <v>田友米</v>
      </c>
      <c r="CH268" s="26">
        <f t="shared" si="347"/>
        <v>0</v>
      </c>
      <c r="CI268" s="18">
        <f t="shared" si="329"/>
        <v>10</v>
      </c>
      <c r="CJ268" s="18" t="str">
        <f t="shared" si="330"/>
        <v>向美娟</v>
      </c>
      <c r="CK268" s="26">
        <f t="shared" si="348"/>
        <v>4.5</v>
      </c>
      <c r="CL268" s="18" t="str">
        <f t="shared" si="331"/>
        <v>潘勇</v>
      </c>
      <c r="CM268" s="26">
        <f t="shared" si="349"/>
        <v>0</v>
      </c>
      <c r="CN268" s="18" t="str">
        <f t="shared" si="332"/>
        <v>赵顺诚</v>
      </c>
      <c r="CO268" s="26">
        <f t="shared" si="350"/>
        <v>0</v>
      </c>
      <c r="CP268" s="18" t="str">
        <f t="shared" si="333"/>
        <v>王友春</v>
      </c>
      <c r="CQ268" s="26">
        <f t="shared" si="351"/>
        <v>0</v>
      </c>
      <c r="CR268" s="18" t="str">
        <f t="shared" si="334"/>
        <v>陈文惠</v>
      </c>
      <c r="CS268" s="26">
        <f t="shared" si="352"/>
        <v>0</v>
      </c>
      <c r="CT268" s="18" t="str">
        <f t="shared" si="335"/>
        <v>田友米</v>
      </c>
      <c r="CU268" s="26">
        <f t="shared" si="353"/>
        <v>0</v>
      </c>
    </row>
    <row r="269" spans="1:99" s="2" customFormat="1" ht="15.75">
      <c r="A269" s="42" t="s">
        <v>991</v>
      </c>
      <c r="B269" s="40" t="s">
        <v>444</v>
      </c>
      <c r="C269" s="59" t="s">
        <v>44</v>
      </c>
      <c r="D269" s="9" t="s">
        <v>8</v>
      </c>
      <c r="E269" s="8" t="str">
        <f t="shared" si="283"/>
        <v/>
      </c>
      <c r="F269" s="9">
        <f t="shared" si="284"/>
        <v>0.2</v>
      </c>
      <c r="G269" s="10" t="str">
        <f t="shared" si="285"/>
        <v/>
      </c>
      <c r="H269" s="10">
        <f t="shared" si="286"/>
        <v>102</v>
      </c>
      <c r="I269" s="10">
        <f t="shared" si="287"/>
        <v>59</v>
      </c>
      <c r="J269" s="10">
        <f t="shared" si="288"/>
        <v>53</v>
      </c>
      <c r="K269" s="16">
        <f t="shared" si="289"/>
        <v>35.5</v>
      </c>
      <c r="L269" s="10">
        <f t="shared" si="290"/>
        <v>59.5</v>
      </c>
      <c r="M269" s="10">
        <f t="shared" si="291"/>
        <v>62.5</v>
      </c>
      <c r="N269" s="10">
        <f t="shared" si="292"/>
        <v>372</v>
      </c>
      <c r="O269" s="17" t="str">
        <f t="shared" si="293"/>
        <v/>
      </c>
      <c r="P269" s="18">
        <f>IF($D269="理科",IF(AND($N269&gt;=分数线!$C$2,$H269&gt;=分数线!$D$2),36,IF($H269&gt;=分数线!$D$2,18,0)),IF($D269="文科",IF(AND($N269&gt;=分数线!$C$3,$H269&gt;=分数线!$D$3),36,IF($H269&gt;=分数线!$D$3,18,0))))</f>
        <v>0</v>
      </c>
      <c r="Q269" s="18">
        <f>IF($D269="理科",IF(AND($N269&gt;=分数线!$C$2,I269&gt;=分数线!$E$2),36,IF(I269&gt;=分数线!$E$2,18,0)),IF($D269="文科",IF(AND($N269&gt;=分数线!$C$3,I269&gt;=分数线!$E$3),36,IF(I269&gt;=分数线!$E$3,18,0))))</f>
        <v>0</v>
      </c>
      <c r="R269" s="18">
        <f>IF($D269="理科",IF(AND($N269&gt;=分数线!$C$2,J269&gt;=分数线!$F$2),36,IF(J269&gt;=分数线!$F$2,18,0)),IF($D269="文科",IF(AND($N269&gt;=分数线!$C$3,J269&gt;=分数线!$F$3),36,IF(J269&gt;=分数线!$F$3,18,0))))</f>
        <v>0</v>
      </c>
      <c r="S269" s="18">
        <f>IF($D269="理科",IF(AND($N269&gt;=分数线!$C$2,K269&gt;=分数线!$G$2),36,IF(K269&gt;=分数线!$G$2,18,0)),IF($D269="文科",IF(AND($N269&gt;=分数线!$C$3,K269&gt;=分数线!$G$3),36,IF(K269&gt;=分数线!$G$3,18,0))))</f>
        <v>0</v>
      </c>
      <c r="T269" s="18">
        <f>IF($D269="理科",IF(AND($N269&gt;=分数线!$C$2,L269&gt;=分数线!$H$2),36,IF(L269&gt;=分数线!$H$2,18,0)),IF($D269="文科",IF(AND($N269&gt;=分数线!$C$3,L269&gt;=分数线!$H$3),36,IF(L269&gt;=分数线!$H$3,18,0))))</f>
        <v>18</v>
      </c>
      <c r="U269" s="18">
        <f>IF($D269="理科",IF(AND($N269&gt;=分数线!$C$2,M269&gt;=分数线!$I$2),36,IF(M269&gt;=分数线!$I$2,18,0)),IF($D269="文科",IF(AND($N269&gt;=分数线!$C$3,M269&gt;=分数线!$I$3),36,IF(M269&gt;=分数线!$I$3,18,0))))</f>
        <v>0</v>
      </c>
      <c r="V269" s="18">
        <f t="shared" si="294"/>
        <v>3</v>
      </c>
      <c r="W269" s="18" t="str">
        <f t="shared" si="295"/>
        <v>朱霞</v>
      </c>
      <c r="X269" s="26">
        <f t="shared" si="336"/>
        <v>0</v>
      </c>
      <c r="Y269" s="18" t="str">
        <f t="shared" si="296"/>
        <v>余玉红</v>
      </c>
      <c r="Z269" s="26">
        <f t="shared" si="337"/>
        <v>0</v>
      </c>
      <c r="AA269" s="18" t="str">
        <f t="shared" si="297"/>
        <v>邵晖</v>
      </c>
      <c r="AB269" s="26">
        <f t="shared" si="354"/>
        <v>0</v>
      </c>
      <c r="AC269" s="18" t="str">
        <f t="shared" si="298"/>
        <v>郑永朝</v>
      </c>
      <c r="AD269" s="26">
        <f t="shared" si="355"/>
        <v>0</v>
      </c>
      <c r="AE269" s="18" t="str">
        <f t="shared" si="299"/>
        <v>陈文惠</v>
      </c>
      <c r="AF269" s="26">
        <f t="shared" si="356"/>
        <v>1.8</v>
      </c>
      <c r="AG269" s="18" t="str">
        <f t="shared" si="300"/>
        <v>田友米</v>
      </c>
      <c r="AH269" s="26">
        <f t="shared" si="357"/>
        <v>0</v>
      </c>
      <c r="AI269" s="18" t="str">
        <f t="shared" si="301"/>
        <v>10</v>
      </c>
      <c r="AJ269" s="18" t="str">
        <f t="shared" si="302"/>
        <v>向美娟</v>
      </c>
      <c r="AK269" s="26">
        <f t="shared" si="338"/>
        <v>0</v>
      </c>
      <c r="AL269" s="18" t="str">
        <f t="shared" si="303"/>
        <v>徐万雄</v>
      </c>
      <c r="AM269" s="26">
        <f t="shared" si="339"/>
        <v>0</v>
      </c>
      <c r="AN269" s="18" t="str">
        <f t="shared" si="304"/>
        <v>向翠琳</v>
      </c>
      <c r="AO269" s="26">
        <f t="shared" si="358"/>
        <v>0</v>
      </c>
      <c r="AP269" s="18" t="str">
        <f t="shared" si="305"/>
        <v>郑永朝</v>
      </c>
      <c r="AQ269" s="26">
        <f t="shared" si="359"/>
        <v>0</v>
      </c>
      <c r="AR269" s="18" t="str">
        <f t="shared" si="306"/>
        <v>陈文惠</v>
      </c>
      <c r="AS269" s="26">
        <f t="shared" si="360"/>
        <v>1.8</v>
      </c>
      <c r="AT269" s="18" t="str">
        <f t="shared" si="307"/>
        <v>田友米</v>
      </c>
      <c r="AU269" s="26">
        <f t="shared" si="361"/>
        <v>0</v>
      </c>
      <c r="AV269" s="18" t="str">
        <f t="shared" si="308"/>
        <v>10</v>
      </c>
      <c r="AW269" s="18" t="str">
        <f t="shared" si="309"/>
        <v>向美娟</v>
      </c>
      <c r="AX269" s="26">
        <f t="shared" si="340"/>
        <v>0</v>
      </c>
      <c r="AY269" s="18" t="str">
        <f t="shared" si="310"/>
        <v>徐万雄</v>
      </c>
      <c r="AZ269" s="26">
        <f t="shared" si="370"/>
        <v>0</v>
      </c>
      <c r="BA269" s="18" t="str">
        <f t="shared" si="311"/>
        <v>赵顺诚</v>
      </c>
      <c r="BB269" s="26">
        <f t="shared" si="362"/>
        <v>0</v>
      </c>
      <c r="BC269" s="18" t="str">
        <f t="shared" si="312"/>
        <v>王玉强</v>
      </c>
      <c r="BD269" s="26">
        <f t="shared" si="363"/>
        <v>0</v>
      </c>
      <c r="BE269" s="18" t="str">
        <f t="shared" si="313"/>
        <v>陈文惠</v>
      </c>
      <c r="BF269" s="26">
        <f t="shared" si="364"/>
        <v>2.7</v>
      </c>
      <c r="BG269" s="18" t="str">
        <f t="shared" si="314"/>
        <v>田友米</v>
      </c>
      <c r="BH269" s="26">
        <f t="shared" si="365"/>
        <v>0</v>
      </c>
      <c r="BI269" s="18">
        <f t="shared" si="315"/>
        <v>10</v>
      </c>
      <c r="BJ269" s="18" t="str">
        <f t="shared" si="316"/>
        <v>向美娟</v>
      </c>
      <c r="BK269" s="26">
        <f t="shared" si="341"/>
        <v>0</v>
      </c>
      <c r="BL269" s="18" t="str">
        <f t="shared" si="317"/>
        <v>徐万雄</v>
      </c>
      <c r="BM269" s="26">
        <f t="shared" si="371"/>
        <v>0</v>
      </c>
      <c r="BN269" s="18" t="str">
        <f t="shared" si="318"/>
        <v>赵顺诚</v>
      </c>
      <c r="BO269" s="26">
        <f t="shared" si="366"/>
        <v>0</v>
      </c>
      <c r="BP269" s="18" t="str">
        <f t="shared" si="319"/>
        <v>郑永朝</v>
      </c>
      <c r="BQ269" s="26">
        <f t="shared" si="367"/>
        <v>0</v>
      </c>
      <c r="BR269" s="18" t="str">
        <f t="shared" si="320"/>
        <v>陈文惠</v>
      </c>
      <c r="BS269" s="26">
        <f t="shared" si="368"/>
        <v>2.7</v>
      </c>
      <c r="BT269" s="18" t="str">
        <f t="shared" si="321"/>
        <v>田友米</v>
      </c>
      <c r="BU269" s="26">
        <f t="shared" si="369"/>
        <v>0</v>
      </c>
      <c r="BV269" s="18">
        <f t="shared" si="322"/>
        <v>10</v>
      </c>
      <c r="BW269" s="18" t="str">
        <f t="shared" si="323"/>
        <v>向美娟</v>
      </c>
      <c r="BX269" s="26">
        <f t="shared" si="342"/>
        <v>0</v>
      </c>
      <c r="BY269" s="18" t="str">
        <f t="shared" si="324"/>
        <v>潘勇</v>
      </c>
      <c r="BZ269" s="26">
        <f t="shared" si="343"/>
        <v>0</v>
      </c>
      <c r="CA269" s="18" t="str">
        <f t="shared" si="325"/>
        <v>赵顺诚</v>
      </c>
      <c r="CB269" s="26">
        <f t="shared" si="344"/>
        <v>0</v>
      </c>
      <c r="CC269" s="18" t="str">
        <f t="shared" si="326"/>
        <v>王友春</v>
      </c>
      <c r="CD269" s="26">
        <f t="shared" si="345"/>
        <v>0</v>
      </c>
      <c r="CE269" s="18" t="str">
        <f t="shared" si="327"/>
        <v>陈文惠</v>
      </c>
      <c r="CF269" s="26">
        <f t="shared" si="346"/>
        <v>4.5</v>
      </c>
      <c r="CG269" s="18" t="str">
        <f t="shared" si="328"/>
        <v>田友米</v>
      </c>
      <c r="CH269" s="26">
        <f t="shared" si="347"/>
        <v>0</v>
      </c>
      <c r="CI269" s="18">
        <f t="shared" si="329"/>
        <v>10</v>
      </c>
      <c r="CJ269" s="18" t="str">
        <f t="shared" si="330"/>
        <v>向美娟</v>
      </c>
      <c r="CK269" s="26">
        <f t="shared" si="348"/>
        <v>0</v>
      </c>
      <c r="CL269" s="18" t="str">
        <f t="shared" si="331"/>
        <v>潘勇</v>
      </c>
      <c r="CM269" s="26">
        <f t="shared" si="349"/>
        <v>0</v>
      </c>
      <c r="CN269" s="18" t="str">
        <f t="shared" si="332"/>
        <v>赵顺诚</v>
      </c>
      <c r="CO269" s="26">
        <f t="shared" si="350"/>
        <v>0</v>
      </c>
      <c r="CP269" s="18" t="str">
        <f t="shared" si="333"/>
        <v>王友春</v>
      </c>
      <c r="CQ269" s="26">
        <f t="shared" si="351"/>
        <v>0</v>
      </c>
      <c r="CR269" s="18" t="str">
        <f t="shared" si="334"/>
        <v>陈文惠</v>
      </c>
      <c r="CS269" s="26">
        <f t="shared" si="352"/>
        <v>4.5</v>
      </c>
      <c r="CT269" s="18" t="str">
        <f t="shared" si="335"/>
        <v>田友米</v>
      </c>
      <c r="CU269" s="26">
        <f t="shared" si="353"/>
        <v>0</v>
      </c>
    </row>
    <row r="270" spans="1:99" s="2" customFormat="1" ht="15.75">
      <c r="A270" s="42" t="s">
        <v>992</v>
      </c>
      <c r="B270" s="40" t="s">
        <v>445</v>
      </c>
      <c r="C270" s="59" t="s">
        <v>44</v>
      </c>
      <c r="D270" s="9" t="s">
        <v>8</v>
      </c>
      <c r="E270" s="8" t="str">
        <f t="shared" si="283"/>
        <v/>
      </c>
      <c r="F270" s="9">
        <f t="shared" si="284"/>
        <v>0.2</v>
      </c>
      <c r="G270" s="10" t="str">
        <f t="shared" si="285"/>
        <v/>
      </c>
      <c r="H270" s="10">
        <f t="shared" si="286"/>
        <v>97</v>
      </c>
      <c r="I270" s="10">
        <f t="shared" si="287"/>
        <v>68</v>
      </c>
      <c r="J270" s="10">
        <f t="shared" si="288"/>
        <v>61</v>
      </c>
      <c r="K270" s="16">
        <f t="shared" si="289"/>
        <v>28</v>
      </c>
      <c r="L270" s="10">
        <f t="shared" si="290"/>
        <v>54</v>
      </c>
      <c r="M270" s="10">
        <f t="shared" si="291"/>
        <v>62.5</v>
      </c>
      <c r="N270" s="10">
        <f t="shared" si="292"/>
        <v>371</v>
      </c>
      <c r="O270" s="17" t="str">
        <f t="shared" si="293"/>
        <v/>
      </c>
      <c r="P270" s="18">
        <f>IF($D270="理科",IF(AND($N270&gt;=分数线!$C$2,$H270&gt;=分数线!$D$2),36,IF($H270&gt;=分数线!$D$2,18,0)),IF($D270="文科",IF(AND($N270&gt;=分数线!$C$3,$H270&gt;=分数线!$D$3),36,IF($H270&gt;=分数线!$D$3,18,0))))</f>
        <v>0</v>
      </c>
      <c r="Q270" s="18">
        <f>IF($D270="理科",IF(AND($N270&gt;=分数线!$C$2,I270&gt;=分数线!$E$2),36,IF(I270&gt;=分数线!$E$2,18,0)),IF($D270="文科",IF(AND($N270&gt;=分数线!$C$3,I270&gt;=分数线!$E$3),36,IF(I270&gt;=分数线!$E$3,18,0))))</f>
        <v>0</v>
      </c>
      <c r="R270" s="18">
        <f>IF($D270="理科",IF(AND($N270&gt;=分数线!$C$2,J270&gt;=分数线!$F$2),36,IF(J270&gt;=分数线!$F$2,18,0)),IF($D270="文科",IF(AND($N270&gt;=分数线!$C$3,J270&gt;=分数线!$F$3),36,IF(J270&gt;=分数线!$F$3,18,0))))</f>
        <v>0</v>
      </c>
      <c r="S270" s="18">
        <f>IF($D270="理科",IF(AND($N270&gt;=分数线!$C$2,K270&gt;=分数线!$G$2),36,IF(K270&gt;=分数线!$G$2,18,0)),IF($D270="文科",IF(AND($N270&gt;=分数线!$C$3,K270&gt;=分数线!$G$3),36,IF(K270&gt;=分数线!$G$3,18,0))))</f>
        <v>0</v>
      </c>
      <c r="T270" s="18">
        <f>IF($D270="理科",IF(AND($N270&gt;=分数线!$C$2,L270&gt;=分数线!$H$2),36,IF(L270&gt;=分数线!$H$2,18,0)),IF($D270="文科",IF(AND($N270&gt;=分数线!$C$3,L270&gt;=分数线!$H$3),36,IF(L270&gt;=分数线!$H$3,18,0))))</f>
        <v>0</v>
      </c>
      <c r="U270" s="18">
        <f>IF($D270="理科",IF(AND($N270&gt;=分数线!$C$2,M270&gt;=分数线!$I$2),36,IF(M270&gt;=分数线!$I$2,18,0)),IF($D270="文科",IF(AND($N270&gt;=分数线!$C$3,M270&gt;=分数线!$I$3),36,IF(M270&gt;=分数线!$I$3,18,0))))</f>
        <v>0</v>
      </c>
      <c r="V270" s="18">
        <f t="shared" si="294"/>
        <v>1</v>
      </c>
      <c r="W270" s="18" t="str">
        <f t="shared" si="295"/>
        <v>叶屏</v>
      </c>
      <c r="X270" s="26">
        <f t="shared" si="336"/>
        <v>0</v>
      </c>
      <c r="Y270" s="18" t="str">
        <f t="shared" si="296"/>
        <v>余玉红</v>
      </c>
      <c r="Z270" s="26">
        <f t="shared" si="337"/>
        <v>0</v>
      </c>
      <c r="AA270" s="18" t="str">
        <f t="shared" si="297"/>
        <v>胡昌燕</v>
      </c>
      <c r="AB270" s="26">
        <f t="shared" si="354"/>
        <v>0</v>
      </c>
      <c r="AC270" s="18" t="str">
        <f t="shared" si="298"/>
        <v>兰阿布</v>
      </c>
      <c r="AD270" s="26">
        <f t="shared" si="355"/>
        <v>0</v>
      </c>
      <c r="AE270" s="18" t="str">
        <f t="shared" si="299"/>
        <v>陈文惠</v>
      </c>
      <c r="AF270" s="26">
        <f t="shared" si="356"/>
        <v>0</v>
      </c>
      <c r="AG270" s="18" t="str">
        <f t="shared" si="300"/>
        <v>卢祥</v>
      </c>
      <c r="AH270" s="26">
        <f t="shared" si="357"/>
        <v>0</v>
      </c>
      <c r="AI270" s="18" t="str">
        <f t="shared" si="301"/>
        <v>6</v>
      </c>
      <c r="AJ270" s="18" t="str">
        <f t="shared" si="302"/>
        <v>阙丽萍</v>
      </c>
      <c r="AK270" s="26">
        <f t="shared" si="338"/>
        <v>0</v>
      </c>
      <c r="AL270" s="18" t="str">
        <f t="shared" si="303"/>
        <v>李希</v>
      </c>
      <c r="AM270" s="26">
        <f t="shared" si="339"/>
        <v>0</v>
      </c>
      <c r="AN270" s="18" t="str">
        <f t="shared" si="304"/>
        <v>达娃央初</v>
      </c>
      <c r="AO270" s="26">
        <f t="shared" si="358"/>
        <v>0</v>
      </c>
      <c r="AP270" s="18" t="str">
        <f t="shared" si="305"/>
        <v>兰阿布</v>
      </c>
      <c r="AQ270" s="26">
        <f t="shared" si="359"/>
        <v>0</v>
      </c>
      <c r="AR270" s="18" t="str">
        <f t="shared" si="306"/>
        <v>陈文惠</v>
      </c>
      <c r="AS270" s="26">
        <f t="shared" si="360"/>
        <v>0</v>
      </c>
      <c r="AT270" s="18" t="str">
        <f t="shared" si="307"/>
        <v>卢祥</v>
      </c>
      <c r="AU270" s="26">
        <f t="shared" si="361"/>
        <v>0</v>
      </c>
      <c r="AV270" s="18" t="str">
        <f t="shared" si="308"/>
        <v>6</v>
      </c>
      <c r="AW270" s="18" t="str">
        <f t="shared" si="309"/>
        <v>阙丽萍</v>
      </c>
      <c r="AX270" s="26">
        <f t="shared" si="340"/>
        <v>0</v>
      </c>
      <c r="AY270" s="18" t="str">
        <f t="shared" si="310"/>
        <v>李希</v>
      </c>
      <c r="AZ270" s="26">
        <f t="shared" si="370"/>
        <v>0</v>
      </c>
      <c r="BA270" s="18" t="str">
        <f t="shared" si="311"/>
        <v>谢斌</v>
      </c>
      <c r="BB270" s="26">
        <f t="shared" si="362"/>
        <v>0</v>
      </c>
      <c r="BC270" s="18" t="str">
        <f t="shared" si="312"/>
        <v>高贵勇</v>
      </c>
      <c r="BD270" s="26">
        <f t="shared" si="363"/>
        <v>0</v>
      </c>
      <c r="BE270" s="18" t="str">
        <f t="shared" si="313"/>
        <v>陈文惠</v>
      </c>
      <c r="BF270" s="26">
        <f t="shared" si="364"/>
        <v>0</v>
      </c>
      <c r="BG270" s="18" t="str">
        <f t="shared" si="314"/>
        <v>卢祥</v>
      </c>
      <c r="BH270" s="26">
        <f t="shared" si="365"/>
        <v>0</v>
      </c>
      <c r="BI270" s="18" t="e">
        <f t="shared" si="315"/>
        <v>#N/A</v>
      </c>
      <c r="BJ270" s="18" t="e">
        <f t="shared" si="316"/>
        <v>#N/A</v>
      </c>
      <c r="BK270" s="26">
        <f t="shared" si="341"/>
        <v>0</v>
      </c>
      <c r="BL270" s="18" t="e">
        <f t="shared" si="317"/>
        <v>#N/A</v>
      </c>
      <c r="BM270" s="26">
        <f t="shared" si="371"/>
        <v>0</v>
      </c>
      <c r="BN270" s="18" t="e">
        <f t="shared" si="318"/>
        <v>#N/A</v>
      </c>
      <c r="BO270" s="26">
        <f t="shared" si="366"/>
        <v>0</v>
      </c>
      <c r="BP270" s="18" t="e">
        <f t="shared" si="319"/>
        <v>#N/A</v>
      </c>
      <c r="BQ270" s="26">
        <f t="shared" si="367"/>
        <v>0</v>
      </c>
      <c r="BR270" s="18" t="e">
        <f t="shared" si="320"/>
        <v>#N/A</v>
      </c>
      <c r="BS270" s="26">
        <f t="shared" si="368"/>
        <v>0</v>
      </c>
      <c r="BT270" s="18" t="e">
        <f t="shared" si="321"/>
        <v>#N/A</v>
      </c>
      <c r="BU270" s="26">
        <f t="shared" si="369"/>
        <v>0</v>
      </c>
      <c r="BV270" s="18">
        <f t="shared" si="322"/>
        <v>6</v>
      </c>
      <c r="BW270" s="18" t="str">
        <f t="shared" si="323"/>
        <v>阙丽萍</v>
      </c>
      <c r="BX270" s="26">
        <f t="shared" si="342"/>
        <v>0</v>
      </c>
      <c r="BY270" s="18" t="str">
        <f t="shared" si="324"/>
        <v>李希</v>
      </c>
      <c r="BZ270" s="26">
        <f t="shared" si="343"/>
        <v>0</v>
      </c>
      <c r="CA270" s="18" t="str">
        <f t="shared" si="325"/>
        <v>兰卡布尺</v>
      </c>
      <c r="CB270" s="26">
        <f t="shared" si="344"/>
        <v>0</v>
      </c>
      <c r="CC270" s="18" t="str">
        <f t="shared" si="326"/>
        <v>高贵勇</v>
      </c>
      <c r="CD270" s="26">
        <f t="shared" si="345"/>
        <v>0</v>
      </c>
      <c r="CE270" s="18" t="str">
        <f t="shared" si="327"/>
        <v>陈文惠</v>
      </c>
      <c r="CF270" s="26">
        <f t="shared" si="346"/>
        <v>0</v>
      </c>
      <c r="CG270" s="18" t="str">
        <f t="shared" si="328"/>
        <v>杨建</v>
      </c>
      <c r="CH270" s="26">
        <f t="shared" si="347"/>
        <v>0</v>
      </c>
      <c r="CI270" s="18">
        <f t="shared" si="329"/>
        <v>6</v>
      </c>
      <c r="CJ270" s="18" t="str">
        <f t="shared" si="330"/>
        <v>阙丽萍</v>
      </c>
      <c r="CK270" s="26">
        <f t="shared" si="348"/>
        <v>0</v>
      </c>
      <c r="CL270" s="18" t="str">
        <f t="shared" si="331"/>
        <v>李希</v>
      </c>
      <c r="CM270" s="26">
        <f t="shared" si="349"/>
        <v>0</v>
      </c>
      <c r="CN270" s="18" t="str">
        <f t="shared" si="332"/>
        <v>兰卡布尺</v>
      </c>
      <c r="CO270" s="26">
        <f t="shared" si="350"/>
        <v>0</v>
      </c>
      <c r="CP270" s="18" t="str">
        <f t="shared" si="333"/>
        <v>高贵勇</v>
      </c>
      <c r="CQ270" s="26">
        <f t="shared" si="351"/>
        <v>0</v>
      </c>
      <c r="CR270" s="18" t="str">
        <f t="shared" si="334"/>
        <v>杨建</v>
      </c>
      <c r="CS270" s="26">
        <f t="shared" si="352"/>
        <v>0</v>
      </c>
      <c r="CT270" s="18" t="str">
        <f t="shared" si="335"/>
        <v>杨建</v>
      </c>
      <c r="CU270" s="26">
        <f t="shared" si="353"/>
        <v>0</v>
      </c>
    </row>
    <row r="271" spans="1:99" s="2" customFormat="1" ht="15.75">
      <c r="A271" s="42" t="s">
        <v>873</v>
      </c>
      <c r="B271" s="40" t="s">
        <v>446</v>
      </c>
      <c r="C271" s="59" t="s">
        <v>44</v>
      </c>
      <c r="D271" s="9" t="s">
        <v>8</v>
      </c>
      <c r="E271" s="8" t="str">
        <f t="shared" si="283"/>
        <v/>
      </c>
      <c r="F271" s="9" t="str">
        <f t="shared" si="284"/>
        <v/>
      </c>
      <c r="G271" s="10" t="str">
        <f t="shared" si="285"/>
        <v/>
      </c>
      <c r="H271" s="10">
        <f t="shared" si="286"/>
        <v>88</v>
      </c>
      <c r="I271" s="10">
        <f t="shared" si="287"/>
        <v>82</v>
      </c>
      <c r="J271" s="10">
        <f t="shared" si="288"/>
        <v>65</v>
      </c>
      <c r="K271" s="16">
        <f t="shared" si="289"/>
        <v>26</v>
      </c>
      <c r="L271" s="10">
        <f t="shared" si="290"/>
        <v>51</v>
      </c>
      <c r="M271" s="10">
        <f t="shared" si="291"/>
        <v>59</v>
      </c>
      <c r="N271" s="10">
        <f t="shared" si="292"/>
        <v>371</v>
      </c>
      <c r="O271" s="17" t="str">
        <f t="shared" si="293"/>
        <v/>
      </c>
      <c r="P271" s="18">
        <f>IF($D271="理科",IF(AND($N271&gt;=分数线!$C$2,$H271&gt;=分数线!$D$2),36,IF($H271&gt;=分数线!$D$2,18,0)),IF($D271="文科",IF(AND($N271&gt;=分数线!$C$3,$H271&gt;=分数线!$D$3),36,IF($H271&gt;=分数线!$D$3,18,0))))</f>
        <v>0</v>
      </c>
      <c r="Q271" s="18">
        <f>IF($D271="理科",IF(AND($N271&gt;=分数线!$C$2,I271&gt;=分数线!$E$2),36,IF(I271&gt;=分数线!$E$2,18,0)),IF($D271="文科",IF(AND($N271&gt;=分数线!$C$3,I271&gt;=分数线!$E$3),36,IF(I271&gt;=分数线!$E$3,18,0))))</f>
        <v>18</v>
      </c>
      <c r="R271" s="18">
        <f>IF($D271="理科",IF(AND($N271&gt;=分数线!$C$2,J271&gt;=分数线!$F$2),36,IF(J271&gt;=分数线!$F$2,18,0)),IF($D271="文科",IF(AND($N271&gt;=分数线!$C$3,J271&gt;=分数线!$F$3),36,IF(J271&gt;=分数线!$F$3,18,0))))</f>
        <v>0</v>
      </c>
      <c r="S271" s="18">
        <f>IF($D271="理科",IF(AND($N271&gt;=分数线!$C$2,K271&gt;=分数线!$G$2),36,IF(K271&gt;=分数线!$G$2,18,0)),IF($D271="文科",IF(AND($N271&gt;=分数线!$C$3,K271&gt;=分数线!$G$3),36,IF(K271&gt;=分数线!$G$3,18,0))))</f>
        <v>0</v>
      </c>
      <c r="T271" s="18">
        <f>IF($D271="理科",IF(AND($N271&gt;=分数线!$C$2,L271&gt;=分数线!$H$2),36,IF(L271&gt;=分数线!$H$2,18,0)),IF($D271="文科",IF(AND($N271&gt;=分数线!$C$3,L271&gt;=分数线!$H$3),36,IF(L271&gt;=分数线!$H$3,18,0))))</f>
        <v>0</v>
      </c>
      <c r="U271" s="18">
        <f>IF($D271="理科",IF(AND($N271&gt;=分数线!$C$2,M271&gt;=分数线!$I$2),36,IF(M271&gt;=分数线!$I$2,18,0)),IF($D271="文科",IF(AND($N271&gt;=分数线!$C$3,M271&gt;=分数线!$I$3),36,IF(M271&gt;=分数线!$I$3,18,0))))</f>
        <v>0</v>
      </c>
      <c r="V271" s="18">
        <f t="shared" si="294"/>
        <v>3</v>
      </c>
      <c r="W271" s="18" t="str">
        <f t="shared" si="295"/>
        <v>朱霞</v>
      </c>
      <c r="X271" s="26">
        <f t="shared" si="336"/>
        <v>0</v>
      </c>
      <c r="Y271" s="18" t="str">
        <f t="shared" si="296"/>
        <v>余玉红</v>
      </c>
      <c r="Z271" s="26">
        <f t="shared" si="337"/>
        <v>1.8</v>
      </c>
      <c r="AA271" s="18" t="str">
        <f t="shared" si="297"/>
        <v>邵晖</v>
      </c>
      <c r="AB271" s="26">
        <f t="shared" si="354"/>
        <v>0</v>
      </c>
      <c r="AC271" s="18" t="e">
        <f t="shared" si="298"/>
        <v>#N/A</v>
      </c>
      <c r="AD271" s="26">
        <f t="shared" si="355"/>
        <v>0</v>
      </c>
      <c r="AE271" s="18" t="e">
        <f t="shared" si="299"/>
        <v>#N/A</v>
      </c>
      <c r="AF271" s="26">
        <f t="shared" si="356"/>
        <v>0</v>
      </c>
      <c r="AG271" s="18" t="e">
        <f t="shared" si="300"/>
        <v>#N/A</v>
      </c>
      <c r="AH271" s="26">
        <f t="shared" si="357"/>
        <v>0</v>
      </c>
      <c r="AI271" s="18" t="e">
        <f t="shared" si="301"/>
        <v>#N/A</v>
      </c>
      <c r="AJ271" s="18" t="e">
        <f t="shared" si="302"/>
        <v>#N/A</v>
      </c>
      <c r="AK271" s="26">
        <f t="shared" si="338"/>
        <v>0</v>
      </c>
      <c r="AL271" s="18" t="e">
        <f t="shared" si="303"/>
        <v>#N/A</v>
      </c>
      <c r="AM271" s="26">
        <f t="shared" si="339"/>
        <v>1.8</v>
      </c>
      <c r="AN271" s="18" t="e">
        <f t="shared" si="304"/>
        <v>#N/A</v>
      </c>
      <c r="AO271" s="26">
        <f t="shared" si="358"/>
        <v>0</v>
      </c>
      <c r="AP271" s="18" t="e">
        <f t="shared" si="305"/>
        <v>#N/A</v>
      </c>
      <c r="AQ271" s="26">
        <f t="shared" si="359"/>
        <v>0</v>
      </c>
      <c r="AR271" s="18" t="e">
        <f t="shared" si="306"/>
        <v>#N/A</v>
      </c>
      <c r="AS271" s="26">
        <f t="shared" si="360"/>
        <v>0</v>
      </c>
      <c r="AT271" s="18" t="e">
        <f t="shared" si="307"/>
        <v>#N/A</v>
      </c>
      <c r="AU271" s="26">
        <f t="shared" si="361"/>
        <v>0</v>
      </c>
      <c r="AV271" s="18" t="str">
        <f t="shared" si="308"/>
        <v>8</v>
      </c>
      <c r="AW271" s="18" t="str">
        <f t="shared" si="309"/>
        <v>向美娟</v>
      </c>
      <c r="AX271" s="26">
        <f t="shared" si="340"/>
        <v>0</v>
      </c>
      <c r="AY271" s="18" t="str">
        <f t="shared" si="310"/>
        <v>胡付松</v>
      </c>
      <c r="AZ271" s="26">
        <f t="shared" si="370"/>
        <v>2.6999999999999997</v>
      </c>
      <c r="BA271" s="18" t="str">
        <f t="shared" si="311"/>
        <v>廖云虹</v>
      </c>
      <c r="BB271" s="26">
        <f t="shared" si="362"/>
        <v>0</v>
      </c>
      <c r="BC271" s="18" t="str">
        <f t="shared" si="312"/>
        <v>王玉强</v>
      </c>
      <c r="BD271" s="26">
        <f t="shared" si="363"/>
        <v>0</v>
      </c>
      <c r="BE271" s="18" t="str">
        <f t="shared" si="313"/>
        <v>叶仁群</v>
      </c>
      <c r="BF271" s="26">
        <f t="shared" si="364"/>
        <v>0</v>
      </c>
      <c r="BG271" s="18" t="str">
        <f t="shared" si="314"/>
        <v>田友米</v>
      </c>
      <c r="BH271" s="26">
        <f t="shared" si="365"/>
        <v>0</v>
      </c>
      <c r="BI271" s="18">
        <f t="shared" si="315"/>
        <v>8</v>
      </c>
      <c r="BJ271" s="18" t="str">
        <f t="shared" si="316"/>
        <v>向美娟</v>
      </c>
      <c r="BK271" s="26">
        <f t="shared" si="341"/>
        <v>0</v>
      </c>
      <c r="BL271" s="18" t="str">
        <f t="shared" si="317"/>
        <v>胡付松</v>
      </c>
      <c r="BM271" s="26">
        <f t="shared" si="371"/>
        <v>2.6999999999999997</v>
      </c>
      <c r="BN271" s="18" t="str">
        <f t="shared" si="318"/>
        <v>廖云虹</v>
      </c>
      <c r="BO271" s="26">
        <f t="shared" si="366"/>
        <v>0</v>
      </c>
      <c r="BP271" s="18" t="str">
        <f t="shared" si="319"/>
        <v>王玉强</v>
      </c>
      <c r="BQ271" s="26">
        <f t="shared" si="367"/>
        <v>0</v>
      </c>
      <c r="BR271" s="18" t="str">
        <f t="shared" si="320"/>
        <v>叶仁群</v>
      </c>
      <c r="BS271" s="26">
        <f t="shared" si="368"/>
        <v>0</v>
      </c>
      <c r="BT271" s="18" t="str">
        <f t="shared" si="321"/>
        <v>杨建</v>
      </c>
      <c r="BU271" s="26">
        <f t="shared" si="369"/>
        <v>0</v>
      </c>
      <c r="BV271" s="18">
        <f t="shared" si="322"/>
        <v>8</v>
      </c>
      <c r="BW271" s="18" t="str">
        <f t="shared" si="323"/>
        <v>向美娟</v>
      </c>
      <c r="BX271" s="26">
        <f t="shared" si="342"/>
        <v>0</v>
      </c>
      <c r="BY271" s="18" t="str">
        <f t="shared" si="324"/>
        <v>胡付松</v>
      </c>
      <c r="BZ271" s="26">
        <f t="shared" si="343"/>
        <v>4.5</v>
      </c>
      <c r="CA271" s="18" t="str">
        <f t="shared" si="325"/>
        <v>廖云虹</v>
      </c>
      <c r="CB271" s="26">
        <f t="shared" si="344"/>
        <v>0</v>
      </c>
      <c r="CC271" s="18" t="str">
        <f t="shared" si="326"/>
        <v>兰阿布</v>
      </c>
      <c r="CD271" s="26">
        <f t="shared" si="345"/>
        <v>0</v>
      </c>
      <c r="CE271" s="18" t="str">
        <f t="shared" si="327"/>
        <v>叶仁群</v>
      </c>
      <c r="CF271" s="26">
        <f t="shared" si="346"/>
        <v>0</v>
      </c>
      <c r="CG271" s="18" t="str">
        <f t="shared" si="328"/>
        <v>杨建</v>
      </c>
      <c r="CH271" s="26">
        <f t="shared" si="347"/>
        <v>0</v>
      </c>
      <c r="CI271" s="18">
        <f t="shared" si="329"/>
        <v>8</v>
      </c>
      <c r="CJ271" s="18" t="str">
        <f t="shared" si="330"/>
        <v>向美娟</v>
      </c>
      <c r="CK271" s="26">
        <f t="shared" si="348"/>
        <v>0</v>
      </c>
      <c r="CL271" s="18" t="str">
        <f t="shared" si="331"/>
        <v>胡付松</v>
      </c>
      <c r="CM271" s="26">
        <f t="shared" si="349"/>
        <v>4.5</v>
      </c>
      <c r="CN271" s="18" t="str">
        <f t="shared" si="332"/>
        <v>廖云虹</v>
      </c>
      <c r="CO271" s="26">
        <f t="shared" si="350"/>
        <v>0</v>
      </c>
      <c r="CP271" s="18" t="str">
        <f t="shared" si="333"/>
        <v>兰阿布</v>
      </c>
      <c r="CQ271" s="26">
        <f t="shared" si="351"/>
        <v>0</v>
      </c>
      <c r="CR271" s="18" t="str">
        <f t="shared" si="334"/>
        <v>叶仁群</v>
      </c>
      <c r="CS271" s="26">
        <f t="shared" si="352"/>
        <v>0</v>
      </c>
      <c r="CT271" s="18" t="str">
        <f t="shared" si="335"/>
        <v>杨建</v>
      </c>
      <c r="CU271" s="26">
        <f t="shared" si="353"/>
        <v>0</v>
      </c>
    </row>
    <row r="272" spans="1:99" s="2" customFormat="1" ht="15.75">
      <c r="A272" s="42" t="s">
        <v>993</v>
      </c>
      <c r="B272" s="40" t="s">
        <v>447</v>
      </c>
      <c r="C272" s="59" t="s">
        <v>44</v>
      </c>
      <c r="D272" s="9" t="s">
        <v>8</v>
      </c>
      <c r="E272" s="8" t="str">
        <f t="shared" si="283"/>
        <v/>
      </c>
      <c r="F272" s="9" t="str">
        <f t="shared" si="284"/>
        <v/>
      </c>
      <c r="G272" s="10" t="str">
        <f t="shared" si="285"/>
        <v/>
      </c>
      <c r="H272" s="10">
        <f t="shared" si="286"/>
        <v>92</v>
      </c>
      <c r="I272" s="10">
        <f t="shared" si="287"/>
        <v>59</v>
      </c>
      <c r="J272" s="10">
        <f t="shared" si="288"/>
        <v>44</v>
      </c>
      <c r="K272" s="16">
        <f t="shared" si="289"/>
        <v>51.5</v>
      </c>
      <c r="L272" s="10">
        <f t="shared" si="290"/>
        <v>59.5</v>
      </c>
      <c r="M272" s="10">
        <f t="shared" si="291"/>
        <v>64</v>
      </c>
      <c r="N272" s="10">
        <f t="shared" si="292"/>
        <v>370</v>
      </c>
      <c r="O272" s="17" t="str">
        <f t="shared" si="293"/>
        <v/>
      </c>
      <c r="P272" s="18">
        <f>IF($D272="理科",IF(AND($N272&gt;=分数线!$C$2,$H272&gt;=分数线!$D$2),36,IF($H272&gt;=分数线!$D$2,18,0)),IF($D272="文科",IF(AND($N272&gt;=分数线!$C$3,$H272&gt;=分数线!$D$3),36,IF($H272&gt;=分数线!$D$3,18,0))))</f>
        <v>0</v>
      </c>
      <c r="Q272" s="18">
        <f>IF($D272="理科",IF(AND($N272&gt;=分数线!$C$2,I272&gt;=分数线!$E$2),36,IF(I272&gt;=分数线!$E$2,18,0)),IF($D272="文科",IF(AND($N272&gt;=分数线!$C$3,I272&gt;=分数线!$E$3),36,IF(I272&gt;=分数线!$E$3,18,0))))</f>
        <v>0</v>
      </c>
      <c r="R272" s="18">
        <f>IF($D272="理科",IF(AND($N272&gt;=分数线!$C$2,J272&gt;=分数线!$F$2),36,IF(J272&gt;=分数线!$F$2,18,0)),IF($D272="文科",IF(AND($N272&gt;=分数线!$C$3,J272&gt;=分数线!$F$3),36,IF(J272&gt;=分数线!$F$3,18,0))))</f>
        <v>0</v>
      </c>
      <c r="S272" s="18">
        <f>IF($D272="理科",IF(AND($N272&gt;=分数线!$C$2,K272&gt;=分数线!$G$2),36,IF(K272&gt;=分数线!$G$2,18,0)),IF($D272="文科",IF(AND($N272&gt;=分数线!$C$3,K272&gt;=分数线!$G$3),36,IF(K272&gt;=分数线!$G$3,18,0))))</f>
        <v>18</v>
      </c>
      <c r="T272" s="18">
        <f>IF($D272="理科",IF(AND($N272&gt;=分数线!$C$2,L272&gt;=分数线!$H$2),36,IF(L272&gt;=分数线!$H$2,18,0)),IF($D272="文科",IF(AND($N272&gt;=分数线!$C$3,L272&gt;=分数线!$H$3),36,IF(L272&gt;=分数线!$H$3,18,0))))</f>
        <v>18</v>
      </c>
      <c r="U272" s="18">
        <f>IF($D272="理科",IF(AND($N272&gt;=分数线!$C$2,M272&gt;=分数线!$I$2),36,IF(M272&gt;=分数线!$I$2,18,0)),IF($D272="文科",IF(AND($N272&gt;=分数线!$C$3,M272&gt;=分数线!$I$3),36,IF(M272&gt;=分数线!$I$3,18,0))))</f>
        <v>0</v>
      </c>
      <c r="V272" s="18">
        <f t="shared" si="294"/>
        <v>5</v>
      </c>
      <c r="W272" s="18" t="str">
        <f t="shared" si="295"/>
        <v>叶屏</v>
      </c>
      <c r="X272" s="26">
        <f t="shared" si="336"/>
        <v>0</v>
      </c>
      <c r="Y272" s="18" t="str">
        <f t="shared" si="296"/>
        <v>李希</v>
      </c>
      <c r="Z272" s="26">
        <f t="shared" si="337"/>
        <v>0</v>
      </c>
      <c r="AA272" s="18" t="str">
        <f t="shared" si="297"/>
        <v>达娃央初</v>
      </c>
      <c r="AB272" s="26">
        <f t="shared" si="354"/>
        <v>0</v>
      </c>
      <c r="AC272" s="18" t="str">
        <f t="shared" si="298"/>
        <v>王志强</v>
      </c>
      <c r="AD272" s="26">
        <f t="shared" si="355"/>
        <v>1.8</v>
      </c>
      <c r="AE272" s="18" t="str">
        <f t="shared" si="299"/>
        <v>叶仁群</v>
      </c>
      <c r="AF272" s="26">
        <f t="shared" si="356"/>
        <v>1.8</v>
      </c>
      <c r="AG272" s="18" t="str">
        <f t="shared" si="300"/>
        <v>田友米</v>
      </c>
      <c r="AH272" s="26">
        <f t="shared" si="357"/>
        <v>0</v>
      </c>
      <c r="AI272" s="18" t="str">
        <f t="shared" si="301"/>
        <v>8</v>
      </c>
      <c r="AJ272" s="18" t="str">
        <f t="shared" si="302"/>
        <v>向美娟</v>
      </c>
      <c r="AK272" s="26">
        <f t="shared" si="338"/>
        <v>0</v>
      </c>
      <c r="AL272" s="18" t="str">
        <f t="shared" si="303"/>
        <v>胡付松</v>
      </c>
      <c r="AM272" s="26">
        <f t="shared" si="339"/>
        <v>0</v>
      </c>
      <c r="AN272" s="18" t="str">
        <f t="shared" si="304"/>
        <v>聂艳梅</v>
      </c>
      <c r="AO272" s="26">
        <f t="shared" si="358"/>
        <v>0</v>
      </c>
      <c r="AP272" s="18" t="str">
        <f t="shared" si="305"/>
        <v>王志强</v>
      </c>
      <c r="AQ272" s="26">
        <f t="shared" si="359"/>
        <v>1.8</v>
      </c>
      <c r="AR272" s="18" t="str">
        <f t="shared" si="306"/>
        <v>叶仁群</v>
      </c>
      <c r="AS272" s="26">
        <f t="shared" si="360"/>
        <v>1.8</v>
      </c>
      <c r="AT272" s="18" t="str">
        <f t="shared" si="307"/>
        <v>田友米</v>
      </c>
      <c r="AU272" s="26">
        <f t="shared" si="361"/>
        <v>0</v>
      </c>
      <c r="AV272" s="18" t="str">
        <f t="shared" si="308"/>
        <v>8</v>
      </c>
      <c r="AW272" s="18" t="str">
        <f t="shared" si="309"/>
        <v>向美娟</v>
      </c>
      <c r="AX272" s="26">
        <f t="shared" si="340"/>
        <v>0</v>
      </c>
      <c r="AY272" s="18" t="str">
        <f t="shared" si="310"/>
        <v>胡付松</v>
      </c>
      <c r="AZ272" s="26">
        <f t="shared" si="370"/>
        <v>0</v>
      </c>
      <c r="BA272" s="18" t="str">
        <f t="shared" si="311"/>
        <v>廖云虹</v>
      </c>
      <c r="BB272" s="26">
        <f t="shared" si="362"/>
        <v>0</v>
      </c>
      <c r="BC272" s="18" t="str">
        <f t="shared" si="312"/>
        <v>王玉强</v>
      </c>
      <c r="BD272" s="26">
        <f t="shared" si="363"/>
        <v>2.7</v>
      </c>
      <c r="BE272" s="18" t="str">
        <f t="shared" si="313"/>
        <v>叶仁群</v>
      </c>
      <c r="BF272" s="26">
        <f t="shared" si="364"/>
        <v>2.7</v>
      </c>
      <c r="BG272" s="18" t="str">
        <f t="shared" si="314"/>
        <v>田友米</v>
      </c>
      <c r="BH272" s="26">
        <f t="shared" si="365"/>
        <v>0</v>
      </c>
      <c r="BI272" s="18">
        <f t="shared" si="315"/>
        <v>8</v>
      </c>
      <c r="BJ272" s="18" t="str">
        <f t="shared" si="316"/>
        <v>向美娟</v>
      </c>
      <c r="BK272" s="26">
        <f t="shared" si="341"/>
        <v>0</v>
      </c>
      <c r="BL272" s="18" t="str">
        <f t="shared" si="317"/>
        <v>胡付松</v>
      </c>
      <c r="BM272" s="26">
        <f t="shared" si="371"/>
        <v>0</v>
      </c>
      <c r="BN272" s="18" t="str">
        <f t="shared" si="318"/>
        <v>廖云虹</v>
      </c>
      <c r="BO272" s="26">
        <f t="shared" si="366"/>
        <v>0</v>
      </c>
      <c r="BP272" s="18" t="str">
        <f t="shared" si="319"/>
        <v>王玉强</v>
      </c>
      <c r="BQ272" s="26">
        <f t="shared" si="367"/>
        <v>2.7</v>
      </c>
      <c r="BR272" s="18" t="str">
        <f t="shared" si="320"/>
        <v>叶仁群</v>
      </c>
      <c r="BS272" s="26">
        <f t="shared" si="368"/>
        <v>2.7</v>
      </c>
      <c r="BT272" s="18" t="str">
        <f t="shared" si="321"/>
        <v>杨建</v>
      </c>
      <c r="BU272" s="26">
        <f t="shared" si="369"/>
        <v>0</v>
      </c>
      <c r="BV272" s="18">
        <f t="shared" si="322"/>
        <v>8</v>
      </c>
      <c r="BW272" s="18" t="str">
        <f t="shared" si="323"/>
        <v>向美娟</v>
      </c>
      <c r="BX272" s="26">
        <f t="shared" si="342"/>
        <v>0</v>
      </c>
      <c r="BY272" s="18" t="str">
        <f t="shared" si="324"/>
        <v>胡付松</v>
      </c>
      <c r="BZ272" s="26">
        <f t="shared" si="343"/>
        <v>0</v>
      </c>
      <c r="CA272" s="18" t="str">
        <f t="shared" si="325"/>
        <v>廖云虹</v>
      </c>
      <c r="CB272" s="26">
        <f t="shared" si="344"/>
        <v>0</v>
      </c>
      <c r="CC272" s="18" t="str">
        <f t="shared" si="326"/>
        <v>兰阿布</v>
      </c>
      <c r="CD272" s="26">
        <f t="shared" si="345"/>
        <v>4.5</v>
      </c>
      <c r="CE272" s="18" t="str">
        <f t="shared" si="327"/>
        <v>叶仁群</v>
      </c>
      <c r="CF272" s="26">
        <f t="shared" si="346"/>
        <v>4.5</v>
      </c>
      <c r="CG272" s="18" t="str">
        <f t="shared" si="328"/>
        <v>杨建</v>
      </c>
      <c r="CH272" s="26">
        <f t="shared" si="347"/>
        <v>0</v>
      </c>
      <c r="CI272" s="18">
        <f t="shared" si="329"/>
        <v>8</v>
      </c>
      <c r="CJ272" s="18" t="str">
        <f t="shared" si="330"/>
        <v>向美娟</v>
      </c>
      <c r="CK272" s="26">
        <f t="shared" si="348"/>
        <v>0</v>
      </c>
      <c r="CL272" s="18" t="str">
        <f t="shared" si="331"/>
        <v>胡付松</v>
      </c>
      <c r="CM272" s="26">
        <f t="shared" si="349"/>
        <v>0</v>
      </c>
      <c r="CN272" s="18" t="str">
        <f t="shared" si="332"/>
        <v>廖云虹</v>
      </c>
      <c r="CO272" s="26">
        <f t="shared" si="350"/>
        <v>0</v>
      </c>
      <c r="CP272" s="18" t="str">
        <f t="shared" si="333"/>
        <v>兰阿布</v>
      </c>
      <c r="CQ272" s="26">
        <f t="shared" si="351"/>
        <v>4.5</v>
      </c>
      <c r="CR272" s="18" t="str">
        <f t="shared" si="334"/>
        <v>叶仁群</v>
      </c>
      <c r="CS272" s="26">
        <f t="shared" si="352"/>
        <v>4.5</v>
      </c>
      <c r="CT272" s="18" t="str">
        <f t="shared" si="335"/>
        <v>杨建</v>
      </c>
      <c r="CU272" s="26">
        <f t="shared" si="353"/>
        <v>0</v>
      </c>
    </row>
    <row r="273" spans="1:99" s="2" customFormat="1" ht="15.75">
      <c r="A273" s="42" t="s">
        <v>994</v>
      </c>
      <c r="B273" s="40" t="s">
        <v>448</v>
      </c>
      <c r="C273" s="59" t="s">
        <v>44</v>
      </c>
      <c r="D273" s="9" t="s">
        <v>8</v>
      </c>
      <c r="E273" s="8" t="str">
        <f t="shared" si="283"/>
        <v/>
      </c>
      <c r="F273" s="9">
        <f t="shared" si="284"/>
        <v>0.5</v>
      </c>
      <c r="G273" s="10" t="str">
        <f t="shared" si="285"/>
        <v/>
      </c>
      <c r="H273" s="10">
        <f t="shared" si="286"/>
        <v>111</v>
      </c>
      <c r="I273" s="10">
        <f t="shared" si="287"/>
        <v>57</v>
      </c>
      <c r="J273" s="10">
        <f t="shared" si="288"/>
        <v>68</v>
      </c>
      <c r="K273" s="16">
        <f t="shared" si="289"/>
        <v>22</v>
      </c>
      <c r="L273" s="10">
        <f t="shared" si="290"/>
        <v>55</v>
      </c>
      <c r="M273" s="10">
        <f t="shared" si="291"/>
        <v>56.5</v>
      </c>
      <c r="N273" s="10">
        <f t="shared" si="292"/>
        <v>370</v>
      </c>
      <c r="O273" s="17" t="str">
        <f t="shared" si="293"/>
        <v/>
      </c>
      <c r="P273" s="18">
        <f>IF($D273="理科",IF(AND($N273&gt;=分数线!$C$2,$H273&gt;=分数线!$D$2),36,IF($H273&gt;=分数线!$D$2,18,0)),IF($D273="文科",IF(AND($N273&gt;=分数线!$C$3,$H273&gt;=分数线!$D$3),36,IF($H273&gt;=分数线!$D$3,18,0))))</f>
        <v>18</v>
      </c>
      <c r="Q273" s="18">
        <f>IF($D273="理科",IF(AND($N273&gt;=分数线!$C$2,I273&gt;=分数线!$E$2),36,IF(I273&gt;=分数线!$E$2,18,0)),IF($D273="文科",IF(AND($N273&gt;=分数线!$C$3,I273&gt;=分数线!$E$3),36,IF(I273&gt;=分数线!$E$3,18,0))))</f>
        <v>0</v>
      </c>
      <c r="R273" s="18">
        <f>IF($D273="理科",IF(AND($N273&gt;=分数线!$C$2,J273&gt;=分数线!$F$2),36,IF(J273&gt;=分数线!$F$2,18,0)),IF($D273="文科",IF(AND($N273&gt;=分数线!$C$3,J273&gt;=分数线!$F$3),36,IF(J273&gt;=分数线!$F$3,18,0))))</f>
        <v>0</v>
      </c>
      <c r="S273" s="18">
        <f>IF($D273="理科",IF(AND($N273&gt;=分数线!$C$2,K273&gt;=分数线!$G$2),36,IF(K273&gt;=分数线!$G$2,18,0)),IF($D273="文科",IF(AND($N273&gt;=分数线!$C$3,K273&gt;=分数线!$G$3),36,IF(K273&gt;=分数线!$G$3,18,0))))</f>
        <v>0</v>
      </c>
      <c r="T273" s="18">
        <f>IF($D273="理科",IF(AND($N273&gt;=分数线!$C$2,L273&gt;=分数线!$H$2),36,IF(L273&gt;=分数线!$H$2,18,0)),IF($D273="文科",IF(AND($N273&gt;=分数线!$C$3,L273&gt;=分数线!$H$3),36,IF(L273&gt;=分数线!$H$3,18,0))))</f>
        <v>0</v>
      </c>
      <c r="U273" s="18">
        <f>IF($D273="理科",IF(AND($N273&gt;=分数线!$C$2,M273&gt;=分数线!$I$2),36,IF(M273&gt;=分数线!$I$2,18,0)),IF($D273="文科",IF(AND($N273&gt;=分数线!$C$3,M273&gt;=分数线!$I$3),36,IF(M273&gt;=分数线!$I$3,18,0))))</f>
        <v>0</v>
      </c>
      <c r="V273" s="18">
        <f t="shared" si="294"/>
        <v>1</v>
      </c>
      <c r="W273" s="18" t="str">
        <f t="shared" si="295"/>
        <v>叶屏</v>
      </c>
      <c r="X273" s="26">
        <f t="shared" si="336"/>
        <v>1.8</v>
      </c>
      <c r="Y273" s="18" t="str">
        <f t="shared" si="296"/>
        <v>余玉红</v>
      </c>
      <c r="Z273" s="26">
        <f t="shared" si="337"/>
        <v>0</v>
      </c>
      <c r="AA273" s="18" t="str">
        <f t="shared" si="297"/>
        <v>胡昌燕</v>
      </c>
      <c r="AB273" s="26">
        <f t="shared" si="354"/>
        <v>0</v>
      </c>
      <c r="AC273" s="18" t="str">
        <f t="shared" si="298"/>
        <v>兰阿布</v>
      </c>
      <c r="AD273" s="26">
        <f t="shared" si="355"/>
        <v>0</v>
      </c>
      <c r="AE273" s="18" t="str">
        <f t="shared" si="299"/>
        <v>郑富全</v>
      </c>
      <c r="AF273" s="26">
        <f t="shared" si="356"/>
        <v>0</v>
      </c>
      <c r="AG273" s="18" t="str">
        <f t="shared" si="300"/>
        <v>卢祥</v>
      </c>
      <c r="AH273" s="26">
        <f t="shared" si="357"/>
        <v>0</v>
      </c>
      <c r="AI273" s="18" t="str">
        <f t="shared" si="301"/>
        <v>12</v>
      </c>
      <c r="AJ273" s="18" t="str">
        <f t="shared" si="302"/>
        <v>何苗</v>
      </c>
      <c r="AK273" s="26">
        <f t="shared" si="338"/>
        <v>1.8</v>
      </c>
      <c r="AL273" s="18" t="str">
        <f t="shared" si="303"/>
        <v>黄金华</v>
      </c>
      <c r="AM273" s="26">
        <f t="shared" si="339"/>
        <v>0</v>
      </c>
      <c r="AN273" s="18" t="str">
        <f t="shared" si="304"/>
        <v>程长寿</v>
      </c>
      <c r="AO273" s="26">
        <f t="shared" si="358"/>
        <v>0</v>
      </c>
      <c r="AP273" s="18" t="str">
        <f t="shared" si="305"/>
        <v>兰阿布</v>
      </c>
      <c r="AQ273" s="26">
        <f t="shared" si="359"/>
        <v>0</v>
      </c>
      <c r="AR273" s="18" t="str">
        <f t="shared" si="306"/>
        <v>郑富全</v>
      </c>
      <c r="AS273" s="26">
        <f t="shared" si="360"/>
        <v>0</v>
      </c>
      <c r="AT273" s="18" t="str">
        <f t="shared" si="307"/>
        <v>卢祥</v>
      </c>
      <c r="AU273" s="26">
        <f t="shared" si="361"/>
        <v>0</v>
      </c>
      <c r="AV273" s="18" t="str">
        <f t="shared" si="308"/>
        <v>12</v>
      </c>
      <c r="AW273" s="18" t="str">
        <f t="shared" si="309"/>
        <v>朱霞</v>
      </c>
      <c r="AX273" s="26">
        <f t="shared" si="340"/>
        <v>2.6999999999999997</v>
      </c>
      <c r="AY273" s="18" t="str">
        <f t="shared" si="310"/>
        <v>黄金华</v>
      </c>
      <c r="AZ273" s="26">
        <f t="shared" si="370"/>
        <v>0</v>
      </c>
      <c r="BA273" s="18" t="str">
        <f t="shared" si="311"/>
        <v>程长寿</v>
      </c>
      <c r="BB273" s="26">
        <f t="shared" si="362"/>
        <v>0</v>
      </c>
      <c r="BC273" s="18" t="str">
        <f t="shared" si="312"/>
        <v>兰阿布</v>
      </c>
      <c r="BD273" s="26">
        <f t="shared" si="363"/>
        <v>0</v>
      </c>
      <c r="BE273" s="18" t="str">
        <f t="shared" si="313"/>
        <v>郑富全</v>
      </c>
      <c r="BF273" s="26">
        <f t="shared" si="364"/>
        <v>0</v>
      </c>
      <c r="BG273" s="18" t="str">
        <f t="shared" si="314"/>
        <v>卢祥</v>
      </c>
      <c r="BH273" s="26">
        <f t="shared" si="365"/>
        <v>0</v>
      </c>
      <c r="BI273" s="18">
        <f t="shared" si="315"/>
        <v>12</v>
      </c>
      <c r="BJ273" s="18" t="str">
        <f t="shared" si="316"/>
        <v>朱霞</v>
      </c>
      <c r="BK273" s="26">
        <f t="shared" si="341"/>
        <v>2.6999999999999997</v>
      </c>
      <c r="BL273" s="18" t="str">
        <f t="shared" si="317"/>
        <v>黄金华</v>
      </c>
      <c r="BM273" s="26">
        <f t="shared" si="371"/>
        <v>0</v>
      </c>
      <c r="BN273" s="18" t="str">
        <f t="shared" si="318"/>
        <v>程长寿</v>
      </c>
      <c r="BO273" s="26">
        <f t="shared" si="366"/>
        <v>0</v>
      </c>
      <c r="BP273" s="18" t="str">
        <f t="shared" si="319"/>
        <v>兰阿布</v>
      </c>
      <c r="BQ273" s="26">
        <f t="shared" si="367"/>
        <v>0</v>
      </c>
      <c r="BR273" s="18" t="str">
        <f t="shared" si="320"/>
        <v>郑富全</v>
      </c>
      <c r="BS273" s="26">
        <f t="shared" si="368"/>
        <v>0</v>
      </c>
      <c r="BT273" s="18" t="str">
        <f t="shared" si="321"/>
        <v>卢祥</v>
      </c>
      <c r="BU273" s="26">
        <f t="shared" si="369"/>
        <v>0</v>
      </c>
      <c r="BV273" s="18">
        <f t="shared" si="322"/>
        <v>12</v>
      </c>
      <c r="BW273" s="18" t="str">
        <f t="shared" si="323"/>
        <v>朱霞</v>
      </c>
      <c r="BX273" s="26">
        <f t="shared" si="342"/>
        <v>4.5</v>
      </c>
      <c r="BY273" s="18" t="str">
        <f t="shared" si="324"/>
        <v>黄金华</v>
      </c>
      <c r="BZ273" s="26">
        <f t="shared" si="343"/>
        <v>0</v>
      </c>
      <c r="CA273" s="18" t="str">
        <f t="shared" si="325"/>
        <v>程长寿</v>
      </c>
      <c r="CB273" s="26">
        <f t="shared" si="344"/>
        <v>0</v>
      </c>
      <c r="CC273" s="18" t="str">
        <f t="shared" si="326"/>
        <v>兰阿布</v>
      </c>
      <c r="CD273" s="26">
        <f t="shared" si="345"/>
        <v>0</v>
      </c>
      <c r="CE273" s="18" t="str">
        <f t="shared" si="327"/>
        <v>郑富全</v>
      </c>
      <c r="CF273" s="26">
        <f t="shared" si="346"/>
        <v>0</v>
      </c>
      <c r="CG273" s="18" t="str">
        <f t="shared" si="328"/>
        <v>卢祥</v>
      </c>
      <c r="CH273" s="26">
        <f t="shared" si="347"/>
        <v>0</v>
      </c>
      <c r="CI273" s="18">
        <f t="shared" si="329"/>
        <v>12</v>
      </c>
      <c r="CJ273" s="18" t="str">
        <f t="shared" si="330"/>
        <v>朱霞</v>
      </c>
      <c r="CK273" s="26">
        <f t="shared" si="348"/>
        <v>4.5</v>
      </c>
      <c r="CL273" s="18" t="str">
        <f t="shared" si="331"/>
        <v>黄金华</v>
      </c>
      <c r="CM273" s="26">
        <f t="shared" si="349"/>
        <v>0</v>
      </c>
      <c r="CN273" s="18" t="str">
        <f t="shared" si="332"/>
        <v>程长寿</v>
      </c>
      <c r="CO273" s="26">
        <f t="shared" si="350"/>
        <v>0</v>
      </c>
      <c r="CP273" s="18" t="str">
        <f t="shared" si="333"/>
        <v>兰阿布</v>
      </c>
      <c r="CQ273" s="26">
        <f t="shared" si="351"/>
        <v>0</v>
      </c>
      <c r="CR273" s="18" t="str">
        <f t="shared" si="334"/>
        <v>郑富全</v>
      </c>
      <c r="CS273" s="26">
        <f t="shared" si="352"/>
        <v>0</v>
      </c>
      <c r="CT273" s="18" t="str">
        <f t="shared" si="335"/>
        <v>卢祥</v>
      </c>
      <c r="CU273" s="26">
        <f t="shared" si="353"/>
        <v>0</v>
      </c>
    </row>
    <row r="274" spans="1:99" s="2" customFormat="1" ht="15.75">
      <c r="A274" s="42" t="s">
        <v>995</v>
      </c>
      <c r="B274" s="40" t="s">
        <v>449</v>
      </c>
      <c r="C274" s="59" t="s">
        <v>44</v>
      </c>
      <c r="D274" s="9" t="s">
        <v>8</v>
      </c>
      <c r="E274" s="8" t="str">
        <f t="shared" si="283"/>
        <v/>
      </c>
      <c r="F274" s="9" t="str">
        <f t="shared" si="284"/>
        <v/>
      </c>
      <c r="G274" s="10" t="str">
        <f t="shared" si="285"/>
        <v/>
      </c>
      <c r="H274" s="10">
        <f t="shared" si="286"/>
        <v>100</v>
      </c>
      <c r="I274" s="10">
        <f t="shared" si="287"/>
        <v>73</v>
      </c>
      <c r="J274" s="10">
        <f t="shared" si="288"/>
        <v>49</v>
      </c>
      <c r="K274" s="16">
        <f t="shared" si="289"/>
        <v>48.5</v>
      </c>
      <c r="L274" s="10">
        <f t="shared" si="290"/>
        <v>46</v>
      </c>
      <c r="M274" s="10">
        <f t="shared" si="291"/>
        <v>52</v>
      </c>
      <c r="N274" s="10">
        <f t="shared" si="292"/>
        <v>369</v>
      </c>
      <c r="O274" s="17" t="str">
        <f t="shared" si="293"/>
        <v/>
      </c>
      <c r="P274" s="18">
        <f>IF($D274="理科",IF(AND($N274&gt;=分数线!$C$2,$H274&gt;=分数线!$D$2),36,IF($H274&gt;=分数线!$D$2,18,0)),IF($D274="文科",IF(AND($N274&gt;=分数线!$C$3,$H274&gt;=分数线!$D$3),36,IF($H274&gt;=分数线!$D$3,18,0))))</f>
        <v>0</v>
      </c>
      <c r="Q274" s="18">
        <f>IF($D274="理科",IF(AND($N274&gt;=分数线!$C$2,I274&gt;=分数线!$E$2),36,IF(I274&gt;=分数线!$E$2,18,0)),IF($D274="文科",IF(AND($N274&gt;=分数线!$C$3,I274&gt;=分数线!$E$3),36,IF(I274&gt;=分数线!$E$3,18,0))))</f>
        <v>18</v>
      </c>
      <c r="R274" s="18">
        <f>IF($D274="理科",IF(AND($N274&gt;=分数线!$C$2,J274&gt;=分数线!$F$2),36,IF(J274&gt;=分数线!$F$2,18,0)),IF($D274="文科",IF(AND($N274&gt;=分数线!$C$3,J274&gt;=分数线!$F$3),36,IF(J274&gt;=分数线!$F$3,18,0))))</f>
        <v>0</v>
      </c>
      <c r="S274" s="18">
        <f>IF($D274="理科",IF(AND($N274&gt;=分数线!$C$2,K274&gt;=分数线!$G$2),36,IF(K274&gt;=分数线!$G$2,18,0)),IF($D274="文科",IF(AND($N274&gt;=分数线!$C$3,K274&gt;=分数线!$G$3),36,IF(K274&gt;=分数线!$G$3,18,0))))</f>
        <v>18</v>
      </c>
      <c r="T274" s="18">
        <f>IF($D274="理科",IF(AND($N274&gt;=分数线!$C$2,L274&gt;=分数线!$H$2),36,IF(L274&gt;=分数线!$H$2,18,0)),IF($D274="文科",IF(AND($N274&gt;=分数线!$C$3,L274&gt;=分数线!$H$3),36,IF(L274&gt;=分数线!$H$3,18,0))))</f>
        <v>0</v>
      </c>
      <c r="U274" s="18">
        <f>IF($D274="理科",IF(AND($N274&gt;=分数线!$C$2,M274&gt;=分数线!$I$2),36,IF(M274&gt;=分数线!$I$2,18,0)),IF($D274="文科",IF(AND($N274&gt;=分数线!$C$3,M274&gt;=分数线!$I$3),36,IF(M274&gt;=分数线!$I$3,18,0))))</f>
        <v>0</v>
      </c>
      <c r="V274" s="18">
        <f t="shared" si="294"/>
        <v>7</v>
      </c>
      <c r="W274" s="18" t="str">
        <f t="shared" si="295"/>
        <v>何苗</v>
      </c>
      <c r="X274" s="26">
        <f t="shared" si="336"/>
        <v>0</v>
      </c>
      <c r="Y274" s="18" t="str">
        <f t="shared" si="296"/>
        <v>杨周宇</v>
      </c>
      <c r="Z274" s="26">
        <f t="shared" si="337"/>
        <v>1.8</v>
      </c>
      <c r="AA274" s="18" t="str">
        <f t="shared" si="297"/>
        <v>胡昌燕</v>
      </c>
      <c r="AB274" s="26">
        <f t="shared" si="354"/>
        <v>0</v>
      </c>
      <c r="AC274" s="18" t="str">
        <f t="shared" si="298"/>
        <v>兰阿布</v>
      </c>
      <c r="AD274" s="26">
        <f t="shared" si="355"/>
        <v>1.8</v>
      </c>
      <c r="AE274" s="18" t="str">
        <f t="shared" si="299"/>
        <v>李荣鑫</v>
      </c>
      <c r="AF274" s="26">
        <f t="shared" si="356"/>
        <v>0</v>
      </c>
      <c r="AG274" s="18" t="str">
        <f t="shared" si="300"/>
        <v>辜英琼</v>
      </c>
      <c r="AH274" s="26">
        <f t="shared" si="357"/>
        <v>0</v>
      </c>
      <c r="AI274" s="18" t="str">
        <f t="shared" si="301"/>
        <v>7</v>
      </c>
      <c r="AJ274" s="18" t="str">
        <f t="shared" si="302"/>
        <v>何苗</v>
      </c>
      <c r="AK274" s="26">
        <f t="shared" si="338"/>
        <v>0</v>
      </c>
      <c r="AL274" s="18" t="str">
        <f t="shared" si="303"/>
        <v>杨周宇</v>
      </c>
      <c r="AM274" s="26">
        <f t="shared" si="339"/>
        <v>1.8</v>
      </c>
      <c r="AN274" s="18" t="str">
        <f t="shared" si="304"/>
        <v>胡昌燕</v>
      </c>
      <c r="AO274" s="26">
        <f t="shared" si="358"/>
        <v>0</v>
      </c>
      <c r="AP274" s="18" t="str">
        <f t="shared" si="305"/>
        <v>兰阿布</v>
      </c>
      <c r="AQ274" s="26">
        <f t="shared" si="359"/>
        <v>1.8</v>
      </c>
      <c r="AR274" s="18" t="str">
        <f t="shared" si="306"/>
        <v>李荣鑫</v>
      </c>
      <c r="AS274" s="26">
        <f t="shared" si="360"/>
        <v>0</v>
      </c>
      <c r="AT274" s="18" t="str">
        <f t="shared" si="307"/>
        <v>辜英琼</v>
      </c>
      <c r="AU274" s="26">
        <f t="shared" si="361"/>
        <v>0</v>
      </c>
      <c r="AV274" s="18" t="str">
        <f t="shared" si="308"/>
        <v>7</v>
      </c>
      <c r="AW274" s="18" t="str">
        <f t="shared" si="309"/>
        <v>何光红</v>
      </c>
      <c r="AX274" s="26">
        <f t="shared" si="340"/>
        <v>0</v>
      </c>
      <c r="AY274" s="18" t="str">
        <f t="shared" si="310"/>
        <v>徐万雄</v>
      </c>
      <c r="AZ274" s="26">
        <f t="shared" si="370"/>
        <v>2.6999999999999997</v>
      </c>
      <c r="BA274" s="18" t="str">
        <f t="shared" si="311"/>
        <v>胡昌燕</v>
      </c>
      <c r="BB274" s="26">
        <f t="shared" si="362"/>
        <v>0</v>
      </c>
      <c r="BC274" s="18" t="str">
        <f t="shared" si="312"/>
        <v>兰阿布</v>
      </c>
      <c r="BD274" s="26">
        <f t="shared" si="363"/>
        <v>2.7</v>
      </c>
      <c r="BE274" s="18" t="str">
        <f t="shared" si="313"/>
        <v>刘跃军</v>
      </c>
      <c r="BF274" s="26">
        <f t="shared" si="364"/>
        <v>0</v>
      </c>
      <c r="BG274" s="18" t="str">
        <f t="shared" si="314"/>
        <v>杨建</v>
      </c>
      <c r="BH274" s="26">
        <f t="shared" si="365"/>
        <v>0</v>
      </c>
      <c r="BI274" s="18">
        <f t="shared" si="315"/>
        <v>7</v>
      </c>
      <c r="BJ274" s="18" t="str">
        <f t="shared" si="316"/>
        <v>何光红</v>
      </c>
      <c r="BK274" s="26">
        <f t="shared" si="341"/>
        <v>0</v>
      </c>
      <c r="BL274" s="18" t="str">
        <f t="shared" si="317"/>
        <v>徐万雄</v>
      </c>
      <c r="BM274" s="26">
        <f t="shared" si="371"/>
        <v>2.6999999999999997</v>
      </c>
      <c r="BN274" s="18" t="str">
        <f t="shared" si="318"/>
        <v>胡昌燕</v>
      </c>
      <c r="BO274" s="26">
        <f t="shared" si="366"/>
        <v>0</v>
      </c>
      <c r="BP274" s="18" t="str">
        <f t="shared" si="319"/>
        <v>兰阿布</v>
      </c>
      <c r="BQ274" s="26">
        <f t="shared" si="367"/>
        <v>2.7</v>
      </c>
      <c r="BR274" s="18" t="str">
        <f t="shared" si="320"/>
        <v>刘跃军</v>
      </c>
      <c r="BS274" s="26">
        <f t="shared" si="368"/>
        <v>0</v>
      </c>
      <c r="BT274" s="18" t="str">
        <f t="shared" si="321"/>
        <v>杨建</v>
      </c>
      <c r="BU274" s="26">
        <f t="shared" si="369"/>
        <v>0</v>
      </c>
      <c r="BV274" s="18">
        <f t="shared" si="322"/>
        <v>7</v>
      </c>
      <c r="BW274" s="18" t="str">
        <f t="shared" si="323"/>
        <v>何光红</v>
      </c>
      <c r="BX274" s="26">
        <f t="shared" si="342"/>
        <v>0</v>
      </c>
      <c r="BY274" s="18" t="str">
        <f t="shared" si="324"/>
        <v>潘勇</v>
      </c>
      <c r="BZ274" s="26">
        <f t="shared" si="343"/>
        <v>4.5</v>
      </c>
      <c r="CA274" s="18" t="str">
        <f t="shared" si="325"/>
        <v>胡昌燕</v>
      </c>
      <c r="CB274" s="26">
        <f t="shared" si="344"/>
        <v>0</v>
      </c>
      <c r="CC274" s="18" t="str">
        <f t="shared" si="326"/>
        <v>兰阿布</v>
      </c>
      <c r="CD274" s="26">
        <f t="shared" si="345"/>
        <v>4.5</v>
      </c>
      <c r="CE274" s="18" t="str">
        <f t="shared" si="327"/>
        <v>刘厚江</v>
      </c>
      <c r="CF274" s="26">
        <f t="shared" si="346"/>
        <v>0</v>
      </c>
      <c r="CG274" s="18" t="str">
        <f t="shared" si="328"/>
        <v>杨建</v>
      </c>
      <c r="CH274" s="26">
        <f t="shared" si="347"/>
        <v>0</v>
      </c>
      <c r="CI274" s="18">
        <f t="shared" si="329"/>
        <v>7</v>
      </c>
      <c r="CJ274" s="18" t="str">
        <f t="shared" si="330"/>
        <v>何光红</v>
      </c>
      <c r="CK274" s="26">
        <f t="shared" si="348"/>
        <v>0</v>
      </c>
      <c r="CL274" s="18" t="str">
        <f t="shared" si="331"/>
        <v>潘勇</v>
      </c>
      <c r="CM274" s="26">
        <f t="shared" si="349"/>
        <v>4.5</v>
      </c>
      <c r="CN274" s="18" t="str">
        <f t="shared" si="332"/>
        <v>胡昌燕</v>
      </c>
      <c r="CO274" s="26">
        <f t="shared" si="350"/>
        <v>0</v>
      </c>
      <c r="CP274" s="18" t="str">
        <f t="shared" si="333"/>
        <v>兰阿布</v>
      </c>
      <c r="CQ274" s="26">
        <f t="shared" si="351"/>
        <v>4.5</v>
      </c>
      <c r="CR274" s="18" t="str">
        <f t="shared" si="334"/>
        <v>刘厚江</v>
      </c>
      <c r="CS274" s="26">
        <f t="shared" si="352"/>
        <v>0</v>
      </c>
      <c r="CT274" s="18" t="str">
        <f t="shared" si="335"/>
        <v>杨建</v>
      </c>
      <c r="CU274" s="26">
        <f t="shared" si="353"/>
        <v>0</v>
      </c>
    </row>
    <row r="275" spans="1:99" s="2" customFormat="1" ht="15.75">
      <c r="A275" s="42" t="s">
        <v>996</v>
      </c>
      <c r="B275" s="40" t="s">
        <v>450</v>
      </c>
      <c r="C275" s="59" t="s">
        <v>44</v>
      </c>
      <c r="D275" s="9" t="s">
        <v>8</v>
      </c>
      <c r="E275" s="8" t="str">
        <f t="shared" si="283"/>
        <v/>
      </c>
      <c r="F275" s="9" t="str">
        <f t="shared" si="284"/>
        <v/>
      </c>
      <c r="G275" s="10" t="str">
        <f t="shared" si="285"/>
        <v/>
      </c>
      <c r="H275" s="10">
        <f t="shared" si="286"/>
        <v>93</v>
      </c>
      <c r="I275" s="10">
        <f t="shared" si="287"/>
        <v>51</v>
      </c>
      <c r="J275" s="10">
        <f t="shared" si="288"/>
        <v>89</v>
      </c>
      <c r="K275" s="16">
        <f t="shared" si="289"/>
        <v>49.5</v>
      </c>
      <c r="L275" s="10">
        <f t="shared" si="290"/>
        <v>45</v>
      </c>
      <c r="M275" s="10">
        <f t="shared" si="291"/>
        <v>40</v>
      </c>
      <c r="N275" s="10">
        <f t="shared" si="292"/>
        <v>368</v>
      </c>
      <c r="O275" s="17" t="str">
        <f t="shared" si="293"/>
        <v/>
      </c>
      <c r="P275" s="18">
        <f>IF($D275="理科",IF(AND($N275&gt;=分数线!$C$2,$H275&gt;=分数线!$D$2),36,IF($H275&gt;=分数线!$D$2,18,0)),IF($D275="文科",IF(AND($N275&gt;=分数线!$C$3,$H275&gt;=分数线!$D$3),36,IF($H275&gt;=分数线!$D$3,18,0))))</f>
        <v>0</v>
      </c>
      <c r="Q275" s="18">
        <f>IF($D275="理科",IF(AND($N275&gt;=分数线!$C$2,I275&gt;=分数线!$E$2),36,IF(I275&gt;=分数线!$E$2,18,0)),IF($D275="文科",IF(AND($N275&gt;=分数线!$C$3,I275&gt;=分数线!$E$3),36,IF(I275&gt;=分数线!$E$3,18,0))))</f>
        <v>0</v>
      </c>
      <c r="R275" s="18">
        <f>IF($D275="理科",IF(AND($N275&gt;=分数线!$C$2,J275&gt;=分数线!$F$2),36,IF(J275&gt;=分数线!$F$2,18,0)),IF($D275="文科",IF(AND($N275&gt;=分数线!$C$3,J275&gt;=分数线!$F$3),36,IF(J275&gt;=分数线!$F$3,18,0))))</f>
        <v>0</v>
      </c>
      <c r="S275" s="18">
        <f>IF($D275="理科",IF(AND($N275&gt;=分数线!$C$2,K275&gt;=分数线!$G$2),36,IF(K275&gt;=分数线!$G$2,18,0)),IF($D275="文科",IF(AND($N275&gt;=分数线!$C$3,K275&gt;=分数线!$G$3),36,IF(K275&gt;=分数线!$G$3,18,0))))</f>
        <v>18</v>
      </c>
      <c r="T275" s="18">
        <f>IF($D275="理科",IF(AND($N275&gt;=分数线!$C$2,L275&gt;=分数线!$H$2),36,IF(L275&gt;=分数线!$H$2,18,0)),IF($D275="文科",IF(AND($N275&gt;=分数线!$C$3,L275&gt;=分数线!$H$3),36,IF(L275&gt;=分数线!$H$3,18,0))))</f>
        <v>0</v>
      </c>
      <c r="U275" s="18">
        <f>IF($D275="理科",IF(AND($N275&gt;=分数线!$C$2,M275&gt;=分数线!$I$2),36,IF(M275&gt;=分数线!$I$2,18,0)),IF($D275="文科",IF(AND($N275&gt;=分数线!$C$3,M275&gt;=分数线!$I$3),36,IF(M275&gt;=分数线!$I$3,18,0))))</f>
        <v>0</v>
      </c>
      <c r="V275" s="18">
        <f t="shared" si="294"/>
        <v>5</v>
      </c>
      <c r="W275" s="18" t="str">
        <f t="shared" si="295"/>
        <v>叶屏</v>
      </c>
      <c r="X275" s="26">
        <f t="shared" si="336"/>
        <v>0</v>
      </c>
      <c r="Y275" s="18" t="str">
        <f t="shared" si="296"/>
        <v>李希</v>
      </c>
      <c r="Z275" s="26">
        <f t="shared" si="337"/>
        <v>0</v>
      </c>
      <c r="AA275" s="18" t="str">
        <f t="shared" si="297"/>
        <v>达娃央初</v>
      </c>
      <c r="AB275" s="26">
        <f t="shared" si="354"/>
        <v>0</v>
      </c>
      <c r="AC275" s="18" t="str">
        <f t="shared" si="298"/>
        <v>兰阿布</v>
      </c>
      <c r="AD275" s="26">
        <f t="shared" si="355"/>
        <v>1.8</v>
      </c>
      <c r="AE275" s="18" t="str">
        <f t="shared" si="299"/>
        <v>李荣鑫</v>
      </c>
      <c r="AF275" s="26">
        <f t="shared" si="356"/>
        <v>0</v>
      </c>
      <c r="AG275" s="18" t="str">
        <f t="shared" si="300"/>
        <v>辜英琼</v>
      </c>
      <c r="AH275" s="26">
        <f t="shared" si="357"/>
        <v>0</v>
      </c>
      <c r="AI275" s="18" t="str">
        <f t="shared" si="301"/>
        <v>7</v>
      </c>
      <c r="AJ275" s="18" t="str">
        <f t="shared" si="302"/>
        <v>何苗</v>
      </c>
      <c r="AK275" s="26">
        <f t="shared" si="338"/>
        <v>0</v>
      </c>
      <c r="AL275" s="18" t="str">
        <f t="shared" si="303"/>
        <v>杨周宇</v>
      </c>
      <c r="AM275" s="26">
        <f t="shared" si="339"/>
        <v>0</v>
      </c>
      <c r="AN275" s="18" t="str">
        <f t="shared" si="304"/>
        <v>胡昌燕</v>
      </c>
      <c r="AO275" s="26">
        <f t="shared" si="358"/>
        <v>0</v>
      </c>
      <c r="AP275" s="18" t="str">
        <f t="shared" si="305"/>
        <v>兰阿布</v>
      </c>
      <c r="AQ275" s="26">
        <f t="shared" si="359"/>
        <v>1.8</v>
      </c>
      <c r="AR275" s="18" t="str">
        <f t="shared" si="306"/>
        <v>李荣鑫</v>
      </c>
      <c r="AS275" s="26">
        <f t="shared" si="360"/>
        <v>0</v>
      </c>
      <c r="AT275" s="18" t="str">
        <f t="shared" si="307"/>
        <v>辜英琼</v>
      </c>
      <c r="AU275" s="26">
        <f t="shared" si="361"/>
        <v>0</v>
      </c>
      <c r="AV275" s="18" t="str">
        <f t="shared" si="308"/>
        <v>7</v>
      </c>
      <c r="AW275" s="18" t="str">
        <f t="shared" si="309"/>
        <v>何光红</v>
      </c>
      <c r="AX275" s="26">
        <f t="shared" si="340"/>
        <v>0</v>
      </c>
      <c r="AY275" s="18" t="str">
        <f t="shared" si="310"/>
        <v>徐万雄</v>
      </c>
      <c r="AZ275" s="26">
        <f t="shared" si="370"/>
        <v>0</v>
      </c>
      <c r="BA275" s="18" t="str">
        <f t="shared" si="311"/>
        <v>胡昌燕</v>
      </c>
      <c r="BB275" s="26">
        <f t="shared" si="362"/>
        <v>0</v>
      </c>
      <c r="BC275" s="18" t="str">
        <f t="shared" si="312"/>
        <v>兰阿布</v>
      </c>
      <c r="BD275" s="26">
        <f t="shared" si="363"/>
        <v>2.7</v>
      </c>
      <c r="BE275" s="18" t="str">
        <f t="shared" si="313"/>
        <v>刘跃军</v>
      </c>
      <c r="BF275" s="26">
        <f t="shared" si="364"/>
        <v>0</v>
      </c>
      <c r="BG275" s="18" t="str">
        <f t="shared" si="314"/>
        <v>杨建</v>
      </c>
      <c r="BH275" s="26">
        <f t="shared" si="365"/>
        <v>0</v>
      </c>
      <c r="BI275" s="18">
        <f t="shared" si="315"/>
        <v>7</v>
      </c>
      <c r="BJ275" s="18" t="str">
        <f t="shared" si="316"/>
        <v>何光红</v>
      </c>
      <c r="BK275" s="26">
        <f t="shared" si="341"/>
        <v>0</v>
      </c>
      <c r="BL275" s="18" t="str">
        <f t="shared" si="317"/>
        <v>徐万雄</v>
      </c>
      <c r="BM275" s="26">
        <f t="shared" si="371"/>
        <v>0</v>
      </c>
      <c r="BN275" s="18" t="str">
        <f t="shared" si="318"/>
        <v>胡昌燕</v>
      </c>
      <c r="BO275" s="26">
        <f t="shared" si="366"/>
        <v>0</v>
      </c>
      <c r="BP275" s="18" t="str">
        <f t="shared" si="319"/>
        <v>兰阿布</v>
      </c>
      <c r="BQ275" s="26">
        <f t="shared" si="367"/>
        <v>2.7</v>
      </c>
      <c r="BR275" s="18" t="str">
        <f t="shared" si="320"/>
        <v>刘跃军</v>
      </c>
      <c r="BS275" s="26">
        <f t="shared" si="368"/>
        <v>0</v>
      </c>
      <c r="BT275" s="18" t="str">
        <f t="shared" si="321"/>
        <v>杨建</v>
      </c>
      <c r="BU275" s="26">
        <f t="shared" si="369"/>
        <v>0</v>
      </c>
      <c r="BV275" s="18">
        <f t="shared" si="322"/>
        <v>7</v>
      </c>
      <c r="BW275" s="18" t="str">
        <f t="shared" si="323"/>
        <v>何光红</v>
      </c>
      <c r="BX275" s="26">
        <f t="shared" si="342"/>
        <v>0</v>
      </c>
      <c r="BY275" s="18" t="str">
        <f t="shared" si="324"/>
        <v>潘勇</v>
      </c>
      <c r="BZ275" s="26">
        <f t="shared" si="343"/>
        <v>0</v>
      </c>
      <c r="CA275" s="18" t="str">
        <f t="shared" si="325"/>
        <v>胡昌燕</v>
      </c>
      <c r="CB275" s="26">
        <f t="shared" si="344"/>
        <v>0</v>
      </c>
      <c r="CC275" s="18" t="str">
        <f t="shared" si="326"/>
        <v>兰阿布</v>
      </c>
      <c r="CD275" s="26">
        <f t="shared" si="345"/>
        <v>4.5</v>
      </c>
      <c r="CE275" s="18" t="str">
        <f t="shared" si="327"/>
        <v>刘厚江</v>
      </c>
      <c r="CF275" s="26">
        <f t="shared" si="346"/>
        <v>0</v>
      </c>
      <c r="CG275" s="18" t="str">
        <f t="shared" si="328"/>
        <v>杨建</v>
      </c>
      <c r="CH275" s="26">
        <f t="shared" si="347"/>
        <v>0</v>
      </c>
      <c r="CI275" s="18">
        <f t="shared" si="329"/>
        <v>7</v>
      </c>
      <c r="CJ275" s="18" t="str">
        <f t="shared" si="330"/>
        <v>何光红</v>
      </c>
      <c r="CK275" s="26">
        <f t="shared" si="348"/>
        <v>0</v>
      </c>
      <c r="CL275" s="18" t="str">
        <f t="shared" si="331"/>
        <v>潘勇</v>
      </c>
      <c r="CM275" s="26">
        <f t="shared" si="349"/>
        <v>0</v>
      </c>
      <c r="CN275" s="18" t="str">
        <f t="shared" si="332"/>
        <v>胡昌燕</v>
      </c>
      <c r="CO275" s="26">
        <f t="shared" si="350"/>
        <v>0</v>
      </c>
      <c r="CP275" s="18" t="str">
        <f t="shared" si="333"/>
        <v>兰阿布</v>
      </c>
      <c r="CQ275" s="26">
        <f t="shared" si="351"/>
        <v>4.5</v>
      </c>
      <c r="CR275" s="18" t="str">
        <f t="shared" si="334"/>
        <v>刘厚江</v>
      </c>
      <c r="CS275" s="26">
        <f t="shared" si="352"/>
        <v>0</v>
      </c>
      <c r="CT275" s="18" t="str">
        <f t="shared" si="335"/>
        <v>杨建</v>
      </c>
      <c r="CU275" s="26">
        <f t="shared" si="353"/>
        <v>0</v>
      </c>
    </row>
    <row r="276" spans="1:99" s="2" customFormat="1" ht="15.75">
      <c r="A276" s="42" t="s">
        <v>997</v>
      </c>
      <c r="B276" s="40" t="s">
        <v>451</v>
      </c>
      <c r="C276" s="59" t="s">
        <v>44</v>
      </c>
      <c r="D276" s="9" t="s">
        <v>8</v>
      </c>
      <c r="E276" s="8" t="str">
        <f t="shared" si="283"/>
        <v/>
      </c>
      <c r="F276" s="9" t="str">
        <f t="shared" si="284"/>
        <v/>
      </c>
      <c r="G276" s="10" t="str">
        <f t="shared" si="285"/>
        <v/>
      </c>
      <c r="H276" s="10">
        <f t="shared" si="286"/>
        <v>101</v>
      </c>
      <c r="I276" s="10">
        <f t="shared" si="287"/>
        <v>39</v>
      </c>
      <c r="J276" s="10">
        <f t="shared" si="288"/>
        <v>62</v>
      </c>
      <c r="K276" s="16">
        <f t="shared" si="289"/>
        <v>30.5</v>
      </c>
      <c r="L276" s="10">
        <f t="shared" si="290"/>
        <v>53</v>
      </c>
      <c r="M276" s="10">
        <f t="shared" si="291"/>
        <v>52</v>
      </c>
      <c r="N276" s="10">
        <f t="shared" si="292"/>
        <v>368</v>
      </c>
      <c r="O276" s="17" t="str">
        <f t="shared" si="293"/>
        <v/>
      </c>
      <c r="P276" s="18">
        <f>IF($D276="理科",IF(AND($N276&gt;=分数线!$C$2,$H276&gt;=分数线!$D$2),36,IF($H276&gt;=分数线!$D$2,18,0)),IF($D276="文科",IF(AND($N276&gt;=分数线!$C$3,$H276&gt;=分数线!$D$3),36,IF($H276&gt;=分数线!$D$3,18,0))))</f>
        <v>0</v>
      </c>
      <c r="Q276" s="18">
        <f>IF($D276="理科",IF(AND($N276&gt;=分数线!$C$2,I276&gt;=分数线!$E$2),36,IF(I276&gt;=分数线!$E$2,18,0)),IF($D276="文科",IF(AND($N276&gt;=分数线!$C$3,I276&gt;=分数线!$E$3),36,IF(I276&gt;=分数线!$E$3,18,0))))</f>
        <v>0</v>
      </c>
      <c r="R276" s="18">
        <f>IF($D276="理科",IF(AND($N276&gt;=分数线!$C$2,J276&gt;=分数线!$F$2),36,IF(J276&gt;=分数线!$F$2,18,0)),IF($D276="文科",IF(AND($N276&gt;=分数线!$C$3,J276&gt;=分数线!$F$3),36,IF(J276&gt;=分数线!$F$3,18,0))))</f>
        <v>0</v>
      </c>
      <c r="S276" s="18">
        <f>IF($D276="理科",IF(AND($N276&gt;=分数线!$C$2,K276&gt;=分数线!$G$2),36,IF(K276&gt;=分数线!$G$2,18,0)),IF($D276="文科",IF(AND($N276&gt;=分数线!$C$3,K276&gt;=分数线!$G$3),36,IF(K276&gt;=分数线!$G$3,18,0))))</f>
        <v>0</v>
      </c>
      <c r="T276" s="18">
        <f>IF($D276="理科",IF(AND($N276&gt;=分数线!$C$2,L276&gt;=分数线!$H$2),36,IF(L276&gt;=分数线!$H$2,18,0)),IF($D276="文科",IF(AND($N276&gt;=分数线!$C$3,L276&gt;=分数线!$H$3),36,IF(L276&gt;=分数线!$H$3,18,0))))</f>
        <v>0</v>
      </c>
      <c r="U276" s="18">
        <f>IF($D276="理科",IF(AND($N276&gt;=分数线!$C$2,M276&gt;=分数线!$I$2),36,IF(M276&gt;=分数线!$I$2,18,0)),IF($D276="文科",IF(AND($N276&gt;=分数线!$C$3,M276&gt;=分数线!$I$3),36,IF(M276&gt;=分数线!$I$3,18,0))))</f>
        <v>0</v>
      </c>
      <c r="V276" s="18">
        <f t="shared" si="294"/>
        <v>4</v>
      </c>
      <c r="W276" s="18" t="str">
        <f t="shared" si="295"/>
        <v>朱霞</v>
      </c>
      <c r="X276" s="26">
        <f t="shared" si="336"/>
        <v>0</v>
      </c>
      <c r="Y276" s="18" t="str">
        <f t="shared" si="296"/>
        <v>李乔军</v>
      </c>
      <c r="Z276" s="26">
        <f t="shared" si="337"/>
        <v>0</v>
      </c>
      <c r="AA276" s="18" t="str">
        <f t="shared" si="297"/>
        <v>向翠琳</v>
      </c>
      <c r="AB276" s="26">
        <f t="shared" si="354"/>
        <v>0</v>
      </c>
      <c r="AC276" s="18" t="str">
        <f t="shared" si="298"/>
        <v>王志强</v>
      </c>
      <c r="AD276" s="26">
        <f t="shared" si="355"/>
        <v>0</v>
      </c>
      <c r="AE276" s="18" t="str">
        <f t="shared" si="299"/>
        <v>叶仁群</v>
      </c>
      <c r="AF276" s="26">
        <f t="shared" si="356"/>
        <v>0</v>
      </c>
      <c r="AG276" s="18" t="str">
        <f t="shared" si="300"/>
        <v>田友米</v>
      </c>
      <c r="AH276" s="26">
        <f t="shared" si="357"/>
        <v>0</v>
      </c>
      <c r="AI276" s="18" t="str">
        <f t="shared" si="301"/>
        <v>8</v>
      </c>
      <c r="AJ276" s="18" t="str">
        <f t="shared" si="302"/>
        <v>向美娟</v>
      </c>
      <c r="AK276" s="26">
        <f t="shared" si="338"/>
        <v>0</v>
      </c>
      <c r="AL276" s="18" t="str">
        <f t="shared" si="303"/>
        <v>胡付松</v>
      </c>
      <c r="AM276" s="26">
        <f t="shared" si="339"/>
        <v>0</v>
      </c>
      <c r="AN276" s="18" t="str">
        <f t="shared" si="304"/>
        <v>聂艳梅</v>
      </c>
      <c r="AO276" s="26">
        <f t="shared" si="358"/>
        <v>0</v>
      </c>
      <c r="AP276" s="18" t="str">
        <f t="shared" si="305"/>
        <v>王志强</v>
      </c>
      <c r="AQ276" s="26">
        <f t="shared" si="359"/>
        <v>0</v>
      </c>
      <c r="AR276" s="18" t="str">
        <f t="shared" si="306"/>
        <v>叶仁群</v>
      </c>
      <c r="AS276" s="26">
        <f t="shared" si="360"/>
        <v>0</v>
      </c>
      <c r="AT276" s="18" t="str">
        <f t="shared" si="307"/>
        <v>田友米</v>
      </c>
      <c r="AU276" s="26">
        <f t="shared" si="361"/>
        <v>0</v>
      </c>
      <c r="AV276" s="18" t="str">
        <f t="shared" si="308"/>
        <v>8</v>
      </c>
      <c r="AW276" s="18" t="str">
        <f t="shared" si="309"/>
        <v>向美娟</v>
      </c>
      <c r="AX276" s="26">
        <f t="shared" si="340"/>
        <v>0</v>
      </c>
      <c r="AY276" s="18" t="str">
        <f t="shared" si="310"/>
        <v>胡付松</v>
      </c>
      <c r="AZ276" s="26">
        <f t="shared" si="370"/>
        <v>0</v>
      </c>
      <c r="BA276" s="18" t="str">
        <f t="shared" si="311"/>
        <v>廖云虹</v>
      </c>
      <c r="BB276" s="26">
        <f t="shared" si="362"/>
        <v>0</v>
      </c>
      <c r="BC276" s="18" t="str">
        <f t="shared" si="312"/>
        <v>王玉强</v>
      </c>
      <c r="BD276" s="26">
        <f t="shared" si="363"/>
        <v>0</v>
      </c>
      <c r="BE276" s="18" t="str">
        <f t="shared" si="313"/>
        <v>叶仁群</v>
      </c>
      <c r="BF276" s="26">
        <f t="shared" si="364"/>
        <v>0</v>
      </c>
      <c r="BG276" s="18" t="str">
        <f t="shared" si="314"/>
        <v>田友米</v>
      </c>
      <c r="BH276" s="26">
        <f t="shared" si="365"/>
        <v>0</v>
      </c>
      <c r="BI276" s="18">
        <f t="shared" si="315"/>
        <v>8</v>
      </c>
      <c r="BJ276" s="18" t="str">
        <f t="shared" si="316"/>
        <v>向美娟</v>
      </c>
      <c r="BK276" s="26">
        <f t="shared" si="341"/>
        <v>0</v>
      </c>
      <c r="BL276" s="18" t="str">
        <f t="shared" si="317"/>
        <v>胡付松</v>
      </c>
      <c r="BM276" s="26">
        <f t="shared" si="371"/>
        <v>0</v>
      </c>
      <c r="BN276" s="18" t="str">
        <f t="shared" si="318"/>
        <v>廖云虹</v>
      </c>
      <c r="BO276" s="26">
        <f t="shared" si="366"/>
        <v>0</v>
      </c>
      <c r="BP276" s="18" t="str">
        <f t="shared" si="319"/>
        <v>王玉强</v>
      </c>
      <c r="BQ276" s="26">
        <f t="shared" si="367"/>
        <v>0</v>
      </c>
      <c r="BR276" s="18" t="str">
        <f t="shared" si="320"/>
        <v>叶仁群</v>
      </c>
      <c r="BS276" s="26">
        <f t="shared" si="368"/>
        <v>0</v>
      </c>
      <c r="BT276" s="18" t="str">
        <f t="shared" si="321"/>
        <v>杨建</v>
      </c>
      <c r="BU276" s="26">
        <f t="shared" si="369"/>
        <v>0</v>
      </c>
      <c r="BV276" s="18">
        <f t="shared" si="322"/>
        <v>8</v>
      </c>
      <c r="BW276" s="18" t="str">
        <f t="shared" si="323"/>
        <v>向美娟</v>
      </c>
      <c r="BX276" s="26">
        <f t="shared" si="342"/>
        <v>0</v>
      </c>
      <c r="BY276" s="18" t="str">
        <f t="shared" si="324"/>
        <v>胡付松</v>
      </c>
      <c r="BZ276" s="26">
        <f t="shared" si="343"/>
        <v>0</v>
      </c>
      <c r="CA276" s="18" t="str">
        <f t="shared" si="325"/>
        <v>廖云虹</v>
      </c>
      <c r="CB276" s="26">
        <f t="shared" si="344"/>
        <v>0</v>
      </c>
      <c r="CC276" s="18" t="str">
        <f t="shared" si="326"/>
        <v>兰阿布</v>
      </c>
      <c r="CD276" s="26">
        <f t="shared" si="345"/>
        <v>0</v>
      </c>
      <c r="CE276" s="18" t="str">
        <f t="shared" si="327"/>
        <v>叶仁群</v>
      </c>
      <c r="CF276" s="26">
        <f t="shared" si="346"/>
        <v>0</v>
      </c>
      <c r="CG276" s="18" t="str">
        <f t="shared" si="328"/>
        <v>杨建</v>
      </c>
      <c r="CH276" s="26">
        <f t="shared" si="347"/>
        <v>0</v>
      </c>
      <c r="CI276" s="18">
        <f t="shared" si="329"/>
        <v>8</v>
      </c>
      <c r="CJ276" s="18" t="str">
        <f t="shared" si="330"/>
        <v>向美娟</v>
      </c>
      <c r="CK276" s="26">
        <f t="shared" si="348"/>
        <v>0</v>
      </c>
      <c r="CL276" s="18" t="str">
        <f t="shared" si="331"/>
        <v>胡付松</v>
      </c>
      <c r="CM276" s="26">
        <f t="shared" si="349"/>
        <v>0</v>
      </c>
      <c r="CN276" s="18" t="str">
        <f t="shared" si="332"/>
        <v>廖云虹</v>
      </c>
      <c r="CO276" s="26">
        <f t="shared" si="350"/>
        <v>0</v>
      </c>
      <c r="CP276" s="18" t="str">
        <f t="shared" si="333"/>
        <v>兰阿布</v>
      </c>
      <c r="CQ276" s="26">
        <f t="shared" si="351"/>
        <v>0</v>
      </c>
      <c r="CR276" s="18" t="str">
        <f t="shared" si="334"/>
        <v>叶仁群</v>
      </c>
      <c r="CS276" s="26">
        <f t="shared" si="352"/>
        <v>0</v>
      </c>
      <c r="CT276" s="18" t="str">
        <f t="shared" si="335"/>
        <v>杨建</v>
      </c>
      <c r="CU276" s="26">
        <f t="shared" si="353"/>
        <v>0</v>
      </c>
    </row>
    <row r="277" spans="1:99" s="2" customFormat="1" ht="15.75">
      <c r="A277" s="42" t="s">
        <v>998</v>
      </c>
      <c r="B277" s="40" t="s">
        <v>452</v>
      </c>
      <c r="C277" s="59" t="s">
        <v>44</v>
      </c>
      <c r="D277" s="9" t="s">
        <v>8</v>
      </c>
      <c r="E277" s="8" t="str">
        <f t="shared" si="283"/>
        <v/>
      </c>
      <c r="F277" s="9">
        <f t="shared" si="284"/>
        <v>0.2</v>
      </c>
      <c r="G277" s="10" t="str">
        <f t="shared" si="285"/>
        <v/>
      </c>
      <c r="H277" s="10">
        <f t="shared" si="286"/>
        <v>98</v>
      </c>
      <c r="I277" s="10">
        <f t="shared" si="287"/>
        <v>67</v>
      </c>
      <c r="J277" s="10">
        <f t="shared" si="288"/>
        <v>69</v>
      </c>
      <c r="K277" s="16">
        <f t="shared" si="289"/>
        <v>24</v>
      </c>
      <c r="L277" s="10">
        <f t="shared" si="290"/>
        <v>44</v>
      </c>
      <c r="M277" s="10">
        <f t="shared" si="291"/>
        <v>63.5</v>
      </c>
      <c r="N277" s="10">
        <f t="shared" si="292"/>
        <v>366</v>
      </c>
      <c r="O277" s="17" t="str">
        <f t="shared" si="293"/>
        <v/>
      </c>
      <c r="P277" s="18">
        <f>IF($D277="理科",IF(AND($N277&gt;=分数线!$C$2,$H277&gt;=分数线!$D$2),36,IF($H277&gt;=分数线!$D$2,18,0)),IF($D277="文科",IF(AND($N277&gt;=分数线!$C$3,$H277&gt;=分数线!$D$3),36,IF($H277&gt;=分数线!$D$3,18,0))))</f>
        <v>0</v>
      </c>
      <c r="Q277" s="18">
        <f>IF($D277="理科",IF(AND($N277&gt;=分数线!$C$2,I277&gt;=分数线!$E$2),36,IF(I277&gt;=分数线!$E$2,18,0)),IF($D277="文科",IF(AND($N277&gt;=分数线!$C$3,I277&gt;=分数线!$E$3),36,IF(I277&gt;=分数线!$E$3,18,0))))</f>
        <v>0</v>
      </c>
      <c r="R277" s="18">
        <f>IF($D277="理科",IF(AND($N277&gt;=分数线!$C$2,J277&gt;=分数线!$F$2),36,IF(J277&gt;=分数线!$F$2,18,0)),IF($D277="文科",IF(AND($N277&gt;=分数线!$C$3,J277&gt;=分数线!$F$3),36,IF(J277&gt;=分数线!$F$3,18,0))))</f>
        <v>0</v>
      </c>
      <c r="S277" s="18">
        <f>IF($D277="理科",IF(AND($N277&gt;=分数线!$C$2,K277&gt;=分数线!$G$2),36,IF(K277&gt;=分数线!$G$2,18,0)),IF($D277="文科",IF(AND($N277&gt;=分数线!$C$3,K277&gt;=分数线!$G$3),36,IF(K277&gt;=分数线!$G$3,18,0))))</f>
        <v>0</v>
      </c>
      <c r="T277" s="18">
        <f>IF($D277="理科",IF(AND($N277&gt;=分数线!$C$2,L277&gt;=分数线!$H$2),36,IF(L277&gt;=分数线!$H$2,18,0)),IF($D277="文科",IF(AND($N277&gt;=分数线!$C$3,L277&gt;=分数线!$H$3),36,IF(L277&gt;=分数线!$H$3,18,0))))</f>
        <v>0</v>
      </c>
      <c r="U277" s="18">
        <f>IF($D277="理科",IF(AND($N277&gt;=分数线!$C$2,M277&gt;=分数线!$I$2),36,IF(M277&gt;=分数线!$I$2,18,0)),IF($D277="文科",IF(AND($N277&gt;=分数线!$C$3,M277&gt;=分数线!$I$3),36,IF(M277&gt;=分数线!$I$3,18,0))))</f>
        <v>0</v>
      </c>
      <c r="V277" s="18">
        <f t="shared" si="294"/>
        <v>6</v>
      </c>
      <c r="W277" s="18" t="str">
        <f t="shared" si="295"/>
        <v>阙丽萍</v>
      </c>
      <c r="X277" s="26">
        <f t="shared" si="336"/>
        <v>0</v>
      </c>
      <c r="Y277" s="18" t="str">
        <f t="shared" si="296"/>
        <v>李希</v>
      </c>
      <c r="Z277" s="26">
        <f t="shared" si="337"/>
        <v>0</v>
      </c>
      <c r="AA277" s="18" t="str">
        <f t="shared" si="297"/>
        <v>达娃央初</v>
      </c>
      <c r="AB277" s="26">
        <f t="shared" si="354"/>
        <v>0</v>
      </c>
      <c r="AC277" s="18" t="str">
        <f t="shared" si="298"/>
        <v>兰阿布</v>
      </c>
      <c r="AD277" s="26">
        <f t="shared" si="355"/>
        <v>0</v>
      </c>
      <c r="AE277" s="18" t="str">
        <f t="shared" si="299"/>
        <v>陈文惠</v>
      </c>
      <c r="AF277" s="26">
        <f t="shared" si="356"/>
        <v>0</v>
      </c>
      <c r="AG277" s="18" t="str">
        <f t="shared" si="300"/>
        <v>卢祥</v>
      </c>
      <c r="AH277" s="26">
        <f t="shared" si="357"/>
        <v>0</v>
      </c>
      <c r="AI277" s="18" t="str">
        <f t="shared" si="301"/>
        <v>6</v>
      </c>
      <c r="AJ277" s="18" t="str">
        <f t="shared" si="302"/>
        <v>阙丽萍</v>
      </c>
      <c r="AK277" s="26">
        <f t="shared" si="338"/>
        <v>0</v>
      </c>
      <c r="AL277" s="18" t="str">
        <f t="shared" si="303"/>
        <v>李希</v>
      </c>
      <c r="AM277" s="26">
        <f t="shared" si="339"/>
        <v>0</v>
      </c>
      <c r="AN277" s="18" t="str">
        <f t="shared" si="304"/>
        <v>达娃央初</v>
      </c>
      <c r="AO277" s="26">
        <f t="shared" si="358"/>
        <v>0</v>
      </c>
      <c r="AP277" s="18" t="str">
        <f t="shared" si="305"/>
        <v>兰阿布</v>
      </c>
      <c r="AQ277" s="26">
        <f t="shared" si="359"/>
        <v>0</v>
      </c>
      <c r="AR277" s="18" t="str">
        <f t="shared" si="306"/>
        <v>陈文惠</v>
      </c>
      <c r="AS277" s="26">
        <f t="shared" si="360"/>
        <v>0</v>
      </c>
      <c r="AT277" s="18" t="str">
        <f t="shared" si="307"/>
        <v>卢祥</v>
      </c>
      <c r="AU277" s="26">
        <f t="shared" si="361"/>
        <v>0</v>
      </c>
      <c r="AV277" s="18" t="str">
        <f t="shared" si="308"/>
        <v>6</v>
      </c>
      <c r="AW277" s="18" t="str">
        <f t="shared" si="309"/>
        <v>阙丽萍</v>
      </c>
      <c r="AX277" s="26">
        <f t="shared" si="340"/>
        <v>0</v>
      </c>
      <c r="AY277" s="18" t="str">
        <f t="shared" si="310"/>
        <v>李希</v>
      </c>
      <c r="AZ277" s="26">
        <f t="shared" si="370"/>
        <v>0</v>
      </c>
      <c r="BA277" s="18" t="str">
        <f t="shared" si="311"/>
        <v>谢斌</v>
      </c>
      <c r="BB277" s="26">
        <f t="shared" si="362"/>
        <v>0</v>
      </c>
      <c r="BC277" s="18" t="str">
        <f t="shared" si="312"/>
        <v>高贵勇</v>
      </c>
      <c r="BD277" s="26">
        <f t="shared" si="363"/>
        <v>0</v>
      </c>
      <c r="BE277" s="18" t="str">
        <f t="shared" si="313"/>
        <v>陈文惠</v>
      </c>
      <c r="BF277" s="26">
        <f t="shared" si="364"/>
        <v>0</v>
      </c>
      <c r="BG277" s="18" t="str">
        <f t="shared" si="314"/>
        <v>卢祥</v>
      </c>
      <c r="BH277" s="26">
        <f t="shared" si="365"/>
        <v>0</v>
      </c>
      <c r="BI277" s="18">
        <f t="shared" si="315"/>
        <v>6</v>
      </c>
      <c r="BJ277" s="18" t="str">
        <f t="shared" si="316"/>
        <v>阙丽萍</v>
      </c>
      <c r="BK277" s="26">
        <f t="shared" si="341"/>
        <v>0</v>
      </c>
      <c r="BL277" s="18" t="str">
        <f t="shared" si="317"/>
        <v>李希</v>
      </c>
      <c r="BM277" s="26">
        <f t="shared" si="371"/>
        <v>0</v>
      </c>
      <c r="BN277" s="18" t="str">
        <f t="shared" si="318"/>
        <v>达娃央初</v>
      </c>
      <c r="BO277" s="26">
        <f t="shared" si="366"/>
        <v>0</v>
      </c>
      <c r="BP277" s="18" t="str">
        <f t="shared" si="319"/>
        <v>高贵勇</v>
      </c>
      <c r="BQ277" s="26">
        <f t="shared" si="367"/>
        <v>0</v>
      </c>
      <c r="BR277" s="18" t="str">
        <f t="shared" si="320"/>
        <v>陈文惠</v>
      </c>
      <c r="BS277" s="26">
        <f t="shared" si="368"/>
        <v>0</v>
      </c>
      <c r="BT277" s="18" t="str">
        <f t="shared" si="321"/>
        <v>卢祥</v>
      </c>
      <c r="BU277" s="26">
        <f t="shared" si="369"/>
        <v>0</v>
      </c>
      <c r="BV277" s="18">
        <f t="shared" si="322"/>
        <v>6</v>
      </c>
      <c r="BW277" s="18" t="str">
        <f t="shared" si="323"/>
        <v>阙丽萍</v>
      </c>
      <c r="BX277" s="26">
        <f t="shared" si="342"/>
        <v>0</v>
      </c>
      <c r="BY277" s="18" t="str">
        <f t="shared" si="324"/>
        <v>李希</v>
      </c>
      <c r="BZ277" s="26">
        <f t="shared" si="343"/>
        <v>0</v>
      </c>
      <c r="CA277" s="18" t="str">
        <f t="shared" si="325"/>
        <v>兰卡布尺</v>
      </c>
      <c r="CB277" s="26">
        <f t="shared" si="344"/>
        <v>0</v>
      </c>
      <c r="CC277" s="18" t="str">
        <f t="shared" si="326"/>
        <v>高贵勇</v>
      </c>
      <c r="CD277" s="26">
        <f t="shared" si="345"/>
        <v>0</v>
      </c>
      <c r="CE277" s="18" t="str">
        <f t="shared" si="327"/>
        <v>陈文惠</v>
      </c>
      <c r="CF277" s="26">
        <f t="shared" si="346"/>
        <v>0</v>
      </c>
      <c r="CG277" s="18" t="str">
        <f t="shared" si="328"/>
        <v>杨建</v>
      </c>
      <c r="CH277" s="26">
        <f t="shared" si="347"/>
        <v>0</v>
      </c>
      <c r="CI277" s="18">
        <f t="shared" si="329"/>
        <v>6</v>
      </c>
      <c r="CJ277" s="18" t="str">
        <f t="shared" si="330"/>
        <v>阙丽萍</v>
      </c>
      <c r="CK277" s="26">
        <f t="shared" si="348"/>
        <v>0</v>
      </c>
      <c r="CL277" s="18" t="str">
        <f t="shared" si="331"/>
        <v>李希</v>
      </c>
      <c r="CM277" s="26">
        <f t="shared" si="349"/>
        <v>0</v>
      </c>
      <c r="CN277" s="18" t="str">
        <f t="shared" si="332"/>
        <v>兰卡布尺</v>
      </c>
      <c r="CO277" s="26">
        <f t="shared" si="350"/>
        <v>0</v>
      </c>
      <c r="CP277" s="18" t="str">
        <f t="shared" si="333"/>
        <v>高贵勇</v>
      </c>
      <c r="CQ277" s="26">
        <f t="shared" si="351"/>
        <v>0</v>
      </c>
      <c r="CR277" s="18" t="str">
        <f t="shared" si="334"/>
        <v>杨建</v>
      </c>
      <c r="CS277" s="26">
        <f t="shared" si="352"/>
        <v>0</v>
      </c>
      <c r="CT277" s="18" t="str">
        <f t="shared" si="335"/>
        <v>杨建</v>
      </c>
      <c r="CU277" s="26">
        <f t="shared" si="353"/>
        <v>0</v>
      </c>
    </row>
    <row r="278" spans="1:99" s="2" customFormat="1" ht="15.75">
      <c r="A278" s="42" t="s">
        <v>999</v>
      </c>
      <c r="B278" s="40" t="s">
        <v>453</v>
      </c>
      <c r="C278" s="59" t="s">
        <v>44</v>
      </c>
      <c r="D278" s="9" t="s">
        <v>8</v>
      </c>
      <c r="E278" s="8" t="str">
        <f t="shared" si="283"/>
        <v/>
      </c>
      <c r="F278" s="9" t="str">
        <f t="shared" si="284"/>
        <v/>
      </c>
      <c r="G278" s="10" t="str">
        <f t="shared" si="285"/>
        <v/>
      </c>
      <c r="H278" s="10">
        <f t="shared" si="286"/>
        <v>94</v>
      </c>
      <c r="I278" s="10">
        <f t="shared" si="287"/>
        <v>52</v>
      </c>
      <c r="J278" s="10">
        <f t="shared" si="288"/>
        <v>80</v>
      </c>
      <c r="K278" s="16">
        <f t="shared" si="289"/>
        <v>39.5</v>
      </c>
      <c r="L278" s="10">
        <f t="shared" si="290"/>
        <v>58</v>
      </c>
      <c r="M278" s="10">
        <f t="shared" si="291"/>
        <v>41.5</v>
      </c>
      <c r="N278" s="10">
        <f t="shared" si="292"/>
        <v>365</v>
      </c>
      <c r="O278" s="17" t="str">
        <f t="shared" si="293"/>
        <v/>
      </c>
      <c r="P278" s="18">
        <f>IF($D278="理科",IF(AND($N278&gt;=分数线!$C$2,$H278&gt;=分数线!$D$2),36,IF($H278&gt;=分数线!$D$2,18,0)),IF($D278="文科",IF(AND($N278&gt;=分数线!$C$3,$H278&gt;=分数线!$D$3),36,IF($H278&gt;=分数线!$D$3,18,0))))</f>
        <v>0</v>
      </c>
      <c r="Q278" s="18">
        <f>IF($D278="理科",IF(AND($N278&gt;=分数线!$C$2,I278&gt;=分数线!$E$2),36,IF(I278&gt;=分数线!$E$2,18,0)),IF($D278="文科",IF(AND($N278&gt;=分数线!$C$3,I278&gt;=分数线!$E$3),36,IF(I278&gt;=分数线!$E$3,18,0))))</f>
        <v>0</v>
      </c>
      <c r="R278" s="18">
        <f>IF($D278="理科",IF(AND($N278&gt;=分数线!$C$2,J278&gt;=分数线!$F$2),36,IF(J278&gt;=分数线!$F$2,18,0)),IF($D278="文科",IF(AND($N278&gt;=分数线!$C$3,J278&gt;=分数线!$F$3),36,IF(J278&gt;=分数线!$F$3,18,0))))</f>
        <v>0</v>
      </c>
      <c r="S278" s="18">
        <f>IF($D278="理科",IF(AND($N278&gt;=分数线!$C$2,K278&gt;=分数线!$G$2),36,IF(K278&gt;=分数线!$G$2,18,0)),IF($D278="文科",IF(AND($N278&gt;=分数线!$C$3,K278&gt;=分数线!$G$3),36,IF(K278&gt;=分数线!$G$3,18,0))))</f>
        <v>0</v>
      </c>
      <c r="T278" s="18">
        <f>IF($D278="理科",IF(AND($N278&gt;=分数线!$C$2,L278&gt;=分数线!$H$2),36,IF(L278&gt;=分数线!$H$2,18,0)),IF($D278="文科",IF(AND($N278&gt;=分数线!$C$3,L278&gt;=分数线!$H$3),36,IF(L278&gt;=分数线!$H$3,18,0))))</f>
        <v>0</v>
      </c>
      <c r="U278" s="18">
        <f>IF($D278="理科",IF(AND($N278&gt;=分数线!$C$2,M278&gt;=分数线!$I$2),36,IF(M278&gt;=分数线!$I$2,18,0)),IF($D278="文科",IF(AND($N278&gt;=分数线!$C$3,M278&gt;=分数线!$I$3),36,IF(M278&gt;=分数线!$I$3,18,0))))</f>
        <v>0</v>
      </c>
      <c r="V278" s="18">
        <f t="shared" si="294"/>
        <v>6</v>
      </c>
      <c r="W278" s="18" t="str">
        <f t="shared" si="295"/>
        <v>阙丽萍</v>
      </c>
      <c r="X278" s="26">
        <f t="shared" si="336"/>
        <v>0</v>
      </c>
      <c r="Y278" s="18" t="str">
        <f t="shared" si="296"/>
        <v>李希</v>
      </c>
      <c r="Z278" s="26">
        <f t="shared" si="337"/>
        <v>0</v>
      </c>
      <c r="AA278" s="18" t="str">
        <f t="shared" si="297"/>
        <v>达娃央初</v>
      </c>
      <c r="AB278" s="26">
        <f t="shared" si="354"/>
        <v>0</v>
      </c>
      <c r="AC278" s="18" t="str">
        <f t="shared" si="298"/>
        <v>兰阿布</v>
      </c>
      <c r="AD278" s="26">
        <f t="shared" si="355"/>
        <v>0</v>
      </c>
      <c r="AE278" s="18" t="str">
        <f t="shared" si="299"/>
        <v>陈文惠</v>
      </c>
      <c r="AF278" s="26">
        <f t="shared" si="356"/>
        <v>0</v>
      </c>
      <c r="AG278" s="18" t="str">
        <f t="shared" si="300"/>
        <v>卢祥</v>
      </c>
      <c r="AH278" s="26">
        <f t="shared" si="357"/>
        <v>0</v>
      </c>
      <c r="AI278" s="18" t="str">
        <f t="shared" si="301"/>
        <v>6</v>
      </c>
      <c r="AJ278" s="18" t="str">
        <f t="shared" si="302"/>
        <v>阙丽萍</v>
      </c>
      <c r="AK278" s="26">
        <f t="shared" si="338"/>
        <v>0</v>
      </c>
      <c r="AL278" s="18" t="str">
        <f t="shared" si="303"/>
        <v>李希</v>
      </c>
      <c r="AM278" s="26">
        <f t="shared" si="339"/>
        <v>0</v>
      </c>
      <c r="AN278" s="18" t="str">
        <f t="shared" si="304"/>
        <v>达娃央初</v>
      </c>
      <c r="AO278" s="26">
        <f t="shared" si="358"/>
        <v>0</v>
      </c>
      <c r="AP278" s="18" t="str">
        <f t="shared" si="305"/>
        <v>兰阿布</v>
      </c>
      <c r="AQ278" s="26">
        <f t="shared" si="359"/>
        <v>0</v>
      </c>
      <c r="AR278" s="18" t="str">
        <f t="shared" si="306"/>
        <v>陈文惠</v>
      </c>
      <c r="AS278" s="26">
        <f t="shared" si="360"/>
        <v>0</v>
      </c>
      <c r="AT278" s="18" t="str">
        <f t="shared" si="307"/>
        <v>卢祥</v>
      </c>
      <c r="AU278" s="26">
        <f t="shared" si="361"/>
        <v>0</v>
      </c>
      <c r="AV278" s="18" t="str">
        <f t="shared" si="308"/>
        <v>6</v>
      </c>
      <c r="AW278" s="18" t="str">
        <f t="shared" si="309"/>
        <v>阙丽萍</v>
      </c>
      <c r="AX278" s="26">
        <f t="shared" si="340"/>
        <v>0</v>
      </c>
      <c r="AY278" s="18" t="str">
        <f t="shared" si="310"/>
        <v>李希</v>
      </c>
      <c r="AZ278" s="26">
        <f t="shared" si="370"/>
        <v>0</v>
      </c>
      <c r="BA278" s="18" t="str">
        <f t="shared" si="311"/>
        <v>谢斌</v>
      </c>
      <c r="BB278" s="26">
        <f t="shared" si="362"/>
        <v>0</v>
      </c>
      <c r="BC278" s="18" t="str">
        <f t="shared" si="312"/>
        <v>高贵勇</v>
      </c>
      <c r="BD278" s="26">
        <f t="shared" si="363"/>
        <v>0</v>
      </c>
      <c r="BE278" s="18" t="str">
        <f t="shared" si="313"/>
        <v>陈文惠</v>
      </c>
      <c r="BF278" s="26">
        <f t="shared" si="364"/>
        <v>0</v>
      </c>
      <c r="BG278" s="18" t="str">
        <f t="shared" si="314"/>
        <v>卢祥</v>
      </c>
      <c r="BH278" s="26">
        <f t="shared" si="365"/>
        <v>0</v>
      </c>
      <c r="BI278" s="18">
        <f t="shared" si="315"/>
        <v>6</v>
      </c>
      <c r="BJ278" s="18" t="str">
        <f t="shared" si="316"/>
        <v>阙丽萍</v>
      </c>
      <c r="BK278" s="26">
        <f t="shared" si="341"/>
        <v>0</v>
      </c>
      <c r="BL278" s="18" t="str">
        <f t="shared" si="317"/>
        <v>李希</v>
      </c>
      <c r="BM278" s="26">
        <f t="shared" si="371"/>
        <v>0</v>
      </c>
      <c r="BN278" s="18" t="str">
        <f t="shared" si="318"/>
        <v>达娃央初</v>
      </c>
      <c r="BO278" s="26">
        <f t="shared" si="366"/>
        <v>0</v>
      </c>
      <c r="BP278" s="18" t="str">
        <f t="shared" si="319"/>
        <v>高贵勇</v>
      </c>
      <c r="BQ278" s="26">
        <f t="shared" si="367"/>
        <v>0</v>
      </c>
      <c r="BR278" s="18" t="str">
        <f t="shared" si="320"/>
        <v>陈文惠</v>
      </c>
      <c r="BS278" s="26">
        <f t="shared" si="368"/>
        <v>0</v>
      </c>
      <c r="BT278" s="18" t="str">
        <f t="shared" si="321"/>
        <v>卢祥</v>
      </c>
      <c r="BU278" s="26">
        <f t="shared" si="369"/>
        <v>0</v>
      </c>
      <c r="BV278" s="18">
        <f t="shared" si="322"/>
        <v>6</v>
      </c>
      <c r="BW278" s="18" t="str">
        <f t="shared" si="323"/>
        <v>阙丽萍</v>
      </c>
      <c r="BX278" s="26">
        <f t="shared" si="342"/>
        <v>0</v>
      </c>
      <c r="BY278" s="18" t="str">
        <f t="shared" si="324"/>
        <v>李希</v>
      </c>
      <c r="BZ278" s="26">
        <f t="shared" si="343"/>
        <v>0</v>
      </c>
      <c r="CA278" s="18" t="str">
        <f t="shared" si="325"/>
        <v>兰卡布尺</v>
      </c>
      <c r="CB278" s="26">
        <f t="shared" si="344"/>
        <v>0</v>
      </c>
      <c r="CC278" s="18" t="str">
        <f t="shared" si="326"/>
        <v>高贵勇</v>
      </c>
      <c r="CD278" s="26">
        <f t="shared" si="345"/>
        <v>0</v>
      </c>
      <c r="CE278" s="18" t="str">
        <f t="shared" si="327"/>
        <v>陈文惠</v>
      </c>
      <c r="CF278" s="26">
        <f t="shared" si="346"/>
        <v>0</v>
      </c>
      <c r="CG278" s="18" t="str">
        <f t="shared" si="328"/>
        <v>杨建</v>
      </c>
      <c r="CH278" s="26">
        <f t="shared" si="347"/>
        <v>0</v>
      </c>
      <c r="CI278" s="18">
        <f t="shared" si="329"/>
        <v>6</v>
      </c>
      <c r="CJ278" s="18" t="str">
        <f t="shared" si="330"/>
        <v>阙丽萍</v>
      </c>
      <c r="CK278" s="26">
        <f t="shared" si="348"/>
        <v>0</v>
      </c>
      <c r="CL278" s="18" t="str">
        <f t="shared" si="331"/>
        <v>李希</v>
      </c>
      <c r="CM278" s="26">
        <f t="shared" si="349"/>
        <v>0</v>
      </c>
      <c r="CN278" s="18" t="str">
        <f t="shared" si="332"/>
        <v>兰卡布尺</v>
      </c>
      <c r="CO278" s="26">
        <f t="shared" si="350"/>
        <v>0</v>
      </c>
      <c r="CP278" s="18" t="str">
        <f t="shared" si="333"/>
        <v>高贵勇</v>
      </c>
      <c r="CQ278" s="26">
        <f t="shared" si="351"/>
        <v>0</v>
      </c>
      <c r="CR278" s="18" t="str">
        <f t="shared" si="334"/>
        <v>杨建</v>
      </c>
      <c r="CS278" s="26">
        <f t="shared" si="352"/>
        <v>0</v>
      </c>
      <c r="CT278" s="18" t="str">
        <f t="shared" si="335"/>
        <v>杨建</v>
      </c>
      <c r="CU278" s="26">
        <f t="shared" si="353"/>
        <v>0</v>
      </c>
    </row>
    <row r="279" spans="1:99" s="2" customFormat="1" ht="15.75">
      <c r="A279" s="42" t="s">
        <v>1000</v>
      </c>
      <c r="B279" s="40" t="s">
        <v>454</v>
      </c>
      <c r="C279" s="59" t="s">
        <v>44</v>
      </c>
      <c r="D279" s="9" t="s">
        <v>8</v>
      </c>
      <c r="E279" s="8" t="str">
        <f t="shared" si="283"/>
        <v/>
      </c>
      <c r="F279" s="9" t="str">
        <f t="shared" si="284"/>
        <v/>
      </c>
      <c r="G279" s="10" t="str">
        <f t="shared" si="285"/>
        <v/>
      </c>
      <c r="H279" s="10">
        <f t="shared" si="286"/>
        <v>82</v>
      </c>
      <c r="I279" s="10">
        <f t="shared" si="287"/>
        <v>55</v>
      </c>
      <c r="J279" s="10">
        <f t="shared" si="288"/>
        <v>59</v>
      </c>
      <c r="K279" s="16">
        <f t="shared" si="289"/>
        <v>57.5</v>
      </c>
      <c r="L279" s="10">
        <f t="shared" si="290"/>
        <v>58</v>
      </c>
      <c r="M279" s="10">
        <f t="shared" si="291"/>
        <v>53.5</v>
      </c>
      <c r="N279" s="10">
        <f t="shared" si="292"/>
        <v>365</v>
      </c>
      <c r="O279" s="17" t="str">
        <f t="shared" si="293"/>
        <v/>
      </c>
      <c r="P279" s="18">
        <f>IF($D279="理科",IF(AND($N279&gt;=分数线!$C$2,$H279&gt;=分数线!$D$2),36,IF($H279&gt;=分数线!$D$2,18,0)),IF($D279="文科",IF(AND($N279&gt;=分数线!$C$3,$H279&gt;=分数线!$D$3),36,IF($H279&gt;=分数线!$D$3,18,0))))</f>
        <v>0</v>
      </c>
      <c r="Q279" s="18">
        <f>IF($D279="理科",IF(AND($N279&gt;=分数线!$C$2,I279&gt;=分数线!$E$2),36,IF(I279&gt;=分数线!$E$2,18,0)),IF($D279="文科",IF(AND($N279&gt;=分数线!$C$3,I279&gt;=分数线!$E$3),36,IF(I279&gt;=分数线!$E$3,18,0))))</f>
        <v>0</v>
      </c>
      <c r="R279" s="18">
        <f>IF($D279="理科",IF(AND($N279&gt;=分数线!$C$2,J279&gt;=分数线!$F$2),36,IF(J279&gt;=分数线!$F$2,18,0)),IF($D279="文科",IF(AND($N279&gt;=分数线!$C$3,J279&gt;=分数线!$F$3),36,IF(J279&gt;=分数线!$F$3,18,0))))</f>
        <v>0</v>
      </c>
      <c r="S279" s="18">
        <f>IF($D279="理科",IF(AND($N279&gt;=分数线!$C$2,K279&gt;=分数线!$G$2),36,IF(K279&gt;=分数线!$G$2,18,0)),IF($D279="文科",IF(AND($N279&gt;=分数线!$C$3,K279&gt;=分数线!$G$3),36,IF(K279&gt;=分数线!$G$3,18,0))))</f>
        <v>18</v>
      </c>
      <c r="T279" s="18">
        <f>IF($D279="理科",IF(AND($N279&gt;=分数线!$C$2,L279&gt;=分数线!$H$2),36,IF(L279&gt;=分数线!$H$2,18,0)),IF($D279="文科",IF(AND($N279&gt;=分数线!$C$3,L279&gt;=分数线!$H$3),36,IF(L279&gt;=分数线!$H$3,18,0))))</f>
        <v>0</v>
      </c>
      <c r="U279" s="18">
        <f>IF($D279="理科",IF(AND($N279&gt;=分数线!$C$2,M279&gt;=分数线!$I$2),36,IF(M279&gt;=分数线!$I$2,18,0)),IF($D279="文科",IF(AND($N279&gt;=分数线!$C$3,M279&gt;=分数线!$I$3),36,IF(M279&gt;=分数线!$I$3,18,0))))</f>
        <v>0</v>
      </c>
      <c r="V279" s="18">
        <f t="shared" si="294"/>
        <v>7</v>
      </c>
      <c r="W279" s="18" t="str">
        <f t="shared" si="295"/>
        <v>何苗</v>
      </c>
      <c r="X279" s="26">
        <f t="shared" si="336"/>
        <v>0</v>
      </c>
      <c r="Y279" s="18" t="str">
        <f t="shared" si="296"/>
        <v>杨周宇</v>
      </c>
      <c r="Z279" s="26">
        <f t="shared" si="337"/>
        <v>0</v>
      </c>
      <c r="AA279" s="18" t="str">
        <f t="shared" si="297"/>
        <v>胡昌燕</v>
      </c>
      <c r="AB279" s="26">
        <f t="shared" si="354"/>
        <v>0</v>
      </c>
      <c r="AC279" s="18" t="str">
        <f t="shared" si="298"/>
        <v>兰阿布</v>
      </c>
      <c r="AD279" s="26">
        <f t="shared" si="355"/>
        <v>1.8</v>
      </c>
      <c r="AE279" s="18" t="str">
        <f t="shared" si="299"/>
        <v>李荣鑫</v>
      </c>
      <c r="AF279" s="26">
        <f t="shared" si="356"/>
        <v>0</v>
      </c>
      <c r="AG279" s="18" t="str">
        <f t="shared" si="300"/>
        <v>辜英琼</v>
      </c>
      <c r="AH279" s="26">
        <f t="shared" si="357"/>
        <v>0</v>
      </c>
      <c r="AI279" s="18" t="str">
        <f t="shared" si="301"/>
        <v>7</v>
      </c>
      <c r="AJ279" s="18" t="str">
        <f t="shared" si="302"/>
        <v>何苗</v>
      </c>
      <c r="AK279" s="26">
        <f t="shared" si="338"/>
        <v>0</v>
      </c>
      <c r="AL279" s="18" t="str">
        <f t="shared" si="303"/>
        <v>杨周宇</v>
      </c>
      <c r="AM279" s="26">
        <f t="shared" si="339"/>
        <v>0</v>
      </c>
      <c r="AN279" s="18" t="str">
        <f t="shared" si="304"/>
        <v>胡昌燕</v>
      </c>
      <c r="AO279" s="26">
        <f t="shared" si="358"/>
        <v>0</v>
      </c>
      <c r="AP279" s="18" t="str">
        <f t="shared" si="305"/>
        <v>兰阿布</v>
      </c>
      <c r="AQ279" s="26">
        <f t="shared" si="359"/>
        <v>1.8</v>
      </c>
      <c r="AR279" s="18" t="str">
        <f t="shared" si="306"/>
        <v>李荣鑫</v>
      </c>
      <c r="AS279" s="26">
        <f t="shared" si="360"/>
        <v>0</v>
      </c>
      <c r="AT279" s="18" t="str">
        <f t="shared" si="307"/>
        <v>辜英琼</v>
      </c>
      <c r="AU279" s="26">
        <f t="shared" si="361"/>
        <v>0</v>
      </c>
      <c r="AV279" s="18" t="str">
        <f t="shared" si="308"/>
        <v>7</v>
      </c>
      <c r="AW279" s="18" t="str">
        <f t="shared" si="309"/>
        <v>何光红</v>
      </c>
      <c r="AX279" s="26">
        <f t="shared" si="340"/>
        <v>0</v>
      </c>
      <c r="AY279" s="18" t="str">
        <f t="shared" si="310"/>
        <v>徐万雄</v>
      </c>
      <c r="AZ279" s="26">
        <f t="shared" si="370"/>
        <v>0</v>
      </c>
      <c r="BA279" s="18" t="str">
        <f t="shared" si="311"/>
        <v>胡昌燕</v>
      </c>
      <c r="BB279" s="26">
        <f t="shared" si="362"/>
        <v>0</v>
      </c>
      <c r="BC279" s="18" t="str">
        <f t="shared" si="312"/>
        <v>兰阿布</v>
      </c>
      <c r="BD279" s="26">
        <f t="shared" si="363"/>
        <v>2.7</v>
      </c>
      <c r="BE279" s="18" t="str">
        <f t="shared" si="313"/>
        <v>刘跃军</v>
      </c>
      <c r="BF279" s="26">
        <f t="shared" si="364"/>
        <v>0</v>
      </c>
      <c r="BG279" s="18" t="str">
        <f t="shared" si="314"/>
        <v>杨建</v>
      </c>
      <c r="BH279" s="26">
        <f t="shared" si="365"/>
        <v>0</v>
      </c>
      <c r="BI279" s="18">
        <f t="shared" si="315"/>
        <v>7</v>
      </c>
      <c r="BJ279" s="18" t="str">
        <f t="shared" si="316"/>
        <v>何光红</v>
      </c>
      <c r="BK279" s="26">
        <f t="shared" si="341"/>
        <v>0</v>
      </c>
      <c r="BL279" s="18" t="str">
        <f t="shared" si="317"/>
        <v>徐万雄</v>
      </c>
      <c r="BM279" s="26">
        <f t="shared" si="371"/>
        <v>0</v>
      </c>
      <c r="BN279" s="18" t="str">
        <f t="shared" si="318"/>
        <v>胡昌燕</v>
      </c>
      <c r="BO279" s="26">
        <f t="shared" si="366"/>
        <v>0</v>
      </c>
      <c r="BP279" s="18" t="str">
        <f t="shared" si="319"/>
        <v>兰阿布</v>
      </c>
      <c r="BQ279" s="26">
        <f t="shared" si="367"/>
        <v>2.7</v>
      </c>
      <c r="BR279" s="18" t="str">
        <f t="shared" si="320"/>
        <v>刘跃军</v>
      </c>
      <c r="BS279" s="26">
        <f t="shared" si="368"/>
        <v>0</v>
      </c>
      <c r="BT279" s="18" t="str">
        <f t="shared" si="321"/>
        <v>杨建</v>
      </c>
      <c r="BU279" s="26">
        <f t="shared" si="369"/>
        <v>0</v>
      </c>
      <c r="BV279" s="18">
        <f t="shared" si="322"/>
        <v>7</v>
      </c>
      <c r="BW279" s="18" t="str">
        <f t="shared" si="323"/>
        <v>何光红</v>
      </c>
      <c r="BX279" s="26">
        <f t="shared" si="342"/>
        <v>0</v>
      </c>
      <c r="BY279" s="18" t="str">
        <f t="shared" si="324"/>
        <v>潘勇</v>
      </c>
      <c r="BZ279" s="26">
        <f t="shared" si="343"/>
        <v>0</v>
      </c>
      <c r="CA279" s="18" t="str">
        <f t="shared" si="325"/>
        <v>胡昌燕</v>
      </c>
      <c r="CB279" s="26">
        <f t="shared" si="344"/>
        <v>0</v>
      </c>
      <c r="CC279" s="18" t="str">
        <f t="shared" si="326"/>
        <v>兰阿布</v>
      </c>
      <c r="CD279" s="26">
        <f t="shared" si="345"/>
        <v>4.5</v>
      </c>
      <c r="CE279" s="18" t="str">
        <f t="shared" si="327"/>
        <v>刘厚江</v>
      </c>
      <c r="CF279" s="26">
        <f t="shared" si="346"/>
        <v>0</v>
      </c>
      <c r="CG279" s="18" t="str">
        <f t="shared" si="328"/>
        <v>杨建</v>
      </c>
      <c r="CH279" s="26">
        <f t="shared" si="347"/>
        <v>0</v>
      </c>
      <c r="CI279" s="18">
        <f t="shared" si="329"/>
        <v>7</v>
      </c>
      <c r="CJ279" s="18" t="str">
        <f t="shared" si="330"/>
        <v>何光红</v>
      </c>
      <c r="CK279" s="26">
        <f t="shared" si="348"/>
        <v>0</v>
      </c>
      <c r="CL279" s="18" t="str">
        <f t="shared" si="331"/>
        <v>潘勇</v>
      </c>
      <c r="CM279" s="26">
        <f t="shared" si="349"/>
        <v>0</v>
      </c>
      <c r="CN279" s="18" t="str">
        <f t="shared" si="332"/>
        <v>胡昌燕</v>
      </c>
      <c r="CO279" s="26">
        <f t="shared" si="350"/>
        <v>0</v>
      </c>
      <c r="CP279" s="18" t="str">
        <f t="shared" si="333"/>
        <v>兰阿布</v>
      </c>
      <c r="CQ279" s="26">
        <f t="shared" si="351"/>
        <v>4.5</v>
      </c>
      <c r="CR279" s="18" t="str">
        <f t="shared" si="334"/>
        <v>刘厚江</v>
      </c>
      <c r="CS279" s="26">
        <f t="shared" si="352"/>
        <v>0</v>
      </c>
      <c r="CT279" s="18" t="str">
        <f t="shared" si="335"/>
        <v>杨建</v>
      </c>
      <c r="CU279" s="26">
        <f t="shared" si="353"/>
        <v>0</v>
      </c>
    </row>
    <row r="280" spans="1:99" s="2" customFormat="1" ht="15.75">
      <c r="A280" s="42" t="s">
        <v>1001</v>
      </c>
      <c r="B280" s="40" t="s">
        <v>455</v>
      </c>
      <c r="C280" s="59" t="s">
        <v>44</v>
      </c>
      <c r="D280" s="9" t="s">
        <v>8</v>
      </c>
      <c r="E280" s="8" t="str">
        <f t="shared" si="283"/>
        <v/>
      </c>
      <c r="F280" s="9">
        <f t="shared" si="284"/>
        <v>1</v>
      </c>
      <c r="G280" s="10" t="str">
        <f t="shared" si="285"/>
        <v/>
      </c>
      <c r="H280" s="10">
        <f t="shared" si="286"/>
        <v>104</v>
      </c>
      <c r="I280" s="10">
        <f t="shared" si="287"/>
        <v>45</v>
      </c>
      <c r="J280" s="10">
        <f t="shared" si="288"/>
        <v>73</v>
      </c>
      <c r="K280" s="16">
        <f t="shared" si="289"/>
        <v>15</v>
      </c>
      <c r="L280" s="10">
        <f t="shared" si="290"/>
        <v>62.5</v>
      </c>
      <c r="M280" s="10">
        <f t="shared" si="291"/>
        <v>63</v>
      </c>
      <c r="N280" s="10">
        <f t="shared" si="292"/>
        <v>363</v>
      </c>
      <c r="O280" s="17" t="str">
        <f t="shared" si="293"/>
        <v/>
      </c>
      <c r="P280" s="18">
        <f>IF($D280="理科",IF(AND($N280&gt;=分数线!$C$2,$H280&gt;=分数线!$D$2),36,IF($H280&gt;=分数线!$D$2,18,0)),IF($D280="文科",IF(AND($N280&gt;=分数线!$C$3,$H280&gt;=分数线!$D$3),36,IF($H280&gt;=分数线!$D$3,18,0))))</f>
        <v>18</v>
      </c>
      <c r="Q280" s="18">
        <f>IF($D280="理科",IF(AND($N280&gt;=分数线!$C$2,I280&gt;=分数线!$E$2),36,IF(I280&gt;=分数线!$E$2,18,0)),IF($D280="文科",IF(AND($N280&gt;=分数线!$C$3,I280&gt;=分数线!$E$3),36,IF(I280&gt;=分数线!$E$3,18,0))))</f>
        <v>0</v>
      </c>
      <c r="R280" s="18">
        <f>IF($D280="理科",IF(AND($N280&gt;=分数线!$C$2,J280&gt;=分数线!$F$2),36,IF(J280&gt;=分数线!$F$2,18,0)),IF($D280="文科",IF(AND($N280&gt;=分数线!$C$3,J280&gt;=分数线!$F$3),36,IF(J280&gt;=分数线!$F$3,18,0))))</f>
        <v>0</v>
      </c>
      <c r="S280" s="18">
        <f>IF($D280="理科",IF(AND($N280&gt;=分数线!$C$2,K280&gt;=分数线!$G$2),36,IF(K280&gt;=分数线!$G$2,18,0)),IF($D280="文科",IF(AND($N280&gt;=分数线!$C$3,K280&gt;=分数线!$G$3),36,IF(K280&gt;=分数线!$G$3,18,0))))</f>
        <v>0</v>
      </c>
      <c r="T280" s="18">
        <f>IF($D280="理科",IF(AND($N280&gt;=分数线!$C$2,L280&gt;=分数线!$H$2),36,IF(L280&gt;=分数线!$H$2,18,0)),IF($D280="文科",IF(AND($N280&gt;=分数线!$C$3,L280&gt;=分数线!$H$3),36,IF(L280&gt;=分数线!$H$3,18,0))))</f>
        <v>18</v>
      </c>
      <c r="U280" s="18">
        <f>IF($D280="理科",IF(AND($N280&gt;=分数线!$C$2,M280&gt;=分数线!$I$2),36,IF(M280&gt;=分数线!$I$2,18,0)),IF($D280="文科",IF(AND($N280&gt;=分数线!$C$3,M280&gt;=分数线!$I$3),36,IF(M280&gt;=分数线!$I$3,18,0))))</f>
        <v>0</v>
      </c>
      <c r="V280" s="18">
        <f t="shared" si="294"/>
        <v>2</v>
      </c>
      <c r="W280" s="18" t="str">
        <f t="shared" si="295"/>
        <v>阙丽萍</v>
      </c>
      <c r="X280" s="26">
        <f t="shared" si="336"/>
        <v>1.8</v>
      </c>
      <c r="Y280" s="18" t="str">
        <f t="shared" si="296"/>
        <v>李乔军</v>
      </c>
      <c r="Z280" s="26">
        <f t="shared" si="337"/>
        <v>0</v>
      </c>
      <c r="AA280" s="18" t="str">
        <f t="shared" si="297"/>
        <v>赵顺诚</v>
      </c>
      <c r="AB280" s="26">
        <f t="shared" si="354"/>
        <v>0</v>
      </c>
      <c r="AC280" s="18" t="str">
        <f t="shared" si="298"/>
        <v>王志强</v>
      </c>
      <c r="AD280" s="26">
        <f t="shared" si="355"/>
        <v>0</v>
      </c>
      <c r="AE280" s="18" t="str">
        <f t="shared" si="299"/>
        <v>郑富全</v>
      </c>
      <c r="AF280" s="26">
        <f t="shared" si="356"/>
        <v>1.8</v>
      </c>
      <c r="AG280" s="18" t="str">
        <f t="shared" si="300"/>
        <v>卢祥</v>
      </c>
      <c r="AH280" s="26">
        <f t="shared" si="357"/>
        <v>0</v>
      </c>
      <c r="AI280" s="18" t="str">
        <f t="shared" si="301"/>
        <v>9</v>
      </c>
      <c r="AJ280" s="18" t="str">
        <f t="shared" si="302"/>
        <v>张玉婷</v>
      </c>
      <c r="AK280" s="26">
        <f t="shared" si="338"/>
        <v>1.8</v>
      </c>
      <c r="AL280" s="18" t="str">
        <f t="shared" si="303"/>
        <v>周军</v>
      </c>
      <c r="AM280" s="26">
        <f t="shared" si="339"/>
        <v>0</v>
      </c>
      <c r="AN280" s="18" t="str">
        <f t="shared" si="304"/>
        <v>程长寿</v>
      </c>
      <c r="AO280" s="26">
        <f t="shared" si="358"/>
        <v>0</v>
      </c>
      <c r="AP280" s="18" t="str">
        <f t="shared" si="305"/>
        <v>王志强</v>
      </c>
      <c r="AQ280" s="26">
        <f t="shared" si="359"/>
        <v>0</v>
      </c>
      <c r="AR280" s="18" t="str">
        <f t="shared" si="306"/>
        <v>郑富全</v>
      </c>
      <c r="AS280" s="26">
        <f t="shared" si="360"/>
        <v>1.8</v>
      </c>
      <c r="AT280" s="18" t="str">
        <f t="shared" si="307"/>
        <v>卢祥</v>
      </c>
      <c r="AU280" s="26">
        <f t="shared" si="361"/>
        <v>0</v>
      </c>
      <c r="AV280" s="18" t="str">
        <f t="shared" si="308"/>
        <v>9</v>
      </c>
      <c r="AW280" s="18" t="str">
        <f t="shared" si="309"/>
        <v>张玉婷</v>
      </c>
      <c r="AX280" s="26">
        <f t="shared" si="340"/>
        <v>2.6999999999999997</v>
      </c>
      <c r="AY280" s="18" t="str">
        <f t="shared" si="310"/>
        <v>周军</v>
      </c>
      <c r="AZ280" s="26">
        <f t="shared" si="370"/>
        <v>0</v>
      </c>
      <c r="BA280" s="18" t="str">
        <f t="shared" si="311"/>
        <v>廖云虹</v>
      </c>
      <c r="BB280" s="26">
        <f t="shared" si="362"/>
        <v>0</v>
      </c>
      <c r="BC280" s="18" t="str">
        <f t="shared" si="312"/>
        <v>郑永朝</v>
      </c>
      <c r="BD280" s="26">
        <f t="shared" si="363"/>
        <v>0</v>
      </c>
      <c r="BE280" s="18" t="str">
        <f t="shared" si="313"/>
        <v>郑富全</v>
      </c>
      <c r="BF280" s="26">
        <f t="shared" si="364"/>
        <v>2.7</v>
      </c>
      <c r="BG280" s="18" t="str">
        <f t="shared" si="314"/>
        <v>卢祥</v>
      </c>
      <c r="BH280" s="26">
        <f t="shared" si="365"/>
        <v>0</v>
      </c>
      <c r="BI280" s="18">
        <f t="shared" si="315"/>
        <v>9</v>
      </c>
      <c r="BJ280" s="18" t="str">
        <f t="shared" si="316"/>
        <v>张玉婷</v>
      </c>
      <c r="BK280" s="26">
        <f t="shared" si="341"/>
        <v>2.6999999999999997</v>
      </c>
      <c r="BL280" s="18" t="str">
        <f t="shared" si="317"/>
        <v>黄金华</v>
      </c>
      <c r="BM280" s="26">
        <f t="shared" si="371"/>
        <v>0</v>
      </c>
      <c r="BN280" s="18" t="str">
        <f t="shared" si="318"/>
        <v>廖云虹</v>
      </c>
      <c r="BO280" s="26">
        <f t="shared" si="366"/>
        <v>0</v>
      </c>
      <c r="BP280" s="18" t="str">
        <f t="shared" si="319"/>
        <v>王玉强</v>
      </c>
      <c r="BQ280" s="26">
        <f t="shared" si="367"/>
        <v>0</v>
      </c>
      <c r="BR280" s="18" t="str">
        <f t="shared" si="320"/>
        <v>郑富全</v>
      </c>
      <c r="BS280" s="26">
        <f t="shared" si="368"/>
        <v>2.7</v>
      </c>
      <c r="BT280" s="18" t="str">
        <f t="shared" si="321"/>
        <v>卢祥</v>
      </c>
      <c r="BU280" s="26">
        <f t="shared" si="369"/>
        <v>0</v>
      </c>
      <c r="BV280" s="18">
        <f t="shared" si="322"/>
        <v>9</v>
      </c>
      <c r="BW280" s="18" t="str">
        <f t="shared" si="323"/>
        <v>张玉婷</v>
      </c>
      <c r="BX280" s="26">
        <f t="shared" si="342"/>
        <v>4.5</v>
      </c>
      <c r="BY280" s="18" t="str">
        <f t="shared" si="324"/>
        <v>黄金华</v>
      </c>
      <c r="BZ280" s="26">
        <f t="shared" si="343"/>
        <v>0</v>
      </c>
      <c r="CA280" s="18" t="str">
        <f t="shared" si="325"/>
        <v>廖云虹</v>
      </c>
      <c r="CB280" s="26">
        <f t="shared" si="344"/>
        <v>0</v>
      </c>
      <c r="CC280" s="18" t="str">
        <f t="shared" si="326"/>
        <v>高贵勇</v>
      </c>
      <c r="CD280" s="26">
        <f t="shared" si="345"/>
        <v>0</v>
      </c>
      <c r="CE280" s="18" t="str">
        <f t="shared" si="327"/>
        <v>刘厚江</v>
      </c>
      <c r="CF280" s="26">
        <f t="shared" si="346"/>
        <v>4.5</v>
      </c>
      <c r="CG280" s="18" t="str">
        <f t="shared" si="328"/>
        <v>卢祥</v>
      </c>
      <c r="CH280" s="26">
        <f t="shared" si="347"/>
        <v>0</v>
      </c>
      <c r="CI280" s="18">
        <f t="shared" si="329"/>
        <v>9</v>
      </c>
      <c r="CJ280" s="18" t="str">
        <f t="shared" si="330"/>
        <v>张玉婷</v>
      </c>
      <c r="CK280" s="26">
        <f t="shared" si="348"/>
        <v>4.5</v>
      </c>
      <c r="CL280" s="18" t="str">
        <f t="shared" si="331"/>
        <v>黄金华</v>
      </c>
      <c r="CM280" s="26">
        <f t="shared" si="349"/>
        <v>0</v>
      </c>
      <c r="CN280" s="18" t="str">
        <f t="shared" si="332"/>
        <v>廖云虹</v>
      </c>
      <c r="CO280" s="26">
        <f t="shared" si="350"/>
        <v>0</v>
      </c>
      <c r="CP280" s="18" t="str">
        <f t="shared" si="333"/>
        <v>高贵勇</v>
      </c>
      <c r="CQ280" s="26">
        <f t="shared" si="351"/>
        <v>0</v>
      </c>
      <c r="CR280" s="18" t="str">
        <f t="shared" si="334"/>
        <v>刘厚江</v>
      </c>
      <c r="CS280" s="26">
        <f t="shared" si="352"/>
        <v>4.5</v>
      </c>
      <c r="CT280" s="18" t="str">
        <f t="shared" si="335"/>
        <v>卢祥</v>
      </c>
      <c r="CU280" s="26">
        <f t="shared" si="353"/>
        <v>0</v>
      </c>
    </row>
    <row r="281" spans="1:99" s="2" customFormat="1" ht="15.75">
      <c r="A281" s="42" t="s">
        <v>1002</v>
      </c>
      <c r="B281" s="40" t="s">
        <v>456</v>
      </c>
      <c r="C281" s="59" t="s">
        <v>44</v>
      </c>
      <c r="D281" s="9" t="s">
        <v>8</v>
      </c>
      <c r="E281" s="8" t="str">
        <f t="shared" ref="E281:E344" si="372">IF((VLOOKUP(B281,basicdata,4,FALSE))=0,"",VLOOKUP(B281,basicdata,4,FALSE))</f>
        <v/>
      </c>
      <c r="F281" s="9" t="str">
        <f t="shared" ref="F281:F344" si="373">IF((VLOOKUP(B281,basicdata,5,FALSE))=0,"",VLOOKUP(B281,basicdata,5,FALSE))</f>
        <v/>
      </c>
      <c r="G281" s="10" t="str">
        <f t="shared" ref="G281:G344" si="374">IF((VLOOKUP(B281,basicdata,6,FALSE))=0,"",VLOOKUP(B281,basicdata,6,FALSE))</f>
        <v/>
      </c>
      <c r="H281" s="10">
        <f t="shared" ref="H281:H344" si="375">VLOOKUP(B281,basicdata,7,FALSE)</f>
        <v>103</v>
      </c>
      <c r="I281" s="10">
        <f t="shared" ref="I281:I344" si="376">VLOOKUP(B281,basicdata,8,FALSE)</f>
        <v>57</v>
      </c>
      <c r="J281" s="10">
        <f t="shared" ref="J281:J344" si="377">VLOOKUP(B281,basicdata,9,FALSE)</f>
        <v>71</v>
      </c>
      <c r="K281" s="16">
        <f t="shared" ref="K281:K344" si="378">VLOOKUP(B281,basicdata,10,FALSE)</f>
        <v>32</v>
      </c>
      <c r="L281" s="10">
        <f t="shared" ref="L281:L344" si="379">VLOOKUP(B281,basicdata,11,FALSE)</f>
        <v>36</v>
      </c>
      <c r="M281" s="10">
        <f t="shared" ref="M281:M344" si="380">VLOOKUP(B281,basicdata,12,FALSE)</f>
        <v>62.5</v>
      </c>
      <c r="N281" s="10">
        <f t="shared" ref="N281:N344" si="381">VLOOKUP(B281,basicdata,13,FALSE)</f>
        <v>362</v>
      </c>
      <c r="O281" s="17" t="str">
        <f t="shared" ref="O281:O344" si="382">IF((VLOOKUP(B281,basicdata,14,FALSE))=0,"",VLOOKUP(B281,basicdata,14,FALSE))</f>
        <v/>
      </c>
      <c r="P281" s="18">
        <f>IF($D281="理科",IF(AND($N281&gt;=分数线!$C$2,$H281&gt;=分数线!$D$2),36,IF($H281&gt;=分数线!$D$2,18,0)),IF($D281="文科",IF(AND($N281&gt;=分数线!$C$3,$H281&gt;=分数线!$D$3),36,IF($H281&gt;=分数线!$D$3,18,0))))</f>
        <v>18</v>
      </c>
      <c r="Q281" s="18">
        <f>IF($D281="理科",IF(AND($N281&gt;=分数线!$C$2,I281&gt;=分数线!$E$2),36,IF(I281&gt;=分数线!$E$2,18,0)),IF($D281="文科",IF(AND($N281&gt;=分数线!$C$3,I281&gt;=分数线!$E$3),36,IF(I281&gt;=分数线!$E$3,18,0))))</f>
        <v>0</v>
      </c>
      <c r="R281" s="18">
        <f>IF($D281="理科",IF(AND($N281&gt;=分数线!$C$2,J281&gt;=分数线!$F$2),36,IF(J281&gt;=分数线!$F$2,18,0)),IF($D281="文科",IF(AND($N281&gt;=分数线!$C$3,J281&gt;=分数线!$F$3),36,IF(J281&gt;=分数线!$F$3,18,0))))</f>
        <v>0</v>
      </c>
      <c r="S281" s="18">
        <f>IF($D281="理科",IF(AND($N281&gt;=分数线!$C$2,K281&gt;=分数线!$G$2),36,IF(K281&gt;=分数线!$G$2,18,0)),IF($D281="文科",IF(AND($N281&gt;=分数线!$C$3,K281&gt;=分数线!$G$3),36,IF(K281&gt;=分数线!$G$3,18,0))))</f>
        <v>0</v>
      </c>
      <c r="T281" s="18">
        <f>IF($D281="理科",IF(AND($N281&gt;=分数线!$C$2,L281&gt;=分数线!$H$2),36,IF(L281&gt;=分数线!$H$2,18,0)),IF($D281="文科",IF(AND($N281&gt;=分数线!$C$3,L281&gt;=分数线!$H$3),36,IF(L281&gt;=分数线!$H$3,18,0))))</f>
        <v>0</v>
      </c>
      <c r="U281" s="18">
        <f>IF($D281="理科",IF(AND($N281&gt;=分数线!$C$2,M281&gt;=分数线!$I$2),36,IF(M281&gt;=分数线!$I$2,18,0)),IF($D281="文科",IF(AND($N281&gt;=分数线!$C$3,M281&gt;=分数线!$I$3),36,IF(M281&gt;=分数线!$I$3,18,0))))</f>
        <v>0</v>
      </c>
      <c r="V281" s="18">
        <f t="shared" ref="V281:V344" si="383">VLOOKUP($B281,basicdata,19,FALSE)</f>
        <v>3</v>
      </c>
      <c r="W281" s="18" t="str">
        <f t="shared" ref="W281:W344" si="384">VLOOKUP($B281,basicdata,20,FALSE)</f>
        <v>朱霞</v>
      </c>
      <c r="X281" s="26">
        <f t="shared" si="336"/>
        <v>1.8</v>
      </c>
      <c r="Y281" s="18" t="str">
        <f t="shared" ref="Y281:Y344" si="385">VLOOKUP($B281,basicdata,22,FALSE)</f>
        <v>余玉红</v>
      </c>
      <c r="Z281" s="26">
        <f t="shared" si="337"/>
        <v>0</v>
      </c>
      <c r="AA281" s="18" t="str">
        <f t="shared" ref="AA281:AA344" si="386">VLOOKUP($B281,basicdata,24,FALSE)</f>
        <v>邵晖</v>
      </c>
      <c r="AB281" s="26">
        <f t="shared" si="354"/>
        <v>0</v>
      </c>
      <c r="AC281" s="18" t="str">
        <f t="shared" ref="AC281:AC344" si="387">VLOOKUP($B281,basicdata,26,FALSE)</f>
        <v>兰阿布</v>
      </c>
      <c r="AD281" s="26">
        <f t="shared" si="355"/>
        <v>0</v>
      </c>
      <c r="AE281" s="18" t="str">
        <f t="shared" ref="AE281:AE344" si="388">VLOOKUP($B281,basicdata,28,FALSE)</f>
        <v>李荣鑫</v>
      </c>
      <c r="AF281" s="26">
        <f t="shared" si="356"/>
        <v>0</v>
      </c>
      <c r="AG281" s="18" t="str">
        <f t="shared" ref="AG281:AG344" si="389">VLOOKUP($B281,basicdata,30,FALSE)</f>
        <v>辜英琼</v>
      </c>
      <c r="AH281" s="26">
        <f t="shared" si="357"/>
        <v>0</v>
      </c>
      <c r="AI281" s="18" t="str">
        <f t="shared" ref="AI281:AI344" si="390">VLOOKUP($B281,basicdata,32,FALSE)</f>
        <v>7</v>
      </c>
      <c r="AJ281" s="18" t="str">
        <f t="shared" ref="AJ281:AJ344" si="391">VLOOKUP($B281,basicdata,33,FALSE)</f>
        <v>何苗</v>
      </c>
      <c r="AK281" s="26">
        <f t="shared" si="338"/>
        <v>1.8</v>
      </c>
      <c r="AL281" s="18" t="str">
        <f t="shared" ref="AL281:AL344" si="392">VLOOKUP($B281,basicdata,35,FALSE)</f>
        <v>杨周宇</v>
      </c>
      <c r="AM281" s="26">
        <f t="shared" si="339"/>
        <v>0</v>
      </c>
      <c r="AN281" s="18" t="str">
        <f t="shared" ref="AN281:AN344" si="393">VLOOKUP($B281,basicdata,37,FALSE)</f>
        <v>胡昌燕</v>
      </c>
      <c r="AO281" s="26">
        <f t="shared" si="358"/>
        <v>0</v>
      </c>
      <c r="AP281" s="18" t="str">
        <f t="shared" ref="AP281:AP344" si="394">VLOOKUP($B281,basicdata,39,FALSE)</f>
        <v>兰阿布</v>
      </c>
      <c r="AQ281" s="26">
        <f t="shared" si="359"/>
        <v>0</v>
      </c>
      <c r="AR281" s="18" t="str">
        <f t="shared" ref="AR281:AR344" si="395">VLOOKUP($B281,basicdata,41,FALSE)</f>
        <v>李荣鑫</v>
      </c>
      <c r="AS281" s="26">
        <f t="shared" si="360"/>
        <v>0</v>
      </c>
      <c r="AT281" s="18" t="str">
        <f t="shared" ref="AT281:AT344" si="396">VLOOKUP($B281,basicdata,43,FALSE)</f>
        <v>辜英琼</v>
      </c>
      <c r="AU281" s="26">
        <f t="shared" si="361"/>
        <v>0</v>
      </c>
      <c r="AV281" s="18" t="str">
        <f t="shared" ref="AV281:AV344" si="397">VLOOKUP($B281,basicdata,45,FALSE)</f>
        <v>7</v>
      </c>
      <c r="AW281" s="18" t="str">
        <f t="shared" ref="AW281:AW344" si="398">VLOOKUP($B281,basicdata,46,FALSE)</f>
        <v>何光红</v>
      </c>
      <c r="AX281" s="26">
        <f t="shared" si="340"/>
        <v>2.6999999999999997</v>
      </c>
      <c r="AY281" s="18" t="str">
        <f t="shared" ref="AY281:AY344" si="399">VLOOKUP($B281,basicdata,48,FALSE)</f>
        <v>徐万雄</v>
      </c>
      <c r="AZ281" s="26">
        <f t="shared" si="370"/>
        <v>0</v>
      </c>
      <c r="BA281" s="18" t="str">
        <f t="shared" ref="BA281:BA344" si="400">VLOOKUP($B281,basicdata,50,FALSE)</f>
        <v>胡昌燕</v>
      </c>
      <c r="BB281" s="26">
        <f t="shared" si="362"/>
        <v>0</v>
      </c>
      <c r="BC281" s="18" t="str">
        <f t="shared" ref="BC281:BC344" si="401">VLOOKUP($B281,basicdata,52,FALSE)</f>
        <v>兰阿布</v>
      </c>
      <c r="BD281" s="26">
        <f t="shared" si="363"/>
        <v>0</v>
      </c>
      <c r="BE281" s="18" t="str">
        <f t="shared" ref="BE281:BE344" si="402">VLOOKUP($B281,basicdata,54,FALSE)</f>
        <v>刘跃军</v>
      </c>
      <c r="BF281" s="26">
        <f t="shared" si="364"/>
        <v>0</v>
      </c>
      <c r="BG281" s="18" t="str">
        <f t="shared" ref="BG281:BG344" si="403">VLOOKUP($B281,basicdata,56,FALSE)</f>
        <v>杨建</v>
      </c>
      <c r="BH281" s="26">
        <f t="shared" si="365"/>
        <v>0</v>
      </c>
      <c r="BI281" s="18">
        <f t="shared" ref="BI281:BI344" si="404">VLOOKUP($B281,basicdata,58,FALSE)</f>
        <v>7</v>
      </c>
      <c r="BJ281" s="18" t="str">
        <f t="shared" ref="BJ281:BJ344" si="405">VLOOKUP($B281,basicdata,59,FALSE)</f>
        <v>何光红</v>
      </c>
      <c r="BK281" s="26">
        <f t="shared" si="341"/>
        <v>2.6999999999999997</v>
      </c>
      <c r="BL281" s="18" t="str">
        <f t="shared" ref="BL281:BL344" si="406">VLOOKUP($B281,basicdata,61,FALSE)</f>
        <v>徐万雄</v>
      </c>
      <c r="BM281" s="26">
        <f t="shared" si="371"/>
        <v>0</v>
      </c>
      <c r="BN281" s="18" t="str">
        <f t="shared" ref="BN281:BN344" si="407">VLOOKUP($B281,basicdata,63,FALSE)</f>
        <v>胡昌燕</v>
      </c>
      <c r="BO281" s="26">
        <f t="shared" si="366"/>
        <v>0</v>
      </c>
      <c r="BP281" s="18" t="str">
        <f t="shared" ref="BP281:BP344" si="408">VLOOKUP($B281,basicdata,65,FALSE)</f>
        <v>兰阿布</v>
      </c>
      <c r="BQ281" s="26">
        <f t="shared" si="367"/>
        <v>0</v>
      </c>
      <c r="BR281" s="18" t="str">
        <f t="shared" ref="BR281:BR344" si="409">VLOOKUP($B281,basicdata,67,FALSE)</f>
        <v>刘跃军</v>
      </c>
      <c r="BS281" s="26">
        <f t="shared" si="368"/>
        <v>0</v>
      </c>
      <c r="BT281" s="18" t="str">
        <f t="shared" ref="BT281:BT344" si="410">VLOOKUP($B281,basicdata,69,FALSE)</f>
        <v>杨建</v>
      </c>
      <c r="BU281" s="26">
        <f t="shared" si="369"/>
        <v>0</v>
      </c>
      <c r="BV281" s="18">
        <f t="shared" ref="BV281:BV344" si="411">VLOOKUP($B281,basicdata,71,FALSE)</f>
        <v>7</v>
      </c>
      <c r="BW281" s="18" t="str">
        <f t="shared" ref="BW281:BW344" si="412">VLOOKUP($B281,basicdata,72,FALSE)</f>
        <v>何光红</v>
      </c>
      <c r="BX281" s="26">
        <f t="shared" si="342"/>
        <v>4.5</v>
      </c>
      <c r="BY281" s="18" t="str">
        <f t="shared" ref="BY281:BY344" si="413">VLOOKUP($B281,basicdata,74,FALSE)</f>
        <v>潘勇</v>
      </c>
      <c r="BZ281" s="26">
        <f t="shared" si="343"/>
        <v>0</v>
      </c>
      <c r="CA281" s="18" t="str">
        <f t="shared" ref="CA281:CA344" si="414">VLOOKUP($B281,basicdata,76,FALSE)</f>
        <v>胡昌燕</v>
      </c>
      <c r="CB281" s="26">
        <f t="shared" si="344"/>
        <v>0</v>
      </c>
      <c r="CC281" s="18" t="str">
        <f t="shared" ref="CC281:CC344" si="415">VLOOKUP($B281,basicdata,78,FALSE)</f>
        <v>兰阿布</v>
      </c>
      <c r="CD281" s="26">
        <f t="shared" si="345"/>
        <v>0</v>
      </c>
      <c r="CE281" s="18" t="str">
        <f t="shared" ref="CE281:CE344" si="416">VLOOKUP($B281,basicdata,80,FALSE)</f>
        <v>刘厚江</v>
      </c>
      <c r="CF281" s="26">
        <f t="shared" si="346"/>
        <v>0</v>
      </c>
      <c r="CG281" s="18" t="str">
        <f t="shared" ref="CG281:CG344" si="417">VLOOKUP($B281,basicdata,82,FALSE)</f>
        <v>杨建</v>
      </c>
      <c r="CH281" s="26">
        <f t="shared" si="347"/>
        <v>0</v>
      </c>
      <c r="CI281" s="18">
        <f t="shared" ref="CI281:CI344" si="418">VLOOKUP($B281,basicdata,84,FALSE)</f>
        <v>7</v>
      </c>
      <c r="CJ281" s="18" t="str">
        <f t="shared" ref="CJ281:CJ344" si="419">VLOOKUP($B281,basicdata,85,FALSE)</f>
        <v>何光红</v>
      </c>
      <c r="CK281" s="26">
        <f t="shared" si="348"/>
        <v>4.5</v>
      </c>
      <c r="CL281" s="18" t="str">
        <f t="shared" ref="CL281:CL344" si="420">VLOOKUP($B281,basicdata,87,FALSE)</f>
        <v>潘勇</v>
      </c>
      <c r="CM281" s="26">
        <f t="shared" si="349"/>
        <v>0</v>
      </c>
      <c r="CN281" s="18" t="str">
        <f t="shared" ref="CN281:CN344" si="421">VLOOKUP($B281,basicdata,89,FALSE)</f>
        <v>胡昌燕</v>
      </c>
      <c r="CO281" s="26">
        <f t="shared" si="350"/>
        <v>0</v>
      </c>
      <c r="CP281" s="18" t="str">
        <f t="shared" ref="CP281:CP344" si="422">VLOOKUP($B281,basicdata,91,FALSE)</f>
        <v>兰阿布</v>
      </c>
      <c r="CQ281" s="26">
        <f t="shared" si="351"/>
        <v>0</v>
      </c>
      <c r="CR281" s="18" t="str">
        <f t="shared" ref="CR281:CR344" si="423">VLOOKUP($B281,basicdata,93,FALSE)</f>
        <v>刘厚江</v>
      </c>
      <c r="CS281" s="26">
        <f t="shared" si="352"/>
        <v>0</v>
      </c>
      <c r="CT281" s="18" t="str">
        <f t="shared" ref="CT281:CT344" si="424">VLOOKUP($B281,basicdata,95,FALSE)</f>
        <v>杨建</v>
      </c>
      <c r="CU281" s="26">
        <f t="shared" si="353"/>
        <v>0</v>
      </c>
    </row>
    <row r="282" spans="1:99" s="2" customFormat="1" ht="15.75">
      <c r="A282" s="42" t="s">
        <v>1003</v>
      </c>
      <c r="B282" s="40" t="s">
        <v>457</v>
      </c>
      <c r="C282" s="59" t="s">
        <v>44</v>
      </c>
      <c r="D282" s="9" t="s">
        <v>8</v>
      </c>
      <c r="E282" s="8" t="str">
        <f t="shared" si="372"/>
        <v/>
      </c>
      <c r="F282" s="9">
        <f t="shared" si="373"/>
        <v>0.2</v>
      </c>
      <c r="G282" s="10" t="str">
        <f t="shared" si="374"/>
        <v/>
      </c>
      <c r="H282" s="10">
        <f t="shared" si="375"/>
        <v>110</v>
      </c>
      <c r="I282" s="10">
        <f t="shared" si="376"/>
        <v>41</v>
      </c>
      <c r="J282" s="10">
        <f t="shared" si="377"/>
        <v>89</v>
      </c>
      <c r="K282" s="16">
        <f t="shared" si="378"/>
        <v>28</v>
      </c>
      <c r="L282" s="10">
        <f t="shared" si="379"/>
        <v>52</v>
      </c>
      <c r="M282" s="10">
        <f t="shared" si="380"/>
        <v>41</v>
      </c>
      <c r="N282" s="10">
        <f t="shared" si="381"/>
        <v>361</v>
      </c>
      <c r="O282" s="17" t="str">
        <f t="shared" si="382"/>
        <v/>
      </c>
      <c r="P282" s="18">
        <f>IF($D282="理科",IF(AND($N282&gt;=分数线!$C$2,$H282&gt;=分数线!$D$2),36,IF($H282&gt;=分数线!$D$2,18,0)),IF($D282="文科",IF(AND($N282&gt;=分数线!$C$3,$H282&gt;=分数线!$D$3),36,IF($H282&gt;=分数线!$D$3,18,0))))</f>
        <v>18</v>
      </c>
      <c r="Q282" s="18">
        <f>IF($D282="理科",IF(AND($N282&gt;=分数线!$C$2,I282&gt;=分数线!$E$2),36,IF(I282&gt;=分数线!$E$2,18,0)),IF($D282="文科",IF(AND($N282&gt;=分数线!$C$3,I282&gt;=分数线!$E$3),36,IF(I282&gt;=分数线!$E$3,18,0))))</f>
        <v>0</v>
      </c>
      <c r="R282" s="18">
        <f>IF($D282="理科",IF(AND($N282&gt;=分数线!$C$2,J282&gt;=分数线!$F$2),36,IF(J282&gt;=分数线!$F$2,18,0)),IF($D282="文科",IF(AND($N282&gt;=分数线!$C$3,J282&gt;=分数线!$F$3),36,IF(J282&gt;=分数线!$F$3,18,0))))</f>
        <v>0</v>
      </c>
      <c r="S282" s="18">
        <f>IF($D282="理科",IF(AND($N282&gt;=分数线!$C$2,K282&gt;=分数线!$G$2),36,IF(K282&gt;=分数线!$G$2,18,0)),IF($D282="文科",IF(AND($N282&gt;=分数线!$C$3,K282&gt;=分数线!$G$3),36,IF(K282&gt;=分数线!$G$3,18,0))))</f>
        <v>0</v>
      </c>
      <c r="T282" s="18">
        <f>IF($D282="理科",IF(AND($N282&gt;=分数线!$C$2,L282&gt;=分数线!$H$2),36,IF(L282&gt;=分数线!$H$2,18,0)),IF($D282="文科",IF(AND($N282&gt;=分数线!$C$3,L282&gt;=分数线!$H$3),36,IF(L282&gt;=分数线!$H$3,18,0))))</f>
        <v>0</v>
      </c>
      <c r="U282" s="18">
        <f>IF($D282="理科",IF(AND($N282&gt;=分数线!$C$2,M282&gt;=分数线!$I$2),36,IF(M282&gt;=分数线!$I$2,18,0)),IF($D282="文科",IF(AND($N282&gt;=分数线!$C$3,M282&gt;=分数线!$I$3),36,IF(M282&gt;=分数线!$I$3,18,0))))</f>
        <v>0</v>
      </c>
      <c r="V282" s="18">
        <f t="shared" si="383"/>
        <v>1</v>
      </c>
      <c r="W282" s="18" t="str">
        <f t="shared" si="384"/>
        <v>叶屏</v>
      </c>
      <c r="X282" s="26">
        <f t="shared" ref="X282:X345" si="425">IF(C282="应届",P282*0.1,IF(C282="往届","","NULL"))</f>
        <v>1.8</v>
      </c>
      <c r="Y282" s="18" t="str">
        <f t="shared" si="385"/>
        <v>余玉红</v>
      </c>
      <c r="Z282" s="26">
        <f t="shared" ref="Z282:Z345" si="426">IF($C282="应届",$Q282*0.1,IF($C282="往届","","NULL"))</f>
        <v>0</v>
      </c>
      <c r="AA282" s="18" t="str">
        <f t="shared" si="386"/>
        <v>胡昌燕</v>
      </c>
      <c r="AB282" s="26">
        <f t="shared" si="354"/>
        <v>0</v>
      </c>
      <c r="AC282" s="18" t="str">
        <f t="shared" si="387"/>
        <v>王志强</v>
      </c>
      <c r="AD282" s="26">
        <f t="shared" si="355"/>
        <v>0</v>
      </c>
      <c r="AE282" s="18" t="str">
        <f t="shared" si="388"/>
        <v>叶仁群</v>
      </c>
      <c r="AF282" s="26">
        <f t="shared" si="356"/>
        <v>0</v>
      </c>
      <c r="AG282" s="18" t="str">
        <f t="shared" si="389"/>
        <v>田友米</v>
      </c>
      <c r="AH282" s="26">
        <f t="shared" si="357"/>
        <v>0</v>
      </c>
      <c r="AI282" s="18" t="str">
        <f t="shared" si="390"/>
        <v>8</v>
      </c>
      <c r="AJ282" s="18" t="str">
        <f t="shared" si="391"/>
        <v>向美娟</v>
      </c>
      <c r="AK282" s="26">
        <f t="shared" ref="AK282:AK345" si="427">IF($C282="应届",$P282*0.1,IF($C282="往届","","NULL"))</f>
        <v>1.8</v>
      </c>
      <c r="AL282" s="18" t="str">
        <f t="shared" si="392"/>
        <v>胡付松</v>
      </c>
      <c r="AM282" s="26">
        <f t="shared" ref="AM282:AM345" si="428">IF($C282="应届",$Q282*0.1,IF($C282="往届","","NULL"))</f>
        <v>0</v>
      </c>
      <c r="AN282" s="18" t="str">
        <f t="shared" si="393"/>
        <v>聂艳梅</v>
      </c>
      <c r="AO282" s="26">
        <f t="shared" si="358"/>
        <v>0</v>
      </c>
      <c r="AP282" s="18" t="str">
        <f t="shared" si="394"/>
        <v>王志强</v>
      </c>
      <c r="AQ282" s="26">
        <f t="shared" si="359"/>
        <v>0</v>
      </c>
      <c r="AR282" s="18" t="str">
        <f t="shared" si="395"/>
        <v>叶仁群</v>
      </c>
      <c r="AS282" s="26">
        <f t="shared" si="360"/>
        <v>0</v>
      </c>
      <c r="AT282" s="18" t="str">
        <f t="shared" si="396"/>
        <v>田友米</v>
      </c>
      <c r="AU282" s="26">
        <f t="shared" si="361"/>
        <v>0</v>
      </c>
      <c r="AV282" s="18" t="str">
        <f t="shared" si="397"/>
        <v>8</v>
      </c>
      <c r="AW282" s="18" t="str">
        <f t="shared" si="398"/>
        <v>向美娟</v>
      </c>
      <c r="AX282" s="26">
        <f t="shared" ref="AX282:AX345" si="429">IF($C282="应届",$P282*0.15,IF($C282="往届","","NULL"))</f>
        <v>2.6999999999999997</v>
      </c>
      <c r="AY282" s="18" t="str">
        <f t="shared" si="399"/>
        <v>胡付松</v>
      </c>
      <c r="AZ282" s="26">
        <f t="shared" si="370"/>
        <v>0</v>
      </c>
      <c r="BA282" s="18" t="str">
        <f t="shared" si="400"/>
        <v>廖云虹</v>
      </c>
      <c r="BB282" s="26">
        <f t="shared" si="362"/>
        <v>0</v>
      </c>
      <c r="BC282" s="18" t="str">
        <f t="shared" si="401"/>
        <v>王玉强</v>
      </c>
      <c r="BD282" s="26">
        <f t="shared" si="363"/>
        <v>0</v>
      </c>
      <c r="BE282" s="18" t="str">
        <f t="shared" si="402"/>
        <v>叶仁群</v>
      </c>
      <c r="BF282" s="26">
        <f t="shared" si="364"/>
        <v>0</v>
      </c>
      <c r="BG282" s="18" t="str">
        <f t="shared" si="403"/>
        <v>田友米</v>
      </c>
      <c r="BH282" s="26">
        <f t="shared" si="365"/>
        <v>0</v>
      </c>
      <c r="BI282" s="18">
        <f t="shared" si="404"/>
        <v>8</v>
      </c>
      <c r="BJ282" s="18" t="str">
        <f t="shared" si="405"/>
        <v>向美娟</v>
      </c>
      <c r="BK282" s="26">
        <f t="shared" ref="BK282:BK345" si="430">IF($C282="应届",$P282*0.15,IF($C282="往届","","NULL"))</f>
        <v>2.6999999999999997</v>
      </c>
      <c r="BL282" s="18" t="str">
        <f t="shared" si="406"/>
        <v>胡付松</v>
      </c>
      <c r="BM282" s="26">
        <f t="shared" si="371"/>
        <v>0</v>
      </c>
      <c r="BN282" s="18" t="str">
        <f t="shared" si="407"/>
        <v>廖云虹</v>
      </c>
      <c r="BO282" s="26">
        <f t="shared" si="366"/>
        <v>0</v>
      </c>
      <c r="BP282" s="18" t="str">
        <f t="shared" si="408"/>
        <v>王玉强</v>
      </c>
      <c r="BQ282" s="26">
        <f t="shared" si="367"/>
        <v>0</v>
      </c>
      <c r="BR282" s="18" t="str">
        <f t="shared" si="409"/>
        <v>叶仁群</v>
      </c>
      <c r="BS282" s="26">
        <f t="shared" si="368"/>
        <v>0</v>
      </c>
      <c r="BT282" s="18" t="str">
        <f t="shared" si="410"/>
        <v>杨建</v>
      </c>
      <c r="BU282" s="26">
        <f t="shared" si="369"/>
        <v>0</v>
      </c>
      <c r="BV282" s="18">
        <f t="shared" si="411"/>
        <v>8</v>
      </c>
      <c r="BW282" s="18" t="str">
        <f t="shared" si="412"/>
        <v>向美娟</v>
      </c>
      <c r="BX282" s="26">
        <f t="shared" ref="BX282:BX345" si="431">IF($C282="应届",$P282*0.25,IF($C282="往届",$P282*0.5,"NULL"))</f>
        <v>4.5</v>
      </c>
      <c r="BY282" s="18" t="str">
        <f t="shared" si="413"/>
        <v>胡付松</v>
      </c>
      <c r="BZ282" s="26">
        <f t="shared" ref="BZ282:BZ345" si="432">IF($C282="应届",$Q282*0.25,IF($C282="往届",$Q282*0.5,"NULL"))</f>
        <v>0</v>
      </c>
      <c r="CA282" s="18" t="str">
        <f t="shared" si="414"/>
        <v>廖云虹</v>
      </c>
      <c r="CB282" s="26">
        <f t="shared" ref="CB282:CB345" si="433">IF($C282="应届",$R282*0.25,IF($C282="往届",$R282*0.5,"NULL"))</f>
        <v>0</v>
      </c>
      <c r="CC282" s="18" t="str">
        <f t="shared" si="415"/>
        <v>兰阿布</v>
      </c>
      <c r="CD282" s="26">
        <f t="shared" ref="CD282:CD345" si="434">IF($C282="应届",$S282*0.25,IF($C282="往届",$S282*0.5,"NULL"))</f>
        <v>0</v>
      </c>
      <c r="CE282" s="18" t="str">
        <f t="shared" si="416"/>
        <v>叶仁群</v>
      </c>
      <c r="CF282" s="26">
        <f t="shared" ref="CF282:CF345" si="435">IF($C282="应届",$T282*0.25,IF($C282="往届",$T282*0.5,"NULL"))</f>
        <v>0</v>
      </c>
      <c r="CG282" s="18" t="str">
        <f t="shared" si="417"/>
        <v>杨建</v>
      </c>
      <c r="CH282" s="26">
        <f t="shared" ref="CH282:CH345" si="436">IF($C282="应届",$U282*0.25,IF($C282="往届",$U282*0.5,"NULL"))</f>
        <v>0</v>
      </c>
      <c r="CI282" s="18">
        <f t="shared" si="418"/>
        <v>8</v>
      </c>
      <c r="CJ282" s="18" t="str">
        <f t="shared" si="419"/>
        <v>向美娟</v>
      </c>
      <c r="CK282" s="26">
        <f t="shared" ref="CK282:CK345" si="437">IF($C282="应届",$P282*0.25,IF($C282="往届",$P282*0.5,"NULL"))</f>
        <v>4.5</v>
      </c>
      <c r="CL282" s="18" t="str">
        <f t="shared" si="420"/>
        <v>胡付松</v>
      </c>
      <c r="CM282" s="26">
        <f t="shared" ref="CM282:CM345" si="438">IF($C282="应届",$Q282*0.25,IF($C282="往届",$Q282*0.5,"NULL"))</f>
        <v>0</v>
      </c>
      <c r="CN282" s="18" t="str">
        <f t="shared" si="421"/>
        <v>廖云虹</v>
      </c>
      <c r="CO282" s="26">
        <f t="shared" ref="CO282:CO345" si="439">IF($C282="应届",$R282*0.25,IF($C282="往届",$R282*0.5,"NULL"))</f>
        <v>0</v>
      </c>
      <c r="CP282" s="18" t="str">
        <f t="shared" si="422"/>
        <v>兰阿布</v>
      </c>
      <c r="CQ282" s="26">
        <f t="shared" ref="CQ282:CQ345" si="440">IF($C282="应届",$S282*0.25,IF($C282="往届",$S282*0.5,"NULL"))</f>
        <v>0</v>
      </c>
      <c r="CR282" s="18" t="str">
        <f t="shared" si="423"/>
        <v>叶仁群</v>
      </c>
      <c r="CS282" s="26">
        <f t="shared" ref="CS282:CS345" si="441">IF($C282="应届",$T282*0.25,IF($C282="往届",$T282*0.5,"NULL"))</f>
        <v>0</v>
      </c>
      <c r="CT282" s="18" t="str">
        <f t="shared" si="424"/>
        <v>杨建</v>
      </c>
      <c r="CU282" s="26">
        <f t="shared" ref="CU282:CU345" si="442">IF($C282="应届",$U282*0.25,IF($C282="往届",$U282*0.5,"NULL"))</f>
        <v>0</v>
      </c>
    </row>
    <row r="283" spans="1:99" s="2" customFormat="1" ht="15.75">
      <c r="A283" s="42" t="s">
        <v>1004</v>
      </c>
      <c r="B283" s="40" t="s">
        <v>458</v>
      </c>
      <c r="C283" s="59" t="s">
        <v>44</v>
      </c>
      <c r="D283" s="9" t="s">
        <v>8</v>
      </c>
      <c r="E283" s="8" t="str">
        <f t="shared" si="372"/>
        <v/>
      </c>
      <c r="F283" s="9">
        <f t="shared" si="373"/>
        <v>1</v>
      </c>
      <c r="G283" s="10" t="str">
        <f t="shared" si="374"/>
        <v/>
      </c>
      <c r="H283" s="10">
        <f t="shared" si="375"/>
        <v>95</v>
      </c>
      <c r="I283" s="10">
        <f t="shared" si="376"/>
        <v>65</v>
      </c>
      <c r="J283" s="10">
        <f t="shared" si="377"/>
        <v>72</v>
      </c>
      <c r="K283" s="16">
        <f t="shared" si="378"/>
        <v>35.5</v>
      </c>
      <c r="L283" s="10">
        <f t="shared" si="379"/>
        <v>35.5</v>
      </c>
      <c r="M283" s="10">
        <f t="shared" si="380"/>
        <v>58</v>
      </c>
      <c r="N283" s="10">
        <f t="shared" si="381"/>
        <v>361</v>
      </c>
      <c r="O283" s="17" t="str">
        <f t="shared" si="382"/>
        <v/>
      </c>
      <c r="P283" s="18">
        <f>IF($D283="理科",IF(AND($N283&gt;=分数线!$C$2,$H283&gt;=分数线!$D$2),36,IF($H283&gt;=分数线!$D$2,18,0)),IF($D283="文科",IF(AND($N283&gt;=分数线!$C$3,$H283&gt;=分数线!$D$3),36,IF($H283&gt;=分数线!$D$3,18,0))))</f>
        <v>0</v>
      </c>
      <c r="Q283" s="18">
        <f>IF($D283="理科",IF(AND($N283&gt;=分数线!$C$2,I283&gt;=分数线!$E$2),36,IF(I283&gt;=分数线!$E$2,18,0)),IF($D283="文科",IF(AND($N283&gt;=分数线!$C$3,I283&gt;=分数线!$E$3),36,IF(I283&gt;=分数线!$E$3,18,0))))</f>
        <v>0</v>
      </c>
      <c r="R283" s="18">
        <f>IF($D283="理科",IF(AND($N283&gt;=分数线!$C$2,J283&gt;=分数线!$F$2),36,IF(J283&gt;=分数线!$F$2,18,0)),IF($D283="文科",IF(AND($N283&gt;=分数线!$C$3,J283&gt;=分数线!$F$3),36,IF(J283&gt;=分数线!$F$3,18,0))))</f>
        <v>0</v>
      </c>
      <c r="S283" s="18">
        <f>IF($D283="理科",IF(AND($N283&gt;=分数线!$C$2,K283&gt;=分数线!$G$2),36,IF(K283&gt;=分数线!$G$2,18,0)),IF($D283="文科",IF(AND($N283&gt;=分数线!$C$3,K283&gt;=分数线!$G$3),36,IF(K283&gt;=分数线!$G$3,18,0))))</f>
        <v>0</v>
      </c>
      <c r="T283" s="18">
        <f>IF($D283="理科",IF(AND($N283&gt;=分数线!$C$2,L283&gt;=分数线!$H$2),36,IF(L283&gt;=分数线!$H$2,18,0)),IF($D283="文科",IF(AND($N283&gt;=分数线!$C$3,L283&gt;=分数线!$H$3),36,IF(L283&gt;=分数线!$H$3,18,0))))</f>
        <v>0</v>
      </c>
      <c r="U283" s="18">
        <f>IF($D283="理科",IF(AND($N283&gt;=分数线!$C$2,M283&gt;=分数线!$I$2),36,IF(M283&gt;=分数线!$I$2,18,0)),IF($D283="文科",IF(AND($N283&gt;=分数线!$C$3,M283&gt;=分数线!$I$3),36,IF(M283&gt;=分数线!$I$3,18,0))))</f>
        <v>0</v>
      </c>
      <c r="V283" s="18">
        <f t="shared" si="383"/>
        <v>11</v>
      </c>
      <c r="W283" s="18" t="str">
        <f t="shared" si="384"/>
        <v>张玉婷</v>
      </c>
      <c r="X283" s="26">
        <f t="shared" si="425"/>
        <v>0</v>
      </c>
      <c r="Y283" s="18" t="str">
        <f t="shared" si="385"/>
        <v>胡付松</v>
      </c>
      <c r="Z283" s="26">
        <f t="shared" si="426"/>
        <v>0</v>
      </c>
      <c r="AA283" s="18" t="str">
        <f t="shared" si="386"/>
        <v>程长寿</v>
      </c>
      <c r="AB283" s="26">
        <f t="shared" si="354"/>
        <v>0</v>
      </c>
      <c r="AC283" s="18" t="str">
        <f t="shared" si="387"/>
        <v>郑永朝</v>
      </c>
      <c r="AD283" s="26">
        <f t="shared" si="355"/>
        <v>0</v>
      </c>
      <c r="AE283" s="18" t="str">
        <f t="shared" si="388"/>
        <v>叶仁群</v>
      </c>
      <c r="AF283" s="26">
        <f t="shared" si="356"/>
        <v>0</v>
      </c>
      <c r="AG283" s="18" t="str">
        <f t="shared" si="389"/>
        <v>辜英琼</v>
      </c>
      <c r="AH283" s="26">
        <f t="shared" si="357"/>
        <v>0</v>
      </c>
      <c r="AI283" s="18" t="str">
        <f t="shared" si="390"/>
        <v>11</v>
      </c>
      <c r="AJ283" s="18" t="str">
        <f t="shared" si="391"/>
        <v>张玉婷</v>
      </c>
      <c r="AK283" s="26">
        <f t="shared" si="427"/>
        <v>0</v>
      </c>
      <c r="AL283" s="18" t="str">
        <f t="shared" si="392"/>
        <v>胡付松</v>
      </c>
      <c r="AM283" s="26">
        <f t="shared" si="428"/>
        <v>0</v>
      </c>
      <c r="AN283" s="18" t="str">
        <f t="shared" si="393"/>
        <v>程长寿</v>
      </c>
      <c r="AO283" s="26">
        <f t="shared" si="358"/>
        <v>0</v>
      </c>
      <c r="AP283" s="18" t="str">
        <f t="shared" si="394"/>
        <v>郑永朝</v>
      </c>
      <c r="AQ283" s="26">
        <f t="shared" si="359"/>
        <v>0</v>
      </c>
      <c r="AR283" s="18" t="str">
        <f t="shared" si="395"/>
        <v>叶仁群</v>
      </c>
      <c r="AS283" s="26">
        <f t="shared" si="360"/>
        <v>0</v>
      </c>
      <c r="AT283" s="18" t="str">
        <f t="shared" si="396"/>
        <v>辜英琼</v>
      </c>
      <c r="AU283" s="26">
        <f t="shared" si="361"/>
        <v>0</v>
      </c>
      <c r="AV283" s="18" t="str">
        <f t="shared" si="397"/>
        <v>11</v>
      </c>
      <c r="AW283" s="18" t="str">
        <f t="shared" si="398"/>
        <v>张玉婷</v>
      </c>
      <c r="AX283" s="26">
        <f t="shared" si="429"/>
        <v>0</v>
      </c>
      <c r="AY283" s="18" t="str">
        <f t="shared" si="399"/>
        <v>胡付松</v>
      </c>
      <c r="AZ283" s="26">
        <f t="shared" si="370"/>
        <v>0</v>
      </c>
      <c r="BA283" s="18" t="str">
        <f t="shared" si="400"/>
        <v>程长寿</v>
      </c>
      <c r="BB283" s="26">
        <f t="shared" si="362"/>
        <v>0</v>
      </c>
      <c r="BC283" s="18" t="str">
        <f t="shared" si="401"/>
        <v>郑永朝</v>
      </c>
      <c r="BD283" s="26">
        <f t="shared" si="363"/>
        <v>0</v>
      </c>
      <c r="BE283" s="18" t="str">
        <f t="shared" si="402"/>
        <v>叶仁群</v>
      </c>
      <c r="BF283" s="26">
        <f t="shared" si="364"/>
        <v>0</v>
      </c>
      <c r="BG283" s="18" t="str">
        <f t="shared" si="403"/>
        <v>杨建</v>
      </c>
      <c r="BH283" s="26">
        <f t="shared" si="365"/>
        <v>0</v>
      </c>
      <c r="BI283" s="18">
        <f t="shared" si="404"/>
        <v>11</v>
      </c>
      <c r="BJ283" s="18" t="str">
        <f t="shared" si="405"/>
        <v>张玉婷</v>
      </c>
      <c r="BK283" s="26">
        <f t="shared" si="430"/>
        <v>0</v>
      </c>
      <c r="BL283" s="18" t="str">
        <f t="shared" si="406"/>
        <v>胡付松</v>
      </c>
      <c r="BM283" s="26">
        <f t="shared" si="371"/>
        <v>0</v>
      </c>
      <c r="BN283" s="18" t="str">
        <f t="shared" si="407"/>
        <v>程长寿</v>
      </c>
      <c r="BO283" s="26">
        <f t="shared" si="366"/>
        <v>0</v>
      </c>
      <c r="BP283" s="18" t="str">
        <f t="shared" si="408"/>
        <v>郑永朝</v>
      </c>
      <c r="BQ283" s="26">
        <f t="shared" si="367"/>
        <v>0</v>
      </c>
      <c r="BR283" s="18" t="str">
        <f t="shared" si="409"/>
        <v>叶仁群</v>
      </c>
      <c r="BS283" s="26">
        <f t="shared" si="368"/>
        <v>0</v>
      </c>
      <c r="BT283" s="18" t="str">
        <f t="shared" si="410"/>
        <v>田友米</v>
      </c>
      <c r="BU283" s="26">
        <f t="shared" si="369"/>
        <v>0</v>
      </c>
      <c r="BV283" s="18">
        <f t="shared" si="411"/>
        <v>11</v>
      </c>
      <c r="BW283" s="18" t="str">
        <f t="shared" si="412"/>
        <v>张玉婷</v>
      </c>
      <c r="BX283" s="26">
        <f t="shared" si="431"/>
        <v>0</v>
      </c>
      <c r="BY283" s="18" t="str">
        <f t="shared" si="413"/>
        <v>胡付松</v>
      </c>
      <c r="BZ283" s="26">
        <f t="shared" si="432"/>
        <v>0</v>
      </c>
      <c r="CA283" s="18" t="str">
        <f t="shared" si="414"/>
        <v>程长寿</v>
      </c>
      <c r="CB283" s="26">
        <f t="shared" si="433"/>
        <v>0</v>
      </c>
      <c r="CC283" s="18" t="str">
        <f t="shared" si="415"/>
        <v>王友春</v>
      </c>
      <c r="CD283" s="26">
        <f t="shared" si="434"/>
        <v>0</v>
      </c>
      <c r="CE283" s="18" t="str">
        <f t="shared" si="416"/>
        <v>叶仁群</v>
      </c>
      <c r="CF283" s="26">
        <f t="shared" si="435"/>
        <v>0</v>
      </c>
      <c r="CG283" s="18" t="str">
        <f t="shared" si="417"/>
        <v>田友米</v>
      </c>
      <c r="CH283" s="26">
        <f t="shared" si="436"/>
        <v>0</v>
      </c>
      <c r="CI283" s="18">
        <f t="shared" si="418"/>
        <v>11</v>
      </c>
      <c r="CJ283" s="18" t="str">
        <f t="shared" si="419"/>
        <v>张玉婷</v>
      </c>
      <c r="CK283" s="26">
        <f t="shared" si="437"/>
        <v>0</v>
      </c>
      <c r="CL283" s="18" t="str">
        <f t="shared" si="420"/>
        <v>胡付松</v>
      </c>
      <c r="CM283" s="26">
        <f t="shared" si="438"/>
        <v>0</v>
      </c>
      <c r="CN283" s="18" t="str">
        <f t="shared" si="421"/>
        <v>程长寿</v>
      </c>
      <c r="CO283" s="26">
        <f t="shared" si="439"/>
        <v>0</v>
      </c>
      <c r="CP283" s="18" t="str">
        <f t="shared" si="422"/>
        <v>王友春</v>
      </c>
      <c r="CQ283" s="26">
        <f t="shared" si="440"/>
        <v>0</v>
      </c>
      <c r="CR283" s="18" t="str">
        <f t="shared" si="423"/>
        <v>叶仁群</v>
      </c>
      <c r="CS283" s="26">
        <f t="shared" si="441"/>
        <v>0</v>
      </c>
      <c r="CT283" s="18" t="str">
        <f t="shared" si="424"/>
        <v>田友米</v>
      </c>
      <c r="CU283" s="26">
        <f t="shared" si="442"/>
        <v>0</v>
      </c>
    </row>
    <row r="284" spans="1:99" s="2" customFormat="1" ht="15.75">
      <c r="A284" s="42" t="s">
        <v>1005</v>
      </c>
      <c r="B284" s="40" t="s">
        <v>459</v>
      </c>
      <c r="C284" s="59" t="s">
        <v>44</v>
      </c>
      <c r="D284" s="9" t="s">
        <v>8</v>
      </c>
      <c r="E284" s="8" t="str">
        <f t="shared" si="372"/>
        <v/>
      </c>
      <c r="F284" s="9" t="str">
        <f t="shared" si="373"/>
        <v/>
      </c>
      <c r="G284" s="10" t="str">
        <f t="shared" si="374"/>
        <v/>
      </c>
      <c r="H284" s="10">
        <f t="shared" si="375"/>
        <v>96</v>
      </c>
      <c r="I284" s="10">
        <f t="shared" si="376"/>
        <v>52</v>
      </c>
      <c r="J284" s="10">
        <f t="shared" si="377"/>
        <v>92</v>
      </c>
      <c r="K284" s="16">
        <f t="shared" si="378"/>
        <v>23</v>
      </c>
      <c r="L284" s="10">
        <f t="shared" si="379"/>
        <v>49</v>
      </c>
      <c r="M284" s="10">
        <f t="shared" si="380"/>
        <v>48</v>
      </c>
      <c r="N284" s="10">
        <f t="shared" si="381"/>
        <v>360</v>
      </c>
      <c r="O284" s="17" t="str">
        <f t="shared" si="382"/>
        <v/>
      </c>
      <c r="P284" s="18">
        <f>IF($D284="理科",IF(AND($N284&gt;=分数线!$C$2,$H284&gt;=分数线!$D$2),36,IF($H284&gt;=分数线!$D$2,18,0)),IF($D284="文科",IF(AND($N284&gt;=分数线!$C$3,$H284&gt;=分数线!$D$3),36,IF($H284&gt;=分数线!$D$3,18,0))))</f>
        <v>0</v>
      </c>
      <c r="Q284" s="18">
        <f>IF($D284="理科",IF(AND($N284&gt;=分数线!$C$2,I284&gt;=分数线!$E$2),36,IF(I284&gt;=分数线!$E$2,18,0)),IF($D284="文科",IF(AND($N284&gt;=分数线!$C$3,I284&gt;=分数线!$E$3),36,IF(I284&gt;=分数线!$E$3,18,0))))</f>
        <v>0</v>
      </c>
      <c r="R284" s="18">
        <f>IF($D284="理科",IF(AND($N284&gt;=分数线!$C$2,J284&gt;=分数线!$F$2),36,IF(J284&gt;=分数线!$F$2,18,0)),IF($D284="文科",IF(AND($N284&gt;=分数线!$C$3,J284&gt;=分数线!$F$3),36,IF(J284&gt;=分数线!$F$3,18,0))))</f>
        <v>18</v>
      </c>
      <c r="S284" s="18">
        <f>IF($D284="理科",IF(AND($N284&gt;=分数线!$C$2,K284&gt;=分数线!$G$2),36,IF(K284&gt;=分数线!$G$2,18,0)),IF($D284="文科",IF(AND($N284&gt;=分数线!$C$3,K284&gt;=分数线!$G$3),36,IF(K284&gt;=分数线!$G$3,18,0))))</f>
        <v>0</v>
      </c>
      <c r="T284" s="18">
        <f>IF($D284="理科",IF(AND($N284&gt;=分数线!$C$2,L284&gt;=分数线!$H$2),36,IF(L284&gt;=分数线!$H$2,18,0)),IF($D284="文科",IF(AND($N284&gt;=分数线!$C$3,L284&gt;=分数线!$H$3),36,IF(L284&gt;=分数线!$H$3,18,0))))</f>
        <v>0</v>
      </c>
      <c r="U284" s="18">
        <f>IF($D284="理科",IF(AND($N284&gt;=分数线!$C$2,M284&gt;=分数线!$I$2),36,IF(M284&gt;=分数线!$I$2,18,0)),IF($D284="文科",IF(AND($N284&gt;=分数线!$C$3,M284&gt;=分数线!$I$3),36,IF(M284&gt;=分数线!$I$3,18,0))))</f>
        <v>0</v>
      </c>
      <c r="V284" s="18">
        <f t="shared" si="383"/>
        <v>7</v>
      </c>
      <c r="W284" s="18" t="str">
        <f t="shared" si="384"/>
        <v>何苗</v>
      </c>
      <c r="X284" s="26">
        <f t="shared" si="425"/>
        <v>0</v>
      </c>
      <c r="Y284" s="18" t="str">
        <f t="shared" si="385"/>
        <v>杨周宇</v>
      </c>
      <c r="Z284" s="26">
        <f t="shared" si="426"/>
        <v>0</v>
      </c>
      <c r="AA284" s="18" t="str">
        <f t="shared" si="386"/>
        <v>胡昌燕</v>
      </c>
      <c r="AB284" s="26">
        <f t="shared" si="354"/>
        <v>1.8</v>
      </c>
      <c r="AC284" s="18" t="str">
        <f t="shared" si="387"/>
        <v>兰阿布</v>
      </c>
      <c r="AD284" s="26">
        <f t="shared" si="355"/>
        <v>0</v>
      </c>
      <c r="AE284" s="18" t="str">
        <f t="shared" si="388"/>
        <v>李荣鑫</v>
      </c>
      <c r="AF284" s="26">
        <f t="shared" si="356"/>
        <v>0</v>
      </c>
      <c r="AG284" s="18" t="str">
        <f t="shared" si="389"/>
        <v>辜英琼</v>
      </c>
      <c r="AH284" s="26">
        <f t="shared" si="357"/>
        <v>0</v>
      </c>
      <c r="AI284" s="18" t="str">
        <f t="shared" si="390"/>
        <v>7</v>
      </c>
      <c r="AJ284" s="18" t="str">
        <f t="shared" si="391"/>
        <v>何苗</v>
      </c>
      <c r="AK284" s="26">
        <f t="shared" si="427"/>
        <v>0</v>
      </c>
      <c r="AL284" s="18" t="str">
        <f t="shared" si="392"/>
        <v>杨周宇</v>
      </c>
      <c r="AM284" s="26">
        <f t="shared" si="428"/>
        <v>0</v>
      </c>
      <c r="AN284" s="18" t="str">
        <f t="shared" si="393"/>
        <v>胡昌燕</v>
      </c>
      <c r="AO284" s="26">
        <f t="shared" si="358"/>
        <v>1.8</v>
      </c>
      <c r="AP284" s="18" t="str">
        <f t="shared" si="394"/>
        <v>兰阿布</v>
      </c>
      <c r="AQ284" s="26">
        <f t="shared" si="359"/>
        <v>0</v>
      </c>
      <c r="AR284" s="18" t="str">
        <f t="shared" si="395"/>
        <v>李荣鑫</v>
      </c>
      <c r="AS284" s="26">
        <f t="shared" si="360"/>
        <v>0</v>
      </c>
      <c r="AT284" s="18" t="str">
        <f t="shared" si="396"/>
        <v>辜英琼</v>
      </c>
      <c r="AU284" s="26">
        <f t="shared" si="361"/>
        <v>0</v>
      </c>
      <c r="AV284" s="18" t="str">
        <f t="shared" si="397"/>
        <v>7</v>
      </c>
      <c r="AW284" s="18" t="str">
        <f t="shared" si="398"/>
        <v>何光红</v>
      </c>
      <c r="AX284" s="26">
        <f t="shared" si="429"/>
        <v>0</v>
      </c>
      <c r="AY284" s="18" t="str">
        <f t="shared" si="399"/>
        <v>徐万雄</v>
      </c>
      <c r="AZ284" s="26">
        <f t="shared" si="370"/>
        <v>0</v>
      </c>
      <c r="BA284" s="18" t="str">
        <f t="shared" si="400"/>
        <v>胡昌燕</v>
      </c>
      <c r="BB284" s="26">
        <f t="shared" si="362"/>
        <v>2.7</v>
      </c>
      <c r="BC284" s="18" t="str">
        <f t="shared" si="401"/>
        <v>兰阿布</v>
      </c>
      <c r="BD284" s="26">
        <f t="shared" si="363"/>
        <v>0</v>
      </c>
      <c r="BE284" s="18" t="str">
        <f t="shared" si="402"/>
        <v>刘跃军</v>
      </c>
      <c r="BF284" s="26">
        <f t="shared" si="364"/>
        <v>0</v>
      </c>
      <c r="BG284" s="18" t="str">
        <f t="shared" si="403"/>
        <v>杨建</v>
      </c>
      <c r="BH284" s="26">
        <f t="shared" si="365"/>
        <v>0</v>
      </c>
      <c r="BI284" s="18">
        <f t="shared" si="404"/>
        <v>7</v>
      </c>
      <c r="BJ284" s="18" t="str">
        <f t="shared" si="405"/>
        <v>何光红</v>
      </c>
      <c r="BK284" s="26">
        <f t="shared" si="430"/>
        <v>0</v>
      </c>
      <c r="BL284" s="18" t="str">
        <f t="shared" si="406"/>
        <v>徐万雄</v>
      </c>
      <c r="BM284" s="26">
        <f t="shared" si="371"/>
        <v>0</v>
      </c>
      <c r="BN284" s="18" t="str">
        <f t="shared" si="407"/>
        <v>胡昌燕</v>
      </c>
      <c r="BO284" s="26">
        <f t="shared" si="366"/>
        <v>2.7</v>
      </c>
      <c r="BP284" s="18" t="str">
        <f t="shared" si="408"/>
        <v>兰阿布</v>
      </c>
      <c r="BQ284" s="26">
        <f t="shared" si="367"/>
        <v>0</v>
      </c>
      <c r="BR284" s="18" t="str">
        <f t="shared" si="409"/>
        <v>刘跃军</v>
      </c>
      <c r="BS284" s="26">
        <f t="shared" si="368"/>
        <v>0</v>
      </c>
      <c r="BT284" s="18" t="str">
        <f t="shared" si="410"/>
        <v>杨建</v>
      </c>
      <c r="BU284" s="26">
        <f t="shared" si="369"/>
        <v>0</v>
      </c>
      <c r="BV284" s="18">
        <f t="shared" si="411"/>
        <v>7</v>
      </c>
      <c r="BW284" s="18" t="str">
        <f t="shared" si="412"/>
        <v>何光红</v>
      </c>
      <c r="BX284" s="26">
        <f t="shared" si="431"/>
        <v>0</v>
      </c>
      <c r="BY284" s="18" t="str">
        <f t="shared" si="413"/>
        <v>潘勇</v>
      </c>
      <c r="BZ284" s="26">
        <f t="shared" si="432"/>
        <v>0</v>
      </c>
      <c r="CA284" s="18" t="str">
        <f t="shared" si="414"/>
        <v>胡昌燕</v>
      </c>
      <c r="CB284" s="26">
        <f t="shared" si="433"/>
        <v>4.5</v>
      </c>
      <c r="CC284" s="18" t="str">
        <f t="shared" si="415"/>
        <v>兰阿布</v>
      </c>
      <c r="CD284" s="26">
        <f t="shared" si="434"/>
        <v>0</v>
      </c>
      <c r="CE284" s="18" t="str">
        <f t="shared" si="416"/>
        <v>刘厚江</v>
      </c>
      <c r="CF284" s="26">
        <f t="shared" si="435"/>
        <v>0</v>
      </c>
      <c r="CG284" s="18" t="str">
        <f t="shared" si="417"/>
        <v>杨建</v>
      </c>
      <c r="CH284" s="26">
        <f t="shared" si="436"/>
        <v>0</v>
      </c>
      <c r="CI284" s="18">
        <f t="shared" si="418"/>
        <v>7</v>
      </c>
      <c r="CJ284" s="18" t="str">
        <f t="shared" si="419"/>
        <v>何光红</v>
      </c>
      <c r="CK284" s="26">
        <f t="shared" si="437"/>
        <v>0</v>
      </c>
      <c r="CL284" s="18" t="str">
        <f t="shared" si="420"/>
        <v>潘勇</v>
      </c>
      <c r="CM284" s="26">
        <f t="shared" si="438"/>
        <v>0</v>
      </c>
      <c r="CN284" s="18" t="str">
        <f t="shared" si="421"/>
        <v>胡昌燕</v>
      </c>
      <c r="CO284" s="26">
        <f t="shared" si="439"/>
        <v>4.5</v>
      </c>
      <c r="CP284" s="18" t="str">
        <f t="shared" si="422"/>
        <v>兰阿布</v>
      </c>
      <c r="CQ284" s="26">
        <f t="shared" si="440"/>
        <v>0</v>
      </c>
      <c r="CR284" s="18" t="str">
        <f t="shared" si="423"/>
        <v>刘厚江</v>
      </c>
      <c r="CS284" s="26">
        <f t="shared" si="441"/>
        <v>0</v>
      </c>
      <c r="CT284" s="18" t="str">
        <f t="shared" si="424"/>
        <v>杨建</v>
      </c>
      <c r="CU284" s="26">
        <f t="shared" si="442"/>
        <v>0</v>
      </c>
    </row>
    <row r="285" spans="1:99" s="2" customFormat="1" ht="15.75">
      <c r="A285" s="42" t="s">
        <v>1006</v>
      </c>
      <c r="B285" s="40" t="s">
        <v>460</v>
      </c>
      <c r="C285" s="59" t="s">
        <v>44</v>
      </c>
      <c r="D285" s="9" t="s">
        <v>8</v>
      </c>
      <c r="E285" s="8" t="str">
        <f t="shared" si="372"/>
        <v/>
      </c>
      <c r="F285" s="9" t="str">
        <f t="shared" si="373"/>
        <v/>
      </c>
      <c r="G285" s="10" t="str">
        <f t="shared" si="374"/>
        <v/>
      </c>
      <c r="H285" s="10">
        <f t="shared" si="375"/>
        <v>94</v>
      </c>
      <c r="I285" s="10">
        <f t="shared" si="376"/>
        <v>72</v>
      </c>
      <c r="J285" s="10">
        <f t="shared" si="377"/>
        <v>65</v>
      </c>
      <c r="K285" s="16">
        <f t="shared" si="378"/>
        <v>29</v>
      </c>
      <c r="L285" s="10">
        <f t="shared" si="379"/>
        <v>47</v>
      </c>
      <c r="M285" s="10">
        <f t="shared" si="380"/>
        <v>52</v>
      </c>
      <c r="N285" s="10">
        <f t="shared" si="381"/>
        <v>359</v>
      </c>
      <c r="O285" s="17" t="str">
        <f t="shared" si="382"/>
        <v/>
      </c>
      <c r="P285" s="18">
        <f>IF($D285="理科",IF(AND($N285&gt;=分数线!$C$2,$H285&gt;=分数线!$D$2),36,IF($H285&gt;=分数线!$D$2,18,0)),IF($D285="文科",IF(AND($N285&gt;=分数线!$C$3,$H285&gt;=分数线!$D$3),36,IF($H285&gt;=分数线!$D$3,18,0))))</f>
        <v>0</v>
      </c>
      <c r="Q285" s="18">
        <f>IF($D285="理科",IF(AND($N285&gt;=分数线!$C$2,I285&gt;=分数线!$E$2),36,IF(I285&gt;=分数线!$E$2,18,0)),IF($D285="文科",IF(AND($N285&gt;=分数线!$C$3,I285&gt;=分数线!$E$3),36,IF(I285&gt;=分数线!$E$3,18,0))))</f>
        <v>0</v>
      </c>
      <c r="R285" s="18">
        <f>IF($D285="理科",IF(AND($N285&gt;=分数线!$C$2,J285&gt;=分数线!$F$2),36,IF(J285&gt;=分数线!$F$2,18,0)),IF($D285="文科",IF(AND($N285&gt;=分数线!$C$3,J285&gt;=分数线!$F$3),36,IF(J285&gt;=分数线!$F$3,18,0))))</f>
        <v>0</v>
      </c>
      <c r="S285" s="18">
        <f>IF($D285="理科",IF(AND($N285&gt;=分数线!$C$2,K285&gt;=分数线!$G$2),36,IF(K285&gt;=分数线!$G$2,18,0)),IF($D285="文科",IF(AND($N285&gt;=分数线!$C$3,K285&gt;=分数线!$G$3),36,IF(K285&gt;=分数线!$G$3,18,0))))</f>
        <v>0</v>
      </c>
      <c r="T285" s="18">
        <f>IF($D285="理科",IF(AND($N285&gt;=分数线!$C$2,L285&gt;=分数线!$H$2),36,IF(L285&gt;=分数线!$H$2,18,0)),IF($D285="文科",IF(AND($N285&gt;=分数线!$C$3,L285&gt;=分数线!$H$3),36,IF(L285&gt;=分数线!$H$3,18,0))))</f>
        <v>0</v>
      </c>
      <c r="U285" s="18">
        <f>IF($D285="理科",IF(AND($N285&gt;=分数线!$C$2,M285&gt;=分数线!$I$2),36,IF(M285&gt;=分数线!$I$2,18,0)),IF($D285="文科",IF(AND($N285&gt;=分数线!$C$3,M285&gt;=分数线!$I$3),36,IF(M285&gt;=分数线!$I$3,18,0))))</f>
        <v>0</v>
      </c>
      <c r="V285" s="18">
        <f t="shared" si="383"/>
        <v>6</v>
      </c>
      <c r="W285" s="18" t="str">
        <f t="shared" si="384"/>
        <v>阙丽萍</v>
      </c>
      <c r="X285" s="26">
        <f t="shared" si="425"/>
        <v>0</v>
      </c>
      <c r="Y285" s="18" t="str">
        <f t="shared" si="385"/>
        <v>李希</v>
      </c>
      <c r="Z285" s="26">
        <f t="shared" si="426"/>
        <v>0</v>
      </c>
      <c r="AA285" s="18" t="str">
        <f t="shared" si="386"/>
        <v>达娃央初</v>
      </c>
      <c r="AB285" s="26">
        <f t="shared" si="354"/>
        <v>0</v>
      </c>
      <c r="AC285" s="18" t="str">
        <f t="shared" si="387"/>
        <v>兰阿布</v>
      </c>
      <c r="AD285" s="26">
        <f t="shared" si="355"/>
        <v>0</v>
      </c>
      <c r="AE285" s="18" t="str">
        <f t="shared" si="388"/>
        <v>陈文惠</v>
      </c>
      <c r="AF285" s="26">
        <f t="shared" si="356"/>
        <v>0</v>
      </c>
      <c r="AG285" s="18" t="str">
        <f t="shared" si="389"/>
        <v>卢祥</v>
      </c>
      <c r="AH285" s="26">
        <f t="shared" si="357"/>
        <v>0</v>
      </c>
      <c r="AI285" s="18" t="str">
        <f t="shared" si="390"/>
        <v>6</v>
      </c>
      <c r="AJ285" s="18" t="str">
        <f t="shared" si="391"/>
        <v>阙丽萍</v>
      </c>
      <c r="AK285" s="26">
        <f t="shared" si="427"/>
        <v>0</v>
      </c>
      <c r="AL285" s="18" t="str">
        <f t="shared" si="392"/>
        <v>李希</v>
      </c>
      <c r="AM285" s="26">
        <f t="shared" si="428"/>
        <v>0</v>
      </c>
      <c r="AN285" s="18" t="str">
        <f t="shared" si="393"/>
        <v>达娃央初</v>
      </c>
      <c r="AO285" s="26">
        <f t="shared" si="358"/>
        <v>0</v>
      </c>
      <c r="AP285" s="18" t="str">
        <f t="shared" si="394"/>
        <v>兰阿布</v>
      </c>
      <c r="AQ285" s="26">
        <f t="shared" si="359"/>
        <v>0</v>
      </c>
      <c r="AR285" s="18" t="str">
        <f t="shared" si="395"/>
        <v>陈文惠</v>
      </c>
      <c r="AS285" s="26">
        <f t="shared" si="360"/>
        <v>0</v>
      </c>
      <c r="AT285" s="18" t="str">
        <f t="shared" si="396"/>
        <v>卢祥</v>
      </c>
      <c r="AU285" s="26">
        <f t="shared" si="361"/>
        <v>0</v>
      </c>
      <c r="AV285" s="18" t="str">
        <f t="shared" si="397"/>
        <v>6</v>
      </c>
      <c r="AW285" s="18" t="str">
        <f t="shared" si="398"/>
        <v>阙丽萍</v>
      </c>
      <c r="AX285" s="26">
        <f t="shared" si="429"/>
        <v>0</v>
      </c>
      <c r="AY285" s="18" t="str">
        <f t="shared" si="399"/>
        <v>李希</v>
      </c>
      <c r="AZ285" s="26">
        <f t="shared" si="370"/>
        <v>0</v>
      </c>
      <c r="BA285" s="18" t="str">
        <f t="shared" si="400"/>
        <v>谢斌</v>
      </c>
      <c r="BB285" s="26">
        <f t="shared" si="362"/>
        <v>0</v>
      </c>
      <c r="BC285" s="18" t="str">
        <f t="shared" si="401"/>
        <v>高贵勇</v>
      </c>
      <c r="BD285" s="26">
        <f t="shared" si="363"/>
        <v>0</v>
      </c>
      <c r="BE285" s="18" t="str">
        <f t="shared" si="402"/>
        <v>陈文惠</v>
      </c>
      <c r="BF285" s="26">
        <f t="shared" si="364"/>
        <v>0</v>
      </c>
      <c r="BG285" s="18" t="str">
        <f t="shared" si="403"/>
        <v>卢祥</v>
      </c>
      <c r="BH285" s="26">
        <f t="shared" si="365"/>
        <v>0</v>
      </c>
      <c r="BI285" s="18">
        <f t="shared" si="404"/>
        <v>6</v>
      </c>
      <c r="BJ285" s="18" t="str">
        <f t="shared" si="405"/>
        <v>阙丽萍</v>
      </c>
      <c r="BK285" s="26">
        <f t="shared" si="430"/>
        <v>0</v>
      </c>
      <c r="BL285" s="18" t="str">
        <f t="shared" si="406"/>
        <v>李希</v>
      </c>
      <c r="BM285" s="26">
        <f t="shared" si="371"/>
        <v>0</v>
      </c>
      <c r="BN285" s="18" t="str">
        <f t="shared" si="407"/>
        <v>达娃央初</v>
      </c>
      <c r="BO285" s="26">
        <f t="shared" si="366"/>
        <v>0</v>
      </c>
      <c r="BP285" s="18" t="str">
        <f t="shared" si="408"/>
        <v>高贵勇</v>
      </c>
      <c r="BQ285" s="26">
        <f t="shared" si="367"/>
        <v>0</v>
      </c>
      <c r="BR285" s="18" t="str">
        <f t="shared" si="409"/>
        <v>陈文惠</v>
      </c>
      <c r="BS285" s="26">
        <f t="shared" si="368"/>
        <v>0</v>
      </c>
      <c r="BT285" s="18" t="str">
        <f t="shared" si="410"/>
        <v>卢祥</v>
      </c>
      <c r="BU285" s="26">
        <f t="shared" si="369"/>
        <v>0</v>
      </c>
      <c r="BV285" s="18">
        <f t="shared" si="411"/>
        <v>6</v>
      </c>
      <c r="BW285" s="18" t="str">
        <f t="shared" si="412"/>
        <v>阙丽萍</v>
      </c>
      <c r="BX285" s="26">
        <f t="shared" si="431"/>
        <v>0</v>
      </c>
      <c r="BY285" s="18" t="str">
        <f t="shared" si="413"/>
        <v>李希</v>
      </c>
      <c r="BZ285" s="26">
        <f t="shared" si="432"/>
        <v>0</v>
      </c>
      <c r="CA285" s="18" t="str">
        <f t="shared" si="414"/>
        <v>兰卡布尺</v>
      </c>
      <c r="CB285" s="26">
        <f t="shared" si="433"/>
        <v>0</v>
      </c>
      <c r="CC285" s="18" t="str">
        <f t="shared" si="415"/>
        <v>高贵勇</v>
      </c>
      <c r="CD285" s="26">
        <f t="shared" si="434"/>
        <v>0</v>
      </c>
      <c r="CE285" s="18" t="str">
        <f t="shared" si="416"/>
        <v>陈文惠</v>
      </c>
      <c r="CF285" s="26">
        <f t="shared" si="435"/>
        <v>0</v>
      </c>
      <c r="CG285" s="18" t="str">
        <f t="shared" si="417"/>
        <v>杨建</v>
      </c>
      <c r="CH285" s="26">
        <f t="shared" si="436"/>
        <v>0</v>
      </c>
      <c r="CI285" s="18">
        <f t="shared" si="418"/>
        <v>6</v>
      </c>
      <c r="CJ285" s="18" t="str">
        <f t="shared" si="419"/>
        <v>阙丽萍</v>
      </c>
      <c r="CK285" s="26">
        <f t="shared" si="437"/>
        <v>0</v>
      </c>
      <c r="CL285" s="18" t="str">
        <f t="shared" si="420"/>
        <v>李希</v>
      </c>
      <c r="CM285" s="26">
        <f t="shared" si="438"/>
        <v>0</v>
      </c>
      <c r="CN285" s="18" t="str">
        <f t="shared" si="421"/>
        <v>兰卡布尺</v>
      </c>
      <c r="CO285" s="26">
        <f t="shared" si="439"/>
        <v>0</v>
      </c>
      <c r="CP285" s="18" t="str">
        <f t="shared" si="422"/>
        <v>高贵勇</v>
      </c>
      <c r="CQ285" s="26">
        <f t="shared" si="440"/>
        <v>0</v>
      </c>
      <c r="CR285" s="18" t="str">
        <f t="shared" si="423"/>
        <v>杨建</v>
      </c>
      <c r="CS285" s="26">
        <f t="shared" si="441"/>
        <v>0</v>
      </c>
      <c r="CT285" s="18" t="str">
        <f t="shared" si="424"/>
        <v>杨建</v>
      </c>
      <c r="CU285" s="26">
        <f t="shared" si="442"/>
        <v>0</v>
      </c>
    </row>
    <row r="286" spans="1:99" s="2" customFormat="1" ht="15.75">
      <c r="A286" s="42" t="s">
        <v>1007</v>
      </c>
      <c r="B286" s="40" t="s">
        <v>461</v>
      </c>
      <c r="C286" s="59" t="s">
        <v>44</v>
      </c>
      <c r="D286" s="9" t="s">
        <v>8</v>
      </c>
      <c r="E286" s="8" t="str">
        <f t="shared" si="372"/>
        <v/>
      </c>
      <c r="F286" s="9">
        <f t="shared" si="373"/>
        <v>0.7</v>
      </c>
      <c r="G286" s="10" t="str">
        <f t="shared" si="374"/>
        <v/>
      </c>
      <c r="H286" s="10">
        <f t="shared" si="375"/>
        <v>97</v>
      </c>
      <c r="I286" s="10">
        <f t="shared" si="376"/>
        <v>53</v>
      </c>
      <c r="J286" s="10">
        <f t="shared" si="377"/>
        <v>107</v>
      </c>
      <c r="K286" s="16">
        <f t="shared" si="378"/>
        <v>29</v>
      </c>
      <c r="L286" s="10">
        <f t="shared" si="379"/>
        <v>29.5</v>
      </c>
      <c r="M286" s="10">
        <f t="shared" si="380"/>
        <v>43</v>
      </c>
      <c r="N286" s="10">
        <f t="shared" si="381"/>
        <v>359</v>
      </c>
      <c r="O286" s="17" t="str">
        <f t="shared" si="382"/>
        <v/>
      </c>
      <c r="P286" s="18">
        <f>IF($D286="理科",IF(AND($N286&gt;=分数线!$C$2,$H286&gt;=分数线!$D$2),36,IF($H286&gt;=分数线!$D$2,18,0)),IF($D286="文科",IF(AND($N286&gt;=分数线!$C$3,$H286&gt;=分数线!$D$3),36,IF($H286&gt;=分数线!$D$3,18,0))))</f>
        <v>0</v>
      </c>
      <c r="Q286" s="18">
        <f>IF($D286="理科",IF(AND($N286&gt;=分数线!$C$2,I286&gt;=分数线!$E$2),36,IF(I286&gt;=分数线!$E$2,18,0)),IF($D286="文科",IF(AND($N286&gt;=分数线!$C$3,I286&gt;=分数线!$E$3),36,IF(I286&gt;=分数线!$E$3,18,0))))</f>
        <v>0</v>
      </c>
      <c r="R286" s="18">
        <f>IF($D286="理科",IF(AND($N286&gt;=分数线!$C$2,J286&gt;=分数线!$F$2),36,IF(J286&gt;=分数线!$F$2,18,0)),IF($D286="文科",IF(AND($N286&gt;=分数线!$C$3,J286&gt;=分数线!$F$3),36,IF(J286&gt;=分数线!$F$3,18,0))))</f>
        <v>18</v>
      </c>
      <c r="S286" s="18">
        <f>IF($D286="理科",IF(AND($N286&gt;=分数线!$C$2,K286&gt;=分数线!$G$2),36,IF(K286&gt;=分数线!$G$2,18,0)),IF($D286="文科",IF(AND($N286&gt;=分数线!$C$3,K286&gt;=分数线!$G$3),36,IF(K286&gt;=分数线!$G$3,18,0))))</f>
        <v>0</v>
      </c>
      <c r="T286" s="18">
        <f>IF($D286="理科",IF(AND($N286&gt;=分数线!$C$2,L286&gt;=分数线!$H$2),36,IF(L286&gt;=分数线!$H$2,18,0)),IF($D286="文科",IF(AND($N286&gt;=分数线!$C$3,L286&gt;=分数线!$H$3),36,IF(L286&gt;=分数线!$H$3,18,0))))</f>
        <v>0</v>
      </c>
      <c r="U286" s="18">
        <f>IF($D286="理科",IF(AND($N286&gt;=分数线!$C$2,M286&gt;=分数线!$I$2),36,IF(M286&gt;=分数线!$I$2,18,0)),IF($D286="文科",IF(AND($N286&gt;=分数线!$C$3,M286&gt;=分数线!$I$3),36,IF(M286&gt;=分数线!$I$3,18,0))))</f>
        <v>0</v>
      </c>
      <c r="V286" s="18">
        <f t="shared" si="383"/>
        <v>1</v>
      </c>
      <c r="W286" s="18" t="str">
        <f t="shared" si="384"/>
        <v>叶屏</v>
      </c>
      <c r="X286" s="26">
        <f t="shared" si="425"/>
        <v>0</v>
      </c>
      <c r="Y286" s="18" t="str">
        <f t="shared" si="385"/>
        <v>余玉红</v>
      </c>
      <c r="Z286" s="26">
        <f t="shared" si="426"/>
        <v>0</v>
      </c>
      <c r="AA286" s="18" t="str">
        <f t="shared" si="386"/>
        <v>胡昌燕</v>
      </c>
      <c r="AB286" s="26">
        <f t="shared" si="354"/>
        <v>1.8</v>
      </c>
      <c r="AC286" s="18" t="str">
        <f t="shared" si="387"/>
        <v>兰阿布</v>
      </c>
      <c r="AD286" s="26">
        <f t="shared" si="355"/>
        <v>0</v>
      </c>
      <c r="AE286" s="18" t="str">
        <f t="shared" si="388"/>
        <v>李荣鑫</v>
      </c>
      <c r="AF286" s="26">
        <f t="shared" si="356"/>
        <v>0</v>
      </c>
      <c r="AG286" s="18" t="str">
        <f t="shared" si="389"/>
        <v>辜英琼</v>
      </c>
      <c r="AH286" s="26">
        <f t="shared" si="357"/>
        <v>0</v>
      </c>
      <c r="AI286" s="18" t="str">
        <f t="shared" si="390"/>
        <v>7</v>
      </c>
      <c r="AJ286" s="18" t="str">
        <f t="shared" si="391"/>
        <v>何苗</v>
      </c>
      <c r="AK286" s="26">
        <f t="shared" si="427"/>
        <v>0</v>
      </c>
      <c r="AL286" s="18" t="str">
        <f t="shared" si="392"/>
        <v>杨周宇</v>
      </c>
      <c r="AM286" s="26">
        <f t="shared" si="428"/>
        <v>0</v>
      </c>
      <c r="AN286" s="18" t="str">
        <f t="shared" si="393"/>
        <v>胡昌燕</v>
      </c>
      <c r="AO286" s="26">
        <f t="shared" si="358"/>
        <v>1.8</v>
      </c>
      <c r="AP286" s="18" t="str">
        <f t="shared" si="394"/>
        <v>兰阿布</v>
      </c>
      <c r="AQ286" s="26">
        <f t="shared" si="359"/>
        <v>0</v>
      </c>
      <c r="AR286" s="18" t="str">
        <f t="shared" si="395"/>
        <v>李荣鑫</v>
      </c>
      <c r="AS286" s="26">
        <f t="shared" si="360"/>
        <v>0</v>
      </c>
      <c r="AT286" s="18" t="str">
        <f t="shared" si="396"/>
        <v>辜英琼</v>
      </c>
      <c r="AU286" s="26">
        <f t="shared" si="361"/>
        <v>0</v>
      </c>
      <c r="AV286" s="18" t="str">
        <f t="shared" si="397"/>
        <v>7</v>
      </c>
      <c r="AW286" s="18" t="str">
        <f t="shared" si="398"/>
        <v>何光红</v>
      </c>
      <c r="AX286" s="26">
        <f t="shared" si="429"/>
        <v>0</v>
      </c>
      <c r="AY286" s="18" t="str">
        <f t="shared" si="399"/>
        <v>徐万雄</v>
      </c>
      <c r="AZ286" s="26">
        <f t="shared" si="370"/>
        <v>0</v>
      </c>
      <c r="BA286" s="18" t="str">
        <f t="shared" si="400"/>
        <v>胡昌燕</v>
      </c>
      <c r="BB286" s="26">
        <f t="shared" si="362"/>
        <v>2.7</v>
      </c>
      <c r="BC286" s="18" t="str">
        <f t="shared" si="401"/>
        <v>兰阿布</v>
      </c>
      <c r="BD286" s="26">
        <f t="shared" si="363"/>
        <v>0</v>
      </c>
      <c r="BE286" s="18" t="str">
        <f t="shared" si="402"/>
        <v>刘跃军</v>
      </c>
      <c r="BF286" s="26">
        <f t="shared" si="364"/>
        <v>0</v>
      </c>
      <c r="BG286" s="18" t="str">
        <f t="shared" si="403"/>
        <v>杨建</v>
      </c>
      <c r="BH286" s="26">
        <f t="shared" si="365"/>
        <v>0</v>
      </c>
      <c r="BI286" s="18">
        <f t="shared" si="404"/>
        <v>7</v>
      </c>
      <c r="BJ286" s="18" t="str">
        <f t="shared" si="405"/>
        <v>何光红</v>
      </c>
      <c r="BK286" s="26">
        <f t="shared" si="430"/>
        <v>0</v>
      </c>
      <c r="BL286" s="18" t="str">
        <f t="shared" si="406"/>
        <v>徐万雄</v>
      </c>
      <c r="BM286" s="26">
        <f t="shared" si="371"/>
        <v>0</v>
      </c>
      <c r="BN286" s="18" t="str">
        <f t="shared" si="407"/>
        <v>胡昌燕</v>
      </c>
      <c r="BO286" s="26">
        <f t="shared" si="366"/>
        <v>2.7</v>
      </c>
      <c r="BP286" s="18" t="str">
        <f t="shared" si="408"/>
        <v>兰阿布</v>
      </c>
      <c r="BQ286" s="26">
        <f t="shared" si="367"/>
        <v>0</v>
      </c>
      <c r="BR286" s="18" t="str">
        <f t="shared" si="409"/>
        <v>刘跃军</v>
      </c>
      <c r="BS286" s="26">
        <f t="shared" si="368"/>
        <v>0</v>
      </c>
      <c r="BT286" s="18" t="str">
        <f t="shared" si="410"/>
        <v>杨建</v>
      </c>
      <c r="BU286" s="26">
        <f t="shared" si="369"/>
        <v>0</v>
      </c>
      <c r="BV286" s="18">
        <f t="shared" si="411"/>
        <v>7</v>
      </c>
      <c r="BW286" s="18" t="str">
        <f t="shared" si="412"/>
        <v>何光红</v>
      </c>
      <c r="BX286" s="26">
        <f t="shared" si="431"/>
        <v>0</v>
      </c>
      <c r="BY286" s="18" t="str">
        <f t="shared" si="413"/>
        <v>潘勇</v>
      </c>
      <c r="BZ286" s="26">
        <f t="shared" si="432"/>
        <v>0</v>
      </c>
      <c r="CA286" s="18" t="str">
        <f t="shared" si="414"/>
        <v>胡昌燕</v>
      </c>
      <c r="CB286" s="26">
        <f t="shared" si="433"/>
        <v>4.5</v>
      </c>
      <c r="CC286" s="18" t="str">
        <f t="shared" si="415"/>
        <v>兰阿布</v>
      </c>
      <c r="CD286" s="26">
        <f t="shared" si="434"/>
        <v>0</v>
      </c>
      <c r="CE286" s="18" t="str">
        <f t="shared" si="416"/>
        <v>刘厚江</v>
      </c>
      <c r="CF286" s="26">
        <f t="shared" si="435"/>
        <v>0</v>
      </c>
      <c r="CG286" s="18" t="str">
        <f t="shared" si="417"/>
        <v>杨建</v>
      </c>
      <c r="CH286" s="26">
        <f t="shared" si="436"/>
        <v>0</v>
      </c>
      <c r="CI286" s="18">
        <f t="shared" si="418"/>
        <v>7</v>
      </c>
      <c r="CJ286" s="18" t="str">
        <f t="shared" si="419"/>
        <v>何光红</v>
      </c>
      <c r="CK286" s="26">
        <f t="shared" si="437"/>
        <v>0</v>
      </c>
      <c r="CL286" s="18" t="str">
        <f t="shared" si="420"/>
        <v>潘勇</v>
      </c>
      <c r="CM286" s="26">
        <f t="shared" si="438"/>
        <v>0</v>
      </c>
      <c r="CN286" s="18" t="str">
        <f t="shared" si="421"/>
        <v>胡昌燕</v>
      </c>
      <c r="CO286" s="26">
        <f t="shared" si="439"/>
        <v>4.5</v>
      </c>
      <c r="CP286" s="18" t="str">
        <f t="shared" si="422"/>
        <v>兰阿布</v>
      </c>
      <c r="CQ286" s="26">
        <f t="shared" si="440"/>
        <v>0</v>
      </c>
      <c r="CR286" s="18" t="str">
        <f t="shared" si="423"/>
        <v>刘厚江</v>
      </c>
      <c r="CS286" s="26">
        <f t="shared" si="441"/>
        <v>0</v>
      </c>
      <c r="CT286" s="18" t="str">
        <f t="shared" si="424"/>
        <v>杨建</v>
      </c>
      <c r="CU286" s="26">
        <f t="shared" si="442"/>
        <v>0</v>
      </c>
    </row>
    <row r="287" spans="1:99" s="2" customFormat="1" ht="15.75">
      <c r="A287" s="42" t="s">
        <v>1008</v>
      </c>
      <c r="B287" s="40" t="s">
        <v>462</v>
      </c>
      <c r="C287" s="59" t="s">
        <v>44</v>
      </c>
      <c r="D287" s="9" t="s">
        <v>8</v>
      </c>
      <c r="E287" s="8" t="str">
        <f t="shared" si="372"/>
        <v/>
      </c>
      <c r="F287" s="9">
        <f t="shared" si="373"/>
        <v>0.5</v>
      </c>
      <c r="G287" s="10" t="str">
        <f t="shared" si="374"/>
        <v/>
      </c>
      <c r="H287" s="10">
        <f t="shared" si="375"/>
        <v>103</v>
      </c>
      <c r="I287" s="10">
        <f t="shared" si="376"/>
        <v>49</v>
      </c>
      <c r="J287" s="10">
        <f t="shared" si="377"/>
        <v>49</v>
      </c>
      <c r="K287" s="16">
        <f t="shared" si="378"/>
        <v>33.5</v>
      </c>
      <c r="L287" s="10">
        <f t="shared" si="379"/>
        <v>57</v>
      </c>
      <c r="M287" s="10">
        <f t="shared" si="380"/>
        <v>67.5</v>
      </c>
      <c r="N287" s="10">
        <f t="shared" si="381"/>
        <v>359</v>
      </c>
      <c r="O287" s="17" t="str">
        <f t="shared" si="382"/>
        <v/>
      </c>
      <c r="P287" s="18">
        <f>IF($D287="理科",IF(AND($N287&gt;=分数线!$C$2,$H287&gt;=分数线!$D$2),36,IF($H287&gt;=分数线!$D$2,18,0)),IF($D287="文科",IF(AND($N287&gt;=分数线!$C$3,$H287&gt;=分数线!$D$3),36,IF($H287&gt;=分数线!$D$3,18,0))))</f>
        <v>18</v>
      </c>
      <c r="Q287" s="18">
        <f>IF($D287="理科",IF(AND($N287&gt;=分数线!$C$2,I287&gt;=分数线!$E$2),36,IF(I287&gt;=分数线!$E$2,18,0)),IF($D287="文科",IF(AND($N287&gt;=分数线!$C$3,I287&gt;=分数线!$E$3),36,IF(I287&gt;=分数线!$E$3,18,0))))</f>
        <v>0</v>
      </c>
      <c r="R287" s="18">
        <f>IF($D287="理科",IF(AND($N287&gt;=分数线!$C$2,J287&gt;=分数线!$F$2),36,IF(J287&gt;=分数线!$F$2,18,0)),IF($D287="文科",IF(AND($N287&gt;=分数线!$C$3,J287&gt;=分数线!$F$3),36,IF(J287&gt;=分数线!$F$3,18,0))))</f>
        <v>0</v>
      </c>
      <c r="S287" s="18">
        <f>IF($D287="理科",IF(AND($N287&gt;=分数线!$C$2,K287&gt;=分数线!$G$2),36,IF(K287&gt;=分数线!$G$2,18,0)),IF($D287="文科",IF(AND($N287&gt;=分数线!$C$3,K287&gt;=分数线!$G$3),36,IF(K287&gt;=分数线!$G$3,18,0))))</f>
        <v>0</v>
      </c>
      <c r="T287" s="18">
        <f>IF($D287="理科",IF(AND($N287&gt;=分数线!$C$2,L287&gt;=分数线!$H$2),36,IF(L287&gt;=分数线!$H$2,18,0)),IF($D287="文科",IF(AND($N287&gt;=分数线!$C$3,L287&gt;=分数线!$H$3),36,IF(L287&gt;=分数线!$H$3,18,0))))</f>
        <v>0</v>
      </c>
      <c r="U287" s="18">
        <f>IF($D287="理科",IF(AND($N287&gt;=分数线!$C$2,M287&gt;=分数线!$I$2),36,IF(M287&gt;=分数线!$I$2,18,0)),IF($D287="文科",IF(AND($N287&gt;=分数线!$C$3,M287&gt;=分数线!$I$3),36,IF(M287&gt;=分数线!$I$3,18,0))))</f>
        <v>18</v>
      </c>
      <c r="V287" s="18">
        <f t="shared" si="383"/>
        <v>2</v>
      </c>
      <c r="W287" s="18" t="str">
        <f t="shared" si="384"/>
        <v>阙丽萍</v>
      </c>
      <c r="X287" s="26">
        <f t="shared" si="425"/>
        <v>1.8</v>
      </c>
      <c r="Y287" s="18" t="str">
        <f t="shared" si="385"/>
        <v>李乔军</v>
      </c>
      <c r="Z287" s="26">
        <f t="shared" si="426"/>
        <v>0</v>
      </c>
      <c r="AA287" s="18" t="str">
        <f t="shared" si="386"/>
        <v>赵顺诚</v>
      </c>
      <c r="AB287" s="26">
        <f t="shared" si="354"/>
        <v>0</v>
      </c>
      <c r="AC287" s="18" t="str">
        <f t="shared" si="387"/>
        <v>王志强</v>
      </c>
      <c r="AD287" s="26">
        <f t="shared" si="355"/>
        <v>0</v>
      </c>
      <c r="AE287" s="18" t="str">
        <f t="shared" si="388"/>
        <v>郑富全</v>
      </c>
      <c r="AF287" s="26">
        <f t="shared" si="356"/>
        <v>0</v>
      </c>
      <c r="AG287" s="18" t="str">
        <f t="shared" si="389"/>
        <v>卢祥</v>
      </c>
      <c r="AH287" s="26">
        <f t="shared" si="357"/>
        <v>1.8</v>
      </c>
      <c r="AI287" s="18" t="str">
        <f t="shared" si="390"/>
        <v>9</v>
      </c>
      <c r="AJ287" s="18" t="str">
        <f t="shared" si="391"/>
        <v>张玉婷</v>
      </c>
      <c r="AK287" s="26">
        <f t="shared" si="427"/>
        <v>1.8</v>
      </c>
      <c r="AL287" s="18" t="str">
        <f t="shared" si="392"/>
        <v>周军</v>
      </c>
      <c r="AM287" s="26">
        <f t="shared" si="428"/>
        <v>0</v>
      </c>
      <c r="AN287" s="18" t="str">
        <f t="shared" si="393"/>
        <v>程长寿</v>
      </c>
      <c r="AO287" s="26">
        <f t="shared" si="358"/>
        <v>0</v>
      </c>
      <c r="AP287" s="18" t="str">
        <f t="shared" si="394"/>
        <v>王志强</v>
      </c>
      <c r="AQ287" s="26">
        <f t="shared" si="359"/>
        <v>0</v>
      </c>
      <c r="AR287" s="18" t="str">
        <f t="shared" si="395"/>
        <v>郑富全</v>
      </c>
      <c r="AS287" s="26">
        <f t="shared" si="360"/>
        <v>0</v>
      </c>
      <c r="AT287" s="18" t="str">
        <f t="shared" si="396"/>
        <v>卢祥</v>
      </c>
      <c r="AU287" s="26">
        <f t="shared" si="361"/>
        <v>1.8</v>
      </c>
      <c r="AV287" s="18" t="e">
        <f t="shared" si="397"/>
        <v>#N/A</v>
      </c>
      <c r="AW287" s="18" t="e">
        <f t="shared" si="398"/>
        <v>#N/A</v>
      </c>
      <c r="AX287" s="26">
        <f t="shared" si="429"/>
        <v>2.6999999999999997</v>
      </c>
      <c r="AY287" s="18" t="e">
        <f t="shared" si="399"/>
        <v>#N/A</v>
      </c>
      <c r="AZ287" s="26">
        <f t="shared" si="370"/>
        <v>0</v>
      </c>
      <c r="BA287" s="18" t="e">
        <f t="shared" si="400"/>
        <v>#N/A</v>
      </c>
      <c r="BB287" s="26">
        <f t="shared" si="362"/>
        <v>0</v>
      </c>
      <c r="BC287" s="18" t="e">
        <f t="shared" si="401"/>
        <v>#N/A</v>
      </c>
      <c r="BD287" s="26">
        <f t="shared" si="363"/>
        <v>0</v>
      </c>
      <c r="BE287" s="18" t="e">
        <f t="shared" si="402"/>
        <v>#N/A</v>
      </c>
      <c r="BF287" s="26">
        <f t="shared" si="364"/>
        <v>0</v>
      </c>
      <c r="BG287" s="18" t="e">
        <f t="shared" si="403"/>
        <v>#N/A</v>
      </c>
      <c r="BH287" s="26">
        <f t="shared" si="365"/>
        <v>2.7</v>
      </c>
      <c r="BI287" s="18" t="e">
        <f t="shared" si="404"/>
        <v>#N/A</v>
      </c>
      <c r="BJ287" s="18" t="e">
        <f t="shared" si="405"/>
        <v>#N/A</v>
      </c>
      <c r="BK287" s="26">
        <f t="shared" si="430"/>
        <v>2.6999999999999997</v>
      </c>
      <c r="BL287" s="18" t="e">
        <f t="shared" si="406"/>
        <v>#N/A</v>
      </c>
      <c r="BM287" s="26">
        <f t="shared" si="371"/>
        <v>0</v>
      </c>
      <c r="BN287" s="18" t="e">
        <f t="shared" si="407"/>
        <v>#N/A</v>
      </c>
      <c r="BO287" s="26">
        <f t="shared" si="366"/>
        <v>0</v>
      </c>
      <c r="BP287" s="18" t="e">
        <f t="shared" si="408"/>
        <v>#N/A</v>
      </c>
      <c r="BQ287" s="26">
        <f t="shared" si="367"/>
        <v>0</v>
      </c>
      <c r="BR287" s="18" t="e">
        <f t="shared" si="409"/>
        <v>#N/A</v>
      </c>
      <c r="BS287" s="26">
        <f t="shared" si="368"/>
        <v>0</v>
      </c>
      <c r="BT287" s="18" t="e">
        <f t="shared" si="410"/>
        <v>#N/A</v>
      </c>
      <c r="BU287" s="26">
        <f t="shared" si="369"/>
        <v>2.7</v>
      </c>
      <c r="BV287" s="18" t="e">
        <f t="shared" si="411"/>
        <v>#N/A</v>
      </c>
      <c r="BW287" s="18" t="e">
        <f t="shared" si="412"/>
        <v>#N/A</v>
      </c>
      <c r="BX287" s="26">
        <f t="shared" si="431"/>
        <v>4.5</v>
      </c>
      <c r="BY287" s="18" t="e">
        <f t="shared" si="413"/>
        <v>#N/A</v>
      </c>
      <c r="BZ287" s="26">
        <f t="shared" si="432"/>
        <v>0</v>
      </c>
      <c r="CA287" s="18" t="str">
        <f t="shared" si="414"/>
        <v>廖云虹</v>
      </c>
      <c r="CB287" s="26">
        <f t="shared" si="433"/>
        <v>0</v>
      </c>
      <c r="CC287" s="18" t="e">
        <f t="shared" si="415"/>
        <v>#N/A</v>
      </c>
      <c r="CD287" s="26">
        <f t="shared" si="434"/>
        <v>0</v>
      </c>
      <c r="CE287" s="18" t="e">
        <f t="shared" si="416"/>
        <v>#N/A</v>
      </c>
      <c r="CF287" s="26">
        <f t="shared" si="435"/>
        <v>0</v>
      </c>
      <c r="CG287" s="18" t="e">
        <f t="shared" si="417"/>
        <v>#N/A</v>
      </c>
      <c r="CH287" s="26">
        <f t="shared" si="436"/>
        <v>4.5</v>
      </c>
      <c r="CI287" s="18">
        <f t="shared" si="418"/>
        <v>9</v>
      </c>
      <c r="CJ287" s="18" t="str">
        <f t="shared" si="419"/>
        <v>张玉婷</v>
      </c>
      <c r="CK287" s="26">
        <f t="shared" si="437"/>
        <v>4.5</v>
      </c>
      <c r="CL287" s="18" t="str">
        <f t="shared" si="420"/>
        <v>黄金华</v>
      </c>
      <c r="CM287" s="26">
        <f t="shared" si="438"/>
        <v>0</v>
      </c>
      <c r="CN287" s="18" t="str">
        <f t="shared" si="421"/>
        <v>廖云虹</v>
      </c>
      <c r="CO287" s="26">
        <f t="shared" si="439"/>
        <v>0</v>
      </c>
      <c r="CP287" s="18" t="str">
        <f t="shared" si="422"/>
        <v>高贵勇</v>
      </c>
      <c r="CQ287" s="26">
        <f t="shared" si="440"/>
        <v>0</v>
      </c>
      <c r="CR287" s="18" t="str">
        <f t="shared" si="423"/>
        <v>刘厚江</v>
      </c>
      <c r="CS287" s="26">
        <f t="shared" si="441"/>
        <v>0</v>
      </c>
      <c r="CT287" s="18" t="str">
        <f t="shared" si="424"/>
        <v>卢祥</v>
      </c>
      <c r="CU287" s="26">
        <f t="shared" si="442"/>
        <v>4.5</v>
      </c>
    </row>
    <row r="288" spans="1:99" s="2" customFormat="1" ht="15.75">
      <c r="A288" s="42" t="s">
        <v>1009</v>
      </c>
      <c r="B288" s="40" t="s">
        <v>463</v>
      </c>
      <c r="C288" s="59" t="s">
        <v>44</v>
      </c>
      <c r="D288" s="9" t="s">
        <v>8</v>
      </c>
      <c r="E288" s="8" t="str">
        <f t="shared" si="372"/>
        <v/>
      </c>
      <c r="F288" s="9" t="str">
        <f t="shared" si="373"/>
        <v/>
      </c>
      <c r="G288" s="10" t="str">
        <f t="shared" si="374"/>
        <v/>
      </c>
      <c r="H288" s="10">
        <f t="shared" si="375"/>
        <v>97</v>
      </c>
      <c r="I288" s="10">
        <f t="shared" si="376"/>
        <v>73</v>
      </c>
      <c r="J288" s="10">
        <f t="shared" si="377"/>
        <v>42</v>
      </c>
      <c r="K288" s="16">
        <f t="shared" si="378"/>
        <v>42</v>
      </c>
      <c r="L288" s="10">
        <f t="shared" si="379"/>
        <v>49</v>
      </c>
      <c r="M288" s="10">
        <f t="shared" si="380"/>
        <v>55</v>
      </c>
      <c r="N288" s="10">
        <f t="shared" si="381"/>
        <v>358</v>
      </c>
      <c r="O288" s="17" t="str">
        <f t="shared" si="382"/>
        <v/>
      </c>
      <c r="P288" s="18">
        <f>IF($D288="理科",IF(AND($N288&gt;=分数线!$C$2,$H288&gt;=分数线!$D$2),36,IF($H288&gt;=分数线!$D$2,18,0)),IF($D288="文科",IF(AND($N288&gt;=分数线!$C$3,$H288&gt;=分数线!$D$3),36,IF($H288&gt;=分数线!$D$3,18,0))))</f>
        <v>0</v>
      </c>
      <c r="Q288" s="18">
        <f>IF($D288="理科",IF(AND($N288&gt;=分数线!$C$2,I288&gt;=分数线!$E$2),36,IF(I288&gt;=分数线!$E$2,18,0)),IF($D288="文科",IF(AND($N288&gt;=分数线!$C$3,I288&gt;=分数线!$E$3),36,IF(I288&gt;=分数线!$E$3,18,0))))</f>
        <v>18</v>
      </c>
      <c r="R288" s="18">
        <f>IF($D288="理科",IF(AND($N288&gt;=分数线!$C$2,J288&gt;=分数线!$F$2),36,IF(J288&gt;=分数线!$F$2,18,0)),IF($D288="文科",IF(AND($N288&gt;=分数线!$C$3,J288&gt;=分数线!$F$3),36,IF(J288&gt;=分数线!$F$3,18,0))))</f>
        <v>0</v>
      </c>
      <c r="S288" s="18">
        <f>IF($D288="理科",IF(AND($N288&gt;=分数线!$C$2,K288&gt;=分数线!$G$2),36,IF(K288&gt;=分数线!$G$2,18,0)),IF($D288="文科",IF(AND($N288&gt;=分数线!$C$3,K288&gt;=分数线!$G$3),36,IF(K288&gt;=分数线!$G$3,18,0))))</f>
        <v>0</v>
      </c>
      <c r="T288" s="18">
        <f>IF($D288="理科",IF(AND($N288&gt;=分数线!$C$2,L288&gt;=分数线!$H$2),36,IF(L288&gt;=分数线!$H$2,18,0)),IF($D288="文科",IF(AND($N288&gt;=分数线!$C$3,L288&gt;=分数线!$H$3),36,IF(L288&gt;=分数线!$H$3,18,0))))</f>
        <v>0</v>
      </c>
      <c r="U288" s="18">
        <f>IF($D288="理科",IF(AND($N288&gt;=分数线!$C$2,M288&gt;=分数线!$I$2),36,IF(M288&gt;=分数线!$I$2,18,0)),IF($D288="文科",IF(AND($N288&gt;=分数线!$C$3,M288&gt;=分数线!$I$3),36,IF(M288&gt;=分数线!$I$3,18,0))))</f>
        <v>0</v>
      </c>
      <c r="V288" s="18">
        <f t="shared" si="383"/>
        <v>5</v>
      </c>
      <c r="W288" s="18" t="str">
        <f t="shared" si="384"/>
        <v>叶屏</v>
      </c>
      <c r="X288" s="26">
        <f t="shared" si="425"/>
        <v>0</v>
      </c>
      <c r="Y288" s="18" t="str">
        <f t="shared" si="385"/>
        <v>李希</v>
      </c>
      <c r="Z288" s="26">
        <f t="shared" si="426"/>
        <v>1.8</v>
      </c>
      <c r="AA288" s="18" t="str">
        <f t="shared" si="386"/>
        <v>达娃央初</v>
      </c>
      <c r="AB288" s="26">
        <f t="shared" si="354"/>
        <v>0</v>
      </c>
      <c r="AC288" s="18" t="str">
        <f t="shared" si="387"/>
        <v>兰阿布</v>
      </c>
      <c r="AD288" s="26">
        <f t="shared" si="355"/>
        <v>0</v>
      </c>
      <c r="AE288" s="18" t="str">
        <f t="shared" si="388"/>
        <v>陈文惠</v>
      </c>
      <c r="AF288" s="26">
        <f t="shared" si="356"/>
        <v>0</v>
      </c>
      <c r="AG288" s="18" t="str">
        <f t="shared" si="389"/>
        <v>卢祥</v>
      </c>
      <c r="AH288" s="26">
        <f t="shared" si="357"/>
        <v>0</v>
      </c>
      <c r="AI288" s="18" t="str">
        <f t="shared" si="390"/>
        <v>6</v>
      </c>
      <c r="AJ288" s="18" t="str">
        <f t="shared" si="391"/>
        <v>阙丽萍</v>
      </c>
      <c r="AK288" s="26">
        <f t="shared" si="427"/>
        <v>0</v>
      </c>
      <c r="AL288" s="18" t="str">
        <f t="shared" si="392"/>
        <v>李希</v>
      </c>
      <c r="AM288" s="26">
        <f t="shared" si="428"/>
        <v>1.8</v>
      </c>
      <c r="AN288" s="18" t="str">
        <f t="shared" si="393"/>
        <v>达娃央初</v>
      </c>
      <c r="AO288" s="26">
        <f t="shared" si="358"/>
        <v>0</v>
      </c>
      <c r="AP288" s="18" t="str">
        <f t="shared" si="394"/>
        <v>兰阿布</v>
      </c>
      <c r="AQ288" s="26">
        <f t="shared" si="359"/>
        <v>0</v>
      </c>
      <c r="AR288" s="18" t="str">
        <f t="shared" si="395"/>
        <v>陈文惠</v>
      </c>
      <c r="AS288" s="26">
        <f t="shared" si="360"/>
        <v>0</v>
      </c>
      <c r="AT288" s="18" t="str">
        <f t="shared" si="396"/>
        <v>卢祥</v>
      </c>
      <c r="AU288" s="26">
        <f t="shared" si="361"/>
        <v>0</v>
      </c>
      <c r="AV288" s="18" t="str">
        <f t="shared" si="397"/>
        <v>6</v>
      </c>
      <c r="AW288" s="18" t="str">
        <f t="shared" si="398"/>
        <v>阙丽萍</v>
      </c>
      <c r="AX288" s="26">
        <f t="shared" si="429"/>
        <v>0</v>
      </c>
      <c r="AY288" s="18" t="str">
        <f t="shared" si="399"/>
        <v>李希</v>
      </c>
      <c r="AZ288" s="26">
        <f t="shared" si="370"/>
        <v>2.6999999999999997</v>
      </c>
      <c r="BA288" s="18" t="str">
        <f t="shared" si="400"/>
        <v>谢斌</v>
      </c>
      <c r="BB288" s="26">
        <f t="shared" si="362"/>
        <v>0</v>
      </c>
      <c r="BC288" s="18" t="str">
        <f t="shared" si="401"/>
        <v>高贵勇</v>
      </c>
      <c r="BD288" s="26">
        <f t="shared" si="363"/>
        <v>0</v>
      </c>
      <c r="BE288" s="18" t="str">
        <f t="shared" si="402"/>
        <v>陈文惠</v>
      </c>
      <c r="BF288" s="26">
        <f t="shared" si="364"/>
        <v>0</v>
      </c>
      <c r="BG288" s="18" t="str">
        <f t="shared" si="403"/>
        <v>卢祥</v>
      </c>
      <c r="BH288" s="26">
        <f t="shared" si="365"/>
        <v>0</v>
      </c>
      <c r="BI288" s="18">
        <f t="shared" si="404"/>
        <v>6</v>
      </c>
      <c r="BJ288" s="18" t="str">
        <f t="shared" si="405"/>
        <v>阙丽萍</v>
      </c>
      <c r="BK288" s="26">
        <f t="shared" si="430"/>
        <v>0</v>
      </c>
      <c r="BL288" s="18" t="str">
        <f t="shared" si="406"/>
        <v>李希</v>
      </c>
      <c r="BM288" s="26">
        <f t="shared" si="371"/>
        <v>2.6999999999999997</v>
      </c>
      <c r="BN288" s="18" t="str">
        <f t="shared" si="407"/>
        <v>达娃央初</v>
      </c>
      <c r="BO288" s="26">
        <f t="shared" si="366"/>
        <v>0</v>
      </c>
      <c r="BP288" s="18" t="str">
        <f t="shared" si="408"/>
        <v>高贵勇</v>
      </c>
      <c r="BQ288" s="26">
        <f t="shared" si="367"/>
        <v>0</v>
      </c>
      <c r="BR288" s="18" t="str">
        <f t="shared" si="409"/>
        <v>陈文惠</v>
      </c>
      <c r="BS288" s="26">
        <f t="shared" si="368"/>
        <v>0</v>
      </c>
      <c r="BT288" s="18" t="str">
        <f t="shared" si="410"/>
        <v>卢祥</v>
      </c>
      <c r="BU288" s="26">
        <f t="shared" si="369"/>
        <v>0</v>
      </c>
      <c r="BV288" s="18">
        <f t="shared" si="411"/>
        <v>6</v>
      </c>
      <c r="BW288" s="18" t="str">
        <f t="shared" si="412"/>
        <v>阙丽萍</v>
      </c>
      <c r="BX288" s="26">
        <f t="shared" si="431"/>
        <v>0</v>
      </c>
      <c r="BY288" s="18" t="str">
        <f t="shared" si="413"/>
        <v>李希</v>
      </c>
      <c r="BZ288" s="26">
        <f t="shared" si="432"/>
        <v>4.5</v>
      </c>
      <c r="CA288" s="18" t="str">
        <f t="shared" si="414"/>
        <v>兰卡布尺</v>
      </c>
      <c r="CB288" s="26">
        <f t="shared" si="433"/>
        <v>0</v>
      </c>
      <c r="CC288" s="18" t="str">
        <f t="shared" si="415"/>
        <v>高贵勇</v>
      </c>
      <c r="CD288" s="26">
        <f t="shared" si="434"/>
        <v>0</v>
      </c>
      <c r="CE288" s="18" t="str">
        <f t="shared" si="416"/>
        <v>陈文惠</v>
      </c>
      <c r="CF288" s="26">
        <f t="shared" si="435"/>
        <v>0</v>
      </c>
      <c r="CG288" s="18" t="str">
        <f t="shared" si="417"/>
        <v>杨建</v>
      </c>
      <c r="CH288" s="26">
        <f t="shared" si="436"/>
        <v>0</v>
      </c>
      <c r="CI288" s="18">
        <f t="shared" si="418"/>
        <v>6</v>
      </c>
      <c r="CJ288" s="18" t="str">
        <f t="shared" si="419"/>
        <v>阙丽萍</v>
      </c>
      <c r="CK288" s="26">
        <f t="shared" si="437"/>
        <v>0</v>
      </c>
      <c r="CL288" s="18" t="str">
        <f t="shared" si="420"/>
        <v>李希</v>
      </c>
      <c r="CM288" s="26">
        <f t="shared" si="438"/>
        <v>4.5</v>
      </c>
      <c r="CN288" s="18" t="str">
        <f t="shared" si="421"/>
        <v>兰卡布尺</v>
      </c>
      <c r="CO288" s="26">
        <f t="shared" si="439"/>
        <v>0</v>
      </c>
      <c r="CP288" s="18" t="str">
        <f t="shared" si="422"/>
        <v>高贵勇</v>
      </c>
      <c r="CQ288" s="26">
        <f t="shared" si="440"/>
        <v>0</v>
      </c>
      <c r="CR288" s="18" t="str">
        <f t="shared" si="423"/>
        <v>杨建</v>
      </c>
      <c r="CS288" s="26">
        <f t="shared" si="441"/>
        <v>0</v>
      </c>
      <c r="CT288" s="18" t="str">
        <f t="shared" si="424"/>
        <v>杨建</v>
      </c>
      <c r="CU288" s="26">
        <f t="shared" si="442"/>
        <v>0</v>
      </c>
    </row>
    <row r="289" spans="1:99" s="2" customFormat="1" ht="15.75">
      <c r="A289" s="42" t="s">
        <v>892</v>
      </c>
      <c r="B289" s="40" t="s">
        <v>464</v>
      </c>
      <c r="C289" s="59" t="s">
        <v>44</v>
      </c>
      <c r="D289" s="9" t="s">
        <v>8</v>
      </c>
      <c r="E289" s="8" t="str">
        <f t="shared" si="372"/>
        <v/>
      </c>
      <c r="F289" s="9">
        <f t="shared" si="373"/>
        <v>0.4</v>
      </c>
      <c r="G289" s="10" t="str">
        <f t="shared" si="374"/>
        <v/>
      </c>
      <c r="H289" s="10">
        <f t="shared" si="375"/>
        <v>92</v>
      </c>
      <c r="I289" s="10">
        <f t="shared" si="376"/>
        <v>45</v>
      </c>
      <c r="J289" s="10">
        <f t="shared" si="377"/>
        <v>84</v>
      </c>
      <c r="K289" s="16">
        <f t="shared" si="378"/>
        <v>23</v>
      </c>
      <c r="L289" s="10">
        <f t="shared" si="379"/>
        <v>51</v>
      </c>
      <c r="M289" s="10">
        <f t="shared" si="380"/>
        <v>63</v>
      </c>
      <c r="N289" s="10">
        <f t="shared" si="381"/>
        <v>358</v>
      </c>
      <c r="O289" s="17" t="str">
        <f t="shared" si="382"/>
        <v/>
      </c>
      <c r="P289" s="18">
        <f>IF($D289="理科",IF(AND($N289&gt;=分数线!$C$2,$H289&gt;=分数线!$D$2),36,IF($H289&gt;=分数线!$D$2,18,0)),IF($D289="文科",IF(AND($N289&gt;=分数线!$C$3,$H289&gt;=分数线!$D$3),36,IF($H289&gt;=分数线!$D$3,18,0))))</f>
        <v>0</v>
      </c>
      <c r="Q289" s="18">
        <f>IF($D289="理科",IF(AND($N289&gt;=分数线!$C$2,I289&gt;=分数线!$E$2),36,IF(I289&gt;=分数线!$E$2,18,0)),IF($D289="文科",IF(AND($N289&gt;=分数线!$C$3,I289&gt;=分数线!$E$3),36,IF(I289&gt;=分数线!$E$3,18,0))))</f>
        <v>0</v>
      </c>
      <c r="R289" s="18">
        <f>IF($D289="理科",IF(AND($N289&gt;=分数线!$C$2,J289&gt;=分数线!$F$2),36,IF(J289&gt;=分数线!$F$2,18,0)),IF($D289="文科",IF(AND($N289&gt;=分数线!$C$3,J289&gt;=分数线!$F$3),36,IF(J289&gt;=分数线!$F$3,18,0))))</f>
        <v>0</v>
      </c>
      <c r="S289" s="18">
        <f>IF($D289="理科",IF(AND($N289&gt;=分数线!$C$2,K289&gt;=分数线!$G$2),36,IF(K289&gt;=分数线!$G$2,18,0)),IF($D289="文科",IF(AND($N289&gt;=分数线!$C$3,K289&gt;=分数线!$G$3),36,IF(K289&gt;=分数线!$G$3,18,0))))</f>
        <v>0</v>
      </c>
      <c r="T289" s="18">
        <f>IF($D289="理科",IF(AND($N289&gt;=分数线!$C$2,L289&gt;=分数线!$H$2),36,IF(L289&gt;=分数线!$H$2,18,0)),IF($D289="文科",IF(AND($N289&gt;=分数线!$C$3,L289&gt;=分数线!$H$3),36,IF(L289&gt;=分数线!$H$3,18,0))))</f>
        <v>0</v>
      </c>
      <c r="U289" s="18">
        <f>IF($D289="理科",IF(AND($N289&gt;=分数线!$C$2,M289&gt;=分数线!$I$2),36,IF(M289&gt;=分数线!$I$2,18,0)),IF($D289="文科",IF(AND($N289&gt;=分数线!$C$3,M289&gt;=分数线!$I$3),36,IF(M289&gt;=分数线!$I$3,18,0))))</f>
        <v>0</v>
      </c>
      <c r="V289" s="18">
        <f t="shared" si="383"/>
        <v>2</v>
      </c>
      <c r="W289" s="18" t="str">
        <f t="shared" si="384"/>
        <v>阙丽萍</v>
      </c>
      <c r="X289" s="26">
        <f t="shared" si="425"/>
        <v>0</v>
      </c>
      <c r="Y289" s="18" t="str">
        <f t="shared" si="385"/>
        <v>李乔军</v>
      </c>
      <c r="Z289" s="26">
        <f t="shared" si="426"/>
        <v>0</v>
      </c>
      <c r="AA289" s="18" t="str">
        <f t="shared" si="386"/>
        <v>赵顺诚</v>
      </c>
      <c r="AB289" s="26">
        <f t="shared" si="354"/>
        <v>0</v>
      </c>
      <c r="AC289" s="18" t="e">
        <f t="shared" si="387"/>
        <v>#N/A</v>
      </c>
      <c r="AD289" s="26">
        <f t="shared" si="355"/>
        <v>0</v>
      </c>
      <c r="AE289" s="18" t="e">
        <f t="shared" si="388"/>
        <v>#N/A</v>
      </c>
      <c r="AF289" s="26">
        <f t="shared" si="356"/>
        <v>0</v>
      </c>
      <c r="AG289" s="18" t="e">
        <f t="shared" si="389"/>
        <v>#N/A</v>
      </c>
      <c r="AH289" s="26">
        <f t="shared" si="357"/>
        <v>0</v>
      </c>
      <c r="AI289" s="18" t="e">
        <f t="shared" si="390"/>
        <v>#N/A</v>
      </c>
      <c r="AJ289" s="18" t="e">
        <f t="shared" si="391"/>
        <v>#N/A</v>
      </c>
      <c r="AK289" s="26">
        <f t="shared" si="427"/>
        <v>0</v>
      </c>
      <c r="AL289" s="18" t="e">
        <f t="shared" si="392"/>
        <v>#N/A</v>
      </c>
      <c r="AM289" s="26">
        <f t="shared" si="428"/>
        <v>0</v>
      </c>
      <c r="AN289" s="18" t="e">
        <f t="shared" si="393"/>
        <v>#N/A</v>
      </c>
      <c r="AO289" s="26">
        <f t="shared" si="358"/>
        <v>0</v>
      </c>
      <c r="AP289" s="18" t="e">
        <f t="shared" si="394"/>
        <v>#N/A</v>
      </c>
      <c r="AQ289" s="26">
        <f t="shared" si="359"/>
        <v>0</v>
      </c>
      <c r="AR289" s="18" t="e">
        <f t="shared" si="395"/>
        <v>#N/A</v>
      </c>
      <c r="AS289" s="26">
        <f t="shared" si="360"/>
        <v>0</v>
      </c>
      <c r="AT289" s="18" t="e">
        <f t="shared" si="396"/>
        <v>#N/A</v>
      </c>
      <c r="AU289" s="26">
        <f t="shared" si="361"/>
        <v>0</v>
      </c>
      <c r="AV289" s="18" t="str">
        <f t="shared" si="397"/>
        <v>9</v>
      </c>
      <c r="AW289" s="18" t="str">
        <f t="shared" si="398"/>
        <v>张玉婷</v>
      </c>
      <c r="AX289" s="26">
        <f t="shared" si="429"/>
        <v>0</v>
      </c>
      <c r="AY289" s="18" t="str">
        <f t="shared" si="399"/>
        <v>周军</v>
      </c>
      <c r="AZ289" s="26">
        <f t="shared" si="370"/>
        <v>0</v>
      </c>
      <c r="BA289" s="18" t="str">
        <f t="shared" si="400"/>
        <v>廖云虹</v>
      </c>
      <c r="BB289" s="26">
        <f t="shared" si="362"/>
        <v>0</v>
      </c>
      <c r="BC289" s="18" t="str">
        <f t="shared" si="401"/>
        <v>郑永朝</v>
      </c>
      <c r="BD289" s="26">
        <f t="shared" si="363"/>
        <v>0</v>
      </c>
      <c r="BE289" s="18" t="str">
        <f t="shared" si="402"/>
        <v>郑富全</v>
      </c>
      <c r="BF289" s="26">
        <f t="shared" si="364"/>
        <v>0</v>
      </c>
      <c r="BG289" s="18" t="str">
        <f t="shared" si="403"/>
        <v>卢祥</v>
      </c>
      <c r="BH289" s="26">
        <f t="shared" si="365"/>
        <v>0</v>
      </c>
      <c r="BI289" s="18">
        <f t="shared" si="404"/>
        <v>9</v>
      </c>
      <c r="BJ289" s="18" t="str">
        <f t="shared" si="405"/>
        <v>张玉婷</v>
      </c>
      <c r="BK289" s="26">
        <f t="shared" si="430"/>
        <v>0</v>
      </c>
      <c r="BL289" s="18" t="str">
        <f t="shared" si="406"/>
        <v>黄金华</v>
      </c>
      <c r="BM289" s="26">
        <f t="shared" si="371"/>
        <v>0</v>
      </c>
      <c r="BN289" s="18" t="str">
        <f t="shared" si="407"/>
        <v>廖云虹</v>
      </c>
      <c r="BO289" s="26">
        <f t="shared" si="366"/>
        <v>0</v>
      </c>
      <c r="BP289" s="18" t="str">
        <f t="shared" si="408"/>
        <v>王玉强</v>
      </c>
      <c r="BQ289" s="26">
        <f t="shared" si="367"/>
        <v>0</v>
      </c>
      <c r="BR289" s="18" t="str">
        <f t="shared" si="409"/>
        <v>郑富全</v>
      </c>
      <c r="BS289" s="26">
        <f t="shared" si="368"/>
        <v>0</v>
      </c>
      <c r="BT289" s="18" t="str">
        <f t="shared" si="410"/>
        <v>卢祥</v>
      </c>
      <c r="BU289" s="26">
        <f t="shared" si="369"/>
        <v>0</v>
      </c>
      <c r="BV289" s="18">
        <f t="shared" si="411"/>
        <v>9</v>
      </c>
      <c r="BW289" s="18" t="str">
        <f t="shared" si="412"/>
        <v>张玉婷</v>
      </c>
      <c r="BX289" s="26">
        <f t="shared" si="431"/>
        <v>0</v>
      </c>
      <c r="BY289" s="18" t="str">
        <f t="shared" si="413"/>
        <v>黄金华</v>
      </c>
      <c r="BZ289" s="26">
        <f t="shared" si="432"/>
        <v>0</v>
      </c>
      <c r="CA289" s="18" t="str">
        <f t="shared" si="414"/>
        <v>廖云虹</v>
      </c>
      <c r="CB289" s="26">
        <f t="shared" si="433"/>
        <v>0</v>
      </c>
      <c r="CC289" s="18" t="str">
        <f t="shared" si="415"/>
        <v>高贵勇</v>
      </c>
      <c r="CD289" s="26">
        <f t="shared" si="434"/>
        <v>0</v>
      </c>
      <c r="CE289" s="18" t="str">
        <f t="shared" si="416"/>
        <v>刘厚江</v>
      </c>
      <c r="CF289" s="26">
        <f t="shared" si="435"/>
        <v>0</v>
      </c>
      <c r="CG289" s="18" t="str">
        <f t="shared" si="417"/>
        <v>卢祥</v>
      </c>
      <c r="CH289" s="26">
        <f t="shared" si="436"/>
        <v>0</v>
      </c>
      <c r="CI289" s="18">
        <f t="shared" si="418"/>
        <v>9</v>
      </c>
      <c r="CJ289" s="18" t="str">
        <f t="shared" si="419"/>
        <v>张玉婷</v>
      </c>
      <c r="CK289" s="26">
        <f t="shared" si="437"/>
        <v>0</v>
      </c>
      <c r="CL289" s="18" t="str">
        <f t="shared" si="420"/>
        <v>黄金华</v>
      </c>
      <c r="CM289" s="26">
        <f t="shared" si="438"/>
        <v>0</v>
      </c>
      <c r="CN289" s="18" t="str">
        <f t="shared" si="421"/>
        <v>廖云虹</v>
      </c>
      <c r="CO289" s="26">
        <f t="shared" si="439"/>
        <v>0</v>
      </c>
      <c r="CP289" s="18" t="str">
        <f t="shared" si="422"/>
        <v>高贵勇</v>
      </c>
      <c r="CQ289" s="26">
        <f t="shared" si="440"/>
        <v>0</v>
      </c>
      <c r="CR289" s="18" t="str">
        <f t="shared" si="423"/>
        <v>刘厚江</v>
      </c>
      <c r="CS289" s="26">
        <f t="shared" si="441"/>
        <v>0</v>
      </c>
      <c r="CT289" s="18" t="str">
        <f t="shared" si="424"/>
        <v>卢祥</v>
      </c>
      <c r="CU289" s="26">
        <f t="shared" si="442"/>
        <v>0</v>
      </c>
    </row>
    <row r="290" spans="1:99" s="2" customFormat="1" ht="15.75">
      <c r="A290" s="42" t="s">
        <v>1010</v>
      </c>
      <c r="B290" s="40" t="s">
        <v>465</v>
      </c>
      <c r="C290" s="59" t="s">
        <v>44</v>
      </c>
      <c r="D290" s="9" t="s">
        <v>8</v>
      </c>
      <c r="E290" s="8" t="str">
        <f t="shared" si="372"/>
        <v/>
      </c>
      <c r="F290" s="9" t="str">
        <f t="shared" si="373"/>
        <v/>
      </c>
      <c r="G290" s="10" t="str">
        <f t="shared" si="374"/>
        <v/>
      </c>
      <c r="H290" s="10">
        <f t="shared" si="375"/>
        <v>98</v>
      </c>
      <c r="I290" s="10">
        <f t="shared" si="376"/>
        <v>38</v>
      </c>
      <c r="J290" s="10">
        <f t="shared" si="377"/>
        <v>74</v>
      </c>
      <c r="K290" s="16">
        <f t="shared" si="378"/>
        <v>37</v>
      </c>
      <c r="L290" s="10">
        <f t="shared" si="379"/>
        <v>50</v>
      </c>
      <c r="M290" s="10">
        <f t="shared" si="380"/>
        <v>58</v>
      </c>
      <c r="N290" s="10">
        <f t="shared" si="381"/>
        <v>355</v>
      </c>
      <c r="O290" s="17" t="str">
        <f t="shared" si="382"/>
        <v/>
      </c>
      <c r="P290" s="18">
        <f>IF($D290="理科",IF(AND($N290&gt;=分数线!$C$2,$H290&gt;=分数线!$D$2),36,IF($H290&gt;=分数线!$D$2,18,0)),IF($D290="文科",IF(AND($N290&gt;=分数线!$C$3,$H290&gt;=分数线!$D$3),36,IF($H290&gt;=分数线!$D$3,18,0))))</f>
        <v>0</v>
      </c>
      <c r="Q290" s="18">
        <f>IF($D290="理科",IF(AND($N290&gt;=分数线!$C$2,I290&gt;=分数线!$E$2),36,IF(I290&gt;=分数线!$E$2,18,0)),IF($D290="文科",IF(AND($N290&gt;=分数线!$C$3,I290&gt;=分数线!$E$3),36,IF(I290&gt;=分数线!$E$3,18,0))))</f>
        <v>0</v>
      </c>
      <c r="R290" s="18">
        <f>IF($D290="理科",IF(AND($N290&gt;=分数线!$C$2,J290&gt;=分数线!$F$2),36,IF(J290&gt;=分数线!$F$2,18,0)),IF($D290="文科",IF(AND($N290&gt;=分数线!$C$3,J290&gt;=分数线!$F$3),36,IF(J290&gt;=分数线!$F$3,18,0))))</f>
        <v>0</v>
      </c>
      <c r="S290" s="18">
        <f>IF($D290="理科",IF(AND($N290&gt;=分数线!$C$2,K290&gt;=分数线!$G$2),36,IF(K290&gt;=分数线!$G$2,18,0)),IF($D290="文科",IF(AND($N290&gt;=分数线!$C$3,K290&gt;=分数线!$G$3),36,IF(K290&gt;=分数线!$G$3,18,0))))</f>
        <v>0</v>
      </c>
      <c r="T290" s="18">
        <f>IF($D290="理科",IF(AND($N290&gt;=分数线!$C$2,L290&gt;=分数线!$H$2),36,IF(L290&gt;=分数线!$H$2,18,0)),IF($D290="文科",IF(AND($N290&gt;=分数线!$C$3,L290&gt;=分数线!$H$3),36,IF(L290&gt;=分数线!$H$3,18,0))))</f>
        <v>0</v>
      </c>
      <c r="U290" s="18">
        <f>IF($D290="理科",IF(AND($N290&gt;=分数线!$C$2,M290&gt;=分数线!$I$2),36,IF(M290&gt;=分数线!$I$2,18,0)),IF($D290="文科",IF(AND($N290&gt;=分数线!$C$3,M290&gt;=分数线!$I$3),36,IF(M290&gt;=分数线!$I$3,18,0))))</f>
        <v>0</v>
      </c>
      <c r="V290" s="18" t="e">
        <f t="shared" si="383"/>
        <v>#N/A</v>
      </c>
      <c r="W290" s="18" t="e">
        <f t="shared" si="384"/>
        <v>#N/A</v>
      </c>
      <c r="X290" s="26">
        <f t="shared" si="425"/>
        <v>0</v>
      </c>
      <c r="Y290" s="18" t="e">
        <f t="shared" si="385"/>
        <v>#N/A</v>
      </c>
      <c r="Z290" s="26">
        <f t="shared" si="426"/>
        <v>0</v>
      </c>
      <c r="AA290" s="18" t="e">
        <f t="shared" si="386"/>
        <v>#N/A</v>
      </c>
      <c r="AB290" s="26">
        <f t="shared" si="354"/>
        <v>0</v>
      </c>
      <c r="AC290" s="18" t="str">
        <f t="shared" si="387"/>
        <v>王志强</v>
      </c>
      <c r="AD290" s="26">
        <f t="shared" si="355"/>
        <v>0</v>
      </c>
      <c r="AE290" s="18" t="str">
        <f t="shared" si="388"/>
        <v>郑富全</v>
      </c>
      <c r="AF290" s="26">
        <f t="shared" si="356"/>
        <v>0</v>
      </c>
      <c r="AG290" s="18" t="str">
        <f t="shared" si="389"/>
        <v>卢祥</v>
      </c>
      <c r="AH290" s="26">
        <f t="shared" si="357"/>
        <v>0</v>
      </c>
      <c r="AI290" s="18" t="str">
        <f t="shared" si="390"/>
        <v>9</v>
      </c>
      <c r="AJ290" s="18" t="str">
        <f t="shared" si="391"/>
        <v>张玉婷</v>
      </c>
      <c r="AK290" s="26">
        <f t="shared" si="427"/>
        <v>0</v>
      </c>
      <c r="AL290" s="18" t="str">
        <f t="shared" si="392"/>
        <v>周军</v>
      </c>
      <c r="AM290" s="26">
        <f t="shared" si="428"/>
        <v>0</v>
      </c>
      <c r="AN290" s="18" t="str">
        <f t="shared" si="393"/>
        <v>程长寿</v>
      </c>
      <c r="AO290" s="26">
        <f t="shared" si="358"/>
        <v>0</v>
      </c>
      <c r="AP290" s="18" t="str">
        <f t="shared" si="394"/>
        <v>王志强</v>
      </c>
      <c r="AQ290" s="26">
        <f t="shared" si="359"/>
        <v>0</v>
      </c>
      <c r="AR290" s="18" t="str">
        <f t="shared" si="395"/>
        <v>郑富全</v>
      </c>
      <c r="AS290" s="26">
        <f t="shared" si="360"/>
        <v>0</v>
      </c>
      <c r="AT290" s="18" t="str">
        <f t="shared" si="396"/>
        <v>卢祥</v>
      </c>
      <c r="AU290" s="26">
        <f t="shared" si="361"/>
        <v>0</v>
      </c>
      <c r="AV290" s="18" t="str">
        <f t="shared" si="397"/>
        <v>9</v>
      </c>
      <c r="AW290" s="18" t="str">
        <f t="shared" si="398"/>
        <v>张玉婷</v>
      </c>
      <c r="AX290" s="26">
        <f t="shared" si="429"/>
        <v>0</v>
      </c>
      <c r="AY290" s="18" t="str">
        <f t="shared" si="399"/>
        <v>周军</v>
      </c>
      <c r="AZ290" s="26">
        <f t="shared" si="370"/>
        <v>0</v>
      </c>
      <c r="BA290" s="18" t="str">
        <f t="shared" si="400"/>
        <v>廖云虹</v>
      </c>
      <c r="BB290" s="26">
        <f t="shared" si="362"/>
        <v>0</v>
      </c>
      <c r="BC290" s="18" t="str">
        <f t="shared" si="401"/>
        <v>郑永朝</v>
      </c>
      <c r="BD290" s="26">
        <f t="shared" si="363"/>
        <v>0</v>
      </c>
      <c r="BE290" s="18" t="str">
        <f t="shared" si="402"/>
        <v>郑富全</v>
      </c>
      <c r="BF290" s="26">
        <f t="shared" si="364"/>
        <v>0</v>
      </c>
      <c r="BG290" s="18" t="str">
        <f t="shared" si="403"/>
        <v>卢祥</v>
      </c>
      <c r="BH290" s="26">
        <f t="shared" si="365"/>
        <v>0</v>
      </c>
      <c r="BI290" s="18">
        <f t="shared" si="404"/>
        <v>9</v>
      </c>
      <c r="BJ290" s="18" t="str">
        <f t="shared" si="405"/>
        <v>张玉婷</v>
      </c>
      <c r="BK290" s="26">
        <f t="shared" si="430"/>
        <v>0</v>
      </c>
      <c r="BL290" s="18" t="str">
        <f t="shared" si="406"/>
        <v>黄金华</v>
      </c>
      <c r="BM290" s="26">
        <f t="shared" si="371"/>
        <v>0</v>
      </c>
      <c r="BN290" s="18" t="str">
        <f t="shared" si="407"/>
        <v>廖云虹</v>
      </c>
      <c r="BO290" s="26">
        <f t="shared" si="366"/>
        <v>0</v>
      </c>
      <c r="BP290" s="18" t="str">
        <f t="shared" si="408"/>
        <v>王玉强</v>
      </c>
      <c r="BQ290" s="26">
        <f t="shared" si="367"/>
        <v>0</v>
      </c>
      <c r="BR290" s="18" t="str">
        <f t="shared" si="409"/>
        <v>郑富全</v>
      </c>
      <c r="BS290" s="26">
        <f t="shared" si="368"/>
        <v>0</v>
      </c>
      <c r="BT290" s="18" t="str">
        <f t="shared" si="410"/>
        <v>卢祥</v>
      </c>
      <c r="BU290" s="26">
        <f t="shared" si="369"/>
        <v>0</v>
      </c>
      <c r="BV290" s="18">
        <f t="shared" si="411"/>
        <v>9</v>
      </c>
      <c r="BW290" s="18" t="str">
        <f t="shared" si="412"/>
        <v>张玉婷</v>
      </c>
      <c r="BX290" s="26">
        <f t="shared" si="431"/>
        <v>0</v>
      </c>
      <c r="BY290" s="18" t="str">
        <f t="shared" si="413"/>
        <v>黄金华</v>
      </c>
      <c r="BZ290" s="26">
        <f t="shared" si="432"/>
        <v>0</v>
      </c>
      <c r="CA290" s="18" t="str">
        <f t="shared" si="414"/>
        <v>廖云虹</v>
      </c>
      <c r="CB290" s="26">
        <f t="shared" si="433"/>
        <v>0</v>
      </c>
      <c r="CC290" s="18" t="str">
        <f t="shared" si="415"/>
        <v>高贵勇</v>
      </c>
      <c r="CD290" s="26">
        <f t="shared" si="434"/>
        <v>0</v>
      </c>
      <c r="CE290" s="18" t="str">
        <f t="shared" si="416"/>
        <v>刘厚江</v>
      </c>
      <c r="CF290" s="26">
        <f t="shared" si="435"/>
        <v>0</v>
      </c>
      <c r="CG290" s="18" t="str">
        <f t="shared" si="417"/>
        <v>卢祥</v>
      </c>
      <c r="CH290" s="26">
        <f t="shared" si="436"/>
        <v>0</v>
      </c>
      <c r="CI290" s="18">
        <f t="shared" si="418"/>
        <v>9</v>
      </c>
      <c r="CJ290" s="18" t="str">
        <f t="shared" si="419"/>
        <v>张玉婷</v>
      </c>
      <c r="CK290" s="26">
        <f t="shared" si="437"/>
        <v>0</v>
      </c>
      <c r="CL290" s="18" t="str">
        <f t="shared" si="420"/>
        <v>黄金华</v>
      </c>
      <c r="CM290" s="26">
        <f t="shared" si="438"/>
        <v>0</v>
      </c>
      <c r="CN290" s="18" t="str">
        <f t="shared" si="421"/>
        <v>廖云虹</v>
      </c>
      <c r="CO290" s="26">
        <f t="shared" si="439"/>
        <v>0</v>
      </c>
      <c r="CP290" s="18" t="str">
        <f t="shared" si="422"/>
        <v>高贵勇</v>
      </c>
      <c r="CQ290" s="26">
        <f t="shared" si="440"/>
        <v>0</v>
      </c>
      <c r="CR290" s="18" t="str">
        <f t="shared" si="423"/>
        <v>刘厚江</v>
      </c>
      <c r="CS290" s="26">
        <f t="shared" si="441"/>
        <v>0</v>
      </c>
      <c r="CT290" s="18" t="str">
        <f t="shared" si="424"/>
        <v>卢祥</v>
      </c>
      <c r="CU290" s="26">
        <f t="shared" si="442"/>
        <v>0</v>
      </c>
    </row>
    <row r="291" spans="1:99" s="2" customFormat="1" ht="15.75">
      <c r="A291" s="42" t="s">
        <v>1011</v>
      </c>
      <c r="B291" s="40" t="s">
        <v>466</v>
      </c>
      <c r="C291" s="59" t="s">
        <v>44</v>
      </c>
      <c r="D291" s="9" t="s">
        <v>8</v>
      </c>
      <c r="E291" s="8" t="str">
        <f t="shared" si="372"/>
        <v/>
      </c>
      <c r="F291" s="9">
        <f t="shared" si="373"/>
        <v>0.2</v>
      </c>
      <c r="G291" s="10" t="str">
        <f t="shared" si="374"/>
        <v/>
      </c>
      <c r="H291" s="10">
        <f t="shared" si="375"/>
        <v>95</v>
      </c>
      <c r="I291" s="10">
        <f t="shared" si="376"/>
        <v>34</v>
      </c>
      <c r="J291" s="10">
        <f t="shared" si="377"/>
        <v>99</v>
      </c>
      <c r="K291" s="16">
        <f t="shared" si="378"/>
        <v>9</v>
      </c>
      <c r="L291" s="10">
        <f t="shared" si="379"/>
        <v>54</v>
      </c>
      <c r="M291" s="10">
        <f t="shared" si="380"/>
        <v>63</v>
      </c>
      <c r="N291" s="10">
        <f t="shared" si="381"/>
        <v>354</v>
      </c>
      <c r="O291" s="17" t="str">
        <f t="shared" si="382"/>
        <v/>
      </c>
      <c r="P291" s="18">
        <f>IF($D291="理科",IF(AND($N291&gt;=分数线!$C$2,$H291&gt;=分数线!$D$2),36,IF($H291&gt;=分数线!$D$2,18,0)),IF($D291="文科",IF(AND($N291&gt;=分数线!$C$3,$H291&gt;=分数线!$D$3),36,IF($H291&gt;=分数线!$D$3,18,0))))</f>
        <v>0</v>
      </c>
      <c r="Q291" s="18">
        <f>IF($D291="理科",IF(AND($N291&gt;=分数线!$C$2,I291&gt;=分数线!$E$2),36,IF(I291&gt;=分数线!$E$2,18,0)),IF($D291="文科",IF(AND($N291&gt;=分数线!$C$3,I291&gt;=分数线!$E$3),36,IF(I291&gt;=分数线!$E$3,18,0))))</f>
        <v>0</v>
      </c>
      <c r="R291" s="18">
        <f>IF($D291="理科",IF(AND($N291&gt;=分数线!$C$2,J291&gt;=分数线!$F$2),36,IF(J291&gt;=分数线!$F$2,18,0)),IF($D291="文科",IF(AND($N291&gt;=分数线!$C$3,J291&gt;=分数线!$F$3),36,IF(J291&gt;=分数线!$F$3,18,0))))</f>
        <v>18</v>
      </c>
      <c r="S291" s="18">
        <f>IF($D291="理科",IF(AND($N291&gt;=分数线!$C$2,K291&gt;=分数线!$G$2),36,IF(K291&gt;=分数线!$G$2,18,0)),IF($D291="文科",IF(AND($N291&gt;=分数线!$C$3,K291&gt;=分数线!$G$3),36,IF(K291&gt;=分数线!$G$3,18,0))))</f>
        <v>0</v>
      </c>
      <c r="T291" s="18">
        <f>IF($D291="理科",IF(AND($N291&gt;=分数线!$C$2,L291&gt;=分数线!$H$2),36,IF(L291&gt;=分数线!$H$2,18,0)),IF($D291="文科",IF(AND($N291&gt;=分数线!$C$3,L291&gt;=分数线!$H$3),36,IF(L291&gt;=分数线!$H$3,18,0))))</f>
        <v>0</v>
      </c>
      <c r="U291" s="18">
        <f>IF($D291="理科",IF(AND($N291&gt;=分数线!$C$2,M291&gt;=分数线!$I$2),36,IF(M291&gt;=分数线!$I$2,18,0)),IF($D291="文科",IF(AND($N291&gt;=分数线!$C$3,M291&gt;=分数线!$I$3),36,IF(M291&gt;=分数线!$I$3,18,0))))</f>
        <v>0</v>
      </c>
      <c r="V291" s="18">
        <f t="shared" si="383"/>
        <v>7</v>
      </c>
      <c r="W291" s="18" t="str">
        <f t="shared" si="384"/>
        <v>何苗</v>
      </c>
      <c r="X291" s="26">
        <f t="shared" si="425"/>
        <v>0</v>
      </c>
      <c r="Y291" s="18" t="str">
        <f t="shared" si="385"/>
        <v>杨周宇</v>
      </c>
      <c r="Z291" s="26">
        <f t="shared" si="426"/>
        <v>0</v>
      </c>
      <c r="AA291" s="18" t="str">
        <f t="shared" si="386"/>
        <v>胡昌燕</v>
      </c>
      <c r="AB291" s="26">
        <f t="shared" si="354"/>
        <v>1.8</v>
      </c>
      <c r="AC291" s="18" t="str">
        <f t="shared" si="387"/>
        <v>兰阿布</v>
      </c>
      <c r="AD291" s="26">
        <f t="shared" si="355"/>
        <v>0</v>
      </c>
      <c r="AE291" s="18" t="str">
        <f t="shared" si="388"/>
        <v>李荣鑫</v>
      </c>
      <c r="AF291" s="26">
        <f t="shared" si="356"/>
        <v>0</v>
      </c>
      <c r="AG291" s="18" t="str">
        <f t="shared" si="389"/>
        <v>辜英琼</v>
      </c>
      <c r="AH291" s="26">
        <f t="shared" si="357"/>
        <v>0</v>
      </c>
      <c r="AI291" s="18" t="str">
        <f t="shared" si="390"/>
        <v>7</v>
      </c>
      <c r="AJ291" s="18" t="str">
        <f t="shared" si="391"/>
        <v>何苗</v>
      </c>
      <c r="AK291" s="26">
        <f t="shared" si="427"/>
        <v>0</v>
      </c>
      <c r="AL291" s="18" t="str">
        <f t="shared" si="392"/>
        <v>杨周宇</v>
      </c>
      <c r="AM291" s="26">
        <f t="shared" si="428"/>
        <v>0</v>
      </c>
      <c r="AN291" s="18" t="str">
        <f t="shared" si="393"/>
        <v>胡昌燕</v>
      </c>
      <c r="AO291" s="26">
        <f t="shared" si="358"/>
        <v>1.8</v>
      </c>
      <c r="AP291" s="18" t="str">
        <f t="shared" si="394"/>
        <v>兰阿布</v>
      </c>
      <c r="AQ291" s="26">
        <f t="shared" si="359"/>
        <v>0</v>
      </c>
      <c r="AR291" s="18" t="str">
        <f t="shared" si="395"/>
        <v>李荣鑫</v>
      </c>
      <c r="AS291" s="26">
        <f t="shared" si="360"/>
        <v>0</v>
      </c>
      <c r="AT291" s="18" t="str">
        <f t="shared" si="396"/>
        <v>辜英琼</v>
      </c>
      <c r="AU291" s="26">
        <f t="shared" si="361"/>
        <v>0</v>
      </c>
      <c r="AV291" s="18" t="str">
        <f t="shared" si="397"/>
        <v>7</v>
      </c>
      <c r="AW291" s="18" t="str">
        <f t="shared" si="398"/>
        <v>何光红</v>
      </c>
      <c r="AX291" s="26">
        <f t="shared" si="429"/>
        <v>0</v>
      </c>
      <c r="AY291" s="18" t="str">
        <f t="shared" si="399"/>
        <v>徐万雄</v>
      </c>
      <c r="AZ291" s="26">
        <f t="shared" si="370"/>
        <v>0</v>
      </c>
      <c r="BA291" s="18" t="str">
        <f t="shared" si="400"/>
        <v>胡昌燕</v>
      </c>
      <c r="BB291" s="26">
        <f t="shared" si="362"/>
        <v>2.7</v>
      </c>
      <c r="BC291" s="18" t="str">
        <f t="shared" si="401"/>
        <v>兰阿布</v>
      </c>
      <c r="BD291" s="26">
        <f t="shared" si="363"/>
        <v>0</v>
      </c>
      <c r="BE291" s="18" t="str">
        <f t="shared" si="402"/>
        <v>刘跃军</v>
      </c>
      <c r="BF291" s="26">
        <f t="shared" si="364"/>
        <v>0</v>
      </c>
      <c r="BG291" s="18" t="str">
        <f t="shared" si="403"/>
        <v>杨建</v>
      </c>
      <c r="BH291" s="26">
        <f t="shared" si="365"/>
        <v>0</v>
      </c>
      <c r="BI291" s="18">
        <f t="shared" si="404"/>
        <v>7</v>
      </c>
      <c r="BJ291" s="18" t="str">
        <f t="shared" si="405"/>
        <v>何光红</v>
      </c>
      <c r="BK291" s="26">
        <f t="shared" si="430"/>
        <v>0</v>
      </c>
      <c r="BL291" s="18" t="str">
        <f t="shared" si="406"/>
        <v>徐万雄</v>
      </c>
      <c r="BM291" s="26">
        <f t="shared" si="371"/>
        <v>0</v>
      </c>
      <c r="BN291" s="18" t="str">
        <f t="shared" si="407"/>
        <v>胡昌燕</v>
      </c>
      <c r="BO291" s="26">
        <f t="shared" si="366"/>
        <v>2.7</v>
      </c>
      <c r="BP291" s="18" t="str">
        <f t="shared" si="408"/>
        <v>兰阿布</v>
      </c>
      <c r="BQ291" s="26">
        <f t="shared" si="367"/>
        <v>0</v>
      </c>
      <c r="BR291" s="18" t="str">
        <f t="shared" si="409"/>
        <v>刘跃军</v>
      </c>
      <c r="BS291" s="26">
        <f t="shared" si="368"/>
        <v>0</v>
      </c>
      <c r="BT291" s="18" t="str">
        <f t="shared" si="410"/>
        <v>杨建</v>
      </c>
      <c r="BU291" s="26">
        <f t="shared" si="369"/>
        <v>0</v>
      </c>
      <c r="BV291" s="18">
        <f t="shared" si="411"/>
        <v>7</v>
      </c>
      <c r="BW291" s="18" t="str">
        <f t="shared" si="412"/>
        <v>何光红</v>
      </c>
      <c r="BX291" s="26">
        <f t="shared" si="431"/>
        <v>0</v>
      </c>
      <c r="BY291" s="18" t="str">
        <f t="shared" si="413"/>
        <v>潘勇</v>
      </c>
      <c r="BZ291" s="26">
        <f t="shared" si="432"/>
        <v>0</v>
      </c>
      <c r="CA291" s="18" t="str">
        <f t="shared" si="414"/>
        <v>胡昌燕</v>
      </c>
      <c r="CB291" s="26">
        <f t="shared" si="433"/>
        <v>4.5</v>
      </c>
      <c r="CC291" s="18" t="str">
        <f t="shared" si="415"/>
        <v>兰阿布</v>
      </c>
      <c r="CD291" s="26">
        <f t="shared" si="434"/>
        <v>0</v>
      </c>
      <c r="CE291" s="18" t="str">
        <f t="shared" si="416"/>
        <v>刘厚江</v>
      </c>
      <c r="CF291" s="26">
        <f t="shared" si="435"/>
        <v>0</v>
      </c>
      <c r="CG291" s="18" t="str">
        <f t="shared" si="417"/>
        <v>杨建</v>
      </c>
      <c r="CH291" s="26">
        <f t="shared" si="436"/>
        <v>0</v>
      </c>
      <c r="CI291" s="18">
        <f t="shared" si="418"/>
        <v>7</v>
      </c>
      <c r="CJ291" s="18" t="str">
        <f t="shared" si="419"/>
        <v>何光红</v>
      </c>
      <c r="CK291" s="26">
        <f t="shared" si="437"/>
        <v>0</v>
      </c>
      <c r="CL291" s="18" t="str">
        <f t="shared" si="420"/>
        <v>潘勇</v>
      </c>
      <c r="CM291" s="26">
        <f t="shared" si="438"/>
        <v>0</v>
      </c>
      <c r="CN291" s="18" t="str">
        <f t="shared" si="421"/>
        <v>胡昌燕</v>
      </c>
      <c r="CO291" s="26">
        <f t="shared" si="439"/>
        <v>4.5</v>
      </c>
      <c r="CP291" s="18" t="str">
        <f t="shared" si="422"/>
        <v>兰阿布</v>
      </c>
      <c r="CQ291" s="26">
        <f t="shared" si="440"/>
        <v>0</v>
      </c>
      <c r="CR291" s="18" t="str">
        <f t="shared" si="423"/>
        <v>刘厚江</v>
      </c>
      <c r="CS291" s="26">
        <f t="shared" si="441"/>
        <v>0</v>
      </c>
      <c r="CT291" s="18" t="str">
        <f t="shared" si="424"/>
        <v>杨建</v>
      </c>
      <c r="CU291" s="26">
        <f t="shared" si="442"/>
        <v>0</v>
      </c>
    </row>
    <row r="292" spans="1:99" s="2" customFormat="1" ht="15.75">
      <c r="A292" s="42" t="s">
        <v>1012</v>
      </c>
      <c r="B292" s="40" t="s">
        <v>467</v>
      </c>
      <c r="C292" s="59" t="s">
        <v>44</v>
      </c>
      <c r="D292" s="9" t="s">
        <v>8</v>
      </c>
      <c r="E292" s="8" t="str">
        <f t="shared" si="372"/>
        <v/>
      </c>
      <c r="F292" s="9" t="str">
        <f t="shared" si="373"/>
        <v/>
      </c>
      <c r="G292" s="10" t="str">
        <f t="shared" si="374"/>
        <v/>
      </c>
      <c r="H292" s="10">
        <f t="shared" si="375"/>
        <v>102</v>
      </c>
      <c r="I292" s="10">
        <f t="shared" si="376"/>
        <v>57</v>
      </c>
      <c r="J292" s="10">
        <f t="shared" si="377"/>
        <v>73</v>
      </c>
      <c r="K292" s="16">
        <f t="shared" si="378"/>
        <v>29</v>
      </c>
      <c r="L292" s="10">
        <f t="shared" si="379"/>
        <v>50</v>
      </c>
      <c r="M292" s="10">
        <f t="shared" si="380"/>
        <v>42.5</v>
      </c>
      <c r="N292" s="10">
        <f t="shared" si="381"/>
        <v>354</v>
      </c>
      <c r="O292" s="17" t="str">
        <f t="shared" si="382"/>
        <v/>
      </c>
      <c r="P292" s="18">
        <f>IF($D292="理科",IF(AND($N292&gt;=分数线!$C$2,$H292&gt;=分数线!$D$2),36,IF($H292&gt;=分数线!$D$2,18,0)),IF($D292="文科",IF(AND($N292&gt;=分数线!$C$3,$H292&gt;=分数线!$D$3),36,IF($H292&gt;=分数线!$D$3,18,0))))</f>
        <v>0</v>
      </c>
      <c r="Q292" s="18">
        <f>IF($D292="理科",IF(AND($N292&gt;=分数线!$C$2,I292&gt;=分数线!$E$2),36,IF(I292&gt;=分数线!$E$2,18,0)),IF($D292="文科",IF(AND($N292&gt;=分数线!$C$3,I292&gt;=分数线!$E$3),36,IF(I292&gt;=分数线!$E$3,18,0))))</f>
        <v>0</v>
      </c>
      <c r="R292" s="18">
        <f>IF($D292="理科",IF(AND($N292&gt;=分数线!$C$2,J292&gt;=分数线!$F$2),36,IF(J292&gt;=分数线!$F$2,18,0)),IF($D292="文科",IF(AND($N292&gt;=分数线!$C$3,J292&gt;=分数线!$F$3),36,IF(J292&gt;=分数线!$F$3,18,0))))</f>
        <v>0</v>
      </c>
      <c r="S292" s="18">
        <f>IF($D292="理科",IF(AND($N292&gt;=分数线!$C$2,K292&gt;=分数线!$G$2),36,IF(K292&gt;=分数线!$G$2,18,0)),IF($D292="文科",IF(AND($N292&gt;=分数线!$C$3,K292&gt;=分数线!$G$3),36,IF(K292&gt;=分数线!$G$3,18,0))))</f>
        <v>0</v>
      </c>
      <c r="T292" s="18">
        <f>IF($D292="理科",IF(AND($N292&gt;=分数线!$C$2,L292&gt;=分数线!$H$2),36,IF(L292&gt;=分数线!$H$2,18,0)),IF($D292="文科",IF(AND($N292&gt;=分数线!$C$3,L292&gt;=分数线!$H$3),36,IF(L292&gt;=分数线!$H$3,18,0))))</f>
        <v>0</v>
      </c>
      <c r="U292" s="18">
        <f>IF($D292="理科",IF(AND($N292&gt;=分数线!$C$2,M292&gt;=分数线!$I$2),36,IF(M292&gt;=分数线!$I$2,18,0)),IF($D292="文科",IF(AND($N292&gt;=分数线!$C$3,M292&gt;=分数线!$I$3),36,IF(M292&gt;=分数线!$I$3,18,0))))</f>
        <v>0</v>
      </c>
      <c r="V292" s="18">
        <f t="shared" si="383"/>
        <v>9</v>
      </c>
      <c r="W292" s="18" t="str">
        <f t="shared" si="384"/>
        <v>张玉婷</v>
      </c>
      <c r="X292" s="26">
        <f t="shared" si="425"/>
        <v>0</v>
      </c>
      <c r="Y292" s="18" t="str">
        <f t="shared" si="385"/>
        <v>周军</v>
      </c>
      <c r="Z292" s="26">
        <f t="shared" si="426"/>
        <v>0</v>
      </c>
      <c r="AA292" s="18" t="str">
        <f t="shared" si="386"/>
        <v>程长寿</v>
      </c>
      <c r="AB292" s="26">
        <f t="shared" si="354"/>
        <v>0</v>
      </c>
      <c r="AC292" s="18" t="str">
        <f t="shared" si="387"/>
        <v>王志强</v>
      </c>
      <c r="AD292" s="26">
        <f t="shared" si="355"/>
        <v>0</v>
      </c>
      <c r="AE292" s="18" t="str">
        <f t="shared" si="388"/>
        <v>郑富全</v>
      </c>
      <c r="AF292" s="26">
        <f t="shared" si="356"/>
        <v>0</v>
      </c>
      <c r="AG292" s="18" t="str">
        <f t="shared" si="389"/>
        <v>卢祥</v>
      </c>
      <c r="AH292" s="26">
        <f t="shared" si="357"/>
        <v>0</v>
      </c>
      <c r="AI292" s="18" t="str">
        <f t="shared" si="390"/>
        <v>9</v>
      </c>
      <c r="AJ292" s="18" t="str">
        <f t="shared" si="391"/>
        <v>张玉婷</v>
      </c>
      <c r="AK292" s="26">
        <f t="shared" si="427"/>
        <v>0</v>
      </c>
      <c r="AL292" s="18" t="str">
        <f t="shared" si="392"/>
        <v>周军</v>
      </c>
      <c r="AM292" s="26">
        <f t="shared" si="428"/>
        <v>0</v>
      </c>
      <c r="AN292" s="18" t="str">
        <f t="shared" si="393"/>
        <v>程长寿</v>
      </c>
      <c r="AO292" s="26">
        <f t="shared" si="358"/>
        <v>0</v>
      </c>
      <c r="AP292" s="18" t="str">
        <f t="shared" si="394"/>
        <v>王志强</v>
      </c>
      <c r="AQ292" s="26">
        <f t="shared" si="359"/>
        <v>0</v>
      </c>
      <c r="AR292" s="18" t="str">
        <f t="shared" si="395"/>
        <v>郑富全</v>
      </c>
      <c r="AS292" s="26">
        <f t="shared" si="360"/>
        <v>0</v>
      </c>
      <c r="AT292" s="18" t="str">
        <f t="shared" si="396"/>
        <v>卢祥</v>
      </c>
      <c r="AU292" s="26">
        <f t="shared" si="361"/>
        <v>0</v>
      </c>
      <c r="AV292" s="18" t="str">
        <f t="shared" si="397"/>
        <v>9</v>
      </c>
      <c r="AW292" s="18" t="str">
        <f t="shared" si="398"/>
        <v>张玉婷</v>
      </c>
      <c r="AX292" s="26">
        <f t="shared" si="429"/>
        <v>0</v>
      </c>
      <c r="AY292" s="18" t="str">
        <f t="shared" si="399"/>
        <v>周军</v>
      </c>
      <c r="AZ292" s="26">
        <f t="shared" si="370"/>
        <v>0</v>
      </c>
      <c r="BA292" s="18" t="str">
        <f t="shared" si="400"/>
        <v>廖云虹</v>
      </c>
      <c r="BB292" s="26">
        <f t="shared" si="362"/>
        <v>0</v>
      </c>
      <c r="BC292" s="18" t="str">
        <f t="shared" si="401"/>
        <v>郑永朝</v>
      </c>
      <c r="BD292" s="26">
        <f t="shared" si="363"/>
        <v>0</v>
      </c>
      <c r="BE292" s="18" t="str">
        <f t="shared" si="402"/>
        <v>郑富全</v>
      </c>
      <c r="BF292" s="26">
        <f t="shared" si="364"/>
        <v>0</v>
      </c>
      <c r="BG292" s="18" t="str">
        <f t="shared" si="403"/>
        <v>卢祥</v>
      </c>
      <c r="BH292" s="26">
        <f t="shared" si="365"/>
        <v>0</v>
      </c>
      <c r="BI292" s="18">
        <f t="shared" si="404"/>
        <v>9</v>
      </c>
      <c r="BJ292" s="18" t="str">
        <f t="shared" si="405"/>
        <v>张玉婷</v>
      </c>
      <c r="BK292" s="26">
        <f t="shared" si="430"/>
        <v>0</v>
      </c>
      <c r="BL292" s="18" t="str">
        <f t="shared" si="406"/>
        <v>黄金华</v>
      </c>
      <c r="BM292" s="26">
        <f t="shared" si="371"/>
        <v>0</v>
      </c>
      <c r="BN292" s="18" t="str">
        <f t="shared" si="407"/>
        <v>廖云虹</v>
      </c>
      <c r="BO292" s="26">
        <f t="shared" si="366"/>
        <v>0</v>
      </c>
      <c r="BP292" s="18" t="str">
        <f t="shared" si="408"/>
        <v>王玉强</v>
      </c>
      <c r="BQ292" s="26">
        <f t="shared" si="367"/>
        <v>0</v>
      </c>
      <c r="BR292" s="18" t="str">
        <f t="shared" si="409"/>
        <v>郑富全</v>
      </c>
      <c r="BS292" s="26">
        <f t="shared" si="368"/>
        <v>0</v>
      </c>
      <c r="BT292" s="18" t="str">
        <f t="shared" si="410"/>
        <v>卢祥</v>
      </c>
      <c r="BU292" s="26">
        <f t="shared" si="369"/>
        <v>0</v>
      </c>
      <c r="BV292" s="18">
        <f t="shared" si="411"/>
        <v>9</v>
      </c>
      <c r="BW292" s="18" t="str">
        <f t="shared" si="412"/>
        <v>张玉婷</v>
      </c>
      <c r="BX292" s="26">
        <f t="shared" si="431"/>
        <v>0</v>
      </c>
      <c r="BY292" s="18" t="str">
        <f t="shared" si="413"/>
        <v>黄金华</v>
      </c>
      <c r="BZ292" s="26">
        <f t="shared" si="432"/>
        <v>0</v>
      </c>
      <c r="CA292" s="18" t="str">
        <f t="shared" si="414"/>
        <v>廖云虹</v>
      </c>
      <c r="CB292" s="26">
        <f t="shared" si="433"/>
        <v>0</v>
      </c>
      <c r="CC292" s="18" t="str">
        <f t="shared" si="415"/>
        <v>高贵勇</v>
      </c>
      <c r="CD292" s="26">
        <f t="shared" si="434"/>
        <v>0</v>
      </c>
      <c r="CE292" s="18" t="str">
        <f t="shared" si="416"/>
        <v>刘厚江</v>
      </c>
      <c r="CF292" s="26">
        <f t="shared" si="435"/>
        <v>0</v>
      </c>
      <c r="CG292" s="18" t="str">
        <f t="shared" si="417"/>
        <v>卢祥</v>
      </c>
      <c r="CH292" s="26">
        <f t="shared" si="436"/>
        <v>0</v>
      </c>
      <c r="CI292" s="18">
        <f t="shared" si="418"/>
        <v>9</v>
      </c>
      <c r="CJ292" s="18" t="str">
        <f t="shared" si="419"/>
        <v>张玉婷</v>
      </c>
      <c r="CK292" s="26">
        <f t="shared" si="437"/>
        <v>0</v>
      </c>
      <c r="CL292" s="18" t="str">
        <f t="shared" si="420"/>
        <v>黄金华</v>
      </c>
      <c r="CM292" s="26">
        <f t="shared" si="438"/>
        <v>0</v>
      </c>
      <c r="CN292" s="18" t="str">
        <f t="shared" si="421"/>
        <v>廖云虹</v>
      </c>
      <c r="CO292" s="26">
        <f t="shared" si="439"/>
        <v>0</v>
      </c>
      <c r="CP292" s="18" t="str">
        <f t="shared" si="422"/>
        <v>高贵勇</v>
      </c>
      <c r="CQ292" s="26">
        <f t="shared" si="440"/>
        <v>0</v>
      </c>
      <c r="CR292" s="18" t="str">
        <f t="shared" si="423"/>
        <v>刘厚江</v>
      </c>
      <c r="CS292" s="26">
        <f t="shared" si="441"/>
        <v>0</v>
      </c>
      <c r="CT292" s="18" t="str">
        <f t="shared" si="424"/>
        <v>卢祥</v>
      </c>
      <c r="CU292" s="26">
        <f t="shared" si="442"/>
        <v>0</v>
      </c>
    </row>
    <row r="293" spans="1:99" s="2" customFormat="1" ht="15.75">
      <c r="A293" s="42" t="s">
        <v>1013</v>
      </c>
      <c r="B293" s="40" t="s">
        <v>468</v>
      </c>
      <c r="C293" s="59" t="s">
        <v>44</v>
      </c>
      <c r="D293" s="9" t="s">
        <v>8</v>
      </c>
      <c r="E293" s="8" t="str">
        <f t="shared" si="372"/>
        <v/>
      </c>
      <c r="F293" s="9" t="str">
        <f t="shared" si="373"/>
        <v/>
      </c>
      <c r="G293" s="10" t="str">
        <f t="shared" si="374"/>
        <v/>
      </c>
      <c r="H293" s="10">
        <f t="shared" si="375"/>
        <v>88</v>
      </c>
      <c r="I293" s="10">
        <f t="shared" si="376"/>
        <v>61</v>
      </c>
      <c r="J293" s="10">
        <f t="shared" si="377"/>
        <v>64</v>
      </c>
      <c r="K293" s="16">
        <f t="shared" si="378"/>
        <v>30.5</v>
      </c>
      <c r="L293" s="10">
        <f t="shared" si="379"/>
        <v>47.5</v>
      </c>
      <c r="M293" s="10">
        <f t="shared" si="380"/>
        <v>61.5</v>
      </c>
      <c r="N293" s="10">
        <f t="shared" si="381"/>
        <v>353</v>
      </c>
      <c r="O293" s="17" t="str">
        <f t="shared" si="382"/>
        <v/>
      </c>
      <c r="P293" s="18">
        <f>IF($D293="理科",IF(AND($N293&gt;=分数线!$C$2,$H293&gt;=分数线!$D$2),36,IF($H293&gt;=分数线!$D$2,18,0)),IF($D293="文科",IF(AND($N293&gt;=分数线!$C$3,$H293&gt;=分数线!$D$3),36,IF($H293&gt;=分数线!$D$3,18,0))))</f>
        <v>0</v>
      </c>
      <c r="Q293" s="18">
        <f>IF($D293="理科",IF(AND($N293&gt;=分数线!$C$2,I293&gt;=分数线!$E$2),36,IF(I293&gt;=分数线!$E$2,18,0)),IF($D293="文科",IF(AND($N293&gt;=分数线!$C$3,I293&gt;=分数线!$E$3),36,IF(I293&gt;=分数线!$E$3,18,0))))</f>
        <v>0</v>
      </c>
      <c r="R293" s="18">
        <f>IF($D293="理科",IF(AND($N293&gt;=分数线!$C$2,J293&gt;=分数线!$F$2),36,IF(J293&gt;=分数线!$F$2,18,0)),IF($D293="文科",IF(AND($N293&gt;=分数线!$C$3,J293&gt;=分数线!$F$3),36,IF(J293&gt;=分数线!$F$3,18,0))))</f>
        <v>0</v>
      </c>
      <c r="S293" s="18">
        <f>IF($D293="理科",IF(AND($N293&gt;=分数线!$C$2,K293&gt;=分数线!$G$2),36,IF(K293&gt;=分数线!$G$2,18,0)),IF($D293="文科",IF(AND($N293&gt;=分数线!$C$3,K293&gt;=分数线!$G$3),36,IF(K293&gt;=分数线!$G$3,18,0))))</f>
        <v>0</v>
      </c>
      <c r="T293" s="18">
        <f>IF($D293="理科",IF(AND($N293&gt;=分数线!$C$2,L293&gt;=分数线!$H$2),36,IF(L293&gt;=分数线!$H$2,18,0)),IF($D293="文科",IF(AND($N293&gt;=分数线!$C$3,L293&gt;=分数线!$H$3),36,IF(L293&gt;=分数线!$H$3,18,0))))</f>
        <v>0</v>
      </c>
      <c r="U293" s="18">
        <f>IF($D293="理科",IF(AND($N293&gt;=分数线!$C$2,M293&gt;=分数线!$I$2),36,IF(M293&gt;=分数线!$I$2,18,0)),IF($D293="文科",IF(AND($N293&gt;=分数线!$C$3,M293&gt;=分数线!$I$3),36,IF(M293&gt;=分数线!$I$3,18,0))))</f>
        <v>0</v>
      </c>
      <c r="V293" s="18">
        <f t="shared" si="383"/>
        <v>8</v>
      </c>
      <c r="W293" s="18" t="str">
        <f t="shared" si="384"/>
        <v>向美娟</v>
      </c>
      <c r="X293" s="26">
        <f t="shared" si="425"/>
        <v>0</v>
      </c>
      <c r="Y293" s="18" t="str">
        <f t="shared" si="385"/>
        <v>胡付松</v>
      </c>
      <c r="Z293" s="26">
        <f t="shared" si="426"/>
        <v>0</v>
      </c>
      <c r="AA293" s="18" t="str">
        <f t="shared" si="386"/>
        <v>聂艳梅</v>
      </c>
      <c r="AB293" s="26">
        <f t="shared" si="354"/>
        <v>0</v>
      </c>
      <c r="AC293" s="18" t="str">
        <f t="shared" si="387"/>
        <v>王志强</v>
      </c>
      <c r="AD293" s="26">
        <f t="shared" si="355"/>
        <v>0</v>
      </c>
      <c r="AE293" s="18" t="str">
        <f t="shared" si="388"/>
        <v>叶仁群</v>
      </c>
      <c r="AF293" s="26">
        <f t="shared" si="356"/>
        <v>0</v>
      </c>
      <c r="AG293" s="18" t="str">
        <f t="shared" si="389"/>
        <v>田友米</v>
      </c>
      <c r="AH293" s="26">
        <f t="shared" si="357"/>
        <v>0</v>
      </c>
      <c r="AI293" s="18" t="str">
        <f t="shared" si="390"/>
        <v>8</v>
      </c>
      <c r="AJ293" s="18" t="str">
        <f t="shared" si="391"/>
        <v>向美娟</v>
      </c>
      <c r="AK293" s="26">
        <f t="shared" si="427"/>
        <v>0</v>
      </c>
      <c r="AL293" s="18" t="str">
        <f t="shared" si="392"/>
        <v>胡付松</v>
      </c>
      <c r="AM293" s="26">
        <f t="shared" si="428"/>
        <v>0</v>
      </c>
      <c r="AN293" s="18" t="str">
        <f t="shared" si="393"/>
        <v>聂艳梅</v>
      </c>
      <c r="AO293" s="26">
        <f t="shared" si="358"/>
        <v>0</v>
      </c>
      <c r="AP293" s="18" t="str">
        <f t="shared" si="394"/>
        <v>王志强</v>
      </c>
      <c r="AQ293" s="26">
        <f t="shared" si="359"/>
        <v>0</v>
      </c>
      <c r="AR293" s="18" t="str">
        <f t="shared" si="395"/>
        <v>叶仁群</v>
      </c>
      <c r="AS293" s="26">
        <f t="shared" si="360"/>
        <v>0</v>
      </c>
      <c r="AT293" s="18" t="str">
        <f t="shared" si="396"/>
        <v>田友米</v>
      </c>
      <c r="AU293" s="26">
        <f t="shared" si="361"/>
        <v>0</v>
      </c>
      <c r="AV293" s="18" t="str">
        <f t="shared" si="397"/>
        <v>8</v>
      </c>
      <c r="AW293" s="18" t="str">
        <f t="shared" si="398"/>
        <v>向美娟</v>
      </c>
      <c r="AX293" s="26">
        <f t="shared" si="429"/>
        <v>0</v>
      </c>
      <c r="AY293" s="18" t="str">
        <f t="shared" si="399"/>
        <v>胡付松</v>
      </c>
      <c r="AZ293" s="26">
        <f t="shared" si="370"/>
        <v>0</v>
      </c>
      <c r="BA293" s="18" t="str">
        <f t="shared" si="400"/>
        <v>廖云虹</v>
      </c>
      <c r="BB293" s="26">
        <f t="shared" si="362"/>
        <v>0</v>
      </c>
      <c r="BC293" s="18" t="str">
        <f t="shared" si="401"/>
        <v>王玉强</v>
      </c>
      <c r="BD293" s="26">
        <f t="shared" si="363"/>
        <v>0</v>
      </c>
      <c r="BE293" s="18" t="str">
        <f t="shared" si="402"/>
        <v>叶仁群</v>
      </c>
      <c r="BF293" s="26">
        <f t="shared" si="364"/>
        <v>0</v>
      </c>
      <c r="BG293" s="18" t="str">
        <f t="shared" si="403"/>
        <v>田友米</v>
      </c>
      <c r="BH293" s="26">
        <f t="shared" si="365"/>
        <v>0</v>
      </c>
      <c r="BI293" s="18">
        <f t="shared" si="404"/>
        <v>8</v>
      </c>
      <c r="BJ293" s="18" t="str">
        <f t="shared" si="405"/>
        <v>向美娟</v>
      </c>
      <c r="BK293" s="26">
        <f t="shared" si="430"/>
        <v>0</v>
      </c>
      <c r="BL293" s="18" t="str">
        <f t="shared" si="406"/>
        <v>胡付松</v>
      </c>
      <c r="BM293" s="26">
        <f t="shared" si="371"/>
        <v>0</v>
      </c>
      <c r="BN293" s="18" t="str">
        <f t="shared" si="407"/>
        <v>廖云虹</v>
      </c>
      <c r="BO293" s="26">
        <f t="shared" si="366"/>
        <v>0</v>
      </c>
      <c r="BP293" s="18" t="str">
        <f t="shared" si="408"/>
        <v>王玉强</v>
      </c>
      <c r="BQ293" s="26">
        <f t="shared" si="367"/>
        <v>0</v>
      </c>
      <c r="BR293" s="18" t="str">
        <f t="shared" si="409"/>
        <v>叶仁群</v>
      </c>
      <c r="BS293" s="26">
        <f t="shared" si="368"/>
        <v>0</v>
      </c>
      <c r="BT293" s="18" t="str">
        <f t="shared" si="410"/>
        <v>杨建</v>
      </c>
      <c r="BU293" s="26">
        <f t="shared" si="369"/>
        <v>0</v>
      </c>
      <c r="BV293" s="18">
        <f t="shared" si="411"/>
        <v>8</v>
      </c>
      <c r="BW293" s="18" t="str">
        <f t="shared" si="412"/>
        <v>向美娟</v>
      </c>
      <c r="BX293" s="26">
        <f t="shared" si="431"/>
        <v>0</v>
      </c>
      <c r="BY293" s="18" t="str">
        <f t="shared" si="413"/>
        <v>胡付松</v>
      </c>
      <c r="BZ293" s="26">
        <f t="shared" si="432"/>
        <v>0</v>
      </c>
      <c r="CA293" s="18" t="str">
        <f t="shared" si="414"/>
        <v>廖云虹</v>
      </c>
      <c r="CB293" s="26">
        <f t="shared" si="433"/>
        <v>0</v>
      </c>
      <c r="CC293" s="18" t="str">
        <f t="shared" si="415"/>
        <v>兰阿布</v>
      </c>
      <c r="CD293" s="26">
        <f t="shared" si="434"/>
        <v>0</v>
      </c>
      <c r="CE293" s="18" t="str">
        <f t="shared" si="416"/>
        <v>叶仁群</v>
      </c>
      <c r="CF293" s="26">
        <f t="shared" si="435"/>
        <v>0</v>
      </c>
      <c r="CG293" s="18" t="str">
        <f t="shared" si="417"/>
        <v>杨建</v>
      </c>
      <c r="CH293" s="26">
        <f t="shared" si="436"/>
        <v>0</v>
      </c>
      <c r="CI293" s="18">
        <f t="shared" si="418"/>
        <v>8</v>
      </c>
      <c r="CJ293" s="18" t="str">
        <f t="shared" si="419"/>
        <v>向美娟</v>
      </c>
      <c r="CK293" s="26">
        <f t="shared" si="437"/>
        <v>0</v>
      </c>
      <c r="CL293" s="18" t="str">
        <f t="shared" si="420"/>
        <v>胡付松</v>
      </c>
      <c r="CM293" s="26">
        <f t="shared" si="438"/>
        <v>0</v>
      </c>
      <c r="CN293" s="18" t="str">
        <f t="shared" si="421"/>
        <v>廖云虹</v>
      </c>
      <c r="CO293" s="26">
        <f t="shared" si="439"/>
        <v>0</v>
      </c>
      <c r="CP293" s="18" t="str">
        <f t="shared" si="422"/>
        <v>兰阿布</v>
      </c>
      <c r="CQ293" s="26">
        <f t="shared" si="440"/>
        <v>0</v>
      </c>
      <c r="CR293" s="18" t="str">
        <f t="shared" si="423"/>
        <v>叶仁群</v>
      </c>
      <c r="CS293" s="26">
        <f t="shared" si="441"/>
        <v>0</v>
      </c>
      <c r="CT293" s="18" t="str">
        <f t="shared" si="424"/>
        <v>杨建</v>
      </c>
      <c r="CU293" s="26">
        <f t="shared" si="442"/>
        <v>0</v>
      </c>
    </row>
    <row r="294" spans="1:99" s="2" customFormat="1" ht="15.75">
      <c r="A294" s="42" t="s">
        <v>1014</v>
      </c>
      <c r="B294" s="40" t="s">
        <v>469</v>
      </c>
      <c r="C294" s="59" t="s">
        <v>44</v>
      </c>
      <c r="D294" s="9" t="s">
        <v>8</v>
      </c>
      <c r="E294" s="8" t="str">
        <f t="shared" si="372"/>
        <v/>
      </c>
      <c r="F294" s="9">
        <f t="shared" si="373"/>
        <v>0.2</v>
      </c>
      <c r="G294" s="10" t="str">
        <f t="shared" si="374"/>
        <v/>
      </c>
      <c r="H294" s="10">
        <f t="shared" si="375"/>
        <v>92</v>
      </c>
      <c r="I294" s="10">
        <f t="shared" si="376"/>
        <v>45</v>
      </c>
      <c r="J294" s="10">
        <f t="shared" si="377"/>
        <v>89</v>
      </c>
      <c r="K294" s="16">
        <f t="shared" si="378"/>
        <v>47.5</v>
      </c>
      <c r="L294" s="10">
        <f t="shared" si="379"/>
        <v>25</v>
      </c>
      <c r="M294" s="10">
        <f t="shared" si="380"/>
        <v>54</v>
      </c>
      <c r="N294" s="10">
        <f t="shared" si="381"/>
        <v>353</v>
      </c>
      <c r="O294" s="17" t="str">
        <f t="shared" si="382"/>
        <v/>
      </c>
      <c r="P294" s="18">
        <f>IF($D294="理科",IF(AND($N294&gt;=分数线!$C$2,$H294&gt;=分数线!$D$2),36,IF($H294&gt;=分数线!$D$2,18,0)),IF($D294="文科",IF(AND($N294&gt;=分数线!$C$3,$H294&gt;=分数线!$D$3),36,IF($H294&gt;=分数线!$D$3,18,0))))</f>
        <v>0</v>
      </c>
      <c r="Q294" s="18">
        <f>IF($D294="理科",IF(AND($N294&gt;=分数线!$C$2,I294&gt;=分数线!$E$2),36,IF(I294&gt;=分数线!$E$2,18,0)),IF($D294="文科",IF(AND($N294&gt;=分数线!$C$3,I294&gt;=分数线!$E$3),36,IF(I294&gt;=分数线!$E$3,18,0))))</f>
        <v>0</v>
      </c>
      <c r="R294" s="18">
        <f>IF($D294="理科",IF(AND($N294&gt;=分数线!$C$2,J294&gt;=分数线!$F$2),36,IF(J294&gt;=分数线!$F$2,18,0)),IF($D294="文科",IF(AND($N294&gt;=分数线!$C$3,J294&gt;=分数线!$F$3),36,IF(J294&gt;=分数线!$F$3,18,0))))</f>
        <v>0</v>
      </c>
      <c r="S294" s="18">
        <f>IF($D294="理科",IF(AND($N294&gt;=分数线!$C$2,K294&gt;=分数线!$G$2),36,IF(K294&gt;=分数线!$G$2,18,0)),IF($D294="文科",IF(AND($N294&gt;=分数线!$C$3,K294&gt;=分数线!$G$3),36,IF(K294&gt;=分数线!$G$3,18,0))))</f>
        <v>0</v>
      </c>
      <c r="T294" s="18">
        <f>IF($D294="理科",IF(AND($N294&gt;=分数线!$C$2,L294&gt;=分数线!$H$2),36,IF(L294&gt;=分数线!$H$2,18,0)),IF($D294="文科",IF(AND($N294&gt;=分数线!$C$3,L294&gt;=分数线!$H$3),36,IF(L294&gt;=分数线!$H$3,18,0))))</f>
        <v>0</v>
      </c>
      <c r="U294" s="18">
        <f>IF($D294="理科",IF(AND($N294&gt;=分数线!$C$2,M294&gt;=分数线!$I$2),36,IF(M294&gt;=分数线!$I$2,18,0)),IF($D294="文科",IF(AND($N294&gt;=分数线!$C$3,M294&gt;=分数线!$I$3),36,IF(M294&gt;=分数线!$I$3,18,0))))</f>
        <v>0</v>
      </c>
      <c r="V294" s="18">
        <f t="shared" si="383"/>
        <v>2</v>
      </c>
      <c r="W294" s="18" t="str">
        <f t="shared" si="384"/>
        <v>阙丽萍</v>
      </c>
      <c r="X294" s="26">
        <f t="shared" si="425"/>
        <v>0</v>
      </c>
      <c r="Y294" s="18" t="str">
        <f t="shared" si="385"/>
        <v>李乔军</v>
      </c>
      <c r="Z294" s="26">
        <f t="shared" si="426"/>
        <v>0</v>
      </c>
      <c r="AA294" s="18" t="str">
        <f t="shared" si="386"/>
        <v>赵顺诚</v>
      </c>
      <c r="AB294" s="26">
        <f t="shared" si="354"/>
        <v>0</v>
      </c>
      <c r="AC294" s="18" t="str">
        <f t="shared" si="387"/>
        <v>王志强</v>
      </c>
      <c r="AD294" s="26">
        <f t="shared" si="355"/>
        <v>0</v>
      </c>
      <c r="AE294" s="18" t="str">
        <f t="shared" si="388"/>
        <v>郑富全</v>
      </c>
      <c r="AF294" s="26">
        <f t="shared" si="356"/>
        <v>0</v>
      </c>
      <c r="AG294" s="18" t="str">
        <f t="shared" si="389"/>
        <v>卢祥</v>
      </c>
      <c r="AH294" s="26">
        <f t="shared" si="357"/>
        <v>0</v>
      </c>
      <c r="AI294" s="18" t="str">
        <f t="shared" si="390"/>
        <v>9</v>
      </c>
      <c r="AJ294" s="18" t="str">
        <f t="shared" si="391"/>
        <v>张玉婷</v>
      </c>
      <c r="AK294" s="26">
        <f t="shared" si="427"/>
        <v>0</v>
      </c>
      <c r="AL294" s="18" t="str">
        <f t="shared" si="392"/>
        <v>周军</v>
      </c>
      <c r="AM294" s="26">
        <f t="shared" si="428"/>
        <v>0</v>
      </c>
      <c r="AN294" s="18" t="str">
        <f t="shared" si="393"/>
        <v>程长寿</v>
      </c>
      <c r="AO294" s="26">
        <f t="shared" si="358"/>
        <v>0</v>
      </c>
      <c r="AP294" s="18" t="str">
        <f t="shared" si="394"/>
        <v>王志强</v>
      </c>
      <c r="AQ294" s="26">
        <f t="shared" si="359"/>
        <v>0</v>
      </c>
      <c r="AR294" s="18" t="str">
        <f t="shared" si="395"/>
        <v>郑富全</v>
      </c>
      <c r="AS294" s="26">
        <f t="shared" si="360"/>
        <v>0</v>
      </c>
      <c r="AT294" s="18" t="str">
        <f t="shared" si="396"/>
        <v>卢祥</v>
      </c>
      <c r="AU294" s="26">
        <f t="shared" si="361"/>
        <v>0</v>
      </c>
      <c r="AV294" s="18" t="str">
        <f t="shared" si="397"/>
        <v>9</v>
      </c>
      <c r="AW294" s="18" t="str">
        <f t="shared" si="398"/>
        <v>张玉婷</v>
      </c>
      <c r="AX294" s="26">
        <f t="shared" si="429"/>
        <v>0</v>
      </c>
      <c r="AY294" s="18" t="str">
        <f t="shared" si="399"/>
        <v>周军</v>
      </c>
      <c r="AZ294" s="26">
        <f t="shared" si="370"/>
        <v>0</v>
      </c>
      <c r="BA294" s="18" t="str">
        <f t="shared" si="400"/>
        <v>廖云虹</v>
      </c>
      <c r="BB294" s="26">
        <f t="shared" si="362"/>
        <v>0</v>
      </c>
      <c r="BC294" s="18" t="str">
        <f t="shared" si="401"/>
        <v>郑永朝</v>
      </c>
      <c r="BD294" s="26">
        <f t="shared" si="363"/>
        <v>0</v>
      </c>
      <c r="BE294" s="18" t="str">
        <f t="shared" si="402"/>
        <v>郑富全</v>
      </c>
      <c r="BF294" s="26">
        <f t="shared" si="364"/>
        <v>0</v>
      </c>
      <c r="BG294" s="18" t="str">
        <f t="shared" si="403"/>
        <v>卢祥</v>
      </c>
      <c r="BH294" s="26">
        <f t="shared" si="365"/>
        <v>0</v>
      </c>
      <c r="BI294" s="18">
        <f t="shared" si="404"/>
        <v>9</v>
      </c>
      <c r="BJ294" s="18" t="str">
        <f t="shared" si="405"/>
        <v>张玉婷</v>
      </c>
      <c r="BK294" s="26">
        <f t="shared" si="430"/>
        <v>0</v>
      </c>
      <c r="BL294" s="18" t="str">
        <f t="shared" si="406"/>
        <v>黄金华</v>
      </c>
      <c r="BM294" s="26">
        <f t="shared" si="371"/>
        <v>0</v>
      </c>
      <c r="BN294" s="18" t="str">
        <f t="shared" si="407"/>
        <v>廖云虹</v>
      </c>
      <c r="BO294" s="26">
        <f t="shared" si="366"/>
        <v>0</v>
      </c>
      <c r="BP294" s="18" t="str">
        <f t="shared" si="408"/>
        <v>王玉强</v>
      </c>
      <c r="BQ294" s="26">
        <f t="shared" si="367"/>
        <v>0</v>
      </c>
      <c r="BR294" s="18" t="str">
        <f t="shared" si="409"/>
        <v>郑富全</v>
      </c>
      <c r="BS294" s="26">
        <f t="shared" si="368"/>
        <v>0</v>
      </c>
      <c r="BT294" s="18" t="str">
        <f t="shared" si="410"/>
        <v>卢祥</v>
      </c>
      <c r="BU294" s="26">
        <f t="shared" si="369"/>
        <v>0</v>
      </c>
      <c r="BV294" s="18">
        <f t="shared" si="411"/>
        <v>9</v>
      </c>
      <c r="BW294" s="18" t="str">
        <f t="shared" si="412"/>
        <v>张玉婷</v>
      </c>
      <c r="BX294" s="26">
        <f t="shared" si="431"/>
        <v>0</v>
      </c>
      <c r="BY294" s="18" t="str">
        <f t="shared" si="413"/>
        <v>黄金华</v>
      </c>
      <c r="BZ294" s="26">
        <f t="shared" si="432"/>
        <v>0</v>
      </c>
      <c r="CA294" s="18" t="str">
        <f t="shared" si="414"/>
        <v>廖云虹</v>
      </c>
      <c r="CB294" s="26">
        <f t="shared" si="433"/>
        <v>0</v>
      </c>
      <c r="CC294" s="18" t="str">
        <f t="shared" si="415"/>
        <v>高贵勇</v>
      </c>
      <c r="CD294" s="26">
        <f t="shared" si="434"/>
        <v>0</v>
      </c>
      <c r="CE294" s="18" t="str">
        <f t="shared" si="416"/>
        <v>刘厚江</v>
      </c>
      <c r="CF294" s="26">
        <f t="shared" si="435"/>
        <v>0</v>
      </c>
      <c r="CG294" s="18" t="str">
        <f t="shared" si="417"/>
        <v>卢祥</v>
      </c>
      <c r="CH294" s="26">
        <f t="shared" si="436"/>
        <v>0</v>
      </c>
      <c r="CI294" s="18">
        <f t="shared" si="418"/>
        <v>9</v>
      </c>
      <c r="CJ294" s="18" t="str">
        <f t="shared" si="419"/>
        <v>张玉婷</v>
      </c>
      <c r="CK294" s="26">
        <f t="shared" si="437"/>
        <v>0</v>
      </c>
      <c r="CL294" s="18" t="str">
        <f t="shared" si="420"/>
        <v>黄金华</v>
      </c>
      <c r="CM294" s="26">
        <f t="shared" si="438"/>
        <v>0</v>
      </c>
      <c r="CN294" s="18" t="str">
        <f t="shared" si="421"/>
        <v>廖云虹</v>
      </c>
      <c r="CO294" s="26">
        <f t="shared" si="439"/>
        <v>0</v>
      </c>
      <c r="CP294" s="18" t="str">
        <f t="shared" si="422"/>
        <v>高贵勇</v>
      </c>
      <c r="CQ294" s="26">
        <f t="shared" si="440"/>
        <v>0</v>
      </c>
      <c r="CR294" s="18" t="str">
        <f t="shared" si="423"/>
        <v>刘厚江</v>
      </c>
      <c r="CS294" s="26">
        <f t="shared" si="441"/>
        <v>0</v>
      </c>
      <c r="CT294" s="18" t="str">
        <f t="shared" si="424"/>
        <v>卢祥</v>
      </c>
      <c r="CU294" s="26">
        <f t="shared" si="442"/>
        <v>0</v>
      </c>
    </row>
    <row r="295" spans="1:99" s="2" customFormat="1" ht="15.75">
      <c r="A295" s="42" t="s">
        <v>1015</v>
      </c>
      <c r="B295" s="40" t="s">
        <v>470</v>
      </c>
      <c r="C295" s="59" t="s">
        <v>44</v>
      </c>
      <c r="D295" s="9" t="s">
        <v>8</v>
      </c>
      <c r="E295" s="8" t="str">
        <f t="shared" si="372"/>
        <v/>
      </c>
      <c r="F295" s="9" t="str">
        <f t="shared" si="373"/>
        <v/>
      </c>
      <c r="G295" s="10" t="str">
        <f t="shared" si="374"/>
        <v/>
      </c>
      <c r="H295" s="10">
        <f t="shared" si="375"/>
        <v>109</v>
      </c>
      <c r="I295" s="10">
        <f t="shared" si="376"/>
        <v>53</v>
      </c>
      <c r="J295" s="10">
        <f t="shared" si="377"/>
        <v>52</v>
      </c>
      <c r="K295" s="16">
        <f t="shared" si="378"/>
        <v>47.5</v>
      </c>
      <c r="L295" s="10">
        <f t="shared" si="379"/>
        <v>40</v>
      </c>
      <c r="M295" s="10">
        <f t="shared" si="380"/>
        <v>50</v>
      </c>
      <c r="N295" s="10">
        <f t="shared" si="381"/>
        <v>352</v>
      </c>
      <c r="O295" s="17" t="str">
        <f t="shared" si="382"/>
        <v/>
      </c>
      <c r="P295" s="18">
        <f>IF($D295="理科",IF(AND($N295&gt;=分数线!$C$2,$H295&gt;=分数线!$D$2),36,IF($H295&gt;=分数线!$D$2,18,0)),IF($D295="文科",IF(AND($N295&gt;=分数线!$C$3,$H295&gt;=分数线!$D$3),36,IF($H295&gt;=分数线!$D$3,18,0))))</f>
        <v>18</v>
      </c>
      <c r="Q295" s="18">
        <f>IF($D295="理科",IF(AND($N295&gt;=分数线!$C$2,I295&gt;=分数线!$E$2),36,IF(I295&gt;=分数线!$E$2,18,0)),IF($D295="文科",IF(AND($N295&gt;=分数线!$C$3,I295&gt;=分数线!$E$3),36,IF(I295&gt;=分数线!$E$3,18,0))))</f>
        <v>0</v>
      </c>
      <c r="R295" s="18">
        <f>IF($D295="理科",IF(AND($N295&gt;=分数线!$C$2,J295&gt;=分数线!$F$2),36,IF(J295&gt;=分数线!$F$2,18,0)),IF($D295="文科",IF(AND($N295&gt;=分数线!$C$3,J295&gt;=分数线!$F$3),36,IF(J295&gt;=分数线!$F$3,18,0))))</f>
        <v>0</v>
      </c>
      <c r="S295" s="18">
        <f>IF($D295="理科",IF(AND($N295&gt;=分数线!$C$2,K295&gt;=分数线!$G$2),36,IF(K295&gt;=分数线!$G$2,18,0)),IF($D295="文科",IF(AND($N295&gt;=分数线!$C$3,K295&gt;=分数线!$G$3),36,IF(K295&gt;=分数线!$G$3,18,0))))</f>
        <v>0</v>
      </c>
      <c r="T295" s="18">
        <f>IF($D295="理科",IF(AND($N295&gt;=分数线!$C$2,L295&gt;=分数线!$H$2),36,IF(L295&gt;=分数线!$H$2,18,0)),IF($D295="文科",IF(AND($N295&gt;=分数线!$C$3,L295&gt;=分数线!$H$3),36,IF(L295&gt;=分数线!$H$3,18,0))))</f>
        <v>0</v>
      </c>
      <c r="U295" s="18">
        <f>IF($D295="理科",IF(AND($N295&gt;=分数线!$C$2,M295&gt;=分数线!$I$2),36,IF(M295&gt;=分数线!$I$2,18,0)),IF($D295="文科",IF(AND($N295&gt;=分数线!$C$3,M295&gt;=分数线!$I$3),36,IF(M295&gt;=分数线!$I$3,18,0))))</f>
        <v>0</v>
      </c>
      <c r="V295" s="18">
        <f t="shared" si="383"/>
        <v>8</v>
      </c>
      <c r="W295" s="18" t="str">
        <f t="shared" si="384"/>
        <v>向美娟</v>
      </c>
      <c r="X295" s="26">
        <f t="shared" si="425"/>
        <v>1.8</v>
      </c>
      <c r="Y295" s="18" t="str">
        <f t="shared" si="385"/>
        <v>胡付松</v>
      </c>
      <c r="Z295" s="26">
        <f t="shared" si="426"/>
        <v>0</v>
      </c>
      <c r="AA295" s="18" t="str">
        <f t="shared" si="386"/>
        <v>聂艳梅</v>
      </c>
      <c r="AB295" s="26">
        <f t="shared" si="354"/>
        <v>0</v>
      </c>
      <c r="AC295" s="18" t="str">
        <f t="shared" si="387"/>
        <v>王志强</v>
      </c>
      <c r="AD295" s="26">
        <f t="shared" si="355"/>
        <v>0</v>
      </c>
      <c r="AE295" s="18" t="str">
        <f t="shared" si="388"/>
        <v>叶仁群</v>
      </c>
      <c r="AF295" s="26">
        <f t="shared" si="356"/>
        <v>0</v>
      </c>
      <c r="AG295" s="18" t="str">
        <f t="shared" si="389"/>
        <v>田友米</v>
      </c>
      <c r="AH295" s="26">
        <f t="shared" si="357"/>
        <v>0</v>
      </c>
      <c r="AI295" s="18" t="str">
        <f t="shared" si="390"/>
        <v>8</v>
      </c>
      <c r="AJ295" s="18" t="str">
        <f t="shared" si="391"/>
        <v>向美娟</v>
      </c>
      <c r="AK295" s="26">
        <f t="shared" si="427"/>
        <v>1.8</v>
      </c>
      <c r="AL295" s="18" t="str">
        <f t="shared" si="392"/>
        <v>胡付松</v>
      </c>
      <c r="AM295" s="26">
        <f t="shared" si="428"/>
        <v>0</v>
      </c>
      <c r="AN295" s="18" t="str">
        <f t="shared" si="393"/>
        <v>聂艳梅</v>
      </c>
      <c r="AO295" s="26">
        <f t="shared" si="358"/>
        <v>0</v>
      </c>
      <c r="AP295" s="18" t="str">
        <f t="shared" si="394"/>
        <v>王志强</v>
      </c>
      <c r="AQ295" s="26">
        <f t="shared" si="359"/>
        <v>0</v>
      </c>
      <c r="AR295" s="18" t="str">
        <f t="shared" si="395"/>
        <v>叶仁群</v>
      </c>
      <c r="AS295" s="26">
        <f t="shared" si="360"/>
        <v>0</v>
      </c>
      <c r="AT295" s="18" t="str">
        <f t="shared" si="396"/>
        <v>田友米</v>
      </c>
      <c r="AU295" s="26">
        <f t="shared" si="361"/>
        <v>0</v>
      </c>
      <c r="AV295" s="18" t="str">
        <f t="shared" si="397"/>
        <v>8</v>
      </c>
      <c r="AW295" s="18" t="str">
        <f t="shared" si="398"/>
        <v>向美娟</v>
      </c>
      <c r="AX295" s="26">
        <f t="shared" si="429"/>
        <v>2.6999999999999997</v>
      </c>
      <c r="AY295" s="18" t="str">
        <f t="shared" si="399"/>
        <v>胡付松</v>
      </c>
      <c r="AZ295" s="26">
        <f t="shared" si="370"/>
        <v>0</v>
      </c>
      <c r="BA295" s="18" t="str">
        <f t="shared" si="400"/>
        <v>廖云虹</v>
      </c>
      <c r="BB295" s="26">
        <f t="shared" si="362"/>
        <v>0</v>
      </c>
      <c r="BC295" s="18" t="str">
        <f t="shared" si="401"/>
        <v>王玉强</v>
      </c>
      <c r="BD295" s="26">
        <f t="shared" si="363"/>
        <v>0</v>
      </c>
      <c r="BE295" s="18" t="str">
        <f t="shared" si="402"/>
        <v>叶仁群</v>
      </c>
      <c r="BF295" s="26">
        <f t="shared" si="364"/>
        <v>0</v>
      </c>
      <c r="BG295" s="18" t="str">
        <f t="shared" si="403"/>
        <v>田友米</v>
      </c>
      <c r="BH295" s="26">
        <f t="shared" si="365"/>
        <v>0</v>
      </c>
      <c r="BI295" s="18">
        <f t="shared" si="404"/>
        <v>8</v>
      </c>
      <c r="BJ295" s="18" t="str">
        <f t="shared" si="405"/>
        <v>向美娟</v>
      </c>
      <c r="BK295" s="26">
        <f t="shared" si="430"/>
        <v>2.6999999999999997</v>
      </c>
      <c r="BL295" s="18" t="str">
        <f t="shared" si="406"/>
        <v>胡付松</v>
      </c>
      <c r="BM295" s="26">
        <f t="shared" si="371"/>
        <v>0</v>
      </c>
      <c r="BN295" s="18" t="str">
        <f t="shared" si="407"/>
        <v>廖云虹</v>
      </c>
      <c r="BO295" s="26">
        <f t="shared" si="366"/>
        <v>0</v>
      </c>
      <c r="BP295" s="18" t="str">
        <f t="shared" si="408"/>
        <v>王玉强</v>
      </c>
      <c r="BQ295" s="26">
        <f t="shared" si="367"/>
        <v>0</v>
      </c>
      <c r="BR295" s="18" t="str">
        <f t="shared" si="409"/>
        <v>叶仁群</v>
      </c>
      <c r="BS295" s="26">
        <f t="shared" si="368"/>
        <v>0</v>
      </c>
      <c r="BT295" s="18" t="str">
        <f t="shared" si="410"/>
        <v>杨建</v>
      </c>
      <c r="BU295" s="26">
        <f t="shared" si="369"/>
        <v>0</v>
      </c>
      <c r="BV295" s="18">
        <f t="shared" si="411"/>
        <v>8</v>
      </c>
      <c r="BW295" s="18" t="str">
        <f t="shared" si="412"/>
        <v>向美娟</v>
      </c>
      <c r="BX295" s="26">
        <f t="shared" si="431"/>
        <v>4.5</v>
      </c>
      <c r="BY295" s="18" t="str">
        <f t="shared" si="413"/>
        <v>胡付松</v>
      </c>
      <c r="BZ295" s="26">
        <f t="shared" si="432"/>
        <v>0</v>
      </c>
      <c r="CA295" s="18" t="str">
        <f t="shared" si="414"/>
        <v>廖云虹</v>
      </c>
      <c r="CB295" s="26">
        <f t="shared" si="433"/>
        <v>0</v>
      </c>
      <c r="CC295" s="18" t="str">
        <f t="shared" si="415"/>
        <v>兰阿布</v>
      </c>
      <c r="CD295" s="26">
        <f t="shared" si="434"/>
        <v>0</v>
      </c>
      <c r="CE295" s="18" t="str">
        <f t="shared" si="416"/>
        <v>叶仁群</v>
      </c>
      <c r="CF295" s="26">
        <f t="shared" si="435"/>
        <v>0</v>
      </c>
      <c r="CG295" s="18" t="str">
        <f t="shared" si="417"/>
        <v>杨建</v>
      </c>
      <c r="CH295" s="26">
        <f t="shared" si="436"/>
        <v>0</v>
      </c>
      <c r="CI295" s="18">
        <f t="shared" si="418"/>
        <v>8</v>
      </c>
      <c r="CJ295" s="18" t="str">
        <f t="shared" si="419"/>
        <v>向美娟</v>
      </c>
      <c r="CK295" s="26">
        <f t="shared" si="437"/>
        <v>4.5</v>
      </c>
      <c r="CL295" s="18" t="str">
        <f t="shared" si="420"/>
        <v>胡付松</v>
      </c>
      <c r="CM295" s="26">
        <f t="shared" si="438"/>
        <v>0</v>
      </c>
      <c r="CN295" s="18" t="str">
        <f t="shared" si="421"/>
        <v>廖云虹</v>
      </c>
      <c r="CO295" s="26">
        <f t="shared" si="439"/>
        <v>0</v>
      </c>
      <c r="CP295" s="18" t="str">
        <f t="shared" si="422"/>
        <v>兰阿布</v>
      </c>
      <c r="CQ295" s="26">
        <f t="shared" si="440"/>
        <v>0</v>
      </c>
      <c r="CR295" s="18" t="str">
        <f t="shared" si="423"/>
        <v>叶仁群</v>
      </c>
      <c r="CS295" s="26">
        <f t="shared" si="441"/>
        <v>0</v>
      </c>
      <c r="CT295" s="18" t="str">
        <f t="shared" si="424"/>
        <v>杨建</v>
      </c>
      <c r="CU295" s="26">
        <f t="shared" si="442"/>
        <v>0</v>
      </c>
    </row>
    <row r="296" spans="1:99" s="2" customFormat="1" ht="15.75">
      <c r="A296" s="42" t="s">
        <v>62</v>
      </c>
      <c r="B296" s="40" t="s">
        <v>471</v>
      </c>
      <c r="C296" s="59" t="s">
        <v>44</v>
      </c>
      <c r="D296" s="9" t="s">
        <v>8</v>
      </c>
      <c r="E296" s="8" t="str">
        <f t="shared" si="372"/>
        <v/>
      </c>
      <c r="F296" s="9" t="str">
        <f t="shared" si="373"/>
        <v/>
      </c>
      <c r="G296" s="10" t="str">
        <f t="shared" si="374"/>
        <v/>
      </c>
      <c r="H296" s="10">
        <f t="shared" si="375"/>
        <v>92</v>
      </c>
      <c r="I296" s="10">
        <f t="shared" si="376"/>
        <v>65</v>
      </c>
      <c r="J296" s="10">
        <f t="shared" si="377"/>
        <v>24</v>
      </c>
      <c r="K296" s="16">
        <f t="shared" si="378"/>
        <v>50.5</v>
      </c>
      <c r="L296" s="10">
        <f t="shared" si="379"/>
        <v>54</v>
      </c>
      <c r="M296" s="10">
        <f t="shared" si="380"/>
        <v>65.5</v>
      </c>
      <c r="N296" s="10">
        <f t="shared" si="381"/>
        <v>351</v>
      </c>
      <c r="O296" s="17" t="str">
        <f t="shared" si="382"/>
        <v/>
      </c>
      <c r="P296" s="18">
        <f>IF($D296="理科",IF(AND($N296&gt;=分数线!$C$2,$H296&gt;=分数线!$D$2),36,IF($H296&gt;=分数线!$D$2,18,0)),IF($D296="文科",IF(AND($N296&gt;=分数线!$C$3,$H296&gt;=分数线!$D$3),36,IF($H296&gt;=分数线!$D$3,18,0))))</f>
        <v>0</v>
      </c>
      <c r="Q296" s="18">
        <f>IF($D296="理科",IF(AND($N296&gt;=分数线!$C$2,I296&gt;=分数线!$E$2),36,IF(I296&gt;=分数线!$E$2,18,0)),IF($D296="文科",IF(AND($N296&gt;=分数线!$C$3,I296&gt;=分数线!$E$3),36,IF(I296&gt;=分数线!$E$3,18,0))))</f>
        <v>0</v>
      </c>
      <c r="R296" s="18">
        <f>IF($D296="理科",IF(AND($N296&gt;=分数线!$C$2,J296&gt;=分数线!$F$2),36,IF(J296&gt;=分数线!$F$2,18,0)),IF($D296="文科",IF(AND($N296&gt;=分数线!$C$3,J296&gt;=分数线!$F$3),36,IF(J296&gt;=分数线!$F$3,18,0))))</f>
        <v>0</v>
      </c>
      <c r="S296" s="18">
        <f>IF($D296="理科",IF(AND($N296&gt;=分数线!$C$2,K296&gt;=分数线!$G$2),36,IF(K296&gt;=分数线!$G$2,18,0)),IF($D296="文科",IF(AND($N296&gt;=分数线!$C$3,K296&gt;=分数线!$G$3),36,IF(K296&gt;=分数线!$G$3,18,0))))</f>
        <v>18</v>
      </c>
      <c r="T296" s="18">
        <f>IF($D296="理科",IF(AND($N296&gt;=分数线!$C$2,L296&gt;=分数线!$H$2),36,IF(L296&gt;=分数线!$H$2,18,0)),IF($D296="文科",IF(AND($N296&gt;=分数线!$C$3,L296&gt;=分数线!$H$3),36,IF(L296&gt;=分数线!$H$3,18,0))))</f>
        <v>0</v>
      </c>
      <c r="U296" s="18">
        <f>IF($D296="理科",IF(AND($N296&gt;=分数线!$C$2,M296&gt;=分数线!$I$2),36,IF(M296&gt;=分数线!$I$2,18,0)),IF($D296="文科",IF(AND($N296&gt;=分数线!$C$3,M296&gt;=分数线!$I$3),36,IF(M296&gt;=分数线!$I$3,18,0))))</f>
        <v>0</v>
      </c>
      <c r="V296" s="18">
        <f t="shared" si="383"/>
        <v>9</v>
      </c>
      <c r="W296" s="18" t="str">
        <f t="shared" si="384"/>
        <v>张玉婷</v>
      </c>
      <c r="X296" s="26">
        <f t="shared" si="425"/>
        <v>0</v>
      </c>
      <c r="Y296" s="18" t="str">
        <f t="shared" si="385"/>
        <v>周军</v>
      </c>
      <c r="Z296" s="26">
        <f t="shared" si="426"/>
        <v>0</v>
      </c>
      <c r="AA296" s="18" t="str">
        <f t="shared" si="386"/>
        <v>程长寿</v>
      </c>
      <c r="AB296" s="26">
        <f t="shared" ref="AB296:AB359" si="443">$R296*0.5*2/10</f>
        <v>0</v>
      </c>
      <c r="AC296" s="18" t="str">
        <f t="shared" si="387"/>
        <v>王志强</v>
      </c>
      <c r="AD296" s="26">
        <f t="shared" ref="AD296:AD359" si="444">$S296*0.5*2/10</f>
        <v>1.8</v>
      </c>
      <c r="AE296" s="18" t="str">
        <f t="shared" si="388"/>
        <v>郑富全</v>
      </c>
      <c r="AF296" s="26">
        <f t="shared" ref="AF296:AF359" si="445">$T296*0.5*2/10</f>
        <v>0</v>
      </c>
      <c r="AG296" s="18" t="str">
        <f t="shared" si="389"/>
        <v>卢祥</v>
      </c>
      <c r="AH296" s="26">
        <f t="shared" ref="AH296:AH359" si="446">$U296*0.5*2/10</f>
        <v>0</v>
      </c>
      <c r="AI296" s="18" t="str">
        <f t="shared" si="390"/>
        <v>9</v>
      </c>
      <c r="AJ296" s="18" t="str">
        <f t="shared" si="391"/>
        <v>张玉婷</v>
      </c>
      <c r="AK296" s="26">
        <f t="shared" si="427"/>
        <v>0</v>
      </c>
      <c r="AL296" s="18" t="str">
        <f t="shared" si="392"/>
        <v>周军</v>
      </c>
      <c r="AM296" s="26">
        <f t="shared" si="428"/>
        <v>0</v>
      </c>
      <c r="AN296" s="18" t="str">
        <f t="shared" si="393"/>
        <v>程长寿</v>
      </c>
      <c r="AO296" s="26">
        <f t="shared" ref="AO296:AO359" si="447">$R296*0.5*2/10</f>
        <v>0</v>
      </c>
      <c r="AP296" s="18" t="str">
        <f t="shared" si="394"/>
        <v>王志强</v>
      </c>
      <c r="AQ296" s="26">
        <f t="shared" ref="AQ296:AQ359" si="448">$S296*0.5*2/10</f>
        <v>1.8</v>
      </c>
      <c r="AR296" s="18" t="str">
        <f t="shared" si="395"/>
        <v>郑富全</v>
      </c>
      <c r="AS296" s="26">
        <f t="shared" ref="AS296:AS359" si="449">$T296*0.5*2/10</f>
        <v>0</v>
      </c>
      <c r="AT296" s="18" t="str">
        <f t="shared" si="396"/>
        <v>卢祥</v>
      </c>
      <c r="AU296" s="26">
        <f t="shared" ref="AU296:AU359" si="450">$U296*0.5*2/10</f>
        <v>0</v>
      </c>
      <c r="AV296" s="18" t="str">
        <f t="shared" si="397"/>
        <v>9</v>
      </c>
      <c r="AW296" s="18" t="str">
        <f t="shared" si="398"/>
        <v>张玉婷</v>
      </c>
      <c r="AX296" s="26">
        <f t="shared" si="429"/>
        <v>0</v>
      </c>
      <c r="AY296" s="18" t="str">
        <f t="shared" si="399"/>
        <v>周军</v>
      </c>
      <c r="AZ296" s="26">
        <f t="shared" si="370"/>
        <v>0</v>
      </c>
      <c r="BA296" s="18" t="str">
        <f t="shared" si="400"/>
        <v>廖云虹</v>
      </c>
      <c r="BB296" s="26">
        <f t="shared" ref="BB296:BB359" si="451">$R296*0.5*3/10</f>
        <v>0</v>
      </c>
      <c r="BC296" s="18" t="str">
        <f t="shared" si="401"/>
        <v>郑永朝</v>
      </c>
      <c r="BD296" s="26">
        <f t="shared" ref="BD296:BD359" si="452">$S296*0.5*3/10</f>
        <v>2.7</v>
      </c>
      <c r="BE296" s="18" t="str">
        <f t="shared" si="402"/>
        <v>郑富全</v>
      </c>
      <c r="BF296" s="26">
        <f t="shared" ref="BF296:BF359" si="453">$T296*0.5*3/10</f>
        <v>0</v>
      </c>
      <c r="BG296" s="18" t="str">
        <f t="shared" si="403"/>
        <v>卢祥</v>
      </c>
      <c r="BH296" s="26">
        <f t="shared" ref="BH296:BH359" si="454">$U296*0.5*3/10</f>
        <v>0</v>
      </c>
      <c r="BI296" s="18">
        <f t="shared" si="404"/>
        <v>9</v>
      </c>
      <c r="BJ296" s="18" t="str">
        <f t="shared" si="405"/>
        <v>张玉婷</v>
      </c>
      <c r="BK296" s="26">
        <f t="shared" si="430"/>
        <v>0</v>
      </c>
      <c r="BL296" s="18" t="str">
        <f t="shared" si="406"/>
        <v>黄金华</v>
      </c>
      <c r="BM296" s="26">
        <f t="shared" si="371"/>
        <v>0</v>
      </c>
      <c r="BN296" s="18" t="str">
        <f t="shared" si="407"/>
        <v>廖云虹</v>
      </c>
      <c r="BO296" s="26">
        <f t="shared" ref="BO296:BO359" si="455">$R296*0.5*3/10</f>
        <v>0</v>
      </c>
      <c r="BP296" s="18" t="str">
        <f t="shared" si="408"/>
        <v>王玉强</v>
      </c>
      <c r="BQ296" s="26">
        <f t="shared" ref="BQ296:BQ359" si="456">$S296*0.5*3/10</f>
        <v>2.7</v>
      </c>
      <c r="BR296" s="18" t="str">
        <f t="shared" si="409"/>
        <v>郑富全</v>
      </c>
      <c r="BS296" s="26">
        <f t="shared" ref="BS296:BS359" si="457">$T296*0.5*3/10</f>
        <v>0</v>
      </c>
      <c r="BT296" s="18" t="str">
        <f t="shared" si="410"/>
        <v>卢祥</v>
      </c>
      <c r="BU296" s="26">
        <f t="shared" ref="BU296:BU359" si="458">$U296*0.5*3/10</f>
        <v>0</v>
      </c>
      <c r="BV296" s="18">
        <f t="shared" si="411"/>
        <v>9</v>
      </c>
      <c r="BW296" s="18" t="str">
        <f t="shared" si="412"/>
        <v>张玉婷</v>
      </c>
      <c r="BX296" s="26">
        <f t="shared" si="431"/>
        <v>0</v>
      </c>
      <c r="BY296" s="18" t="str">
        <f t="shared" si="413"/>
        <v>黄金华</v>
      </c>
      <c r="BZ296" s="26">
        <f t="shared" si="432"/>
        <v>0</v>
      </c>
      <c r="CA296" s="18" t="str">
        <f t="shared" si="414"/>
        <v>廖云虹</v>
      </c>
      <c r="CB296" s="26">
        <f t="shared" si="433"/>
        <v>0</v>
      </c>
      <c r="CC296" s="18" t="str">
        <f t="shared" si="415"/>
        <v>高贵勇</v>
      </c>
      <c r="CD296" s="26">
        <f t="shared" si="434"/>
        <v>4.5</v>
      </c>
      <c r="CE296" s="18" t="str">
        <f t="shared" si="416"/>
        <v>刘厚江</v>
      </c>
      <c r="CF296" s="26">
        <f t="shared" si="435"/>
        <v>0</v>
      </c>
      <c r="CG296" s="18" t="str">
        <f t="shared" si="417"/>
        <v>卢祥</v>
      </c>
      <c r="CH296" s="26">
        <f t="shared" si="436"/>
        <v>0</v>
      </c>
      <c r="CI296" s="18">
        <f t="shared" si="418"/>
        <v>9</v>
      </c>
      <c r="CJ296" s="18" t="str">
        <f t="shared" si="419"/>
        <v>张玉婷</v>
      </c>
      <c r="CK296" s="26">
        <f t="shared" si="437"/>
        <v>0</v>
      </c>
      <c r="CL296" s="18" t="str">
        <f t="shared" si="420"/>
        <v>黄金华</v>
      </c>
      <c r="CM296" s="26">
        <f t="shared" si="438"/>
        <v>0</v>
      </c>
      <c r="CN296" s="18" t="str">
        <f t="shared" si="421"/>
        <v>廖云虹</v>
      </c>
      <c r="CO296" s="26">
        <f t="shared" si="439"/>
        <v>0</v>
      </c>
      <c r="CP296" s="18" t="str">
        <f t="shared" si="422"/>
        <v>高贵勇</v>
      </c>
      <c r="CQ296" s="26">
        <f t="shared" si="440"/>
        <v>4.5</v>
      </c>
      <c r="CR296" s="18" t="str">
        <f t="shared" si="423"/>
        <v>刘厚江</v>
      </c>
      <c r="CS296" s="26">
        <f t="shared" si="441"/>
        <v>0</v>
      </c>
      <c r="CT296" s="18" t="str">
        <f t="shared" si="424"/>
        <v>卢祥</v>
      </c>
      <c r="CU296" s="26">
        <f t="shared" si="442"/>
        <v>0</v>
      </c>
    </row>
    <row r="297" spans="1:99" s="2" customFormat="1" ht="15.75">
      <c r="A297" s="42" t="s">
        <v>1016</v>
      </c>
      <c r="B297" s="40" t="s">
        <v>472</v>
      </c>
      <c r="C297" s="59" t="s">
        <v>44</v>
      </c>
      <c r="D297" s="9" t="s">
        <v>8</v>
      </c>
      <c r="E297" s="8" t="str">
        <f t="shared" si="372"/>
        <v/>
      </c>
      <c r="F297" s="9">
        <f t="shared" si="373"/>
        <v>0.2</v>
      </c>
      <c r="G297" s="10" t="str">
        <f t="shared" si="374"/>
        <v/>
      </c>
      <c r="H297" s="10">
        <f t="shared" si="375"/>
        <v>95</v>
      </c>
      <c r="I297" s="10">
        <f t="shared" si="376"/>
        <v>55</v>
      </c>
      <c r="J297" s="10">
        <f t="shared" si="377"/>
        <v>40</v>
      </c>
      <c r="K297" s="16">
        <f t="shared" si="378"/>
        <v>27</v>
      </c>
      <c r="L297" s="10">
        <f t="shared" si="379"/>
        <v>69.5</v>
      </c>
      <c r="M297" s="10">
        <f t="shared" si="380"/>
        <v>64</v>
      </c>
      <c r="N297" s="10">
        <f t="shared" si="381"/>
        <v>351</v>
      </c>
      <c r="O297" s="17" t="str">
        <f t="shared" si="382"/>
        <v/>
      </c>
      <c r="P297" s="18">
        <f>IF($D297="理科",IF(AND($N297&gt;=分数线!$C$2,$H297&gt;=分数线!$D$2),36,IF($H297&gt;=分数线!$D$2,18,0)),IF($D297="文科",IF(AND($N297&gt;=分数线!$C$3,$H297&gt;=分数线!$D$3),36,IF($H297&gt;=分数线!$D$3,18,0))))</f>
        <v>0</v>
      </c>
      <c r="Q297" s="18">
        <f>IF($D297="理科",IF(AND($N297&gt;=分数线!$C$2,I297&gt;=分数线!$E$2),36,IF(I297&gt;=分数线!$E$2,18,0)),IF($D297="文科",IF(AND($N297&gt;=分数线!$C$3,I297&gt;=分数线!$E$3),36,IF(I297&gt;=分数线!$E$3,18,0))))</f>
        <v>0</v>
      </c>
      <c r="R297" s="18">
        <f>IF($D297="理科",IF(AND($N297&gt;=分数线!$C$2,J297&gt;=分数线!$F$2),36,IF(J297&gt;=分数线!$F$2,18,0)),IF($D297="文科",IF(AND($N297&gt;=分数线!$C$3,J297&gt;=分数线!$F$3),36,IF(J297&gt;=分数线!$F$3,18,0))))</f>
        <v>0</v>
      </c>
      <c r="S297" s="18">
        <f>IF($D297="理科",IF(AND($N297&gt;=分数线!$C$2,K297&gt;=分数线!$G$2),36,IF(K297&gt;=分数线!$G$2,18,0)),IF($D297="文科",IF(AND($N297&gt;=分数线!$C$3,K297&gt;=分数线!$G$3),36,IF(K297&gt;=分数线!$G$3,18,0))))</f>
        <v>0</v>
      </c>
      <c r="T297" s="18">
        <f>IF($D297="理科",IF(AND($N297&gt;=分数线!$C$2,L297&gt;=分数线!$H$2),36,IF(L297&gt;=分数线!$H$2,18,0)),IF($D297="文科",IF(AND($N297&gt;=分数线!$C$3,L297&gt;=分数线!$H$3),36,IF(L297&gt;=分数线!$H$3,18,0))))</f>
        <v>18</v>
      </c>
      <c r="U297" s="18">
        <f>IF($D297="理科",IF(AND($N297&gt;=分数线!$C$2,M297&gt;=分数线!$I$2),36,IF(M297&gt;=分数线!$I$2,18,0)),IF($D297="文科",IF(AND($N297&gt;=分数线!$C$3,M297&gt;=分数线!$I$3),36,IF(M297&gt;=分数线!$I$3,18,0))))</f>
        <v>0</v>
      </c>
      <c r="V297" s="18">
        <f t="shared" si="383"/>
        <v>9</v>
      </c>
      <c r="W297" s="18" t="str">
        <f t="shared" si="384"/>
        <v>张玉婷</v>
      </c>
      <c r="X297" s="26">
        <f t="shared" si="425"/>
        <v>0</v>
      </c>
      <c r="Y297" s="18" t="str">
        <f t="shared" si="385"/>
        <v>周军</v>
      </c>
      <c r="Z297" s="26">
        <f t="shared" si="426"/>
        <v>0</v>
      </c>
      <c r="AA297" s="18" t="str">
        <f t="shared" si="386"/>
        <v>程长寿</v>
      </c>
      <c r="AB297" s="26">
        <f t="shared" si="443"/>
        <v>0</v>
      </c>
      <c r="AC297" s="18" t="str">
        <f t="shared" si="387"/>
        <v>王志强</v>
      </c>
      <c r="AD297" s="26">
        <f t="shared" si="444"/>
        <v>0</v>
      </c>
      <c r="AE297" s="18" t="str">
        <f t="shared" si="388"/>
        <v>郑富全</v>
      </c>
      <c r="AF297" s="26">
        <f t="shared" si="445"/>
        <v>1.8</v>
      </c>
      <c r="AG297" s="18" t="str">
        <f t="shared" si="389"/>
        <v>卢祥</v>
      </c>
      <c r="AH297" s="26">
        <f t="shared" si="446"/>
        <v>0</v>
      </c>
      <c r="AI297" s="18" t="str">
        <f t="shared" si="390"/>
        <v>9</v>
      </c>
      <c r="AJ297" s="18" t="str">
        <f t="shared" si="391"/>
        <v>张玉婷</v>
      </c>
      <c r="AK297" s="26">
        <f t="shared" si="427"/>
        <v>0</v>
      </c>
      <c r="AL297" s="18" t="str">
        <f t="shared" si="392"/>
        <v>周军</v>
      </c>
      <c r="AM297" s="26">
        <f t="shared" si="428"/>
        <v>0</v>
      </c>
      <c r="AN297" s="18" t="str">
        <f t="shared" si="393"/>
        <v>程长寿</v>
      </c>
      <c r="AO297" s="26">
        <f t="shared" si="447"/>
        <v>0</v>
      </c>
      <c r="AP297" s="18" t="str">
        <f t="shared" si="394"/>
        <v>王志强</v>
      </c>
      <c r="AQ297" s="26">
        <f t="shared" si="448"/>
        <v>0</v>
      </c>
      <c r="AR297" s="18" t="str">
        <f t="shared" si="395"/>
        <v>郑富全</v>
      </c>
      <c r="AS297" s="26">
        <f t="shared" si="449"/>
        <v>1.8</v>
      </c>
      <c r="AT297" s="18" t="str">
        <f t="shared" si="396"/>
        <v>卢祥</v>
      </c>
      <c r="AU297" s="26">
        <f t="shared" si="450"/>
        <v>0</v>
      </c>
      <c r="AV297" s="18" t="str">
        <f t="shared" si="397"/>
        <v>9</v>
      </c>
      <c r="AW297" s="18" t="str">
        <f t="shared" si="398"/>
        <v>张玉婷</v>
      </c>
      <c r="AX297" s="26">
        <f t="shared" si="429"/>
        <v>0</v>
      </c>
      <c r="AY297" s="18" t="str">
        <f t="shared" si="399"/>
        <v>周军</v>
      </c>
      <c r="AZ297" s="26">
        <f t="shared" si="370"/>
        <v>0</v>
      </c>
      <c r="BA297" s="18" t="str">
        <f t="shared" si="400"/>
        <v>廖云虹</v>
      </c>
      <c r="BB297" s="26">
        <f t="shared" si="451"/>
        <v>0</v>
      </c>
      <c r="BC297" s="18" t="str">
        <f t="shared" si="401"/>
        <v>郑永朝</v>
      </c>
      <c r="BD297" s="26">
        <f t="shared" si="452"/>
        <v>0</v>
      </c>
      <c r="BE297" s="18" t="str">
        <f t="shared" si="402"/>
        <v>郑富全</v>
      </c>
      <c r="BF297" s="26">
        <f t="shared" si="453"/>
        <v>2.7</v>
      </c>
      <c r="BG297" s="18" t="str">
        <f t="shared" si="403"/>
        <v>卢祥</v>
      </c>
      <c r="BH297" s="26">
        <f t="shared" si="454"/>
        <v>0</v>
      </c>
      <c r="BI297" s="18">
        <f t="shared" si="404"/>
        <v>9</v>
      </c>
      <c r="BJ297" s="18" t="str">
        <f t="shared" si="405"/>
        <v>张玉婷</v>
      </c>
      <c r="BK297" s="26">
        <f t="shared" si="430"/>
        <v>0</v>
      </c>
      <c r="BL297" s="18" t="str">
        <f t="shared" si="406"/>
        <v>黄金华</v>
      </c>
      <c r="BM297" s="26">
        <f t="shared" si="371"/>
        <v>0</v>
      </c>
      <c r="BN297" s="18" t="str">
        <f t="shared" si="407"/>
        <v>廖云虹</v>
      </c>
      <c r="BO297" s="26">
        <f t="shared" si="455"/>
        <v>0</v>
      </c>
      <c r="BP297" s="18" t="str">
        <f t="shared" si="408"/>
        <v>王玉强</v>
      </c>
      <c r="BQ297" s="26">
        <f t="shared" si="456"/>
        <v>0</v>
      </c>
      <c r="BR297" s="18" t="str">
        <f t="shared" si="409"/>
        <v>郑富全</v>
      </c>
      <c r="BS297" s="26">
        <f t="shared" si="457"/>
        <v>2.7</v>
      </c>
      <c r="BT297" s="18" t="str">
        <f t="shared" si="410"/>
        <v>卢祥</v>
      </c>
      <c r="BU297" s="26">
        <f t="shared" si="458"/>
        <v>0</v>
      </c>
      <c r="BV297" s="18">
        <f t="shared" si="411"/>
        <v>9</v>
      </c>
      <c r="BW297" s="18" t="str">
        <f t="shared" si="412"/>
        <v>张玉婷</v>
      </c>
      <c r="BX297" s="26">
        <f t="shared" si="431"/>
        <v>0</v>
      </c>
      <c r="BY297" s="18" t="str">
        <f t="shared" si="413"/>
        <v>黄金华</v>
      </c>
      <c r="BZ297" s="26">
        <f t="shared" si="432"/>
        <v>0</v>
      </c>
      <c r="CA297" s="18" t="str">
        <f t="shared" si="414"/>
        <v>廖云虹</v>
      </c>
      <c r="CB297" s="26">
        <f t="shared" si="433"/>
        <v>0</v>
      </c>
      <c r="CC297" s="18" t="str">
        <f t="shared" si="415"/>
        <v>高贵勇</v>
      </c>
      <c r="CD297" s="26">
        <f t="shared" si="434"/>
        <v>0</v>
      </c>
      <c r="CE297" s="18" t="str">
        <f t="shared" si="416"/>
        <v>刘厚江</v>
      </c>
      <c r="CF297" s="26">
        <f t="shared" si="435"/>
        <v>4.5</v>
      </c>
      <c r="CG297" s="18" t="str">
        <f t="shared" si="417"/>
        <v>卢祥</v>
      </c>
      <c r="CH297" s="26">
        <f t="shared" si="436"/>
        <v>0</v>
      </c>
      <c r="CI297" s="18">
        <f t="shared" si="418"/>
        <v>9</v>
      </c>
      <c r="CJ297" s="18" t="str">
        <f t="shared" si="419"/>
        <v>张玉婷</v>
      </c>
      <c r="CK297" s="26">
        <f t="shared" si="437"/>
        <v>0</v>
      </c>
      <c r="CL297" s="18" t="str">
        <f t="shared" si="420"/>
        <v>黄金华</v>
      </c>
      <c r="CM297" s="26">
        <f t="shared" si="438"/>
        <v>0</v>
      </c>
      <c r="CN297" s="18" t="str">
        <f t="shared" si="421"/>
        <v>廖云虹</v>
      </c>
      <c r="CO297" s="26">
        <f t="shared" si="439"/>
        <v>0</v>
      </c>
      <c r="CP297" s="18" t="str">
        <f t="shared" si="422"/>
        <v>高贵勇</v>
      </c>
      <c r="CQ297" s="26">
        <f t="shared" si="440"/>
        <v>0</v>
      </c>
      <c r="CR297" s="18" t="str">
        <f t="shared" si="423"/>
        <v>刘厚江</v>
      </c>
      <c r="CS297" s="26">
        <f t="shared" si="441"/>
        <v>4.5</v>
      </c>
      <c r="CT297" s="18" t="str">
        <f t="shared" si="424"/>
        <v>卢祥</v>
      </c>
      <c r="CU297" s="26">
        <f t="shared" si="442"/>
        <v>0</v>
      </c>
    </row>
    <row r="298" spans="1:99" s="2" customFormat="1" ht="15.75">
      <c r="A298" s="42" t="s">
        <v>1017</v>
      </c>
      <c r="B298" s="40" t="s">
        <v>473</v>
      </c>
      <c r="C298" s="59" t="s">
        <v>44</v>
      </c>
      <c r="D298" s="9" t="s">
        <v>8</v>
      </c>
      <c r="E298" s="8" t="str">
        <f t="shared" si="372"/>
        <v/>
      </c>
      <c r="F298" s="9" t="str">
        <f t="shared" si="373"/>
        <v/>
      </c>
      <c r="G298" s="10" t="str">
        <f t="shared" si="374"/>
        <v/>
      </c>
      <c r="H298" s="10">
        <f t="shared" si="375"/>
        <v>110</v>
      </c>
      <c r="I298" s="10">
        <f t="shared" si="376"/>
        <v>47</v>
      </c>
      <c r="J298" s="10">
        <f t="shared" si="377"/>
        <v>83</v>
      </c>
      <c r="K298" s="16">
        <f t="shared" si="378"/>
        <v>23</v>
      </c>
      <c r="L298" s="10">
        <f t="shared" si="379"/>
        <v>40</v>
      </c>
      <c r="M298" s="10">
        <f t="shared" si="380"/>
        <v>47</v>
      </c>
      <c r="N298" s="10">
        <f t="shared" si="381"/>
        <v>350</v>
      </c>
      <c r="O298" s="17" t="str">
        <f t="shared" si="382"/>
        <v/>
      </c>
      <c r="P298" s="18">
        <f>IF($D298="理科",IF(AND($N298&gt;=分数线!$C$2,$H298&gt;=分数线!$D$2),36,IF($H298&gt;=分数线!$D$2,18,0)),IF($D298="文科",IF(AND($N298&gt;=分数线!$C$3,$H298&gt;=分数线!$D$3),36,IF($H298&gt;=分数线!$D$3,18,0))))</f>
        <v>18</v>
      </c>
      <c r="Q298" s="18">
        <f>IF($D298="理科",IF(AND($N298&gt;=分数线!$C$2,I298&gt;=分数线!$E$2),36,IF(I298&gt;=分数线!$E$2,18,0)),IF($D298="文科",IF(AND($N298&gt;=分数线!$C$3,I298&gt;=分数线!$E$3),36,IF(I298&gt;=分数线!$E$3,18,0))))</f>
        <v>0</v>
      </c>
      <c r="R298" s="18">
        <f>IF($D298="理科",IF(AND($N298&gt;=分数线!$C$2,J298&gt;=分数线!$F$2),36,IF(J298&gt;=分数线!$F$2,18,0)),IF($D298="文科",IF(AND($N298&gt;=分数线!$C$3,J298&gt;=分数线!$F$3),36,IF(J298&gt;=分数线!$F$3,18,0))))</f>
        <v>0</v>
      </c>
      <c r="S298" s="18">
        <f>IF($D298="理科",IF(AND($N298&gt;=分数线!$C$2,K298&gt;=分数线!$G$2),36,IF(K298&gt;=分数线!$G$2,18,0)),IF($D298="文科",IF(AND($N298&gt;=分数线!$C$3,K298&gt;=分数线!$G$3),36,IF(K298&gt;=分数线!$G$3,18,0))))</f>
        <v>0</v>
      </c>
      <c r="T298" s="18">
        <f>IF($D298="理科",IF(AND($N298&gt;=分数线!$C$2,L298&gt;=分数线!$H$2),36,IF(L298&gt;=分数线!$H$2,18,0)),IF($D298="文科",IF(AND($N298&gt;=分数线!$C$3,L298&gt;=分数线!$H$3),36,IF(L298&gt;=分数线!$H$3,18,0))))</f>
        <v>0</v>
      </c>
      <c r="U298" s="18">
        <f>IF($D298="理科",IF(AND($N298&gt;=分数线!$C$2,M298&gt;=分数线!$I$2),36,IF(M298&gt;=分数线!$I$2,18,0)),IF($D298="文科",IF(AND($N298&gt;=分数线!$C$3,M298&gt;=分数线!$I$3),36,IF(M298&gt;=分数线!$I$3,18,0))))</f>
        <v>0</v>
      </c>
      <c r="V298" s="18">
        <f t="shared" si="383"/>
        <v>3</v>
      </c>
      <c r="W298" s="18" t="str">
        <f t="shared" si="384"/>
        <v>朱霞</v>
      </c>
      <c r="X298" s="26">
        <f t="shared" si="425"/>
        <v>1.8</v>
      </c>
      <c r="Y298" s="18" t="str">
        <f t="shared" si="385"/>
        <v>余玉红</v>
      </c>
      <c r="Z298" s="26">
        <f t="shared" si="426"/>
        <v>0</v>
      </c>
      <c r="AA298" s="18" t="str">
        <f t="shared" si="386"/>
        <v>邵晖</v>
      </c>
      <c r="AB298" s="26">
        <f t="shared" si="443"/>
        <v>0</v>
      </c>
      <c r="AC298" s="18" t="str">
        <f t="shared" si="387"/>
        <v>兰阿布</v>
      </c>
      <c r="AD298" s="26">
        <f t="shared" si="444"/>
        <v>0</v>
      </c>
      <c r="AE298" s="18" t="str">
        <f t="shared" si="388"/>
        <v>陈文惠</v>
      </c>
      <c r="AF298" s="26">
        <f t="shared" si="445"/>
        <v>0</v>
      </c>
      <c r="AG298" s="18" t="str">
        <f t="shared" si="389"/>
        <v>卢祥</v>
      </c>
      <c r="AH298" s="26">
        <f t="shared" si="446"/>
        <v>0</v>
      </c>
      <c r="AI298" s="18" t="str">
        <f t="shared" si="390"/>
        <v>6</v>
      </c>
      <c r="AJ298" s="18" t="str">
        <f t="shared" si="391"/>
        <v>阙丽萍</v>
      </c>
      <c r="AK298" s="26">
        <f t="shared" si="427"/>
        <v>1.8</v>
      </c>
      <c r="AL298" s="18" t="str">
        <f t="shared" si="392"/>
        <v>李希</v>
      </c>
      <c r="AM298" s="26">
        <f t="shared" si="428"/>
        <v>0</v>
      </c>
      <c r="AN298" s="18" t="str">
        <f t="shared" si="393"/>
        <v>达娃央初</v>
      </c>
      <c r="AO298" s="26">
        <f t="shared" si="447"/>
        <v>0</v>
      </c>
      <c r="AP298" s="18" t="str">
        <f t="shared" si="394"/>
        <v>兰阿布</v>
      </c>
      <c r="AQ298" s="26">
        <f t="shared" si="448"/>
        <v>0</v>
      </c>
      <c r="AR298" s="18" t="str">
        <f t="shared" si="395"/>
        <v>陈文惠</v>
      </c>
      <c r="AS298" s="26">
        <f t="shared" si="449"/>
        <v>0</v>
      </c>
      <c r="AT298" s="18" t="str">
        <f t="shared" si="396"/>
        <v>卢祥</v>
      </c>
      <c r="AU298" s="26">
        <f t="shared" si="450"/>
        <v>0</v>
      </c>
      <c r="AV298" s="18" t="str">
        <f t="shared" si="397"/>
        <v>6</v>
      </c>
      <c r="AW298" s="18" t="str">
        <f t="shared" si="398"/>
        <v>阙丽萍</v>
      </c>
      <c r="AX298" s="26">
        <f t="shared" si="429"/>
        <v>2.6999999999999997</v>
      </c>
      <c r="AY298" s="18" t="str">
        <f t="shared" si="399"/>
        <v>李希</v>
      </c>
      <c r="AZ298" s="26">
        <f t="shared" si="370"/>
        <v>0</v>
      </c>
      <c r="BA298" s="18" t="str">
        <f t="shared" si="400"/>
        <v>谢斌</v>
      </c>
      <c r="BB298" s="26">
        <f t="shared" si="451"/>
        <v>0</v>
      </c>
      <c r="BC298" s="18" t="str">
        <f t="shared" si="401"/>
        <v>高贵勇</v>
      </c>
      <c r="BD298" s="26">
        <f t="shared" si="452"/>
        <v>0</v>
      </c>
      <c r="BE298" s="18" t="str">
        <f t="shared" si="402"/>
        <v>陈文惠</v>
      </c>
      <c r="BF298" s="26">
        <f t="shared" si="453"/>
        <v>0</v>
      </c>
      <c r="BG298" s="18" t="str">
        <f t="shared" si="403"/>
        <v>卢祥</v>
      </c>
      <c r="BH298" s="26">
        <f t="shared" si="454"/>
        <v>0</v>
      </c>
      <c r="BI298" s="18">
        <f t="shared" si="404"/>
        <v>6</v>
      </c>
      <c r="BJ298" s="18" t="str">
        <f t="shared" si="405"/>
        <v>阙丽萍</v>
      </c>
      <c r="BK298" s="26">
        <f t="shared" si="430"/>
        <v>2.6999999999999997</v>
      </c>
      <c r="BL298" s="18" t="str">
        <f t="shared" si="406"/>
        <v>李希</v>
      </c>
      <c r="BM298" s="26">
        <f t="shared" si="371"/>
        <v>0</v>
      </c>
      <c r="BN298" s="18" t="str">
        <f t="shared" si="407"/>
        <v>达娃央初</v>
      </c>
      <c r="BO298" s="26">
        <f t="shared" si="455"/>
        <v>0</v>
      </c>
      <c r="BP298" s="18" t="str">
        <f t="shared" si="408"/>
        <v>高贵勇</v>
      </c>
      <c r="BQ298" s="26">
        <f t="shared" si="456"/>
        <v>0</v>
      </c>
      <c r="BR298" s="18" t="str">
        <f t="shared" si="409"/>
        <v>陈文惠</v>
      </c>
      <c r="BS298" s="26">
        <f t="shared" si="457"/>
        <v>0</v>
      </c>
      <c r="BT298" s="18" t="str">
        <f t="shared" si="410"/>
        <v>卢祥</v>
      </c>
      <c r="BU298" s="26">
        <f t="shared" si="458"/>
        <v>0</v>
      </c>
      <c r="BV298" s="18">
        <f t="shared" si="411"/>
        <v>6</v>
      </c>
      <c r="BW298" s="18" t="str">
        <f t="shared" si="412"/>
        <v>阙丽萍</v>
      </c>
      <c r="BX298" s="26">
        <f t="shared" si="431"/>
        <v>4.5</v>
      </c>
      <c r="BY298" s="18" t="str">
        <f t="shared" si="413"/>
        <v>李希</v>
      </c>
      <c r="BZ298" s="26">
        <f t="shared" si="432"/>
        <v>0</v>
      </c>
      <c r="CA298" s="18" t="str">
        <f t="shared" si="414"/>
        <v>兰卡布尺</v>
      </c>
      <c r="CB298" s="26">
        <f t="shared" si="433"/>
        <v>0</v>
      </c>
      <c r="CC298" s="18" t="str">
        <f t="shared" si="415"/>
        <v>高贵勇</v>
      </c>
      <c r="CD298" s="26">
        <f t="shared" si="434"/>
        <v>0</v>
      </c>
      <c r="CE298" s="18" t="str">
        <f t="shared" si="416"/>
        <v>陈文惠</v>
      </c>
      <c r="CF298" s="26">
        <f t="shared" si="435"/>
        <v>0</v>
      </c>
      <c r="CG298" s="18" t="str">
        <f t="shared" si="417"/>
        <v>杨建</v>
      </c>
      <c r="CH298" s="26">
        <f t="shared" si="436"/>
        <v>0</v>
      </c>
      <c r="CI298" s="18">
        <f t="shared" si="418"/>
        <v>6</v>
      </c>
      <c r="CJ298" s="18" t="str">
        <f t="shared" si="419"/>
        <v>阙丽萍</v>
      </c>
      <c r="CK298" s="26">
        <f t="shared" si="437"/>
        <v>4.5</v>
      </c>
      <c r="CL298" s="18" t="str">
        <f t="shared" si="420"/>
        <v>李希</v>
      </c>
      <c r="CM298" s="26">
        <f t="shared" si="438"/>
        <v>0</v>
      </c>
      <c r="CN298" s="18" t="str">
        <f t="shared" si="421"/>
        <v>兰卡布尺</v>
      </c>
      <c r="CO298" s="26">
        <f t="shared" si="439"/>
        <v>0</v>
      </c>
      <c r="CP298" s="18" t="str">
        <f t="shared" si="422"/>
        <v>高贵勇</v>
      </c>
      <c r="CQ298" s="26">
        <f t="shared" si="440"/>
        <v>0</v>
      </c>
      <c r="CR298" s="18" t="str">
        <f t="shared" si="423"/>
        <v>杨建</v>
      </c>
      <c r="CS298" s="26">
        <f t="shared" si="441"/>
        <v>0</v>
      </c>
      <c r="CT298" s="18" t="str">
        <f t="shared" si="424"/>
        <v>杨建</v>
      </c>
      <c r="CU298" s="26">
        <f t="shared" si="442"/>
        <v>0</v>
      </c>
    </row>
    <row r="299" spans="1:99" s="2" customFormat="1" ht="15.75">
      <c r="A299" s="42" t="s">
        <v>988</v>
      </c>
      <c r="B299" s="65" t="s">
        <v>474</v>
      </c>
      <c r="C299" s="59" t="s">
        <v>44</v>
      </c>
      <c r="D299" s="9" t="s">
        <v>8</v>
      </c>
      <c r="E299" s="8" t="str">
        <f t="shared" si="372"/>
        <v/>
      </c>
      <c r="F299" s="9">
        <f t="shared" si="373"/>
        <v>0.2</v>
      </c>
      <c r="G299" s="10" t="str">
        <f t="shared" si="374"/>
        <v/>
      </c>
      <c r="H299" s="10">
        <f t="shared" si="375"/>
        <v>95</v>
      </c>
      <c r="I299" s="10">
        <f t="shared" si="376"/>
        <v>56</v>
      </c>
      <c r="J299" s="10">
        <f t="shared" si="377"/>
        <v>61</v>
      </c>
      <c r="K299" s="16">
        <f t="shared" si="378"/>
        <v>22</v>
      </c>
      <c r="L299" s="10">
        <f t="shared" si="379"/>
        <v>52.5</v>
      </c>
      <c r="M299" s="10">
        <f t="shared" si="380"/>
        <v>62</v>
      </c>
      <c r="N299" s="10">
        <f t="shared" si="381"/>
        <v>349</v>
      </c>
      <c r="O299" s="17" t="str">
        <f t="shared" si="382"/>
        <v/>
      </c>
      <c r="P299" s="18">
        <f>IF($D299="理科",IF(AND($N299&gt;=分数线!$C$2,$H299&gt;=分数线!$D$2),36,IF($H299&gt;=分数线!$D$2,18,0)),IF($D299="文科",IF(AND($N299&gt;=分数线!$C$3,$H299&gt;=分数线!$D$3),36,IF($H299&gt;=分数线!$D$3,18,0))))</f>
        <v>0</v>
      </c>
      <c r="Q299" s="18">
        <f>IF($D299="理科",IF(AND($N299&gt;=分数线!$C$2,I299&gt;=分数线!$E$2),36,IF(I299&gt;=分数线!$E$2,18,0)),IF($D299="文科",IF(AND($N299&gt;=分数线!$C$3,I299&gt;=分数线!$E$3),36,IF(I299&gt;=分数线!$E$3,18,0))))</f>
        <v>0</v>
      </c>
      <c r="R299" s="18">
        <f>IF($D299="理科",IF(AND($N299&gt;=分数线!$C$2,J299&gt;=分数线!$F$2),36,IF(J299&gt;=分数线!$F$2,18,0)),IF($D299="文科",IF(AND($N299&gt;=分数线!$C$3,J299&gt;=分数线!$F$3),36,IF(J299&gt;=分数线!$F$3,18,0))))</f>
        <v>0</v>
      </c>
      <c r="S299" s="18">
        <f>IF($D299="理科",IF(AND($N299&gt;=分数线!$C$2,K299&gt;=分数线!$G$2),36,IF(K299&gt;=分数线!$G$2,18,0)),IF($D299="文科",IF(AND($N299&gt;=分数线!$C$3,K299&gt;=分数线!$G$3),36,IF(K299&gt;=分数线!$G$3,18,0))))</f>
        <v>0</v>
      </c>
      <c r="T299" s="18">
        <f>IF($D299="理科",IF(AND($N299&gt;=分数线!$C$2,L299&gt;=分数线!$H$2),36,IF(L299&gt;=分数线!$H$2,18,0)),IF($D299="文科",IF(AND($N299&gt;=分数线!$C$3,L299&gt;=分数线!$H$3),36,IF(L299&gt;=分数线!$H$3,18,0))))</f>
        <v>0</v>
      </c>
      <c r="U299" s="18">
        <f>IF($D299="理科",IF(AND($N299&gt;=分数线!$C$2,M299&gt;=分数线!$I$2),36,IF(M299&gt;=分数线!$I$2,18,0)),IF($D299="文科",IF(AND($N299&gt;=分数线!$C$3,M299&gt;=分数线!$I$3),36,IF(M299&gt;=分数线!$I$3,18,0))))</f>
        <v>0</v>
      </c>
      <c r="V299" s="18">
        <f t="shared" si="383"/>
        <v>8</v>
      </c>
      <c r="W299" s="18" t="str">
        <f t="shared" si="384"/>
        <v>向美娟</v>
      </c>
      <c r="X299" s="26">
        <f t="shared" si="425"/>
        <v>0</v>
      </c>
      <c r="Y299" s="18" t="str">
        <f t="shared" si="385"/>
        <v>胡付松</v>
      </c>
      <c r="Z299" s="26">
        <f t="shared" si="426"/>
        <v>0</v>
      </c>
      <c r="AA299" s="18" t="str">
        <f t="shared" si="386"/>
        <v>聂艳梅</v>
      </c>
      <c r="AB299" s="26">
        <f t="shared" si="443"/>
        <v>0</v>
      </c>
      <c r="AC299" s="18" t="e">
        <f t="shared" si="387"/>
        <v>#N/A</v>
      </c>
      <c r="AD299" s="26">
        <f t="shared" si="444"/>
        <v>0</v>
      </c>
      <c r="AE299" s="18" t="e">
        <f t="shared" si="388"/>
        <v>#N/A</v>
      </c>
      <c r="AF299" s="26">
        <f t="shared" si="445"/>
        <v>0</v>
      </c>
      <c r="AG299" s="18" t="e">
        <f t="shared" si="389"/>
        <v>#N/A</v>
      </c>
      <c r="AH299" s="26">
        <f t="shared" si="446"/>
        <v>0</v>
      </c>
      <c r="AI299" s="18" t="e">
        <f t="shared" si="390"/>
        <v>#N/A</v>
      </c>
      <c r="AJ299" s="18" t="e">
        <f t="shared" si="391"/>
        <v>#N/A</v>
      </c>
      <c r="AK299" s="26">
        <f t="shared" si="427"/>
        <v>0</v>
      </c>
      <c r="AL299" s="18" t="e">
        <f t="shared" si="392"/>
        <v>#N/A</v>
      </c>
      <c r="AM299" s="26">
        <f t="shared" si="428"/>
        <v>0</v>
      </c>
      <c r="AN299" s="18" t="e">
        <f t="shared" si="393"/>
        <v>#N/A</v>
      </c>
      <c r="AO299" s="26">
        <f t="shared" si="447"/>
        <v>0</v>
      </c>
      <c r="AP299" s="18" t="e">
        <f t="shared" si="394"/>
        <v>#N/A</v>
      </c>
      <c r="AQ299" s="26">
        <f t="shared" si="448"/>
        <v>0</v>
      </c>
      <c r="AR299" s="18" t="e">
        <f t="shared" si="395"/>
        <v>#N/A</v>
      </c>
      <c r="AS299" s="26">
        <f t="shared" si="449"/>
        <v>0</v>
      </c>
      <c r="AT299" s="18" t="e">
        <f t="shared" si="396"/>
        <v>#N/A</v>
      </c>
      <c r="AU299" s="26">
        <f t="shared" si="450"/>
        <v>0</v>
      </c>
      <c r="AV299" s="18" t="str">
        <f t="shared" si="397"/>
        <v>8</v>
      </c>
      <c r="AW299" s="18" t="str">
        <f t="shared" si="398"/>
        <v>向美娟</v>
      </c>
      <c r="AX299" s="26">
        <f t="shared" si="429"/>
        <v>0</v>
      </c>
      <c r="AY299" s="18" t="str">
        <f t="shared" si="399"/>
        <v>胡付松</v>
      </c>
      <c r="AZ299" s="26">
        <f t="shared" si="370"/>
        <v>0</v>
      </c>
      <c r="BA299" s="18" t="str">
        <f t="shared" si="400"/>
        <v>廖云虹</v>
      </c>
      <c r="BB299" s="26">
        <f t="shared" si="451"/>
        <v>0</v>
      </c>
      <c r="BC299" s="18" t="str">
        <f t="shared" si="401"/>
        <v>王玉强</v>
      </c>
      <c r="BD299" s="26">
        <f t="shared" si="452"/>
        <v>0</v>
      </c>
      <c r="BE299" s="18" t="str">
        <f t="shared" si="402"/>
        <v>叶仁群</v>
      </c>
      <c r="BF299" s="26">
        <f t="shared" si="453"/>
        <v>0</v>
      </c>
      <c r="BG299" s="18" t="str">
        <f t="shared" si="403"/>
        <v>田友米</v>
      </c>
      <c r="BH299" s="26">
        <f t="shared" si="454"/>
        <v>0</v>
      </c>
      <c r="BI299" s="18">
        <f t="shared" si="404"/>
        <v>8</v>
      </c>
      <c r="BJ299" s="18" t="str">
        <f t="shared" si="405"/>
        <v>向美娟</v>
      </c>
      <c r="BK299" s="26">
        <f t="shared" si="430"/>
        <v>0</v>
      </c>
      <c r="BL299" s="18" t="str">
        <f t="shared" si="406"/>
        <v>胡付松</v>
      </c>
      <c r="BM299" s="26">
        <f t="shared" si="371"/>
        <v>0</v>
      </c>
      <c r="BN299" s="18" t="str">
        <f t="shared" si="407"/>
        <v>廖云虹</v>
      </c>
      <c r="BO299" s="26">
        <f t="shared" si="455"/>
        <v>0</v>
      </c>
      <c r="BP299" s="18" t="str">
        <f t="shared" si="408"/>
        <v>王玉强</v>
      </c>
      <c r="BQ299" s="26">
        <f t="shared" si="456"/>
        <v>0</v>
      </c>
      <c r="BR299" s="18" t="str">
        <f t="shared" si="409"/>
        <v>叶仁群</v>
      </c>
      <c r="BS299" s="26">
        <f t="shared" si="457"/>
        <v>0</v>
      </c>
      <c r="BT299" s="18" t="str">
        <f t="shared" si="410"/>
        <v>杨建</v>
      </c>
      <c r="BU299" s="26">
        <f t="shared" si="458"/>
        <v>0</v>
      </c>
      <c r="BV299" s="18">
        <f t="shared" si="411"/>
        <v>8</v>
      </c>
      <c r="BW299" s="18" t="str">
        <f t="shared" si="412"/>
        <v>向美娟</v>
      </c>
      <c r="BX299" s="26">
        <f t="shared" si="431"/>
        <v>0</v>
      </c>
      <c r="BY299" s="18" t="str">
        <f t="shared" si="413"/>
        <v>胡付松</v>
      </c>
      <c r="BZ299" s="26">
        <f t="shared" si="432"/>
        <v>0</v>
      </c>
      <c r="CA299" s="18" t="str">
        <f t="shared" si="414"/>
        <v>廖云虹</v>
      </c>
      <c r="CB299" s="26">
        <f t="shared" si="433"/>
        <v>0</v>
      </c>
      <c r="CC299" s="18" t="str">
        <f t="shared" si="415"/>
        <v>兰阿布</v>
      </c>
      <c r="CD299" s="26">
        <f t="shared" si="434"/>
        <v>0</v>
      </c>
      <c r="CE299" s="18" t="str">
        <f t="shared" si="416"/>
        <v>叶仁群</v>
      </c>
      <c r="CF299" s="26">
        <f t="shared" si="435"/>
        <v>0</v>
      </c>
      <c r="CG299" s="18" t="str">
        <f t="shared" si="417"/>
        <v>杨建</v>
      </c>
      <c r="CH299" s="26">
        <f t="shared" si="436"/>
        <v>0</v>
      </c>
      <c r="CI299" s="18">
        <f t="shared" si="418"/>
        <v>8</v>
      </c>
      <c r="CJ299" s="18" t="str">
        <f t="shared" si="419"/>
        <v>向美娟</v>
      </c>
      <c r="CK299" s="26">
        <f t="shared" si="437"/>
        <v>0</v>
      </c>
      <c r="CL299" s="18" t="str">
        <f t="shared" si="420"/>
        <v>胡付松</v>
      </c>
      <c r="CM299" s="26">
        <f t="shared" si="438"/>
        <v>0</v>
      </c>
      <c r="CN299" s="18" t="str">
        <f t="shared" si="421"/>
        <v>廖云虹</v>
      </c>
      <c r="CO299" s="26">
        <f t="shared" si="439"/>
        <v>0</v>
      </c>
      <c r="CP299" s="18" t="str">
        <f t="shared" si="422"/>
        <v>兰阿布</v>
      </c>
      <c r="CQ299" s="26">
        <f t="shared" si="440"/>
        <v>0</v>
      </c>
      <c r="CR299" s="18" t="str">
        <f t="shared" si="423"/>
        <v>叶仁群</v>
      </c>
      <c r="CS299" s="26">
        <f t="shared" si="441"/>
        <v>0</v>
      </c>
      <c r="CT299" s="18" t="str">
        <f t="shared" si="424"/>
        <v>杨建</v>
      </c>
      <c r="CU299" s="26">
        <f t="shared" si="442"/>
        <v>0</v>
      </c>
    </row>
    <row r="300" spans="1:99" s="2" customFormat="1" ht="15.75">
      <c r="A300" s="42" t="s">
        <v>1018</v>
      </c>
      <c r="B300" s="65" t="s">
        <v>475</v>
      </c>
      <c r="C300" s="59" t="s">
        <v>44</v>
      </c>
      <c r="D300" s="9" t="s">
        <v>8</v>
      </c>
      <c r="E300" s="8" t="str">
        <f t="shared" si="372"/>
        <v/>
      </c>
      <c r="F300" s="9" t="str">
        <f t="shared" si="373"/>
        <v/>
      </c>
      <c r="G300" s="10" t="str">
        <f t="shared" si="374"/>
        <v/>
      </c>
      <c r="H300" s="10">
        <f t="shared" si="375"/>
        <v>93</v>
      </c>
      <c r="I300" s="10">
        <f t="shared" si="376"/>
        <v>44</v>
      </c>
      <c r="J300" s="10">
        <f t="shared" si="377"/>
        <v>71</v>
      </c>
      <c r="K300" s="16">
        <f t="shared" si="378"/>
        <v>43.5</v>
      </c>
      <c r="L300" s="10">
        <f t="shared" si="379"/>
        <v>42.5</v>
      </c>
      <c r="M300" s="10">
        <f t="shared" si="380"/>
        <v>55</v>
      </c>
      <c r="N300" s="10">
        <f t="shared" si="381"/>
        <v>349</v>
      </c>
      <c r="O300" s="17" t="str">
        <f t="shared" si="382"/>
        <v/>
      </c>
      <c r="P300" s="18">
        <f>IF($D300="理科",IF(AND($N300&gt;=分数线!$C$2,$H300&gt;=分数线!$D$2),36,IF($H300&gt;=分数线!$D$2,18,0)),IF($D300="文科",IF(AND($N300&gt;=分数线!$C$3,$H300&gt;=分数线!$D$3),36,IF($H300&gt;=分数线!$D$3,18,0))))</f>
        <v>0</v>
      </c>
      <c r="Q300" s="18">
        <f>IF($D300="理科",IF(AND($N300&gt;=分数线!$C$2,I300&gt;=分数线!$E$2),36,IF(I300&gt;=分数线!$E$2,18,0)),IF($D300="文科",IF(AND($N300&gt;=分数线!$C$3,I300&gt;=分数线!$E$3),36,IF(I300&gt;=分数线!$E$3,18,0))))</f>
        <v>0</v>
      </c>
      <c r="R300" s="18">
        <f>IF($D300="理科",IF(AND($N300&gt;=分数线!$C$2,J300&gt;=分数线!$F$2),36,IF(J300&gt;=分数线!$F$2,18,0)),IF($D300="文科",IF(AND($N300&gt;=分数线!$C$3,J300&gt;=分数线!$F$3),36,IF(J300&gt;=分数线!$F$3,18,0))))</f>
        <v>0</v>
      </c>
      <c r="S300" s="18">
        <f>IF($D300="理科",IF(AND($N300&gt;=分数线!$C$2,K300&gt;=分数线!$G$2),36,IF(K300&gt;=分数线!$G$2,18,0)),IF($D300="文科",IF(AND($N300&gt;=分数线!$C$3,K300&gt;=分数线!$G$3),36,IF(K300&gt;=分数线!$G$3,18,0))))</f>
        <v>0</v>
      </c>
      <c r="T300" s="18">
        <f>IF($D300="理科",IF(AND($N300&gt;=分数线!$C$2,L300&gt;=分数线!$H$2),36,IF(L300&gt;=分数线!$H$2,18,0)),IF($D300="文科",IF(AND($N300&gt;=分数线!$C$3,L300&gt;=分数线!$H$3),36,IF(L300&gt;=分数线!$H$3,18,0))))</f>
        <v>0</v>
      </c>
      <c r="U300" s="18">
        <f>IF($D300="理科",IF(AND($N300&gt;=分数线!$C$2,M300&gt;=分数线!$I$2),36,IF(M300&gt;=分数线!$I$2,18,0)),IF($D300="文科",IF(AND($N300&gt;=分数线!$C$3,M300&gt;=分数线!$I$3),36,IF(M300&gt;=分数线!$I$3,18,0))))</f>
        <v>0</v>
      </c>
      <c r="V300" s="18" t="e">
        <f t="shared" si="383"/>
        <v>#N/A</v>
      </c>
      <c r="W300" s="18" t="e">
        <f t="shared" si="384"/>
        <v>#N/A</v>
      </c>
      <c r="X300" s="26">
        <f t="shared" si="425"/>
        <v>0</v>
      </c>
      <c r="Y300" s="18" t="e">
        <f t="shared" si="385"/>
        <v>#N/A</v>
      </c>
      <c r="Z300" s="26">
        <f t="shared" si="426"/>
        <v>0</v>
      </c>
      <c r="AA300" s="18" t="e">
        <f t="shared" si="386"/>
        <v>#N/A</v>
      </c>
      <c r="AB300" s="26">
        <f t="shared" si="443"/>
        <v>0</v>
      </c>
      <c r="AC300" s="18" t="e">
        <f t="shared" si="387"/>
        <v>#N/A</v>
      </c>
      <c r="AD300" s="26">
        <f t="shared" si="444"/>
        <v>0</v>
      </c>
      <c r="AE300" s="18" t="e">
        <f t="shared" si="388"/>
        <v>#N/A</v>
      </c>
      <c r="AF300" s="26">
        <f t="shared" si="445"/>
        <v>0</v>
      </c>
      <c r="AG300" s="18" t="e">
        <f t="shared" si="389"/>
        <v>#N/A</v>
      </c>
      <c r="AH300" s="26">
        <f t="shared" si="446"/>
        <v>0</v>
      </c>
      <c r="AI300" s="18" t="e">
        <f t="shared" si="390"/>
        <v>#N/A</v>
      </c>
      <c r="AJ300" s="18" t="e">
        <f t="shared" si="391"/>
        <v>#N/A</v>
      </c>
      <c r="AK300" s="26">
        <f t="shared" si="427"/>
        <v>0</v>
      </c>
      <c r="AL300" s="18" t="e">
        <f t="shared" si="392"/>
        <v>#N/A</v>
      </c>
      <c r="AM300" s="26">
        <f t="shared" si="428"/>
        <v>0</v>
      </c>
      <c r="AN300" s="18" t="e">
        <f t="shared" si="393"/>
        <v>#N/A</v>
      </c>
      <c r="AO300" s="26">
        <f t="shared" si="447"/>
        <v>0</v>
      </c>
      <c r="AP300" s="18" t="e">
        <f t="shared" si="394"/>
        <v>#N/A</v>
      </c>
      <c r="AQ300" s="26">
        <f t="shared" si="448"/>
        <v>0</v>
      </c>
      <c r="AR300" s="18" t="e">
        <f t="shared" si="395"/>
        <v>#N/A</v>
      </c>
      <c r="AS300" s="26">
        <f t="shared" si="449"/>
        <v>0</v>
      </c>
      <c r="AT300" s="18" t="e">
        <f t="shared" si="396"/>
        <v>#N/A</v>
      </c>
      <c r="AU300" s="26">
        <f t="shared" si="450"/>
        <v>0</v>
      </c>
      <c r="AV300" s="18" t="str">
        <f t="shared" si="397"/>
        <v>8</v>
      </c>
      <c r="AW300" s="18" t="str">
        <f t="shared" si="398"/>
        <v>向美娟</v>
      </c>
      <c r="AX300" s="26">
        <f t="shared" si="429"/>
        <v>0</v>
      </c>
      <c r="AY300" s="18" t="str">
        <f t="shared" si="399"/>
        <v>胡付松</v>
      </c>
      <c r="AZ300" s="26">
        <f t="shared" si="370"/>
        <v>0</v>
      </c>
      <c r="BA300" s="18" t="str">
        <f t="shared" si="400"/>
        <v>廖云虹</v>
      </c>
      <c r="BB300" s="26">
        <f t="shared" si="451"/>
        <v>0</v>
      </c>
      <c r="BC300" s="18" t="str">
        <f t="shared" si="401"/>
        <v>王玉强</v>
      </c>
      <c r="BD300" s="26">
        <f t="shared" si="452"/>
        <v>0</v>
      </c>
      <c r="BE300" s="18" t="str">
        <f t="shared" si="402"/>
        <v>叶仁群</v>
      </c>
      <c r="BF300" s="26">
        <f t="shared" si="453"/>
        <v>0</v>
      </c>
      <c r="BG300" s="18" t="str">
        <f t="shared" si="403"/>
        <v>田友米</v>
      </c>
      <c r="BH300" s="26">
        <f t="shared" si="454"/>
        <v>0</v>
      </c>
      <c r="BI300" s="18">
        <f t="shared" si="404"/>
        <v>8</v>
      </c>
      <c r="BJ300" s="18" t="str">
        <f t="shared" si="405"/>
        <v>向美娟</v>
      </c>
      <c r="BK300" s="26">
        <f t="shared" si="430"/>
        <v>0</v>
      </c>
      <c r="BL300" s="18" t="str">
        <f t="shared" si="406"/>
        <v>胡付松</v>
      </c>
      <c r="BM300" s="26">
        <f t="shared" si="371"/>
        <v>0</v>
      </c>
      <c r="BN300" s="18" t="str">
        <f t="shared" si="407"/>
        <v>廖云虹</v>
      </c>
      <c r="BO300" s="26">
        <f t="shared" si="455"/>
        <v>0</v>
      </c>
      <c r="BP300" s="18" t="str">
        <f t="shared" si="408"/>
        <v>王玉强</v>
      </c>
      <c r="BQ300" s="26">
        <f t="shared" si="456"/>
        <v>0</v>
      </c>
      <c r="BR300" s="18" t="str">
        <f t="shared" si="409"/>
        <v>叶仁群</v>
      </c>
      <c r="BS300" s="26">
        <f t="shared" si="457"/>
        <v>0</v>
      </c>
      <c r="BT300" s="18" t="str">
        <f t="shared" si="410"/>
        <v>杨建</v>
      </c>
      <c r="BU300" s="26">
        <f t="shared" si="458"/>
        <v>0</v>
      </c>
      <c r="BV300" s="18">
        <f t="shared" si="411"/>
        <v>8</v>
      </c>
      <c r="BW300" s="18" t="str">
        <f t="shared" si="412"/>
        <v>向美娟</v>
      </c>
      <c r="BX300" s="26">
        <f t="shared" si="431"/>
        <v>0</v>
      </c>
      <c r="BY300" s="18" t="str">
        <f t="shared" si="413"/>
        <v>胡付松</v>
      </c>
      <c r="BZ300" s="26">
        <f t="shared" si="432"/>
        <v>0</v>
      </c>
      <c r="CA300" s="18" t="str">
        <f t="shared" si="414"/>
        <v>廖云虹</v>
      </c>
      <c r="CB300" s="26">
        <f t="shared" si="433"/>
        <v>0</v>
      </c>
      <c r="CC300" s="18" t="str">
        <f t="shared" si="415"/>
        <v>兰阿布</v>
      </c>
      <c r="CD300" s="26">
        <f t="shared" si="434"/>
        <v>0</v>
      </c>
      <c r="CE300" s="18" t="str">
        <f t="shared" si="416"/>
        <v>叶仁群</v>
      </c>
      <c r="CF300" s="26">
        <f t="shared" si="435"/>
        <v>0</v>
      </c>
      <c r="CG300" s="18" t="str">
        <f t="shared" si="417"/>
        <v>杨建</v>
      </c>
      <c r="CH300" s="26">
        <f t="shared" si="436"/>
        <v>0</v>
      </c>
      <c r="CI300" s="18">
        <f t="shared" si="418"/>
        <v>8</v>
      </c>
      <c r="CJ300" s="18" t="str">
        <f t="shared" si="419"/>
        <v>向美娟</v>
      </c>
      <c r="CK300" s="26">
        <f t="shared" si="437"/>
        <v>0</v>
      </c>
      <c r="CL300" s="18" t="str">
        <f t="shared" si="420"/>
        <v>胡付松</v>
      </c>
      <c r="CM300" s="26">
        <f t="shared" si="438"/>
        <v>0</v>
      </c>
      <c r="CN300" s="18" t="str">
        <f t="shared" si="421"/>
        <v>廖云虹</v>
      </c>
      <c r="CO300" s="26">
        <f t="shared" si="439"/>
        <v>0</v>
      </c>
      <c r="CP300" s="18" t="str">
        <f t="shared" si="422"/>
        <v>兰阿布</v>
      </c>
      <c r="CQ300" s="26">
        <f t="shared" si="440"/>
        <v>0</v>
      </c>
      <c r="CR300" s="18" t="str">
        <f t="shared" si="423"/>
        <v>叶仁群</v>
      </c>
      <c r="CS300" s="26">
        <f t="shared" si="441"/>
        <v>0</v>
      </c>
      <c r="CT300" s="18" t="str">
        <f t="shared" si="424"/>
        <v>杨建</v>
      </c>
      <c r="CU300" s="26">
        <f t="shared" si="442"/>
        <v>0</v>
      </c>
    </row>
    <row r="301" spans="1:99" s="2" customFormat="1" ht="15.75">
      <c r="A301" s="42" t="s">
        <v>1019</v>
      </c>
      <c r="B301" s="65" t="s">
        <v>476</v>
      </c>
      <c r="C301" s="59" t="s">
        <v>44</v>
      </c>
      <c r="D301" s="9" t="s">
        <v>8</v>
      </c>
      <c r="E301" s="8" t="str">
        <f t="shared" si="372"/>
        <v/>
      </c>
      <c r="F301" s="9">
        <f t="shared" si="373"/>
        <v>0.2</v>
      </c>
      <c r="G301" s="10" t="str">
        <f t="shared" si="374"/>
        <v/>
      </c>
      <c r="H301" s="10">
        <f t="shared" si="375"/>
        <v>92</v>
      </c>
      <c r="I301" s="10">
        <f t="shared" si="376"/>
        <v>52</v>
      </c>
      <c r="J301" s="10">
        <f t="shared" si="377"/>
        <v>88</v>
      </c>
      <c r="K301" s="16">
        <f t="shared" si="378"/>
        <v>24.5</v>
      </c>
      <c r="L301" s="10">
        <f t="shared" si="379"/>
        <v>45.5</v>
      </c>
      <c r="M301" s="10">
        <f t="shared" si="380"/>
        <v>46.5</v>
      </c>
      <c r="N301" s="10">
        <f t="shared" si="381"/>
        <v>349</v>
      </c>
      <c r="O301" s="17" t="str">
        <f t="shared" si="382"/>
        <v/>
      </c>
      <c r="P301" s="18">
        <f>IF($D301="理科",IF(AND($N301&gt;=分数线!$C$2,$H301&gt;=分数线!$D$2),36,IF($H301&gt;=分数线!$D$2,18,0)),IF($D301="文科",IF(AND($N301&gt;=分数线!$C$3,$H301&gt;=分数线!$D$3),36,IF($H301&gt;=分数线!$D$3,18,0))))</f>
        <v>0</v>
      </c>
      <c r="Q301" s="18">
        <f>IF($D301="理科",IF(AND($N301&gt;=分数线!$C$2,I301&gt;=分数线!$E$2),36,IF(I301&gt;=分数线!$E$2,18,0)),IF($D301="文科",IF(AND($N301&gt;=分数线!$C$3,I301&gt;=分数线!$E$3),36,IF(I301&gt;=分数线!$E$3,18,0))))</f>
        <v>0</v>
      </c>
      <c r="R301" s="18">
        <f>IF($D301="理科",IF(AND($N301&gt;=分数线!$C$2,J301&gt;=分数线!$F$2),36,IF(J301&gt;=分数线!$F$2,18,0)),IF($D301="文科",IF(AND($N301&gt;=分数线!$C$3,J301&gt;=分数线!$F$3),36,IF(J301&gt;=分数线!$F$3,18,0))))</f>
        <v>0</v>
      </c>
      <c r="S301" s="18">
        <f>IF($D301="理科",IF(AND($N301&gt;=分数线!$C$2,K301&gt;=分数线!$G$2),36,IF(K301&gt;=分数线!$G$2,18,0)),IF($D301="文科",IF(AND($N301&gt;=分数线!$C$3,K301&gt;=分数线!$G$3),36,IF(K301&gt;=分数线!$G$3,18,0))))</f>
        <v>0</v>
      </c>
      <c r="T301" s="18">
        <f>IF($D301="理科",IF(AND($N301&gt;=分数线!$C$2,L301&gt;=分数线!$H$2),36,IF(L301&gt;=分数线!$H$2,18,0)),IF($D301="文科",IF(AND($N301&gt;=分数线!$C$3,L301&gt;=分数线!$H$3),36,IF(L301&gt;=分数线!$H$3,18,0))))</f>
        <v>0</v>
      </c>
      <c r="U301" s="18">
        <f>IF($D301="理科",IF(AND($N301&gt;=分数线!$C$2,M301&gt;=分数线!$I$2),36,IF(M301&gt;=分数线!$I$2,18,0)),IF($D301="文科",IF(AND($N301&gt;=分数线!$C$3,M301&gt;=分数线!$I$3),36,IF(M301&gt;=分数线!$I$3,18,0))))</f>
        <v>0</v>
      </c>
      <c r="V301" s="18">
        <f t="shared" si="383"/>
        <v>9</v>
      </c>
      <c r="W301" s="18" t="str">
        <f t="shared" si="384"/>
        <v>张玉婷</v>
      </c>
      <c r="X301" s="26">
        <f t="shared" si="425"/>
        <v>0</v>
      </c>
      <c r="Y301" s="18" t="str">
        <f t="shared" si="385"/>
        <v>周军</v>
      </c>
      <c r="Z301" s="26">
        <f t="shared" si="426"/>
        <v>0</v>
      </c>
      <c r="AA301" s="18" t="str">
        <f t="shared" si="386"/>
        <v>程长寿</v>
      </c>
      <c r="AB301" s="26">
        <f t="shared" si="443"/>
        <v>0</v>
      </c>
      <c r="AC301" s="18" t="str">
        <f t="shared" si="387"/>
        <v>王志强</v>
      </c>
      <c r="AD301" s="26">
        <f t="shared" si="444"/>
        <v>0</v>
      </c>
      <c r="AE301" s="18" t="str">
        <f t="shared" si="388"/>
        <v>郑富全</v>
      </c>
      <c r="AF301" s="26">
        <f t="shared" si="445"/>
        <v>0</v>
      </c>
      <c r="AG301" s="18" t="str">
        <f t="shared" si="389"/>
        <v>卢祥</v>
      </c>
      <c r="AH301" s="26">
        <f t="shared" si="446"/>
        <v>0</v>
      </c>
      <c r="AI301" s="18" t="str">
        <f t="shared" si="390"/>
        <v>9</v>
      </c>
      <c r="AJ301" s="18" t="str">
        <f t="shared" si="391"/>
        <v>张玉婷</v>
      </c>
      <c r="AK301" s="26">
        <f t="shared" si="427"/>
        <v>0</v>
      </c>
      <c r="AL301" s="18" t="str">
        <f t="shared" si="392"/>
        <v>周军</v>
      </c>
      <c r="AM301" s="26">
        <f t="shared" si="428"/>
        <v>0</v>
      </c>
      <c r="AN301" s="18" t="str">
        <f t="shared" si="393"/>
        <v>程长寿</v>
      </c>
      <c r="AO301" s="26">
        <f t="shared" si="447"/>
        <v>0</v>
      </c>
      <c r="AP301" s="18" t="str">
        <f t="shared" si="394"/>
        <v>王志强</v>
      </c>
      <c r="AQ301" s="26">
        <f t="shared" si="448"/>
        <v>0</v>
      </c>
      <c r="AR301" s="18" t="str">
        <f t="shared" si="395"/>
        <v>郑富全</v>
      </c>
      <c r="AS301" s="26">
        <f t="shared" si="449"/>
        <v>0</v>
      </c>
      <c r="AT301" s="18" t="str">
        <f t="shared" si="396"/>
        <v>卢祥</v>
      </c>
      <c r="AU301" s="26">
        <f t="shared" si="450"/>
        <v>0</v>
      </c>
      <c r="AV301" s="18" t="str">
        <f t="shared" si="397"/>
        <v>9</v>
      </c>
      <c r="AW301" s="18" t="str">
        <f t="shared" si="398"/>
        <v>张玉婷</v>
      </c>
      <c r="AX301" s="26">
        <f t="shared" si="429"/>
        <v>0</v>
      </c>
      <c r="AY301" s="18" t="str">
        <f t="shared" si="399"/>
        <v>周军</v>
      </c>
      <c r="AZ301" s="26">
        <f t="shared" si="370"/>
        <v>0</v>
      </c>
      <c r="BA301" s="18" t="str">
        <f t="shared" si="400"/>
        <v>廖云虹</v>
      </c>
      <c r="BB301" s="26">
        <f t="shared" si="451"/>
        <v>0</v>
      </c>
      <c r="BC301" s="18" t="str">
        <f t="shared" si="401"/>
        <v>郑永朝</v>
      </c>
      <c r="BD301" s="26">
        <f t="shared" si="452"/>
        <v>0</v>
      </c>
      <c r="BE301" s="18" t="str">
        <f t="shared" si="402"/>
        <v>郑富全</v>
      </c>
      <c r="BF301" s="26">
        <f t="shared" si="453"/>
        <v>0</v>
      </c>
      <c r="BG301" s="18" t="str">
        <f t="shared" si="403"/>
        <v>卢祥</v>
      </c>
      <c r="BH301" s="26">
        <f t="shared" si="454"/>
        <v>0</v>
      </c>
      <c r="BI301" s="18">
        <f t="shared" si="404"/>
        <v>9</v>
      </c>
      <c r="BJ301" s="18" t="str">
        <f t="shared" si="405"/>
        <v>张玉婷</v>
      </c>
      <c r="BK301" s="26">
        <f t="shared" si="430"/>
        <v>0</v>
      </c>
      <c r="BL301" s="18" t="str">
        <f t="shared" si="406"/>
        <v>黄金华</v>
      </c>
      <c r="BM301" s="26">
        <f t="shared" si="371"/>
        <v>0</v>
      </c>
      <c r="BN301" s="18" t="str">
        <f t="shared" si="407"/>
        <v>廖云虹</v>
      </c>
      <c r="BO301" s="26">
        <f t="shared" si="455"/>
        <v>0</v>
      </c>
      <c r="BP301" s="18" t="str">
        <f t="shared" si="408"/>
        <v>王玉强</v>
      </c>
      <c r="BQ301" s="26">
        <f t="shared" si="456"/>
        <v>0</v>
      </c>
      <c r="BR301" s="18" t="str">
        <f t="shared" si="409"/>
        <v>郑富全</v>
      </c>
      <c r="BS301" s="26">
        <f t="shared" si="457"/>
        <v>0</v>
      </c>
      <c r="BT301" s="18" t="str">
        <f t="shared" si="410"/>
        <v>卢祥</v>
      </c>
      <c r="BU301" s="26">
        <f t="shared" si="458"/>
        <v>0</v>
      </c>
      <c r="BV301" s="18">
        <f t="shared" si="411"/>
        <v>9</v>
      </c>
      <c r="BW301" s="18" t="str">
        <f t="shared" si="412"/>
        <v>张玉婷</v>
      </c>
      <c r="BX301" s="26">
        <f t="shared" si="431"/>
        <v>0</v>
      </c>
      <c r="BY301" s="18" t="str">
        <f t="shared" si="413"/>
        <v>黄金华</v>
      </c>
      <c r="BZ301" s="26">
        <f t="shared" si="432"/>
        <v>0</v>
      </c>
      <c r="CA301" s="18" t="str">
        <f t="shared" si="414"/>
        <v>廖云虹</v>
      </c>
      <c r="CB301" s="26">
        <f t="shared" si="433"/>
        <v>0</v>
      </c>
      <c r="CC301" s="18" t="str">
        <f t="shared" si="415"/>
        <v>高贵勇</v>
      </c>
      <c r="CD301" s="26">
        <f t="shared" si="434"/>
        <v>0</v>
      </c>
      <c r="CE301" s="18" t="str">
        <f t="shared" si="416"/>
        <v>刘厚江</v>
      </c>
      <c r="CF301" s="26">
        <f t="shared" si="435"/>
        <v>0</v>
      </c>
      <c r="CG301" s="18" t="str">
        <f t="shared" si="417"/>
        <v>卢祥</v>
      </c>
      <c r="CH301" s="26">
        <f t="shared" si="436"/>
        <v>0</v>
      </c>
      <c r="CI301" s="18">
        <f t="shared" si="418"/>
        <v>9</v>
      </c>
      <c r="CJ301" s="18" t="str">
        <f t="shared" si="419"/>
        <v>张玉婷</v>
      </c>
      <c r="CK301" s="26">
        <f t="shared" si="437"/>
        <v>0</v>
      </c>
      <c r="CL301" s="18" t="str">
        <f t="shared" si="420"/>
        <v>黄金华</v>
      </c>
      <c r="CM301" s="26">
        <f t="shared" si="438"/>
        <v>0</v>
      </c>
      <c r="CN301" s="18" t="str">
        <f t="shared" si="421"/>
        <v>廖云虹</v>
      </c>
      <c r="CO301" s="26">
        <f t="shared" si="439"/>
        <v>0</v>
      </c>
      <c r="CP301" s="18" t="str">
        <f t="shared" si="422"/>
        <v>高贵勇</v>
      </c>
      <c r="CQ301" s="26">
        <f t="shared" si="440"/>
        <v>0</v>
      </c>
      <c r="CR301" s="18" t="str">
        <f t="shared" si="423"/>
        <v>刘厚江</v>
      </c>
      <c r="CS301" s="26">
        <f t="shared" si="441"/>
        <v>0</v>
      </c>
      <c r="CT301" s="18" t="str">
        <f t="shared" si="424"/>
        <v>卢祥</v>
      </c>
      <c r="CU301" s="26">
        <f t="shared" si="442"/>
        <v>0</v>
      </c>
    </row>
    <row r="302" spans="1:99" s="2" customFormat="1" ht="15.75">
      <c r="A302" s="42" t="s">
        <v>55</v>
      </c>
      <c r="B302" s="40" t="s">
        <v>477</v>
      </c>
      <c r="C302" s="59" t="s">
        <v>44</v>
      </c>
      <c r="D302" s="9" t="s">
        <v>8</v>
      </c>
      <c r="E302" s="8" t="str">
        <f t="shared" si="372"/>
        <v/>
      </c>
      <c r="F302" s="9" t="str">
        <f t="shared" si="373"/>
        <v/>
      </c>
      <c r="G302" s="10" t="str">
        <f t="shared" si="374"/>
        <v/>
      </c>
      <c r="H302" s="10">
        <f t="shared" si="375"/>
        <v>91</v>
      </c>
      <c r="I302" s="10">
        <f t="shared" si="376"/>
        <v>58</v>
      </c>
      <c r="J302" s="10">
        <f t="shared" si="377"/>
        <v>57</v>
      </c>
      <c r="K302" s="16">
        <f t="shared" si="378"/>
        <v>35</v>
      </c>
      <c r="L302" s="10">
        <f t="shared" si="379"/>
        <v>59.5</v>
      </c>
      <c r="M302" s="10">
        <f t="shared" si="380"/>
        <v>47.5</v>
      </c>
      <c r="N302" s="10">
        <f t="shared" si="381"/>
        <v>348</v>
      </c>
      <c r="O302" s="17" t="str">
        <f t="shared" si="382"/>
        <v/>
      </c>
      <c r="P302" s="18">
        <f>IF($D302="理科",IF(AND($N302&gt;=分数线!$C$2,$H302&gt;=分数线!$D$2),36,IF($H302&gt;=分数线!$D$2,18,0)),IF($D302="文科",IF(AND($N302&gt;=分数线!$C$3,$H302&gt;=分数线!$D$3),36,IF($H302&gt;=分数线!$D$3,18,0))))</f>
        <v>0</v>
      </c>
      <c r="Q302" s="18">
        <f>IF($D302="理科",IF(AND($N302&gt;=分数线!$C$2,I302&gt;=分数线!$E$2),36,IF(I302&gt;=分数线!$E$2,18,0)),IF($D302="文科",IF(AND($N302&gt;=分数线!$C$3,I302&gt;=分数线!$E$3),36,IF(I302&gt;=分数线!$E$3,18,0))))</f>
        <v>0</v>
      </c>
      <c r="R302" s="18">
        <f>IF($D302="理科",IF(AND($N302&gt;=分数线!$C$2,J302&gt;=分数线!$F$2),36,IF(J302&gt;=分数线!$F$2,18,0)),IF($D302="文科",IF(AND($N302&gt;=分数线!$C$3,J302&gt;=分数线!$F$3),36,IF(J302&gt;=分数线!$F$3,18,0))))</f>
        <v>0</v>
      </c>
      <c r="S302" s="18">
        <f>IF($D302="理科",IF(AND($N302&gt;=分数线!$C$2,K302&gt;=分数线!$G$2),36,IF(K302&gt;=分数线!$G$2,18,0)),IF($D302="文科",IF(AND($N302&gt;=分数线!$C$3,K302&gt;=分数线!$G$3),36,IF(K302&gt;=分数线!$G$3,18,0))))</f>
        <v>0</v>
      </c>
      <c r="T302" s="18">
        <f>IF($D302="理科",IF(AND($N302&gt;=分数线!$C$2,L302&gt;=分数线!$H$2),36,IF(L302&gt;=分数线!$H$2,18,0)),IF($D302="文科",IF(AND($N302&gt;=分数线!$C$3,L302&gt;=分数线!$H$3),36,IF(L302&gt;=分数线!$H$3,18,0))))</f>
        <v>18</v>
      </c>
      <c r="U302" s="18">
        <f>IF($D302="理科",IF(AND($N302&gt;=分数线!$C$2,M302&gt;=分数线!$I$2),36,IF(M302&gt;=分数线!$I$2,18,0)),IF($D302="文科",IF(AND($N302&gt;=分数线!$C$3,M302&gt;=分数线!$I$3),36,IF(M302&gt;=分数线!$I$3,18,0))))</f>
        <v>0</v>
      </c>
      <c r="V302" s="18">
        <f t="shared" si="383"/>
        <v>4</v>
      </c>
      <c r="W302" s="18" t="str">
        <f t="shared" si="384"/>
        <v>朱霞</v>
      </c>
      <c r="X302" s="26">
        <f t="shared" si="425"/>
        <v>0</v>
      </c>
      <c r="Y302" s="18" t="str">
        <f t="shared" si="385"/>
        <v>李乔军</v>
      </c>
      <c r="Z302" s="26">
        <f t="shared" si="426"/>
        <v>0</v>
      </c>
      <c r="AA302" s="18" t="str">
        <f t="shared" si="386"/>
        <v>向翠琳</v>
      </c>
      <c r="AB302" s="26">
        <f t="shared" si="443"/>
        <v>0</v>
      </c>
      <c r="AC302" s="18" t="e">
        <f t="shared" si="387"/>
        <v>#N/A</v>
      </c>
      <c r="AD302" s="26">
        <f t="shared" si="444"/>
        <v>0</v>
      </c>
      <c r="AE302" s="18" t="e">
        <f t="shared" si="388"/>
        <v>#N/A</v>
      </c>
      <c r="AF302" s="26">
        <f t="shared" si="445"/>
        <v>1.8</v>
      </c>
      <c r="AG302" s="18" t="e">
        <f t="shared" si="389"/>
        <v>#N/A</v>
      </c>
      <c r="AH302" s="26">
        <f t="shared" si="446"/>
        <v>0</v>
      </c>
      <c r="AI302" s="18" t="e">
        <f t="shared" si="390"/>
        <v>#N/A</v>
      </c>
      <c r="AJ302" s="18" t="e">
        <f t="shared" si="391"/>
        <v>#N/A</v>
      </c>
      <c r="AK302" s="26">
        <f t="shared" si="427"/>
        <v>0</v>
      </c>
      <c r="AL302" s="18" t="e">
        <f t="shared" si="392"/>
        <v>#N/A</v>
      </c>
      <c r="AM302" s="26">
        <f t="shared" si="428"/>
        <v>0</v>
      </c>
      <c r="AN302" s="18" t="e">
        <f t="shared" si="393"/>
        <v>#N/A</v>
      </c>
      <c r="AO302" s="26">
        <f t="shared" si="447"/>
        <v>0</v>
      </c>
      <c r="AP302" s="18" t="e">
        <f t="shared" si="394"/>
        <v>#N/A</v>
      </c>
      <c r="AQ302" s="26">
        <f t="shared" si="448"/>
        <v>0</v>
      </c>
      <c r="AR302" s="18" t="e">
        <f t="shared" si="395"/>
        <v>#N/A</v>
      </c>
      <c r="AS302" s="26">
        <f t="shared" si="449"/>
        <v>1.8</v>
      </c>
      <c r="AT302" s="18" t="e">
        <f t="shared" si="396"/>
        <v>#N/A</v>
      </c>
      <c r="AU302" s="26">
        <f t="shared" si="450"/>
        <v>0</v>
      </c>
      <c r="AV302" s="18" t="str">
        <f t="shared" si="397"/>
        <v>6</v>
      </c>
      <c r="AW302" s="18" t="str">
        <f t="shared" si="398"/>
        <v>阙丽萍</v>
      </c>
      <c r="AX302" s="26">
        <f t="shared" si="429"/>
        <v>0</v>
      </c>
      <c r="AY302" s="18" t="str">
        <f t="shared" si="399"/>
        <v>李希</v>
      </c>
      <c r="AZ302" s="26">
        <f t="shared" si="370"/>
        <v>0</v>
      </c>
      <c r="BA302" s="18" t="str">
        <f t="shared" si="400"/>
        <v>谢斌</v>
      </c>
      <c r="BB302" s="26">
        <f t="shared" si="451"/>
        <v>0</v>
      </c>
      <c r="BC302" s="18" t="str">
        <f t="shared" si="401"/>
        <v>高贵勇</v>
      </c>
      <c r="BD302" s="26">
        <f t="shared" si="452"/>
        <v>0</v>
      </c>
      <c r="BE302" s="18" t="str">
        <f t="shared" si="402"/>
        <v>陈文惠</v>
      </c>
      <c r="BF302" s="26">
        <f t="shared" si="453"/>
        <v>2.7</v>
      </c>
      <c r="BG302" s="18" t="str">
        <f t="shared" si="403"/>
        <v>卢祥</v>
      </c>
      <c r="BH302" s="26">
        <f t="shared" si="454"/>
        <v>0</v>
      </c>
      <c r="BI302" s="18">
        <f t="shared" si="404"/>
        <v>6</v>
      </c>
      <c r="BJ302" s="18" t="str">
        <f t="shared" si="405"/>
        <v>阙丽萍</v>
      </c>
      <c r="BK302" s="26">
        <f t="shared" si="430"/>
        <v>0</v>
      </c>
      <c r="BL302" s="18" t="str">
        <f t="shared" si="406"/>
        <v>李希</v>
      </c>
      <c r="BM302" s="26">
        <f t="shared" si="371"/>
        <v>0</v>
      </c>
      <c r="BN302" s="18" t="str">
        <f t="shared" si="407"/>
        <v>达娃央初</v>
      </c>
      <c r="BO302" s="26">
        <f t="shared" si="455"/>
        <v>0</v>
      </c>
      <c r="BP302" s="18" t="str">
        <f t="shared" si="408"/>
        <v>高贵勇</v>
      </c>
      <c r="BQ302" s="26">
        <f t="shared" si="456"/>
        <v>0</v>
      </c>
      <c r="BR302" s="18" t="str">
        <f t="shared" si="409"/>
        <v>陈文惠</v>
      </c>
      <c r="BS302" s="26">
        <f t="shared" si="457"/>
        <v>2.7</v>
      </c>
      <c r="BT302" s="18" t="str">
        <f t="shared" si="410"/>
        <v>卢祥</v>
      </c>
      <c r="BU302" s="26">
        <f t="shared" si="458"/>
        <v>0</v>
      </c>
      <c r="BV302" s="18">
        <f t="shared" si="411"/>
        <v>6</v>
      </c>
      <c r="BW302" s="18" t="str">
        <f t="shared" si="412"/>
        <v>阙丽萍</v>
      </c>
      <c r="BX302" s="26">
        <f t="shared" si="431"/>
        <v>0</v>
      </c>
      <c r="BY302" s="18" t="str">
        <f t="shared" si="413"/>
        <v>李希</v>
      </c>
      <c r="BZ302" s="26">
        <f t="shared" si="432"/>
        <v>0</v>
      </c>
      <c r="CA302" s="18" t="str">
        <f t="shared" si="414"/>
        <v>兰卡布尺</v>
      </c>
      <c r="CB302" s="26">
        <f t="shared" si="433"/>
        <v>0</v>
      </c>
      <c r="CC302" s="18" t="str">
        <f t="shared" si="415"/>
        <v>高贵勇</v>
      </c>
      <c r="CD302" s="26">
        <f t="shared" si="434"/>
        <v>0</v>
      </c>
      <c r="CE302" s="18" t="str">
        <f t="shared" si="416"/>
        <v>陈文惠</v>
      </c>
      <c r="CF302" s="26">
        <f t="shared" si="435"/>
        <v>4.5</v>
      </c>
      <c r="CG302" s="18" t="str">
        <f t="shared" si="417"/>
        <v>杨建</v>
      </c>
      <c r="CH302" s="26">
        <f t="shared" si="436"/>
        <v>0</v>
      </c>
      <c r="CI302" s="18">
        <f t="shared" si="418"/>
        <v>6</v>
      </c>
      <c r="CJ302" s="18" t="str">
        <f t="shared" si="419"/>
        <v>阙丽萍</v>
      </c>
      <c r="CK302" s="26">
        <f t="shared" si="437"/>
        <v>0</v>
      </c>
      <c r="CL302" s="18" t="str">
        <f t="shared" si="420"/>
        <v>李希</v>
      </c>
      <c r="CM302" s="26">
        <f t="shared" si="438"/>
        <v>0</v>
      </c>
      <c r="CN302" s="18" t="str">
        <f t="shared" si="421"/>
        <v>兰卡布尺</v>
      </c>
      <c r="CO302" s="26">
        <f t="shared" si="439"/>
        <v>0</v>
      </c>
      <c r="CP302" s="18" t="str">
        <f t="shared" si="422"/>
        <v>高贵勇</v>
      </c>
      <c r="CQ302" s="26">
        <f t="shared" si="440"/>
        <v>0</v>
      </c>
      <c r="CR302" s="18" t="str">
        <f t="shared" si="423"/>
        <v>杨建</v>
      </c>
      <c r="CS302" s="26">
        <f t="shared" si="441"/>
        <v>4.5</v>
      </c>
      <c r="CT302" s="18" t="str">
        <f t="shared" si="424"/>
        <v>杨建</v>
      </c>
      <c r="CU302" s="26">
        <f t="shared" si="442"/>
        <v>0</v>
      </c>
    </row>
    <row r="303" spans="1:99" s="2" customFormat="1" ht="15.75">
      <c r="A303" s="42" t="s">
        <v>1020</v>
      </c>
      <c r="B303" s="47" t="s">
        <v>478</v>
      </c>
      <c r="C303" s="59" t="s">
        <v>44</v>
      </c>
      <c r="D303" s="9" t="s">
        <v>8</v>
      </c>
      <c r="E303" s="8" t="str">
        <f t="shared" si="372"/>
        <v/>
      </c>
      <c r="F303" s="9" t="str">
        <f t="shared" si="373"/>
        <v/>
      </c>
      <c r="G303" s="10" t="str">
        <f t="shared" si="374"/>
        <v/>
      </c>
      <c r="H303" s="10">
        <f t="shared" si="375"/>
        <v>102</v>
      </c>
      <c r="I303" s="10">
        <f t="shared" si="376"/>
        <v>61</v>
      </c>
      <c r="J303" s="10">
        <f t="shared" si="377"/>
        <v>83</v>
      </c>
      <c r="K303" s="16">
        <f t="shared" si="378"/>
        <v>29</v>
      </c>
      <c r="L303" s="10">
        <f t="shared" si="379"/>
        <v>39</v>
      </c>
      <c r="M303" s="10">
        <f t="shared" si="380"/>
        <v>34</v>
      </c>
      <c r="N303" s="10">
        <f t="shared" si="381"/>
        <v>348</v>
      </c>
      <c r="O303" s="17" t="str">
        <f t="shared" si="382"/>
        <v/>
      </c>
      <c r="P303" s="18">
        <f>IF($D303="理科",IF(AND($N303&gt;=分数线!$C$2,$H303&gt;=分数线!$D$2),36,IF($H303&gt;=分数线!$D$2,18,0)),IF($D303="文科",IF(AND($N303&gt;=分数线!$C$3,$H303&gt;=分数线!$D$3),36,IF($H303&gt;=分数线!$D$3,18,0))))</f>
        <v>0</v>
      </c>
      <c r="Q303" s="18">
        <f>IF($D303="理科",IF(AND($N303&gt;=分数线!$C$2,I303&gt;=分数线!$E$2),36,IF(I303&gt;=分数线!$E$2,18,0)),IF($D303="文科",IF(AND($N303&gt;=分数线!$C$3,I303&gt;=分数线!$E$3),36,IF(I303&gt;=分数线!$E$3,18,0))))</f>
        <v>0</v>
      </c>
      <c r="R303" s="18">
        <f>IF($D303="理科",IF(AND($N303&gt;=分数线!$C$2,J303&gt;=分数线!$F$2),36,IF(J303&gt;=分数线!$F$2,18,0)),IF($D303="文科",IF(AND($N303&gt;=分数线!$C$3,J303&gt;=分数线!$F$3),36,IF(J303&gt;=分数线!$F$3,18,0))))</f>
        <v>0</v>
      </c>
      <c r="S303" s="18">
        <f>IF($D303="理科",IF(AND($N303&gt;=分数线!$C$2,K303&gt;=分数线!$G$2),36,IF(K303&gt;=分数线!$G$2,18,0)),IF($D303="文科",IF(AND($N303&gt;=分数线!$C$3,K303&gt;=分数线!$G$3),36,IF(K303&gt;=分数线!$G$3,18,0))))</f>
        <v>0</v>
      </c>
      <c r="T303" s="18">
        <f>IF($D303="理科",IF(AND($N303&gt;=分数线!$C$2,L303&gt;=分数线!$H$2),36,IF(L303&gt;=分数线!$H$2,18,0)),IF($D303="文科",IF(AND($N303&gt;=分数线!$C$3,L303&gt;=分数线!$H$3),36,IF(L303&gt;=分数线!$H$3,18,0))))</f>
        <v>0</v>
      </c>
      <c r="U303" s="18">
        <f>IF($D303="理科",IF(AND($N303&gt;=分数线!$C$2,M303&gt;=分数线!$I$2),36,IF(M303&gt;=分数线!$I$2,18,0)),IF($D303="文科",IF(AND($N303&gt;=分数线!$C$3,M303&gt;=分数线!$I$3),36,IF(M303&gt;=分数线!$I$3,18,0))))</f>
        <v>0</v>
      </c>
      <c r="V303" s="18">
        <f t="shared" si="383"/>
        <v>9</v>
      </c>
      <c r="W303" s="18" t="str">
        <f t="shared" si="384"/>
        <v>张玉婷</v>
      </c>
      <c r="X303" s="26">
        <f t="shared" si="425"/>
        <v>0</v>
      </c>
      <c r="Y303" s="18" t="str">
        <f t="shared" si="385"/>
        <v>周军</v>
      </c>
      <c r="Z303" s="26">
        <f t="shared" si="426"/>
        <v>0</v>
      </c>
      <c r="AA303" s="18" t="str">
        <f t="shared" si="386"/>
        <v>程长寿</v>
      </c>
      <c r="AB303" s="26">
        <f t="shared" si="443"/>
        <v>0</v>
      </c>
      <c r="AC303" s="18" t="str">
        <f t="shared" si="387"/>
        <v>王志强</v>
      </c>
      <c r="AD303" s="26">
        <f t="shared" si="444"/>
        <v>0</v>
      </c>
      <c r="AE303" s="18" t="str">
        <f t="shared" si="388"/>
        <v>郑富全</v>
      </c>
      <c r="AF303" s="26">
        <f t="shared" si="445"/>
        <v>0</v>
      </c>
      <c r="AG303" s="18" t="str">
        <f t="shared" si="389"/>
        <v>卢祥</v>
      </c>
      <c r="AH303" s="26">
        <f t="shared" si="446"/>
        <v>0</v>
      </c>
      <c r="AI303" s="18" t="str">
        <f t="shared" si="390"/>
        <v>9</v>
      </c>
      <c r="AJ303" s="18" t="str">
        <f t="shared" si="391"/>
        <v>张玉婷</v>
      </c>
      <c r="AK303" s="26">
        <f t="shared" si="427"/>
        <v>0</v>
      </c>
      <c r="AL303" s="18" t="str">
        <f t="shared" si="392"/>
        <v>周军</v>
      </c>
      <c r="AM303" s="26">
        <f t="shared" si="428"/>
        <v>0</v>
      </c>
      <c r="AN303" s="18" t="str">
        <f t="shared" si="393"/>
        <v>程长寿</v>
      </c>
      <c r="AO303" s="26">
        <f t="shared" si="447"/>
        <v>0</v>
      </c>
      <c r="AP303" s="18" t="str">
        <f t="shared" si="394"/>
        <v>王志强</v>
      </c>
      <c r="AQ303" s="26">
        <f t="shared" si="448"/>
        <v>0</v>
      </c>
      <c r="AR303" s="18" t="str">
        <f t="shared" si="395"/>
        <v>郑富全</v>
      </c>
      <c r="AS303" s="26">
        <f t="shared" si="449"/>
        <v>0</v>
      </c>
      <c r="AT303" s="18" t="str">
        <f t="shared" si="396"/>
        <v>卢祥</v>
      </c>
      <c r="AU303" s="26">
        <f t="shared" si="450"/>
        <v>0</v>
      </c>
      <c r="AV303" s="18" t="str">
        <f t="shared" si="397"/>
        <v>9</v>
      </c>
      <c r="AW303" s="18" t="str">
        <f t="shared" si="398"/>
        <v>张玉婷</v>
      </c>
      <c r="AX303" s="26">
        <f t="shared" si="429"/>
        <v>0</v>
      </c>
      <c r="AY303" s="18" t="str">
        <f t="shared" si="399"/>
        <v>周军</v>
      </c>
      <c r="AZ303" s="26">
        <f t="shared" si="370"/>
        <v>0</v>
      </c>
      <c r="BA303" s="18" t="str">
        <f t="shared" si="400"/>
        <v>廖云虹</v>
      </c>
      <c r="BB303" s="26">
        <f t="shared" si="451"/>
        <v>0</v>
      </c>
      <c r="BC303" s="18" t="str">
        <f t="shared" si="401"/>
        <v>郑永朝</v>
      </c>
      <c r="BD303" s="26">
        <f t="shared" si="452"/>
        <v>0</v>
      </c>
      <c r="BE303" s="18" t="str">
        <f t="shared" si="402"/>
        <v>郑富全</v>
      </c>
      <c r="BF303" s="26">
        <f t="shared" si="453"/>
        <v>0</v>
      </c>
      <c r="BG303" s="18" t="str">
        <f t="shared" si="403"/>
        <v>卢祥</v>
      </c>
      <c r="BH303" s="26">
        <f t="shared" si="454"/>
        <v>0</v>
      </c>
      <c r="BI303" s="18">
        <f t="shared" si="404"/>
        <v>9</v>
      </c>
      <c r="BJ303" s="18" t="str">
        <f t="shared" si="405"/>
        <v>张玉婷</v>
      </c>
      <c r="BK303" s="26">
        <f t="shared" si="430"/>
        <v>0</v>
      </c>
      <c r="BL303" s="18" t="str">
        <f t="shared" si="406"/>
        <v>黄金华</v>
      </c>
      <c r="BM303" s="26">
        <f t="shared" si="371"/>
        <v>0</v>
      </c>
      <c r="BN303" s="18" t="str">
        <f t="shared" si="407"/>
        <v>廖云虹</v>
      </c>
      <c r="BO303" s="26">
        <f t="shared" si="455"/>
        <v>0</v>
      </c>
      <c r="BP303" s="18" t="str">
        <f t="shared" si="408"/>
        <v>王玉强</v>
      </c>
      <c r="BQ303" s="26">
        <f t="shared" si="456"/>
        <v>0</v>
      </c>
      <c r="BR303" s="18" t="str">
        <f t="shared" si="409"/>
        <v>郑富全</v>
      </c>
      <c r="BS303" s="26">
        <f t="shared" si="457"/>
        <v>0</v>
      </c>
      <c r="BT303" s="18" t="str">
        <f t="shared" si="410"/>
        <v>卢祥</v>
      </c>
      <c r="BU303" s="26">
        <f t="shared" si="458"/>
        <v>0</v>
      </c>
      <c r="BV303" s="18">
        <f t="shared" si="411"/>
        <v>9</v>
      </c>
      <c r="BW303" s="18" t="str">
        <f t="shared" si="412"/>
        <v>张玉婷</v>
      </c>
      <c r="BX303" s="26">
        <f t="shared" si="431"/>
        <v>0</v>
      </c>
      <c r="BY303" s="18" t="str">
        <f t="shared" si="413"/>
        <v>黄金华</v>
      </c>
      <c r="BZ303" s="26">
        <f t="shared" si="432"/>
        <v>0</v>
      </c>
      <c r="CA303" s="18" t="str">
        <f t="shared" si="414"/>
        <v>廖云虹</v>
      </c>
      <c r="CB303" s="26">
        <f t="shared" si="433"/>
        <v>0</v>
      </c>
      <c r="CC303" s="18" t="str">
        <f t="shared" si="415"/>
        <v>高贵勇</v>
      </c>
      <c r="CD303" s="26">
        <f t="shared" si="434"/>
        <v>0</v>
      </c>
      <c r="CE303" s="18" t="str">
        <f t="shared" si="416"/>
        <v>刘厚江</v>
      </c>
      <c r="CF303" s="26">
        <f t="shared" si="435"/>
        <v>0</v>
      </c>
      <c r="CG303" s="18" t="str">
        <f t="shared" si="417"/>
        <v>卢祥</v>
      </c>
      <c r="CH303" s="26">
        <f t="shared" si="436"/>
        <v>0</v>
      </c>
      <c r="CI303" s="18">
        <f t="shared" si="418"/>
        <v>9</v>
      </c>
      <c r="CJ303" s="18" t="str">
        <f t="shared" si="419"/>
        <v>张玉婷</v>
      </c>
      <c r="CK303" s="26">
        <f t="shared" si="437"/>
        <v>0</v>
      </c>
      <c r="CL303" s="18" t="str">
        <f t="shared" si="420"/>
        <v>黄金华</v>
      </c>
      <c r="CM303" s="26">
        <f t="shared" si="438"/>
        <v>0</v>
      </c>
      <c r="CN303" s="18" t="str">
        <f t="shared" si="421"/>
        <v>廖云虹</v>
      </c>
      <c r="CO303" s="26">
        <f t="shared" si="439"/>
        <v>0</v>
      </c>
      <c r="CP303" s="18" t="str">
        <f t="shared" si="422"/>
        <v>高贵勇</v>
      </c>
      <c r="CQ303" s="26">
        <f t="shared" si="440"/>
        <v>0</v>
      </c>
      <c r="CR303" s="18" t="str">
        <f t="shared" si="423"/>
        <v>刘厚江</v>
      </c>
      <c r="CS303" s="26">
        <f t="shared" si="441"/>
        <v>0</v>
      </c>
      <c r="CT303" s="18" t="str">
        <f t="shared" si="424"/>
        <v>卢祥</v>
      </c>
      <c r="CU303" s="26">
        <f t="shared" si="442"/>
        <v>0</v>
      </c>
    </row>
    <row r="304" spans="1:99" s="2" customFormat="1" ht="15.75">
      <c r="A304" s="42" t="s">
        <v>1021</v>
      </c>
      <c r="B304" s="40" t="s">
        <v>479</v>
      </c>
      <c r="C304" s="59" t="s">
        <v>44</v>
      </c>
      <c r="D304" s="9" t="s">
        <v>8</v>
      </c>
      <c r="E304" s="8" t="str">
        <f t="shared" si="372"/>
        <v/>
      </c>
      <c r="F304" s="9">
        <f t="shared" si="373"/>
        <v>0.2</v>
      </c>
      <c r="G304" s="10" t="str">
        <f t="shared" si="374"/>
        <v/>
      </c>
      <c r="H304" s="10">
        <f t="shared" si="375"/>
        <v>100</v>
      </c>
      <c r="I304" s="10">
        <f t="shared" si="376"/>
        <v>60</v>
      </c>
      <c r="J304" s="10">
        <f t="shared" si="377"/>
        <v>45</v>
      </c>
      <c r="K304" s="16">
        <f t="shared" si="378"/>
        <v>38</v>
      </c>
      <c r="L304" s="10">
        <f t="shared" si="379"/>
        <v>41.5</v>
      </c>
      <c r="M304" s="10">
        <f t="shared" si="380"/>
        <v>62</v>
      </c>
      <c r="N304" s="10">
        <f t="shared" si="381"/>
        <v>347</v>
      </c>
      <c r="O304" s="17" t="str">
        <f t="shared" si="382"/>
        <v/>
      </c>
      <c r="P304" s="18">
        <f>IF($D304="理科",IF(AND($N304&gt;=分数线!$C$2,$H304&gt;=分数线!$D$2),36,IF($H304&gt;=分数线!$D$2,18,0)),IF($D304="文科",IF(AND($N304&gt;=分数线!$C$3,$H304&gt;=分数线!$D$3),36,IF($H304&gt;=分数线!$D$3,18,0))))</f>
        <v>0</v>
      </c>
      <c r="Q304" s="18">
        <f>IF($D304="理科",IF(AND($N304&gt;=分数线!$C$2,I304&gt;=分数线!$E$2),36,IF(I304&gt;=分数线!$E$2,18,0)),IF($D304="文科",IF(AND($N304&gt;=分数线!$C$3,I304&gt;=分数线!$E$3),36,IF(I304&gt;=分数线!$E$3,18,0))))</f>
        <v>0</v>
      </c>
      <c r="R304" s="18">
        <f>IF($D304="理科",IF(AND($N304&gt;=分数线!$C$2,J304&gt;=分数线!$F$2),36,IF(J304&gt;=分数线!$F$2,18,0)),IF($D304="文科",IF(AND($N304&gt;=分数线!$C$3,J304&gt;=分数线!$F$3),36,IF(J304&gt;=分数线!$F$3,18,0))))</f>
        <v>0</v>
      </c>
      <c r="S304" s="18">
        <f>IF($D304="理科",IF(AND($N304&gt;=分数线!$C$2,K304&gt;=分数线!$G$2),36,IF(K304&gt;=分数线!$G$2,18,0)),IF($D304="文科",IF(AND($N304&gt;=分数线!$C$3,K304&gt;=分数线!$G$3),36,IF(K304&gt;=分数线!$G$3,18,0))))</f>
        <v>0</v>
      </c>
      <c r="T304" s="18">
        <f>IF($D304="理科",IF(AND($N304&gt;=分数线!$C$2,L304&gt;=分数线!$H$2),36,IF(L304&gt;=分数线!$H$2,18,0)),IF($D304="文科",IF(AND($N304&gt;=分数线!$C$3,L304&gt;=分数线!$H$3),36,IF(L304&gt;=分数线!$H$3,18,0))))</f>
        <v>0</v>
      </c>
      <c r="U304" s="18">
        <f>IF($D304="理科",IF(AND($N304&gt;=分数线!$C$2,M304&gt;=分数线!$I$2),36,IF(M304&gt;=分数线!$I$2,18,0)),IF($D304="文科",IF(AND($N304&gt;=分数线!$C$3,M304&gt;=分数线!$I$3),36,IF(M304&gt;=分数线!$I$3,18,0))))</f>
        <v>0</v>
      </c>
      <c r="V304" s="18">
        <f t="shared" si="383"/>
        <v>1</v>
      </c>
      <c r="W304" s="18" t="str">
        <f t="shared" si="384"/>
        <v>叶屏</v>
      </c>
      <c r="X304" s="26">
        <f t="shared" si="425"/>
        <v>0</v>
      </c>
      <c r="Y304" s="18" t="str">
        <f t="shared" si="385"/>
        <v>余玉红</v>
      </c>
      <c r="Z304" s="26">
        <f t="shared" si="426"/>
        <v>0</v>
      </c>
      <c r="AA304" s="18" t="str">
        <f t="shared" si="386"/>
        <v>胡昌燕</v>
      </c>
      <c r="AB304" s="26">
        <f t="shared" si="443"/>
        <v>0</v>
      </c>
      <c r="AC304" s="18" t="str">
        <f t="shared" si="387"/>
        <v>王志强</v>
      </c>
      <c r="AD304" s="26">
        <f t="shared" si="444"/>
        <v>0</v>
      </c>
      <c r="AE304" s="18" t="str">
        <f t="shared" si="388"/>
        <v>叶仁群</v>
      </c>
      <c r="AF304" s="26">
        <f t="shared" si="445"/>
        <v>0</v>
      </c>
      <c r="AG304" s="18" t="str">
        <f t="shared" si="389"/>
        <v>田友米</v>
      </c>
      <c r="AH304" s="26">
        <f t="shared" si="446"/>
        <v>0</v>
      </c>
      <c r="AI304" s="18" t="str">
        <f t="shared" si="390"/>
        <v>8</v>
      </c>
      <c r="AJ304" s="18" t="str">
        <f t="shared" si="391"/>
        <v>向美娟</v>
      </c>
      <c r="AK304" s="26">
        <f t="shared" si="427"/>
        <v>0</v>
      </c>
      <c r="AL304" s="18" t="str">
        <f t="shared" si="392"/>
        <v>胡付松</v>
      </c>
      <c r="AM304" s="26">
        <f t="shared" si="428"/>
        <v>0</v>
      </c>
      <c r="AN304" s="18" t="str">
        <f t="shared" si="393"/>
        <v>聂艳梅</v>
      </c>
      <c r="AO304" s="26">
        <f t="shared" si="447"/>
        <v>0</v>
      </c>
      <c r="AP304" s="18" t="str">
        <f t="shared" si="394"/>
        <v>王志强</v>
      </c>
      <c r="AQ304" s="26">
        <f t="shared" si="448"/>
        <v>0</v>
      </c>
      <c r="AR304" s="18" t="str">
        <f t="shared" si="395"/>
        <v>叶仁群</v>
      </c>
      <c r="AS304" s="26">
        <f t="shared" si="449"/>
        <v>0</v>
      </c>
      <c r="AT304" s="18" t="str">
        <f t="shared" si="396"/>
        <v>田友米</v>
      </c>
      <c r="AU304" s="26">
        <f t="shared" si="450"/>
        <v>0</v>
      </c>
      <c r="AV304" s="18" t="str">
        <f t="shared" si="397"/>
        <v>8</v>
      </c>
      <c r="AW304" s="18" t="str">
        <f t="shared" si="398"/>
        <v>向美娟</v>
      </c>
      <c r="AX304" s="26">
        <f t="shared" si="429"/>
        <v>0</v>
      </c>
      <c r="AY304" s="18" t="str">
        <f t="shared" si="399"/>
        <v>胡付松</v>
      </c>
      <c r="AZ304" s="26">
        <f t="shared" si="370"/>
        <v>0</v>
      </c>
      <c r="BA304" s="18" t="str">
        <f t="shared" si="400"/>
        <v>廖云虹</v>
      </c>
      <c r="BB304" s="26">
        <f t="shared" si="451"/>
        <v>0</v>
      </c>
      <c r="BC304" s="18" t="str">
        <f t="shared" si="401"/>
        <v>王玉强</v>
      </c>
      <c r="BD304" s="26">
        <f t="shared" si="452"/>
        <v>0</v>
      </c>
      <c r="BE304" s="18" t="str">
        <f t="shared" si="402"/>
        <v>叶仁群</v>
      </c>
      <c r="BF304" s="26">
        <f t="shared" si="453"/>
        <v>0</v>
      </c>
      <c r="BG304" s="18" t="str">
        <f t="shared" si="403"/>
        <v>田友米</v>
      </c>
      <c r="BH304" s="26">
        <f t="shared" si="454"/>
        <v>0</v>
      </c>
      <c r="BI304" s="18" t="e">
        <f t="shared" si="404"/>
        <v>#N/A</v>
      </c>
      <c r="BJ304" s="18" t="e">
        <f t="shared" si="405"/>
        <v>#N/A</v>
      </c>
      <c r="BK304" s="26">
        <f t="shared" si="430"/>
        <v>0</v>
      </c>
      <c r="BL304" s="18" t="e">
        <f t="shared" si="406"/>
        <v>#N/A</v>
      </c>
      <c r="BM304" s="26">
        <f t="shared" si="371"/>
        <v>0</v>
      </c>
      <c r="BN304" s="18" t="e">
        <f t="shared" si="407"/>
        <v>#N/A</v>
      </c>
      <c r="BO304" s="26">
        <f t="shared" si="455"/>
        <v>0</v>
      </c>
      <c r="BP304" s="18" t="e">
        <f t="shared" si="408"/>
        <v>#N/A</v>
      </c>
      <c r="BQ304" s="26">
        <f t="shared" si="456"/>
        <v>0</v>
      </c>
      <c r="BR304" s="18" t="e">
        <f t="shared" si="409"/>
        <v>#N/A</v>
      </c>
      <c r="BS304" s="26">
        <f t="shared" si="457"/>
        <v>0</v>
      </c>
      <c r="BT304" s="18" t="e">
        <f t="shared" si="410"/>
        <v>#N/A</v>
      </c>
      <c r="BU304" s="26">
        <f t="shared" si="458"/>
        <v>0</v>
      </c>
      <c r="BV304" s="18" t="e">
        <f t="shared" si="411"/>
        <v>#N/A</v>
      </c>
      <c r="BW304" s="18" t="e">
        <f t="shared" si="412"/>
        <v>#N/A</v>
      </c>
      <c r="BX304" s="26">
        <f t="shared" si="431"/>
        <v>0</v>
      </c>
      <c r="BY304" s="18" t="e">
        <f t="shared" si="413"/>
        <v>#N/A</v>
      </c>
      <c r="BZ304" s="26">
        <f t="shared" si="432"/>
        <v>0</v>
      </c>
      <c r="CA304" s="18" t="str">
        <f t="shared" si="414"/>
        <v>廖云虹</v>
      </c>
      <c r="CB304" s="26">
        <f t="shared" si="433"/>
        <v>0</v>
      </c>
      <c r="CC304" s="18" t="e">
        <f t="shared" si="415"/>
        <v>#N/A</v>
      </c>
      <c r="CD304" s="26">
        <f t="shared" si="434"/>
        <v>0</v>
      </c>
      <c r="CE304" s="18" t="e">
        <f t="shared" si="416"/>
        <v>#N/A</v>
      </c>
      <c r="CF304" s="26">
        <f t="shared" si="435"/>
        <v>0</v>
      </c>
      <c r="CG304" s="18" t="e">
        <f t="shared" si="417"/>
        <v>#N/A</v>
      </c>
      <c r="CH304" s="26">
        <f t="shared" si="436"/>
        <v>0</v>
      </c>
      <c r="CI304" s="18">
        <f t="shared" si="418"/>
        <v>8</v>
      </c>
      <c r="CJ304" s="18" t="str">
        <f t="shared" si="419"/>
        <v>向美娟</v>
      </c>
      <c r="CK304" s="26">
        <f t="shared" si="437"/>
        <v>0</v>
      </c>
      <c r="CL304" s="18" t="str">
        <f t="shared" si="420"/>
        <v>胡付松</v>
      </c>
      <c r="CM304" s="26">
        <f t="shared" si="438"/>
        <v>0</v>
      </c>
      <c r="CN304" s="18" t="str">
        <f t="shared" si="421"/>
        <v>廖云虹</v>
      </c>
      <c r="CO304" s="26">
        <f t="shared" si="439"/>
        <v>0</v>
      </c>
      <c r="CP304" s="18" t="str">
        <f t="shared" si="422"/>
        <v>兰阿布</v>
      </c>
      <c r="CQ304" s="26">
        <f t="shared" si="440"/>
        <v>0</v>
      </c>
      <c r="CR304" s="18" t="str">
        <f t="shared" si="423"/>
        <v>叶仁群</v>
      </c>
      <c r="CS304" s="26">
        <f t="shared" si="441"/>
        <v>0</v>
      </c>
      <c r="CT304" s="18" t="str">
        <f t="shared" si="424"/>
        <v>杨建</v>
      </c>
      <c r="CU304" s="26">
        <f t="shared" si="442"/>
        <v>0</v>
      </c>
    </row>
    <row r="305" spans="1:99" s="2" customFormat="1" ht="15.75">
      <c r="A305" s="42" t="s">
        <v>1022</v>
      </c>
      <c r="B305" s="40" t="s">
        <v>480</v>
      </c>
      <c r="C305" s="59" t="s">
        <v>44</v>
      </c>
      <c r="D305" s="9" t="s">
        <v>8</v>
      </c>
      <c r="E305" s="8" t="str">
        <f t="shared" si="372"/>
        <v/>
      </c>
      <c r="F305" s="9" t="str">
        <f t="shared" si="373"/>
        <v/>
      </c>
      <c r="G305" s="10" t="str">
        <f t="shared" si="374"/>
        <v/>
      </c>
      <c r="H305" s="10">
        <f t="shared" si="375"/>
        <v>95</v>
      </c>
      <c r="I305" s="10">
        <f t="shared" si="376"/>
        <v>38</v>
      </c>
      <c r="J305" s="10">
        <f t="shared" si="377"/>
        <v>76</v>
      </c>
      <c r="K305" s="16">
        <f t="shared" si="378"/>
        <v>21</v>
      </c>
      <c r="L305" s="10">
        <f t="shared" si="379"/>
        <v>46.5</v>
      </c>
      <c r="M305" s="10">
        <f t="shared" si="380"/>
        <v>70.5</v>
      </c>
      <c r="N305" s="10">
        <f t="shared" si="381"/>
        <v>347</v>
      </c>
      <c r="O305" s="17" t="str">
        <f t="shared" si="382"/>
        <v/>
      </c>
      <c r="P305" s="18">
        <f>IF($D305="理科",IF(AND($N305&gt;=分数线!$C$2,$H305&gt;=分数线!$D$2),36,IF($H305&gt;=分数线!$D$2,18,0)),IF($D305="文科",IF(AND($N305&gt;=分数线!$C$3,$H305&gt;=分数线!$D$3),36,IF($H305&gt;=分数线!$D$3,18,0))))</f>
        <v>0</v>
      </c>
      <c r="Q305" s="18">
        <f>IF($D305="理科",IF(AND($N305&gt;=分数线!$C$2,I305&gt;=分数线!$E$2),36,IF(I305&gt;=分数线!$E$2,18,0)),IF($D305="文科",IF(AND($N305&gt;=分数线!$C$3,I305&gt;=分数线!$E$3),36,IF(I305&gt;=分数线!$E$3,18,0))))</f>
        <v>0</v>
      </c>
      <c r="R305" s="18">
        <f>IF($D305="理科",IF(AND($N305&gt;=分数线!$C$2,J305&gt;=分数线!$F$2),36,IF(J305&gt;=分数线!$F$2,18,0)),IF($D305="文科",IF(AND($N305&gt;=分数线!$C$3,J305&gt;=分数线!$F$3),36,IF(J305&gt;=分数线!$F$3,18,0))))</f>
        <v>0</v>
      </c>
      <c r="S305" s="18">
        <f>IF($D305="理科",IF(AND($N305&gt;=分数线!$C$2,K305&gt;=分数线!$G$2),36,IF(K305&gt;=分数线!$G$2,18,0)),IF($D305="文科",IF(AND($N305&gt;=分数线!$C$3,K305&gt;=分数线!$G$3),36,IF(K305&gt;=分数线!$G$3,18,0))))</f>
        <v>0</v>
      </c>
      <c r="T305" s="18">
        <f>IF($D305="理科",IF(AND($N305&gt;=分数线!$C$2,L305&gt;=分数线!$H$2),36,IF(L305&gt;=分数线!$H$2,18,0)),IF($D305="文科",IF(AND($N305&gt;=分数线!$C$3,L305&gt;=分数线!$H$3),36,IF(L305&gt;=分数线!$H$3,18,0))))</f>
        <v>0</v>
      </c>
      <c r="U305" s="18">
        <f>IF($D305="理科",IF(AND($N305&gt;=分数线!$C$2,M305&gt;=分数线!$I$2),36,IF(M305&gt;=分数线!$I$2,18,0)),IF($D305="文科",IF(AND($N305&gt;=分数线!$C$3,M305&gt;=分数线!$I$3),36,IF(M305&gt;=分数线!$I$3,18,0))))</f>
        <v>18</v>
      </c>
      <c r="V305" s="18">
        <f t="shared" si="383"/>
        <v>3</v>
      </c>
      <c r="W305" s="18" t="str">
        <f t="shared" si="384"/>
        <v>朱霞</v>
      </c>
      <c r="X305" s="26">
        <f t="shared" si="425"/>
        <v>0</v>
      </c>
      <c r="Y305" s="18" t="str">
        <f t="shared" si="385"/>
        <v>余玉红</v>
      </c>
      <c r="Z305" s="26">
        <f t="shared" si="426"/>
        <v>0</v>
      </c>
      <c r="AA305" s="18" t="str">
        <f t="shared" si="386"/>
        <v>邵晖</v>
      </c>
      <c r="AB305" s="26">
        <f t="shared" si="443"/>
        <v>0</v>
      </c>
      <c r="AC305" s="18" t="str">
        <f t="shared" si="387"/>
        <v>王志强</v>
      </c>
      <c r="AD305" s="26">
        <f t="shared" si="444"/>
        <v>0</v>
      </c>
      <c r="AE305" s="18" t="str">
        <f t="shared" si="388"/>
        <v>郑富全</v>
      </c>
      <c r="AF305" s="26">
        <f t="shared" si="445"/>
        <v>0</v>
      </c>
      <c r="AG305" s="18" t="str">
        <f t="shared" si="389"/>
        <v>卢祥</v>
      </c>
      <c r="AH305" s="26">
        <f t="shared" si="446"/>
        <v>1.8</v>
      </c>
      <c r="AI305" s="18" t="str">
        <f t="shared" si="390"/>
        <v>9</v>
      </c>
      <c r="AJ305" s="18" t="str">
        <f t="shared" si="391"/>
        <v>张玉婷</v>
      </c>
      <c r="AK305" s="26">
        <f t="shared" si="427"/>
        <v>0</v>
      </c>
      <c r="AL305" s="18" t="str">
        <f t="shared" si="392"/>
        <v>周军</v>
      </c>
      <c r="AM305" s="26">
        <f t="shared" si="428"/>
        <v>0</v>
      </c>
      <c r="AN305" s="18" t="str">
        <f t="shared" si="393"/>
        <v>程长寿</v>
      </c>
      <c r="AO305" s="26">
        <f t="shared" si="447"/>
        <v>0</v>
      </c>
      <c r="AP305" s="18" t="str">
        <f t="shared" si="394"/>
        <v>王志强</v>
      </c>
      <c r="AQ305" s="26">
        <f t="shared" si="448"/>
        <v>0</v>
      </c>
      <c r="AR305" s="18" t="str">
        <f t="shared" si="395"/>
        <v>郑富全</v>
      </c>
      <c r="AS305" s="26">
        <f t="shared" si="449"/>
        <v>0</v>
      </c>
      <c r="AT305" s="18" t="str">
        <f t="shared" si="396"/>
        <v>卢祥</v>
      </c>
      <c r="AU305" s="26">
        <f t="shared" si="450"/>
        <v>1.8</v>
      </c>
      <c r="AV305" s="18" t="str">
        <f t="shared" si="397"/>
        <v>9</v>
      </c>
      <c r="AW305" s="18" t="str">
        <f t="shared" si="398"/>
        <v>张玉婷</v>
      </c>
      <c r="AX305" s="26">
        <f t="shared" si="429"/>
        <v>0</v>
      </c>
      <c r="AY305" s="18" t="str">
        <f t="shared" si="399"/>
        <v>周军</v>
      </c>
      <c r="AZ305" s="26">
        <f t="shared" si="370"/>
        <v>0</v>
      </c>
      <c r="BA305" s="18" t="str">
        <f t="shared" si="400"/>
        <v>廖云虹</v>
      </c>
      <c r="BB305" s="26">
        <f t="shared" si="451"/>
        <v>0</v>
      </c>
      <c r="BC305" s="18" t="str">
        <f t="shared" si="401"/>
        <v>郑永朝</v>
      </c>
      <c r="BD305" s="26">
        <f t="shared" si="452"/>
        <v>0</v>
      </c>
      <c r="BE305" s="18" t="str">
        <f t="shared" si="402"/>
        <v>郑富全</v>
      </c>
      <c r="BF305" s="26">
        <f t="shared" si="453"/>
        <v>0</v>
      </c>
      <c r="BG305" s="18" t="str">
        <f t="shared" si="403"/>
        <v>卢祥</v>
      </c>
      <c r="BH305" s="26">
        <f t="shared" si="454"/>
        <v>2.7</v>
      </c>
      <c r="BI305" s="18">
        <f t="shared" si="404"/>
        <v>9</v>
      </c>
      <c r="BJ305" s="18" t="str">
        <f t="shared" si="405"/>
        <v>张玉婷</v>
      </c>
      <c r="BK305" s="26">
        <f t="shared" si="430"/>
        <v>0</v>
      </c>
      <c r="BL305" s="18" t="str">
        <f t="shared" si="406"/>
        <v>黄金华</v>
      </c>
      <c r="BM305" s="26">
        <f t="shared" si="371"/>
        <v>0</v>
      </c>
      <c r="BN305" s="18" t="str">
        <f t="shared" si="407"/>
        <v>廖云虹</v>
      </c>
      <c r="BO305" s="26">
        <f t="shared" si="455"/>
        <v>0</v>
      </c>
      <c r="BP305" s="18" t="str">
        <f t="shared" si="408"/>
        <v>王玉强</v>
      </c>
      <c r="BQ305" s="26">
        <f t="shared" si="456"/>
        <v>0</v>
      </c>
      <c r="BR305" s="18" t="str">
        <f t="shared" si="409"/>
        <v>郑富全</v>
      </c>
      <c r="BS305" s="26">
        <f t="shared" si="457"/>
        <v>0</v>
      </c>
      <c r="BT305" s="18" t="str">
        <f t="shared" si="410"/>
        <v>卢祥</v>
      </c>
      <c r="BU305" s="26">
        <f t="shared" si="458"/>
        <v>2.7</v>
      </c>
      <c r="BV305" s="18">
        <f t="shared" si="411"/>
        <v>9</v>
      </c>
      <c r="BW305" s="18" t="str">
        <f t="shared" si="412"/>
        <v>张玉婷</v>
      </c>
      <c r="BX305" s="26">
        <f t="shared" si="431"/>
        <v>0</v>
      </c>
      <c r="BY305" s="18" t="str">
        <f t="shared" si="413"/>
        <v>黄金华</v>
      </c>
      <c r="BZ305" s="26">
        <f t="shared" si="432"/>
        <v>0</v>
      </c>
      <c r="CA305" s="18" t="str">
        <f t="shared" si="414"/>
        <v>廖云虹</v>
      </c>
      <c r="CB305" s="26">
        <f t="shared" si="433"/>
        <v>0</v>
      </c>
      <c r="CC305" s="18" t="str">
        <f t="shared" si="415"/>
        <v>高贵勇</v>
      </c>
      <c r="CD305" s="26">
        <f t="shared" si="434"/>
        <v>0</v>
      </c>
      <c r="CE305" s="18" t="str">
        <f t="shared" si="416"/>
        <v>刘厚江</v>
      </c>
      <c r="CF305" s="26">
        <f t="shared" si="435"/>
        <v>0</v>
      </c>
      <c r="CG305" s="18" t="str">
        <f t="shared" si="417"/>
        <v>卢祥</v>
      </c>
      <c r="CH305" s="26">
        <f t="shared" si="436"/>
        <v>4.5</v>
      </c>
      <c r="CI305" s="18">
        <f t="shared" si="418"/>
        <v>9</v>
      </c>
      <c r="CJ305" s="18" t="str">
        <f t="shared" si="419"/>
        <v>张玉婷</v>
      </c>
      <c r="CK305" s="26">
        <f t="shared" si="437"/>
        <v>0</v>
      </c>
      <c r="CL305" s="18" t="str">
        <f t="shared" si="420"/>
        <v>黄金华</v>
      </c>
      <c r="CM305" s="26">
        <f t="shared" si="438"/>
        <v>0</v>
      </c>
      <c r="CN305" s="18" t="str">
        <f t="shared" si="421"/>
        <v>廖云虹</v>
      </c>
      <c r="CO305" s="26">
        <f t="shared" si="439"/>
        <v>0</v>
      </c>
      <c r="CP305" s="18" t="str">
        <f t="shared" si="422"/>
        <v>高贵勇</v>
      </c>
      <c r="CQ305" s="26">
        <f t="shared" si="440"/>
        <v>0</v>
      </c>
      <c r="CR305" s="18" t="str">
        <f t="shared" si="423"/>
        <v>刘厚江</v>
      </c>
      <c r="CS305" s="26">
        <f t="shared" si="441"/>
        <v>0</v>
      </c>
      <c r="CT305" s="18" t="str">
        <f t="shared" si="424"/>
        <v>卢祥</v>
      </c>
      <c r="CU305" s="26">
        <f t="shared" si="442"/>
        <v>4.5</v>
      </c>
    </row>
    <row r="306" spans="1:99" s="2" customFormat="1" ht="15.75">
      <c r="A306" s="42" t="s">
        <v>197</v>
      </c>
      <c r="B306" s="40" t="s">
        <v>124</v>
      </c>
      <c r="C306" s="59" t="s">
        <v>44</v>
      </c>
      <c r="D306" s="9" t="s">
        <v>8</v>
      </c>
      <c r="E306" s="8" t="str">
        <f t="shared" si="372"/>
        <v/>
      </c>
      <c r="F306" s="9" t="str">
        <f t="shared" si="373"/>
        <v/>
      </c>
      <c r="G306" s="10" t="str">
        <f t="shared" si="374"/>
        <v/>
      </c>
      <c r="H306" s="10">
        <f t="shared" si="375"/>
        <v>99</v>
      </c>
      <c r="I306" s="10">
        <f t="shared" si="376"/>
        <v>45</v>
      </c>
      <c r="J306" s="10">
        <f t="shared" si="377"/>
        <v>87</v>
      </c>
      <c r="K306" s="16">
        <f t="shared" si="378"/>
        <v>32.5</v>
      </c>
      <c r="L306" s="10">
        <f t="shared" si="379"/>
        <v>37.5</v>
      </c>
      <c r="M306" s="10">
        <f t="shared" si="380"/>
        <v>46</v>
      </c>
      <c r="N306" s="10">
        <f t="shared" si="381"/>
        <v>347</v>
      </c>
      <c r="O306" s="17" t="str">
        <f t="shared" si="382"/>
        <v/>
      </c>
      <c r="P306" s="18">
        <f>IF($D306="理科",IF(AND($N306&gt;=分数线!$C$2,$H306&gt;=分数线!$D$2),36,IF($H306&gt;=分数线!$D$2,18,0)),IF($D306="文科",IF(AND($N306&gt;=分数线!$C$3,$H306&gt;=分数线!$D$3),36,IF($H306&gt;=分数线!$D$3,18,0))))</f>
        <v>0</v>
      </c>
      <c r="Q306" s="18">
        <f>IF($D306="理科",IF(AND($N306&gt;=分数线!$C$2,I306&gt;=分数线!$E$2),36,IF(I306&gt;=分数线!$E$2,18,0)),IF($D306="文科",IF(AND($N306&gt;=分数线!$C$3,I306&gt;=分数线!$E$3),36,IF(I306&gt;=分数线!$E$3,18,0))))</f>
        <v>0</v>
      </c>
      <c r="R306" s="18">
        <f>IF($D306="理科",IF(AND($N306&gt;=分数线!$C$2,J306&gt;=分数线!$F$2),36,IF(J306&gt;=分数线!$F$2,18,0)),IF($D306="文科",IF(AND($N306&gt;=分数线!$C$3,J306&gt;=分数线!$F$3),36,IF(J306&gt;=分数线!$F$3,18,0))))</f>
        <v>0</v>
      </c>
      <c r="S306" s="18">
        <f>IF($D306="理科",IF(AND($N306&gt;=分数线!$C$2,K306&gt;=分数线!$G$2),36,IF(K306&gt;=分数线!$G$2,18,0)),IF($D306="文科",IF(AND($N306&gt;=分数线!$C$3,K306&gt;=分数线!$G$3),36,IF(K306&gt;=分数线!$G$3,18,0))))</f>
        <v>0</v>
      </c>
      <c r="T306" s="18">
        <f>IF($D306="理科",IF(AND($N306&gt;=分数线!$C$2,L306&gt;=分数线!$H$2),36,IF(L306&gt;=分数线!$H$2,18,0)),IF($D306="文科",IF(AND($N306&gt;=分数线!$C$3,L306&gt;=分数线!$H$3),36,IF(L306&gt;=分数线!$H$3,18,0))))</f>
        <v>0</v>
      </c>
      <c r="U306" s="18">
        <f>IF($D306="理科",IF(AND($N306&gt;=分数线!$C$2,M306&gt;=分数线!$I$2),36,IF(M306&gt;=分数线!$I$2,18,0)),IF($D306="文科",IF(AND($N306&gt;=分数线!$C$3,M306&gt;=分数线!$I$3),36,IF(M306&gt;=分数线!$I$3,18,0))))</f>
        <v>0</v>
      </c>
      <c r="V306" s="18" t="e">
        <f t="shared" si="383"/>
        <v>#N/A</v>
      </c>
      <c r="W306" s="18" t="e">
        <f t="shared" si="384"/>
        <v>#N/A</v>
      </c>
      <c r="X306" s="26">
        <f t="shared" si="425"/>
        <v>0</v>
      </c>
      <c r="Y306" s="18" t="e">
        <f t="shared" si="385"/>
        <v>#N/A</v>
      </c>
      <c r="Z306" s="26">
        <f t="shared" si="426"/>
        <v>0</v>
      </c>
      <c r="AA306" s="18" t="e">
        <f t="shared" si="386"/>
        <v>#N/A</v>
      </c>
      <c r="AB306" s="26">
        <f t="shared" si="443"/>
        <v>0</v>
      </c>
      <c r="AC306" s="18" t="e">
        <f t="shared" si="387"/>
        <v>#N/A</v>
      </c>
      <c r="AD306" s="26">
        <f t="shared" si="444"/>
        <v>0</v>
      </c>
      <c r="AE306" s="18" t="e">
        <f t="shared" si="388"/>
        <v>#N/A</v>
      </c>
      <c r="AF306" s="26">
        <f t="shared" si="445"/>
        <v>0</v>
      </c>
      <c r="AG306" s="18" t="e">
        <f t="shared" si="389"/>
        <v>#N/A</v>
      </c>
      <c r="AH306" s="26">
        <f t="shared" si="446"/>
        <v>0</v>
      </c>
      <c r="AI306" s="18" t="e">
        <f t="shared" si="390"/>
        <v>#N/A</v>
      </c>
      <c r="AJ306" s="18" t="e">
        <f t="shared" si="391"/>
        <v>#N/A</v>
      </c>
      <c r="AK306" s="26">
        <f t="shared" si="427"/>
        <v>0</v>
      </c>
      <c r="AL306" s="18" t="e">
        <f t="shared" si="392"/>
        <v>#N/A</v>
      </c>
      <c r="AM306" s="26">
        <f t="shared" si="428"/>
        <v>0</v>
      </c>
      <c r="AN306" s="18" t="e">
        <f t="shared" si="393"/>
        <v>#N/A</v>
      </c>
      <c r="AO306" s="26">
        <f t="shared" si="447"/>
        <v>0</v>
      </c>
      <c r="AP306" s="18" t="e">
        <f t="shared" si="394"/>
        <v>#N/A</v>
      </c>
      <c r="AQ306" s="26">
        <f t="shared" si="448"/>
        <v>0</v>
      </c>
      <c r="AR306" s="18" t="e">
        <f t="shared" si="395"/>
        <v>#N/A</v>
      </c>
      <c r="AS306" s="26">
        <f t="shared" si="449"/>
        <v>0</v>
      </c>
      <c r="AT306" s="18" t="e">
        <f t="shared" si="396"/>
        <v>#N/A</v>
      </c>
      <c r="AU306" s="26">
        <f t="shared" si="450"/>
        <v>0</v>
      </c>
      <c r="AV306" s="18" t="e">
        <f t="shared" si="397"/>
        <v>#N/A</v>
      </c>
      <c r="AW306" s="18" t="e">
        <f t="shared" si="398"/>
        <v>#N/A</v>
      </c>
      <c r="AX306" s="26">
        <f t="shared" si="429"/>
        <v>0</v>
      </c>
      <c r="AY306" s="18" t="e">
        <f t="shared" si="399"/>
        <v>#N/A</v>
      </c>
      <c r="AZ306" s="26">
        <f t="shared" si="370"/>
        <v>0</v>
      </c>
      <c r="BA306" s="18" t="e">
        <f t="shared" si="400"/>
        <v>#N/A</v>
      </c>
      <c r="BB306" s="26">
        <f t="shared" si="451"/>
        <v>0</v>
      </c>
      <c r="BC306" s="18" t="e">
        <f t="shared" si="401"/>
        <v>#N/A</v>
      </c>
      <c r="BD306" s="26">
        <f t="shared" si="452"/>
        <v>0</v>
      </c>
      <c r="BE306" s="18" t="e">
        <f t="shared" si="402"/>
        <v>#N/A</v>
      </c>
      <c r="BF306" s="26">
        <f t="shared" si="453"/>
        <v>0</v>
      </c>
      <c r="BG306" s="18" t="e">
        <f t="shared" si="403"/>
        <v>#N/A</v>
      </c>
      <c r="BH306" s="26">
        <f t="shared" si="454"/>
        <v>0</v>
      </c>
      <c r="BI306" s="18">
        <f t="shared" si="404"/>
        <v>9</v>
      </c>
      <c r="BJ306" s="18" t="str">
        <f t="shared" si="405"/>
        <v>张玉婷</v>
      </c>
      <c r="BK306" s="26">
        <f t="shared" si="430"/>
        <v>0</v>
      </c>
      <c r="BL306" s="18" t="str">
        <f t="shared" si="406"/>
        <v>黄金华</v>
      </c>
      <c r="BM306" s="26">
        <f t="shared" si="371"/>
        <v>0</v>
      </c>
      <c r="BN306" s="18" t="str">
        <f t="shared" si="407"/>
        <v>廖云虹</v>
      </c>
      <c r="BO306" s="26">
        <f t="shared" si="455"/>
        <v>0</v>
      </c>
      <c r="BP306" s="18" t="str">
        <f t="shared" si="408"/>
        <v>王玉强</v>
      </c>
      <c r="BQ306" s="26">
        <f t="shared" si="456"/>
        <v>0</v>
      </c>
      <c r="BR306" s="18" t="str">
        <f t="shared" si="409"/>
        <v>郑富全</v>
      </c>
      <c r="BS306" s="26">
        <f t="shared" si="457"/>
        <v>0</v>
      </c>
      <c r="BT306" s="18" t="str">
        <f t="shared" si="410"/>
        <v>卢祥</v>
      </c>
      <c r="BU306" s="26">
        <f t="shared" si="458"/>
        <v>0</v>
      </c>
      <c r="BV306" s="18">
        <f t="shared" si="411"/>
        <v>9</v>
      </c>
      <c r="BW306" s="18" t="str">
        <f t="shared" si="412"/>
        <v>张玉婷</v>
      </c>
      <c r="BX306" s="26">
        <f t="shared" si="431"/>
        <v>0</v>
      </c>
      <c r="BY306" s="18" t="str">
        <f t="shared" si="413"/>
        <v>黄金华</v>
      </c>
      <c r="BZ306" s="26">
        <f t="shared" si="432"/>
        <v>0</v>
      </c>
      <c r="CA306" s="18" t="str">
        <f t="shared" si="414"/>
        <v>廖云虹</v>
      </c>
      <c r="CB306" s="26">
        <f t="shared" si="433"/>
        <v>0</v>
      </c>
      <c r="CC306" s="18" t="str">
        <f t="shared" si="415"/>
        <v>高贵勇</v>
      </c>
      <c r="CD306" s="26">
        <f t="shared" si="434"/>
        <v>0</v>
      </c>
      <c r="CE306" s="18" t="str">
        <f t="shared" si="416"/>
        <v>刘厚江</v>
      </c>
      <c r="CF306" s="26">
        <f t="shared" si="435"/>
        <v>0</v>
      </c>
      <c r="CG306" s="18" t="str">
        <f t="shared" si="417"/>
        <v>卢祥</v>
      </c>
      <c r="CH306" s="26">
        <f t="shared" si="436"/>
        <v>0</v>
      </c>
      <c r="CI306" s="18">
        <f t="shared" si="418"/>
        <v>9</v>
      </c>
      <c r="CJ306" s="18" t="str">
        <f t="shared" si="419"/>
        <v>张玉婷</v>
      </c>
      <c r="CK306" s="26">
        <f t="shared" si="437"/>
        <v>0</v>
      </c>
      <c r="CL306" s="18" t="str">
        <f t="shared" si="420"/>
        <v>黄金华</v>
      </c>
      <c r="CM306" s="26">
        <f t="shared" si="438"/>
        <v>0</v>
      </c>
      <c r="CN306" s="18" t="str">
        <f t="shared" si="421"/>
        <v>廖云虹</v>
      </c>
      <c r="CO306" s="26">
        <f t="shared" si="439"/>
        <v>0</v>
      </c>
      <c r="CP306" s="18" t="str">
        <f t="shared" si="422"/>
        <v>高贵勇</v>
      </c>
      <c r="CQ306" s="26">
        <f t="shared" si="440"/>
        <v>0</v>
      </c>
      <c r="CR306" s="18" t="str">
        <f t="shared" si="423"/>
        <v>刘厚江</v>
      </c>
      <c r="CS306" s="26">
        <f t="shared" si="441"/>
        <v>0</v>
      </c>
      <c r="CT306" s="18" t="str">
        <f t="shared" si="424"/>
        <v>卢祥</v>
      </c>
      <c r="CU306" s="26">
        <f t="shared" si="442"/>
        <v>0</v>
      </c>
    </row>
    <row r="307" spans="1:99" s="2" customFormat="1" ht="15.75">
      <c r="A307" s="42" t="s">
        <v>1023</v>
      </c>
      <c r="B307" s="40" t="s">
        <v>481</v>
      </c>
      <c r="C307" s="59" t="s">
        <v>44</v>
      </c>
      <c r="D307" s="9" t="s">
        <v>8</v>
      </c>
      <c r="E307" s="8" t="str">
        <f t="shared" si="372"/>
        <v/>
      </c>
      <c r="F307" s="9" t="str">
        <f t="shared" si="373"/>
        <v/>
      </c>
      <c r="G307" s="10" t="str">
        <f t="shared" si="374"/>
        <v/>
      </c>
      <c r="H307" s="10">
        <f t="shared" si="375"/>
        <v>95</v>
      </c>
      <c r="I307" s="10">
        <f t="shared" si="376"/>
        <v>65</v>
      </c>
      <c r="J307" s="10">
        <f t="shared" si="377"/>
        <v>34</v>
      </c>
      <c r="K307" s="16">
        <f t="shared" si="378"/>
        <v>50</v>
      </c>
      <c r="L307" s="10">
        <f t="shared" si="379"/>
        <v>47</v>
      </c>
      <c r="M307" s="10">
        <f t="shared" si="380"/>
        <v>54</v>
      </c>
      <c r="N307" s="10">
        <f t="shared" si="381"/>
        <v>345</v>
      </c>
      <c r="O307" s="17" t="str">
        <f t="shared" si="382"/>
        <v/>
      </c>
      <c r="P307" s="18">
        <f>IF($D307="理科",IF(AND($N307&gt;=分数线!$C$2,$H307&gt;=分数线!$D$2),36,IF($H307&gt;=分数线!$D$2,18,0)),IF($D307="文科",IF(AND($N307&gt;=分数线!$C$3,$H307&gt;=分数线!$D$3),36,IF($H307&gt;=分数线!$D$3,18,0))))</f>
        <v>0</v>
      </c>
      <c r="Q307" s="18">
        <f>IF($D307="理科",IF(AND($N307&gt;=分数线!$C$2,I307&gt;=分数线!$E$2),36,IF(I307&gt;=分数线!$E$2,18,0)),IF($D307="文科",IF(AND($N307&gt;=分数线!$C$3,I307&gt;=分数线!$E$3),36,IF(I307&gt;=分数线!$E$3,18,0))))</f>
        <v>0</v>
      </c>
      <c r="R307" s="18">
        <f>IF($D307="理科",IF(AND($N307&gt;=分数线!$C$2,J307&gt;=分数线!$F$2),36,IF(J307&gt;=分数线!$F$2,18,0)),IF($D307="文科",IF(AND($N307&gt;=分数线!$C$3,J307&gt;=分数线!$F$3),36,IF(J307&gt;=分数线!$F$3,18,0))))</f>
        <v>0</v>
      </c>
      <c r="S307" s="18">
        <f>IF($D307="理科",IF(AND($N307&gt;=分数线!$C$2,K307&gt;=分数线!$G$2),36,IF(K307&gt;=分数线!$G$2,18,0)),IF($D307="文科",IF(AND($N307&gt;=分数线!$C$3,K307&gt;=分数线!$G$3),36,IF(K307&gt;=分数线!$G$3,18,0))))</f>
        <v>18</v>
      </c>
      <c r="T307" s="18">
        <f>IF($D307="理科",IF(AND($N307&gt;=分数线!$C$2,L307&gt;=分数线!$H$2),36,IF(L307&gt;=分数线!$H$2,18,0)),IF($D307="文科",IF(AND($N307&gt;=分数线!$C$3,L307&gt;=分数线!$H$3),36,IF(L307&gt;=分数线!$H$3,18,0))))</f>
        <v>0</v>
      </c>
      <c r="U307" s="18">
        <f>IF($D307="理科",IF(AND($N307&gt;=分数线!$C$2,M307&gt;=分数线!$I$2),36,IF(M307&gt;=分数线!$I$2,18,0)),IF($D307="文科",IF(AND($N307&gt;=分数线!$C$3,M307&gt;=分数线!$I$3),36,IF(M307&gt;=分数线!$I$3,18,0))))</f>
        <v>0</v>
      </c>
      <c r="V307" s="18">
        <f t="shared" si="383"/>
        <v>5</v>
      </c>
      <c r="W307" s="18" t="str">
        <f t="shared" si="384"/>
        <v>叶屏</v>
      </c>
      <c r="X307" s="26">
        <f t="shared" si="425"/>
        <v>0</v>
      </c>
      <c r="Y307" s="18" t="str">
        <f t="shared" si="385"/>
        <v>李希</v>
      </c>
      <c r="Z307" s="26">
        <f t="shared" si="426"/>
        <v>0</v>
      </c>
      <c r="AA307" s="18" t="str">
        <f t="shared" si="386"/>
        <v>达娃央初</v>
      </c>
      <c r="AB307" s="26">
        <f t="shared" si="443"/>
        <v>0</v>
      </c>
      <c r="AC307" s="18" t="str">
        <f t="shared" si="387"/>
        <v>兰阿布</v>
      </c>
      <c r="AD307" s="26">
        <f t="shared" si="444"/>
        <v>1.8</v>
      </c>
      <c r="AE307" s="18" t="str">
        <f t="shared" si="388"/>
        <v>陈文惠</v>
      </c>
      <c r="AF307" s="26">
        <f t="shared" si="445"/>
        <v>0</v>
      </c>
      <c r="AG307" s="18" t="str">
        <f t="shared" si="389"/>
        <v>卢祥</v>
      </c>
      <c r="AH307" s="26">
        <f t="shared" si="446"/>
        <v>0</v>
      </c>
      <c r="AI307" s="18" t="str">
        <f t="shared" si="390"/>
        <v>6</v>
      </c>
      <c r="AJ307" s="18" t="str">
        <f t="shared" si="391"/>
        <v>阙丽萍</v>
      </c>
      <c r="AK307" s="26">
        <f t="shared" si="427"/>
        <v>0</v>
      </c>
      <c r="AL307" s="18" t="str">
        <f t="shared" si="392"/>
        <v>李希</v>
      </c>
      <c r="AM307" s="26">
        <f t="shared" si="428"/>
        <v>0</v>
      </c>
      <c r="AN307" s="18" t="str">
        <f t="shared" si="393"/>
        <v>达娃央初</v>
      </c>
      <c r="AO307" s="26">
        <f t="shared" si="447"/>
        <v>0</v>
      </c>
      <c r="AP307" s="18" t="str">
        <f t="shared" si="394"/>
        <v>兰阿布</v>
      </c>
      <c r="AQ307" s="26">
        <f t="shared" si="448"/>
        <v>1.8</v>
      </c>
      <c r="AR307" s="18" t="str">
        <f t="shared" si="395"/>
        <v>陈文惠</v>
      </c>
      <c r="AS307" s="26">
        <f t="shared" si="449"/>
        <v>0</v>
      </c>
      <c r="AT307" s="18" t="str">
        <f t="shared" si="396"/>
        <v>卢祥</v>
      </c>
      <c r="AU307" s="26">
        <f t="shared" si="450"/>
        <v>0</v>
      </c>
      <c r="AV307" s="18" t="str">
        <f t="shared" si="397"/>
        <v>6</v>
      </c>
      <c r="AW307" s="18" t="str">
        <f t="shared" si="398"/>
        <v>阙丽萍</v>
      </c>
      <c r="AX307" s="26">
        <f t="shared" si="429"/>
        <v>0</v>
      </c>
      <c r="AY307" s="18" t="str">
        <f t="shared" si="399"/>
        <v>李希</v>
      </c>
      <c r="AZ307" s="26">
        <f t="shared" si="370"/>
        <v>0</v>
      </c>
      <c r="BA307" s="18" t="str">
        <f t="shared" si="400"/>
        <v>谢斌</v>
      </c>
      <c r="BB307" s="26">
        <f t="shared" si="451"/>
        <v>0</v>
      </c>
      <c r="BC307" s="18" t="str">
        <f t="shared" si="401"/>
        <v>高贵勇</v>
      </c>
      <c r="BD307" s="26">
        <f t="shared" si="452"/>
        <v>2.7</v>
      </c>
      <c r="BE307" s="18" t="str">
        <f t="shared" si="402"/>
        <v>陈文惠</v>
      </c>
      <c r="BF307" s="26">
        <f t="shared" si="453"/>
        <v>0</v>
      </c>
      <c r="BG307" s="18" t="str">
        <f t="shared" si="403"/>
        <v>卢祥</v>
      </c>
      <c r="BH307" s="26">
        <f t="shared" si="454"/>
        <v>0</v>
      </c>
      <c r="BI307" s="18">
        <f t="shared" si="404"/>
        <v>6</v>
      </c>
      <c r="BJ307" s="18" t="str">
        <f t="shared" si="405"/>
        <v>阙丽萍</v>
      </c>
      <c r="BK307" s="26">
        <f t="shared" si="430"/>
        <v>0</v>
      </c>
      <c r="BL307" s="18" t="str">
        <f t="shared" si="406"/>
        <v>李希</v>
      </c>
      <c r="BM307" s="26">
        <f t="shared" si="371"/>
        <v>0</v>
      </c>
      <c r="BN307" s="18" t="str">
        <f t="shared" si="407"/>
        <v>达娃央初</v>
      </c>
      <c r="BO307" s="26">
        <f t="shared" si="455"/>
        <v>0</v>
      </c>
      <c r="BP307" s="18" t="str">
        <f t="shared" si="408"/>
        <v>高贵勇</v>
      </c>
      <c r="BQ307" s="26">
        <f t="shared" si="456"/>
        <v>2.7</v>
      </c>
      <c r="BR307" s="18" t="str">
        <f t="shared" si="409"/>
        <v>陈文惠</v>
      </c>
      <c r="BS307" s="26">
        <f t="shared" si="457"/>
        <v>0</v>
      </c>
      <c r="BT307" s="18" t="str">
        <f t="shared" si="410"/>
        <v>卢祥</v>
      </c>
      <c r="BU307" s="26">
        <f t="shared" si="458"/>
        <v>0</v>
      </c>
      <c r="BV307" s="18">
        <f t="shared" si="411"/>
        <v>6</v>
      </c>
      <c r="BW307" s="18" t="str">
        <f t="shared" si="412"/>
        <v>阙丽萍</v>
      </c>
      <c r="BX307" s="26">
        <f t="shared" si="431"/>
        <v>0</v>
      </c>
      <c r="BY307" s="18" t="str">
        <f t="shared" si="413"/>
        <v>李希</v>
      </c>
      <c r="BZ307" s="26">
        <f t="shared" si="432"/>
        <v>0</v>
      </c>
      <c r="CA307" s="18" t="str">
        <f t="shared" si="414"/>
        <v>兰卡布尺</v>
      </c>
      <c r="CB307" s="26">
        <f t="shared" si="433"/>
        <v>0</v>
      </c>
      <c r="CC307" s="18" t="str">
        <f t="shared" si="415"/>
        <v>高贵勇</v>
      </c>
      <c r="CD307" s="26">
        <f t="shared" si="434"/>
        <v>4.5</v>
      </c>
      <c r="CE307" s="18" t="str">
        <f t="shared" si="416"/>
        <v>陈文惠</v>
      </c>
      <c r="CF307" s="26">
        <f t="shared" si="435"/>
        <v>0</v>
      </c>
      <c r="CG307" s="18" t="str">
        <f t="shared" si="417"/>
        <v>杨建</v>
      </c>
      <c r="CH307" s="26">
        <f t="shared" si="436"/>
        <v>0</v>
      </c>
      <c r="CI307" s="18">
        <f t="shared" si="418"/>
        <v>6</v>
      </c>
      <c r="CJ307" s="18" t="str">
        <f t="shared" si="419"/>
        <v>阙丽萍</v>
      </c>
      <c r="CK307" s="26">
        <f t="shared" si="437"/>
        <v>0</v>
      </c>
      <c r="CL307" s="18" t="str">
        <f t="shared" si="420"/>
        <v>李希</v>
      </c>
      <c r="CM307" s="26">
        <f t="shared" si="438"/>
        <v>0</v>
      </c>
      <c r="CN307" s="18" t="str">
        <f t="shared" si="421"/>
        <v>兰卡布尺</v>
      </c>
      <c r="CO307" s="26">
        <f t="shared" si="439"/>
        <v>0</v>
      </c>
      <c r="CP307" s="18" t="str">
        <f t="shared" si="422"/>
        <v>高贵勇</v>
      </c>
      <c r="CQ307" s="26">
        <f t="shared" si="440"/>
        <v>4.5</v>
      </c>
      <c r="CR307" s="18" t="str">
        <f t="shared" si="423"/>
        <v>杨建</v>
      </c>
      <c r="CS307" s="26">
        <f t="shared" si="441"/>
        <v>0</v>
      </c>
      <c r="CT307" s="18" t="str">
        <f t="shared" si="424"/>
        <v>杨建</v>
      </c>
      <c r="CU307" s="26">
        <f t="shared" si="442"/>
        <v>0</v>
      </c>
    </row>
    <row r="308" spans="1:99" s="2" customFormat="1" ht="15.75">
      <c r="A308" s="42" t="s">
        <v>1024</v>
      </c>
      <c r="B308" s="40" t="s">
        <v>482</v>
      </c>
      <c r="C308" s="59" t="s">
        <v>44</v>
      </c>
      <c r="D308" s="9" t="s">
        <v>8</v>
      </c>
      <c r="E308" s="8" t="str">
        <f t="shared" si="372"/>
        <v/>
      </c>
      <c r="F308" s="9" t="str">
        <f t="shared" si="373"/>
        <v/>
      </c>
      <c r="G308" s="10" t="str">
        <f t="shared" si="374"/>
        <v/>
      </c>
      <c r="H308" s="10">
        <f t="shared" si="375"/>
        <v>96</v>
      </c>
      <c r="I308" s="10">
        <f t="shared" si="376"/>
        <v>82</v>
      </c>
      <c r="J308" s="10">
        <f t="shared" si="377"/>
        <v>58</v>
      </c>
      <c r="K308" s="16">
        <f t="shared" si="378"/>
        <v>24</v>
      </c>
      <c r="L308" s="10">
        <f t="shared" si="379"/>
        <v>39</v>
      </c>
      <c r="M308" s="10">
        <f t="shared" si="380"/>
        <v>45.5</v>
      </c>
      <c r="N308" s="10">
        <f t="shared" si="381"/>
        <v>345</v>
      </c>
      <c r="O308" s="17" t="str">
        <f t="shared" si="382"/>
        <v/>
      </c>
      <c r="P308" s="18">
        <f>IF($D308="理科",IF(AND($N308&gt;=分数线!$C$2,$H308&gt;=分数线!$D$2),36,IF($H308&gt;=分数线!$D$2,18,0)),IF($D308="文科",IF(AND($N308&gt;=分数线!$C$3,$H308&gt;=分数线!$D$3),36,IF($H308&gt;=分数线!$D$3,18,0))))</f>
        <v>0</v>
      </c>
      <c r="Q308" s="18">
        <f>IF($D308="理科",IF(AND($N308&gt;=分数线!$C$2,I308&gt;=分数线!$E$2),36,IF(I308&gt;=分数线!$E$2,18,0)),IF($D308="文科",IF(AND($N308&gt;=分数线!$C$3,I308&gt;=分数线!$E$3),36,IF(I308&gt;=分数线!$E$3,18,0))))</f>
        <v>18</v>
      </c>
      <c r="R308" s="18">
        <f>IF($D308="理科",IF(AND($N308&gt;=分数线!$C$2,J308&gt;=分数线!$F$2),36,IF(J308&gt;=分数线!$F$2,18,0)),IF($D308="文科",IF(AND($N308&gt;=分数线!$C$3,J308&gt;=分数线!$F$3),36,IF(J308&gt;=分数线!$F$3,18,0))))</f>
        <v>0</v>
      </c>
      <c r="S308" s="18">
        <f>IF($D308="理科",IF(AND($N308&gt;=分数线!$C$2,K308&gt;=分数线!$G$2),36,IF(K308&gt;=分数线!$G$2,18,0)),IF($D308="文科",IF(AND($N308&gt;=分数线!$C$3,K308&gt;=分数线!$G$3),36,IF(K308&gt;=分数线!$G$3,18,0))))</f>
        <v>0</v>
      </c>
      <c r="T308" s="18">
        <f>IF($D308="理科",IF(AND($N308&gt;=分数线!$C$2,L308&gt;=分数线!$H$2),36,IF(L308&gt;=分数线!$H$2,18,0)),IF($D308="文科",IF(AND($N308&gt;=分数线!$C$3,L308&gt;=分数线!$H$3),36,IF(L308&gt;=分数线!$H$3,18,0))))</f>
        <v>0</v>
      </c>
      <c r="U308" s="18">
        <f>IF($D308="理科",IF(AND($N308&gt;=分数线!$C$2,M308&gt;=分数线!$I$2),36,IF(M308&gt;=分数线!$I$2,18,0)),IF($D308="文科",IF(AND($N308&gt;=分数线!$C$3,M308&gt;=分数线!$I$3),36,IF(M308&gt;=分数线!$I$3,18,0))))</f>
        <v>0</v>
      </c>
      <c r="V308" s="18">
        <f t="shared" si="383"/>
        <v>7</v>
      </c>
      <c r="W308" s="18" t="str">
        <f t="shared" si="384"/>
        <v>何苗</v>
      </c>
      <c r="X308" s="26">
        <f t="shared" si="425"/>
        <v>0</v>
      </c>
      <c r="Y308" s="18" t="str">
        <f t="shared" si="385"/>
        <v>杨周宇</v>
      </c>
      <c r="Z308" s="26">
        <f t="shared" si="426"/>
        <v>1.8</v>
      </c>
      <c r="AA308" s="18" t="str">
        <f t="shared" si="386"/>
        <v>胡昌燕</v>
      </c>
      <c r="AB308" s="26">
        <f t="shared" si="443"/>
        <v>0</v>
      </c>
      <c r="AC308" s="18" t="str">
        <f t="shared" si="387"/>
        <v>兰阿布</v>
      </c>
      <c r="AD308" s="26">
        <f t="shared" si="444"/>
        <v>0</v>
      </c>
      <c r="AE308" s="18" t="str">
        <f t="shared" si="388"/>
        <v>李荣鑫</v>
      </c>
      <c r="AF308" s="26">
        <f t="shared" si="445"/>
        <v>0</v>
      </c>
      <c r="AG308" s="18" t="str">
        <f t="shared" si="389"/>
        <v>辜英琼</v>
      </c>
      <c r="AH308" s="26">
        <f t="shared" si="446"/>
        <v>0</v>
      </c>
      <c r="AI308" s="18" t="str">
        <f t="shared" si="390"/>
        <v>7</v>
      </c>
      <c r="AJ308" s="18" t="str">
        <f t="shared" si="391"/>
        <v>何苗</v>
      </c>
      <c r="AK308" s="26">
        <f t="shared" si="427"/>
        <v>0</v>
      </c>
      <c r="AL308" s="18" t="str">
        <f t="shared" si="392"/>
        <v>杨周宇</v>
      </c>
      <c r="AM308" s="26">
        <f t="shared" si="428"/>
        <v>1.8</v>
      </c>
      <c r="AN308" s="18" t="str">
        <f t="shared" si="393"/>
        <v>胡昌燕</v>
      </c>
      <c r="AO308" s="26">
        <f t="shared" si="447"/>
        <v>0</v>
      </c>
      <c r="AP308" s="18" t="str">
        <f t="shared" si="394"/>
        <v>兰阿布</v>
      </c>
      <c r="AQ308" s="26">
        <f t="shared" si="448"/>
        <v>0</v>
      </c>
      <c r="AR308" s="18" t="str">
        <f t="shared" si="395"/>
        <v>李荣鑫</v>
      </c>
      <c r="AS308" s="26">
        <f t="shared" si="449"/>
        <v>0</v>
      </c>
      <c r="AT308" s="18" t="str">
        <f t="shared" si="396"/>
        <v>辜英琼</v>
      </c>
      <c r="AU308" s="26">
        <f t="shared" si="450"/>
        <v>0</v>
      </c>
      <c r="AV308" s="18" t="str">
        <f t="shared" si="397"/>
        <v>7</v>
      </c>
      <c r="AW308" s="18" t="str">
        <f t="shared" si="398"/>
        <v>何光红</v>
      </c>
      <c r="AX308" s="26">
        <f t="shared" si="429"/>
        <v>0</v>
      </c>
      <c r="AY308" s="18" t="str">
        <f t="shared" si="399"/>
        <v>徐万雄</v>
      </c>
      <c r="AZ308" s="26">
        <f t="shared" si="370"/>
        <v>2.6999999999999997</v>
      </c>
      <c r="BA308" s="18" t="str">
        <f t="shared" si="400"/>
        <v>胡昌燕</v>
      </c>
      <c r="BB308" s="26">
        <f t="shared" si="451"/>
        <v>0</v>
      </c>
      <c r="BC308" s="18" t="str">
        <f t="shared" si="401"/>
        <v>兰阿布</v>
      </c>
      <c r="BD308" s="26">
        <f t="shared" si="452"/>
        <v>0</v>
      </c>
      <c r="BE308" s="18" t="str">
        <f t="shared" si="402"/>
        <v>刘跃军</v>
      </c>
      <c r="BF308" s="26">
        <f t="shared" si="453"/>
        <v>0</v>
      </c>
      <c r="BG308" s="18" t="str">
        <f t="shared" si="403"/>
        <v>杨建</v>
      </c>
      <c r="BH308" s="26">
        <f t="shared" si="454"/>
        <v>0</v>
      </c>
      <c r="BI308" s="18">
        <f t="shared" si="404"/>
        <v>7</v>
      </c>
      <c r="BJ308" s="18" t="str">
        <f t="shared" si="405"/>
        <v>何光红</v>
      </c>
      <c r="BK308" s="26">
        <f t="shared" si="430"/>
        <v>0</v>
      </c>
      <c r="BL308" s="18" t="str">
        <f t="shared" si="406"/>
        <v>徐万雄</v>
      </c>
      <c r="BM308" s="26">
        <f t="shared" si="371"/>
        <v>2.6999999999999997</v>
      </c>
      <c r="BN308" s="18" t="str">
        <f t="shared" si="407"/>
        <v>胡昌燕</v>
      </c>
      <c r="BO308" s="26">
        <f t="shared" si="455"/>
        <v>0</v>
      </c>
      <c r="BP308" s="18" t="str">
        <f t="shared" si="408"/>
        <v>兰阿布</v>
      </c>
      <c r="BQ308" s="26">
        <f t="shared" si="456"/>
        <v>0</v>
      </c>
      <c r="BR308" s="18" t="str">
        <f t="shared" si="409"/>
        <v>刘跃军</v>
      </c>
      <c r="BS308" s="26">
        <f t="shared" si="457"/>
        <v>0</v>
      </c>
      <c r="BT308" s="18" t="str">
        <f t="shared" si="410"/>
        <v>杨建</v>
      </c>
      <c r="BU308" s="26">
        <f t="shared" si="458"/>
        <v>0</v>
      </c>
      <c r="BV308" s="18">
        <f t="shared" si="411"/>
        <v>7</v>
      </c>
      <c r="BW308" s="18" t="str">
        <f t="shared" si="412"/>
        <v>何光红</v>
      </c>
      <c r="BX308" s="26">
        <f t="shared" si="431"/>
        <v>0</v>
      </c>
      <c r="BY308" s="18" t="str">
        <f t="shared" si="413"/>
        <v>潘勇</v>
      </c>
      <c r="BZ308" s="26">
        <f t="shared" si="432"/>
        <v>4.5</v>
      </c>
      <c r="CA308" s="18" t="str">
        <f t="shared" si="414"/>
        <v>胡昌燕</v>
      </c>
      <c r="CB308" s="26">
        <f t="shared" si="433"/>
        <v>0</v>
      </c>
      <c r="CC308" s="18" t="str">
        <f t="shared" si="415"/>
        <v>兰阿布</v>
      </c>
      <c r="CD308" s="26">
        <f t="shared" si="434"/>
        <v>0</v>
      </c>
      <c r="CE308" s="18" t="str">
        <f t="shared" si="416"/>
        <v>刘厚江</v>
      </c>
      <c r="CF308" s="26">
        <f t="shared" si="435"/>
        <v>0</v>
      </c>
      <c r="CG308" s="18" t="str">
        <f t="shared" si="417"/>
        <v>杨建</v>
      </c>
      <c r="CH308" s="26">
        <f t="shared" si="436"/>
        <v>0</v>
      </c>
      <c r="CI308" s="18">
        <f t="shared" si="418"/>
        <v>7</v>
      </c>
      <c r="CJ308" s="18" t="str">
        <f t="shared" si="419"/>
        <v>何光红</v>
      </c>
      <c r="CK308" s="26">
        <f t="shared" si="437"/>
        <v>0</v>
      </c>
      <c r="CL308" s="18" t="str">
        <f t="shared" si="420"/>
        <v>潘勇</v>
      </c>
      <c r="CM308" s="26">
        <f t="shared" si="438"/>
        <v>4.5</v>
      </c>
      <c r="CN308" s="18" t="str">
        <f t="shared" si="421"/>
        <v>胡昌燕</v>
      </c>
      <c r="CO308" s="26">
        <f t="shared" si="439"/>
        <v>0</v>
      </c>
      <c r="CP308" s="18" t="str">
        <f t="shared" si="422"/>
        <v>兰阿布</v>
      </c>
      <c r="CQ308" s="26">
        <f t="shared" si="440"/>
        <v>0</v>
      </c>
      <c r="CR308" s="18" t="str">
        <f t="shared" si="423"/>
        <v>刘厚江</v>
      </c>
      <c r="CS308" s="26">
        <f t="shared" si="441"/>
        <v>0</v>
      </c>
      <c r="CT308" s="18" t="str">
        <f t="shared" si="424"/>
        <v>杨建</v>
      </c>
      <c r="CU308" s="26">
        <f t="shared" si="442"/>
        <v>0</v>
      </c>
    </row>
    <row r="309" spans="1:99" s="2" customFormat="1" ht="15.75">
      <c r="A309" s="42" t="s">
        <v>1025</v>
      </c>
      <c r="B309" s="40" t="s">
        <v>483</v>
      </c>
      <c r="C309" s="59" t="s">
        <v>44</v>
      </c>
      <c r="D309" s="9" t="s">
        <v>8</v>
      </c>
      <c r="E309" s="8" t="str">
        <f t="shared" si="372"/>
        <v/>
      </c>
      <c r="F309" s="9" t="str">
        <f t="shared" si="373"/>
        <v/>
      </c>
      <c r="G309" s="10" t="str">
        <f t="shared" si="374"/>
        <v/>
      </c>
      <c r="H309" s="10">
        <f t="shared" si="375"/>
        <v>106</v>
      </c>
      <c r="I309" s="10">
        <f t="shared" si="376"/>
        <v>54</v>
      </c>
      <c r="J309" s="10">
        <f t="shared" si="377"/>
        <v>50</v>
      </c>
      <c r="K309" s="16">
        <f t="shared" si="378"/>
        <v>15.5</v>
      </c>
      <c r="L309" s="10">
        <f t="shared" si="379"/>
        <v>61</v>
      </c>
      <c r="M309" s="10">
        <f t="shared" si="380"/>
        <v>58.5</v>
      </c>
      <c r="N309" s="10">
        <f t="shared" si="381"/>
        <v>345</v>
      </c>
      <c r="O309" s="17" t="str">
        <f t="shared" si="382"/>
        <v/>
      </c>
      <c r="P309" s="18">
        <f>IF($D309="理科",IF(AND($N309&gt;=分数线!$C$2,$H309&gt;=分数线!$D$2),36,IF($H309&gt;=分数线!$D$2,18,0)),IF($D309="文科",IF(AND($N309&gt;=分数线!$C$3,$H309&gt;=分数线!$D$3),36,IF($H309&gt;=分数线!$D$3,18,0))))</f>
        <v>18</v>
      </c>
      <c r="Q309" s="18">
        <f>IF($D309="理科",IF(AND($N309&gt;=分数线!$C$2,I309&gt;=分数线!$E$2),36,IF(I309&gt;=分数线!$E$2,18,0)),IF($D309="文科",IF(AND($N309&gt;=分数线!$C$3,I309&gt;=分数线!$E$3),36,IF(I309&gt;=分数线!$E$3,18,0))))</f>
        <v>0</v>
      </c>
      <c r="R309" s="18">
        <f>IF($D309="理科",IF(AND($N309&gt;=分数线!$C$2,J309&gt;=分数线!$F$2),36,IF(J309&gt;=分数线!$F$2,18,0)),IF($D309="文科",IF(AND($N309&gt;=分数线!$C$3,J309&gt;=分数线!$F$3),36,IF(J309&gt;=分数线!$F$3,18,0))))</f>
        <v>0</v>
      </c>
      <c r="S309" s="18">
        <f>IF($D309="理科",IF(AND($N309&gt;=分数线!$C$2,K309&gt;=分数线!$G$2),36,IF(K309&gt;=分数线!$G$2,18,0)),IF($D309="文科",IF(AND($N309&gt;=分数线!$C$3,K309&gt;=分数线!$G$3),36,IF(K309&gt;=分数线!$G$3,18,0))))</f>
        <v>0</v>
      </c>
      <c r="T309" s="18">
        <f>IF($D309="理科",IF(AND($N309&gt;=分数线!$C$2,L309&gt;=分数线!$H$2),36,IF(L309&gt;=分数线!$H$2,18,0)),IF($D309="文科",IF(AND($N309&gt;=分数线!$C$3,L309&gt;=分数线!$H$3),36,IF(L309&gt;=分数线!$H$3,18,0))))</f>
        <v>18</v>
      </c>
      <c r="U309" s="18">
        <f>IF($D309="理科",IF(AND($N309&gt;=分数线!$C$2,M309&gt;=分数线!$I$2),36,IF(M309&gt;=分数线!$I$2,18,0)),IF($D309="文科",IF(AND($N309&gt;=分数线!$C$3,M309&gt;=分数线!$I$3),36,IF(M309&gt;=分数线!$I$3,18,0))))</f>
        <v>0</v>
      </c>
      <c r="V309" s="18">
        <f t="shared" si="383"/>
        <v>5</v>
      </c>
      <c r="W309" s="18" t="str">
        <f t="shared" si="384"/>
        <v>叶屏</v>
      </c>
      <c r="X309" s="26">
        <f t="shared" si="425"/>
        <v>1.8</v>
      </c>
      <c r="Y309" s="18" t="str">
        <f t="shared" si="385"/>
        <v>李希</v>
      </c>
      <c r="Z309" s="26">
        <f t="shared" si="426"/>
        <v>0</v>
      </c>
      <c r="AA309" s="18" t="str">
        <f t="shared" si="386"/>
        <v>达娃央初</v>
      </c>
      <c r="AB309" s="26">
        <f t="shared" si="443"/>
        <v>0</v>
      </c>
      <c r="AC309" s="18" t="str">
        <f t="shared" si="387"/>
        <v>兰阿布</v>
      </c>
      <c r="AD309" s="26">
        <f t="shared" si="444"/>
        <v>0</v>
      </c>
      <c r="AE309" s="18" t="str">
        <f t="shared" si="388"/>
        <v>李荣鑫</v>
      </c>
      <c r="AF309" s="26">
        <f t="shared" si="445"/>
        <v>1.8</v>
      </c>
      <c r="AG309" s="18" t="str">
        <f t="shared" si="389"/>
        <v>辜英琼</v>
      </c>
      <c r="AH309" s="26">
        <f t="shared" si="446"/>
        <v>0</v>
      </c>
      <c r="AI309" s="18" t="str">
        <f t="shared" si="390"/>
        <v>7</v>
      </c>
      <c r="AJ309" s="18" t="str">
        <f t="shared" si="391"/>
        <v>何苗</v>
      </c>
      <c r="AK309" s="26">
        <f t="shared" si="427"/>
        <v>1.8</v>
      </c>
      <c r="AL309" s="18" t="str">
        <f t="shared" si="392"/>
        <v>杨周宇</v>
      </c>
      <c r="AM309" s="26">
        <f t="shared" si="428"/>
        <v>0</v>
      </c>
      <c r="AN309" s="18" t="str">
        <f t="shared" si="393"/>
        <v>胡昌燕</v>
      </c>
      <c r="AO309" s="26">
        <f t="shared" si="447"/>
        <v>0</v>
      </c>
      <c r="AP309" s="18" t="str">
        <f t="shared" si="394"/>
        <v>兰阿布</v>
      </c>
      <c r="AQ309" s="26">
        <f t="shared" si="448"/>
        <v>0</v>
      </c>
      <c r="AR309" s="18" t="str">
        <f t="shared" si="395"/>
        <v>李荣鑫</v>
      </c>
      <c r="AS309" s="26">
        <f t="shared" si="449"/>
        <v>1.8</v>
      </c>
      <c r="AT309" s="18" t="str">
        <f t="shared" si="396"/>
        <v>辜英琼</v>
      </c>
      <c r="AU309" s="26">
        <f t="shared" si="450"/>
        <v>0</v>
      </c>
      <c r="AV309" s="18" t="str">
        <f t="shared" si="397"/>
        <v>7</v>
      </c>
      <c r="AW309" s="18" t="str">
        <f t="shared" si="398"/>
        <v>何光红</v>
      </c>
      <c r="AX309" s="26">
        <f t="shared" si="429"/>
        <v>2.6999999999999997</v>
      </c>
      <c r="AY309" s="18" t="str">
        <f t="shared" si="399"/>
        <v>徐万雄</v>
      </c>
      <c r="AZ309" s="26">
        <f t="shared" si="370"/>
        <v>0</v>
      </c>
      <c r="BA309" s="18" t="str">
        <f t="shared" si="400"/>
        <v>胡昌燕</v>
      </c>
      <c r="BB309" s="26">
        <f t="shared" si="451"/>
        <v>0</v>
      </c>
      <c r="BC309" s="18" t="str">
        <f t="shared" si="401"/>
        <v>兰阿布</v>
      </c>
      <c r="BD309" s="26">
        <f t="shared" si="452"/>
        <v>0</v>
      </c>
      <c r="BE309" s="18" t="str">
        <f t="shared" si="402"/>
        <v>刘跃军</v>
      </c>
      <c r="BF309" s="26">
        <f t="shared" si="453"/>
        <v>2.7</v>
      </c>
      <c r="BG309" s="18" t="str">
        <f t="shared" si="403"/>
        <v>杨建</v>
      </c>
      <c r="BH309" s="26">
        <f t="shared" si="454"/>
        <v>0</v>
      </c>
      <c r="BI309" s="18">
        <f t="shared" si="404"/>
        <v>7</v>
      </c>
      <c r="BJ309" s="18" t="str">
        <f t="shared" si="405"/>
        <v>何光红</v>
      </c>
      <c r="BK309" s="26">
        <f t="shared" si="430"/>
        <v>2.6999999999999997</v>
      </c>
      <c r="BL309" s="18" t="str">
        <f t="shared" si="406"/>
        <v>徐万雄</v>
      </c>
      <c r="BM309" s="26">
        <f t="shared" si="371"/>
        <v>0</v>
      </c>
      <c r="BN309" s="18" t="str">
        <f t="shared" si="407"/>
        <v>胡昌燕</v>
      </c>
      <c r="BO309" s="26">
        <f t="shared" si="455"/>
        <v>0</v>
      </c>
      <c r="BP309" s="18" t="str">
        <f t="shared" si="408"/>
        <v>兰阿布</v>
      </c>
      <c r="BQ309" s="26">
        <f t="shared" si="456"/>
        <v>0</v>
      </c>
      <c r="BR309" s="18" t="str">
        <f t="shared" si="409"/>
        <v>刘跃军</v>
      </c>
      <c r="BS309" s="26">
        <f t="shared" si="457"/>
        <v>2.7</v>
      </c>
      <c r="BT309" s="18" t="str">
        <f t="shared" si="410"/>
        <v>杨建</v>
      </c>
      <c r="BU309" s="26">
        <f t="shared" si="458"/>
        <v>0</v>
      </c>
      <c r="BV309" s="18">
        <f t="shared" si="411"/>
        <v>7</v>
      </c>
      <c r="BW309" s="18" t="str">
        <f t="shared" si="412"/>
        <v>何光红</v>
      </c>
      <c r="BX309" s="26">
        <f t="shared" si="431"/>
        <v>4.5</v>
      </c>
      <c r="BY309" s="18" t="str">
        <f t="shared" si="413"/>
        <v>潘勇</v>
      </c>
      <c r="BZ309" s="26">
        <f t="shared" si="432"/>
        <v>0</v>
      </c>
      <c r="CA309" s="18" t="str">
        <f t="shared" si="414"/>
        <v>胡昌燕</v>
      </c>
      <c r="CB309" s="26">
        <f t="shared" si="433"/>
        <v>0</v>
      </c>
      <c r="CC309" s="18" t="str">
        <f t="shared" si="415"/>
        <v>兰阿布</v>
      </c>
      <c r="CD309" s="26">
        <f t="shared" si="434"/>
        <v>0</v>
      </c>
      <c r="CE309" s="18" t="str">
        <f t="shared" si="416"/>
        <v>刘厚江</v>
      </c>
      <c r="CF309" s="26">
        <f t="shared" si="435"/>
        <v>4.5</v>
      </c>
      <c r="CG309" s="18" t="str">
        <f t="shared" si="417"/>
        <v>杨建</v>
      </c>
      <c r="CH309" s="26">
        <f t="shared" si="436"/>
        <v>0</v>
      </c>
      <c r="CI309" s="18">
        <f t="shared" si="418"/>
        <v>7</v>
      </c>
      <c r="CJ309" s="18" t="str">
        <f t="shared" si="419"/>
        <v>何光红</v>
      </c>
      <c r="CK309" s="26">
        <f t="shared" si="437"/>
        <v>4.5</v>
      </c>
      <c r="CL309" s="18" t="str">
        <f t="shared" si="420"/>
        <v>潘勇</v>
      </c>
      <c r="CM309" s="26">
        <f t="shared" si="438"/>
        <v>0</v>
      </c>
      <c r="CN309" s="18" t="str">
        <f t="shared" si="421"/>
        <v>胡昌燕</v>
      </c>
      <c r="CO309" s="26">
        <f t="shared" si="439"/>
        <v>0</v>
      </c>
      <c r="CP309" s="18" t="str">
        <f t="shared" si="422"/>
        <v>兰阿布</v>
      </c>
      <c r="CQ309" s="26">
        <f t="shared" si="440"/>
        <v>0</v>
      </c>
      <c r="CR309" s="18" t="str">
        <f t="shared" si="423"/>
        <v>刘厚江</v>
      </c>
      <c r="CS309" s="26">
        <f t="shared" si="441"/>
        <v>4.5</v>
      </c>
      <c r="CT309" s="18" t="str">
        <f t="shared" si="424"/>
        <v>杨建</v>
      </c>
      <c r="CU309" s="26">
        <f t="shared" si="442"/>
        <v>0</v>
      </c>
    </row>
    <row r="310" spans="1:99" s="2" customFormat="1" ht="15.75">
      <c r="A310" s="42" t="s">
        <v>1026</v>
      </c>
      <c r="B310" s="40" t="s">
        <v>484</v>
      </c>
      <c r="C310" s="59" t="s">
        <v>44</v>
      </c>
      <c r="D310" s="9" t="s">
        <v>8</v>
      </c>
      <c r="E310" s="8" t="str">
        <f t="shared" si="372"/>
        <v/>
      </c>
      <c r="F310" s="9" t="str">
        <f t="shared" si="373"/>
        <v/>
      </c>
      <c r="G310" s="10" t="str">
        <f t="shared" si="374"/>
        <v/>
      </c>
      <c r="H310" s="10">
        <f t="shared" si="375"/>
        <v>91</v>
      </c>
      <c r="I310" s="10">
        <f t="shared" si="376"/>
        <v>62</v>
      </c>
      <c r="J310" s="10">
        <f t="shared" si="377"/>
        <v>61</v>
      </c>
      <c r="K310" s="16">
        <f t="shared" si="378"/>
        <v>20</v>
      </c>
      <c r="L310" s="10">
        <f t="shared" si="379"/>
        <v>56.5</v>
      </c>
      <c r="M310" s="10">
        <f t="shared" si="380"/>
        <v>53.5</v>
      </c>
      <c r="N310" s="10">
        <f t="shared" si="381"/>
        <v>344</v>
      </c>
      <c r="O310" s="17" t="str">
        <f t="shared" si="382"/>
        <v/>
      </c>
      <c r="P310" s="18">
        <f>IF($D310="理科",IF(AND($N310&gt;=分数线!$C$2,$H310&gt;=分数线!$D$2),36,IF($H310&gt;=分数线!$D$2,18,0)),IF($D310="文科",IF(AND($N310&gt;=分数线!$C$3,$H310&gt;=分数线!$D$3),36,IF($H310&gt;=分数线!$D$3,18,0))))</f>
        <v>0</v>
      </c>
      <c r="Q310" s="18">
        <f>IF($D310="理科",IF(AND($N310&gt;=分数线!$C$2,I310&gt;=分数线!$E$2),36,IF(I310&gt;=分数线!$E$2,18,0)),IF($D310="文科",IF(AND($N310&gt;=分数线!$C$3,I310&gt;=分数线!$E$3),36,IF(I310&gt;=分数线!$E$3,18,0))))</f>
        <v>0</v>
      </c>
      <c r="R310" s="18">
        <f>IF($D310="理科",IF(AND($N310&gt;=分数线!$C$2,J310&gt;=分数线!$F$2),36,IF(J310&gt;=分数线!$F$2,18,0)),IF($D310="文科",IF(AND($N310&gt;=分数线!$C$3,J310&gt;=分数线!$F$3),36,IF(J310&gt;=分数线!$F$3,18,0))))</f>
        <v>0</v>
      </c>
      <c r="S310" s="18">
        <f>IF($D310="理科",IF(AND($N310&gt;=分数线!$C$2,K310&gt;=分数线!$G$2),36,IF(K310&gt;=分数线!$G$2,18,0)),IF($D310="文科",IF(AND($N310&gt;=分数线!$C$3,K310&gt;=分数线!$G$3),36,IF(K310&gt;=分数线!$G$3,18,0))))</f>
        <v>0</v>
      </c>
      <c r="T310" s="18">
        <f>IF($D310="理科",IF(AND($N310&gt;=分数线!$C$2,L310&gt;=分数线!$H$2),36,IF(L310&gt;=分数线!$H$2,18,0)),IF($D310="文科",IF(AND($N310&gt;=分数线!$C$3,L310&gt;=分数线!$H$3),36,IF(L310&gt;=分数线!$H$3,18,0))))</f>
        <v>0</v>
      </c>
      <c r="U310" s="18">
        <f>IF($D310="理科",IF(AND($N310&gt;=分数线!$C$2,M310&gt;=分数线!$I$2),36,IF(M310&gt;=分数线!$I$2,18,0)),IF($D310="文科",IF(AND($N310&gt;=分数线!$C$3,M310&gt;=分数线!$I$3),36,IF(M310&gt;=分数线!$I$3,18,0))))</f>
        <v>0</v>
      </c>
      <c r="V310" s="18">
        <f t="shared" si="383"/>
        <v>7</v>
      </c>
      <c r="W310" s="18" t="str">
        <f t="shared" si="384"/>
        <v>何苗</v>
      </c>
      <c r="X310" s="26">
        <f t="shared" si="425"/>
        <v>0</v>
      </c>
      <c r="Y310" s="18" t="str">
        <f t="shared" si="385"/>
        <v>杨周宇</v>
      </c>
      <c r="Z310" s="26">
        <f t="shared" si="426"/>
        <v>0</v>
      </c>
      <c r="AA310" s="18" t="str">
        <f t="shared" si="386"/>
        <v>胡昌燕</v>
      </c>
      <c r="AB310" s="26">
        <f t="shared" si="443"/>
        <v>0</v>
      </c>
      <c r="AC310" s="18" t="str">
        <f t="shared" si="387"/>
        <v>兰阿布</v>
      </c>
      <c r="AD310" s="26">
        <f t="shared" si="444"/>
        <v>0</v>
      </c>
      <c r="AE310" s="18" t="str">
        <f t="shared" si="388"/>
        <v>李荣鑫</v>
      </c>
      <c r="AF310" s="26">
        <f t="shared" si="445"/>
        <v>0</v>
      </c>
      <c r="AG310" s="18" t="str">
        <f t="shared" si="389"/>
        <v>辜英琼</v>
      </c>
      <c r="AH310" s="26">
        <f t="shared" si="446"/>
        <v>0</v>
      </c>
      <c r="AI310" s="18" t="str">
        <f t="shared" si="390"/>
        <v>7</v>
      </c>
      <c r="AJ310" s="18" t="str">
        <f t="shared" si="391"/>
        <v>何苗</v>
      </c>
      <c r="AK310" s="26">
        <f t="shared" si="427"/>
        <v>0</v>
      </c>
      <c r="AL310" s="18" t="str">
        <f t="shared" si="392"/>
        <v>杨周宇</v>
      </c>
      <c r="AM310" s="26">
        <f t="shared" si="428"/>
        <v>0</v>
      </c>
      <c r="AN310" s="18" t="str">
        <f t="shared" si="393"/>
        <v>胡昌燕</v>
      </c>
      <c r="AO310" s="26">
        <f t="shared" si="447"/>
        <v>0</v>
      </c>
      <c r="AP310" s="18" t="str">
        <f t="shared" si="394"/>
        <v>兰阿布</v>
      </c>
      <c r="AQ310" s="26">
        <f t="shared" si="448"/>
        <v>0</v>
      </c>
      <c r="AR310" s="18" t="str">
        <f t="shared" si="395"/>
        <v>李荣鑫</v>
      </c>
      <c r="AS310" s="26">
        <f t="shared" si="449"/>
        <v>0</v>
      </c>
      <c r="AT310" s="18" t="str">
        <f t="shared" si="396"/>
        <v>辜英琼</v>
      </c>
      <c r="AU310" s="26">
        <f t="shared" si="450"/>
        <v>0</v>
      </c>
      <c r="AV310" s="18" t="str">
        <f t="shared" si="397"/>
        <v>7</v>
      </c>
      <c r="AW310" s="18" t="str">
        <f t="shared" si="398"/>
        <v>何光红</v>
      </c>
      <c r="AX310" s="26">
        <f t="shared" si="429"/>
        <v>0</v>
      </c>
      <c r="AY310" s="18" t="str">
        <f t="shared" si="399"/>
        <v>徐万雄</v>
      </c>
      <c r="AZ310" s="26">
        <f t="shared" si="370"/>
        <v>0</v>
      </c>
      <c r="BA310" s="18" t="str">
        <f t="shared" si="400"/>
        <v>胡昌燕</v>
      </c>
      <c r="BB310" s="26">
        <f t="shared" si="451"/>
        <v>0</v>
      </c>
      <c r="BC310" s="18" t="str">
        <f t="shared" si="401"/>
        <v>兰阿布</v>
      </c>
      <c r="BD310" s="26">
        <f t="shared" si="452"/>
        <v>0</v>
      </c>
      <c r="BE310" s="18" t="str">
        <f t="shared" si="402"/>
        <v>刘跃军</v>
      </c>
      <c r="BF310" s="26">
        <f t="shared" si="453"/>
        <v>0</v>
      </c>
      <c r="BG310" s="18" t="str">
        <f t="shared" si="403"/>
        <v>杨建</v>
      </c>
      <c r="BH310" s="26">
        <f t="shared" si="454"/>
        <v>0</v>
      </c>
      <c r="BI310" s="18">
        <f t="shared" si="404"/>
        <v>7</v>
      </c>
      <c r="BJ310" s="18" t="str">
        <f t="shared" si="405"/>
        <v>何光红</v>
      </c>
      <c r="BK310" s="26">
        <f t="shared" si="430"/>
        <v>0</v>
      </c>
      <c r="BL310" s="18" t="str">
        <f t="shared" si="406"/>
        <v>徐万雄</v>
      </c>
      <c r="BM310" s="26">
        <f t="shared" si="371"/>
        <v>0</v>
      </c>
      <c r="BN310" s="18" t="str">
        <f t="shared" si="407"/>
        <v>胡昌燕</v>
      </c>
      <c r="BO310" s="26">
        <f t="shared" si="455"/>
        <v>0</v>
      </c>
      <c r="BP310" s="18" t="str">
        <f t="shared" si="408"/>
        <v>兰阿布</v>
      </c>
      <c r="BQ310" s="26">
        <f t="shared" si="456"/>
        <v>0</v>
      </c>
      <c r="BR310" s="18" t="str">
        <f t="shared" si="409"/>
        <v>刘跃军</v>
      </c>
      <c r="BS310" s="26">
        <f t="shared" si="457"/>
        <v>0</v>
      </c>
      <c r="BT310" s="18" t="str">
        <f t="shared" si="410"/>
        <v>杨建</v>
      </c>
      <c r="BU310" s="26">
        <f t="shared" si="458"/>
        <v>0</v>
      </c>
      <c r="BV310" s="18">
        <f t="shared" si="411"/>
        <v>7</v>
      </c>
      <c r="BW310" s="18" t="str">
        <f t="shared" si="412"/>
        <v>何光红</v>
      </c>
      <c r="BX310" s="26">
        <f t="shared" si="431"/>
        <v>0</v>
      </c>
      <c r="BY310" s="18" t="str">
        <f t="shared" si="413"/>
        <v>潘勇</v>
      </c>
      <c r="BZ310" s="26">
        <f t="shared" si="432"/>
        <v>0</v>
      </c>
      <c r="CA310" s="18" t="str">
        <f t="shared" si="414"/>
        <v>胡昌燕</v>
      </c>
      <c r="CB310" s="26">
        <f t="shared" si="433"/>
        <v>0</v>
      </c>
      <c r="CC310" s="18" t="str">
        <f t="shared" si="415"/>
        <v>兰阿布</v>
      </c>
      <c r="CD310" s="26">
        <f t="shared" si="434"/>
        <v>0</v>
      </c>
      <c r="CE310" s="18" t="str">
        <f t="shared" si="416"/>
        <v>刘厚江</v>
      </c>
      <c r="CF310" s="26">
        <f t="shared" si="435"/>
        <v>0</v>
      </c>
      <c r="CG310" s="18" t="str">
        <f t="shared" si="417"/>
        <v>杨建</v>
      </c>
      <c r="CH310" s="26">
        <f t="shared" si="436"/>
        <v>0</v>
      </c>
      <c r="CI310" s="18">
        <f t="shared" si="418"/>
        <v>7</v>
      </c>
      <c r="CJ310" s="18" t="str">
        <f t="shared" si="419"/>
        <v>何光红</v>
      </c>
      <c r="CK310" s="26">
        <f t="shared" si="437"/>
        <v>0</v>
      </c>
      <c r="CL310" s="18" t="str">
        <f t="shared" si="420"/>
        <v>潘勇</v>
      </c>
      <c r="CM310" s="26">
        <f t="shared" si="438"/>
        <v>0</v>
      </c>
      <c r="CN310" s="18" t="str">
        <f t="shared" si="421"/>
        <v>胡昌燕</v>
      </c>
      <c r="CO310" s="26">
        <f t="shared" si="439"/>
        <v>0</v>
      </c>
      <c r="CP310" s="18" t="str">
        <f t="shared" si="422"/>
        <v>兰阿布</v>
      </c>
      <c r="CQ310" s="26">
        <f t="shared" si="440"/>
        <v>0</v>
      </c>
      <c r="CR310" s="18" t="str">
        <f t="shared" si="423"/>
        <v>刘厚江</v>
      </c>
      <c r="CS310" s="26">
        <f t="shared" si="441"/>
        <v>0</v>
      </c>
      <c r="CT310" s="18" t="str">
        <f t="shared" si="424"/>
        <v>杨建</v>
      </c>
      <c r="CU310" s="26">
        <f t="shared" si="442"/>
        <v>0</v>
      </c>
    </row>
    <row r="311" spans="1:99" s="2" customFormat="1" ht="15.75">
      <c r="A311" s="42" t="s">
        <v>1027</v>
      </c>
      <c r="B311" s="40" t="s">
        <v>485</v>
      </c>
      <c r="C311" s="59" t="s">
        <v>44</v>
      </c>
      <c r="D311" s="9" t="s">
        <v>8</v>
      </c>
      <c r="E311" s="8" t="str">
        <f t="shared" si="372"/>
        <v/>
      </c>
      <c r="F311" s="9">
        <f t="shared" si="373"/>
        <v>0.2</v>
      </c>
      <c r="G311" s="10" t="str">
        <f t="shared" si="374"/>
        <v/>
      </c>
      <c r="H311" s="10">
        <f t="shared" si="375"/>
        <v>95</v>
      </c>
      <c r="I311" s="10">
        <f t="shared" si="376"/>
        <v>48</v>
      </c>
      <c r="J311" s="10">
        <f t="shared" si="377"/>
        <v>66</v>
      </c>
      <c r="K311" s="16">
        <f t="shared" si="378"/>
        <v>33</v>
      </c>
      <c r="L311" s="10">
        <f t="shared" si="379"/>
        <v>61</v>
      </c>
      <c r="M311" s="10">
        <f t="shared" si="380"/>
        <v>40.5</v>
      </c>
      <c r="N311" s="10">
        <f t="shared" si="381"/>
        <v>344</v>
      </c>
      <c r="O311" s="17" t="str">
        <f t="shared" si="382"/>
        <v/>
      </c>
      <c r="P311" s="18">
        <f>IF($D311="理科",IF(AND($N311&gt;=分数线!$C$2,$H311&gt;=分数线!$D$2),36,IF($H311&gt;=分数线!$D$2,18,0)),IF($D311="文科",IF(AND($N311&gt;=分数线!$C$3,$H311&gt;=分数线!$D$3),36,IF($H311&gt;=分数线!$D$3,18,0))))</f>
        <v>0</v>
      </c>
      <c r="Q311" s="18">
        <f>IF($D311="理科",IF(AND($N311&gt;=分数线!$C$2,I311&gt;=分数线!$E$2),36,IF(I311&gt;=分数线!$E$2,18,0)),IF($D311="文科",IF(AND($N311&gt;=分数线!$C$3,I311&gt;=分数线!$E$3),36,IF(I311&gt;=分数线!$E$3,18,0))))</f>
        <v>0</v>
      </c>
      <c r="R311" s="18">
        <f>IF($D311="理科",IF(AND($N311&gt;=分数线!$C$2,J311&gt;=分数线!$F$2),36,IF(J311&gt;=分数线!$F$2,18,0)),IF($D311="文科",IF(AND($N311&gt;=分数线!$C$3,J311&gt;=分数线!$F$3),36,IF(J311&gt;=分数线!$F$3,18,0))))</f>
        <v>0</v>
      </c>
      <c r="S311" s="18">
        <f>IF($D311="理科",IF(AND($N311&gt;=分数线!$C$2,K311&gt;=分数线!$G$2),36,IF(K311&gt;=分数线!$G$2,18,0)),IF($D311="文科",IF(AND($N311&gt;=分数线!$C$3,K311&gt;=分数线!$G$3),36,IF(K311&gt;=分数线!$G$3,18,0))))</f>
        <v>0</v>
      </c>
      <c r="T311" s="18">
        <f>IF($D311="理科",IF(AND($N311&gt;=分数线!$C$2,L311&gt;=分数线!$H$2),36,IF(L311&gt;=分数线!$H$2,18,0)),IF($D311="文科",IF(AND($N311&gt;=分数线!$C$3,L311&gt;=分数线!$H$3),36,IF(L311&gt;=分数线!$H$3,18,0))))</f>
        <v>18</v>
      </c>
      <c r="U311" s="18">
        <f>IF($D311="理科",IF(AND($N311&gt;=分数线!$C$2,M311&gt;=分数线!$I$2),36,IF(M311&gt;=分数线!$I$2,18,0)),IF($D311="文科",IF(AND($N311&gt;=分数线!$C$3,M311&gt;=分数线!$I$3),36,IF(M311&gt;=分数线!$I$3,18,0))))</f>
        <v>0</v>
      </c>
      <c r="V311" s="18">
        <f t="shared" si="383"/>
        <v>9</v>
      </c>
      <c r="W311" s="18" t="str">
        <f t="shared" si="384"/>
        <v>张玉婷</v>
      </c>
      <c r="X311" s="26">
        <f t="shared" si="425"/>
        <v>0</v>
      </c>
      <c r="Y311" s="18" t="str">
        <f t="shared" si="385"/>
        <v>周军</v>
      </c>
      <c r="Z311" s="26">
        <f t="shared" si="426"/>
        <v>0</v>
      </c>
      <c r="AA311" s="18" t="str">
        <f t="shared" si="386"/>
        <v>程长寿</v>
      </c>
      <c r="AB311" s="26">
        <f t="shared" si="443"/>
        <v>0</v>
      </c>
      <c r="AC311" s="18" t="str">
        <f t="shared" si="387"/>
        <v>王志强</v>
      </c>
      <c r="AD311" s="26">
        <f t="shared" si="444"/>
        <v>0</v>
      </c>
      <c r="AE311" s="18" t="str">
        <f t="shared" si="388"/>
        <v>郑富全</v>
      </c>
      <c r="AF311" s="26">
        <f t="shared" si="445"/>
        <v>1.8</v>
      </c>
      <c r="AG311" s="18" t="str">
        <f t="shared" si="389"/>
        <v>卢祥</v>
      </c>
      <c r="AH311" s="26">
        <f t="shared" si="446"/>
        <v>0</v>
      </c>
      <c r="AI311" s="18" t="str">
        <f t="shared" si="390"/>
        <v>9</v>
      </c>
      <c r="AJ311" s="18" t="str">
        <f t="shared" si="391"/>
        <v>张玉婷</v>
      </c>
      <c r="AK311" s="26">
        <f t="shared" si="427"/>
        <v>0</v>
      </c>
      <c r="AL311" s="18" t="str">
        <f t="shared" si="392"/>
        <v>周军</v>
      </c>
      <c r="AM311" s="26">
        <f t="shared" si="428"/>
        <v>0</v>
      </c>
      <c r="AN311" s="18" t="str">
        <f t="shared" si="393"/>
        <v>程长寿</v>
      </c>
      <c r="AO311" s="26">
        <f t="shared" si="447"/>
        <v>0</v>
      </c>
      <c r="AP311" s="18" t="str">
        <f t="shared" si="394"/>
        <v>王志强</v>
      </c>
      <c r="AQ311" s="26">
        <f t="shared" si="448"/>
        <v>0</v>
      </c>
      <c r="AR311" s="18" t="str">
        <f t="shared" si="395"/>
        <v>郑富全</v>
      </c>
      <c r="AS311" s="26">
        <f t="shared" si="449"/>
        <v>1.8</v>
      </c>
      <c r="AT311" s="18" t="str">
        <f t="shared" si="396"/>
        <v>卢祥</v>
      </c>
      <c r="AU311" s="26">
        <f t="shared" si="450"/>
        <v>0</v>
      </c>
      <c r="AV311" s="18" t="str">
        <f t="shared" si="397"/>
        <v>9</v>
      </c>
      <c r="AW311" s="18" t="str">
        <f t="shared" si="398"/>
        <v>张玉婷</v>
      </c>
      <c r="AX311" s="26">
        <f t="shared" si="429"/>
        <v>0</v>
      </c>
      <c r="AY311" s="18" t="str">
        <f t="shared" si="399"/>
        <v>周军</v>
      </c>
      <c r="AZ311" s="26">
        <f t="shared" si="370"/>
        <v>0</v>
      </c>
      <c r="BA311" s="18" t="str">
        <f t="shared" si="400"/>
        <v>廖云虹</v>
      </c>
      <c r="BB311" s="26">
        <f t="shared" si="451"/>
        <v>0</v>
      </c>
      <c r="BC311" s="18" t="str">
        <f t="shared" si="401"/>
        <v>郑永朝</v>
      </c>
      <c r="BD311" s="26">
        <f t="shared" si="452"/>
        <v>0</v>
      </c>
      <c r="BE311" s="18" t="str">
        <f t="shared" si="402"/>
        <v>郑富全</v>
      </c>
      <c r="BF311" s="26">
        <f t="shared" si="453"/>
        <v>2.7</v>
      </c>
      <c r="BG311" s="18" t="str">
        <f t="shared" si="403"/>
        <v>卢祥</v>
      </c>
      <c r="BH311" s="26">
        <f t="shared" si="454"/>
        <v>0</v>
      </c>
      <c r="BI311" s="18">
        <f t="shared" si="404"/>
        <v>9</v>
      </c>
      <c r="BJ311" s="18" t="str">
        <f t="shared" si="405"/>
        <v>张玉婷</v>
      </c>
      <c r="BK311" s="26">
        <f t="shared" si="430"/>
        <v>0</v>
      </c>
      <c r="BL311" s="18" t="str">
        <f t="shared" si="406"/>
        <v>黄金华</v>
      </c>
      <c r="BM311" s="26">
        <f t="shared" si="371"/>
        <v>0</v>
      </c>
      <c r="BN311" s="18" t="str">
        <f t="shared" si="407"/>
        <v>廖云虹</v>
      </c>
      <c r="BO311" s="26">
        <f t="shared" si="455"/>
        <v>0</v>
      </c>
      <c r="BP311" s="18" t="str">
        <f t="shared" si="408"/>
        <v>王玉强</v>
      </c>
      <c r="BQ311" s="26">
        <f t="shared" si="456"/>
        <v>0</v>
      </c>
      <c r="BR311" s="18" t="str">
        <f t="shared" si="409"/>
        <v>郑富全</v>
      </c>
      <c r="BS311" s="26">
        <f t="shared" si="457"/>
        <v>2.7</v>
      </c>
      <c r="BT311" s="18" t="str">
        <f t="shared" si="410"/>
        <v>卢祥</v>
      </c>
      <c r="BU311" s="26">
        <f t="shared" si="458"/>
        <v>0</v>
      </c>
      <c r="BV311" s="18">
        <f t="shared" si="411"/>
        <v>9</v>
      </c>
      <c r="BW311" s="18" t="str">
        <f t="shared" si="412"/>
        <v>张玉婷</v>
      </c>
      <c r="BX311" s="26">
        <f t="shared" si="431"/>
        <v>0</v>
      </c>
      <c r="BY311" s="18" t="str">
        <f t="shared" si="413"/>
        <v>黄金华</v>
      </c>
      <c r="BZ311" s="26">
        <f t="shared" si="432"/>
        <v>0</v>
      </c>
      <c r="CA311" s="18" t="str">
        <f t="shared" si="414"/>
        <v>廖云虹</v>
      </c>
      <c r="CB311" s="26">
        <f t="shared" si="433"/>
        <v>0</v>
      </c>
      <c r="CC311" s="18" t="str">
        <f t="shared" si="415"/>
        <v>高贵勇</v>
      </c>
      <c r="CD311" s="26">
        <f t="shared" si="434"/>
        <v>0</v>
      </c>
      <c r="CE311" s="18" t="str">
        <f t="shared" si="416"/>
        <v>刘厚江</v>
      </c>
      <c r="CF311" s="26">
        <f t="shared" si="435"/>
        <v>4.5</v>
      </c>
      <c r="CG311" s="18" t="str">
        <f t="shared" si="417"/>
        <v>卢祥</v>
      </c>
      <c r="CH311" s="26">
        <f t="shared" si="436"/>
        <v>0</v>
      </c>
      <c r="CI311" s="18">
        <f t="shared" si="418"/>
        <v>9</v>
      </c>
      <c r="CJ311" s="18" t="str">
        <f t="shared" si="419"/>
        <v>张玉婷</v>
      </c>
      <c r="CK311" s="26">
        <f t="shared" si="437"/>
        <v>0</v>
      </c>
      <c r="CL311" s="18" t="str">
        <f t="shared" si="420"/>
        <v>黄金华</v>
      </c>
      <c r="CM311" s="26">
        <f t="shared" si="438"/>
        <v>0</v>
      </c>
      <c r="CN311" s="18" t="str">
        <f t="shared" si="421"/>
        <v>廖云虹</v>
      </c>
      <c r="CO311" s="26">
        <f t="shared" si="439"/>
        <v>0</v>
      </c>
      <c r="CP311" s="18" t="str">
        <f t="shared" si="422"/>
        <v>高贵勇</v>
      </c>
      <c r="CQ311" s="26">
        <f t="shared" si="440"/>
        <v>0</v>
      </c>
      <c r="CR311" s="18" t="str">
        <f t="shared" si="423"/>
        <v>刘厚江</v>
      </c>
      <c r="CS311" s="26">
        <f t="shared" si="441"/>
        <v>4.5</v>
      </c>
      <c r="CT311" s="18" t="str">
        <f t="shared" si="424"/>
        <v>卢祥</v>
      </c>
      <c r="CU311" s="26">
        <f t="shared" si="442"/>
        <v>0</v>
      </c>
    </row>
    <row r="312" spans="1:99" s="2" customFormat="1" ht="15.75">
      <c r="A312" s="42" t="s">
        <v>1028</v>
      </c>
      <c r="B312" s="40" t="s">
        <v>486</v>
      </c>
      <c r="C312" s="59" t="s">
        <v>44</v>
      </c>
      <c r="D312" s="9" t="s">
        <v>8</v>
      </c>
      <c r="E312" s="8" t="str">
        <f t="shared" si="372"/>
        <v/>
      </c>
      <c r="F312" s="9">
        <f t="shared" si="373"/>
        <v>0.2</v>
      </c>
      <c r="G312" s="10" t="str">
        <f t="shared" si="374"/>
        <v/>
      </c>
      <c r="H312" s="10">
        <f t="shared" si="375"/>
        <v>87</v>
      </c>
      <c r="I312" s="10">
        <f t="shared" si="376"/>
        <v>49</v>
      </c>
      <c r="J312" s="10">
        <f t="shared" si="377"/>
        <v>68</v>
      </c>
      <c r="K312" s="16">
        <f t="shared" si="378"/>
        <v>30</v>
      </c>
      <c r="L312" s="10">
        <f t="shared" si="379"/>
        <v>55.5</v>
      </c>
      <c r="M312" s="10">
        <f t="shared" si="380"/>
        <v>53</v>
      </c>
      <c r="N312" s="10">
        <f t="shared" si="381"/>
        <v>343</v>
      </c>
      <c r="O312" s="17" t="str">
        <f t="shared" si="382"/>
        <v/>
      </c>
      <c r="P312" s="18">
        <f>IF($D312="理科",IF(AND($N312&gt;=分数线!$C$2,$H312&gt;=分数线!$D$2),36,IF($H312&gt;=分数线!$D$2,18,0)),IF($D312="文科",IF(AND($N312&gt;=分数线!$C$3,$H312&gt;=分数线!$D$3),36,IF($H312&gt;=分数线!$D$3,18,0))))</f>
        <v>0</v>
      </c>
      <c r="Q312" s="18">
        <f>IF($D312="理科",IF(AND($N312&gt;=分数线!$C$2,I312&gt;=分数线!$E$2),36,IF(I312&gt;=分数线!$E$2,18,0)),IF($D312="文科",IF(AND($N312&gt;=分数线!$C$3,I312&gt;=分数线!$E$3),36,IF(I312&gt;=分数线!$E$3,18,0))))</f>
        <v>0</v>
      </c>
      <c r="R312" s="18">
        <f>IF($D312="理科",IF(AND($N312&gt;=分数线!$C$2,J312&gt;=分数线!$F$2),36,IF(J312&gt;=分数线!$F$2,18,0)),IF($D312="文科",IF(AND($N312&gt;=分数线!$C$3,J312&gt;=分数线!$F$3),36,IF(J312&gt;=分数线!$F$3,18,0))))</f>
        <v>0</v>
      </c>
      <c r="S312" s="18">
        <f>IF($D312="理科",IF(AND($N312&gt;=分数线!$C$2,K312&gt;=分数线!$G$2),36,IF(K312&gt;=分数线!$G$2,18,0)),IF($D312="文科",IF(AND($N312&gt;=分数线!$C$3,K312&gt;=分数线!$G$3),36,IF(K312&gt;=分数线!$G$3,18,0))))</f>
        <v>0</v>
      </c>
      <c r="T312" s="18">
        <f>IF($D312="理科",IF(AND($N312&gt;=分数线!$C$2,L312&gt;=分数线!$H$2),36,IF(L312&gt;=分数线!$H$2,18,0)),IF($D312="文科",IF(AND($N312&gt;=分数线!$C$3,L312&gt;=分数线!$H$3),36,IF(L312&gt;=分数线!$H$3,18,0))))</f>
        <v>0</v>
      </c>
      <c r="U312" s="18">
        <f>IF($D312="理科",IF(AND($N312&gt;=分数线!$C$2,M312&gt;=分数线!$I$2),36,IF(M312&gt;=分数线!$I$2,18,0)),IF($D312="文科",IF(AND($N312&gt;=分数线!$C$3,M312&gt;=分数线!$I$3),36,IF(M312&gt;=分数线!$I$3,18,0))))</f>
        <v>0</v>
      </c>
      <c r="V312" s="18">
        <f t="shared" si="383"/>
        <v>1</v>
      </c>
      <c r="W312" s="18" t="str">
        <f t="shared" si="384"/>
        <v>叶屏</v>
      </c>
      <c r="X312" s="26">
        <f t="shared" si="425"/>
        <v>0</v>
      </c>
      <c r="Y312" s="18" t="str">
        <f t="shared" si="385"/>
        <v>余玉红</v>
      </c>
      <c r="Z312" s="26">
        <f t="shared" si="426"/>
        <v>0</v>
      </c>
      <c r="AA312" s="18" t="str">
        <f t="shared" si="386"/>
        <v>胡昌燕</v>
      </c>
      <c r="AB312" s="26">
        <f t="shared" si="443"/>
        <v>0</v>
      </c>
      <c r="AC312" s="18" t="str">
        <f t="shared" si="387"/>
        <v>王志强</v>
      </c>
      <c r="AD312" s="26">
        <f t="shared" si="444"/>
        <v>0</v>
      </c>
      <c r="AE312" s="18" t="str">
        <f t="shared" si="388"/>
        <v>叶仁群</v>
      </c>
      <c r="AF312" s="26">
        <f t="shared" si="445"/>
        <v>0</v>
      </c>
      <c r="AG312" s="18" t="str">
        <f t="shared" si="389"/>
        <v>田友米</v>
      </c>
      <c r="AH312" s="26">
        <f t="shared" si="446"/>
        <v>0</v>
      </c>
      <c r="AI312" s="18" t="str">
        <f t="shared" si="390"/>
        <v>8</v>
      </c>
      <c r="AJ312" s="18" t="str">
        <f t="shared" si="391"/>
        <v>向美娟</v>
      </c>
      <c r="AK312" s="26">
        <f t="shared" si="427"/>
        <v>0</v>
      </c>
      <c r="AL312" s="18" t="str">
        <f t="shared" si="392"/>
        <v>胡付松</v>
      </c>
      <c r="AM312" s="26">
        <f t="shared" si="428"/>
        <v>0</v>
      </c>
      <c r="AN312" s="18" t="str">
        <f t="shared" si="393"/>
        <v>聂艳梅</v>
      </c>
      <c r="AO312" s="26">
        <f t="shared" si="447"/>
        <v>0</v>
      </c>
      <c r="AP312" s="18" t="str">
        <f t="shared" si="394"/>
        <v>王志强</v>
      </c>
      <c r="AQ312" s="26">
        <f t="shared" si="448"/>
        <v>0</v>
      </c>
      <c r="AR312" s="18" t="str">
        <f t="shared" si="395"/>
        <v>叶仁群</v>
      </c>
      <c r="AS312" s="26">
        <f t="shared" si="449"/>
        <v>0</v>
      </c>
      <c r="AT312" s="18" t="str">
        <f t="shared" si="396"/>
        <v>田友米</v>
      </c>
      <c r="AU312" s="26">
        <f t="shared" si="450"/>
        <v>0</v>
      </c>
      <c r="AV312" s="18" t="str">
        <f t="shared" si="397"/>
        <v>8</v>
      </c>
      <c r="AW312" s="18" t="str">
        <f t="shared" si="398"/>
        <v>向美娟</v>
      </c>
      <c r="AX312" s="26">
        <f t="shared" si="429"/>
        <v>0</v>
      </c>
      <c r="AY312" s="18" t="str">
        <f t="shared" si="399"/>
        <v>胡付松</v>
      </c>
      <c r="AZ312" s="26">
        <f t="shared" si="370"/>
        <v>0</v>
      </c>
      <c r="BA312" s="18" t="str">
        <f t="shared" si="400"/>
        <v>廖云虹</v>
      </c>
      <c r="BB312" s="26">
        <f t="shared" si="451"/>
        <v>0</v>
      </c>
      <c r="BC312" s="18" t="str">
        <f t="shared" si="401"/>
        <v>王玉强</v>
      </c>
      <c r="BD312" s="26">
        <f t="shared" si="452"/>
        <v>0</v>
      </c>
      <c r="BE312" s="18" t="str">
        <f t="shared" si="402"/>
        <v>叶仁群</v>
      </c>
      <c r="BF312" s="26">
        <f t="shared" si="453"/>
        <v>0</v>
      </c>
      <c r="BG312" s="18" t="str">
        <f t="shared" si="403"/>
        <v>田友米</v>
      </c>
      <c r="BH312" s="26">
        <f t="shared" si="454"/>
        <v>0</v>
      </c>
      <c r="BI312" s="18">
        <f t="shared" si="404"/>
        <v>8</v>
      </c>
      <c r="BJ312" s="18" t="str">
        <f t="shared" si="405"/>
        <v>向美娟</v>
      </c>
      <c r="BK312" s="26">
        <f t="shared" si="430"/>
        <v>0</v>
      </c>
      <c r="BL312" s="18" t="str">
        <f t="shared" si="406"/>
        <v>胡付松</v>
      </c>
      <c r="BM312" s="26">
        <f t="shared" si="371"/>
        <v>0</v>
      </c>
      <c r="BN312" s="18" t="str">
        <f t="shared" si="407"/>
        <v>廖云虹</v>
      </c>
      <c r="BO312" s="26">
        <f t="shared" si="455"/>
        <v>0</v>
      </c>
      <c r="BP312" s="18" t="str">
        <f t="shared" si="408"/>
        <v>王玉强</v>
      </c>
      <c r="BQ312" s="26">
        <f t="shared" si="456"/>
        <v>0</v>
      </c>
      <c r="BR312" s="18" t="str">
        <f t="shared" si="409"/>
        <v>叶仁群</v>
      </c>
      <c r="BS312" s="26">
        <f t="shared" si="457"/>
        <v>0</v>
      </c>
      <c r="BT312" s="18" t="str">
        <f t="shared" si="410"/>
        <v>杨建</v>
      </c>
      <c r="BU312" s="26">
        <f t="shared" si="458"/>
        <v>0</v>
      </c>
      <c r="BV312" s="18">
        <f t="shared" si="411"/>
        <v>8</v>
      </c>
      <c r="BW312" s="18" t="str">
        <f t="shared" si="412"/>
        <v>向美娟</v>
      </c>
      <c r="BX312" s="26">
        <f t="shared" si="431"/>
        <v>0</v>
      </c>
      <c r="BY312" s="18" t="str">
        <f t="shared" si="413"/>
        <v>胡付松</v>
      </c>
      <c r="BZ312" s="26">
        <f t="shared" si="432"/>
        <v>0</v>
      </c>
      <c r="CA312" s="18" t="str">
        <f t="shared" si="414"/>
        <v>廖云虹</v>
      </c>
      <c r="CB312" s="26">
        <f t="shared" si="433"/>
        <v>0</v>
      </c>
      <c r="CC312" s="18" t="str">
        <f t="shared" si="415"/>
        <v>兰阿布</v>
      </c>
      <c r="CD312" s="26">
        <f t="shared" si="434"/>
        <v>0</v>
      </c>
      <c r="CE312" s="18" t="str">
        <f t="shared" si="416"/>
        <v>叶仁群</v>
      </c>
      <c r="CF312" s="26">
        <f t="shared" si="435"/>
        <v>0</v>
      </c>
      <c r="CG312" s="18" t="str">
        <f t="shared" si="417"/>
        <v>杨建</v>
      </c>
      <c r="CH312" s="26">
        <f t="shared" si="436"/>
        <v>0</v>
      </c>
      <c r="CI312" s="18">
        <f t="shared" si="418"/>
        <v>8</v>
      </c>
      <c r="CJ312" s="18" t="str">
        <f t="shared" si="419"/>
        <v>向美娟</v>
      </c>
      <c r="CK312" s="26">
        <f t="shared" si="437"/>
        <v>0</v>
      </c>
      <c r="CL312" s="18" t="str">
        <f t="shared" si="420"/>
        <v>胡付松</v>
      </c>
      <c r="CM312" s="26">
        <f t="shared" si="438"/>
        <v>0</v>
      </c>
      <c r="CN312" s="18" t="str">
        <f t="shared" si="421"/>
        <v>廖云虹</v>
      </c>
      <c r="CO312" s="26">
        <f t="shared" si="439"/>
        <v>0</v>
      </c>
      <c r="CP312" s="18" t="str">
        <f t="shared" si="422"/>
        <v>兰阿布</v>
      </c>
      <c r="CQ312" s="26">
        <f t="shared" si="440"/>
        <v>0</v>
      </c>
      <c r="CR312" s="18" t="str">
        <f t="shared" si="423"/>
        <v>叶仁群</v>
      </c>
      <c r="CS312" s="26">
        <f t="shared" si="441"/>
        <v>0</v>
      </c>
      <c r="CT312" s="18" t="str">
        <f t="shared" si="424"/>
        <v>杨建</v>
      </c>
      <c r="CU312" s="26">
        <f t="shared" si="442"/>
        <v>0</v>
      </c>
    </row>
    <row r="313" spans="1:99" s="2" customFormat="1" ht="15.75">
      <c r="A313" s="42" t="s">
        <v>900</v>
      </c>
      <c r="B313" s="40" t="s">
        <v>487</v>
      </c>
      <c r="C313" s="59" t="s">
        <v>44</v>
      </c>
      <c r="D313" s="9" t="s">
        <v>8</v>
      </c>
      <c r="E313" s="8" t="str">
        <f t="shared" si="372"/>
        <v/>
      </c>
      <c r="F313" s="9" t="str">
        <f t="shared" si="373"/>
        <v/>
      </c>
      <c r="G313" s="10" t="str">
        <f t="shared" si="374"/>
        <v/>
      </c>
      <c r="H313" s="10">
        <f t="shared" si="375"/>
        <v>92</v>
      </c>
      <c r="I313" s="10">
        <f t="shared" si="376"/>
        <v>63</v>
      </c>
      <c r="J313" s="10">
        <f t="shared" si="377"/>
        <v>124</v>
      </c>
      <c r="K313" s="16">
        <f t="shared" si="378"/>
        <v>30</v>
      </c>
      <c r="L313" s="10">
        <f t="shared" si="379"/>
        <v>42</v>
      </c>
      <c r="M313" s="10">
        <f t="shared" si="380"/>
        <v>52</v>
      </c>
      <c r="N313" s="10">
        <f t="shared" si="381"/>
        <v>342</v>
      </c>
      <c r="O313" s="17" t="str">
        <f t="shared" si="382"/>
        <v/>
      </c>
      <c r="P313" s="18">
        <f>IF($D313="理科",IF(AND($N313&gt;=分数线!$C$2,$H313&gt;=分数线!$D$2),36,IF($H313&gt;=分数线!$D$2,18,0)),IF($D313="文科",IF(AND($N313&gt;=分数线!$C$3,$H313&gt;=分数线!$D$3),36,IF($H313&gt;=分数线!$D$3,18,0))))</f>
        <v>0</v>
      </c>
      <c r="Q313" s="18">
        <f>IF($D313="理科",IF(AND($N313&gt;=分数线!$C$2,I313&gt;=分数线!$E$2),36,IF(I313&gt;=分数线!$E$2,18,0)),IF($D313="文科",IF(AND($N313&gt;=分数线!$C$3,I313&gt;=分数线!$E$3),36,IF(I313&gt;=分数线!$E$3,18,0))))</f>
        <v>0</v>
      </c>
      <c r="R313" s="18">
        <f>IF($D313="理科",IF(AND($N313&gt;=分数线!$C$2,J313&gt;=分数线!$F$2),36,IF(J313&gt;=分数线!$F$2,18,0)),IF($D313="文科",IF(AND($N313&gt;=分数线!$C$3,J313&gt;=分数线!$F$3),36,IF(J313&gt;=分数线!$F$3,18,0))))</f>
        <v>18</v>
      </c>
      <c r="S313" s="18">
        <f>IF($D313="理科",IF(AND($N313&gt;=分数线!$C$2,K313&gt;=分数线!$G$2),36,IF(K313&gt;=分数线!$G$2,18,0)),IF($D313="文科",IF(AND($N313&gt;=分数线!$C$3,K313&gt;=分数线!$G$3),36,IF(K313&gt;=分数线!$G$3,18,0))))</f>
        <v>0</v>
      </c>
      <c r="T313" s="18">
        <f>IF($D313="理科",IF(AND($N313&gt;=分数线!$C$2,L313&gt;=分数线!$H$2),36,IF(L313&gt;=分数线!$H$2,18,0)),IF($D313="文科",IF(AND($N313&gt;=分数线!$C$3,L313&gt;=分数线!$H$3),36,IF(L313&gt;=分数线!$H$3,18,0))))</f>
        <v>0</v>
      </c>
      <c r="U313" s="18">
        <f>IF($D313="理科",IF(AND($N313&gt;=分数线!$C$2,M313&gt;=分数线!$I$2),36,IF(M313&gt;=分数线!$I$2,18,0)),IF($D313="文科",IF(AND($N313&gt;=分数线!$C$3,M313&gt;=分数线!$I$3),36,IF(M313&gt;=分数线!$I$3,18,0))))</f>
        <v>0</v>
      </c>
      <c r="V313" s="18">
        <f t="shared" si="383"/>
        <v>7</v>
      </c>
      <c r="W313" s="18" t="str">
        <f t="shared" si="384"/>
        <v>何苗</v>
      </c>
      <c r="X313" s="26">
        <f t="shared" si="425"/>
        <v>0</v>
      </c>
      <c r="Y313" s="18" t="str">
        <f t="shared" si="385"/>
        <v>杨周宇</v>
      </c>
      <c r="Z313" s="26">
        <f t="shared" si="426"/>
        <v>0</v>
      </c>
      <c r="AA313" s="18" t="str">
        <f t="shared" si="386"/>
        <v>胡昌燕</v>
      </c>
      <c r="AB313" s="26">
        <f t="shared" si="443"/>
        <v>1.8</v>
      </c>
      <c r="AC313" s="18" t="e">
        <f t="shared" si="387"/>
        <v>#N/A</v>
      </c>
      <c r="AD313" s="26">
        <f t="shared" si="444"/>
        <v>0</v>
      </c>
      <c r="AE313" s="18" t="e">
        <f t="shared" si="388"/>
        <v>#N/A</v>
      </c>
      <c r="AF313" s="26">
        <f t="shared" si="445"/>
        <v>0</v>
      </c>
      <c r="AG313" s="18" t="e">
        <f t="shared" si="389"/>
        <v>#N/A</v>
      </c>
      <c r="AH313" s="26">
        <f t="shared" si="446"/>
        <v>0</v>
      </c>
      <c r="AI313" s="18" t="e">
        <f t="shared" si="390"/>
        <v>#N/A</v>
      </c>
      <c r="AJ313" s="18" t="e">
        <f t="shared" si="391"/>
        <v>#N/A</v>
      </c>
      <c r="AK313" s="26">
        <f t="shared" si="427"/>
        <v>0</v>
      </c>
      <c r="AL313" s="18" t="e">
        <f t="shared" si="392"/>
        <v>#N/A</v>
      </c>
      <c r="AM313" s="26">
        <f t="shared" si="428"/>
        <v>0</v>
      </c>
      <c r="AN313" s="18" t="e">
        <f t="shared" si="393"/>
        <v>#N/A</v>
      </c>
      <c r="AO313" s="26">
        <f t="shared" si="447"/>
        <v>1.8</v>
      </c>
      <c r="AP313" s="18" t="e">
        <f t="shared" si="394"/>
        <v>#N/A</v>
      </c>
      <c r="AQ313" s="26">
        <f t="shared" si="448"/>
        <v>0</v>
      </c>
      <c r="AR313" s="18" t="e">
        <f t="shared" si="395"/>
        <v>#N/A</v>
      </c>
      <c r="AS313" s="26">
        <f t="shared" si="449"/>
        <v>0</v>
      </c>
      <c r="AT313" s="18" t="e">
        <f t="shared" si="396"/>
        <v>#N/A</v>
      </c>
      <c r="AU313" s="26">
        <f t="shared" si="450"/>
        <v>0</v>
      </c>
      <c r="AV313" s="18" t="str">
        <f t="shared" si="397"/>
        <v>7</v>
      </c>
      <c r="AW313" s="18" t="str">
        <f t="shared" si="398"/>
        <v>何光红</v>
      </c>
      <c r="AX313" s="26">
        <f t="shared" si="429"/>
        <v>0</v>
      </c>
      <c r="AY313" s="18" t="str">
        <f t="shared" si="399"/>
        <v>徐万雄</v>
      </c>
      <c r="AZ313" s="26">
        <f t="shared" si="370"/>
        <v>0</v>
      </c>
      <c r="BA313" s="18" t="str">
        <f t="shared" si="400"/>
        <v>胡昌燕</v>
      </c>
      <c r="BB313" s="26">
        <f t="shared" si="451"/>
        <v>2.7</v>
      </c>
      <c r="BC313" s="18" t="str">
        <f t="shared" si="401"/>
        <v>兰阿布</v>
      </c>
      <c r="BD313" s="26">
        <f t="shared" si="452"/>
        <v>0</v>
      </c>
      <c r="BE313" s="18" t="str">
        <f t="shared" si="402"/>
        <v>刘跃军</v>
      </c>
      <c r="BF313" s="26">
        <f t="shared" si="453"/>
        <v>0</v>
      </c>
      <c r="BG313" s="18" t="str">
        <f t="shared" si="403"/>
        <v>杨建</v>
      </c>
      <c r="BH313" s="26">
        <f t="shared" si="454"/>
        <v>0</v>
      </c>
      <c r="BI313" s="18">
        <f t="shared" si="404"/>
        <v>7</v>
      </c>
      <c r="BJ313" s="18" t="str">
        <f t="shared" si="405"/>
        <v>何光红</v>
      </c>
      <c r="BK313" s="26">
        <f t="shared" si="430"/>
        <v>0</v>
      </c>
      <c r="BL313" s="18" t="str">
        <f t="shared" si="406"/>
        <v>徐万雄</v>
      </c>
      <c r="BM313" s="26">
        <f t="shared" si="371"/>
        <v>0</v>
      </c>
      <c r="BN313" s="18" t="str">
        <f t="shared" si="407"/>
        <v>胡昌燕</v>
      </c>
      <c r="BO313" s="26">
        <f t="shared" si="455"/>
        <v>2.7</v>
      </c>
      <c r="BP313" s="18" t="str">
        <f t="shared" si="408"/>
        <v>兰阿布</v>
      </c>
      <c r="BQ313" s="26">
        <f t="shared" si="456"/>
        <v>0</v>
      </c>
      <c r="BR313" s="18" t="str">
        <f t="shared" si="409"/>
        <v>刘跃军</v>
      </c>
      <c r="BS313" s="26">
        <f t="shared" si="457"/>
        <v>0</v>
      </c>
      <c r="BT313" s="18" t="str">
        <f t="shared" si="410"/>
        <v>杨建</v>
      </c>
      <c r="BU313" s="26">
        <f t="shared" si="458"/>
        <v>0</v>
      </c>
      <c r="BV313" s="18">
        <f t="shared" si="411"/>
        <v>7</v>
      </c>
      <c r="BW313" s="18" t="str">
        <f t="shared" si="412"/>
        <v>何光红</v>
      </c>
      <c r="BX313" s="26">
        <f t="shared" si="431"/>
        <v>0</v>
      </c>
      <c r="BY313" s="18" t="str">
        <f t="shared" si="413"/>
        <v>潘勇</v>
      </c>
      <c r="BZ313" s="26">
        <f t="shared" si="432"/>
        <v>0</v>
      </c>
      <c r="CA313" s="18" t="str">
        <f t="shared" si="414"/>
        <v>胡昌燕</v>
      </c>
      <c r="CB313" s="26">
        <f t="shared" si="433"/>
        <v>4.5</v>
      </c>
      <c r="CC313" s="18" t="str">
        <f t="shared" si="415"/>
        <v>兰阿布</v>
      </c>
      <c r="CD313" s="26">
        <f t="shared" si="434"/>
        <v>0</v>
      </c>
      <c r="CE313" s="18" t="str">
        <f t="shared" si="416"/>
        <v>刘厚江</v>
      </c>
      <c r="CF313" s="26">
        <f t="shared" si="435"/>
        <v>0</v>
      </c>
      <c r="CG313" s="18" t="str">
        <f t="shared" si="417"/>
        <v>杨建</v>
      </c>
      <c r="CH313" s="26">
        <f t="shared" si="436"/>
        <v>0</v>
      </c>
      <c r="CI313" s="18">
        <f t="shared" si="418"/>
        <v>7</v>
      </c>
      <c r="CJ313" s="18" t="str">
        <f t="shared" si="419"/>
        <v>何光红</v>
      </c>
      <c r="CK313" s="26">
        <f t="shared" si="437"/>
        <v>0</v>
      </c>
      <c r="CL313" s="18" t="str">
        <f t="shared" si="420"/>
        <v>潘勇</v>
      </c>
      <c r="CM313" s="26">
        <f t="shared" si="438"/>
        <v>0</v>
      </c>
      <c r="CN313" s="18" t="str">
        <f t="shared" si="421"/>
        <v>胡昌燕</v>
      </c>
      <c r="CO313" s="26">
        <f t="shared" si="439"/>
        <v>4.5</v>
      </c>
      <c r="CP313" s="18" t="str">
        <f t="shared" si="422"/>
        <v>兰阿布</v>
      </c>
      <c r="CQ313" s="26">
        <f t="shared" si="440"/>
        <v>0</v>
      </c>
      <c r="CR313" s="18" t="str">
        <f t="shared" si="423"/>
        <v>刘厚江</v>
      </c>
      <c r="CS313" s="26">
        <f t="shared" si="441"/>
        <v>0</v>
      </c>
      <c r="CT313" s="18" t="str">
        <f t="shared" si="424"/>
        <v>杨建</v>
      </c>
      <c r="CU313" s="26">
        <f t="shared" si="442"/>
        <v>0</v>
      </c>
    </row>
    <row r="314" spans="1:99" s="2" customFormat="1" ht="15.75">
      <c r="A314" s="42" t="s">
        <v>1029</v>
      </c>
      <c r="B314" s="40" t="s">
        <v>488</v>
      </c>
      <c r="C314" s="59" t="s">
        <v>44</v>
      </c>
      <c r="D314" s="9" t="s">
        <v>8</v>
      </c>
      <c r="E314" s="8" t="str">
        <f t="shared" si="372"/>
        <v/>
      </c>
      <c r="F314" s="9" t="str">
        <f t="shared" si="373"/>
        <v/>
      </c>
      <c r="G314" s="10" t="str">
        <f t="shared" si="374"/>
        <v/>
      </c>
      <c r="H314" s="10">
        <f t="shared" si="375"/>
        <v>84</v>
      </c>
      <c r="I314" s="10">
        <f t="shared" si="376"/>
        <v>64</v>
      </c>
      <c r="J314" s="10">
        <f t="shared" si="377"/>
        <v>74</v>
      </c>
      <c r="K314" s="16">
        <f t="shared" si="378"/>
        <v>24.5</v>
      </c>
      <c r="L314" s="10">
        <f t="shared" si="379"/>
        <v>51.5</v>
      </c>
      <c r="M314" s="10">
        <f t="shared" si="380"/>
        <v>24.5</v>
      </c>
      <c r="N314" s="10">
        <f t="shared" si="381"/>
        <v>341</v>
      </c>
      <c r="O314" s="17" t="str">
        <f t="shared" si="382"/>
        <v/>
      </c>
      <c r="P314" s="18">
        <f>IF($D314="理科",IF(AND($N314&gt;=分数线!$C$2,$H314&gt;=分数线!$D$2),36,IF($H314&gt;=分数线!$D$2,18,0)),IF($D314="文科",IF(AND($N314&gt;=分数线!$C$3,$H314&gt;=分数线!$D$3),36,IF($H314&gt;=分数线!$D$3,18,0))))</f>
        <v>0</v>
      </c>
      <c r="Q314" s="18">
        <f>IF($D314="理科",IF(AND($N314&gt;=分数线!$C$2,I314&gt;=分数线!$E$2),36,IF(I314&gt;=分数线!$E$2,18,0)),IF($D314="文科",IF(AND($N314&gt;=分数线!$C$3,I314&gt;=分数线!$E$3),36,IF(I314&gt;=分数线!$E$3,18,0))))</f>
        <v>0</v>
      </c>
      <c r="R314" s="18">
        <f>IF($D314="理科",IF(AND($N314&gt;=分数线!$C$2,J314&gt;=分数线!$F$2),36,IF(J314&gt;=分数线!$F$2,18,0)),IF($D314="文科",IF(AND($N314&gt;=分数线!$C$3,J314&gt;=分数线!$F$3),36,IF(J314&gt;=分数线!$F$3,18,0))))</f>
        <v>0</v>
      </c>
      <c r="S314" s="18">
        <f>IF($D314="理科",IF(AND($N314&gt;=分数线!$C$2,K314&gt;=分数线!$G$2),36,IF(K314&gt;=分数线!$G$2,18,0)),IF($D314="文科",IF(AND($N314&gt;=分数线!$C$3,K314&gt;=分数线!$G$3),36,IF(K314&gt;=分数线!$G$3,18,0))))</f>
        <v>0</v>
      </c>
      <c r="T314" s="18">
        <f>IF($D314="理科",IF(AND($N314&gt;=分数线!$C$2,L314&gt;=分数线!$H$2),36,IF(L314&gt;=分数线!$H$2,18,0)),IF($D314="文科",IF(AND($N314&gt;=分数线!$C$3,L314&gt;=分数线!$H$3),36,IF(L314&gt;=分数线!$H$3,18,0))))</f>
        <v>0</v>
      </c>
      <c r="U314" s="18">
        <f>IF($D314="理科",IF(AND($N314&gt;=分数线!$C$2,M314&gt;=分数线!$I$2),36,IF(M314&gt;=分数线!$I$2,18,0)),IF($D314="文科",IF(AND($N314&gt;=分数线!$C$3,M314&gt;=分数线!$I$3),36,IF(M314&gt;=分数线!$I$3,18,0))))</f>
        <v>0</v>
      </c>
      <c r="V314" s="18">
        <f t="shared" si="383"/>
        <v>6</v>
      </c>
      <c r="W314" s="18" t="str">
        <f t="shared" si="384"/>
        <v>阙丽萍</v>
      </c>
      <c r="X314" s="26">
        <f t="shared" si="425"/>
        <v>0</v>
      </c>
      <c r="Y314" s="18" t="str">
        <f t="shared" si="385"/>
        <v>李希</v>
      </c>
      <c r="Z314" s="26">
        <f t="shared" si="426"/>
        <v>0</v>
      </c>
      <c r="AA314" s="18" t="str">
        <f t="shared" si="386"/>
        <v>达娃央初</v>
      </c>
      <c r="AB314" s="26">
        <f t="shared" si="443"/>
        <v>0</v>
      </c>
      <c r="AC314" s="18" t="str">
        <f t="shared" si="387"/>
        <v>兰阿布</v>
      </c>
      <c r="AD314" s="26">
        <f t="shared" si="444"/>
        <v>0</v>
      </c>
      <c r="AE314" s="18" t="str">
        <f t="shared" si="388"/>
        <v>陈文惠</v>
      </c>
      <c r="AF314" s="26">
        <f t="shared" si="445"/>
        <v>0</v>
      </c>
      <c r="AG314" s="18" t="str">
        <f t="shared" si="389"/>
        <v>卢祥</v>
      </c>
      <c r="AH314" s="26">
        <f t="shared" si="446"/>
        <v>0</v>
      </c>
      <c r="AI314" s="18" t="str">
        <f t="shared" si="390"/>
        <v>6</v>
      </c>
      <c r="AJ314" s="18" t="str">
        <f t="shared" si="391"/>
        <v>阙丽萍</v>
      </c>
      <c r="AK314" s="26">
        <f t="shared" si="427"/>
        <v>0</v>
      </c>
      <c r="AL314" s="18" t="str">
        <f t="shared" si="392"/>
        <v>李希</v>
      </c>
      <c r="AM314" s="26">
        <f t="shared" si="428"/>
        <v>0</v>
      </c>
      <c r="AN314" s="18" t="str">
        <f t="shared" si="393"/>
        <v>达娃央初</v>
      </c>
      <c r="AO314" s="26">
        <f t="shared" si="447"/>
        <v>0</v>
      </c>
      <c r="AP314" s="18" t="str">
        <f t="shared" si="394"/>
        <v>兰阿布</v>
      </c>
      <c r="AQ314" s="26">
        <f t="shared" si="448"/>
        <v>0</v>
      </c>
      <c r="AR314" s="18" t="str">
        <f t="shared" si="395"/>
        <v>陈文惠</v>
      </c>
      <c r="AS314" s="26">
        <f t="shared" si="449"/>
        <v>0</v>
      </c>
      <c r="AT314" s="18" t="str">
        <f t="shared" si="396"/>
        <v>卢祥</v>
      </c>
      <c r="AU314" s="26">
        <f t="shared" si="450"/>
        <v>0</v>
      </c>
      <c r="AV314" s="18" t="str">
        <f t="shared" si="397"/>
        <v>6</v>
      </c>
      <c r="AW314" s="18" t="str">
        <f t="shared" si="398"/>
        <v>阙丽萍</v>
      </c>
      <c r="AX314" s="26">
        <f t="shared" si="429"/>
        <v>0</v>
      </c>
      <c r="AY314" s="18" t="str">
        <f t="shared" si="399"/>
        <v>李希</v>
      </c>
      <c r="AZ314" s="26">
        <f t="shared" si="370"/>
        <v>0</v>
      </c>
      <c r="BA314" s="18" t="str">
        <f t="shared" si="400"/>
        <v>谢斌</v>
      </c>
      <c r="BB314" s="26">
        <f t="shared" si="451"/>
        <v>0</v>
      </c>
      <c r="BC314" s="18" t="str">
        <f t="shared" si="401"/>
        <v>高贵勇</v>
      </c>
      <c r="BD314" s="26">
        <f t="shared" si="452"/>
        <v>0</v>
      </c>
      <c r="BE314" s="18" t="str">
        <f t="shared" si="402"/>
        <v>陈文惠</v>
      </c>
      <c r="BF314" s="26">
        <f t="shared" si="453"/>
        <v>0</v>
      </c>
      <c r="BG314" s="18" t="str">
        <f t="shared" si="403"/>
        <v>卢祥</v>
      </c>
      <c r="BH314" s="26">
        <f t="shared" si="454"/>
        <v>0</v>
      </c>
      <c r="BI314" s="18">
        <f t="shared" si="404"/>
        <v>6</v>
      </c>
      <c r="BJ314" s="18" t="str">
        <f t="shared" si="405"/>
        <v>阙丽萍</v>
      </c>
      <c r="BK314" s="26">
        <f t="shared" si="430"/>
        <v>0</v>
      </c>
      <c r="BL314" s="18" t="str">
        <f t="shared" si="406"/>
        <v>李希</v>
      </c>
      <c r="BM314" s="26">
        <f t="shared" si="371"/>
        <v>0</v>
      </c>
      <c r="BN314" s="18" t="str">
        <f t="shared" si="407"/>
        <v>达娃央初</v>
      </c>
      <c r="BO314" s="26">
        <f t="shared" si="455"/>
        <v>0</v>
      </c>
      <c r="BP314" s="18" t="str">
        <f t="shared" si="408"/>
        <v>高贵勇</v>
      </c>
      <c r="BQ314" s="26">
        <f t="shared" si="456"/>
        <v>0</v>
      </c>
      <c r="BR314" s="18" t="str">
        <f t="shared" si="409"/>
        <v>陈文惠</v>
      </c>
      <c r="BS314" s="26">
        <f t="shared" si="457"/>
        <v>0</v>
      </c>
      <c r="BT314" s="18" t="str">
        <f t="shared" si="410"/>
        <v>卢祥</v>
      </c>
      <c r="BU314" s="26">
        <f t="shared" si="458"/>
        <v>0</v>
      </c>
      <c r="BV314" s="18">
        <f t="shared" si="411"/>
        <v>6</v>
      </c>
      <c r="BW314" s="18" t="str">
        <f t="shared" si="412"/>
        <v>阙丽萍</v>
      </c>
      <c r="BX314" s="26">
        <f t="shared" si="431"/>
        <v>0</v>
      </c>
      <c r="BY314" s="18" t="str">
        <f t="shared" si="413"/>
        <v>李希</v>
      </c>
      <c r="BZ314" s="26">
        <f t="shared" si="432"/>
        <v>0</v>
      </c>
      <c r="CA314" s="18" t="str">
        <f t="shared" si="414"/>
        <v>兰卡布尺</v>
      </c>
      <c r="CB314" s="26">
        <f t="shared" si="433"/>
        <v>0</v>
      </c>
      <c r="CC314" s="18" t="str">
        <f t="shared" si="415"/>
        <v>高贵勇</v>
      </c>
      <c r="CD314" s="26">
        <f t="shared" si="434"/>
        <v>0</v>
      </c>
      <c r="CE314" s="18" t="str">
        <f t="shared" si="416"/>
        <v>陈文惠</v>
      </c>
      <c r="CF314" s="26">
        <f t="shared" si="435"/>
        <v>0</v>
      </c>
      <c r="CG314" s="18" t="str">
        <f t="shared" si="417"/>
        <v>杨建</v>
      </c>
      <c r="CH314" s="26">
        <f t="shared" si="436"/>
        <v>0</v>
      </c>
      <c r="CI314" s="18">
        <f t="shared" si="418"/>
        <v>6</v>
      </c>
      <c r="CJ314" s="18" t="str">
        <f t="shared" si="419"/>
        <v>阙丽萍</v>
      </c>
      <c r="CK314" s="26">
        <f t="shared" si="437"/>
        <v>0</v>
      </c>
      <c r="CL314" s="18" t="str">
        <f t="shared" si="420"/>
        <v>李希</v>
      </c>
      <c r="CM314" s="26">
        <f t="shared" si="438"/>
        <v>0</v>
      </c>
      <c r="CN314" s="18" t="str">
        <f t="shared" si="421"/>
        <v>兰卡布尺</v>
      </c>
      <c r="CO314" s="26">
        <f t="shared" si="439"/>
        <v>0</v>
      </c>
      <c r="CP314" s="18" t="str">
        <f t="shared" si="422"/>
        <v>高贵勇</v>
      </c>
      <c r="CQ314" s="26">
        <f t="shared" si="440"/>
        <v>0</v>
      </c>
      <c r="CR314" s="18" t="str">
        <f t="shared" si="423"/>
        <v>杨建</v>
      </c>
      <c r="CS314" s="26">
        <f t="shared" si="441"/>
        <v>0</v>
      </c>
      <c r="CT314" s="18" t="str">
        <f t="shared" si="424"/>
        <v>杨建</v>
      </c>
      <c r="CU314" s="26">
        <f t="shared" si="442"/>
        <v>0</v>
      </c>
    </row>
    <row r="315" spans="1:99" s="2" customFormat="1" ht="15.75">
      <c r="A315" s="42" t="s">
        <v>146</v>
      </c>
      <c r="B315" s="40" t="s">
        <v>489</v>
      </c>
      <c r="C315" s="59" t="s">
        <v>44</v>
      </c>
      <c r="D315" s="9" t="s">
        <v>8</v>
      </c>
      <c r="E315" s="8" t="str">
        <f t="shared" si="372"/>
        <v/>
      </c>
      <c r="F315" s="9" t="str">
        <f t="shared" si="373"/>
        <v/>
      </c>
      <c r="G315" s="10" t="str">
        <f t="shared" si="374"/>
        <v/>
      </c>
      <c r="H315" s="10">
        <f t="shared" si="375"/>
        <v>100</v>
      </c>
      <c r="I315" s="10">
        <f t="shared" si="376"/>
        <v>56</v>
      </c>
      <c r="J315" s="10">
        <f t="shared" si="377"/>
        <v>48</v>
      </c>
      <c r="K315" s="16">
        <f t="shared" si="378"/>
        <v>28.5</v>
      </c>
      <c r="L315" s="10">
        <f t="shared" si="379"/>
        <v>53</v>
      </c>
      <c r="M315" s="10">
        <f t="shared" si="380"/>
        <v>53.5</v>
      </c>
      <c r="N315" s="10">
        <f t="shared" si="381"/>
        <v>339</v>
      </c>
      <c r="O315" s="17" t="str">
        <f t="shared" si="382"/>
        <v/>
      </c>
      <c r="P315" s="18">
        <f>IF($D315="理科",IF(AND($N315&gt;=分数线!$C$2,$H315&gt;=分数线!$D$2),36,IF($H315&gt;=分数线!$D$2,18,0)),IF($D315="文科",IF(AND($N315&gt;=分数线!$C$3,$H315&gt;=分数线!$D$3),36,IF($H315&gt;=分数线!$D$3,18,0))))</f>
        <v>0</v>
      </c>
      <c r="Q315" s="18">
        <f>IF($D315="理科",IF(AND($N315&gt;=分数线!$C$2,I315&gt;=分数线!$E$2),36,IF(I315&gt;=分数线!$E$2,18,0)),IF($D315="文科",IF(AND($N315&gt;=分数线!$C$3,I315&gt;=分数线!$E$3),36,IF(I315&gt;=分数线!$E$3,18,0))))</f>
        <v>0</v>
      </c>
      <c r="R315" s="18">
        <f>IF($D315="理科",IF(AND($N315&gt;=分数线!$C$2,J315&gt;=分数线!$F$2),36,IF(J315&gt;=分数线!$F$2,18,0)),IF($D315="文科",IF(AND($N315&gt;=分数线!$C$3,J315&gt;=分数线!$F$3),36,IF(J315&gt;=分数线!$F$3,18,0))))</f>
        <v>0</v>
      </c>
      <c r="S315" s="18">
        <f>IF($D315="理科",IF(AND($N315&gt;=分数线!$C$2,K315&gt;=分数线!$G$2),36,IF(K315&gt;=分数线!$G$2,18,0)),IF($D315="文科",IF(AND($N315&gt;=分数线!$C$3,K315&gt;=分数线!$G$3),36,IF(K315&gt;=分数线!$G$3,18,0))))</f>
        <v>0</v>
      </c>
      <c r="T315" s="18">
        <f>IF($D315="理科",IF(AND($N315&gt;=分数线!$C$2,L315&gt;=分数线!$H$2),36,IF(L315&gt;=分数线!$H$2,18,0)),IF($D315="文科",IF(AND($N315&gt;=分数线!$C$3,L315&gt;=分数线!$H$3),36,IF(L315&gt;=分数线!$H$3,18,0))))</f>
        <v>0</v>
      </c>
      <c r="U315" s="18">
        <f>IF($D315="理科",IF(AND($N315&gt;=分数线!$C$2,M315&gt;=分数线!$I$2),36,IF(M315&gt;=分数线!$I$2,18,0)),IF($D315="文科",IF(AND($N315&gt;=分数线!$C$3,M315&gt;=分数线!$I$3),36,IF(M315&gt;=分数线!$I$3,18,0))))</f>
        <v>0</v>
      </c>
      <c r="V315" s="18">
        <f t="shared" si="383"/>
        <v>7</v>
      </c>
      <c r="W315" s="18" t="str">
        <f t="shared" si="384"/>
        <v>何苗</v>
      </c>
      <c r="X315" s="26">
        <f t="shared" si="425"/>
        <v>0</v>
      </c>
      <c r="Y315" s="18" t="str">
        <f t="shared" si="385"/>
        <v>杨周宇</v>
      </c>
      <c r="Z315" s="26">
        <f t="shared" si="426"/>
        <v>0</v>
      </c>
      <c r="AA315" s="18" t="str">
        <f t="shared" si="386"/>
        <v>胡昌燕</v>
      </c>
      <c r="AB315" s="26">
        <f t="shared" si="443"/>
        <v>0</v>
      </c>
      <c r="AC315" s="18" t="e">
        <f t="shared" si="387"/>
        <v>#N/A</v>
      </c>
      <c r="AD315" s="26">
        <f t="shared" si="444"/>
        <v>0</v>
      </c>
      <c r="AE315" s="18" t="e">
        <f t="shared" si="388"/>
        <v>#N/A</v>
      </c>
      <c r="AF315" s="26">
        <f t="shared" si="445"/>
        <v>0</v>
      </c>
      <c r="AG315" s="18" t="e">
        <f t="shared" si="389"/>
        <v>#N/A</v>
      </c>
      <c r="AH315" s="26">
        <f t="shared" si="446"/>
        <v>0</v>
      </c>
      <c r="AI315" s="18" t="e">
        <f t="shared" si="390"/>
        <v>#N/A</v>
      </c>
      <c r="AJ315" s="18" t="e">
        <f t="shared" si="391"/>
        <v>#N/A</v>
      </c>
      <c r="AK315" s="26">
        <f t="shared" si="427"/>
        <v>0</v>
      </c>
      <c r="AL315" s="18" t="e">
        <f t="shared" si="392"/>
        <v>#N/A</v>
      </c>
      <c r="AM315" s="26">
        <f t="shared" si="428"/>
        <v>0</v>
      </c>
      <c r="AN315" s="18" t="e">
        <f t="shared" si="393"/>
        <v>#N/A</v>
      </c>
      <c r="AO315" s="26">
        <f t="shared" si="447"/>
        <v>0</v>
      </c>
      <c r="AP315" s="18" t="e">
        <f t="shared" si="394"/>
        <v>#N/A</v>
      </c>
      <c r="AQ315" s="26">
        <f t="shared" si="448"/>
        <v>0</v>
      </c>
      <c r="AR315" s="18" t="e">
        <f t="shared" si="395"/>
        <v>#N/A</v>
      </c>
      <c r="AS315" s="26">
        <f t="shared" si="449"/>
        <v>0</v>
      </c>
      <c r="AT315" s="18" t="e">
        <f t="shared" si="396"/>
        <v>#N/A</v>
      </c>
      <c r="AU315" s="26">
        <f t="shared" si="450"/>
        <v>0</v>
      </c>
      <c r="AV315" s="18" t="str">
        <f t="shared" si="397"/>
        <v>7</v>
      </c>
      <c r="AW315" s="18" t="str">
        <f t="shared" si="398"/>
        <v>何光红</v>
      </c>
      <c r="AX315" s="26">
        <f t="shared" si="429"/>
        <v>0</v>
      </c>
      <c r="AY315" s="18" t="str">
        <f t="shared" si="399"/>
        <v>徐万雄</v>
      </c>
      <c r="AZ315" s="26">
        <f t="shared" si="370"/>
        <v>0</v>
      </c>
      <c r="BA315" s="18" t="str">
        <f t="shared" si="400"/>
        <v>胡昌燕</v>
      </c>
      <c r="BB315" s="26">
        <f t="shared" si="451"/>
        <v>0</v>
      </c>
      <c r="BC315" s="18" t="str">
        <f t="shared" si="401"/>
        <v>兰阿布</v>
      </c>
      <c r="BD315" s="26">
        <f t="shared" si="452"/>
        <v>0</v>
      </c>
      <c r="BE315" s="18" t="str">
        <f t="shared" si="402"/>
        <v>刘跃军</v>
      </c>
      <c r="BF315" s="26">
        <f t="shared" si="453"/>
        <v>0</v>
      </c>
      <c r="BG315" s="18" t="str">
        <f t="shared" si="403"/>
        <v>杨建</v>
      </c>
      <c r="BH315" s="26">
        <f t="shared" si="454"/>
        <v>0</v>
      </c>
      <c r="BI315" s="18">
        <f t="shared" si="404"/>
        <v>7</v>
      </c>
      <c r="BJ315" s="18" t="str">
        <f t="shared" si="405"/>
        <v>何光红</v>
      </c>
      <c r="BK315" s="26">
        <f t="shared" si="430"/>
        <v>0</v>
      </c>
      <c r="BL315" s="18" t="str">
        <f t="shared" si="406"/>
        <v>徐万雄</v>
      </c>
      <c r="BM315" s="26">
        <f t="shared" si="371"/>
        <v>0</v>
      </c>
      <c r="BN315" s="18" t="str">
        <f t="shared" si="407"/>
        <v>胡昌燕</v>
      </c>
      <c r="BO315" s="26">
        <f t="shared" si="455"/>
        <v>0</v>
      </c>
      <c r="BP315" s="18" t="str">
        <f t="shared" si="408"/>
        <v>兰阿布</v>
      </c>
      <c r="BQ315" s="26">
        <f t="shared" si="456"/>
        <v>0</v>
      </c>
      <c r="BR315" s="18" t="str">
        <f t="shared" si="409"/>
        <v>刘跃军</v>
      </c>
      <c r="BS315" s="26">
        <f t="shared" si="457"/>
        <v>0</v>
      </c>
      <c r="BT315" s="18" t="str">
        <f t="shared" si="410"/>
        <v>杨建</v>
      </c>
      <c r="BU315" s="26">
        <f t="shared" si="458"/>
        <v>0</v>
      </c>
      <c r="BV315" s="18">
        <f t="shared" si="411"/>
        <v>7</v>
      </c>
      <c r="BW315" s="18" t="str">
        <f t="shared" si="412"/>
        <v>何光红</v>
      </c>
      <c r="BX315" s="26">
        <f t="shared" si="431"/>
        <v>0</v>
      </c>
      <c r="BY315" s="18" t="str">
        <f t="shared" si="413"/>
        <v>潘勇</v>
      </c>
      <c r="BZ315" s="26">
        <f t="shared" si="432"/>
        <v>0</v>
      </c>
      <c r="CA315" s="18" t="str">
        <f t="shared" si="414"/>
        <v>胡昌燕</v>
      </c>
      <c r="CB315" s="26">
        <f t="shared" si="433"/>
        <v>0</v>
      </c>
      <c r="CC315" s="18" t="str">
        <f t="shared" si="415"/>
        <v>兰阿布</v>
      </c>
      <c r="CD315" s="26">
        <f t="shared" si="434"/>
        <v>0</v>
      </c>
      <c r="CE315" s="18" t="str">
        <f t="shared" si="416"/>
        <v>刘厚江</v>
      </c>
      <c r="CF315" s="26">
        <f t="shared" si="435"/>
        <v>0</v>
      </c>
      <c r="CG315" s="18" t="str">
        <f t="shared" si="417"/>
        <v>杨建</v>
      </c>
      <c r="CH315" s="26">
        <f t="shared" si="436"/>
        <v>0</v>
      </c>
      <c r="CI315" s="18">
        <f t="shared" si="418"/>
        <v>7</v>
      </c>
      <c r="CJ315" s="18" t="str">
        <f t="shared" si="419"/>
        <v>何光红</v>
      </c>
      <c r="CK315" s="26">
        <f t="shared" si="437"/>
        <v>0</v>
      </c>
      <c r="CL315" s="18" t="str">
        <f t="shared" si="420"/>
        <v>潘勇</v>
      </c>
      <c r="CM315" s="26">
        <f t="shared" si="438"/>
        <v>0</v>
      </c>
      <c r="CN315" s="18" t="str">
        <f t="shared" si="421"/>
        <v>胡昌燕</v>
      </c>
      <c r="CO315" s="26">
        <f t="shared" si="439"/>
        <v>0</v>
      </c>
      <c r="CP315" s="18" t="str">
        <f t="shared" si="422"/>
        <v>兰阿布</v>
      </c>
      <c r="CQ315" s="26">
        <f t="shared" si="440"/>
        <v>0</v>
      </c>
      <c r="CR315" s="18" t="str">
        <f t="shared" si="423"/>
        <v>刘厚江</v>
      </c>
      <c r="CS315" s="26">
        <f t="shared" si="441"/>
        <v>0</v>
      </c>
      <c r="CT315" s="18" t="str">
        <f t="shared" si="424"/>
        <v>杨建</v>
      </c>
      <c r="CU315" s="26">
        <f t="shared" si="442"/>
        <v>0</v>
      </c>
    </row>
    <row r="316" spans="1:99" s="2" customFormat="1" ht="15.75">
      <c r="A316" s="42" t="s">
        <v>1030</v>
      </c>
      <c r="B316" s="40" t="s">
        <v>490</v>
      </c>
      <c r="C316" s="59" t="s">
        <v>44</v>
      </c>
      <c r="D316" s="9" t="s">
        <v>8</v>
      </c>
      <c r="E316" s="8" t="str">
        <f t="shared" si="372"/>
        <v/>
      </c>
      <c r="F316" s="9" t="str">
        <f t="shared" si="373"/>
        <v/>
      </c>
      <c r="G316" s="10" t="str">
        <f t="shared" si="374"/>
        <v/>
      </c>
      <c r="H316" s="10">
        <f t="shared" si="375"/>
        <v>102</v>
      </c>
      <c r="I316" s="10">
        <f t="shared" si="376"/>
        <v>59</v>
      </c>
      <c r="J316" s="10">
        <f t="shared" si="377"/>
        <v>72</v>
      </c>
      <c r="K316" s="16">
        <f t="shared" si="378"/>
        <v>21</v>
      </c>
      <c r="L316" s="10">
        <f t="shared" si="379"/>
        <v>31</v>
      </c>
      <c r="M316" s="10">
        <f t="shared" si="380"/>
        <v>52</v>
      </c>
      <c r="N316" s="10">
        <f t="shared" si="381"/>
        <v>338</v>
      </c>
      <c r="O316" s="17" t="str">
        <f t="shared" si="382"/>
        <v/>
      </c>
      <c r="P316" s="18">
        <f>IF($D316="理科",IF(AND($N316&gt;=分数线!$C$2,$H316&gt;=分数线!$D$2),36,IF($H316&gt;=分数线!$D$2,18,0)),IF($D316="文科",IF(AND($N316&gt;=分数线!$C$3,$H316&gt;=分数线!$D$3),36,IF($H316&gt;=分数线!$D$3,18,0))))</f>
        <v>0</v>
      </c>
      <c r="Q316" s="18">
        <f>IF($D316="理科",IF(AND($N316&gt;=分数线!$C$2,I316&gt;=分数线!$E$2),36,IF(I316&gt;=分数线!$E$2,18,0)),IF($D316="文科",IF(AND($N316&gt;=分数线!$C$3,I316&gt;=分数线!$E$3),36,IF(I316&gt;=分数线!$E$3,18,0))))</f>
        <v>0</v>
      </c>
      <c r="R316" s="18">
        <f>IF($D316="理科",IF(AND($N316&gt;=分数线!$C$2,J316&gt;=分数线!$F$2),36,IF(J316&gt;=分数线!$F$2,18,0)),IF($D316="文科",IF(AND($N316&gt;=分数线!$C$3,J316&gt;=分数线!$F$3),36,IF(J316&gt;=分数线!$F$3,18,0))))</f>
        <v>0</v>
      </c>
      <c r="S316" s="18">
        <f>IF($D316="理科",IF(AND($N316&gt;=分数线!$C$2,K316&gt;=分数线!$G$2),36,IF(K316&gt;=分数线!$G$2,18,0)),IF($D316="文科",IF(AND($N316&gt;=分数线!$C$3,K316&gt;=分数线!$G$3),36,IF(K316&gt;=分数线!$G$3,18,0))))</f>
        <v>0</v>
      </c>
      <c r="T316" s="18">
        <f>IF($D316="理科",IF(AND($N316&gt;=分数线!$C$2,L316&gt;=分数线!$H$2),36,IF(L316&gt;=分数线!$H$2,18,0)),IF($D316="文科",IF(AND($N316&gt;=分数线!$C$3,L316&gt;=分数线!$H$3),36,IF(L316&gt;=分数线!$H$3,18,0))))</f>
        <v>0</v>
      </c>
      <c r="U316" s="18">
        <f>IF($D316="理科",IF(AND($N316&gt;=分数线!$C$2,M316&gt;=分数线!$I$2),36,IF(M316&gt;=分数线!$I$2,18,0)),IF($D316="文科",IF(AND($N316&gt;=分数线!$C$3,M316&gt;=分数线!$I$3),36,IF(M316&gt;=分数线!$I$3,18,0))))</f>
        <v>0</v>
      </c>
      <c r="V316" s="18">
        <f t="shared" si="383"/>
        <v>1</v>
      </c>
      <c r="W316" s="18" t="str">
        <f t="shared" si="384"/>
        <v>叶屏</v>
      </c>
      <c r="X316" s="26">
        <f t="shared" si="425"/>
        <v>0</v>
      </c>
      <c r="Y316" s="18" t="str">
        <f t="shared" si="385"/>
        <v>余玉红</v>
      </c>
      <c r="Z316" s="26">
        <f t="shared" si="426"/>
        <v>0</v>
      </c>
      <c r="AA316" s="18" t="str">
        <f t="shared" si="386"/>
        <v>胡昌燕</v>
      </c>
      <c r="AB316" s="26">
        <f t="shared" si="443"/>
        <v>0</v>
      </c>
      <c r="AC316" s="18" t="str">
        <f t="shared" si="387"/>
        <v>王志强</v>
      </c>
      <c r="AD316" s="26">
        <f t="shared" si="444"/>
        <v>0</v>
      </c>
      <c r="AE316" s="18" t="str">
        <f t="shared" si="388"/>
        <v>叶仁群</v>
      </c>
      <c r="AF316" s="26">
        <f t="shared" si="445"/>
        <v>0</v>
      </c>
      <c r="AG316" s="18" t="str">
        <f t="shared" si="389"/>
        <v>田友米</v>
      </c>
      <c r="AH316" s="26">
        <f t="shared" si="446"/>
        <v>0</v>
      </c>
      <c r="AI316" s="18" t="str">
        <f t="shared" si="390"/>
        <v>8</v>
      </c>
      <c r="AJ316" s="18" t="str">
        <f t="shared" si="391"/>
        <v>向美娟</v>
      </c>
      <c r="AK316" s="26">
        <f t="shared" si="427"/>
        <v>0</v>
      </c>
      <c r="AL316" s="18" t="str">
        <f t="shared" si="392"/>
        <v>胡付松</v>
      </c>
      <c r="AM316" s="26">
        <f t="shared" si="428"/>
        <v>0</v>
      </c>
      <c r="AN316" s="18" t="str">
        <f t="shared" si="393"/>
        <v>聂艳梅</v>
      </c>
      <c r="AO316" s="26">
        <f t="shared" si="447"/>
        <v>0</v>
      </c>
      <c r="AP316" s="18" t="str">
        <f t="shared" si="394"/>
        <v>王志强</v>
      </c>
      <c r="AQ316" s="26">
        <f t="shared" si="448"/>
        <v>0</v>
      </c>
      <c r="AR316" s="18" t="str">
        <f t="shared" si="395"/>
        <v>叶仁群</v>
      </c>
      <c r="AS316" s="26">
        <f t="shared" si="449"/>
        <v>0</v>
      </c>
      <c r="AT316" s="18" t="str">
        <f t="shared" si="396"/>
        <v>田友米</v>
      </c>
      <c r="AU316" s="26">
        <f t="shared" si="450"/>
        <v>0</v>
      </c>
      <c r="AV316" s="18" t="str">
        <f t="shared" si="397"/>
        <v>8</v>
      </c>
      <c r="AW316" s="18" t="str">
        <f t="shared" si="398"/>
        <v>向美娟</v>
      </c>
      <c r="AX316" s="26">
        <f t="shared" si="429"/>
        <v>0</v>
      </c>
      <c r="AY316" s="18" t="str">
        <f t="shared" si="399"/>
        <v>胡付松</v>
      </c>
      <c r="AZ316" s="26">
        <f t="shared" si="370"/>
        <v>0</v>
      </c>
      <c r="BA316" s="18" t="str">
        <f t="shared" si="400"/>
        <v>廖云虹</v>
      </c>
      <c r="BB316" s="26">
        <f t="shared" si="451"/>
        <v>0</v>
      </c>
      <c r="BC316" s="18" t="str">
        <f t="shared" si="401"/>
        <v>王玉强</v>
      </c>
      <c r="BD316" s="26">
        <f t="shared" si="452"/>
        <v>0</v>
      </c>
      <c r="BE316" s="18" t="str">
        <f t="shared" si="402"/>
        <v>叶仁群</v>
      </c>
      <c r="BF316" s="26">
        <f t="shared" si="453"/>
        <v>0</v>
      </c>
      <c r="BG316" s="18" t="str">
        <f t="shared" si="403"/>
        <v>田友米</v>
      </c>
      <c r="BH316" s="26">
        <f t="shared" si="454"/>
        <v>0</v>
      </c>
      <c r="BI316" s="18">
        <f t="shared" si="404"/>
        <v>8</v>
      </c>
      <c r="BJ316" s="18" t="str">
        <f t="shared" si="405"/>
        <v>向美娟</v>
      </c>
      <c r="BK316" s="26">
        <f t="shared" si="430"/>
        <v>0</v>
      </c>
      <c r="BL316" s="18" t="str">
        <f t="shared" si="406"/>
        <v>胡付松</v>
      </c>
      <c r="BM316" s="26">
        <f t="shared" si="371"/>
        <v>0</v>
      </c>
      <c r="BN316" s="18" t="str">
        <f t="shared" si="407"/>
        <v>廖云虹</v>
      </c>
      <c r="BO316" s="26">
        <f t="shared" si="455"/>
        <v>0</v>
      </c>
      <c r="BP316" s="18" t="str">
        <f t="shared" si="408"/>
        <v>王玉强</v>
      </c>
      <c r="BQ316" s="26">
        <f t="shared" si="456"/>
        <v>0</v>
      </c>
      <c r="BR316" s="18" t="str">
        <f t="shared" si="409"/>
        <v>叶仁群</v>
      </c>
      <c r="BS316" s="26">
        <f t="shared" si="457"/>
        <v>0</v>
      </c>
      <c r="BT316" s="18" t="str">
        <f t="shared" si="410"/>
        <v>杨建</v>
      </c>
      <c r="BU316" s="26">
        <f t="shared" si="458"/>
        <v>0</v>
      </c>
      <c r="BV316" s="18">
        <f t="shared" si="411"/>
        <v>8</v>
      </c>
      <c r="BW316" s="18" t="str">
        <f t="shared" si="412"/>
        <v>向美娟</v>
      </c>
      <c r="BX316" s="26">
        <f t="shared" si="431"/>
        <v>0</v>
      </c>
      <c r="BY316" s="18" t="str">
        <f t="shared" si="413"/>
        <v>胡付松</v>
      </c>
      <c r="BZ316" s="26">
        <f t="shared" si="432"/>
        <v>0</v>
      </c>
      <c r="CA316" s="18" t="str">
        <f t="shared" si="414"/>
        <v>廖云虹</v>
      </c>
      <c r="CB316" s="26">
        <f t="shared" si="433"/>
        <v>0</v>
      </c>
      <c r="CC316" s="18" t="str">
        <f t="shared" si="415"/>
        <v>兰阿布</v>
      </c>
      <c r="CD316" s="26">
        <f t="shared" si="434"/>
        <v>0</v>
      </c>
      <c r="CE316" s="18" t="str">
        <f t="shared" si="416"/>
        <v>叶仁群</v>
      </c>
      <c r="CF316" s="26">
        <f t="shared" si="435"/>
        <v>0</v>
      </c>
      <c r="CG316" s="18" t="str">
        <f t="shared" si="417"/>
        <v>杨建</v>
      </c>
      <c r="CH316" s="26">
        <f t="shared" si="436"/>
        <v>0</v>
      </c>
      <c r="CI316" s="18">
        <f t="shared" si="418"/>
        <v>8</v>
      </c>
      <c r="CJ316" s="18" t="str">
        <f t="shared" si="419"/>
        <v>向美娟</v>
      </c>
      <c r="CK316" s="26">
        <f t="shared" si="437"/>
        <v>0</v>
      </c>
      <c r="CL316" s="18" t="str">
        <f t="shared" si="420"/>
        <v>胡付松</v>
      </c>
      <c r="CM316" s="26">
        <f t="shared" si="438"/>
        <v>0</v>
      </c>
      <c r="CN316" s="18" t="str">
        <f t="shared" si="421"/>
        <v>廖云虹</v>
      </c>
      <c r="CO316" s="26">
        <f t="shared" si="439"/>
        <v>0</v>
      </c>
      <c r="CP316" s="18" t="str">
        <f t="shared" si="422"/>
        <v>兰阿布</v>
      </c>
      <c r="CQ316" s="26">
        <f t="shared" si="440"/>
        <v>0</v>
      </c>
      <c r="CR316" s="18" t="str">
        <f t="shared" si="423"/>
        <v>叶仁群</v>
      </c>
      <c r="CS316" s="26">
        <f t="shared" si="441"/>
        <v>0</v>
      </c>
      <c r="CT316" s="18" t="str">
        <f t="shared" si="424"/>
        <v>杨建</v>
      </c>
      <c r="CU316" s="26">
        <f t="shared" si="442"/>
        <v>0</v>
      </c>
    </row>
    <row r="317" spans="1:99" s="2" customFormat="1" ht="15.75">
      <c r="A317" s="42" t="s">
        <v>1031</v>
      </c>
      <c r="B317" s="40" t="s">
        <v>491</v>
      </c>
      <c r="C317" s="59" t="s">
        <v>44</v>
      </c>
      <c r="D317" s="9" t="s">
        <v>8</v>
      </c>
      <c r="E317" s="8" t="str">
        <f t="shared" si="372"/>
        <v/>
      </c>
      <c r="F317" s="9" t="str">
        <f t="shared" si="373"/>
        <v/>
      </c>
      <c r="G317" s="10" t="str">
        <f t="shared" si="374"/>
        <v/>
      </c>
      <c r="H317" s="10">
        <f t="shared" si="375"/>
        <v>83</v>
      </c>
      <c r="I317" s="10">
        <f t="shared" si="376"/>
        <v>51</v>
      </c>
      <c r="J317" s="10">
        <f t="shared" si="377"/>
        <v>83</v>
      </c>
      <c r="K317" s="16">
        <f t="shared" si="378"/>
        <v>26.5</v>
      </c>
      <c r="L317" s="10">
        <f t="shared" si="379"/>
        <v>48</v>
      </c>
      <c r="M317" s="10">
        <f t="shared" si="380"/>
        <v>44</v>
      </c>
      <c r="N317" s="10">
        <f t="shared" si="381"/>
        <v>336</v>
      </c>
      <c r="O317" s="17" t="str">
        <f t="shared" si="382"/>
        <v/>
      </c>
      <c r="P317" s="18">
        <f>IF($D317="理科",IF(AND($N317&gt;=分数线!$C$2,$H317&gt;=分数线!$D$2),36,IF($H317&gt;=分数线!$D$2,18,0)),IF($D317="文科",IF(AND($N317&gt;=分数线!$C$3,$H317&gt;=分数线!$D$3),36,IF($H317&gt;=分数线!$D$3,18,0))))</f>
        <v>0</v>
      </c>
      <c r="Q317" s="18">
        <f>IF($D317="理科",IF(AND($N317&gt;=分数线!$C$2,I317&gt;=分数线!$E$2),36,IF(I317&gt;=分数线!$E$2,18,0)),IF($D317="文科",IF(AND($N317&gt;=分数线!$C$3,I317&gt;=分数线!$E$3),36,IF(I317&gt;=分数线!$E$3,18,0))))</f>
        <v>0</v>
      </c>
      <c r="R317" s="18">
        <f>IF($D317="理科",IF(AND($N317&gt;=分数线!$C$2,J317&gt;=分数线!$F$2),36,IF(J317&gt;=分数线!$F$2,18,0)),IF($D317="文科",IF(AND($N317&gt;=分数线!$C$3,J317&gt;=分数线!$F$3),36,IF(J317&gt;=分数线!$F$3,18,0))))</f>
        <v>0</v>
      </c>
      <c r="S317" s="18">
        <f>IF($D317="理科",IF(AND($N317&gt;=分数线!$C$2,K317&gt;=分数线!$G$2),36,IF(K317&gt;=分数线!$G$2,18,0)),IF($D317="文科",IF(AND($N317&gt;=分数线!$C$3,K317&gt;=分数线!$G$3),36,IF(K317&gt;=分数线!$G$3,18,0))))</f>
        <v>0</v>
      </c>
      <c r="T317" s="18">
        <f>IF($D317="理科",IF(AND($N317&gt;=分数线!$C$2,L317&gt;=分数线!$H$2),36,IF(L317&gt;=分数线!$H$2,18,0)),IF($D317="文科",IF(AND($N317&gt;=分数线!$C$3,L317&gt;=分数线!$H$3),36,IF(L317&gt;=分数线!$H$3,18,0))))</f>
        <v>0</v>
      </c>
      <c r="U317" s="18">
        <f>IF($D317="理科",IF(AND($N317&gt;=分数线!$C$2,M317&gt;=分数线!$I$2),36,IF(M317&gt;=分数线!$I$2,18,0)),IF($D317="文科",IF(AND($N317&gt;=分数线!$C$3,M317&gt;=分数线!$I$3),36,IF(M317&gt;=分数线!$I$3,18,0))))</f>
        <v>0</v>
      </c>
      <c r="V317" s="18">
        <f t="shared" si="383"/>
        <v>7</v>
      </c>
      <c r="W317" s="18" t="str">
        <f t="shared" si="384"/>
        <v>何苗</v>
      </c>
      <c r="X317" s="26">
        <f t="shared" si="425"/>
        <v>0</v>
      </c>
      <c r="Y317" s="18" t="str">
        <f t="shared" si="385"/>
        <v>杨周宇</v>
      </c>
      <c r="Z317" s="26">
        <f t="shared" si="426"/>
        <v>0</v>
      </c>
      <c r="AA317" s="18" t="str">
        <f t="shared" si="386"/>
        <v>胡昌燕</v>
      </c>
      <c r="AB317" s="26">
        <f t="shared" si="443"/>
        <v>0</v>
      </c>
      <c r="AC317" s="18" t="str">
        <f t="shared" si="387"/>
        <v>兰阿布</v>
      </c>
      <c r="AD317" s="26">
        <f t="shared" si="444"/>
        <v>0</v>
      </c>
      <c r="AE317" s="18" t="str">
        <f t="shared" si="388"/>
        <v>李荣鑫</v>
      </c>
      <c r="AF317" s="26">
        <f t="shared" si="445"/>
        <v>0</v>
      </c>
      <c r="AG317" s="18" t="str">
        <f t="shared" si="389"/>
        <v>辜英琼</v>
      </c>
      <c r="AH317" s="26">
        <f t="shared" si="446"/>
        <v>0</v>
      </c>
      <c r="AI317" s="18" t="str">
        <f t="shared" si="390"/>
        <v>7</v>
      </c>
      <c r="AJ317" s="18" t="str">
        <f t="shared" si="391"/>
        <v>何苗</v>
      </c>
      <c r="AK317" s="26">
        <f t="shared" si="427"/>
        <v>0</v>
      </c>
      <c r="AL317" s="18" t="str">
        <f t="shared" si="392"/>
        <v>杨周宇</v>
      </c>
      <c r="AM317" s="26">
        <f t="shared" si="428"/>
        <v>0</v>
      </c>
      <c r="AN317" s="18" t="str">
        <f t="shared" si="393"/>
        <v>胡昌燕</v>
      </c>
      <c r="AO317" s="26">
        <f t="shared" si="447"/>
        <v>0</v>
      </c>
      <c r="AP317" s="18" t="str">
        <f t="shared" si="394"/>
        <v>兰阿布</v>
      </c>
      <c r="AQ317" s="26">
        <f t="shared" si="448"/>
        <v>0</v>
      </c>
      <c r="AR317" s="18" t="str">
        <f t="shared" si="395"/>
        <v>李荣鑫</v>
      </c>
      <c r="AS317" s="26">
        <f t="shared" si="449"/>
        <v>0</v>
      </c>
      <c r="AT317" s="18" t="str">
        <f t="shared" si="396"/>
        <v>辜英琼</v>
      </c>
      <c r="AU317" s="26">
        <f t="shared" si="450"/>
        <v>0</v>
      </c>
      <c r="AV317" s="18" t="str">
        <f t="shared" si="397"/>
        <v>7</v>
      </c>
      <c r="AW317" s="18" t="str">
        <f t="shared" si="398"/>
        <v>何光红</v>
      </c>
      <c r="AX317" s="26">
        <f t="shared" si="429"/>
        <v>0</v>
      </c>
      <c r="AY317" s="18" t="str">
        <f t="shared" si="399"/>
        <v>徐万雄</v>
      </c>
      <c r="AZ317" s="26">
        <f t="shared" si="370"/>
        <v>0</v>
      </c>
      <c r="BA317" s="18" t="str">
        <f t="shared" si="400"/>
        <v>胡昌燕</v>
      </c>
      <c r="BB317" s="26">
        <f t="shared" si="451"/>
        <v>0</v>
      </c>
      <c r="BC317" s="18" t="str">
        <f t="shared" si="401"/>
        <v>兰阿布</v>
      </c>
      <c r="BD317" s="26">
        <f t="shared" si="452"/>
        <v>0</v>
      </c>
      <c r="BE317" s="18" t="str">
        <f t="shared" si="402"/>
        <v>刘跃军</v>
      </c>
      <c r="BF317" s="26">
        <f t="shared" si="453"/>
        <v>0</v>
      </c>
      <c r="BG317" s="18" t="str">
        <f t="shared" si="403"/>
        <v>杨建</v>
      </c>
      <c r="BH317" s="26">
        <f t="shared" si="454"/>
        <v>0</v>
      </c>
      <c r="BI317" s="18">
        <f t="shared" si="404"/>
        <v>7</v>
      </c>
      <c r="BJ317" s="18" t="str">
        <f t="shared" si="405"/>
        <v>何光红</v>
      </c>
      <c r="BK317" s="26">
        <f t="shared" si="430"/>
        <v>0</v>
      </c>
      <c r="BL317" s="18" t="str">
        <f t="shared" si="406"/>
        <v>徐万雄</v>
      </c>
      <c r="BM317" s="26">
        <f t="shared" si="371"/>
        <v>0</v>
      </c>
      <c r="BN317" s="18" t="str">
        <f t="shared" si="407"/>
        <v>胡昌燕</v>
      </c>
      <c r="BO317" s="26">
        <f t="shared" si="455"/>
        <v>0</v>
      </c>
      <c r="BP317" s="18" t="str">
        <f t="shared" si="408"/>
        <v>兰阿布</v>
      </c>
      <c r="BQ317" s="26">
        <f t="shared" si="456"/>
        <v>0</v>
      </c>
      <c r="BR317" s="18" t="str">
        <f t="shared" si="409"/>
        <v>刘跃军</v>
      </c>
      <c r="BS317" s="26">
        <f t="shared" si="457"/>
        <v>0</v>
      </c>
      <c r="BT317" s="18" t="str">
        <f t="shared" si="410"/>
        <v>杨建</v>
      </c>
      <c r="BU317" s="26">
        <f t="shared" si="458"/>
        <v>0</v>
      </c>
      <c r="BV317" s="18">
        <f t="shared" si="411"/>
        <v>7</v>
      </c>
      <c r="BW317" s="18" t="str">
        <f t="shared" si="412"/>
        <v>何光红</v>
      </c>
      <c r="BX317" s="26">
        <f t="shared" si="431"/>
        <v>0</v>
      </c>
      <c r="BY317" s="18" t="str">
        <f t="shared" si="413"/>
        <v>潘勇</v>
      </c>
      <c r="BZ317" s="26">
        <f t="shared" si="432"/>
        <v>0</v>
      </c>
      <c r="CA317" s="18" t="str">
        <f t="shared" si="414"/>
        <v>胡昌燕</v>
      </c>
      <c r="CB317" s="26">
        <f t="shared" si="433"/>
        <v>0</v>
      </c>
      <c r="CC317" s="18" t="str">
        <f t="shared" si="415"/>
        <v>兰阿布</v>
      </c>
      <c r="CD317" s="26">
        <f t="shared" si="434"/>
        <v>0</v>
      </c>
      <c r="CE317" s="18" t="str">
        <f t="shared" si="416"/>
        <v>刘厚江</v>
      </c>
      <c r="CF317" s="26">
        <f t="shared" si="435"/>
        <v>0</v>
      </c>
      <c r="CG317" s="18" t="str">
        <f t="shared" si="417"/>
        <v>杨建</v>
      </c>
      <c r="CH317" s="26">
        <f t="shared" si="436"/>
        <v>0</v>
      </c>
      <c r="CI317" s="18">
        <f t="shared" si="418"/>
        <v>7</v>
      </c>
      <c r="CJ317" s="18" t="str">
        <f t="shared" si="419"/>
        <v>何光红</v>
      </c>
      <c r="CK317" s="26">
        <f t="shared" si="437"/>
        <v>0</v>
      </c>
      <c r="CL317" s="18" t="str">
        <f t="shared" si="420"/>
        <v>潘勇</v>
      </c>
      <c r="CM317" s="26">
        <f t="shared" si="438"/>
        <v>0</v>
      </c>
      <c r="CN317" s="18" t="str">
        <f t="shared" si="421"/>
        <v>胡昌燕</v>
      </c>
      <c r="CO317" s="26">
        <f t="shared" si="439"/>
        <v>0</v>
      </c>
      <c r="CP317" s="18" t="str">
        <f t="shared" si="422"/>
        <v>兰阿布</v>
      </c>
      <c r="CQ317" s="26">
        <f t="shared" si="440"/>
        <v>0</v>
      </c>
      <c r="CR317" s="18" t="str">
        <f t="shared" si="423"/>
        <v>刘厚江</v>
      </c>
      <c r="CS317" s="26">
        <f t="shared" si="441"/>
        <v>0</v>
      </c>
      <c r="CT317" s="18" t="str">
        <f t="shared" si="424"/>
        <v>杨建</v>
      </c>
      <c r="CU317" s="26">
        <f t="shared" si="442"/>
        <v>0</v>
      </c>
    </row>
    <row r="318" spans="1:99" s="2" customFormat="1" ht="15.75">
      <c r="A318" s="42" t="s">
        <v>1032</v>
      </c>
      <c r="B318" s="40" t="s">
        <v>492</v>
      </c>
      <c r="C318" s="59" t="s">
        <v>44</v>
      </c>
      <c r="D318" s="9" t="s">
        <v>8</v>
      </c>
      <c r="E318" s="8" t="str">
        <f t="shared" si="372"/>
        <v/>
      </c>
      <c r="F318" s="9" t="str">
        <f t="shared" si="373"/>
        <v/>
      </c>
      <c r="G318" s="10" t="str">
        <f t="shared" si="374"/>
        <v/>
      </c>
      <c r="H318" s="10">
        <f t="shared" si="375"/>
        <v>97</v>
      </c>
      <c r="I318" s="10">
        <f t="shared" si="376"/>
        <v>42</v>
      </c>
      <c r="J318" s="10">
        <f t="shared" si="377"/>
        <v>67</v>
      </c>
      <c r="K318" s="16">
        <f t="shared" si="378"/>
        <v>22</v>
      </c>
      <c r="L318" s="10">
        <f t="shared" si="379"/>
        <v>56</v>
      </c>
      <c r="M318" s="10">
        <f t="shared" si="380"/>
        <v>52</v>
      </c>
      <c r="N318" s="10">
        <f t="shared" si="381"/>
        <v>336</v>
      </c>
      <c r="O318" s="17" t="str">
        <f t="shared" si="382"/>
        <v/>
      </c>
      <c r="P318" s="18">
        <f>IF($D318="理科",IF(AND($N318&gt;=分数线!$C$2,$H318&gt;=分数线!$D$2),36,IF($H318&gt;=分数线!$D$2,18,0)),IF($D318="文科",IF(AND($N318&gt;=分数线!$C$3,$H318&gt;=分数线!$D$3),36,IF($H318&gt;=分数线!$D$3,18,0))))</f>
        <v>0</v>
      </c>
      <c r="Q318" s="18">
        <f>IF($D318="理科",IF(AND($N318&gt;=分数线!$C$2,I318&gt;=分数线!$E$2),36,IF(I318&gt;=分数线!$E$2,18,0)),IF($D318="文科",IF(AND($N318&gt;=分数线!$C$3,I318&gt;=分数线!$E$3),36,IF(I318&gt;=分数线!$E$3,18,0))))</f>
        <v>0</v>
      </c>
      <c r="R318" s="18">
        <f>IF($D318="理科",IF(AND($N318&gt;=分数线!$C$2,J318&gt;=分数线!$F$2),36,IF(J318&gt;=分数线!$F$2,18,0)),IF($D318="文科",IF(AND($N318&gt;=分数线!$C$3,J318&gt;=分数线!$F$3),36,IF(J318&gt;=分数线!$F$3,18,0))))</f>
        <v>0</v>
      </c>
      <c r="S318" s="18">
        <f>IF($D318="理科",IF(AND($N318&gt;=分数线!$C$2,K318&gt;=分数线!$G$2),36,IF(K318&gt;=分数线!$G$2,18,0)),IF($D318="文科",IF(AND($N318&gt;=分数线!$C$3,K318&gt;=分数线!$G$3),36,IF(K318&gt;=分数线!$G$3,18,0))))</f>
        <v>0</v>
      </c>
      <c r="T318" s="18">
        <f>IF($D318="理科",IF(AND($N318&gt;=分数线!$C$2,L318&gt;=分数线!$H$2),36,IF(L318&gt;=分数线!$H$2,18,0)),IF($D318="文科",IF(AND($N318&gt;=分数线!$C$3,L318&gt;=分数线!$H$3),36,IF(L318&gt;=分数线!$H$3,18,0))))</f>
        <v>0</v>
      </c>
      <c r="U318" s="18">
        <f>IF($D318="理科",IF(AND($N318&gt;=分数线!$C$2,M318&gt;=分数线!$I$2),36,IF(M318&gt;=分数线!$I$2,18,0)),IF($D318="文科",IF(AND($N318&gt;=分数线!$C$3,M318&gt;=分数线!$I$3),36,IF(M318&gt;=分数线!$I$3,18,0))))</f>
        <v>0</v>
      </c>
      <c r="V318" s="18">
        <f t="shared" si="383"/>
        <v>7</v>
      </c>
      <c r="W318" s="18" t="str">
        <f t="shared" si="384"/>
        <v>何苗</v>
      </c>
      <c r="X318" s="26">
        <f t="shared" si="425"/>
        <v>0</v>
      </c>
      <c r="Y318" s="18" t="str">
        <f t="shared" si="385"/>
        <v>杨周宇</v>
      </c>
      <c r="Z318" s="26">
        <f t="shared" si="426"/>
        <v>0</v>
      </c>
      <c r="AA318" s="18" t="str">
        <f t="shared" si="386"/>
        <v>胡昌燕</v>
      </c>
      <c r="AB318" s="26">
        <f t="shared" si="443"/>
        <v>0</v>
      </c>
      <c r="AC318" s="18" t="str">
        <f t="shared" si="387"/>
        <v>兰阿布</v>
      </c>
      <c r="AD318" s="26">
        <f t="shared" si="444"/>
        <v>0</v>
      </c>
      <c r="AE318" s="18" t="str">
        <f t="shared" si="388"/>
        <v>李荣鑫</v>
      </c>
      <c r="AF318" s="26">
        <f t="shared" si="445"/>
        <v>0</v>
      </c>
      <c r="AG318" s="18" t="str">
        <f t="shared" si="389"/>
        <v>辜英琼</v>
      </c>
      <c r="AH318" s="26">
        <f t="shared" si="446"/>
        <v>0</v>
      </c>
      <c r="AI318" s="18" t="str">
        <f t="shared" si="390"/>
        <v>7</v>
      </c>
      <c r="AJ318" s="18" t="str">
        <f t="shared" si="391"/>
        <v>何苗</v>
      </c>
      <c r="AK318" s="26">
        <f t="shared" si="427"/>
        <v>0</v>
      </c>
      <c r="AL318" s="18" t="str">
        <f t="shared" si="392"/>
        <v>杨周宇</v>
      </c>
      <c r="AM318" s="26">
        <f t="shared" si="428"/>
        <v>0</v>
      </c>
      <c r="AN318" s="18" t="str">
        <f t="shared" si="393"/>
        <v>胡昌燕</v>
      </c>
      <c r="AO318" s="26">
        <f t="shared" si="447"/>
        <v>0</v>
      </c>
      <c r="AP318" s="18" t="str">
        <f t="shared" si="394"/>
        <v>兰阿布</v>
      </c>
      <c r="AQ318" s="26">
        <f t="shared" si="448"/>
        <v>0</v>
      </c>
      <c r="AR318" s="18" t="str">
        <f t="shared" si="395"/>
        <v>李荣鑫</v>
      </c>
      <c r="AS318" s="26">
        <f t="shared" si="449"/>
        <v>0</v>
      </c>
      <c r="AT318" s="18" t="str">
        <f t="shared" si="396"/>
        <v>辜英琼</v>
      </c>
      <c r="AU318" s="26">
        <f t="shared" si="450"/>
        <v>0</v>
      </c>
      <c r="AV318" s="18" t="str">
        <f t="shared" si="397"/>
        <v>7</v>
      </c>
      <c r="AW318" s="18" t="str">
        <f t="shared" si="398"/>
        <v>何光红</v>
      </c>
      <c r="AX318" s="26">
        <f t="shared" si="429"/>
        <v>0</v>
      </c>
      <c r="AY318" s="18" t="str">
        <f t="shared" si="399"/>
        <v>徐万雄</v>
      </c>
      <c r="AZ318" s="26">
        <f t="shared" si="370"/>
        <v>0</v>
      </c>
      <c r="BA318" s="18" t="str">
        <f t="shared" si="400"/>
        <v>胡昌燕</v>
      </c>
      <c r="BB318" s="26">
        <f t="shared" si="451"/>
        <v>0</v>
      </c>
      <c r="BC318" s="18" t="str">
        <f t="shared" si="401"/>
        <v>兰阿布</v>
      </c>
      <c r="BD318" s="26">
        <f t="shared" si="452"/>
        <v>0</v>
      </c>
      <c r="BE318" s="18" t="str">
        <f t="shared" si="402"/>
        <v>刘跃军</v>
      </c>
      <c r="BF318" s="26">
        <f t="shared" si="453"/>
        <v>0</v>
      </c>
      <c r="BG318" s="18" t="str">
        <f t="shared" si="403"/>
        <v>杨建</v>
      </c>
      <c r="BH318" s="26">
        <f t="shared" si="454"/>
        <v>0</v>
      </c>
      <c r="BI318" s="18">
        <f t="shared" si="404"/>
        <v>7</v>
      </c>
      <c r="BJ318" s="18" t="str">
        <f t="shared" si="405"/>
        <v>何光红</v>
      </c>
      <c r="BK318" s="26">
        <f t="shared" si="430"/>
        <v>0</v>
      </c>
      <c r="BL318" s="18" t="str">
        <f t="shared" si="406"/>
        <v>徐万雄</v>
      </c>
      <c r="BM318" s="26">
        <f t="shared" si="371"/>
        <v>0</v>
      </c>
      <c r="BN318" s="18" t="str">
        <f t="shared" si="407"/>
        <v>胡昌燕</v>
      </c>
      <c r="BO318" s="26">
        <f t="shared" si="455"/>
        <v>0</v>
      </c>
      <c r="BP318" s="18" t="str">
        <f t="shared" si="408"/>
        <v>兰阿布</v>
      </c>
      <c r="BQ318" s="26">
        <f t="shared" si="456"/>
        <v>0</v>
      </c>
      <c r="BR318" s="18" t="str">
        <f t="shared" si="409"/>
        <v>刘跃军</v>
      </c>
      <c r="BS318" s="26">
        <f t="shared" si="457"/>
        <v>0</v>
      </c>
      <c r="BT318" s="18" t="str">
        <f t="shared" si="410"/>
        <v>杨建</v>
      </c>
      <c r="BU318" s="26">
        <f t="shared" si="458"/>
        <v>0</v>
      </c>
      <c r="BV318" s="18">
        <f t="shared" si="411"/>
        <v>7</v>
      </c>
      <c r="BW318" s="18" t="str">
        <f t="shared" si="412"/>
        <v>何光红</v>
      </c>
      <c r="BX318" s="26">
        <f t="shared" si="431"/>
        <v>0</v>
      </c>
      <c r="BY318" s="18" t="str">
        <f t="shared" si="413"/>
        <v>潘勇</v>
      </c>
      <c r="BZ318" s="26">
        <f t="shared" si="432"/>
        <v>0</v>
      </c>
      <c r="CA318" s="18" t="str">
        <f t="shared" si="414"/>
        <v>胡昌燕</v>
      </c>
      <c r="CB318" s="26">
        <f t="shared" si="433"/>
        <v>0</v>
      </c>
      <c r="CC318" s="18" t="str">
        <f t="shared" si="415"/>
        <v>兰阿布</v>
      </c>
      <c r="CD318" s="26">
        <f t="shared" si="434"/>
        <v>0</v>
      </c>
      <c r="CE318" s="18" t="str">
        <f t="shared" si="416"/>
        <v>刘厚江</v>
      </c>
      <c r="CF318" s="26">
        <f t="shared" si="435"/>
        <v>0</v>
      </c>
      <c r="CG318" s="18" t="str">
        <f t="shared" si="417"/>
        <v>杨建</v>
      </c>
      <c r="CH318" s="26">
        <f t="shared" si="436"/>
        <v>0</v>
      </c>
      <c r="CI318" s="18">
        <f t="shared" si="418"/>
        <v>7</v>
      </c>
      <c r="CJ318" s="18" t="str">
        <f t="shared" si="419"/>
        <v>何光红</v>
      </c>
      <c r="CK318" s="26">
        <f t="shared" si="437"/>
        <v>0</v>
      </c>
      <c r="CL318" s="18" t="str">
        <f t="shared" si="420"/>
        <v>潘勇</v>
      </c>
      <c r="CM318" s="26">
        <f t="shared" si="438"/>
        <v>0</v>
      </c>
      <c r="CN318" s="18" t="str">
        <f t="shared" si="421"/>
        <v>胡昌燕</v>
      </c>
      <c r="CO318" s="26">
        <f t="shared" si="439"/>
        <v>0</v>
      </c>
      <c r="CP318" s="18" t="str">
        <f t="shared" si="422"/>
        <v>兰阿布</v>
      </c>
      <c r="CQ318" s="26">
        <f t="shared" si="440"/>
        <v>0</v>
      </c>
      <c r="CR318" s="18" t="str">
        <f t="shared" si="423"/>
        <v>刘厚江</v>
      </c>
      <c r="CS318" s="26">
        <f t="shared" si="441"/>
        <v>0</v>
      </c>
      <c r="CT318" s="18" t="str">
        <f t="shared" si="424"/>
        <v>杨建</v>
      </c>
      <c r="CU318" s="26">
        <f t="shared" si="442"/>
        <v>0</v>
      </c>
    </row>
    <row r="319" spans="1:99" s="2" customFormat="1" ht="15.75">
      <c r="A319" s="42" t="s">
        <v>1033</v>
      </c>
      <c r="B319" s="40" t="s">
        <v>493</v>
      </c>
      <c r="C319" s="59" t="s">
        <v>44</v>
      </c>
      <c r="D319" s="9" t="s">
        <v>8</v>
      </c>
      <c r="E319" s="8" t="str">
        <f t="shared" si="372"/>
        <v/>
      </c>
      <c r="F319" s="9" t="str">
        <f t="shared" si="373"/>
        <v/>
      </c>
      <c r="G319" s="10" t="str">
        <f t="shared" si="374"/>
        <v/>
      </c>
      <c r="H319" s="10">
        <f t="shared" si="375"/>
        <v>102</v>
      </c>
      <c r="I319" s="10">
        <f t="shared" si="376"/>
        <v>72</v>
      </c>
      <c r="J319" s="10">
        <f t="shared" si="377"/>
        <v>49</v>
      </c>
      <c r="K319" s="16">
        <f t="shared" si="378"/>
        <v>19</v>
      </c>
      <c r="L319" s="10">
        <f t="shared" si="379"/>
        <v>39.5</v>
      </c>
      <c r="M319" s="10">
        <f t="shared" si="380"/>
        <v>54.5</v>
      </c>
      <c r="N319" s="10">
        <f t="shared" si="381"/>
        <v>336</v>
      </c>
      <c r="O319" s="17" t="str">
        <f t="shared" si="382"/>
        <v/>
      </c>
      <c r="P319" s="18">
        <f>IF($D319="理科",IF(AND($N319&gt;=分数线!$C$2,$H319&gt;=分数线!$D$2),36,IF($H319&gt;=分数线!$D$2,18,0)),IF($D319="文科",IF(AND($N319&gt;=分数线!$C$3,$H319&gt;=分数线!$D$3),36,IF($H319&gt;=分数线!$D$3,18,0))))</f>
        <v>0</v>
      </c>
      <c r="Q319" s="18">
        <f>IF($D319="理科",IF(AND($N319&gt;=分数线!$C$2,I319&gt;=分数线!$E$2),36,IF(I319&gt;=分数线!$E$2,18,0)),IF($D319="文科",IF(AND($N319&gt;=分数线!$C$3,I319&gt;=分数线!$E$3),36,IF(I319&gt;=分数线!$E$3,18,0))))</f>
        <v>0</v>
      </c>
      <c r="R319" s="18">
        <f>IF($D319="理科",IF(AND($N319&gt;=分数线!$C$2,J319&gt;=分数线!$F$2),36,IF(J319&gt;=分数线!$F$2,18,0)),IF($D319="文科",IF(AND($N319&gt;=分数线!$C$3,J319&gt;=分数线!$F$3),36,IF(J319&gt;=分数线!$F$3,18,0))))</f>
        <v>0</v>
      </c>
      <c r="S319" s="18">
        <f>IF($D319="理科",IF(AND($N319&gt;=分数线!$C$2,K319&gt;=分数线!$G$2),36,IF(K319&gt;=分数线!$G$2,18,0)),IF($D319="文科",IF(AND($N319&gt;=分数线!$C$3,K319&gt;=分数线!$G$3),36,IF(K319&gt;=分数线!$G$3,18,0))))</f>
        <v>0</v>
      </c>
      <c r="T319" s="18">
        <f>IF($D319="理科",IF(AND($N319&gt;=分数线!$C$2,L319&gt;=分数线!$H$2),36,IF(L319&gt;=分数线!$H$2,18,0)),IF($D319="文科",IF(AND($N319&gt;=分数线!$C$3,L319&gt;=分数线!$H$3),36,IF(L319&gt;=分数线!$H$3,18,0))))</f>
        <v>0</v>
      </c>
      <c r="U319" s="18">
        <f>IF($D319="理科",IF(AND($N319&gt;=分数线!$C$2,M319&gt;=分数线!$I$2),36,IF(M319&gt;=分数线!$I$2,18,0)),IF($D319="文科",IF(AND($N319&gt;=分数线!$C$3,M319&gt;=分数线!$I$3),36,IF(M319&gt;=分数线!$I$3,18,0))))</f>
        <v>0</v>
      </c>
      <c r="V319" s="18">
        <f t="shared" si="383"/>
        <v>8</v>
      </c>
      <c r="W319" s="18" t="str">
        <f t="shared" si="384"/>
        <v>向美娟</v>
      </c>
      <c r="X319" s="26">
        <f t="shared" si="425"/>
        <v>0</v>
      </c>
      <c r="Y319" s="18" t="str">
        <f t="shared" si="385"/>
        <v>胡付松</v>
      </c>
      <c r="Z319" s="26">
        <f t="shared" si="426"/>
        <v>0</v>
      </c>
      <c r="AA319" s="18" t="str">
        <f t="shared" si="386"/>
        <v>聂艳梅</v>
      </c>
      <c r="AB319" s="26">
        <f t="shared" si="443"/>
        <v>0</v>
      </c>
      <c r="AC319" s="18" t="str">
        <f t="shared" si="387"/>
        <v>王志强</v>
      </c>
      <c r="AD319" s="26">
        <f t="shared" si="444"/>
        <v>0</v>
      </c>
      <c r="AE319" s="18" t="str">
        <f t="shared" si="388"/>
        <v>叶仁群</v>
      </c>
      <c r="AF319" s="26">
        <f t="shared" si="445"/>
        <v>0</v>
      </c>
      <c r="AG319" s="18" t="str">
        <f t="shared" si="389"/>
        <v>田友米</v>
      </c>
      <c r="AH319" s="26">
        <f t="shared" si="446"/>
        <v>0</v>
      </c>
      <c r="AI319" s="18" t="str">
        <f t="shared" si="390"/>
        <v>8</v>
      </c>
      <c r="AJ319" s="18" t="str">
        <f t="shared" si="391"/>
        <v>向美娟</v>
      </c>
      <c r="AK319" s="26">
        <f t="shared" si="427"/>
        <v>0</v>
      </c>
      <c r="AL319" s="18" t="str">
        <f t="shared" si="392"/>
        <v>胡付松</v>
      </c>
      <c r="AM319" s="26">
        <f t="shared" si="428"/>
        <v>0</v>
      </c>
      <c r="AN319" s="18" t="str">
        <f t="shared" si="393"/>
        <v>聂艳梅</v>
      </c>
      <c r="AO319" s="26">
        <f t="shared" si="447"/>
        <v>0</v>
      </c>
      <c r="AP319" s="18" t="str">
        <f t="shared" si="394"/>
        <v>王志强</v>
      </c>
      <c r="AQ319" s="26">
        <f t="shared" si="448"/>
        <v>0</v>
      </c>
      <c r="AR319" s="18" t="str">
        <f t="shared" si="395"/>
        <v>叶仁群</v>
      </c>
      <c r="AS319" s="26">
        <f t="shared" si="449"/>
        <v>0</v>
      </c>
      <c r="AT319" s="18" t="str">
        <f t="shared" si="396"/>
        <v>田友米</v>
      </c>
      <c r="AU319" s="26">
        <f t="shared" si="450"/>
        <v>0</v>
      </c>
      <c r="AV319" s="18" t="str">
        <f t="shared" si="397"/>
        <v>8</v>
      </c>
      <c r="AW319" s="18" t="str">
        <f t="shared" si="398"/>
        <v>向美娟</v>
      </c>
      <c r="AX319" s="26">
        <f t="shared" si="429"/>
        <v>0</v>
      </c>
      <c r="AY319" s="18" t="str">
        <f t="shared" si="399"/>
        <v>胡付松</v>
      </c>
      <c r="AZ319" s="26">
        <f t="shared" ref="AZ319:AZ382" si="459">IF($C319="应届",$Q319*0.15,IF($C319="往届","","NULL"))</f>
        <v>0</v>
      </c>
      <c r="BA319" s="18" t="str">
        <f t="shared" si="400"/>
        <v>廖云虹</v>
      </c>
      <c r="BB319" s="26">
        <f t="shared" si="451"/>
        <v>0</v>
      </c>
      <c r="BC319" s="18" t="str">
        <f t="shared" si="401"/>
        <v>王玉强</v>
      </c>
      <c r="BD319" s="26">
        <f t="shared" si="452"/>
        <v>0</v>
      </c>
      <c r="BE319" s="18" t="str">
        <f t="shared" si="402"/>
        <v>叶仁群</v>
      </c>
      <c r="BF319" s="26">
        <f t="shared" si="453"/>
        <v>0</v>
      </c>
      <c r="BG319" s="18" t="str">
        <f t="shared" si="403"/>
        <v>田友米</v>
      </c>
      <c r="BH319" s="26">
        <f t="shared" si="454"/>
        <v>0</v>
      </c>
      <c r="BI319" s="18">
        <f t="shared" si="404"/>
        <v>8</v>
      </c>
      <c r="BJ319" s="18" t="str">
        <f t="shared" si="405"/>
        <v>向美娟</v>
      </c>
      <c r="BK319" s="26">
        <f t="shared" si="430"/>
        <v>0</v>
      </c>
      <c r="BL319" s="18" t="str">
        <f t="shared" si="406"/>
        <v>胡付松</v>
      </c>
      <c r="BM319" s="26">
        <f t="shared" ref="BM319:BM382" si="460">IF($C319="应届",$Q319*0.15,IF($C319="往届","","NULL"))</f>
        <v>0</v>
      </c>
      <c r="BN319" s="18" t="str">
        <f t="shared" si="407"/>
        <v>廖云虹</v>
      </c>
      <c r="BO319" s="26">
        <f t="shared" si="455"/>
        <v>0</v>
      </c>
      <c r="BP319" s="18" t="str">
        <f t="shared" si="408"/>
        <v>王玉强</v>
      </c>
      <c r="BQ319" s="26">
        <f t="shared" si="456"/>
        <v>0</v>
      </c>
      <c r="BR319" s="18" t="str">
        <f t="shared" si="409"/>
        <v>叶仁群</v>
      </c>
      <c r="BS319" s="26">
        <f t="shared" si="457"/>
        <v>0</v>
      </c>
      <c r="BT319" s="18" t="str">
        <f t="shared" si="410"/>
        <v>杨建</v>
      </c>
      <c r="BU319" s="26">
        <f t="shared" si="458"/>
        <v>0</v>
      </c>
      <c r="BV319" s="18">
        <f t="shared" si="411"/>
        <v>8</v>
      </c>
      <c r="BW319" s="18" t="str">
        <f t="shared" si="412"/>
        <v>向美娟</v>
      </c>
      <c r="BX319" s="26">
        <f t="shared" si="431"/>
        <v>0</v>
      </c>
      <c r="BY319" s="18" t="str">
        <f t="shared" si="413"/>
        <v>胡付松</v>
      </c>
      <c r="BZ319" s="26">
        <f t="shared" si="432"/>
        <v>0</v>
      </c>
      <c r="CA319" s="18" t="str">
        <f t="shared" si="414"/>
        <v>廖云虹</v>
      </c>
      <c r="CB319" s="26">
        <f t="shared" si="433"/>
        <v>0</v>
      </c>
      <c r="CC319" s="18" t="str">
        <f t="shared" si="415"/>
        <v>兰阿布</v>
      </c>
      <c r="CD319" s="26">
        <f t="shared" si="434"/>
        <v>0</v>
      </c>
      <c r="CE319" s="18" t="str">
        <f t="shared" si="416"/>
        <v>叶仁群</v>
      </c>
      <c r="CF319" s="26">
        <f t="shared" si="435"/>
        <v>0</v>
      </c>
      <c r="CG319" s="18" t="str">
        <f t="shared" si="417"/>
        <v>杨建</v>
      </c>
      <c r="CH319" s="26">
        <f t="shared" si="436"/>
        <v>0</v>
      </c>
      <c r="CI319" s="18">
        <f t="shared" si="418"/>
        <v>8</v>
      </c>
      <c r="CJ319" s="18" t="str">
        <f t="shared" si="419"/>
        <v>向美娟</v>
      </c>
      <c r="CK319" s="26">
        <f t="shared" si="437"/>
        <v>0</v>
      </c>
      <c r="CL319" s="18" t="str">
        <f t="shared" si="420"/>
        <v>胡付松</v>
      </c>
      <c r="CM319" s="26">
        <f t="shared" si="438"/>
        <v>0</v>
      </c>
      <c r="CN319" s="18" t="str">
        <f t="shared" si="421"/>
        <v>廖云虹</v>
      </c>
      <c r="CO319" s="26">
        <f t="shared" si="439"/>
        <v>0</v>
      </c>
      <c r="CP319" s="18" t="str">
        <f t="shared" si="422"/>
        <v>兰阿布</v>
      </c>
      <c r="CQ319" s="26">
        <f t="shared" si="440"/>
        <v>0</v>
      </c>
      <c r="CR319" s="18" t="str">
        <f t="shared" si="423"/>
        <v>叶仁群</v>
      </c>
      <c r="CS319" s="26">
        <f t="shared" si="441"/>
        <v>0</v>
      </c>
      <c r="CT319" s="18" t="str">
        <f t="shared" si="424"/>
        <v>杨建</v>
      </c>
      <c r="CU319" s="26">
        <f t="shared" si="442"/>
        <v>0</v>
      </c>
    </row>
    <row r="320" spans="1:99" s="2" customFormat="1" ht="15.75">
      <c r="A320" s="42" t="s">
        <v>1034</v>
      </c>
      <c r="B320" s="40" t="s">
        <v>494</v>
      </c>
      <c r="C320" s="59" t="s">
        <v>44</v>
      </c>
      <c r="D320" s="9" t="s">
        <v>8</v>
      </c>
      <c r="E320" s="8" t="str">
        <f t="shared" si="372"/>
        <v/>
      </c>
      <c r="F320" s="9" t="str">
        <f t="shared" si="373"/>
        <v/>
      </c>
      <c r="G320" s="10" t="str">
        <f t="shared" si="374"/>
        <v/>
      </c>
      <c r="H320" s="10">
        <f t="shared" si="375"/>
        <v>96</v>
      </c>
      <c r="I320" s="10">
        <f t="shared" si="376"/>
        <v>54</v>
      </c>
      <c r="J320" s="10">
        <f t="shared" si="377"/>
        <v>59</v>
      </c>
      <c r="K320" s="16">
        <f t="shared" si="378"/>
        <v>39.5</v>
      </c>
      <c r="L320" s="10">
        <f t="shared" si="379"/>
        <v>39</v>
      </c>
      <c r="M320" s="10">
        <f t="shared" si="380"/>
        <v>48.5</v>
      </c>
      <c r="N320" s="10">
        <f t="shared" si="381"/>
        <v>336</v>
      </c>
      <c r="O320" s="17" t="str">
        <f t="shared" si="382"/>
        <v/>
      </c>
      <c r="P320" s="18">
        <f>IF($D320="理科",IF(AND($N320&gt;=分数线!$C$2,$H320&gt;=分数线!$D$2),36,IF($H320&gt;=分数线!$D$2,18,0)),IF($D320="文科",IF(AND($N320&gt;=分数线!$C$3,$H320&gt;=分数线!$D$3),36,IF($H320&gt;=分数线!$D$3,18,0))))</f>
        <v>0</v>
      </c>
      <c r="Q320" s="18">
        <f>IF($D320="理科",IF(AND($N320&gt;=分数线!$C$2,I320&gt;=分数线!$E$2),36,IF(I320&gt;=分数线!$E$2,18,0)),IF($D320="文科",IF(AND($N320&gt;=分数线!$C$3,I320&gt;=分数线!$E$3),36,IF(I320&gt;=分数线!$E$3,18,0))))</f>
        <v>0</v>
      </c>
      <c r="R320" s="18">
        <f>IF($D320="理科",IF(AND($N320&gt;=分数线!$C$2,J320&gt;=分数线!$F$2),36,IF(J320&gt;=分数线!$F$2,18,0)),IF($D320="文科",IF(AND($N320&gt;=分数线!$C$3,J320&gt;=分数线!$F$3),36,IF(J320&gt;=分数线!$F$3,18,0))))</f>
        <v>0</v>
      </c>
      <c r="S320" s="18">
        <f>IF($D320="理科",IF(AND($N320&gt;=分数线!$C$2,K320&gt;=分数线!$G$2),36,IF(K320&gt;=分数线!$G$2,18,0)),IF($D320="文科",IF(AND($N320&gt;=分数线!$C$3,K320&gt;=分数线!$G$3),36,IF(K320&gt;=分数线!$G$3,18,0))))</f>
        <v>0</v>
      </c>
      <c r="T320" s="18">
        <f>IF($D320="理科",IF(AND($N320&gt;=分数线!$C$2,L320&gt;=分数线!$H$2),36,IF(L320&gt;=分数线!$H$2,18,0)),IF($D320="文科",IF(AND($N320&gt;=分数线!$C$3,L320&gt;=分数线!$H$3),36,IF(L320&gt;=分数线!$H$3,18,0))))</f>
        <v>0</v>
      </c>
      <c r="U320" s="18">
        <f>IF($D320="理科",IF(AND($N320&gt;=分数线!$C$2,M320&gt;=分数线!$I$2),36,IF(M320&gt;=分数线!$I$2,18,0)),IF($D320="文科",IF(AND($N320&gt;=分数线!$C$3,M320&gt;=分数线!$I$3),36,IF(M320&gt;=分数线!$I$3,18,0))))</f>
        <v>0</v>
      </c>
      <c r="V320" s="18">
        <f t="shared" si="383"/>
        <v>3</v>
      </c>
      <c r="W320" s="18" t="str">
        <f t="shared" si="384"/>
        <v>朱霞</v>
      </c>
      <c r="X320" s="26">
        <f t="shared" si="425"/>
        <v>0</v>
      </c>
      <c r="Y320" s="18" t="str">
        <f t="shared" si="385"/>
        <v>余玉红</v>
      </c>
      <c r="Z320" s="26">
        <f t="shared" si="426"/>
        <v>0</v>
      </c>
      <c r="AA320" s="18" t="str">
        <f t="shared" si="386"/>
        <v>邵晖</v>
      </c>
      <c r="AB320" s="26">
        <f t="shared" si="443"/>
        <v>0</v>
      </c>
      <c r="AC320" s="18" t="str">
        <f t="shared" si="387"/>
        <v>王志强</v>
      </c>
      <c r="AD320" s="26">
        <f t="shared" si="444"/>
        <v>0</v>
      </c>
      <c r="AE320" s="18" t="str">
        <f t="shared" si="388"/>
        <v>郑富全</v>
      </c>
      <c r="AF320" s="26">
        <f t="shared" si="445"/>
        <v>0</v>
      </c>
      <c r="AG320" s="18" t="str">
        <f t="shared" si="389"/>
        <v>卢祥</v>
      </c>
      <c r="AH320" s="26">
        <f t="shared" si="446"/>
        <v>0</v>
      </c>
      <c r="AI320" s="18" t="str">
        <f t="shared" si="390"/>
        <v>9</v>
      </c>
      <c r="AJ320" s="18" t="str">
        <f t="shared" si="391"/>
        <v>张玉婷</v>
      </c>
      <c r="AK320" s="26">
        <f t="shared" si="427"/>
        <v>0</v>
      </c>
      <c r="AL320" s="18" t="str">
        <f t="shared" si="392"/>
        <v>周军</v>
      </c>
      <c r="AM320" s="26">
        <f t="shared" si="428"/>
        <v>0</v>
      </c>
      <c r="AN320" s="18" t="str">
        <f t="shared" si="393"/>
        <v>程长寿</v>
      </c>
      <c r="AO320" s="26">
        <f t="shared" si="447"/>
        <v>0</v>
      </c>
      <c r="AP320" s="18" t="str">
        <f t="shared" si="394"/>
        <v>王志强</v>
      </c>
      <c r="AQ320" s="26">
        <f t="shared" si="448"/>
        <v>0</v>
      </c>
      <c r="AR320" s="18" t="str">
        <f t="shared" si="395"/>
        <v>郑富全</v>
      </c>
      <c r="AS320" s="26">
        <f t="shared" si="449"/>
        <v>0</v>
      </c>
      <c r="AT320" s="18" t="str">
        <f t="shared" si="396"/>
        <v>卢祥</v>
      </c>
      <c r="AU320" s="26">
        <f t="shared" si="450"/>
        <v>0</v>
      </c>
      <c r="AV320" s="18" t="str">
        <f t="shared" si="397"/>
        <v>9</v>
      </c>
      <c r="AW320" s="18" t="str">
        <f t="shared" si="398"/>
        <v>张玉婷</v>
      </c>
      <c r="AX320" s="26">
        <f t="shared" si="429"/>
        <v>0</v>
      </c>
      <c r="AY320" s="18" t="str">
        <f t="shared" si="399"/>
        <v>周军</v>
      </c>
      <c r="AZ320" s="26">
        <f t="shared" si="459"/>
        <v>0</v>
      </c>
      <c r="BA320" s="18" t="str">
        <f t="shared" si="400"/>
        <v>廖云虹</v>
      </c>
      <c r="BB320" s="26">
        <f t="shared" si="451"/>
        <v>0</v>
      </c>
      <c r="BC320" s="18" t="str">
        <f t="shared" si="401"/>
        <v>郑永朝</v>
      </c>
      <c r="BD320" s="26">
        <f t="shared" si="452"/>
        <v>0</v>
      </c>
      <c r="BE320" s="18" t="str">
        <f t="shared" si="402"/>
        <v>郑富全</v>
      </c>
      <c r="BF320" s="26">
        <f t="shared" si="453"/>
        <v>0</v>
      </c>
      <c r="BG320" s="18" t="str">
        <f t="shared" si="403"/>
        <v>卢祥</v>
      </c>
      <c r="BH320" s="26">
        <f t="shared" si="454"/>
        <v>0</v>
      </c>
      <c r="BI320" s="18">
        <f t="shared" si="404"/>
        <v>9</v>
      </c>
      <c r="BJ320" s="18" t="str">
        <f t="shared" si="405"/>
        <v>张玉婷</v>
      </c>
      <c r="BK320" s="26">
        <f t="shared" si="430"/>
        <v>0</v>
      </c>
      <c r="BL320" s="18" t="str">
        <f t="shared" si="406"/>
        <v>黄金华</v>
      </c>
      <c r="BM320" s="26">
        <f t="shared" si="460"/>
        <v>0</v>
      </c>
      <c r="BN320" s="18" t="str">
        <f t="shared" si="407"/>
        <v>廖云虹</v>
      </c>
      <c r="BO320" s="26">
        <f t="shared" si="455"/>
        <v>0</v>
      </c>
      <c r="BP320" s="18" t="str">
        <f t="shared" si="408"/>
        <v>王玉强</v>
      </c>
      <c r="BQ320" s="26">
        <f t="shared" si="456"/>
        <v>0</v>
      </c>
      <c r="BR320" s="18" t="str">
        <f t="shared" si="409"/>
        <v>郑富全</v>
      </c>
      <c r="BS320" s="26">
        <f t="shared" si="457"/>
        <v>0</v>
      </c>
      <c r="BT320" s="18" t="str">
        <f t="shared" si="410"/>
        <v>卢祥</v>
      </c>
      <c r="BU320" s="26">
        <f t="shared" si="458"/>
        <v>0</v>
      </c>
      <c r="BV320" s="18">
        <f t="shared" si="411"/>
        <v>9</v>
      </c>
      <c r="BW320" s="18" t="str">
        <f t="shared" si="412"/>
        <v>张玉婷</v>
      </c>
      <c r="BX320" s="26">
        <f t="shared" si="431"/>
        <v>0</v>
      </c>
      <c r="BY320" s="18" t="str">
        <f t="shared" si="413"/>
        <v>黄金华</v>
      </c>
      <c r="BZ320" s="26">
        <f t="shared" si="432"/>
        <v>0</v>
      </c>
      <c r="CA320" s="18" t="str">
        <f t="shared" si="414"/>
        <v>廖云虹</v>
      </c>
      <c r="CB320" s="26">
        <f t="shared" si="433"/>
        <v>0</v>
      </c>
      <c r="CC320" s="18" t="str">
        <f t="shared" si="415"/>
        <v>高贵勇</v>
      </c>
      <c r="CD320" s="26">
        <f t="shared" si="434"/>
        <v>0</v>
      </c>
      <c r="CE320" s="18" t="str">
        <f t="shared" si="416"/>
        <v>刘厚江</v>
      </c>
      <c r="CF320" s="26">
        <f t="shared" si="435"/>
        <v>0</v>
      </c>
      <c r="CG320" s="18" t="str">
        <f t="shared" si="417"/>
        <v>卢祥</v>
      </c>
      <c r="CH320" s="26">
        <f t="shared" si="436"/>
        <v>0</v>
      </c>
      <c r="CI320" s="18">
        <f t="shared" si="418"/>
        <v>9</v>
      </c>
      <c r="CJ320" s="18" t="str">
        <f t="shared" si="419"/>
        <v>张玉婷</v>
      </c>
      <c r="CK320" s="26">
        <f t="shared" si="437"/>
        <v>0</v>
      </c>
      <c r="CL320" s="18" t="str">
        <f t="shared" si="420"/>
        <v>黄金华</v>
      </c>
      <c r="CM320" s="26">
        <f t="shared" si="438"/>
        <v>0</v>
      </c>
      <c r="CN320" s="18" t="str">
        <f t="shared" si="421"/>
        <v>廖云虹</v>
      </c>
      <c r="CO320" s="26">
        <f t="shared" si="439"/>
        <v>0</v>
      </c>
      <c r="CP320" s="18" t="str">
        <f t="shared" si="422"/>
        <v>高贵勇</v>
      </c>
      <c r="CQ320" s="26">
        <f t="shared" si="440"/>
        <v>0</v>
      </c>
      <c r="CR320" s="18" t="str">
        <f t="shared" si="423"/>
        <v>刘厚江</v>
      </c>
      <c r="CS320" s="26">
        <f t="shared" si="441"/>
        <v>0</v>
      </c>
      <c r="CT320" s="18" t="str">
        <f t="shared" si="424"/>
        <v>卢祥</v>
      </c>
      <c r="CU320" s="26">
        <f t="shared" si="442"/>
        <v>0</v>
      </c>
    </row>
    <row r="321" spans="1:99" s="2" customFormat="1" ht="15.75">
      <c r="A321" s="42" t="s">
        <v>1035</v>
      </c>
      <c r="B321" s="40" t="s">
        <v>495</v>
      </c>
      <c r="C321" s="59" t="s">
        <v>44</v>
      </c>
      <c r="D321" s="9" t="s">
        <v>8</v>
      </c>
      <c r="E321" s="8" t="str">
        <f t="shared" si="372"/>
        <v/>
      </c>
      <c r="F321" s="9" t="str">
        <f t="shared" si="373"/>
        <v/>
      </c>
      <c r="G321" s="10" t="str">
        <f t="shared" si="374"/>
        <v/>
      </c>
      <c r="H321" s="10">
        <f t="shared" si="375"/>
        <v>90</v>
      </c>
      <c r="I321" s="10">
        <f t="shared" si="376"/>
        <v>53</v>
      </c>
      <c r="J321" s="10">
        <f t="shared" si="377"/>
        <v>74</v>
      </c>
      <c r="K321" s="16">
        <f t="shared" si="378"/>
        <v>21</v>
      </c>
      <c r="L321" s="10">
        <f t="shared" si="379"/>
        <v>58.5</v>
      </c>
      <c r="M321" s="10">
        <f t="shared" si="380"/>
        <v>38</v>
      </c>
      <c r="N321" s="10">
        <f t="shared" si="381"/>
        <v>335</v>
      </c>
      <c r="O321" s="17" t="str">
        <f t="shared" si="382"/>
        <v/>
      </c>
      <c r="P321" s="18">
        <f>IF($D321="理科",IF(AND($N321&gt;=分数线!$C$2,$H321&gt;=分数线!$D$2),36,IF($H321&gt;=分数线!$D$2,18,0)),IF($D321="文科",IF(AND($N321&gt;=分数线!$C$3,$H321&gt;=分数线!$D$3),36,IF($H321&gt;=分数线!$D$3,18,0))))</f>
        <v>0</v>
      </c>
      <c r="Q321" s="18">
        <f>IF($D321="理科",IF(AND($N321&gt;=分数线!$C$2,I321&gt;=分数线!$E$2),36,IF(I321&gt;=分数线!$E$2,18,0)),IF($D321="文科",IF(AND($N321&gt;=分数线!$C$3,I321&gt;=分数线!$E$3),36,IF(I321&gt;=分数线!$E$3,18,0))))</f>
        <v>0</v>
      </c>
      <c r="R321" s="18">
        <f>IF($D321="理科",IF(AND($N321&gt;=分数线!$C$2,J321&gt;=分数线!$F$2),36,IF(J321&gt;=分数线!$F$2,18,0)),IF($D321="文科",IF(AND($N321&gt;=分数线!$C$3,J321&gt;=分数线!$F$3),36,IF(J321&gt;=分数线!$F$3,18,0))))</f>
        <v>0</v>
      </c>
      <c r="S321" s="18">
        <f>IF($D321="理科",IF(AND($N321&gt;=分数线!$C$2,K321&gt;=分数线!$G$2),36,IF(K321&gt;=分数线!$G$2,18,0)),IF($D321="文科",IF(AND($N321&gt;=分数线!$C$3,K321&gt;=分数线!$G$3),36,IF(K321&gt;=分数线!$G$3,18,0))))</f>
        <v>0</v>
      </c>
      <c r="T321" s="18">
        <f>IF($D321="理科",IF(AND($N321&gt;=分数线!$C$2,L321&gt;=分数线!$H$2),36,IF(L321&gt;=分数线!$H$2,18,0)),IF($D321="文科",IF(AND($N321&gt;=分数线!$C$3,L321&gt;=分数线!$H$3),36,IF(L321&gt;=分数线!$H$3,18,0))))</f>
        <v>18</v>
      </c>
      <c r="U321" s="18">
        <f>IF($D321="理科",IF(AND($N321&gt;=分数线!$C$2,M321&gt;=分数线!$I$2),36,IF(M321&gt;=分数线!$I$2,18,0)),IF($D321="文科",IF(AND($N321&gt;=分数线!$C$3,M321&gt;=分数线!$I$3),36,IF(M321&gt;=分数线!$I$3,18,0))))</f>
        <v>0</v>
      </c>
      <c r="V321" s="18">
        <f t="shared" si="383"/>
        <v>9</v>
      </c>
      <c r="W321" s="18" t="str">
        <f t="shared" si="384"/>
        <v>张玉婷</v>
      </c>
      <c r="X321" s="26">
        <f t="shared" si="425"/>
        <v>0</v>
      </c>
      <c r="Y321" s="18" t="str">
        <f t="shared" si="385"/>
        <v>周军</v>
      </c>
      <c r="Z321" s="26">
        <f t="shared" si="426"/>
        <v>0</v>
      </c>
      <c r="AA321" s="18" t="str">
        <f t="shared" si="386"/>
        <v>程长寿</v>
      </c>
      <c r="AB321" s="26">
        <f t="shared" si="443"/>
        <v>0</v>
      </c>
      <c r="AC321" s="18" t="str">
        <f t="shared" si="387"/>
        <v>王志强</v>
      </c>
      <c r="AD321" s="26">
        <f t="shared" si="444"/>
        <v>0</v>
      </c>
      <c r="AE321" s="18" t="str">
        <f t="shared" si="388"/>
        <v>郑富全</v>
      </c>
      <c r="AF321" s="26">
        <f t="shared" si="445"/>
        <v>1.8</v>
      </c>
      <c r="AG321" s="18" t="str">
        <f t="shared" si="389"/>
        <v>卢祥</v>
      </c>
      <c r="AH321" s="26">
        <f t="shared" si="446"/>
        <v>0</v>
      </c>
      <c r="AI321" s="18" t="str">
        <f t="shared" si="390"/>
        <v>9</v>
      </c>
      <c r="AJ321" s="18" t="str">
        <f t="shared" si="391"/>
        <v>张玉婷</v>
      </c>
      <c r="AK321" s="26">
        <f t="shared" si="427"/>
        <v>0</v>
      </c>
      <c r="AL321" s="18" t="str">
        <f t="shared" si="392"/>
        <v>周军</v>
      </c>
      <c r="AM321" s="26">
        <f t="shared" si="428"/>
        <v>0</v>
      </c>
      <c r="AN321" s="18" t="str">
        <f t="shared" si="393"/>
        <v>程长寿</v>
      </c>
      <c r="AO321" s="26">
        <f t="shared" si="447"/>
        <v>0</v>
      </c>
      <c r="AP321" s="18" t="str">
        <f t="shared" si="394"/>
        <v>王志强</v>
      </c>
      <c r="AQ321" s="26">
        <f t="shared" si="448"/>
        <v>0</v>
      </c>
      <c r="AR321" s="18" t="str">
        <f t="shared" si="395"/>
        <v>郑富全</v>
      </c>
      <c r="AS321" s="26">
        <f t="shared" si="449"/>
        <v>1.8</v>
      </c>
      <c r="AT321" s="18" t="str">
        <f t="shared" si="396"/>
        <v>卢祥</v>
      </c>
      <c r="AU321" s="26">
        <f t="shared" si="450"/>
        <v>0</v>
      </c>
      <c r="AV321" s="18" t="str">
        <f t="shared" si="397"/>
        <v>9</v>
      </c>
      <c r="AW321" s="18" t="str">
        <f t="shared" si="398"/>
        <v>张玉婷</v>
      </c>
      <c r="AX321" s="26">
        <f t="shared" si="429"/>
        <v>0</v>
      </c>
      <c r="AY321" s="18" t="str">
        <f t="shared" si="399"/>
        <v>周军</v>
      </c>
      <c r="AZ321" s="26">
        <f t="shared" si="459"/>
        <v>0</v>
      </c>
      <c r="BA321" s="18" t="str">
        <f t="shared" si="400"/>
        <v>廖云虹</v>
      </c>
      <c r="BB321" s="26">
        <f t="shared" si="451"/>
        <v>0</v>
      </c>
      <c r="BC321" s="18" t="str">
        <f t="shared" si="401"/>
        <v>郑永朝</v>
      </c>
      <c r="BD321" s="26">
        <f t="shared" si="452"/>
        <v>0</v>
      </c>
      <c r="BE321" s="18" t="str">
        <f t="shared" si="402"/>
        <v>郑富全</v>
      </c>
      <c r="BF321" s="26">
        <f t="shared" si="453"/>
        <v>2.7</v>
      </c>
      <c r="BG321" s="18" t="str">
        <f t="shared" si="403"/>
        <v>卢祥</v>
      </c>
      <c r="BH321" s="26">
        <f t="shared" si="454"/>
        <v>0</v>
      </c>
      <c r="BI321" s="18">
        <f t="shared" si="404"/>
        <v>9</v>
      </c>
      <c r="BJ321" s="18" t="str">
        <f t="shared" si="405"/>
        <v>张玉婷</v>
      </c>
      <c r="BK321" s="26">
        <f t="shared" si="430"/>
        <v>0</v>
      </c>
      <c r="BL321" s="18" t="str">
        <f t="shared" si="406"/>
        <v>黄金华</v>
      </c>
      <c r="BM321" s="26">
        <f t="shared" si="460"/>
        <v>0</v>
      </c>
      <c r="BN321" s="18" t="str">
        <f t="shared" si="407"/>
        <v>廖云虹</v>
      </c>
      <c r="BO321" s="26">
        <f t="shared" si="455"/>
        <v>0</v>
      </c>
      <c r="BP321" s="18" t="str">
        <f t="shared" si="408"/>
        <v>王玉强</v>
      </c>
      <c r="BQ321" s="26">
        <f t="shared" si="456"/>
        <v>0</v>
      </c>
      <c r="BR321" s="18" t="str">
        <f t="shared" si="409"/>
        <v>郑富全</v>
      </c>
      <c r="BS321" s="26">
        <f t="shared" si="457"/>
        <v>2.7</v>
      </c>
      <c r="BT321" s="18" t="str">
        <f t="shared" si="410"/>
        <v>卢祥</v>
      </c>
      <c r="BU321" s="26">
        <f t="shared" si="458"/>
        <v>0</v>
      </c>
      <c r="BV321" s="18">
        <f t="shared" si="411"/>
        <v>9</v>
      </c>
      <c r="BW321" s="18" t="str">
        <f t="shared" si="412"/>
        <v>张玉婷</v>
      </c>
      <c r="BX321" s="26">
        <f t="shared" si="431"/>
        <v>0</v>
      </c>
      <c r="BY321" s="18" t="str">
        <f t="shared" si="413"/>
        <v>黄金华</v>
      </c>
      <c r="BZ321" s="26">
        <f t="shared" si="432"/>
        <v>0</v>
      </c>
      <c r="CA321" s="18" t="str">
        <f t="shared" si="414"/>
        <v>廖云虹</v>
      </c>
      <c r="CB321" s="26">
        <f t="shared" si="433"/>
        <v>0</v>
      </c>
      <c r="CC321" s="18" t="str">
        <f t="shared" si="415"/>
        <v>高贵勇</v>
      </c>
      <c r="CD321" s="26">
        <f t="shared" si="434"/>
        <v>0</v>
      </c>
      <c r="CE321" s="18" t="str">
        <f t="shared" si="416"/>
        <v>刘厚江</v>
      </c>
      <c r="CF321" s="26">
        <f t="shared" si="435"/>
        <v>4.5</v>
      </c>
      <c r="CG321" s="18" t="str">
        <f t="shared" si="417"/>
        <v>卢祥</v>
      </c>
      <c r="CH321" s="26">
        <f t="shared" si="436"/>
        <v>0</v>
      </c>
      <c r="CI321" s="18">
        <f t="shared" si="418"/>
        <v>9</v>
      </c>
      <c r="CJ321" s="18" t="str">
        <f t="shared" si="419"/>
        <v>张玉婷</v>
      </c>
      <c r="CK321" s="26">
        <f t="shared" si="437"/>
        <v>0</v>
      </c>
      <c r="CL321" s="18" t="str">
        <f t="shared" si="420"/>
        <v>黄金华</v>
      </c>
      <c r="CM321" s="26">
        <f t="shared" si="438"/>
        <v>0</v>
      </c>
      <c r="CN321" s="18" t="str">
        <f t="shared" si="421"/>
        <v>廖云虹</v>
      </c>
      <c r="CO321" s="26">
        <f t="shared" si="439"/>
        <v>0</v>
      </c>
      <c r="CP321" s="18" t="str">
        <f t="shared" si="422"/>
        <v>高贵勇</v>
      </c>
      <c r="CQ321" s="26">
        <f t="shared" si="440"/>
        <v>0</v>
      </c>
      <c r="CR321" s="18" t="str">
        <f t="shared" si="423"/>
        <v>刘厚江</v>
      </c>
      <c r="CS321" s="26">
        <f t="shared" si="441"/>
        <v>4.5</v>
      </c>
      <c r="CT321" s="18" t="str">
        <f t="shared" si="424"/>
        <v>卢祥</v>
      </c>
      <c r="CU321" s="26">
        <f t="shared" si="442"/>
        <v>0</v>
      </c>
    </row>
    <row r="322" spans="1:99" s="2" customFormat="1" ht="15.75">
      <c r="A322" s="42" t="s">
        <v>1036</v>
      </c>
      <c r="B322" s="40" t="s">
        <v>496</v>
      </c>
      <c r="C322" s="59" t="s">
        <v>44</v>
      </c>
      <c r="D322" s="9" t="s">
        <v>8</v>
      </c>
      <c r="E322" s="8" t="str">
        <f t="shared" si="372"/>
        <v/>
      </c>
      <c r="F322" s="9" t="str">
        <f t="shared" si="373"/>
        <v/>
      </c>
      <c r="G322" s="10" t="str">
        <f t="shared" si="374"/>
        <v/>
      </c>
      <c r="H322" s="10">
        <f t="shared" si="375"/>
        <v>90</v>
      </c>
      <c r="I322" s="10">
        <f t="shared" si="376"/>
        <v>67</v>
      </c>
      <c r="J322" s="10">
        <f t="shared" si="377"/>
        <v>32</v>
      </c>
      <c r="K322" s="16">
        <f t="shared" si="378"/>
        <v>28</v>
      </c>
      <c r="L322" s="10">
        <f t="shared" si="379"/>
        <v>56.5</v>
      </c>
      <c r="M322" s="10">
        <f t="shared" si="380"/>
        <v>60</v>
      </c>
      <c r="N322" s="10">
        <f t="shared" si="381"/>
        <v>334</v>
      </c>
      <c r="O322" s="17" t="str">
        <f t="shared" si="382"/>
        <v/>
      </c>
      <c r="P322" s="18">
        <f>IF($D322="理科",IF(AND($N322&gt;=分数线!$C$2,$H322&gt;=分数线!$D$2),36,IF($H322&gt;=分数线!$D$2,18,0)),IF($D322="文科",IF(AND($N322&gt;=分数线!$C$3,$H322&gt;=分数线!$D$3),36,IF($H322&gt;=分数线!$D$3,18,0))))</f>
        <v>0</v>
      </c>
      <c r="Q322" s="18">
        <f>IF($D322="理科",IF(AND($N322&gt;=分数线!$C$2,I322&gt;=分数线!$E$2),36,IF(I322&gt;=分数线!$E$2,18,0)),IF($D322="文科",IF(AND($N322&gt;=分数线!$C$3,I322&gt;=分数线!$E$3),36,IF(I322&gt;=分数线!$E$3,18,0))))</f>
        <v>0</v>
      </c>
      <c r="R322" s="18">
        <f>IF($D322="理科",IF(AND($N322&gt;=分数线!$C$2,J322&gt;=分数线!$F$2),36,IF(J322&gt;=分数线!$F$2,18,0)),IF($D322="文科",IF(AND($N322&gt;=分数线!$C$3,J322&gt;=分数线!$F$3),36,IF(J322&gt;=分数线!$F$3,18,0))))</f>
        <v>0</v>
      </c>
      <c r="S322" s="18">
        <f>IF($D322="理科",IF(AND($N322&gt;=分数线!$C$2,K322&gt;=分数线!$G$2),36,IF(K322&gt;=分数线!$G$2,18,0)),IF($D322="文科",IF(AND($N322&gt;=分数线!$C$3,K322&gt;=分数线!$G$3),36,IF(K322&gt;=分数线!$G$3,18,0))))</f>
        <v>0</v>
      </c>
      <c r="T322" s="18">
        <f>IF($D322="理科",IF(AND($N322&gt;=分数线!$C$2,L322&gt;=分数线!$H$2),36,IF(L322&gt;=分数线!$H$2,18,0)),IF($D322="文科",IF(AND($N322&gt;=分数线!$C$3,L322&gt;=分数线!$H$3),36,IF(L322&gt;=分数线!$H$3,18,0))))</f>
        <v>0</v>
      </c>
      <c r="U322" s="18">
        <f>IF($D322="理科",IF(AND($N322&gt;=分数线!$C$2,M322&gt;=分数线!$I$2),36,IF(M322&gt;=分数线!$I$2,18,0)),IF($D322="文科",IF(AND($N322&gt;=分数线!$C$3,M322&gt;=分数线!$I$3),36,IF(M322&gt;=分数线!$I$3,18,0))))</f>
        <v>0</v>
      </c>
      <c r="V322" s="18">
        <f t="shared" si="383"/>
        <v>8</v>
      </c>
      <c r="W322" s="18" t="str">
        <f t="shared" si="384"/>
        <v>向美娟</v>
      </c>
      <c r="X322" s="26">
        <f t="shared" si="425"/>
        <v>0</v>
      </c>
      <c r="Y322" s="18" t="str">
        <f t="shared" si="385"/>
        <v>胡付松</v>
      </c>
      <c r="Z322" s="26">
        <f t="shared" si="426"/>
        <v>0</v>
      </c>
      <c r="AA322" s="18" t="str">
        <f t="shared" si="386"/>
        <v>聂艳梅</v>
      </c>
      <c r="AB322" s="26">
        <f t="shared" si="443"/>
        <v>0</v>
      </c>
      <c r="AC322" s="18" t="str">
        <f t="shared" si="387"/>
        <v>王志强</v>
      </c>
      <c r="AD322" s="26">
        <f t="shared" si="444"/>
        <v>0</v>
      </c>
      <c r="AE322" s="18" t="str">
        <f t="shared" si="388"/>
        <v>叶仁群</v>
      </c>
      <c r="AF322" s="26">
        <f t="shared" si="445"/>
        <v>0</v>
      </c>
      <c r="AG322" s="18" t="str">
        <f t="shared" si="389"/>
        <v>田友米</v>
      </c>
      <c r="AH322" s="26">
        <f t="shared" si="446"/>
        <v>0</v>
      </c>
      <c r="AI322" s="18" t="str">
        <f t="shared" si="390"/>
        <v>8</v>
      </c>
      <c r="AJ322" s="18" t="str">
        <f t="shared" si="391"/>
        <v>向美娟</v>
      </c>
      <c r="AK322" s="26">
        <f t="shared" si="427"/>
        <v>0</v>
      </c>
      <c r="AL322" s="18" t="str">
        <f t="shared" si="392"/>
        <v>胡付松</v>
      </c>
      <c r="AM322" s="26">
        <f t="shared" si="428"/>
        <v>0</v>
      </c>
      <c r="AN322" s="18" t="str">
        <f t="shared" si="393"/>
        <v>聂艳梅</v>
      </c>
      <c r="AO322" s="26">
        <f t="shared" si="447"/>
        <v>0</v>
      </c>
      <c r="AP322" s="18" t="str">
        <f t="shared" si="394"/>
        <v>王志强</v>
      </c>
      <c r="AQ322" s="26">
        <f t="shared" si="448"/>
        <v>0</v>
      </c>
      <c r="AR322" s="18" t="str">
        <f t="shared" si="395"/>
        <v>叶仁群</v>
      </c>
      <c r="AS322" s="26">
        <f t="shared" si="449"/>
        <v>0</v>
      </c>
      <c r="AT322" s="18" t="str">
        <f t="shared" si="396"/>
        <v>田友米</v>
      </c>
      <c r="AU322" s="26">
        <f t="shared" si="450"/>
        <v>0</v>
      </c>
      <c r="AV322" s="18" t="str">
        <f t="shared" si="397"/>
        <v>8</v>
      </c>
      <c r="AW322" s="18" t="str">
        <f t="shared" si="398"/>
        <v>向美娟</v>
      </c>
      <c r="AX322" s="26">
        <f t="shared" si="429"/>
        <v>0</v>
      </c>
      <c r="AY322" s="18" t="str">
        <f t="shared" si="399"/>
        <v>胡付松</v>
      </c>
      <c r="AZ322" s="26">
        <f t="shared" si="459"/>
        <v>0</v>
      </c>
      <c r="BA322" s="18" t="str">
        <f t="shared" si="400"/>
        <v>廖云虹</v>
      </c>
      <c r="BB322" s="26">
        <f t="shared" si="451"/>
        <v>0</v>
      </c>
      <c r="BC322" s="18" t="str">
        <f t="shared" si="401"/>
        <v>王玉强</v>
      </c>
      <c r="BD322" s="26">
        <f t="shared" si="452"/>
        <v>0</v>
      </c>
      <c r="BE322" s="18" t="str">
        <f t="shared" si="402"/>
        <v>叶仁群</v>
      </c>
      <c r="BF322" s="26">
        <f t="shared" si="453"/>
        <v>0</v>
      </c>
      <c r="BG322" s="18" t="str">
        <f t="shared" si="403"/>
        <v>田友米</v>
      </c>
      <c r="BH322" s="26">
        <f t="shared" si="454"/>
        <v>0</v>
      </c>
      <c r="BI322" s="18">
        <f t="shared" si="404"/>
        <v>8</v>
      </c>
      <c r="BJ322" s="18" t="str">
        <f t="shared" si="405"/>
        <v>向美娟</v>
      </c>
      <c r="BK322" s="26">
        <f t="shared" si="430"/>
        <v>0</v>
      </c>
      <c r="BL322" s="18" t="str">
        <f t="shared" si="406"/>
        <v>胡付松</v>
      </c>
      <c r="BM322" s="26">
        <f t="shared" si="460"/>
        <v>0</v>
      </c>
      <c r="BN322" s="18" t="str">
        <f t="shared" si="407"/>
        <v>廖云虹</v>
      </c>
      <c r="BO322" s="26">
        <f t="shared" si="455"/>
        <v>0</v>
      </c>
      <c r="BP322" s="18" t="str">
        <f t="shared" si="408"/>
        <v>王玉强</v>
      </c>
      <c r="BQ322" s="26">
        <f t="shared" si="456"/>
        <v>0</v>
      </c>
      <c r="BR322" s="18" t="str">
        <f t="shared" si="409"/>
        <v>叶仁群</v>
      </c>
      <c r="BS322" s="26">
        <f t="shared" si="457"/>
        <v>0</v>
      </c>
      <c r="BT322" s="18" t="str">
        <f t="shared" si="410"/>
        <v>杨建</v>
      </c>
      <c r="BU322" s="26">
        <f t="shared" si="458"/>
        <v>0</v>
      </c>
      <c r="BV322" s="18">
        <f t="shared" si="411"/>
        <v>8</v>
      </c>
      <c r="BW322" s="18" t="str">
        <f t="shared" si="412"/>
        <v>向美娟</v>
      </c>
      <c r="BX322" s="26">
        <f t="shared" si="431"/>
        <v>0</v>
      </c>
      <c r="BY322" s="18" t="str">
        <f t="shared" si="413"/>
        <v>胡付松</v>
      </c>
      <c r="BZ322" s="26">
        <f t="shared" si="432"/>
        <v>0</v>
      </c>
      <c r="CA322" s="18" t="str">
        <f t="shared" si="414"/>
        <v>廖云虹</v>
      </c>
      <c r="CB322" s="26">
        <f t="shared" si="433"/>
        <v>0</v>
      </c>
      <c r="CC322" s="18" t="str">
        <f t="shared" si="415"/>
        <v>兰阿布</v>
      </c>
      <c r="CD322" s="26">
        <f t="shared" si="434"/>
        <v>0</v>
      </c>
      <c r="CE322" s="18" t="str">
        <f t="shared" si="416"/>
        <v>叶仁群</v>
      </c>
      <c r="CF322" s="26">
        <f t="shared" si="435"/>
        <v>0</v>
      </c>
      <c r="CG322" s="18" t="str">
        <f t="shared" si="417"/>
        <v>杨建</v>
      </c>
      <c r="CH322" s="26">
        <f t="shared" si="436"/>
        <v>0</v>
      </c>
      <c r="CI322" s="18">
        <f t="shared" si="418"/>
        <v>8</v>
      </c>
      <c r="CJ322" s="18" t="str">
        <f t="shared" si="419"/>
        <v>向美娟</v>
      </c>
      <c r="CK322" s="26">
        <f t="shared" si="437"/>
        <v>0</v>
      </c>
      <c r="CL322" s="18" t="str">
        <f t="shared" si="420"/>
        <v>胡付松</v>
      </c>
      <c r="CM322" s="26">
        <f t="shared" si="438"/>
        <v>0</v>
      </c>
      <c r="CN322" s="18" t="str">
        <f t="shared" si="421"/>
        <v>廖云虹</v>
      </c>
      <c r="CO322" s="26">
        <f t="shared" si="439"/>
        <v>0</v>
      </c>
      <c r="CP322" s="18" t="str">
        <f t="shared" si="422"/>
        <v>兰阿布</v>
      </c>
      <c r="CQ322" s="26">
        <f t="shared" si="440"/>
        <v>0</v>
      </c>
      <c r="CR322" s="18" t="str">
        <f t="shared" si="423"/>
        <v>叶仁群</v>
      </c>
      <c r="CS322" s="26">
        <f t="shared" si="441"/>
        <v>0</v>
      </c>
      <c r="CT322" s="18" t="str">
        <f t="shared" si="424"/>
        <v>杨建</v>
      </c>
      <c r="CU322" s="26">
        <f t="shared" si="442"/>
        <v>0</v>
      </c>
    </row>
    <row r="323" spans="1:99" s="2" customFormat="1" ht="15.75">
      <c r="A323" s="42" t="s">
        <v>1037</v>
      </c>
      <c r="B323" s="40" t="s">
        <v>497</v>
      </c>
      <c r="C323" s="59" t="s">
        <v>44</v>
      </c>
      <c r="D323" s="9" t="s">
        <v>8</v>
      </c>
      <c r="E323" s="8" t="str">
        <f t="shared" si="372"/>
        <v/>
      </c>
      <c r="F323" s="9">
        <f t="shared" si="373"/>
        <v>0.2</v>
      </c>
      <c r="G323" s="10" t="str">
        <f t="shared" si="374"/>
        <v/>
      </c>
      <c r="H323" s="10">
        <f t="shared" si="375"/>
        <v>88</v>
      </c>
      <c r="I323" s="10">
        <f t="shared" si="376"/>
        <v>60</v>
      </c>
      <c r="J323" s="10">
        <f t="shared" si="377"/>
        <v>70</v>
      </c>
      <c r="K323" s="16">
        <f t="shared" si="378"/>
        <v>16</v>
      </c>
      <c r="L323" s="10">
        <f t="shared" si="379"/>
        <v>51</v>
      </c>
      <c r="M323" s="10">
        <f t="shared" si="380"/>
        <v>47.5</v>
      </c>
      <c r="N323" s="10">
        <f t="shared" si="381"/>
        <v>333</v>
      </c>
      <c r="O323" s="17" t="str">
        <f t="shared" si="382"/>
        <v/>
      </c>
      <c r="P323" s="18">
        <f>IF($D323="理科",IF(AND($N323&gt;=分数线!$C$2,$H323&gt;=分数线!$D$2),36,IF($H323&gt;=分数线!$D$2,18,0)),IF($D323="文科",IF(AND($N323&gt;=分数线!$C$3,$H323&gt;=分数线!$D$3),36,IF($H323&gt;=分数线!$D$3,18,0))))</f>
        <v>0</v>
      </c>
      <c r="Q323" s="18">
        <f>IF($D323="理科",IF(AND($N323&gt;=分数线!$C$2,I323&gt;=分数线!$E$2),36,IF(I323&gt;=分数线!$E$2,18,0)),IF($D323="文科",IF(AND($N323&gt;=分数线!$C$3,I323&gt;=分数线!$E$3),36,IF(I323&gt;=分数线!$E$3,18,0))))</f>
        <v>0</v>
      </c>
      <c r="R323" s="18">
        <f>IF($D323="理科",IF(AND($N323&gt;=分数线!$C$2,J323&gt;=分数线!$F$2),36,IF(J323&gt;=分数线!$F$2,18,0)),IF($D323="文科",IF(AND($N323&gt;=分数线!$C$3,J323&gt;=分数线!$F$3),36,IF(J323&gt;=分数线!$F$3,18,0))))</f>
        <v>0</v>
      </c>
      <c r="S323" s="18">
        <f>IF($D323="理科",IF(AND($N323&gt;=分数线!$C$2,K323&gt;=分数线!$G$2),36,IF(K323&gt;=分数线!$G$2,18,0)),IF($D323="文科",IF(AND($N323&gt;=分数线!$C$3,K323&gt;=分数线!$G$3),36,IF(K323&gt;=分数线!$G$3,18,0))))</f>
        <v>0</v>
      </c>
      <c r="T323" s="18">
        <f>IF($D323="理科",IF(AND($N323&gt;=分数线!$C$2,L323&gt;=分数线!$H$2),36,IF(L323&gt;=分数线!$H$2,18,0)),IF($D323="文科",IF(AND($N323&gt;=分数线!$C$3,L323&gt;=分数线!$H$3),36,IF(L323&gt;=分数线!$H$3,18,0))))</f>
        <v>0</v>
      </c>
      <c r="U323" s="18">
        <f>IF($D323="理科",IF(AND($N323&gt;=分数线!$C$2,M323&gt;=分数线!$I$2),36,IF(M323&gt;=分数线!$I$2,18,0)),IF($D323="文科",IF(AND($N323&gt;=分数线!$C$3,M323&gt;=分数线!$I$3),36,IF(M323&gt;=分数线!$I$3,18,0))))</f>
        <v>0</v>
      </c>
      <c r="V323" s="18">
        <f t="shared" si="383"/>
        <v>8</v>
      </c>
      <c r="W323" s="18" t="str">
        <f t="shared" si="384"/>
        <v>向美娟</v>
      </c>
      <c r="X323" s="26">
        <f t="shared" si="425"/>
        <v>0</v>
      </c>
      <c r="Y323" s="18" t="str">
        <f t="shared" si="385"/>
        <v>胡付松</v>
      </c>
      <c r="Z323" s="26">
        <f t="shared" si="426"/>
        <v>0</v>
      </c>
      <c r="AA323" s="18" t="str">
        <f t="shared" si="386"/>
        <v>聂艳梅</v>
      </c>
      <c r="AB323" s="26">
        <f t="shared" si="443"/>
        <v>0</v>
      </c>
      <c r="AC323" s="18" t="str">
        <f t="shared" si="387"/>
        <v>王志强</v>
      </c>
      <c r="AD323" s="26">
        <f t="shared" si="444"/>
        <v>0</v>
      </c>
      <c r="AE323" s="18" t="str">
        <f t="shared" si="388"/>
        <v>叶仁群</v>
      </c>
      <c r="AF323" s="26">
        <f t="shared" si="445"/>
        <v>0</v>
      </c>
      <c r="AG323" s="18" t="str">
        <f t="shared" si="389"/>
        <v>田友米</v>
      </c>
      <c r="AH323" s="26">
        <f t="shared" si="446"/>
        <v>0</v>
      </c>
      <c r="AI323" s="18" t="str">
        <f t="shared" si="390"/>
        <v>8</v>
      </c>
      <c r="AJ323" s="18" t="str">
        <f t="shared" si="391"/>
        <v>向美娟</v>
      </c>
      <c r="AK323" s="26">
        <f t="shared" si="427"/>
        <v>0</v>
      </c>
      <c r="AL323" s="18" t="str">
        <f t="shared" si="392"/>
        <v>胡付松</v>
      </c>
      <c r="AM323" s="26">
        <f t="shared" si="428"/>
        <v>0</v>
      </c>
      <c r="AN323" s="18" t="str">
        <f t="shared" si="393"/>
        <v>聂艳梅</v>
      </c>
      <c r="AO323" s="26">
        <f t="shared" si="447"/>
        <v>0</v>
      </c>
      <c r="AP323" s="18" t="str">
        <f t="shared" si="394"/>
        <v>王志强</v>
      </c>
      <c r="AQ323" s="26">
        <f t="shared" si="448"/>
        <v>0</v>
      </c>
      <c r="AR323" s="18" t="str">
        <f t="shared" si="395"/>
        <v>叶仁群</v>
      </c>
      <c r="AS323" s="26">
        <f t="shared" si="449"/>
        <v>0</v>
      </c>
      <c r="AT323" s="18" t="str">
        <f t="shared" si="396"/>
        <v>田友米</v>
      </c>
      <c r="AU323" s="26">
        <f t="shared" si="450"/>
        <v>0</v>
      </c>
      <c r="AV323" s="18" t="str">
        <f t="shared" si="397"/>
        <v>8</v>
      </c>
      <c r="AW323" s="18" t="str">
        <f t="shared" si="398"/>
        <v>向美娟</v>
      </c>
      <c r="AX323" s="26">
        <f t="shared" si="429"/>
        <v>0</v>
      </c>
      <c r="AY323" s="18" t="str">
        <f t="shared" si="399"/>
        <v>胡付松</v>
      </c>
      <c r="AZ323" s="26">
        <f t="shared" si="459"/>
        <v>0</v>
      </c>
      <c r="BA323" s="18" t="str">
        <f t="shared" si="400"/>
        <v>廖云虹</v>
      </c>
      <c r="BB323" s="26">
        <f t="shared" si="451"/>
        <v>0</v>
      </c>
      <c r="BC323" s="18" t="str">
        <f t="shared" si="401"/>
        <v>王玉强</v>
      </c>
      <c r="BD323" s="26">
        <f t="shared" si="452"/>
        <v>0</v>
      </c>
      <c r="BE323" s="18" t="str">
        <f t="shared" si="402"/>
        <v>叶仁群</v>
      </c>
      <c r="BF323" s="26">
        <f t="shared" si="453"/>
        <v>0</v>
      </c>
      <c r="BG323" s="18" t="str">
        <f t="shared" si="403"/>
        <v>田友米</v>
      </c>
      <c r="BH323" s="26">
        <f t="shared" si="454"/>
        <v>0</v>
      </c>
      <c r="BI323" s="18">
        <f t="shared" si="404"/>
        <v>8</v>
      </c>
      <c r="BJ323" s="18" t="str">
        <f t="shared" si="405"/>
        <v>向美娟</v>
      </c>
      <c r="BK323" s="26">
        <f t="shared" si="430"/>
        <v>0</v>
      </c>
      <c r="BL323" s="18" t="str">
        <f t="shared" si="406"/>
        <v>胡付松</v>
      </c>
      <c r="BM323" s="26">
        <f t="shared" si="460"/>
        <v>0</v>
      </c>
      <c r="BN323" s="18" t="str">
        <f t="shared" si="407"/>
        <v>廖云虹</v>
      </c>
      <c r="BO323" s="26">
        <f t="shared" si="455"/>
        <v>0</v>
      </c>
      <c r="BP323" s="18" t="str">
        <f t="shared" si="408"/>
        <v>王玉强</v>
      </c>
      <c r="BQ323" s="26">
        <f t="shared" si="456"/>
        <v>0</v>
      </c>
      <c r="BR323" s="18" t="str">
        <f t="shared" si="409"/>
        <v>叶仁群</v>
      </c>
      <c r="BS323" s="26">
        <f t="shared" si="457"/>
        <v>0</v>
      </c>
      <c r="BT323" s="18" t="str">
        <f t="shared" si="410"/>
        <v>杨建</v>
      </c>
      <c r="BU323" s="26">
        <f t="shared" si="458"/>
        <v>0</v>
      </c>
      <c r="BV323" s="18">
        <f t="shared" si="411"/>
        <v>8</v>
      </c>
      <c r="BW323" s="18" t="str">
        <f t="shared" si="412"/>
        <v>向美娟</v>
      </c>
      <c r="BX323" s="26">
        <f t="shared" si="431"/>
        <v>0</v>
      </c>
      <c r="BY323" s="18" t="str">
        <f t="shared" si="413"/>
        <v>胡付松</v>
      </c>
      <c r="BZ323" s="26">
        <f t="shared" si="432"/>
        <v>0</v>
      </c>
      <c r="CA323" s="18" t="str">
        <f t="shared" si="414"/>
        <v>廖云虹</v>
      </c>
      <c r="CB323" s="26">
        <f t="shared" si="433"/>
        <v>0</v>
      </c>
      <c r="CC323" s="18" t="str">
        <f t="shared" si="415"/>
        <v>兰阿布</v>
      </c>
      <c r="CD323" s="26">
        <f t="shared" si="434"/>
        <v>0</v>
      </c>
      <c r="CE323" s="18" t="str">
        <f t="shared" si="416"/>
        <v>叶仁群</v>
      </c>
      <c r="CF323" s="26">
        <f t="shared" si="435"/>
        <v>0</v>
      </c>
      <c r="CG323" s="18" t="str">
        <f t="shared" si="417"/>
        <v>杨建</v>
      </c>
      <c r="CH323" s="26">
        <f t="shared" si="436"/>
        <v>0</v>
      </c>
      <c r="CI323" s="18">
        <f t="shared" si="418"/>
        <v>8</v>
      </c>
      <c r="CJ323" s="18" t="str">
        <f t="shared" si="419"/>
        <v>向美娟</v>
      </c>
      <c r="CK323" s="26">
        <f t="shared" si="437"/>
        <v>0</v>
      </c>
      <c r="CL323" s="18" t="str">
        <f t="shared" si="420"/>
        <v>胡付松</v>
      </c>
      <c r="CM323" s="26">
        <f t="shared" si="438"/>
        <v>0</v>
      </c>
      <c r="CN323" s="18" t="str">
        <f t="shared" si="421"/>
        <v>廖云虹</v>
      </c>
      <c r="CO323" s="26">
        <f t="shared" si="439"/>
        <v>0</v>
      </c>
      <c r="CP323" s="18" t="str">
        <f t="shared" si="422"/>
        <v>兰阿布</v>
      </c>
      <c r="CQ323" s="26">
        <f t="shared" si="440"/>
        <v>0</v>
      </c>
      <c r="CR323" s="18" t="str">
        <f t="shared" si="423"/>
        <v>叶仁群</v>
      </c>
      <c r="CS323" s="26">
        <f t="shared" si="441"/>
        <v>0</v>
      </c>
      <c r="CT323" s="18" t="str">
        <f t="shared" si="424"/>
        <v>杨建</v>
      </c>
      <c r="CU323" s="26">
        <f t="shared" si="442"/>
        <v>0</v>
      </c>
    </row>
    <row r="324" spans="1:99" s="2" customFormat="1" ht="15.75">
      <c r="A324" s="42" t="s">
        <v>1038</v>
      </c>
      <c r="B324" s="40" t="s">
        <v>498</v>
      </c>
      <c r="C324" s="59" t="s">
        <v>44</v>
      </c>
      <c r="D324" s="9" t="s">
        <v>8</v>
      </c>
      <c r="E324" s="8" t="str">
        <f t="shared" si="372"/>
        <v/>
      </c>
      <c r="F324" s="9" t="str">
        <f t="shared" si="373"/>
        <v/>
      </c>
      <c r="G324" s="10" t="str">
        <f t="shared" si="374"/>
        <v/>
      </c>
      <c r="H324" s="10">
        <f t="shared" si="375"/>
        <v>98</v>
      </c>
      <c r="I324" s="10">
        <f t="shared" si="376"/>
        <v>79</v>
      </c>
      <c r="J324" s="10">
        <f t="shared" si="377"/>
        <v>40</v>
      </c>
      <c r="K324" s="16">
        <f t="shared" si="378"/>
        <v>18.5</v>
      </c>
      <c r="L324" s="10">
        <f t="shared" si="379"/>
        <v>46</v>
      </c>
      <c r="M324" s="10">
        <f t="shared" si="380"/>
        <v>50</v>
      </c>
      <c r="N324" s="10">
        <f t="shared" si="381"/>
        <v>332</v>
      </c>
      <c r="O324" s="17" t="str">
        <f t="shared" si="382"/>
        <v/>
      </c>
      <c r="P324" s="18">
        <f>IF($D324="理科",IF(AND($N324&gt;=分数线!$C$2,$H324&gt;=分数线!$D$2),36,IF($H324&gt;=分数线!$D$2,18,0)),IF($D324="文科",IF(AND($N324&gt;=分数线!$C$3,$H324&gt;=分数线!$D$3),36,IF($H324&gt;=分数线!$D$3,18,0))))</f>
        <v>0</v>
      </c>
      <c r="Q324" s="18">
        <f>IF($D324="理科",IF(AND($N324&gt;=分数线!$C$2,I324&gt;=分数线!$E$2),36,IF(I324&gt;=分数线!$E$2,18,0)),IF($D324="文科",IF(AND($N324&gt;=分数线!$C$3,I324&gt;=分数线!$E$3),36,IF(I324&gt;=分数线!$E$3,18,0))))</f>
        <v>18</v>
      </c>
      <c r="R324" s="18">
        <f>IF($D324="理科",IF(AND($N324&gt;=分数线!$C$2,J324&gt;=分数线!$F$2),36,IF(J324&gt;=分数线!$F$2,18,0)),IF($D324="文科",IF(AND($N324&gt;=分数线!$C$3,J324&gt;=分数线!$F$3),36,IF(J324&gt;=分数线!$F$3,18,0))))</f>
        <v>0</v>
      </c>
      <c r="S324" s="18">
        <f>IF($D324="理科",IF(AND($N324&gt;=分数线!$C$2,K324&gt;=分数线!$G$2),36,IF(K324&gt;=分数线!$G$2,18,0)),IF($D324="文科",IF(AND($N324&gt;=分数线!$C$3,K324&gt;=分数线!$G$3),36,IF(K324&gt;=分数线!$G$3,18,0))))</f>
        <v>0</v>
      </c>
      <c r="T324" s="18">
        <f>IF($D324="理科",IF(AND($N324&gt;=分数线!$C$2,L324&gt;=分数线!$H$2),36,IF(L324&gt;=分数线!$H$2,18,0)),IF($D324="文科",IF(AND($N324&gt;=分数线!$C$3,L324&gt;=分数线!$H$3),36,IF(L324&gt;=分数线!$H$3,18,0))))</f>
        <v>0</v>
      </c>
      <c r="U324" s="18">
        <f>IF($D324="理科",IF(AND($N324&gt;=分数线!$C$2,M324&gt;=分数线!$I$2),36,IF(M324&gt;=分数线!$I$2,18,0)),IF($D324="文科",IF(AND($N324&gt;=分数线!$C$3,M324&gt;=分数线!$I$3),36,IF(M324&gt;=分数线!$I$3,18,0))))</f>
        <v>0</v>
      </c>
      <c r="V324" s="18">
        <f t="shared" si="383"/>
        <v>8</v>
      </c>
      <c r="W324" s="18" t="str">
        <f t="shared" si="384"/>
        <v>向美娟</v>
      </c>
      <c r="X324" s="26">
        <f t="shared" si="425"/>
        <v>0</v>
      </c>
      <c r="Y324" s="18" t="str">
        <f t="shared" si="385"/>
        <v>胡付松</v>
      </c>
      <c r="Z324" s="26">
        <f t="shared" si="426"/>
        <v>1.8</v>
      </c>
      <c r="AA324" s="18" t="str">
        <f t="shared" si="386"/>
        <v>聂艳梅</v>
      </c>
      <c r="AB324" s="26">
        <f t="shared" si="443"/>
        <v>0</v>
      </c>
      <c r="AC324" s="18" t="str">
        <f t="shared" si="387"/>
        <v>王志强</v>
      </c>
      <c r="AD324" s="26">
        <f t="shared" si="444"/>
        <v>0</v>
      </c>
      <c r="AE324" s="18" t="str">
        <f t="shared" si="388"/>
        <v>叶仁群</v>
      </c>
      <c r="AF324" s="26">
        <f t="shared" si="445"/>
        <v>0</v>
      </c>
      <c r="AG324" s="18" t="str">
        <f t="shared" si="389"/>
        <v>田友米</v>
      </c>
      <c r="AH324" s="26">
        <f t="shared" si="446"/>
        <v>0</v>
      </c>
      <c r="AI324" s="18" t="str">
        <f t="shared" si="390"/>
        <v>8</v>
      </c>
      <c r="AJ324" s="18" t="str">
        <f t="shared" si="391"/>
        <v>向美娟</v>
      </c>
      <c r="AK324" s="26">
        <f t="shared" si="427"/>
        <v>0</v>
      </c>
      <c r="AL324" s="18" t="str">
        <f t="shared" si="392"/>
        <v>胡付松</v>
      </c>
      <c r="AM324" s="26">
        <f t="shared" si="428"/>
        <v>1.8</v>
      </c>
      <c r="AN324" s="18" t="str">
        <f t="shared" si="393"/>
        <v>聂艳梅</v>
      </c>
      <c r="AO324" s="26">
        <f t="shared" si="447"/>
        <v>0</v>
      </c>
      <c r="AP324" s="18" t="str">
        <f t="shared" si="394"/>
        <v>王志强</v>
      </c>
      <c r="AQ324" s="26">
        <f t="shared" si="448"/>
        <v>0</v>
      </c>
      <c r="AR324" s="18" t="str">
        <f t="shared" si="395"/>
        <v>叶仁群</v>
      </c>
      <c r="AS324" s="26">
        <f t="shared" si="449"/>
        <v>0</v>
      </c>
      <c r="AT324" s="18" t="str">
        <f t="shared" si="396"/>
        <v>田友米</v>
      </c>
      <c r="AU324" s="26">
        <f t="shared" si="450"/>
        <v>0</v>
      </c>
      <c r="AV324" s="18" t="str">
        <f t="shared" si="397"/>
        <v>8</v>
      </c>
      <c r="AW324" s="18" t="str">
        <f t="shared" si="398"/>
        <v>向美娟</v>
      </c>
      <c r="AX324" s="26">
        <f t="shared" si="429"/>
        <v>0</v>
      </c>
      <c r="AY324" s="18" t="str">
        <f t="shared" si="399"/>
        <v>胡付松</v>
      </c>
      <c r="AZ324" s="26">
        <f t="shared" si="459"/>
        <v>2.6999999999999997</v>
      </c>
      <c r="BA324" s="18" t="str">
        <f t="shared" si="400"/>
        <v>廖云虹</v>
      </c>
      <c r="BB324" s="26">
        <f t="shared" si="451"/>
        <v>0</v>
      </c>
      <c r="BC324" s="18" t="str">
        <f t="shared" si="401"/>
        <v>王玉强</v>
      </c>
      <c r="BD324" s="26">
        <f t="shared" si="452"/>
        <v>0</v>
      </c>
      <c r="BE324" s="18" t="str">
        <f t="shared" si="402"/>
        <v>叶仁群</v>
      </c>
      <c r="BF324" s="26">
        <f t="shared" si="453"/>
        <v>0</v>
      </c>
      <c r="BG324" s="18" t="str">
        <f t="shared" si="403"/>
        <v>田友米</v>
      </c>
      <c r="BH324" s="26">
        <f t="shared" si="454"/>
        <v>0</v>
      </c>
      <c r="BI324" s="18">
        <f t="shared" si="404"/>
        <v>8</v>
      </c>
      <c r="BJ324" s="18" t="str">
        <f t="shared" si="405"/>
        <v>向美娟</v>
      </c>
      <c r="BK324" s="26">
        <f t="shared" si="430"/>
        <v>0</v>
      </c>
      <c r="BL324" s="18" t="str">
        <f t="shared" si="406"/>
        <v>胡付松</v>
      </c>
      <c r="BM324" s="26">
        <f t="shared" si="460"/>
        <v>2.6999999999999997</v>
      </c>
      <c r="BN324" s="18" t="str">
        <f t="shared" si="407"/>
        <v>廖云虹</v>
      </c>
      <c r="BO324" s="26">
        <f t="shared" si="455"/>
        <v>0</v>
      </c>
      <c r="BP324" s="18" t="str">
        <f t="shared" si="408"/>
        <v>王玉强</v>
      </c>
      <c r="BQ324" s="26">
        <f t="shared" si="456"/>
        <v>0</v>
      </c>
      <c r="BR324" s="18" t="str">
        <f t="shared" si="409"/>
        <v>叶仁群</v>
      </c>
      <c r="BS324" s="26">
        <f t="shared" si="457"/>
        <v>0</v>
      </c>
      <c r="BT324" s="18" t="str">
        <f t="shared" si="410"/>
        <v>杨建</v>
      </c>
      <c r="BU324" s="26">
        <f t="shared" si="458"/>
        <v>0</v>
      </c>
      <c r="BV324" s="18" t="e">
        <f t="shared" si="411"/>
        <v>#N/A</v>
      </c>
      <c r="BW324" s="18" t="e">
        <f t="shared" si="412"/>
        <v>#N/A</v>
      </c>
      <c r="BX324" s="26">
        <f t="shared" si="431"/>
        <v>0</v>
      </c>
      <c r="BY324" s="18" t="e">
        <f t="shared" si="413"/>
        <v>#N/A</v>
      </c>
      <c r="BZ324" s="26">
        <f t="shared" si="432"/>
        <v>4.5</v>
      </c>
      <c r="CA324" s="18" t="str">
        <f t="shared" si="414"/>
        <v>廖云虹</v>
      </c>
      <c r="CB324" s="26">
        <f t="shared" si="433"/>
        <v>0</v>
      </c>
      <c r="CC324" s="18" t="e">
        <f t="shared" si="415"/>
        <v>#N/A</v>
      </c>
      <c r="CD324" s="26">
        <f t="shared" si="434"/>
        <v>0</v>
      </c>
      <c r="CE324" s="18" t="e">
        <f t="shared" si="416"/>
        <v>#N/A</v>
      </c>
      <c r="CF324" s="26">
        <f t="shared" si="435"/>
        <v>0</v>
      </c>
      <c r="CG324" s="18" t="e">
        <f t="shared" si="417"/>
        <v>#N/A</v>
      </c>
      <c r="CH324" s="26">
        <f t="shared" si="436"/>
        <v>0</v>
      </c>
      <c r="CI324" s="18">
        <f t="shared" si="418"/>
        <v>8</v>
      </c>
      <c r="CJ324" s="18" t="str">
        <f t="shared" si="419"/>
        <v>向美娟</v>
      </c>
      <c r="CK324" s="26">
        <f t="shared" si="437"/>
        <v>0</v>
      </c>
      <c r="CL324" s="18" t="str">
        <f t="shared" si="420"/>
        <v>胡付松</v>
      </c>
      <c r="CM324" s="26">
        <f t="shared" si="438"/>
        <v>4.5</v>
      </c>
      <c r="CN324" s="18" t="str">
        <f t="shared" si="421"/>
        <v>廖云虹</v>
      </c>
      <c r="CO324" s="26">
        <f t="shared" si="439"/>
        <v>0</v>
      </c>
      <c r="CP324" s="18" t="str">
        <f t="shared" si="422"/>
        <v>兰阿布</v>
      </c>
      <c r="CQ324" s="26">
        <f t="shared" si="440"/>
        <v>0</v>
      </c>
      <c r="CR324" s="18" t="str">
        <f t="shared" si="423"/>
        <v>叶仁群</v>
      </c>
      <c r="CS324" s="26">
        <f t="shared" si="441"/>
        <v>0</v>
      </c>
      <c r="CT324" s="18" t="str">
        <f t="shared" si="424"/>
        <v>杨建</v>
      </c>
      <c r="CU324" s="26">
        <f t="shared" si="442"/>
        <v>0</v>
      </c>
    </row>
    <row r="325" spans="1:99" s="2" customFormat="1" ht="15.75">
      <c r="A325" s="42" t="s">
        <v>1039</v>
      </c>
      <c r="B325" s="40" t="s">
        <v>499</v>
      </c>
      <c r="C325" s="59" t="s">
        <v>44</v>
      </c>
      <c r="D325" s="9" t="s">
        <v>8</v>
      </c>
      <c r="E325" s="8" t="str">
        <f t="shared" si="372"/>
        <v/>
      </c>
      <c r="F325" s="9" t="str">
        <f t="shared" si="373"/>
        <v/>
      </c>
      <c r="G325" s="10" t="str">
        <f t="shared" si="374"/>
        <v/>
      </c>
      <c r="H325" s="10">
        <f t="shared" si="375"/>
        <v>101</v>
      </c>
      <c r="I325" s="10">
        <f t="shared" si="376"/>
        <v>62</v>
      </c>
      <c r="J325" s="10">
        <f t="shared" si="377"/>
        <v>57</v>
      </c>
      <c r="K325" s="16">
        <f t="shared" si="378"/>
        <v>22.5</v>
      </c>
      <c r="L325" s="10">
        <f t="shared" si="379"/>
        <v>39</v>
      </c>
      <c r="M325" s="10">
        <f t="shared" si="380"/>
        <v>50.5</v>
      </c>
      <c r="N325" s="10">
        <f t="shared" si="381"/>
        <v>332</v>
      </c>
      <c r="O325" s="17" t="str">
        <f t="shared" si="382"/>
        <v/>
      </c>
      <c r="P325" s="18">
        <f>IF($D325="理科",IF(AND($N325&gt;=分数线!$C$2,$H325&gt;=分数线!$D$2),36,IF($H325&gt;=分数线!$D$2,18,0)),IF($D325="文科",IF(AND($N325&gt;=分数线!$C$3,$H325&gt;=分数线!$D$3),36,IF($H325&gt;=分数线!$D$3,18,0))))</f>
        <v>0</v>
      </c>
      <c r="Q325" s="18">
        <f>IF($D325="理科",IF(AND($N325&gt;=分数线!$C$2,I325&gt;=分数线!$E$2),36,IF(I325&gt;=分数线!$E$2,18,0)),IF($D325="文科",IF(AND($N325&gt;=分数线!$C$3,I325&gt;=分数线!$E$3),36,IF(I325&gt;=分数线!$E$3,18,0))))</f>
        <v>0</v>
      </c>
      <c r="R325" s="18">
        <f>IF($D325="理科",IF(AND($N325&gt;=分数线!$C$2,J325&gt;=分数线!$F$2),36,IF(J325&gt;=分数线!$F$2,18,0)),IF($D325="文科",IF(AND($N325&gt;=分数线!$C$3,J325&gt;=分数线!$F$3),36,IF(J325&gt;=分数线!$F$3,18,0))))</f>
        <v>0</v>
      </c>
      <c r="S325" s="18">
        <f>IF($D325="理科",IF(AND($N325&gt;=分数线!$C$2,K325&gt;=分数线!$G$2),36,IF(K325&gt;=分数线!$G$2,18,0)),IF($D325="文科",IF(AND($N325&gt;=分数线!$C$3,K325&gt;=分数线!$G$3),36,IF(K325&gt;=分数线!$G$3,18,0))))</f>
        <v>0</v>
      </c>
      <c r="T325" s="18">
        <f>IF($D325="理科",IF(AND($N325&gt;=分数线!$C$2,L325&gt;=分数线!$H$2),36,IF(L325&gt;=分数线!$H$2,18,0)),IF($D325="文科",IF(AND($N325&gt;=分数线!$C$3,L325&gt;=分数线!$H$3),36,IF(L325&gt;=分数线!$H$3,18,0))))</f>
        <v>0</v>
      </c>
      <c r="U325" s="18">
        <f>IF($D325="理科",IF(AND($N325&gt;=分数线!$C$2,M325&gt;=分数线!$I$2),36,IF(M325&gt;=分数线!$I$2,18,0)),IF($D325="文科",IF(AND($N325&gt;=分数线!$C$3,M325&gt;=分数线!$I$3),36,IF(M325&gt;=分数线!$I$3,18,0))))</f>
        <v>0</v>
      </c>
      <c r="V325" s="18">
        <f t="shared" si="383"/>
        <v>8</v>
      </c>
      <c r="W325" s="18" t="str">
        <f t="shared" si="384"/>
        <v>向美娟</v>
      </c>
      <c r="X325" s="26">
        <f t="shared" si="425"/>
        <v>0</v>
      </c>
      <c r="Y325" s="18" t="str">
        <f t="shared" si="385"/>
        <v>胡付松</v>
      </c>
      <c r="Z325" s="26">
        <f t="shared" si="426"/>
        <v>0</v>
      </c>
      <c r="AA325" s="18" t="str">
        <f t="shared" si="386"/>
        <v>聂艳梅</v>
      </c>
      <c r="AB325" s="26">
        <f t="shared" si="443"/>
        <v>0</v>
      </c>
      <c r="AC325" s="18" t="str">
        <f t="shared" si="387"/>
        <v>王志强</v>
      </c>
      <c r="AD325" s="26">
        <f t="shared" si="444"/>
        <v>0</v>
      </c>
      <c r="AE325" s="18" t="str">
        <f t="shared" si="388"/>
        <v>叶仁群</v>
      </c>
      <c r="AF325" s="26">
        <f t="shared" si="445"/>
        <v>0</v>
      </c>
      <c r="AG325" s="18" t="str">
        <f t="shared" si="389"/>
        <v>田友米</v>
      </c>
      <c r="AH325" s="26">
        <f t="shared" si="446"/>
        <v>0</v>
      </c>
      <c r="AI325" s="18" t="str">
        <f t="shared" si="390"/>
        <v>8</v>
      </c>
      <c r="AJ325" s="18" t="str">
        <f t="shared" si="391"/>
        <v>向美娟</v>
      </c>
      <c r="AK325" s="26">
        <f t="shared" si="427"/>
        <v>0</v>
      </c>
      <c r="AL325" s="18" t="str">
        <f t="shared" si="392"/>
        <v>胡付松</v>
      </c>
      <c r="AM325" s="26">
        <f t="shared" si="428"/>
        <v>0</v>
      </c>
      <c r="AN325" s="18" t="str">
        <f t="shared" si="393"/>
        <v>聂艳梅</v>
      </c>
      <c r="AO325" s="26">
        <f t="shared" si="447"/>
        <v>0</v>
      </c>
      <c r="AP325" s="18" t="str">
        <f t="shared" si="394"/>
        <v>王志强</v>
      </c>
      <c r="AQ325" s="26">
        <f t="shared" si="448"/>
        <v>0</v>
      </c>
      <c r="AR325" s="18" t="str">
        <f t="shared" si="395"/>
        <v>叶仁群</v>
      </c>
      <c r="AS325" s="26">
        <f t="shared" si="449"/>
        <v>0</v>
      </c>
      <c r="AT325" s="18" t="str">
        <f t="shared" si="396"/>
        <v>田友米</v>
      </c>
      <c r="AU325" s="26">
        <f t="shared" si="450"/>
        <v>0</v>
      </c>
      <c r="AV325" s="18" t="str">
        <f t="shared" si="397"/>
        <v>8</v>
      </c>
      <c r="AW325" s="18" t="str">
        <f t="shared" si="398"/>
        <v>向美娟</v>
      </c>
      <c r="AX325" s="26">
        <f t="shared" si="429"/>
        <v>0</v>
      </c>
      <c r="AY325" s="18" t="str">
        <f t="shared" si="399"/>
        <v>胡付松</v>
      </c>
      <c r="AZ325" s="26">
        <f t="shared" si="459"/>
        <v>0</v>
      </c>
      <c r="BA325" s="18" t="str">
        <f t="shared" si="400"/>
        <v>廖云虹</v>
      </c>
      <c r="BB325" s="26">
        <f t="shared" si="451"/>
        <v>0</v>
      </c>
      <c r="BC325" s="18" t="str">
        <f t="shared" si="401"/>
        <v>王玉强</v>
      </c>
      <c r="BD325" s="26">
        <f t="shared" si="452"/>
        <v>0</v>
      </c>
      <c r="BE325" s="18" t="str">
        <f t="shared" si="402"/>
        <v>叶仁群</v>
      </c>
      <c r="BF325" s="26">
        <f t="shared" si="453"/>
        <v>0</v>
      </c>
      <c r="BG325" s="18" t="str">
        <f t="shared" si="403"/>
        <v>田友米</v>
      </c>
      <c r="BH325" s="26">
        <f t="shared" si="454"/>
        <v>0</v>
      </c>
      <c r="BI325" s="18">
        <f t="shared" si="404"/>
        <v>8</v>
      </c>
      <c r="BJ325" s="18" t="str">
        <f t="shared" si="405"/>
        <v>向美娟</v>
      </c>
      <c r="BK325" s="26">
        <f t="shared" si="430"/>
        <v>0</v>
      </c>
      <c r="BL325" s="18" t="str">
        <f t="shared" si="406"/>
        <v>胡付松</v>
      </c>
      <c r="BM325" s="26">
        <f t="shared" si="460"/>
        <v>0</v>
      </c>
      <c r="BN325" s="18" t="str">
        <f t="shared" si="407"/>
        <v>廖云虹</v>
      </c>
      <c r="BO325" s="26">
        <f t="shared" si="455"/>
        <v>0</v>
      </c>
      <c r="BP325" s="18" t="str">
        <f t="shared" si="408"/>
        <v>王玉强</v>
      </c>
      <c r="BQ325" s="26">
        <f t="shared" si="456"/>
        <v>0</v>
      </c>
      <c r="BR325" s="18" t="str">
        <f t="shared" si="409"/>
        <v>叶仁群</v>
      </c>
      <c r="BS325" s="26">
        <f t="shared" si="457"/>
        <v>0</v>
      </c>
      <c r="BT325" s="18" t="str">
        <f t="shared" si="410"/>
        <v>杨建</v>
      </c>
      <c r="BU325" s="26">
        <f t="shared" si="458"/>
        <v>0</v>
      </c>
      <c r="BV325" s="18">
        <f t="shared" si="411"/>
        <v>8</v>
      </c>
      <c r="BW325" s="18" t="str">
        <f t="shared" si="412"/>
        <v>向美娟</v>
      </c>
      <c r="BX325" s="26">
        <f t="shared" si="431"/>
        <v>0</v>
      </c>
      <c r="BY325" s="18" t="str">
        <f t="shared" si="413"/>
        <v>胡付松</v>
      </c>
      <c r="BZ325" s="26">
        <f t="shared" si="432"/>
        <v>0</v>
      </c>
      <c r="CA325" s="18" t="str">
        <f t="shared" si="414"/>
        <v>廖云虹</v>
      </c>
      <c r="CB325" s="26">
        <f t="shared" si="433"/>
        <v>0</v>
      </c>
      <c r="CC325" s="18" t="str">
        <f t="shared" si="415"/>
        <v>兰阿布</v>
      </c>
      <c r="CD325" s="26">
        <f t="shared" si="434"/>
        <v>0</v>
      </c>
      <c r="CE325" s="18" t="str">
        <f t="shared" si="416"/>
        <v>叶仁群</v>
      </c>
      <c r="CF325" s="26">
        <f t="shared" si="435"/>
        <v>0</v>
      </c>
      <c r="CG325" s="18" t="str">
        <f t="shared" si="417"/>
        <v>杨建</v>
      </c>
      <c r="CH325" s="26">
        <f t="shared" si="436"/>
        <v>0</v>
      </c>
      <c r="CI325" s="18">
        <f t="shared" si="418"/>
        <v>8</v>
      </c>
      <c r="CJ325" s="18" t="str">
        <f t="shared" si="419"/>
        <v>向美娟</v>
      </c>
      <c r="CK325" s="26">
        <f t="shared" si="437"/>
        <v>0</v>
      </c>
      <c r="CL325" s="18" t="str">
        <f t="shared" si="420"/>
        <v>胡付松</v>
      </c>
      <c r="CM325" s="26">
        <f t="shared" si="438"/>
        <v>0</v>
      </c>
      <c r="CN325" s="18" t="str">
        <f t="shared" si="421"/>
        <v>廖云虹</v>
      </c>
      <c r="CO325" s="26">
        <f t="shared" si="439"/>
        <v>0</v>
      </c>
      <c r="CP325" s="18" t="str">
        <f t="shared" si="422"/>
        <v>兰阿布</v>
      </c>
      <c r="CQ325" s="26">
        <f t="shared" si="440"/>
        <v>0</v>
      </c>
      <c r="CR325" s="18" t="str">
        <f t="shared" si="423"/>
        <v>叶仁群</v>
      </c>
      <c r="CS325" s="26">
        <f t="shared" si="441"/>
        <v>0</v>
      </c>
      <c r="CT325" s="18" t="str">
        <f t="shared" si="424"/>
        <v>杨建</v>
      </c>
      <c r="CU325" s="26">
        <f t="shared" si="442"/>
        <v>0</v>
      </c>
    </row>
    <row r="326" spans="1:99" s="2" customFormat="1" ht="15.75">
      <c r="A326" s="42" t="s">
        <v>1040</v>
      </c>
      <c r="B326" s="40" t="s">
        <v>500</v>
      </c>
      <c r="C326" s="59" t="s">
        <v>44</v>
      </c>
      <c r="D326" s="9" t="s">
        <v>8</v>
      </c>
      <c r="E326" s="8" t="str">
        <f t="shared" si="372"/>
        <v/>
      </c>
      <c r="F326" s="9">
        <f t="shared" si="373"/>
        <v>0.2</v>
      </c>
      <c r="G326" s="10" t="str">
        <f t="shared" si="374"/>
        <v/>
      </c>
      <c r="H326" s="10">
        <f t="shared" si="375"/>
        <v>91</v>
      </c>
      <c r="I326" s="10">
        <f t="shared" si="376"/>
        <v>50</v>
      </c>
      <c r="J326" s="10">
        <f t="shared" si="377"/>
        <v>69</v>
      </c>
      <c r="K326" s="16">
        <f t="shared" si="378"/>
        <v>26</v>
      </c>
      <c r="L326" s="10">
        <f t="shared" si="379"/>
        <v>51</v>
      </c>
      <c r="M326" s="10">
        <f t="shared" si="380"/>
        <v>44</v>
      </c>
      <c r="N326" s="10">
        <f t="shared" si="381"/>
        <v>331</v>
      </c>
      <c r="O326" s="17" t="str">
        <f t="shared" si="382"/>
        <v/>
      </c>
      <c r="P326" s="18">
        <f>IF($D326="理科",IF(AND($N326&gt;=分数线!$C$2,$H326&gt;=分数线!$D$2),36,IF($H326&gt;=分数线!$D$2,18,0)),IF($D326="文科",IF(AND($N326&gt;=分数线!$C$3,$H326&gt;=分数线!$D$3),36,IF($H326&gt;=分数线!$D$3,18,0))))</f>
        <v>0</v>
      </c>
      <c r="Q326" s="18">
        <f>IF($D326="理科",IF(AND($N326&gt;=分数线!$C$2,I326&gt;=分数线!$E$2),36,IF(I326&gt;=分数线!$E$2,18,0)),IF($D326="文科",IF(AND($N326&gt;=分数线!$C$3,I326&gt;=分数线!$E$3),36,IF(I326&gt;=分数线!$E$3,18,0))))</f>
        <v>0</v>
      </c>
      <c r="R326" s="18">
        <f>IF($D326="理科",IF(AND($N326&gt;=分数线!$C$2,J326&gt;=分数线!$F$2),36,IF(J326&gt;=分数线!$F$2,18,0)),IF($D326="文科",IF(AND($N326&gt;=分数线!$C$3,J326&gt;=分数线!$F$3),36,IF(J326&gt;=分数线!$F$3,18,0))))</f>
        <v>0</v>
      </c>
      <c r="S326" s="18">
        <f>IF($D326="理科",IF(AND($N326&gt;=分数线!$C$2,K326&gt;=分数线!$G$2),36,IF(K326&gt;=分数线!$G$2,18,0)),IF($D326="文科",IF(AND($N326&gt;=分数线!$C$3,K326&gt;=分数线!$G$3),36,IF(K326&gt;=分数线!$G$3,18,0))))</f>
        <v>0</v>
      </c>
      <c r="T326" s="18">
        <f>IF($D326="理科",IF(AND($N326&gt;=分数线!$C$2,L326&gt;=分数线!$H$2),36,IF(L326&gt;=分数线!$H$2,18,0)),IF($D326="文科",IF(AND($N326&gt;=分数线!$C$3,L326&gt;=分数线!$H$3),36,IF(L326&gt;=分数线!$H$3,18,0))))</f>
        <v>0</v>
      </c>
      <c r="U326" s="18">
        <f>IF($D326="理科",IF(AND($N326&gt;=分数线!$C$2,M326&gt;=分数线!$I$2),36,IF(M326&gt;=分数线!$I$2,18,0)),IF($D326="文科",IF(AND($N326&gt;=分数线!$C$3,M326&gt;=分数线!$I$3),36,IF(M326&gt;=分数线!$I$3,18,0))))</f>
        <v>0</v>
      </c>
      <c r="V326" s="18">
        <f t="shared" si="383"/>
        <v>2</v>
      </c>
      <c r="W326" s="18" t="str">
        <f t="shared" si="384"/>
        <v>阙丽萍</v>
      </c>
      <c r="X326" s="26">
        <f t="shared" si="425"/>
        <v>0</v>
      </c>
      <c r="Y326" s="18" t="str">
        <f t="shared" si="385"/>
        <v>李乔军</v>
      </c>
      <c r="Z326" s="26">
        <f t="shared" si="426"/>
        <v>0</v>
      </c>
      <c r="AA326" s="18" t="str">
        <f t="shared" si="386"/>
        <v>赵顺诚</v>
      </c>
      <c r="AB326" s="26">
        <f t="shared" si="443"/>
        <v>0</v>
      </c>
      <c r="AC326" s="18" t="str">
        <f t="shared" si="387"/>
        <v>兰阿布</v>
      </c>
      <c r="AD326" s="26">
        <f t="shared" si="444"/>
        <v>0</v>
      </c>
      <c r="AE326" s="18" t="str">
        <f t="shared" si="388"/>
        <v>陈文惠</v>
      </c>
      <c r="AF326" s="26">
        <f t="shared" si="445"/>
        <v>0</v>
      </c>
      <c r="AG326" s="18" t="str">
        <f t="shared" si="389"/>
        <v>卢祥</v>
      </c>
      <c r="AH326" s="26">
        <f t="shared" si="446"/>
        <v>0</v>
      </c>
      <c r="AI326" s="18" t="str">
        <f t="shared" si="390"/>
        <v>6</v>
      </c>
      <c r="AJ326" s="18" t="str">
        <f t="shared" si="391"/>
        <v>阙丽萍</v>
      </c>
      <c r="AK326" s="26">
        <f t="shared" si="427"/>
        <v>0</v>
      </c>
      <c r="AL326" s="18" t="str">
        <f t="shared" si="392"/>
        <v>李希</v>
      </c>
      <c r="AM326" s="26">
        <f t="shared" si="428"/>
        <v>0</v>
      </c>
      <c r="AN326" s="18" t="str">
        <f t="shared" si="393"/>
        <v>达娃央初</v>
      </c>
      <c r="AO326" s="26">
        <f t="shared" si="447"/>
        <v>0</v>
      </c>
      <c r="AP326" s="18" t="str">
        <f t="shared" si="394"/>
        <v>兰阿布</v>
      </c>
      <c r="AQ326" s="26">
        <f t="shared" si="448"/>
        <v>0</v>
      </c>
      <c r="AR326" s="18" t="str">
        <f t="shared" si="395"/>
        <v>陈文惠</v>
      </c>
      <c r="AS326" s="26">
        <f t="shared" si="449"/>
        <v>0</v>
      </c>
      <c r="AT326" s="18" t="str">
        <f t="shared" si="396"/>
        <v>卢祥</v>
      </c>
      <c r="AU326" s="26">
        <f t="shared" si="450"/>
        <v>0</v>
      </c>
      <c r="AV326" s="18" t="str">
        <f t="shared" si="397"/>
        <v>6</v>
      </c>
      <c r="AW326" s="18" t="str">
        <f t="shared" si="398"/>
        <v>阙丽萍</v>
      </c>
      <c r="AX326" s="26">
        <f t="shared" si="429"/>
        <v>0</v>
      </c>
      <c r="AY326" s="18" t="str">
        <f t="shared" si="399"/>
        <v>李希</v>
      </c>
      <c r="AZ326" s="26">
        <f t="shared" si="459"/>
        <v>0</v>
      </c>
      <c r="BA326" s="18" t="str">
        <f t="shared" si="400"/>
        <v>谢斌</v>
      </c>
      <c r="BB326" s="26">
        <f t="shared" si="451"/>
        <v>0</v>
      </c>
      <c r="BC326" s="18" t="str">
        <f t="shared" si="401"/>
        <v>高贵勇</v>
      </c>
      <c r="BD326" s="26">
        <f t="shared" si="452"/>
        <v>0</v>
      </c>
      <c r="BE326" s="18" t="str">
        <f t="shared" si="402"/>
        <v>陈文惠</v>
      </c>
      <c r="BF326" s="26">
        <f t="shared" si="453"/>
        <v>0</v>
      </c>
      <c r="BG326" s="18" t="str">
        <f t="shared" si="403"/>
        <v>卢祥</v>
      </c>
      <c r="BH326" s="26">
        <f t="shared" si="454"/>
        <v>0</v>
      </c>
      <c r="BI326" s="18">
        <f t="shared" si="404"/>
        <v>6</v>
      </c>
      <c r="BJ326" s="18" t="str">
        <f t="shared" si="405"/>
        <v>阙丽萍</v>
      </c>
      <c r="BK326" s="26">
        <f t="shared" si="430"/>
        <v>0</v>
      </c>
      <c r="BL326" s="18" t="str">
        <f t="shared" si="406"/>
        <v>李希</v>
      </c>
      <c r="BM326" s="26">
        <f t="shared" si="460"/>
        <v>0</v>
      </c>
      <c r="BN326" s="18" t="str">
        <f t="shared" si="407"/>
        <v>达娃央初</v>
      </c>
      <c r="BO326" s="26">
        <f t="shared" si="455"/>
        <v>0</v>
      </c>
      <c r="BP326" s="18" t="str">
        <f t="shared" si="408"/>
        <v>高贵勇</v>
      </c>
      <c r="BQ326" s="26">
        <f t="shared" si="456"/>
        <v>0</v>
      </c>
      <c r="BR326" s="18" t="str">
        <f t="shared" si="409"/>
        <v>陈文惠</v>
      </c>
      <c r="BS326" s="26">
        <f t="shared" si="457"/>
        <v>0</v>
      </c>
      <c r="BT326" s="18" t="str">
        <f t="shared" si="410"/>
        <v>卢祥</v>
      </c>
      <c r="BU326" s="26">
        <f t="shared" si="458"/>
        <v>0</v>
      </c>
      <c r="BV326" s="18">
        <f t="shared" si="411"/>
        <v>6</v>
      </c>
      <c r="BW326" s="18" t="str">
        <f t="shared" si="412"/>
        <v>阙丽萍</v>
      </c>
      <c r="BX326" s="26">
        <f t="shared" si="431"/>
        <v>0</v>
      </c>
      <c r="BY326" s="18" t="str">
        <f t="shared" si="413"/>
        <v>李希</v>
      </c>
      <c r="BZ326" s="26">
        <f t="shared" si="432"/>
        <v>0</v>
      </c>
      <c r="CA326" s="18" t="str">
        <f t="shared" si="414"/>
        <v>兰卡布尺</v>
      </c>
      <c r="CB326" s="26">
        <f t="shared" si="433"/>
        <v>0</v>
      </c>
      <c r="CC326" s="18" t="str">
        <f t="shared" si="415"/>
        <v>高贵勇</v>
      </c>
      <c r="CD326" s="26">
        <f t="shared" si="434"/>
        <v>0</v>
      </c>
      <c r="CE326" s="18" t="str">
        <f t="shared" si="416"/>
        <v>陈文惠</v>
      </c>
      <c r="CF326" s="26">
        <f t="shared" si="435"/>
        <v>0</v>
      </c>
      <c r="CG326" s="18" t="str">
        <f t="shared" si="417"/>
        <v>杨建</v>
      </c>
      <c r="CH326" s="26">
        <f t="shared" si="436"/>
        <v>0</v>
      </c>
      <c r="CI326" s="18">
        <f t="shared" si="418"/>
        <v>6</v>
      </c>
      <c r="CJ326" s="18" t="str">
        <f t="shared" si="419"/>
        <v>阙丽萍</v>
      </c>
      <c r="CK326" s="26">
        <f t="shared" si="437"/>
        <v>0</v>
      </c>
      <c r="CL326" s="18" t="str">
        <f t="shared" si="420"/>
        <v>李希</v>
      </c>
      <c r="CM326" s="26">
        <f t="shared" si="438"/>
        <v>0</v>
      </c>
      <c r="CN326" s="18" t="str">
        <f t="shared" si="421"/>
        <v>兰卡布尺</v>
      </c>
      <c r="CO326" s="26">
        <f t="shared" si="439"/>
        <v>0</v>
      </c>
      <c r="CP326" s="18" t="str">
        <f t="shared" si="422"/>
        <v>高贵勇</v>
      </c>
      <c r="CQ326" s="26">
        <f t="shared" si="440"/>
        <v>0</v>
      </c>
      <c r="CR326" s="18" t="str">
        <f t="shared" si="423"/>
        <v>杨建</v>
      </c>
      <c r="CS326" s="26">
        <f t="shared" si="441"/>
        <v>0</v>
      </c>
      <c r="CT326" s="18" t="str">
        <f t="shared" si="424"/>
        <v>杨建</v>
      </c>
      <c r="CU326" s="26">
        <f t="shared" si="442"/>
        <v>0</v>
      </c>
    </row>
    <row r="327" spans="1:99" s="2" customFormat="1" ht="15.75">
      <c r="A327" s="42" t="s">
        <v>1041</v>
      </c>
      <c r="B327" s="40" t="s">
        <v>501</v>
      </c>
      <c r="C327" s="59" t="s">
        <v>44</v>
      </c>
      <c r="D327" s="9" t="s">
        <v>8</v>
      </c>
      <c r="E327" s="8" t="str">
        <f t="shared" si="372"/>
        <v/>
      </c>
      <c r="F327" s="9" t="str">
        <f t="shared" si="373"/>
        <v/>
      </c>
      <c r="G327" s="10" t="str">
        <f t="shared" si="374"/>
        <v/>
      </c>
      <c r="H327" s="10">
        <f t="shared" si="375"/>
        <v>99</v>
      </c>
      <c r="I327" s="10">
        <f t="shared" si="376"/>
        <v>52</v>
      </c>
      <c r="J327" s="10">
        <f t="shared" si="377"/>
        <v>59</v>
      </c>
      <c r="K327" s="16">
        <f t="shared" si="378"/>
        <v>32.5</v>
      </c>
      <c r="L327" s="10">
        <f t="shared" si="379"/>
        <v>40.5</v>
      </c>
      <c r="M327" s="10">
        <f t="shared" si="380"/>
        <v>47</v>
      </c>
      <c r="N327" s="10">
        <f t="shared" si="381"/>
        <v>330</v>
      </c>
      <c r="O327" s="17" t="str">
        <f t="shared" si="382"/>
        <v/>
      </c>
      <c r="P327" s="18">
        <f>IF($D327="理科",IF(AND($N327&gt;=分数线!$C$2,$H327&gt;=分数线!$D$2),36,IF($H327&gt;=分数线!$D$2,18,0)),IF($D327="文科",IF(AND($N327&gt;=分数线!$C$3,$H327&gt;=分数线!$D$3),36,IF($H327&gt;=分数线!$D$3,18,0))))</f>
        <v>0</v>
      </c>
      <c r="Q327" s="18">
        <f>IF($D327="理科",IF(AND($N327&gt;=分数线!$C$2,I327&gt;=分数线!$E$2),36,IF(I327&gt;=分数线!$E$2,18,0)),IF($D327="文科",IF(AND($N327&gt;=分数线!$C$3,I327&gt;=分数线!$E$3),36,IF(I327&gt;=分数线!$E$3,18,0))))</f>
        <v>0</v>
      </c>
      <c r="R327" s="18">
        <f>IF($D327="理科",IF(AND($N327&gt;=分数线!$C$2,J327&gt;=分数线!$F$2),36,IF(J327&gt;=分数线!$F$2,18,0)),IF($D327="文科",IF(AND($N327&gt;=分数线!$C$3,J327&gt;=分数线!$F$3),36,IF(J327&gt;=分数线!$F$3,18,0))))</f>
        <v>0</v>
      </c>
      <c r="S327" s="18">
        <f>IF($D327="理科",IF(AND($N327&gt;=分数线!$C$2,K327&gt;=分数线!$G$2),36,IF(K327&gt;=分数线!$G$2,18,0)),IF($D327="文科",IF(AND($N327&gt;=分数线!$C$3,K327&gt;=分数线!$G$3),36,IF(K327&gt;=分数线!$G$3,18,0))))</f>
        <v>0</v>
      </c>
      <c r="T327" s="18">
        <f>IF($D327="理科",IF(AND($N327&gt;=分数线!$C$2,L327&gt;=分数线!$H$2),36,IF(L327&gt;=分数线!$H$2,18,0)),IF($D327="文科",IF(AND($N327&gt;=分数线!$C$3,L327&gt;=分数线!$H$3),36,IF(L327&gt;=分数线!$H$3,18,0))))</f>
        <v>0</v>
      </c>
      <c r="U327" s="18">
        <f>IF($D327="理科",IF(AND($N327&gt;=分数线!$C$2,M327&gt;=分数线!$I$2),36,IF(M327&gt;=分数线!$I$2,18,0)),IF($D327="文科",IF(AND($N327&gt;=分数线!$C$3,M327&gt;=分数线!$I$3),36,IF(M327&gt;=分数线!$I$3,18,0))))</f>
        <v>0</v>
      </c>
      <c r="V327" s="18">
        <f t="shared" si="383"/>
        <v>6</v>
      </c>
      <c r="W327" s="18" t="str">
        <f t="shared" si="384"/>
        <v>阙丽萍</v>
      </c>
      <c r="X327" s="26">
        <f t="shared" si="425"/>
        <v>0</v>
      </c>
      <c r="Y327" s="18" t="str">
        <f t="shared" si="385"/>
        <v>李希</v>
      </c>
      <c r="Z327" s="26">
        <f t="shared" si="426"/>
        <v>0</v>
      </c>
      <c r="AA327" s="18" t="str">
        <f t="shared" si="386"/>
        <v>达娃央初</v>
      </c>
      <c r="AB327" s="26">
        <f t="shared" si="443"/>
        <v>0</v>
      </c>
      <c r="AC327" s="18" t="str">
        <f t="shared" si="387"/>
        <v>兰阿布</v>
      </c>
      <c r="AD327" s="26">
        <f t="shared" si="444"/>
        <v>0</v>
      </c>
      <c r="AE327" s="18" t="str">
        <f t="shared" si="388"/>
        <v>陈文惠</v>
      </c>
      <c r="AF327" s="26">
        <f t="shared" si="445"/>
        <v>0</v>
      </c>
      <c r="AG327" s="18" t="str">
        <f t="shared" si="389"/>
        <v>卢祥</v>
      </c>
      <c r="AH327" s="26">
        <f t="shared" si="446"/>
        <v>0</v>
      </c>
      <c r="AI327" s="18" t="str">
        <f t="shared" si="390"/>
        <v>6</v>
      </c>
      <c r="AJ327" s="18" t="str">
        <f t="shared" si="391"/>
        <v>阙丽萍</v>
      </c>
      <c r="AK327" s="26">
        <f t="shared" si="427"/>
        <v>0</v>
      </c>
      <c r="AL327" s="18" t="str">
        <f t="shared" si="392"/>
        <v>李希</v>
      </c>
      <c r="AM327" s="26">
        <f t="shared" si="428"/>
        <v>0</v>
      </c>
      <c r="AN327" s="18" t="str">
        <f t="shared" si="393"/>
        <v>达娃央初</v>
      </c>
      <c r="AO327" s="26">
        <f t="shared" si="447"/>
        <v>0</v>
      </c>
      <c r="AP327" s="18" t="str">
        <f t="shared" si="394"/>
        <v>兰阿布</v>
      </c>
      <c r="AQ327" s="26">
        <f t="shared" si="448"/>
        <v>0</v>
      </c>
      <c r="AR327" s="18" t="str">
        <f t="shared" si="395"/>
        <v>陈文惠</v>
      </c>
      <c r="AS327" s="26">
        <f t="shared" si="449"/>
        <v>0</v>
      </c>
      <c r="AT327" s="18" t="str">
        <f t="shared" si="396"/>
        <v>卢祥</v>
      </c>
      <c r="AU327" s="26">
        <f t="shared" si="450"/>
        <v>0</v>
      </c>
      <c r="AV327" s="18" t="str">
        <f t="shared" si="397"/>
        <v>6</v>
      </c>
      <c r="AW327" s="18" t="str">
        <f t="shared" si="398"/>
        <v>阙丽萍</v>
      </c>
      <c r="AX327" s="26">
        <f t="shared" si="429"/>
        <v>0</v>
      </c>
      <c r="AY327" s="18" t="str">
        <f t="shared" si="399"/>
        <v>李希</v>
      </c>
      <c r="AZ327" s="26">
        <f t="shared" si="459"/>
        <v>0</v>
      </c>
      <c r="BA327" s="18" t="str">
        <f t="shared" si="400"/>
        <v>谢斌</v>
      </c>
      <c r="BB327" s="26">
        <f t="shared" si="451"/>
        <v>0</v>
      </c>
      <c r="BC327" s="18" t="str">
        <f t="shared" si="401"/>
        <v>高贵勇</v>
      </c>
      <c r="BD327" s="26">
        <f t="shared" si="452"/>
        <v>0</v>
      </c>
      <c r="BE327" s="18" t="str">
        <f t="shared" si="402"/>
        <v>陈文惠</v>
      </c>
      <c r="BF327" s="26">
        <f t="shared" si="453"/>
        <v>0</v>
      </c>
      <c r="BG327" s="18" t="str">
        <f t="shared" si="403"/>
        <v>卢祥</v>
      </c>
      <c r="BH327" s="26">
        <f t="shared" si="454"/>
        <v>0</v>
      </c>
      <c r="BI327" s="18">
        <f t="shared" si="404"/>
        <v>6</v>
      </c>
      <c r="BJ327" s="18" t="str">
        <f t="shared" si="405"/>
        <v>阙丽萍</v>
      </c>
      <c r="BK327" s="26">
        <f t="shared" si="430"/>
        <v>0</v>
      </c>
      <c r="BL327" s="18" t="str">
        <f t="shared" si="406"/>
        <v>李希</v>
      </c>
      <c r="BM327" s="26">
        <f t="shared" si="460"/>
        <v>0</v>
      </c>
      <c r="BN327" s="18" t="str">
        <f t="shared" si="407"/>
        <v>达娃央初</v>
      </c>
      <c r="BO327" s="26">
        <f t="shared" si="455"/>
        <v>0</v>
      </c>
      <c r="BP327" s="18" t="str">
        <f t="shared" si="408"/>
        <v>高贵勇</v>
      </c>
      <c r="BQ327" s="26">
        <f t="shared" si="456"/>
        <v>0</v>
      </c>
      <c r="BR327" s="18" t="str">
        <f t="shared" si="409"/>
        <v>陈文惠</v>
      </c>
      <c r="BS327" s="26">
        <f t="shared" si="457"/>
        <v>0</v>
      </c>
      <c r="BT327" s="18" t="str">
        <f t="shared" si="410"/>
        <v>卢祥</v>
      </c>
      <c r="BU327" s="26">
        <f t="shared" si="458"/>
        <v>0</v>
      </c>
      <c r="BV327" s="18">
        <f t="shared" si="411"/>
        <v>6</v>
      </c>
      <c r="BW327" s="18" t="str">
        <f t="shared" si="412"/>
        <v>阙丽萍</v>
      </c>
      <c r="BX327" s="26">
        <f t="shared" si="431"/>
        <v>0</v>
      </c>
      <c r="BY327" s="18" t="str">
        <f t="shared" si="413"/>
        <v>李希</v>
      </c>
      <c r="BZ327" s="26">
        <f t="shared" si="432"/>
        <v>0</v>
      </c>
      <c r="CA327" s="18" t="str">
        <f t="shared" si="414"/>
        <v>兰卡布尺</v>
      </c>
      <c r="CB327" s="26">
        <f t="shared" si="433"/>
        <v>0</v>
      </c>
      <c r="CC327" s="18" t="str">
        <f t="shared" si="415"/>
        <v>高贵勇</v>
      </c>
      <c r="CD327" s="26">
        <f t="shared" si="434"/>
        <v>0</v>
      </c>
      <c r="CE327" s="18" t="str">
        <f t="shared" si="416"/>
        <v>陈文惠</v>
      </c>
      <c r="CF327" s="26">
        <f t="shared" si="435"/>
        <v>0</v>
      </c>
      <c r="CG327" s="18" t="str">
        <f t="shared" si="417"/>
        <v>杨建</v>
      </c>
      <c r="CH327" s="26">
        <f t="shared" si="436"/>
        <v>0</v>
      </c>
      <c r="CI327" s="18">
        <f t="shared" si="418"/>
        <v>6</v>
      </c>
      <c r="CJ327" s="18" t="str">
        <f t="shared" si="419"/>
        <v>阙丽萍</v>
      </c>
      <c r="CK327" s="26">
        <f t="shared" si="437"/>
        <v>0</v>
      </c>
      <c r="CL327" s="18" t="str">
        <f t="shared" si="420"/>
        <v>李希</v>
      </c>
      <c r="CM327" s="26">
        <f t="shared" si="438"/>
        <v>0</v>
      </c>
      <c r="CN327" s="18" t="str">
        <f t="shared" si="421"/>
        <v>兰卡布尺</v>
      </c>
      <c r="CO327" s="26">
        <f t="shared" si="439"/>
        <v>0</v>
      </c>
      <c r="CP327" s="18" t="str">
        <f t="shared" si="422"/>
        <v>高贵勇</v>
      </c>
      <c r="CQ327" s="26">
        <f t="shared" si="440"/>
        <v>0</v>
      </c>
      <c r="CR327" s="18" t="str">
        <f t="shared" si="423"/>
        <v>杨建</v>
      </c>
      <c r="CS327" s="26">
        <f t="shared" si="441"/>
        <v>0</v>
      </c>
      <c r="CT327" s="18" t="str">
        <f t="shared" si="424"/>
        <v>杨建</v>
      </c>
      <c r="CU327" s="26">
        <f t="shared" si="442"/>
        <v>0</v>
      </c>
    </row>
    <row r="328" spans="1:99" s="2" customFormat="1" ht="15.75">
      <c r="A328" s="42" t="s">
        <v>1042</v>
      </c>
      <c r="B328" s="40" t="s">
        <v>502</v>
      </c>
      <c r="C328" s="59" t="s">
        <v>44</v>
      </c>
      <c r="D328" s="9" t="s">
        <v>8</v>
      </c>
      <c r="E328" s="8" t="str">
        <f t="shared" si="372"/>
        <v/>
      </c>
      <c r="F328" s="9">
        <f t="shared" si="373"/>
        <v>0.2</v>
      </c>
      <c r="G328" s="10" t="str">
        <f t="shared" si="374"/>
        <v/>
      </c>
      <c r="H328" s="10">
        <f t="shared" si="375"/>
        <v>92</v>
      </c>
      <c r="I328" s="10">
        <f t="shared" si="376"/>
        <v>66</v>
      </c>
      <c r="J328" s="10">
        <f t="shared" si="377"/>
        <v>67</v>
      </c>
      <c r="K328" s="16">
        <f t="shared" si="378"/>
        <v>26</v>
      </c>
      <c r="L328" s="10">
        <f t="shared" si="379"/>
        <v>41</v>
      </c>
      <c r="M328" s="10">
        <f t="shared" si="380"/>
        <v>38</v>
      </c>
      <c r="N328" s="10">
        <f t="shared" si="381"/>
        <v>330</v>
      </c>
      <c r="O328" s="17" t="str">
        <f t="shared" si="382"/>
        <v/>
      </c>
      <c r="P328" s="18">
        <f>IF($D328="理科",IF(AND($N328&gt;=分数线!$C$2,$H328&gt;=分数线!$D$2),36,IF($H328&gt;=分数线!$D$2,18,0)),IF($D328="文科",IF(AND($N328&gt;=分数线!$C$3,$H328&gt;=分数线!$D$3),36,IF($H328&gt;=分数线!$D$3,18,0))))</f>
        <v>0</v>
      </c>
      <c r="Q328" s="18">
        <f>IF($D328="理科",IF(AND($N328&gt;=分数线!$C$2,I328&gt;=分数线!$E$2),36,IF(I328&gt;=分数线!$E$2,18,0)),IF($D328="文科",IF(AND($N328&gt;=分数线!$C$3,I328&gt;=分数线!$E$3),36,IF(I328&gt;=分数线!$E$3,18,0))))</f>
        <v>0</v>
      </c>
      <c r="R328" s="18">
        <f>IF($D328="理科",IF(AND($N328&gt;=分数线!$C$2,J328&gt;=分数线!$F$2),36,IF(J328&gt;=分数线!$F$2,18,0)),IF($D328="文科",IF(AND($N328&gt;=分数线!$C$3,J328&gt;=分数线!$F$3),36,IF(J328&gt;=分数线!$F$3,18,0))))</f>
        <v>0</v>
      </c>
      <c r="S328" s="18">
        <f>IF($D328="理科",IF(AND($N328&gt;=分数线!$C$2,K328&gt;=分数线!$G$2),36,IF(K328&gt;=分数线!$G$2,18,0)),IF($D328="文科",IF(AND($N328&gt;=分数线!$C$3,K328&gt;=分数线!$G$3),36,IF(K328&gt;=分数线!$G$3,18,0))))</f>
        <v>0</v>
      </c>
      <c r="T328" s="18">
        <f>IF($D328="理科",IF(AND($N328&gt;=分数线!$C$2,L328&gt;=分数线!$H$2),36,IF(L328&gt;=分数线!$H$2,18,0)),IF($D328="文科",IF(AND($N328&gt;=分数线!$C$3,L328&gt;=分数线!$H$3),36,IF(L328&gt;=分数线!$H$3,18,0))))</f>
        <v>0</v>
      </c>
      <c r="U328" s="18">
        <f>IF($D328="理科",IF(AND($N328&gt;=分数线!$C$2,M328&gt;=分数线!$I$2),36,IF(M328&gt;=分数线!$I$2,18,0)),IF($D328="文科",IF(AND($N328&gt;=分数线!$C$3,M328&gt;=分数线!$I$3),36,IF(M328&gt;=分数线!$I$3,18,0))))</f>
        <v>0</v>
      </c>
      <c r="V328" s="18">
        <f t="shared" si="383"/>
        <v>6</v>
      </c>
      <c r="W328" s="18" t="str">
        <f t="shared" si="384"/>
        <v>阙丽萍</v>
      </c>
      <c r="X328" s="26">
        <f t="shared" si="425"/>
        <v>0</v>
      </c>
      <c r="Y328" s="18" t="str">
        <f t="shared" si="385"/>
        <v>李希</v>
      </c>
      <c r="Z328" s="26">
        <f t="shared" si="426"/>
        <v>0</v>
      </c>
      <c r="AA328" s="18" t="str">
        <f t="shared" si="386"/>
        <v>达娃央初</v>
      </c>
      <c r="AB328" s="26">
        <f t="shared" si="443"/>
        <v>0</v>
      </c>
      <c r="AC328" s="18" t="str">
        <f t="shared" si="387"/>
        <v>兰阿布</v>
      </c>
      <c r="AD328" s="26">
        <f t="shared" si="444"/>
        <v>0</v>
      </c>
      <c r="AE328" s="18" t="str">
        <f t="shared" si="388"/>
        <v>陈文惠</v>
      </c>
      <c r="AF328" s="26">
        <f t="shared" si="445"/>
        <v>0</v>
      </c>
      <c r="AG328" s="18" t="str">
        <f t="shared" si="389"/>
        <v>卢祥</v>
      </c>
      <c r="AH328" s="26">
        <f t="shared" si="446"/>
        <v>0</v>
      </c>
      <c r="AI328" s="18" t="str">
        <f t="shared" si="390"/>
        <v>6</v>
      </c>
      <c r="AJ328" s="18" t="str">
        <f t="shared" si="391"/>
        <v>阙丽萍</v>
      </c>
      <c r="AK328" s="26">
        <f t="shared" si="427"/>
        <v>0</v>
      </c>
      <c r="AL328" s="18" t="str">
        <f t="shared" si="392"/>
        <v>李希</v>
      </c>
      <c r="AM328" s="26">
        <f t="shared" si="428"/>
        <v>0</v>
      </c>
      <c r="AN328" s="18" t="str">
        <f t="shared" si="393"/>
        <v>达娃央初</v>
      </c>
      <c r="AO328" s="26">
        <f t="shared" si="447"/>
        <v>0</v>
      </c>
      <c r="AP328" s="18" t="str">
        <f t="shared" si="394"/>
        <v>兰阿布</v>
      </c>
      <c r="AQ328" s="26">
        <f t="shared" si="448"/>
        <v>0</v>
      </c>
      <c r="AR328" s="18" t="str">
        <f t="shared" si="395"/>
        <v>陈文惠</v>
      </c>
      <c r="AS328" s="26">
        <f t="shared" si="449"/>
        <v>0</v>
      </c>
      <c r="AT328" s="18" t="str">
        <f t="shared" si="396"/>
        <v>卢祥</v>
      </c>
      <c r="AU328" s="26">
        <f t="shared" si="450"/>
        <v>0</v>
      </c>
      <c r="AV328" s="18" t="str">
        <f t="shared" si="397"/>
        <v>6</v>
      </c>
      <c r="AW328" s="18" t="str">
        <f t="shared" si="398"/>
        <v>阙丽萍</v>
      </c>
      <c r="AX328" s="26">
        <f t="shared" si="429"/>
        <v>0</v>
      </c>
      <c r="AY328" s="18" t="str">
        <f t="shared" si="399"/>
        <v>李希</v>
      </c>
      <c r="AZ328" s="26">
        <f t="shared" si="459"/>
        <v>0</v>
      </c>
      <c r="BA328" s="18" t="str">
        <f t="shared" si="400"/>
        <v>谢斌</v>
      </c>
      <c r="BB328" s="26">
        <f t="shared" si="451"/>
        <v>0</v>
      </c>
      <c r="BC328" s="18" t="str">
        <f t="shared" si="401"/>
        <v>高贵勇</v>
      </c>
      <c r="BD328" s="26">
        <f t="shared" si="452"/>
        <v>0</v>
      </c>
      <c r="BE328" s="18" t="str">
        <f t="shared" si="402"/>
        <v>陈文惠</v>
      </c>
      <c r="BF328" s="26">
        <f t="shared" si="453"/>
        <v>0</v>
      </c>
      <c r="BG328" s="18" t="str">
        <f t="shared" si="403"/>
        <v>卢祥</v>
      </c>
      <c r="BH328" s="26">
        <f t="shared" si="454"/>
        <v>0</v>
      </c>
      <c r="BI328" s="18">
        <f t="shared" si="404"/>
        <v>6</v>
      </c>
      <c r="BJ328" s="18" t="str">
        <f t="shared" si="405"/>
        <v>阙丽萍</v>
      </c>
      <c r="BK328" s="26">
        <f t="shared" si="430"/>
        <v>0</v>
      </c>
      <c r="BL328" s="18" t="str">
        <f t="shared" si="406"/>
        <v>李希</v>
      </c>
      <c r="BM328" s="26">
        <f t="shared" si="460"/>
        <v>0</v>
      </c>
      <c r="BN328" s="18" t="str">
        <f t="shared" si="407"/>
        <v>达娃央初</v>
      </c>
      <c r="BO328" s="26">
        <f t="shared" si="455"/>
        <v>0</v>
      </c>
      <c r="BP328" s="18" t="str">
        <f t="shared" si="408"/>
        <v>高贵勇</v>
      </c>
      <c r="BQ328" s="26">
        <f t="shared" si="456"/>
        <v>0</v>
      </c>
      <c r="BR328" s="18" t="str">
        <f t="shared" si="409"/>
        <v>陈文惠</v>
      </c>
      <c r="BS328" s="26">
        <f t="shared" si="457"/>
        <v>0</v>
      </c>
      <c r="BT328" s="18" t="str">
        <f t="shared" si="410"/>
        <v>卢祥</v>
      </c>
      <c r="BU328" s="26">
        <f t="shared" si="458"/>
        <v>0</v>
      </c>
      <c r="BV328" s="18">
        <f t="shared" si="411"/>
        <v>6</v>
      </c>
      <c r="BW328" s="18" t="str">
        <f t="shared" si="412"/>
        <v>阙丽萍</v>
      </c>
      <c r="BX328" s="26">
        <f t="shared" si="431"/>
        <v>0</v>
      </c>
      <c r="BY328" s="18" t="str">
        <f t="shared" si="413"/>
        <v>李希</v>
      </c>
      <c r="BZ328" s="26">
        <f t="shared" si="432"/>
        <v>0</v>
      </c>
      <c r="CA328" s="18" t="str">
        <f t="shared" si="414"/>
        <v>兰卡布尺</v>
      </c>
      <c r="CB328" s="26">
        <f t="shared" si="433"/>
        <v>0</v>
      </c>
      <c r="CC328" s="18" t="str">
        <f t="shared" si="415"/>
        <v>高贵勇</v>
      </c>
      <c r="CD328" s="26">
        <f t="shared" si="434"/>
        <v>0</v>
      </c>
      <c r="CE328" s="18" t="str">
        <f t="shared" si="416"/>
        <v>陈文惠</v>
      </c>
      <c r="CF328" s="26">
        <f t="shared" si="435"/>
        <v>0</v>
      </c>
      <c r="CG328" s="18" t="str">
        <f t="shared" si="417"/>
        <v>杨建</v>
      </c>
      <c r="CH328" s="26">
        <f t="shared" si="436"/>
        <v>0</v>
      </c>
      <c r="CI328" s="18">
        <f t="shared" si="418"/>
        <v>6</v>
      </c>
      <c r="CJ328" s="18" t="str">
        <f t="shared" si="419"/>
        <v>阙丽萍</v>
      </c>
      <c r="CK328" s="26">
        <f t="shared" si="437"/>
        <v>0</v>
      </c>
      <c r="CL328" s="18" t="str">
        <f t="shared" si="420"/>
        <v>李希</v>
      </c>
      <c r="CM328" s="26">
        <f t="shared" si="438"/>
        <v>0</v>
      </c>
      <c r="CN328" s="18" t="str">
        <f t="shared" si="421"/>
        <v>兰卡布尺</v>
      </c>
      <c r="CO328" s="26">
        <f t="shared" si="439"/>
        <v>0</v>
      </c>
      <c r="CP328" s="18" t="str">
        <f t="shared" si="422"/>
        <v>高贵勇</v>
      </c>
      <c r="CQ328" s="26">
        <f t="shared" si="440"/>
        <v>0</v>
      </c>
      <c r="CR328" s="18" t="str">
        <f t="shared" si="423"/>
        <v>杨建</v>
      </c>
      <c r="CS328" s="26">
        <f t="shared" si="441"/>
        <v>0</v>
      </c>
      <c r="CT328" s="18" t="str">
        <f t="shared" si="424"/>
        <v>杨建</v>
      </c>
      <c r="CU328" s="26">
        <f t="shared" si="442"/>
        <v>0</v>
      </c>
    </row>
    <row r="329" spans="1:99" s="2" customFormat="1" ht="15.75">
      <c r="A329" s="42" t="s">
        <v>1043</v>
      </c>
      <c r="B329" s="40" t="s">
        <v>503</v>
      </c>
      <c r="C329" s="59" t="s">
        <v>44</v>
      </c>
      <c r="D329" s="9" t="s">
        <v>8</v>
      </c>
      <c r="E329" s="8" t="str">
        <f t="shared" si="372"/>
        <v/>
      </c>
      <c r="F329" s="9" t="str">
        <f t="shared" si="373"/>
        <v/>
      </c>
      <c r="G329" s="10" t="str">
        <f t="shared" si="374"/>
        <v/>
      </c>
      <c r="H329" s="10">
        <f t="shared" si="375"/>
        <v>91</v>
      </c>
      <c r="I329" s="10">
        <f t="shared" si="376"/>
        <v>34</v>
      </c>
      <c r="J329" s="10">
        <f t="shared" si="377"/>
        <v>79</v>
      </c>
      <c r="K329" s="16">
        <f t="shared" si="378"/>
        <v>23.5</v>
      </c>
      <c r="L329" s="10">
        <f t="shared" si="379"/>
        <v>43</v>
      </c>
      <c r="M329" s="10">
        <f t="shared" si="380"/>
        <v>58.5</v>
      </c>
      <c r="N329" s="10">
        <f t="shared" si="381"/>
        <v>329</v>
      </c>
      <c r="O329" s="17" t="str">
        <f t="shared" si="382"/>
        <v/>
      </c>
      <c r="P329" s="18">
        <f>IF($D329="理科",IF(AND($N329&gt;=分数线!$C$2,$H329&gt;=分数线!$D$2),36,IF($H329&gt;=分数线!$D$2,18,0)),IF($D329="文科",IF(AND($N329&gt;=分数线!$C$3,$H329&gt;=分数线!$D$3),36,IF($H329&gt;=分数线!$D$3,18,0))))</f>
        <v>0</v>
      </c>
      <c r="Q329" s="18">
        <f>IF($D329="理科",IF(AND($N329&gt;=分数线!$C$2,I329&gt;=分数线!$E$2),36,IF(I329&gt;=分数线!$E$2,18,0)),IF($D329="文科",IF(AND($N329&gt;=分数线!$C$3,I329&gt;=分数线!$E$3),36,IF(I329&gt;=分数线!$E$3,18,0))))</f>
        <v>0</v>
      </c>
      <c r="R329" s="18">
        <f>IF($D329="理科",IF(AND($N329&gt;=分数线!$C$2,J329&gt;=分数线!$F$2),36,IF(J329&gt;=分数线!$F$2,18,0)),IF($D329="文科",IF(AND($N329&gt;=分数线!$C$3,J329&gt;=分数线!$F$3),36,IF(J329&gt;=分数线!$F$3,18,0))))</f>
        <v>0</v>
      </c>
      <c r="S329" s="18">
        <f>IF($D329="理科",IF(AND($N329&gt;=分数线!$C$2,K329&gt;=分数线!$G$2),36,IF(K329&gt;=分数线!$G$2,18,0)),IF($D329="文科",IF(AND($N329&gt;=分数线!$C$3,K329&gt;=分数线!$G$3),36,IF(K329&gt;=分数线!$G$3,18,0))))</f>
        <v>0</v>
      </c>
      <c r="T329" s="18">
        <f>IF($D329="理科",IF(AND($N329&gt;=分数线!$C$2,L329&gt;=分数线!$H$2),36,IF(L329&gt;=分数线!$H$2,18,0)),IF($D329="文科",IF(AND($N329&gt;=分数线!$C$3,L329&gt;=分数线!$H$3),36,IF(L329&gt;=分数线!$H$3,18,0))))</f>
        <v>0</v>
      </c>
      <c r="U329" s="18">
        <f>IF($D329="理科",IF(AND($N329&gt;=分数线!$C$2,M329&gt;=分数线!$I$2),36,IF(M329&gt;=分数线!$I$2,18,0)),IF($D329="文科",IF(AND($N329&gt;=分数线!$C$3,M329&gt;=分数线!$I$3),36,IF(M329&gt;=分数线!$I$3,18,0))))</f>
        <v>0</v>
      </c>
      <c r="V329" s="18">
        <f t="shared" si="383"/>
        <v>7</v>
      </c>
      <c r="W329" s="18" t="str">
        <f t="shared" si="384"/>
        <v>何苗</v>
      </c>
      <c r="X329" s="26">
        <f t="shared" si="425"/>
        <v>0</v>
      </c>
      <c r="Y329" s="18" t="str">
        <f t="shared" si="385"/>
        <v>杨周宇</v>
      </c>
      <c r="Z329" s="26">
        <f t="shared" si="426"/>
        <v>0</v>
      </c>
      <c r="AA329" s="18" t="str">
        <f t="shared" si="386"/>
        <v>胡昌燕</v>
      </c>
      <c r="AB329" s="26">
        <f t="shared" si="443"/>
        <v>0</v>
      </c>
      <c r="AC329" s="18" t="str">
        <f t="shared" si="387"/>
        <v>兰阿布</v>
      </c>
      <c r="AD329" s="26">
        <f t="shared" si="444"/>
        <v>0</v>
      </c>
      <c r="AE329" s="18" t="str">
        <f t="shared" si="388"/>
        <v>李荣鑫</v>
      </c>
      <c r="AF329" s="26">
        <f t="shared" si="445"/>
        <v>0</v>
      </c>
      <c r="AG329" s="18" t="str">
        <f t="shared" si="389"/>
        <v>辜英琼</v>
      </c>
      <c r="AH329" s="26">
        <f t="shared" si="446"/>
        <v>0</v>
      </c>
      <c r="AI329" s="18" t="str">
        <f t="shared" si="390"/>
        <v>7</v>
      </c>
      <c r="AJ329" s="18" t="str">
        <f t="shared" si="391"/>
        <v>何苗</v>
      </c>
      <c r="AK329" s="26">
        <f t="shared" si="427"/>
        <v>0</v>
      </c>
      <c r="AL329" s="18" t="str">
        <f t="shared" si="392"/>
        <v>杨周宇</v>
      </c>
      <c r="AM329" s="26">
        <f t="shared" si="428"/>
        <v>0</v>
      </c>
      <c r="AN329" s="18" t="str">
        <f t="shared" si="393"/>
        <v>胡昌燕</v>
      </c>
      <c r="AO329" s="26">
        <f t="shared" si="447"/>
        <v>0</v>
      </c>
      <c r="AP329" s="18" t="str">
        <f t="shared" si="394"/>
        <v>兰阿布</v>
      </c>
      <c r="AQ329" s="26">
        <f t="shared" si="448"/>
        <v>0</v>
      </c>
      <c r="AR329" s="18" t="str">
        <f t="shared" si="395"/>
        <v>李荣鑫</v>
      </c>
      <c r="AS329" s="26">
        <f t="shared" si="449"/>
        <v>0</v>
      </c>
      <c r="AT329" s="18" t="str">
        <f t="shared" si="396"/>
        <v>辜英琼</v>
      </c>
      <c r="AU329" s="26">
        <f t="shared" si="450"/>
        <v>0</v>
      </c>
      <c r="AV329" s="18" t="str">
        <f t="shared" si="397"/>
        <v>7</v>
      </c>
      <c r="AW329" s="18" t="str">
        <f t="shared" si="398"/>
        <v>何光红</v>
      </c>
      <c r="AX329" s="26">
        <f t="shared" si="429"/>
        <v>0</v>
      </c>
      <c r="AY329" s="18" t="str">
        <f t="shared" si="399"/>
        <v>徐万雄</v>
      </c>
      <c r="AZ329" s="26">
        <f t="shared" si="459"/>
        <v>0</v>
      </c>
      <c r="BA329" s="18" t="str">
        <f t="shared" si="400"/>
        <v>胡昌燕</v>
      </c>
      <c r="BB329" s="26">
        <f t="shared" si="451"/>
        <v>0</v>
      </c>
      <c r="BC329" s="18" t="str">
        <f t="shared" si="401"/>
        <v>兰阿布</v>
      </c>
      <c r="BD329" s="26">
        <f t="shared" si="452"/>
        <v>0</v>
      </c>
      <c r="BE329" s="18" t="str">
        <f t="shared" si="402"/>
        <v>刘跃军</v>
      </c>
      <c r="BF329" s="26">
        <f t="shared" si="453"/>
        <v>0</v>
      </c>
      <c r="BG329" s="18" t="str">
        <f t="shared" si="403"/>
        <v>杨建</v>
      </c>
      <c r="BH329" s="26">
        <f t="shared" si="454"/>
        <v>0</v>
      </c>
      <c r="BI329" s="18">
        <f t="shared" si="404"/>
        <v>7</v>
      </c>
      <c r="BJ329" s="18" t="str">
        <f t="shared" si="405"/>
        <v>何光红</v>
      </c>
      <c r="BK329" s="26">
        <f t="shared" si="430"/>
        <v>0</v>
      </c>
      <c r="BL329" s="18" t="str">
        <f t="shared" si="406"/>
        <v>徐万雄</v>
      </c>
      <c r="BM329" s="26">
        <f t="shared" si="460"/>
        <v>0</v>
      </c>
      <c r="BN329" s="18" t="str">
        <f t="shared" si="407"/>
        <v>胡昌燕</v>
      </c>
      <c r="BO329" s="26">
        <f t="shared" si="455"/>
        <v>0</v>
      </c>
      <c r="BP329" s="18" t="str">
        <f t="shared" si="408"/>
        <v>兰阿布</v>
      </c>
      <c r="BQ329" s="26">
        <f t="shared" si="456"/>
        <v>0</v>
      </c>
      <c r="BR329" s="18" t="str">
        <f t="shared" si="409"/>
        <v>刘跃军</v>
      </c>
      <c r="BS329" s="26">
        <f t="shared" si="457"/>
        <v>0</v>
      </c>
      <c r="BT329" s="18" t="str">
        <f t="shared" si="410"/>
        <v>杨建</v>
      </c>
      <c r="BU329" s="26">
        <f t="shared" si="458"/>
        <v>0</v>
      </c>
      <c r="BV329" s="18">
        <f t="shared" si="411"/>
        <v>7</v>
      </c>
      <c r="BW329" s="18" t="str">
        <f t="shared" si="412"/>
        <v>何光红</v>
      </c>
      <c r="BX329" s="26">
        <f t="shared" si="431"/>
        <v>0</v>
      </c>
      <c r="BY329" s="18" t="str">
        <f t="shared" si="413"/>
        <v>潘勇</v>
      </c>
      <c r="BZ329" s="26">
        <f t="shared" si="432"/>
        <v>0</v>
      </c>
      <c r="CA329" s="18" t="str">
        <f t="shared" si="414"/>
        <v>胡昌燕</v>
      </c>
      <c r="CB329" s="26">
        <f t="shared" si="433"/>
        <v>0</v>
      </c>
      <c r="CC329" s="18" t="str">
        <f t="shared" si="415"/>
        <v>兰阿布</v>
      </c>
      <c r="CD329" s="26">
        <f t="shared" si="434"/>
        <v>0</v>
      </c>
      <c r="CE329" s="18" t="str">
        <f t="shared" si="416"/>
        <v>刘厚江</v>
      </c>
      <c r="CF329" s="26">
        <f t="shared" si="435"/>
        <v>0</v>
      </c>
      <c r="CG329" s="18" t="str">
        <f t="shared" si="417"/>
        <v>杨建</v>
      </c>
      <c r="CH329" s="26">
        <f t="shared" si="436"/>
        <v>0</v>
      </c>
      <c r="CI329" s="18">
        <f t="shared" si="418"/>
        <v>7</v>
      </c>
      <c r="CJ329" s="18" t="str">
        <f t="shared" si="419"/>
        <v>何光红</v>
      </c>
      <c r="CK329" s="26">
        <f t="shared" si="437"/>
        <v>0</v>
      </c>
      <c r="CL329" s="18" t="str">
        <f t="shared" si="420"/>
        <v>潘勇</v>
      </c>
      <c r="CM329" s="26">
        <f t="shared" si="438"/>
        <v>0</v>
      </c>
      <c r="CN329" s="18" t="str">
        <f t="shared" si="421"/>
        <v>胡昌燕</v>
      </c>
      <c r="CO329" s="26">
        <f t="shared" si="439"/>
        <v>0</v>
      </c>
      <c r="CP329" s="18" t="str">
        <f t="shared" si="422"/>
        <v>兰阿布</v>
      </c>
      <c r="CQ329" s="26">
        <f t="shared" si="440"/>
        <v>0</v>
      </c>
      <c r="CR329" s="18" t="str">
        <f t="shared" si="423"/>
        <v>刘厚江</v>
      </c>
      <c r="CS329" s="26">
        <f t="shared" si="441"/>
        <v>0</v>
      </c>
      <c r="CT329" s="18" t="str">
        <f t="shared" si="424"/>
        <v>杨建</v>
      </c>
      <c r="CU329" s="26">
        <f t="shared" si="442"/>
        <v>0</v>
      </c>
    </row>
    <row r="330" spans="1:99" s="2" customFormat="1" ht="15.75">
      <c r="A330" s="42" t="s">
        <v>178</v>
      </c>
      <c r="B330" s="40" t="s">
        <v>116</v>
      </c>
      <c r="C330" s="59" t="s">
        <v>44</v>
      </c>
      <c r="D330" s="9" t="s">
        <v>8</v>
      </c>
      <c r="E330" s="8" t="str">
        <f t="shared" si="372"/>
        <v/>
      </c>
      <c r="F330" s="9" t="str">
        <f t="shared" si="373"/>
        <v/>
      </c>
      <c r="G330" s="10" t="str">
        <f t="shared" si="374"/>
        <v/>
      </c>
      <c r="H330" s="10">
        <f t="shared" si="375"/>
        <v>100</v>
      </c>
      <c r="I330" s="10">
        <f t="shared" si="376"/>
        <v>58</v>
      </c>
      <c r="J330" s="10">
        <f t="shared" si="377"/>
        <v>54</v>
      </c>
      <c r="K330" s="16">
        <f t="shared" si="378"/>
        <v>26.5</v>
      </c>
      <c r="L330" s="10">
        <f t="shared" si="379"/>
        <v>43.5</v>
      </c>
      <c r="M330" s="10">
        <f t="shared" si="380"/>
        <v>46</v>
      </c>
      <c r="N330" s="10">
        <f t="shared" si="381"/>
        <v>328</v>
      </c>
      <c r="O330" s="17" t="str">
        <f t="shared" si="382"/>
        <v/>
      </c>
      <c r="P330" s="18">
        <f>IF($D330="理科",IF(AND($N330&gt;=分数线!$C$2,$H330&gt;=分数线!$D$2),36,IF($H330&gt;=分数线!$D$2,18,0)),IF($D330="文科",IF(AND($N330&gt;=分数线!$C$3,$H330&gt;=分数线!$D$3),36,IF($H330&gt;=分数线!$D$3,18,0))))</f>
        <v>0</v>
      </c>
      <c r="Q330" s="18">
        <f>IF($D330="理科",IF(AND($N330&gt;=分数线!$C$2,I330&gt;=分数线!$E$2),36,IF(I330&gt;=分数线!$E$2,18,0)),IF($D330="文科",IF(AND($N330&gt;=分数线!$C$3,I330&gt;=分数线!$E$3),36,IF(I330&gt;=分数线!$E$3,18,0))))</f>
        <v>0</v>
      </c>
      <c r="R330" s="18">
        <f>IF($D330="理科",IF(AND($N330&gt;=分数线!$C$2,J330&gt;=分数线!$F$2),36,IF(J330&gt;=分数线!$F$2,18,0)),IF($D330="文科",IF(AND($N330&gt;=分数线!$C$3,J330&gt;=分数线!$F$3),36,IF(J330&gt;=分数线!$F$3,18,0))))</f>
        <v>0</v>
      </c>
      <c r="S330" s="18">
        <f>IF($D330="理科",IF(AND($N330&gt;=分数线!$C$2,K330&gt;=分数线!$G$2),36,IF(K330&gt;=分数线!$G$2,18,0)),IF($D330="文科",IF(AND($N330&gt;=分数线!$C$3,K330&gt;=分数线!$G$3),36,IF(K330&gt;=分数线!$G$3,18,0))))</f>
        <v>0</v>
      </c>
      <c r="T330" s="18">
        <f>IF($D330="理科",IF(AND($N330&gt;=分数线!$C$2,L330&gt;=分数线!$H$2),36,IF(L330&gt;=分数线!$H$2,18,0)),IF($D330="文科",IF(AND($N330&gt;=分数线!$C$3,L330&gt;=分数线!$H$3),36,IF(L330&gt;=分数线!$H$3,18,0))))</f>
        <v>0</v>
      </c>
      <c r="U330" s="18">
        <f>IF($D330="理科",IF(AND($N330&gt;=分数线!$C$2,M330&gt;=分数线!$I$2),36,IF(M330&gt;=分数线!$I$2,18,0)),IF($D330="文科",IF(AND($N330&gt;=分数线!$C$3,M330&gt;=分数线!$I$3),36,IF(M330&gt;=分数线!$I$3,18,0))))</f>
        <v>0</v>
      </c>
      <c r="V330" s="18" t="e">
        <f t="shared" si="383"/>
        <v>#N/A</v>
      </c>
      <c r="W330" s="18" t="e">
        <f t="shared" si="384"/>
        <v>#N/A</v>
      </c>
      <c r="X330" s="26">
        <f t="shared" si="425"/>
        <v>0</v>
      </c>
      <c r="Y330" s="18" t="e">
        <f t="shared" si="385"/>
        <v>#N/A</v>
      </c>
      <c r="Z330" s="26">
        <f t="shared" si="426"/>
        <v>0</v>
      </c>
      <c r="AA330" s="18" t="e">
        <f t="shared" si="386"/>
        <v>#N/A</v>
      </c>
      <c r="AB330" s="26">
        <f t="shared" si="443"/>
        <v>0</v>
      </c>
      <c r="AC330" s="18" t="e">
        <f t="shared" si="387"/>
        <v>#N/A</v>
      </c>
      <c r="AD330" s="26">
        <f t="shared" si="444"/>
        <v>0</v>
      </c>
      <c r="AE330" s="18" t="e">
        <f t="shared" si="388"/>
        <v>#N/A</v>
      </c>
      <c r="AF330" s="26">
        <f t="shared" si="445"/>
        <v>0</v>
      </c>
      <c r="AG330" s="18" t="e">
        <f t="shared" si="389"/>
        <v>#N/A</v>
      </c>
      <c r="AH330" s="26">
        <f t="shared" si="446"/>
        <v>0</v>
      </c>
      <c r="AI330" s="18" t="e">
        <f t="shared" si="390"/>
        <v>#N/A</v>
      </c>
      <c r="AJ330" s="18" t="e">
        <f t="shared" si="391"/>
        <v>#N/A</v>
      </c>
      <c r="AK330" s="26">
        <f t="shared" si="427"/>
        <v>0</v>
      </c>
      <c r="AL330" s="18" t="e">
        <f t="shared" si="392"/>
        <v>#N/A</v>
      </c>
      <c r="AM330" s="26">
        <f t="shared" si="428"/>
        <v>0</v>
      </c>
      <c r="AN330" s="18" t="e">
        <f t="shared" si="393"/>
        <v>#N/A</v>
      </c>
      <c r="AO330" s="26">
        <f t="shared" si="447"/>
        <v>0</v>
      </c>
      <c r="AP330" s="18" t="e">
        <f t="shared" si="394"/>
        <v>#N/A</v>
      </c>
      <c r="AQ330" s="26">
        <f t="shared" si="448"/>
        <v>0</v>
      </c>
      <c r="AR330" s="18" t="e">
        <f t="shared" si="395"/>
        <v>#N/A</v>
      </c>
      <c r="AS330" s="26">
        <f t="shared" si="449"/>
        <v>0</v>
      </c>
      <c r="AT330" s="18" t="e">
        <f t="shared" si="396"/>
        <v>#N/A</v>
      </c>
      <c r="AU330" s="26">
        <f t="shared" si="450"/>
        <v>0</v>
      </c>
      <c r="AV330" s="18" t="e">
        <f t="shared" si="397"/>
        <v>#N/A</v>
      </c>
      <c r="AW330" s="18" t="e">
        <f t="shared" si="398"/>
        <v>#N/A</v>
      </c>
      <c r="AX330" s="26">
        <f t="shared" si="429"/>
        <v>0</v>
      </c>
      <c r="AY330" s="18" t="e">
        <f t="shared" si="399"/>
        <v>#N/A</v>
      </c>
      <c r="AZ330" s="26">
        <f t="shared" si="459"/>
        <v>0</v>
      </c>
      <c r="BA330" s="18" t="e">
        <f t="shared" si="400"/>
        <v>#N/A</v>
      </c>
      <c r="BB330" s="26">
        <f t="shared" si="451"/>
        <v>0</v>
      </c>
      <c r="BC330" s="18" t="e">
        <f t="shared" si="401"/>
        <v>#N/A</v>
      </c>
      <c r="BD330" s="26">
        <f t="shared" si="452"/>
        <v>0</v>
      </c>
      <c r="BE330" s="18" t="e">
        <f t="shared" si="402"/>
        <v>#N/A</v>
      </c>
      <c r="BF330" s="26">
        <f t="shared" si="453"/>
        <v>0</v>
      </c>
      <c r="BG330" s="18" t="e">
        <f t="shared" si="403"/>
        <v>#N/A</v>
      </c>
      <c r="BH330" s="26">
        <f t="shared" si="454"/>
        <v>0</v>
      </c>
      <c r="BI330" s="18">
        <f t="shared" si="404"/>
        <v>7</v>
      </c>
      <c r="BJ330" s="18" t="str">
        <f t="shared" si="405"/>
        <v>何光红</v>
      </c>
      <c r="BK330" s="26">
        <f t="shared" si="430"/>
        <v>0</v>
      </c>
      <c r="BL330" s="18" t="str">
        <f t="shared" si="406"/>
        <v>徐万雄</v>
      </c>
      <c r="BM330" s="26">
        <f t="shared" si="460"/>
        <v>0</v>
      </c>
      <c r="BN330" s="18" t="str">
        <f t="shared" si="407"/>
        <v>胡昌燕</v>
      </c>
      <c r="BO330" s="26">
        <f t="shared" si="455"/>
        <v>0</v>
      </c>
      <c r="BP330" s="18" t="str">
        <f t="shared" si="408"/>
        <v>兰阿布</v>
      </c>
      <c r="BQ330" s="26">
        <f t="shared" si="456"/>
        <v>0</v>
      </c>
      <c r="BR330" s="18" t="str">
        <f t="shared" si="409"/>
        <v>刘跃军</v>
      </c>
      <c r="BS330" s="26">
        <f t="shared" si="457"/>
        <v>0</v>
      </c>
      <c r="BT330" s="18" t="str">
        <f t="shared" si="410"/>
        <v>杨建</v>
      </c>
      <c r="BU330" s="26">
        <f t="shared" si="458"/>
        <v>0</v>
      </c>
      <c r="BV330" s="18">
        <f t="shared" si="411"/>
        <v>7</v>
      </c>
      <c r="BW330" s="18" t="str">
        <f t="shared" si="412"/>
        <v>何光红</v>
      </c>
      <c r="BX330" s="26">
        <f t="shared" si="431"/>
        <v>0</v>
      </c>
      <c r="BY330" s="18" t="str">
        <f t="shared" si="413"/>
        <v>潘勇</v>
      </c>
      <c r="BZ330" s="26">
        <f t="shared" si="432"/>
        <v>0</v>
      </c>
      <c r="CA330" s="18" t="str">
        <f t="shared" si="414"/>
        <v>胡昌燕</v>
      </c>
      <c r="CB330" s="26">
        <f t="shared" si="433"/>
        <v>0</v>
      </c>
      <c r="CC330" s="18" t="str">
        <f t="shared" si="415"/>
        <v>兰阿布</v>
      </c>
      <c r="CD330" s="26">
        <f t="shared" si="434"/>
        <v>0</v>
      </c>
      <c r="CE330" s="18" t="str">
        <f t="shared" si="416"/>
        <v>刘厚江</v>
      </c>
      <c r="CF330" s="26">
        <f t="shared" si="435"/>
        <v>0</v>
      </c>
      <c r="CG330" s="18" t="str">
        <f t="shared" si="417"/>
        <v>杨建</v>
      </c>
      <c r="CH330" s="26">
        <f t="shared" si="436"/>
        <v>0</v>
      </c>
      <c r="CI330" s="18">
        <f t="shared" si="418"/>
        <v>7</v>
      </c>
      <c r="CJ330" s="18" t="str">
        <f t="shared" si="419"/>
        <v>何光红</v>
      </c>
      <c r="CK330" s="26">
        <f t="shared" si="437"/>
        <v>0</v>
      </c>
      <c r="CL330" s="18" t="str">
        <f t="shared" si="420"/>
        <v>潘勇</v>
      </c>
      <c r="CM330" s="26">
        <f t="shared" si="438"/>
        <v>0</v>
      </c>
      <c r="CN330" s="18" t="str">
        <f t="shared" si="421"/>
        <v>胡昌燕</v>
      </c>
      <c r="CO330" s="26">
        <f t="shared" si="439"/>
        <v>0</v>
      </c>
      <c r="CP330" s="18" t="str">
        <f t="shared" si="422"/>
        <v>兰阿布</v>
      </c>
      <c r="CQ330" s="26">
        <f t="shared" si="440"/>
        <v>0</v>
      </c>
      <c r="CR330" s="18" t="str">
        <f t="shared" si="423"/>
        <v>刘厚江</v>
      </c>
      <c r="CS330" s="26">
        <f t="shared" si="441"/>
        <v>0</v>
      </c>
      <c r="CT330" s="18" t="str">
        <f t="shared" si="424"/>
        <v>杨建</v>
      </c>
      <c r="CU330" s="26">
        <f t="shared" si="442"/>
        <v>0</v>
      </c>
    </row>
    <row r="331" spans="1:99" s="2" customFormat="1" ht="15.75">
      <c r="A331" s="42" t="s">
        <v>1044</v>
      </c>
      <c r="B331" s="40" t="s">
        <v>504</v>
      </c>
      <c r="C331" s="59" t="s">
        <v>44</v>
      </c>
      <c r="D331" s="9" t="s">
        <v>8</v>
      </c>
      <c r="E331" s="8" t="str">
        <f t="shared" si="372"/>
        <v/>
      </c>
      <c r="F331" s="9" t="str">
        <f t="shared" si="373"/>
        <v/>
      </c>
      <c r="G331" s="10" t="str">
        <f t="shared" si="374"/>
        <v/>
      </c>
      <c r="H331" s="10">
        <f t="shared" si="375"/>
        <v>101</v>
      </c>
      <c r="I331" s="10">
        <f t="shared" si="376"/>
        <v>46</v>
      </c>
      <c r="J331" s="10">
        <f t="shared" si="377"/>
        <v>66</v>
      </c>
      <c r="K331" s="16">
        <f t="shared" si="378"/>
        <v>26</v>
      </c>
      <c r="L331" s="10">
        <f t="shared" si="379"/>
        <v>38</v>
      </c>
      <c r="M331" s="10">
        <f t="shared" si="380"/>
        <v>50</v>
      </c>
      <c r="N331" s="10">
        <f t="shared" si="381"/>
        <v>327</v>
      </c>
      <c r="O331" s="17" t="str">
        <f t="shared" si="382"/>
        <v/>
      </c>
      <c r="P331" s="18">
        <f>IF($D331="理科",IF(AND($N331&gt;=分数线!$C$2,$H331&gt;=分数线!$D$2),36,IF($H331&gt;=分数线!$D$2,18,0)),IF($D331="文科",IF(AND($N331&gt;=分数线!$C$3,$H331&gt;=分数线!$D$3),36,IF($H331&gt;=分数线!$D$3,18,0))))</f>
        <v>0</v>
      </c>
      <c r="Q331" s="18">
        <f>IF($D331="理科",IF(AND($N331&gt;=分数线!$C$2,I331&gt;=分数线!$E$2),36,IF(I331&gt;=分数线!$E$2,18,0)),IF($D331="文科",IF(AND($N331&gt;=分数线!$C$3,I331&gt;=分数线!$E$3),36,IF(I331&gt;=分数线!$E$3,18,0))))</f>
        <v>0</v>
      </c>
      <c r="R331" s="18">
        <f>IF($D331="理科",IF(AND($N331&gt;=分数线!$C$2,J331&gt;=分数线!$F$2),36,IF(J331&gt;=分数线!$F$2,18,0)),IF($D331="文科",IF(AND($N331&gt;=分数线!$C$3,J331&gt;=分数线!$F$3),36,IF(J331&gt;=分数线!$F$3,18,0))))</f>
        <v>0</v>
      </c>
      <c r="S331" s="18">
        <f>IF($D331="理科",IF(AND($N331&gt;=分数线!$C$2,K331&gt;=分数线!$G$2),36,IF(K331&gt;=分数线!$G$2,18,0)),IF($D331="文科",IF(AND($N331&gt;=分数线!$C$3,K331&gt;=分数线!$G$3),36,IF(K331&gt;=分数线!$G$3,18,0))))</f>
        <v>0</v>
      </c>
      <c r="T331" s="18">
        <f>IF($D331="理科",IF(AND($N331&gt;=分数线!$C$2,L331&gt;=分数线!$H$2),36,IF(L331&gt;=分数线!$H$2,18,0)),IF($D331="文科",IF(AND($N331&gt;=分数线!$C$3,L331&gt;=分数线!$H$3),36,IF(L331&gt;=分数线!$H$3,18,0))))</f>
        <v>0</v>
      </c>
      <c r="U331" s="18">
        <f>IF($D331="理科",IF(AND($N331&gt;=分数线!$C$2,M331&gt;=分数线!$I$2),36,IF(M331&gt;=分数线!$I$2,18,0)),IF($D331="文科",IF(AND($N331&gt;=分数线!$C$3,M331&gt;=分数线!$I$3),36,IF(M331&gt;=分数线!$I$3,18,0))))</f>
        <v>0</v>
      </c>
      <c r="V331" s="18">
        <f t="shared" si="383"/>
        <v>5</v>
      </c>
      <c r="W331" s="18" t="str">
        <f t="shared" si="384"/>
        <v>叶屏</v>
      </c>
      <c r="X331" s="26">
        <f t="shared" si="425"/>
        <v>0</v>
      </c>
      <c r="Y331" s="18" t="str">
        <f t="shared" si="385"/>
        <v>李希</v>
      </c>
      <c r="Z331" s="26">
        <f t="shared" si="426"/>
        <v>0</v>
      </c>
      <c r="AA331" s="18" t="str">
        <f t="shared" si="386"/>
        <v>达娃央初</v>
      </c>
      <c r="AB331" s="26">
        <f t="shared" si="443"/>
        <v>0</v>
      </c>
      <c r="AC331" s="18" t="str">
        <f t="shared" si="387"/>
        <v>王志强</v>
      </c>
      <c r="AD331" s="26">
        <f t="shared" si="444"/>
        <v>0</v>
      </c>
      <c r="AE331" s="18" t="str">
        <f t="shared" si="388"/>
        <v>叶仁群</v>
      </c>
      <c r="AF331" s="26">
        <f t="shared" si="445"/>
        <v>0</v>
      </c>
      <c r="AG331" s="18" t="str">
        <f t="shared" si="389"/>
        <v>田友米</v>
      </c>
      <c r="AH331" s="26">
        <f t="shared" si="446"/>
        <v>0</v>
      </c>
      <c r="AI331" s="18" t="str">
        <f t="shared" si="390"/>
        <v>8</v>
      </c>
      <c r="AJ331" s="18" t="str">
        <f t="shared" si="391"/>
        <v>向美娟</v>
      </c>
      <c r="AK331" s="26">
        <f t="shared" si="427"/>
        <v>0</v>
      </c>
      <c r="AL331" s="18" t="str">
        <f t="shared" si="392"/>
        <v>胡付松</v>
      </c>
      <c r="AM331" s="26">
        <f t="shared" si="428"/>
        <v>0</v>
      </c>
      <c r="AN331" s="18" t="str">
        <f t="shared" si="393"/>
        <v>聂艳梅</v>
      </c>
      <c r="AO331" s="26">
        <f t="shared" si="447"/>
        <v>0</v>
      </c>
      <c r="AP331" s="18" t="str">
        <f t="shared" si="394"/>
        <v>王志强</v>
      </c>
      <c r="AQ331" s="26">
        <f t="shared" si="448"/>
        <v>0</v>
      </c>
      <c r="AR331" s="18" t="str">
        <f t="shared" si="395"/>
        <v>叶仁群</v>
      </c>
      <c r="AS331" s="26">
        <f t="shared" si="449"/>
        <v>0</v>
      </c>
      <c r="AT331" s="18" t="str">
        <f t="shared" si="396"/>
        <v>田友米</v>
      </c>
      <c r="AU331" s="26">
        <f t="shared" si="450"/>
        <v>0</v>
      </c>
      <c r="AV331" s="18" t="str">
        <f t="shared" si="397"/>
        <v>8</v>
      </c>
      <c r="AW331" s="18" t="str">
        <f t="shared" si="398"/>
        <v>向美娟</v>
      </c>
      <c r="AX331" s="26">
        <f t="shared" si="429"/>
        <v>0</v>
      </c>
      <c r="AY331" s="18" t="str">
        <f t="shared" si="399"/>
        <v>胡付松</v>
      </c>
      <c r="AZ331" s="26">
        <f t="shared" si="459"/>
        <v>0</v>
      </c>
      <c r="BA331" s="18" t="str">
        <f t="shared" si="400"/>
        <v>廖云虹</v>
      </c>
      <c r="BB331" s="26">
        <f t="shared" si="451"/>
        <v>0</v>
      </c>
      <c r="BC331" s="18" t="str">
        <f t="shared" si="401"/>
        <v>王玉强</v>
      </c>
      <c r="BD331" s="26">
        <f t="shared" si="452"/>
        <v>0</v>
      </c>
      <c r="BE331" s="18" t="str">
        <f t="shared" si="402"/>
        <v>叶仁群</v>
      </c>
      <c r="BF331" s="26">
        <f t="shared" si="453"/>
        <v>0</v>
      </c>
      <c r="BG331" s="18" t="str">
        <f t="shared" si="403"/>
        <v>田友米</v>
      </c>
      <c r="BH331" s="26">
        <f t="shared" si="454"/>
        <v>0</v>
      </c>
      <c r="BI331" s="18">
        <f t="shared" si="404"/>
        <v>8</v>
      </c>
      <c r="BJ331" s="18" t="str">
        <f t="shared" si="405"/>
        <v>向美娟</v>
      </c>
      <c r="BK331" s="26">
        <f t="shared" si="430"/>
        <v>0</v>
      </c>
      <c r="BL331" s="18" t="str">
        <f t="shared" si="406"/>
        <v>胡付松</v>
      </c>
      <c r="BM331" s="26">
        <f t="shared" si="460"/>
        <v>0</v>
      </c>
      <c r="BN331" s="18" t="str">
        <f t="shared" si="407"/>
        <v>廖云虹</v>
      </c>
      <c r="BO331" s="26">
        <f t="shared" si="455"/>
        <v>0</v>
      </c>
      <c r="BP331" s="18" t="str">
        <f t="shared" si="408"/>
        <v>王玉强</v>
      </c>
      <c r="BQ331" s="26">
        <f t="shared" si="456"/>
        <v>0</v>
      </c>
      <c r="BR331" s="18" t="str">
        <f t="shared" si="409"/>
        <v>叶仁群</v>
      </c>
      <c r="BS331" s="26">
        <f t="shared" si="457"/>
        <v>0</v>
      </c>
      <c r="BT331" s="18" t="str">
        <f t="shared" si="410"/>
        <v>杨建</v>
      </c>
      <c r="BU331" s="26">
        <f t="shared" si="458"/>
        <v>0</v>
      </c>
      <c r="BV331" s="18">
        <f t="shared" si="411"/>
        <v>8</v>
      </c>
      <c r="BW331" s="18" t="str">
        <f t="shared" si="412"/>
        <v>向美娟</v>
      </c>
      <c r="BX331" s="26">
        <f t="shared" si="431"/>
        <v>0</v>
      </c>
      <c r="BY331" s="18" t="str">
        <f t="shared" si="413"/>
        <v>胡付松</v>
      </c>
      <c r="BZ331" s="26">
        <f t="shared" si="432"/>
        <v>0</v>
      </c>
      <c r="CA331" s="18" t="str">
        <f t="shared" si="414"/>
        <v>廖云虹</v>
      </c>
      <c r="CB331" s="26">
        <f t="shared" si="433"/>
        <v>0</v>
      </c>
      <c r="CC331" s="18" t="str">
        <f t="shared" si="415"/>
        <v>兰阿布</v>
      </c>
      <c r="CD331" s="26">
        <f t="shared" si="434"/>
        <v>0</v>
      </c>
      <c r="CE331" s="18" t="str">
        <f t="shared" si="416"/>
        <v>叶仁群</v>
      </c>
      <c r="CF331" s="26">
        <f t="shared" si="435"/>
        <v>0</v>
      </c>
      <c r="CG331" s="18" t="str">
        <f t="shared" si="417"/>
        <v>杨建</v>
      </c>
      <c r="CH331" s="26">
        <f t="shared" si="436"/>
        <v>0</v>
      </c>
      <c r="CI331" s="18">
        <f t="shared" si="418"/>
        <v>8</v>
      </c>
      <c r="CJ331" s="18" t="str">
        <f t="shared" si="419"/>
        <v>向美娟</v>
      </c>
      <c r="CK331" s="26">
        <f t="shared" si="437"/>
        <v>0</v>
      </c>
      <c r="CL331" s="18" t="str">
        <f t="shared" si="420"/>
        <v>胡付松</v>
      </c>
      <c r="CM331" s="26">
        <f t="shared" si="438"/>
        <v>0</v>
      </c>
      <c r="CN331" s="18" t="str">
        <f t="shared" si="421"/>
        <v>廖云虹</v>
      </c>
      <c r="CO331" s="26">
        <f t="shared" si="439"/>
        <v>0</v>
      </c>
      <c r="CP331" s="18" t="str">
        <f t="shared" si="422"/>
        <v>兰阿布</v>
      </c>
      <c r="CQ331" s="26">
        <f t="shared" si="440"/>
        <v>0</v>
      </c>
      <c r="CR331" s="18" t="str">
        <f t="shared" si="423"/>
        <v>叶仁群</v>
      </c>
      <c r="CS331" s="26">
        <f t="shared" si="441"/>
        <v>0</v>
      </c>
      <c r="CT331" s="18" t="str">
        <f t="shared" si="424"/>
        <v>杨建</v>
      </c>
      <c r="CU331" s="26">
        <f t="shared" si="442"/>
        <v>0</v>
      </c>
    </row>
    <row r="332" spans="1:99" s="2" customFormat="1" ht="15.75">
      <c r="A332" s="42" t="s">
        <v>1045</v>
      </c>
      <c r="B332" s="40" t="s">
        <v>505</v>
      </c>
      <c r="C332" s="59" t="s">
        <v>44</v>
      </c>
      <c r="D332" s="9" t="s">
        <v>8</v>
      </c>
      <c r="E332" s="8" t="str">
        <f t="shared" si="372"/>
        <v/>
      </c>
      <c r="F332" s="9" t="str">
        <f t="shared" si="373"/>
        <v/>
      </c>
      <c r="G332" s="10" t="str">
        <f t="shared" si="374"/>
        <v/>
      </c>
      <c r="H332" s="10">
        <f t="shared" si="375"/>
        <v>91</v>
      </c>
      <c r="I332" s="10">
        <f t="shared" si="376"/>
        <v>38</v>
      </c>
      <c r="J332" s="10">
        <f t="shared" si="377"/>
        <v>84</v>
      </c>
      <c r="K332" s="16">
        <f t="shared" si="378"/>
        <v>23.5</v>
      </c>
      <c r="L332" s="10">
        <f t="shared" si="379"/>
        <v>44.5</v>
      </c>
      <c r="M332" s="10">
        <f t="shared" si="380"/>
        <v>45.5</v>
      </c>
      <c r="N332" s="10">
        <f t="shared" si="381"/>
        <v>327</v>
      </c>
      <c r="O332" s="17" t="str">
        <f t="shared" si="382"/>
        <v/>
      </c>
      <c r="P332" s="18">
        <f>IF($D332="理科",IF(AND($N332&gt;=分数线!$C$2,$H332&gt;=分数线!$D$2),36,IF($H332&gt;=分数线!$D$2,18,0)),IF($D332="文科",IF(AND($N332&gt;=分数线!$C$3,$H332&gt;=分数线!$D$3),36,IF($H332&gt;=分数线!$D$3,18,0))))</f>
        <v>0</v>
      </c>
      <c r="Q332" s="18">
        <f>IF($D332="理科",IF(AND($N332&gt;=分数线!$C$2,I332&gt;=分数线!$E$2),36,IF(I332&gt;=分数线!$E$2,18,0)),IF($D332="文科",IF(AND($N332&gt;=分数线!$C$3,I332&gt;=分数线!$E$3),36,IF(I332&gt;=分数线!$E$3,18,0))))</f>
        <v>0</v>
      </c>
      <c r="R332" s="18">
        <f>IF($D332="理科",IF(AND($N332&gt;=分数线!$C$2,J332&gt;=分数线!$F$2),36,IF(J332&gt;=分数线!$F$2,18,0)),IF($D332="文科",IF(AND($N332&gt;=分数线!$C$3,J332&gt;=分数线!$F$3),36,IF(J332&gt;=分数线!$F$3,18,0))))</f>
        <v>0</v>
      </c>
      <c r="S332" s="18">
        <f>IF($D332="理科",IF(AND($N332&gt;=分数线!$C$2,K332&gt;=分数线!$G$2),36,IF(K332&gt;=分数线!$G$2,18,0)),IF($D332="文科",IF(AND($N332&gt;=分数线!$C$3,K332&gt;=分数线!$G$3),36,IF(K332&gt;=分数线!$G$3,18,0))))</f>
        <v>0</v>
      </c>
      <c r="T332" s="18">
        <f>IF($D332="理科",IF(AND($N332&gt;=分数线!$C$2,L332&gt;=分数线!$H$2),36,IF(L332&gt;=分数线!$H$2,18,0)),IF($D332="文科",IF(AND($N332&gt;=分数线!$C$3,L332&gt;=分数线!$H$3),36,IF(L332&gt;=分数线!$H$3,18,0))))</f>
        <v>0</v>
      </c>
      <c r="U332" s="18">
        <f>IF($D332="理科",IF(AND($N332&gt;=分数线!$C$2,M332&gt;=分数线!$I$2),36,IF(M332&gt;=分数线!$I$2,18,0)),IF($D332="文科",IF(AND($N332&gt;=分数线!$C$3,M332&gt;=分数线!$I$3),36,IF(M332&gt;=分数线!$I$3,18,0))))</f>
        <v>0</v>
      </c>
      <c r="V332" s="18">
        <f t="shared" si="383"/>
        <v>8</v>
      </c>
      <c r="W332" s="18" t="str">
        <f t="shared" si="384"/>
        <v>向美娟</v>
      </c>
      <c r="X332" s="26">
        <f t="shared" si="425"/>
        <v>0</v>
      </c>
      <c r="Y332" s="18" t="str">
        <f t="shared" si="385"/>
        <v>胡付松</v>
      </c>
      <c r="Z332" s="26">
        <f t="shared" si="426"/>
        <v>0</v>
      </c>
      <c r="AA332" s="18" t="str">
        <f t="shared" si="386"/>
        <v>聂艳梅</v>
      </c>
      <c r="AB332" s="26">
        <f t="shared" si="443"/>
        <v>0</v>
      </c>
      <c r="AC332" s="18" t="str">
        <f t="shared" si="387"/>
        <v>王志强</v>
      </c>
      <c r="AD332" s="26">
        <f t="shared" si="444"/>
        <v>0</v>
      </c>
      <c r="AE332" s="18" t="str">
        <f t="shared" si="388"/>
        <v>叶仁群</v>
      </c>
      <c r="AF332" s="26">
        <f t="shared" si="445"/>
        <v>0</v>
      </c>
      <c r="AG332" s="18" t="str">
        <f t="shared" si="389"/>
        <v>田友米</v>
      </c>
      <c r="AH332" s="26">
        <f t="shared" si="446"/>
        <v>0</v>
      </c>
      <c r="AI332" s="18" t="str">
        <f t="shared" si="390"/>
        <v>8</v>
      </c>
      <c r="AJ332" s="18" t="str">
        <f t="shared" si="391"/>
        <v>向美娟</v>
      </c>
      <c r="AK332" s="26">
        <f t="shared" si="427"/>
        <v>0</v>
      </c>
      <c r="AL332" s="18" t="str">
        <f t="shared" si="392"/>
        <v>胡付松</v>
      </c>
      <c r="AM332" s="26">
        <f t="shared" si="428"/>
        <v>0</v>
      </c>
      <c r="AN332" s="18" t="str">
        <f t="shared" si="393"/>
        <v>聂艳梅</v>
      </c>
      <c r="AO332" s="26">
        <f t="shared" si="447"/>
        <v>0</v>
      </c>
      <c r="AP332" s="18" t="str">
        <f t="shared" si="394"/>
        <v>王志强</v>
      </c>
      <c r="AQ332" s="26">
        <f t="shared" si="448"/>
        <v>0</v>
      </c>
      <c r="AR332" s="18" t="str">
        <f t="shared" si="395"/>
        <v>叶仁群</v>
      </c>
      <c r="AS332" s="26">
        <f t="shared" si="449"/>
        <v>0</v>
      </c>
      <c r="AT332" s="18" t="str">
        <f t="shared" si="396"/>
        <v>田友米</v>
      </c>
      <c r="AU332" s="26">
        <f t="shared" si="450"/>
        <v>0</v>
      </c>
      <c r="AV332" s="18" t="str">
        <f t="shared" si="397"/>
        <v>8</v>
      </c>
      <c r="AW332" s="18" t="str">
        <f t="shared" si="398"/>
        <v>向美娟</v>
      </c>
      <c r="AX332" s="26">
        <f t="shared" si="429"/>
        <v>0</v>
      </c>
      <c r="AY332" s="18" t="str">
        <f t="shared" si="399"/>
        <v>胡付松</v>
      </c>
      <c r="AZ332" s="26">
        <f t="shared" si="459"/>
        <v>0</v>
      </c>
      <c r="BA332" s="18" t="str">
        <f t="shared" si="400"/>
        <v>廖云虹</v>
      </c>
      <c r="BB332" s="26">
        <f t="shared" si="451"/>
        <v>0</v>
      </c>
      <c r="BC332" s="18" t="str">
        <f t="shared" si="401"/>
        <v>王玉强</v>
      </c>
      <c r="BD332" s="26">
        <f t="shared" si="452"/>
        <v>0</v>
      </c>
      <c r="BE332" s="18" t="str">
        <f t="shared" si="402"/>
        <v>叶仁群</v>
      </c>
      <c r="BF332" s="26">
        <f t="shared" si="453"/>
        <v>0</v>
      </c>
      <c r="BG332" s="18" t="str">
        <f t="shared" si="403"/>
        <v>田友米</v>
      </c>
      <c r="BH332" s="26">
        <f t="shared" si="454"/>
        <v>0</v>
      </c>
      <c r="BI332" s="18">
        <f t="shared" si="404"/>
        <v>8</v>
      </c>
      <c r="BJ332" s="18" t="str">
        <f t="shared" si="405"/>
        <v>向美娟</v>
      </c>
      <c r="BK332" s="26">
        <f t="shared" si="430"/>
        <v>0</v>
      </c>
      <c r="BL332" s="18" t="str">
        <f t="shared" si="406"/>
        <v>胡付松</v>
      </c>
      <c r="BM332" s="26">
        <f t="shared" si="460"/>
        <v>0</v>
      </c>
      <c r="BN332" s="18" t="str">
        <f t="shared" si="407"/>
        <v>廖云虹</v>
      </c>
      <c r="BO332" s="26">
        <f t="shared" si="455"/>
        <v>0</v>
      </c>
      <c r="BP332" s="18" t="str">
        <f t="shared" si="408"/>
        <v>王玉强</v>
      </c>
      <c r="BQ332" s="26">
        <f t="shared" si="456"/>
        <v>0</v>
      </c>
      <c r="BR332" s="18" t="str">
        <f t="shared" si="409"/>
        <v>叶仁群</v>
      </c>
      <c r="BS332" s="26">
        <f t="shared" si="457"/>
        <v>0</v>
      </c>
      <c r="BT332" s="18" t="str">
        <f t="shared" si="410"/>
        <v>杨建</v>
      </c>
      <c r="BU332" s="26">
        <f t="shared" si="458"/>
        <v>0</v>
      </c>
      <c r="BV332" s="18">
        <f t="shared" si="411"/>
        <v>8</v>
      </c>
      <c r="BW332" s="18" t="str">
        <f t="shared" si="412"/>
        <v>向美娟</v>
      </c>
      <c r="BX332" s="26">
        <f t="shared" si="431"/>
        <v>0</v>
      </c>
      <c r="BY332" s="18" t="str">
        <f t="shared" si="413"/>
        <v>胡付松</v>
      </c>
      <c r="BZ332" s="26">
        <f t="shared" si="432"/>
        <v>0</v>
      </c>
      <c r="CA332" s="18" t="str">
        <f t="shared" si="414"/>
        <v>廖云虹</v>
      </c>
      <c r="CB332" s="26">
        <f t="shared" si="433"/>
        <v>0</v>
      </c>
      <c r="CC332" s="18" t="str">
        <f t="shared" si="415"/>
        <v>兰阿布</v>
      </c>
      <c r="CD332" s="26">
        <f t="shared" si="434"/>
        <v>0</v>
      </c>
      <c r="CE332" s="18" t="str">
        <f t="shared" si="416"/>
        <v>叶仁群</v>
      </c>
      <c r="CF332" s="26">
        <f t="shared" si="435"/>
        <v>0</v>
      </c>
      <c r="CG332" s="18" t="str">
        <f t="shared" si="417"/>
        <v>杨建</v>
      </c>
      <c r="CH332" s="26">
        <f t="shared" si="436"/>
        <v>0</v>
      </c>
      <c r="CI332" s="18">
        <f t="shared" si="418"/>
        <v>8</v>
      </c>
      <c r="CJ332" s="18" t="str">
        <f t="shared" si="419"/>
        <v>向美娟</v>
      </c>
      <c r="CK332" s="26">
        <f t="shared" si="437"/>
        <v>0</v>
      </c>
      <c r="CL332" s="18" t="str">
        <f t="shared" si="420"/>
        <v>胡付松</v>
      </c>
      <c r="CM332" s="26">
        <f t="shared" si="438"/>
        <v>0</v>
      </c>
      <c r="CN332" s="18" t="str">
        <f t="shared" si="421"/>
        <v>廖云虹</v>
      </c>
      <c r="CO332" s="26">
        <f t="shared" si="439"/>
        <v>0</v>
      </c>
      <c r="CP332" s="18" t="str">
        <f t="shared" si="422"/>
        <v>兰阿布</v>
      </c>
      <c r="CQ332" s="26">
        <f t="shared" si="440"/>
        <v>0</v>
      </c>
      <c r="CR332" s="18" t="str">
        <f t="shared" si="423"/>
        <v>叶仁群</v>
      </c>
      <c r="CS332" s="26">
        <f t="shared" si="441"/>
        <v>0</v>
      </c>
      <c r="CT332" s="18" t="str">
        <f t="shared" si="424"/>
        <v>杨建</v>
      </c>
      <c r="CU332" s="26">
        <f t="shared" si="442"/>
        <v>0</v>
      </c>
    </row>
    <row r="333" spans="1:99" s="2" customFormat="1" ht="15.75">
      <c r="A333" s="42" t="s">
        <v>1046</v>
      </c>
      <c r="B333" s="40" t="s">
        <v>506</v>
      </c>
      <c r="C333" s="59" t="s">
        <v>44</v>
      </c>
      <c r="D333" s="9" t="s">
        <v>8</v>
      </c>
      <c r="E333" s="8" t="str">
        <f t="shared" si="372"/>
        <v/>
      </c>
      <c r="F333" s="9" t="str">
        <f t="shared" si="373"/>
        <v/>
      </c>
      <c r="G333" s="10" t="str">
        <f t="shared" si="374"/>
        <v/>
      </c>
      <c r="H333" s="10">
        <f t="shared" si="375"/>
        <v>93</v>
      </c>
      <c r="I333" s="10">
        <f t="shared" si="376"/>
        <v>61</v>
      </c>
      <c r="J333" s="10">
        <f t="shared" si="377"/>
        <v>51</v>
      </c>
      <c r="K333" s="16">
        <f t="shared" si="378"/>
        <v>41</v>
      </c>
      <c r="L333" s="10">
        <f t="shared" si="379"/>
        <v>45.5</v>
      </c>
      <c r="M333" s="10">
        <f t="shared" si="380"/>
        <v>34.5</v>
      </c>
      <c r="N333" s="10">
        <f t="shared" si="381"/>
        <v>326</v>
      </c>
      <c r="O333" s="17" t="str">
        <f t="shared" si="382"/>
        <v/>
      </c>
      <c r="P333" s="18">
        <f>IF($D333="理科",IF(AND($N333&gt;=分数线!$C$2,$H333&gt;=分数线!$D$2),36,IF($H333&gt;=分数线!$D$2,18,0)),IF($D333="文科",IF(AND($N333&gt;=分数线!$C$3,$H333&gt;=分数线!$D$3),36,IF($H333&gt;=分数线!$D$3,18,0))))</f>
        <v>0</v>
      </c>
      <c r="Q333" s="18">
        <f>IF($D333="理科",IF(AND($N333&gt;=分数线!$C$2,I333&gt;=分数线!$E$2),36,IF(I333&gt;=分数线!$E$2,18,0)),IF($D333="文科",IF(AND($N333&gt;=分数线!$C$3,I333&gt;=分数线!$E$3),36,IF(I333&gt;=分数线!$E$3,18,0))))</f>
        <v>0</v>
      </c>
      <c r="R333" s="18">
        <f>IF($D333="理科",IF(AND($N333&gt;=分数线!$C$2,J333&gt;=分数线!$F$2),36,IF(J333&gt;=分数线!$F$2,18,0)),IF($D333="文科",IF(AND($N333&gt;=分数线!$C$3,J333&gt;=分数线!$F$3),36,IF(J333&gt;=分数线!$F$3,18,0))))</f>
        <v>0</v>
      </c>
      <c r="S333" s="18">
        <f>IF($D333="理科",IF(AND($N333&gt;=分数线!$C$2,K333&gt;=分数线!$G$2),36,IF(K333&gt;=分数线!$G$2,18,0)),IF($D333="文科",IF(AND($N333&gt;=分数线!$C$3,K333&gt;=分数线!$G$3),36,IF(K333&gt;=分数线!$G$3,18,0))))</f>
        <v>0</v>
      </c>
      <c r="T333" s="18">
        <f>IF($D333="理科",IF(AND($N333&gt;=分数线!$C$2,L333&gt;=分数线!$H$2),36,IF(L333&gt;=分数线!$H$2,18,0)),IF($D333="文科",IF(AND($N333&gt;=分数线!$C$3,L333&gt;=分数线!$H$3),36,IF(L333&gt;=分数线!$H$3,18,0))))</f>
        <v>0</v>
      </c>
      <c r="U333" s="18">
        <f>IF($D333="理科",IF(AND($N333&gt;=分数线!$C$2,M333&gt;=分数线!$I$2),36,IF(M333&gt;=分数线!$I$2,18,0)),IF($D333="文科",IF(AND($N333&gt;=分数线!$C$3,M333&gt;=分数线!$I$3),36,IF(M333&gt;=分数线!$I$3,18,0))))</f>
        <v>0</v>
      </c>
      <c r="V333" s="18">
        <f t="shared" si="383"/>
        <v>4</v>
      </c>
      <c r="W333" s="18" t="str">
        <f t="shared" si="384"/>
        <v>朱霞</v>
      </c>
      <c r="X333" s="26">
        <f t="shared" si="425"/>
        <v>0</v>
      </c>
      <c r="Y333" s="18" t="str">
        <f t="shared" si="385"/>
        <v>李乔军</v>
      </c>
      <c r="Z333" s="26">
        <f t="shared" si="426"/>
        <v>0</v>
      </c>
      <c r="AA333" s="18" t="str">
        <f t="shared" si="386"/>
        <v>向翠琳</v>
      </c>
      <c r="AB333" s="26">
        <f t="shared" si="443"/>
        <v>0</v>
      </c>
      <c r="AC333" s="18" t="str">
        <f t="shared" si="387"/>
        <v>兰阿布</v>
      </c>
      <c r="AD333" s="26">
        <f t="shared" si="444"/>
        <v>0</v>
      </c>
      <c r="AE333" s="18" t="str">
        <f t="shared" si="388"/>
        <v>陈文惠</v>
      </c>
      <c r="AF333" s="26">
        <f t="shared" si="445"/>
        <v>0</v>
      </c>
      <c r="AG333" s="18" t="str">
        <f t="shared" si="389"/>
        <v>卢祥</v>
      </c>
      <c r="AH333" s="26">
        <f t="shared" si="446"/>
        <v>0</v>
      </c>
      <c r="AI333" s="18" t="str">
        <f t="shared" si="390"/>
        <v>6</v>
      </c>
      <c r="AJ333" s="18" t="str">
        <f t="shared" si="391"/>
        <v>阙丽萍</v>
      </c>
      <c r="AK333" s="26">
        <f t="shared" si="427"/>
        <v>0</v>
      </c>
      <c r="AL333" s="18" t="str">
        <f t="shared" si="392"/>
        <v>李希</v>
      </c>
      <c r="AM333" s="26">
        <f t="shared" si="428"/>
        <v>0</v>
      </c>
      <c r="AN333" s="18" t="str">
        <f t="shared" si="393"/>
        <v>达娃央初</v>
      </c>
      <c r="AO333" s="26">
        <f t="shared" si="447"/>
        <v>0</v>
      </c>
      <c r="AP333" s="18" t="str">
        <f t="shared" si="394"/>
        <v>兰阿布</v>
      </c>
      <c r="AQ333" s="26">
        <f t="shared" si="448"/>
        <v>0</v>
      </c>
      <c r="AR333" s="18" t="str">
        <f t="shared" si="395"/>
        <v>陈文惠</v>
      </c>
      <c r="AS333" s="26">
        <f t="shared" si="449"/>
        <v>0</v>
      </c>
      <c r="AT333" s="18" t="str">
        <f t="shared" si="396"/>
        <v>卢祥</v>
      </c>
      <c r="AU333" s="26">
        <f t="shared" si="450"/>
        <v>0</v>
      </c>
      <c r="AV333" s="18" t="str">
        <f t="shared" si="397"/>
        <v>6</v>
      </c>
      <c r="AW333" s="18" t="str">
        <f t="shared" si="398"/>
        <v>阙丽萍</v>
      </c>
      <c r="AX333" s="26">
        <f t="shared" si="429"/>
        <v>0</v>
      </c>
      <c r="AY333" s="18" t="str">
        <f t="shared" si="399"/>
        <v>李希</v>
      </c>
      <c r="AZ333" s="26">
        <f t="shared" si="459"/>
        <v>0</v>
      </c>
      <c r="BA333" s="18" t="str">
        <f t="shared" si="400"/>
        <v>谢斌</v>
      </c>
      <c r="BB333" s="26">
        <f t="shared" si="451"/>
        <v>0</v>
      </c>
      <c r="BC333" s="18" t="str">
        <f t="shared" si="401"/>
        <v>高贵勇</v>
      </c>
      <c r="BD333" s="26">
        <f t="shared" si="452"/>
        <v>0</v>
      </c>
      <c r="BE333" s="18" t="str">
        <f t="shared" si="402"/>
        <v>陈文惠</v>
      </c>
      <c r="BF333" s="26">
        <f t="shared" si="453"/>
        <v>0</v>
      </c>
      <c r="BG333" s="18" t="str">
        <f t="shared" si="403"/>
        <v>卢祥</v>
      </c>
      <c r="BH333" s="26">
        <f t="shared" si="454"/>
        <v>0</v>
      </c>
      <c r="BI333" s="18">
        <f t="shared" si="404"/>
        <v>6</v>
      </c>
      <c r="BJ333" s="18" t="str">
        <f t="shared" si="405"/>
        <v>阙丽萍</v>
      </c>
      <c r="BK333" s="26">
        <f t="shared" si="430"/>
        <v>0</v>
      </c>
      <c r="BL333" s="18" t="str">
        <f t="shared" si="406"/>
        <v>李希</v>
      </c>
      <c r="BM333" s="26">
        <f t="shared" si="460"/>
        <v>0</v>
      </c>
      <c r="BN333" s="18" t="str">
        <f t="shared" si="407"/>
        <v>达娃央初</v>
      </c>
      <c r="BO333" s="26">
        <f t="shared" si="455"/>
        <v>0</v>
      </c>
      <c r="BP333" s="18" t="str">
        <f t="shared" si="408"/>
        <v>高贵勇</v>
      </c>
      <c r="BQ333" s="26">
        <f t="shared" si="456"/>
        <v>0</v>
      </c>
      <c r="BR333" s="18" t="str">
        <f t="shared" si="409"/>
        <v>陈文惠</v>
      </c>
      <c r="BS333" s="26">
        <f t="shared" si="457"/>
        <v>0</v>
      </c>
      <c r="BT333" s="18" t="str">
        <f t="shared" si="410"/>
        <v>卢祥</v>
      </c>
      <c r="BU333" s="26">
        <f t="shared" si="458"/>
        <v>0</v>
      </c>
      <c r="BV333" s="18">
        <f t="shared" si="411"/>
        <v>6</v>
      </c>
      <c r="BW333" s="18" t="str">
        <f t="shared" si="412"/>
        <v>阙丽萍</v>
      </c>
      <c r="BX333" s="26">
        <f t="shared" si="431"/>
        <v>0</v>
      </c>
      <c r="BY333" s="18" t="str">
        <f t="shared" si="413"/>
        <v>李希</v>
      </c>
      <c r="BZ333" s="26">
        <f t="shared" si="432"/>
        <v>0</v>
      </c>
      <c r="CA333" s="18" t="str">
        <f t="shared" si="414"/>
        <v>兰卡布尺</v>
      </c>
      <c r="CB333" s="26">
        <f t="shared" si="433"/>
        <v>0</v>
      </c>
      <c r="CC333" s="18" t="str">
        <f t="shared" si="415"/>
        <v>高贵勇</v>
      </c>
      <c r="CD333" s="26">
        <f t="shared" si="434"/>
        <v>0</v>
      </c>
      <c r="CE333" s="18" t="str">
        <f t="shared" si="416"/>
        <v>陈文惠</v>
      </c>
      <c r="CF333" s="26">
        <f t="shared" si="435"/>
        <v>0</v>
      </c>
      <c r="CG333" s="18" t="str">
        <f t="shared" si="417"/>
        <v>杨建</v>
      </c>
      <c r="CH333" s="26">
        <f t="shared" si="436"/>
        <v>0</v>
      </c>
      <c r="CI333" s="18">
        <f t="shared" si="418"/>
        <v>6</v>
      </c>
      <c r="CJ333" s="18" t="str">
        <f t="shared" si="419"/>
        <v>阙丽萍</v>
      </c>
      <c r="CK333" s="26">
        <f t="shared" si="437"/>
        <v>0</v>
      </c>
      <c r="CL333" s="18" t="str">
        <f t="shared" si="420"/>
        <v>李希</v>
      </c>
      <c r="CM333" s="26">
        <f t="shared" si="438"/>
        <v>0</v>
      </c>
      <c r="CN333" s="18" t="str">
        <f t="shared" si="421"/>
        <v>兰卡布尺</v>
      </c>
      <c r="CO333" s="26">
        <f t="shared" si="439"/>
        <v>0</v>
      </c>
      <c r="CP333" s="18" t="str">
        <f t="shared" si="422"/>
        <v>高贵勇</v>
      </c>
      <c r="CQ333" s="26">
        <f t="shared" si="440"/>
        <v>0</v>
      </c>
      <c r="CR333" s="18" t="str">
        <f t="shared" si="423"/>
        <v>杨建</v>
      </c>
      <c r="CS333" s="26">
        <f t="shared" si="441"/>
        <v>0</v>
      </c>
      <c r="CT333" s="18" t="str">
        <f t="shared" si="424"/>
        <v>杨建</v>
      </c>
      <c r="CU333" s="26">
        <f t="shared" si="442"/>
        <v>0</v>
      </c>
    </row>
    <row r="334" spans="1:99" s="2" customFormat="1" ht="15.75">
      <c r="A334" s="42" t="s">
        <v>1047</v>
      </c>
      <c r="B334" s="40" t="s">
        <v>507</v>
      </c>
      <c r="C334" s="59" t="s">
        <v>44</v>
      </c>
      <c r="D334" s="9" t="s">
        <v>8</v>
      </c>
      <c r="E334" s="8" t="str">
        <f t="shared" si="372"/>
        <v/>
      </c>
      <c r="F334" s="9" t="str">
        <f t="shared" si="373"/>
        <v/>
      </c>
      <c r="G334" s="10" t="str">
        <f t="shared" si="374"/>
        <v/>
      </c>
      <c r="H334" s="10">
        <f t="shared" si="375"/>
        <v>98</v>
      </c>
      <c r="I334" s="10">
        <f t="shared" si="376"/>
        <v>56</v>
      </c>
      <c r="J334" s="10">
        <f t="shared" si="377"/>
        <v>36</v>
      </c>
      <c r="K334" s="16">
        <f t="shared" si="378"/>
        <v>32</v>
      </c>
      <c r="L334" s="10">
        <f t="shared" si="379"/>
        <v>48</v>
      </c>
      <c r="M334" s="10">
        <f t="shared" si="380"/>
        <v>55.5</v>
      </c>
      <c r="N334" s="10">
        <f t="shared" si="381"/>
        <v>326</v>
      </c>
      <c r="O334" s="17" t="str">
        <f t="shared" si="382"/>
        <v/>
      </c>
      <c r="P334" s="18">
        <f>IF($D334="理科",IF(AND($N334&gt;=分数线!$C$2,$H334&gt;=分数线!$D$2),36,IF($H334&gt;=分数线!$D$2,18,0)),IF($D334="文科",IF(AND($N334&gt;=分数线!$C$3,$H334&gt;=分数线!$D$3),36,IF($H334&gt;=分数线!$D$3,18,0))))</f>
        <v>0</v>
      </c>
      <c r="Q334" s="18">
        <f>IF($D334="理科",IF(AND($N334&gt;=分数线!$C$2,I334&gt;=分数线!$E$2),36,IF(I334&gt;=分数线!$E$2,18,0)),IF($D334="文科",IF(AND($N334&gt;=分数线!$C$3,I334&gt;=分数线!$E$3),36,IF(I334&gt;=分数线!$E$3,18,0))))</f>
        <v>0</v>
      </c>
      <c r="R334" s="18">
        <f>IF($D334="理科",IF(AND($N334&gt;=分数线!$C$2,J334&gt;=分数线!$F$2),36,IF(J334&gt;=分数线!$F$2,18,0)),IF($D334="文科",IF(AND($N334&gt;=分数线!$C$3,J334&gt;=分数线!$F$3),36,IF(J334&gt;=分数线!$F$3,18,0))))</f>
        <v>0</v>
      </c>
      <c r="S334" s="18">
        <f>IF($D334="理科",IF(AND($N334&gt;=分数线!$C$2,K334&gt;=分数线!$G$2),36,IF(K334&gt;=分数线!$G$2,18,0)),IF($D334="文科",IF(AND($N334&gt;=分数线!$C$3,K334&gt;=分数线!$G$3),36,IF(K334&gt;=分数线!$G$3,18,0))))</f>
        <v>0</v>
      </c>
      <c r="T334" s="18">
        <f>IF($D334="理科",IF(AND($N334&gt;=分数线!$C$2,L334&gt;=分数线!$H$2),36,IF(L334&gt;=分数线!$H$2,18,0)),IF($D334="文科",IF(AND($N334&gt;=分数线!$C$3,L334&gt;=分数线!$H$3),36,IF(L334&gt;=分数线!$H$3,18,0))))</f>
        <v>0</v>
      </c>
      <c r="U334" s="18">
        <f>IF($D334="理科",IF(AND($N334&gt;=分数线!$C$2,M334&gt;=分数线!$I$2),36,IF(M334&gt;=分数线!$I$2,18,0)),IF($D334="文科",IF(AND($N334&gt;=分数线!$C$3,M334&gt;=分数线!$I$3),36,IF(M334&gt;=分数线!$I$3,18,0))))</f>
        <v>0</v>
      </c>
      <c r="V334" s="18">
        <f t="shared" si="383"/>
        <v>6</v>
      </c>
      <c r="W334" s="18" t="str">
        <f t="shared" si="384"/>
        <v>阙丽萍</v>
      </c>
      <c r="X334" s="26">
        <f t="shared" si="425"/>
        <v>0</v>
      </c>
      <c r="Y334" s="18" t="str">
        <f t="shared" si="385"/>
        <v>李希</v>
      </c>
      <c r="Z334" s="26">
        <f t="shared" si="426"/>
        <v>0</v>
      </c>
      <c r="AA334" s="18" t="str">
        <f t="shared" si="386"/>
        <v>达娃央初</v>
      </c>
      <c r="AB334" s="26">
        <f t="shared" si="443"/>
        <v>0</v>
      </c>
      <c r="AC334" s="18" t="str">
        <f t="shared" si="387"/>
        <v>兰阿布</v>
      </c>
      <c r="AD334" s="26">
        <f t="shared" si="444"/>
        <v>0</v>
      </c>
      <c r="AE334" s="18" t="str">
        <f t="shared" si="388"/>
        <v>陈文惠</v>
      </c>
      <c r="AF334" s="26">
        <f t="shared" si="445"/>
        <v>0</v>
      </c>
      <c r="AG334" s="18" t="str">
        <f t="shared" si="389"/>
        <v>卢祥</v>
      </c>
      <c r="AH334" s="26">
        <f t="shared" si="446"/>
        <v>0</v>
      </c>
      <c r="AI334" s="18" t="str">
        <f t="shared" si="390"/>
        <v>6</v>
      </c>
      <c r="AJ334" s="18" t="str">
        <f t="shared" si="391"/>
        <v>阙丽萍</v>
      </c>
      <c r="AK334" s="26">
        <f t="shared" si="427"/>
        <v>0</v>
      </c>
      <c r="AL334" s="18" t="str">
        <f t="shared" si="392"/>
        <v>李希</v>
      </c>
      <c r="AM334" s="26">
        <f t="shared" si="428"/>
        <v>0</v>
      </c>
      <c r="AN334" s="18" t="str">
        <f t="shared" si="393"/>
        <v>达娃央初</v>
      </c>
      <c r="AO334" s="26">
        <f t="shared" si="447"/>
        <v>0</v>
      </c>
      <c r="AP334" s="18" t="str">
        <f t="shared" si="394"/>
        <v>兰阿布</v>
      </c>
      <c r="AQ334" s="26">
        <f t="shared" si="448"/>
        <v>0</v>
      </c>
      <c r="AR334" s="18" t="str">
        <f t="shared" si="395"/>
        <v>陈文惠</v>
      </c>
      <c r="AS334" s="26">
        <f t="shared" si="449"/>
        <v>0</v>
      </c>
      <c r="AT334" s="18" t="str">
        <f t="shared" si="396"/>
        <v>卢祥</v>
      </c>
      <c r="AU334" s="26">
        <f t="shared" si="450"/>
        <v>0</v>
      </c>
      <c r="AV334" s="18" t="str">
        <f t="shared" si="397"/>
        <v>6</v>
      </c>
      <c r="AW334" s="18" t="str">
        <f t="shared" si="398"/>
        <v>阙丽萍</v>
      </c>
      <c r="AX334" s="26">
        <f t="shared" si="429"/>
        <v>0</v>
      </c>
      <c r="AY334" s="18" t="str">
        <f t="shared" si="399"/>
        <v>李希</v>
      </c>
      <c r="AZ334" s="26">
        <f t="shared" si="459"/>
        <v>0</v>
      </c>
      <c r="BA334" s="18" t="str">
        <f t="shared" si="400"/>
        <v>谢斌</v>
      </c>
      <c r="BB334" s="26">
        <f t="shared" si="451"/>
        <v>0</v>
      </c>
      <c r="BC334" s="18" t="str">
        <f t="shared" si="401"/>
        <v>高贵勇</v>
      </c>
      <c r="BD334" s="26">
        <f t="shared" si="452"/>
        <v>0</v>
      </c>
      <c r="BE334" s="18" t="str">
        <f t="shared" si="402"/>
        <v>陈文惠</v>
      </c>
      <c r="BF334" s="26">
        <f t="shared" si="453"/>
        <v>0</v>
      </c>
      <c r="BG334" s="18" t="str">
        <f t="shared" si="403"/>
        <v>卢祥</v>
      </c>
      <c r="BH334" s="26">
        <f t="shared" si="454"/>
        <v>0</v>
      </c>
      <c r="BI334" s="18">
        <f t="shared" si="404"/>
        <v>6</v>
      </c>
      <c r="BJ334" s="18" t="str">
        <f t="shared" si="405"/>
        <v>阙丽萍</v>
      </c>
      <c r="BK334" s="26">
        <f t="shared" si="430"/>
        <v>0</v>
      </c>
      <c r="BL334" s="18" t="str">
        <f t="shared" si="406"/>
        <v>李希</v>
      </c>
      <c r="BM334" s="26">
        <f t="shared" si="460"/>
        <v>0</v>
      </c>
      <c r="BN334" s="18" t="str">
        <f t="shared" si="407"/>
        <v>达娃央初</v>
      </c>
      <c r="BO334" s="26">
        <f t="shared" si="455"/>
        <v>0</v>
      </c>
      <c r="BP334" s="18" t="str">
        <f t="shared" si="408"/>
        <v>高贵勇</v>
      </c>
      <c r="BQ334" s="26">
        <f t="shared" si="456"/>
        <v>0</v>
      </c>
      <c r="BR334" s="18" t="str">
        <f t="shared" si="409"/>
        <v>陈文惠</v>
      </c>
      <c r="BS334" s="26">
        <f t="shared" si="457"/>
        <v>0</v>
      </c>
      <c r="BT334" s="18" t="str">
        <f t="shared" si="410"/>
        <v>卢祥</v>
      </c>
      <c r="BU334" s="26">
        <f t="shared" si="458"/>
        <v>0</v>
      </c>
      <c r="BV334" s="18">
        <f t="shared" si="411"/>
        <v>6</v>
      </c>
      <c r="BW334" s="18" t="str">
        <f t="shared" si="412"/>
        <v>阙丽萍</v>
      </c>
      <c r="BX334" s="26">
        <f t="shared" si="431"/>
        <v>0</v>
      </c>
      <c r="BY334" s="18" t="str">
        <f t="shared" si="413"/>
        <v>李希</v>
      </c>
      <c r="BZ334" s="26">
        <f t="shared" si="432"/>
        <v>0</v>
      </c>
      <c r="CA334" s="18" t="str">
        <f t="shared" si="414"/>
        <v>兰卡布尺</v>
      </c>
      <c r="CB334" s="26">
        <f t="shared" si="433"/>
        <v>0</v>
      </c>
      <c r="CC334" s="18" t="str">
        <f t="shared" si="415"/>
        <v>高贵勇</v>
      </c>
      <c r="CD334" s="26">
        <f t="shared" si="434"/>
        <v>0</v>
      </c>
      <c r="CE334" s="18" t="str">
        <f t="shared" si="416"/>
        <v>陈文惠</v>
      </c>
      <c r="CF334" s="26">
        <f t="shared" si="435"/>
        <v>0</v>
      </c>
      <c r="CG334" s="18" t="str">
        <f t="shared" si="417"/>
        <v>杨建</v>
      </c>
      <c r="CH334" s="26">
        <f t="shared" si="436"/>
        <v>0</v>
      </c>
      <c r="CI334" s="18">
        <f t="shared" si="418"/>
        <v>6</v>
      </c>
      <c r="CJ334" s="18" t="str">
        <f t="shared" si="419"/>
        <v>阙丽萍</v>
      </c>
      <c r="CK334" s="26">
        <f t="shared" si="437"/>
        <v>0</v>
      </c>
      <c r="CL334" s="18" t="str">
        <f t="shared" si="420"/>
        <v>李希</v>
      </c>
      <c r="CM334" s="26">
        <f t="shared" si="438"/>
        <v>0</v>
      </c>
      <c r="CN334" s="18" t="str">
        <f t="shared" si="421"/>
        <v>兰卡布尺</v>
      </c>
      <c r="CO334" s="26">
        <f t="shared" si="439"/>
        <v>0</v>
      </c>
      <c r="CP334" s="18" t="str">
        <f t="shared" si="422"/>
        <v>高贵勇</v>
      </c>
      <c r="CQ334" s="26">
        <f t="shared" si="440"/>
        <v>0</v>
      </c>
      <c r="CR334" s="18" t="str">
        <f t="shared" si="423"/>
        <v>杨建</v>
      </c>
      <c r="CS334" s="26">
        <f t="shared" si="441"/>
        <v>0</v>
      </c>
      <c r="CT334" s="18" t="str">
        <f t="shared" si="424"/>
        <v>杨建</v>
      </c>
      <c r="CU334" s="26">
        <f t="shared" si="442"/>
        <v>0</v>
      </c>
    </row>
    <row r="335" spans="1:99" s="2" customFormat="1" ht="15.75">
      <c r="A335" s="42" t="s">
        <v>1048</v>
      </c>
      <c r="B335" s="40" t="s">
        <v>508</v>
      </c>
      <c r="C335" s="59" t="s">
        <v>44</v>
      </c>
      <c r="D335" s="9" t="s">
        <v>8</v>
      </c>
      <c r="E335" s="8" t="str">
        <f t="shared" si="372"/>
        <v/>
      </c>
      <c r="F335" s="9" t="str">
        <f t="shared" si="373"/>
        <v/>
      </c>
      <c r="G335" s="10" t="str">
        <f t="shared" si="374"/>
        <v/>
      </c>
      <c r="H335" s="10">
        <f t="shared" si="375"/>
        <v>97</v>
      </c>
      <c r="I335" s="10">
        <f t="shared" si="376"/>
        <v>65</v>
      </c>
      <c r="J335" s="10">
        <f t="shared" si="377"/>
        <v>66</v>
      </c>
      <c r="K335" s="16">
        <f t="shared" si="378"/>
        <v>28.5</v>
      </c>
      <c r="L335" s="10">
        <f t="shared" si="379"/>
        <v>42.5</v>
      </c>
      <c r="M335" s="10">
        <f t="shared" si="380"/>
        <v>24.5</v>
      </c>
      <c r="N335" s="10">
        <f t="shared" si="381"/>
        <v>324</v>
      </c>
      <c r="O335" s="17" t="str">
        <f t="shared" si="382"/>
        <v/>
      </c>
      <c r="P335" s="18">
        <f>IF($D335="理科",IF(AND($N335&gt;=分数线!$C$2,$H335&gt;=分数线!$D$2),36,IF($H335&gt;=分数线!$D$2,18,0)),IF($D335="文科",IF(AND($N335&gt;=分数线!$C$3,$H335&gt;=分数线!$D$3),36,IF($H335&gt;=分数线!$D$3,18,0))))</f>
        <v>0</v>
      </c>
      <c r="Q335" s="18">
        <f>IF($D335="理科",IF(AND($N335&gt;=分数线!$C$2,I335&gt;=分数线!$E$2),36,IF(I335&gt;=分数线!$E$2,18,0)),IF($D335="文科",IF(AND($N335&gt;=分数线!$C$3,I335&gt;=分数线!$E$3),36,IF(I335&gt;=分数线!$E$3,18,0))))</f>
        <v>0</v>
      </c>
      <c r="R335" s="18">
        <f>IF($D335="理科",IF(AND($N335&gt;=分数线!$C$2,J335&gt;=分数线!$F$2),36,IF(J335&gt;=分数线!$F$2,18,0)),IF($D335="文科",IF(AND($N335&gt;=分数线!$C$3,J335&gt;=分数线!$F$3),36,IF(J335&gt;=分数线!$F$3,18,0))))</f>
        <v>0</v>
      </c>
      <c r="S335" s="18">
        <f>IF($D335="理科",IF(AND($N335&gt;=分数线!$C$2,K335&gt;=分数线!$G$2),36,IF(K335&gt;=分数线!$G$2,18,0)),IF($D335="文科",IF(AND($N335&gt;=分数线!$C$3,K335&gt;=分数线!$G$3),36,IF(K335&gt;=分数线!$G$3,18,0))))</f>
        <v>0</v>
      </c>
      <c r="T335" s="18">
        <f>IF($D335="理科",IF(AND($N335&gt;=分数线!$C$2,L335&gt;=分数线!$H$2),36,IF(L335&gt;=分数线!$H$2,18,0)),IF($D335="文科",IF(AND($N335&gt;=分数线!$C$3,L335&gt;=分数线!$H$3),36,IF(L335&gt;=分数线!$H$3,18,0))))</f>
        <v>0</v>
      </c>
      <c r="U335" s="18">
        <f>IF($D335="理科",IF(AND($N335&gt;=分数线!$C$2,M335&gt;=分数线!$I$2),36,IF(M335&gt;=分数线!$I$2,18,0)),IF($D335="文科",IF(AND($N335&gt;=分数线!$C$3,M335&gt;=分数线!$I$3),36,IF(M335&gt;=分数线!$I$3,18,0))))</f>
        <v>0</v>
      </c>
      <c r="V335" s="18">
        <f t="shared" si="383"/>
        <v>8</v>
      </c>
      <c r="W335" s="18" t="str">
        <f t="shared" si="384"/>
        <v>向美娟</v>
      </c>
      <c r="X335" s="26">
        <f t="shared" si="425"/>
        <v>0</v>
      </c>
      <c r="Y335" s="18" t="str">
        <f t="shared" si="385"/>
        <v>胡付松</v>
      </c>
      <c r="Z335" s="26">
        <f t="shared" si="426"/>
        <v>0</v>
      </c>
      <c r="AA335" s="18" t="str">
        <f t="shared" si="386"/>
        <v>聂艳梅</v>
      </c>
      <c r="AB335" s="26">
        <f t="shared" si="443"/>
        <v>0</v>
      </c>
      <c r="AC335" s="18" t="str">
        <f t="shared" si="387"/>
        <v>王志强</v>
      </c>
      <c r="AD335" s="26">
        <f t="shared" si="444"/>
        <v>0</v>
      </c>
      <c r="AE335" s="18" t="str">
        <f t="shared" si="388"/>
        <v>叶仁群</v>
      </c>
      <c r="AF335" s="26">
        <f t="shared" si="445"/>
        <v>0</v>
      </c>
      <c r="AG335" s="18" t="str">
        <f t="shared" si="389"/>
        <v>田友米</v>
      </c>
      <c r="AH335" s="26">
        <f t="shared" si="446"/>
        <v>0</v>
      </c>
      <c r="AI335" s="18" t="str">
        <f t="shared" si="390"/>
        <v>8</v>
      </c>
      <c r="AJ335" s="18" t="str">
        <f t="shared" si="391"/>
        <v>向美娟</v>
      </c>
      <c r="AK335" s="26">
        <f t="shared" si="427"/>
        <v>0</v>
      </c>
      <c r="AL335" s="18" t="str">
        <f t="shared" si="392"/>
        <v>胡付松</v>
      </c>
      <c r="AM335" s="26">
        <f t="shared" si="428"/>
        <v>0</v>
      </c>
      <c r="AN335" s="18" t="str">
        <f t="shared" si="393"/>
        <v>聂艳梅</v>
      </c>
      <c r="AO335" s="26">
        <f t="shared" si="447"/>
        <v>0</v>
      </c>
      <c r="AP335" s="18" t="str">
        <f t="shared" si="394"/>
        <v>王志强</v>
      </c>
      <c r="AQ335" s="26">
        <f t="shared" si="448"/>
        <v>0</v>
      </c>
      <c r="AR335" s="18" t="str">
        <f t="shared" si="395"/>
        <v>叶仁群</v>
      </c>
      <c r="AS335" s="26">
        <f t="shared" si="449"/>
        <v>0</v>
      </c>
      <c r="AT335" s="18" t="str">
        <f t="shared" si="396"/>
        <v>田友米</v>
      </c>
      <c r="AU335" s="26">
        <f t="shared" si="450"/>
        <v>0</v>
      </c>
      <c r="AV335" s="18" t="str">
        <f t="shared" si="397"/>
        <v>8</v>
      </c>
      <c r="AW335" s="18" t="str">
        <f t="shared" si="398"/>
        <v>向美娟</v>
      </c>
      <c r="AX335" s="26">
        <f t="shared" si="429"/>
        <v>0</v>
      </c>
      <c r="AY335" s="18" t="str">
        <f t="shared" si="399"/>
        <v>胡付松</v>
      </c>
      <c r="AZ335" s="26">
        <f t="shared" si="459"/>
        <v>0</v>
      </c>
      <c r="BA335" s="18" t="str">
        <f t="shared" si="400"/>
        <v>廖云虹</v>
      </c>
      <c r="BB335" s="26">
        <f t="shared" si="451"/>
        <v>0</v>
      </c>
      <c r="BC335" s="18" t="str">
        <f t="shared" si="401"/>
        <v>王玉强</v>
      </c>
      <c r="BD335" s="26">
        <f t="shared" si="452"/>
        <v>0</v>
      </c>
      <c r="BE335" s="18" t="str">
        <f t="shared" si="402"/>
        <v>叶仁群</v>
      </c>
      <c r="BF335" s="26">
        <f t="shared" si="453"/>
        <v>0</v>
      </c>
      <c r="BG335" s="18" t="str">
        <f t="shared" si="403"/>
        <v>田友米</v>
      </c>
      <c r="BH335" s="26">
        <f t="shared" si="454"/>
        <v>0</v>
      </c>
      <c r="BI335" s="18">
        <f t="shared" si="404"/>
        <v>8</v>
      </c>
      <c r="BJ335" s="18" t="str">
        <f t="shared" si="405"/>
        <v>向美娟</v>
      </c>
      <c r="BK335" s="26">
        <f t="shared" si="430"/>
        <v>0</v>
      </c>
      <c r="BL335" s="18" t="str">
        <f t="shared" si="406"/>
        <v>胡付松</v>
      </c>
      <c r="BM335" s="26">
        <f t="shared" si="460"/>
        <v>0</v>
      </c>
      <c r="BN335" s="18" t="str">
        <f t="shared" si="407"/>
        <v>廖云虹</v>
      </c>
      <c r="BO335" s="26">
        <f t="shared" si="455"/>
        <v>0</v>
      </c>
      <c r="BP335" s="18" t="str">
        <f t="shared" si="408"/>
        <v>王玉强</v>
      </c>
      <c r="BQ335" s="26">
        <f t="shared" si="456"/>
        <v>0</v>
      </c>
      <c r="BR335" s="18" t="str">
        <f t="shared" si="409"/>
        <v>叶仁群</v>
      </c>
      <c r="BS335" s="26">
        <f t="shared" si="457"/>
        <v>0</v>
      </c>
      <c r="BT335" s="18" t="str">
        <f t="shared" si="410"/>
        <v>杨建</v>
      </c>
      <c r="BU335" s="26">
        <f t="shared" si="458"/>
        <v>0</v>
      </c>
      <c r="BV335" s="18">
        <f t="shared" si="411"/>
        <v>8</v>
      </c>
      <c r="BW335" s="18" t="str">
        <f t="shared" si="412"/>
        <v>向美娟</v>
      </c>
      <c r="BX335" s="26">
        <f t="shared" si="431"/>
        <v>0</v>
      </c>
      <c r="BY335" s="18" t="str">
        <f t="shared" si="413"/>
        <v>胡付松</v>
      </c>
      <c r="BZ335" s="26">
        <f t="shared" si="432"/>
        <v>0</v>
      </c>
      <c r="CA335" s="18" t="str">
        <f t="shared" si="414"/>
        <v>廖云虹</v>
      </c>
      <c r="CB335" s="26">
        <f t="shared" si="433"/>
        <v>0</v>
      </c>
      <c r="CC335" s="18" t="str">
        <f t="shared" si="415"/>
        <v>兰阿布</v>
      </c>
      <c r="CD335" s="26">
        <f t="shared" si="434"/>
        <v>0</v>
      </c>
      <c r="CE335" s="18" t="str">
        <f t="shared" si="416"/>
        <v>叶仁群</v>
      </c>
      <c r="CF335" s="26">
        <f t="shared" si="435"/>
        <v>0</v>
      </c>
      <c r="CG335" s="18" t="str">
        <f t="shared" si="417"/>
        <v>杨建</v>
      </c>
      <c r="CH335" s="26">
        <f t="shared" si="436"/>
        <v>0</v>
      </c>
      <c r="CI335" s="18">
        <f t="shared" si="418"/>
        <v>8</v>
      </c>
      <c r="CJ335" s="18" t="str">
        <f t="shared" si="419"/>
        <v>向美娟</v>
      </c>
      <c r="CK335" s="26">
        <f t="shared" si="437"/>
        <v>0</v>
      </c>
      <c r="CL335" s="18" t="str">
        <f t="shared" si="420"/>
        <v>胡付松</v>
      </c>
      <c r="CM335" s="26">
        <f t="shared" si="438"/>
        <v>0</v>
      </c>
      <c r="CN335" s="18" t="str">
        <f t="shared" si="421"/>
        <v>廖云虹</v>
      </c>
      <c r="CO335" s="26">
        <f t="shared" si="439"/>
        <v>0</v>
      </c>
      <c r="CP335" s="18" t="str">
        <f t="shared" si="422"/>
        <v>兰阿布</v>
      </c>
      <c r="CQ335" s="26">
        <f t="shared" si="440"/>
        <v>0</v>
      </c>
      <c r="CR335" s="18" t="str">
        <f t="shared" si="423"/>
        <v>叶仁群</v>
      </c>
      <c r="CS335" s="26">
        <f t="shared" si="441"/>
        <v>0</v>
      </c>
      <c r="CT335" s="18" t="str">
        <f t="shared" si="424"/>
        <v>杨建</v>
      </c>
      <c r="CU335" s="26">
        <f t="shared" si="442"/>
        <v>0</v>
      </c>
    </row>
    <row r="336" spans="1:99" s="2" customFormat="1" ht="15.75">
      <c r="A336" s="42" t="s">
        <v>1049</v>
      </c>
      <c r="B336" s="40" t="s">
        <v>509</v>
      </c>
      <c r="C336" s="59" t="s">
        <v>44</v>
      </c>
      <c r="D336" s="9" t="s">
        <v>8</v>
      </c>
      <c r="E336" s="8" t="str">
        <f t="shared" si="372"/>
        <v/>
      </c>
      <c r="F336" s="9" t="str">
        <f t="shared" si="373"/>
        <v/>
      </c>
      <c r="G336" s="10" t="str">
        <f t="shared" si="374"/>
        <v/>
      </c>
      <c r="H336" s="10">
        <f t="shared" si="375"/>
        <v>96</v>
      </c>
      <c r="I336" s="10">
        <f t="shared" si="376"/>
        <v>56</v>
      </c>
      <c r="J336" s="10">
        <f t="shared" si="377"/>
        <v>56</v>
      </c>
      <c r="K336" s="16">
        <f t="shared" si="378"/>
        <v>26.5</v>
      </c>
      <c r="L336" s="10">
        <f t="shared" si="379"/>
        <v>47.5</v>
      </c>
      <c r="M336" s="10">
        <f t="shared" si="380"/>
        <v>38.5</v>
      </c>
      <c r="N336" s="10">
        <f t="shared" si="381"/>
        <v>321</v>
      </c>
      <c r="O336" s="17" t="str">
        <f t="shared" si="382"/>
        <v/>
      </c>
      <c r="P336" s="18">
        <f>IF($D336="理科",IF(AND($N336&gt;=分数线!$C$2,$H336&gt;=分数线!$D$2),36,IF($H336&gt;=分数线!$D$2,18,0)),IF($D336="文科",IF(AND($N336&gt;=分数线!$C$3,$H336&gt;=分数线!$D$3),36,IF($H336&gt;=分数线!$D$3,18,0))))</f>
        <v>0</v>
      </c>
      <c r="Q336" s="18">
        <f>IF($D336="理科",IF(AND($N336&gt;=分数线!$C$2,I336&gt;=分数线!$E$2),36,IF(I336&gt;=分数线!$E$2,18,0)),IF($D336="文科",IF(AND($N336&gt;=分数线!$C$3,I336&gt;=分数线!$E$3),36,IF(I336&gt;=分数线!$E$3,18,0))))</f>
        <v>0</v>
      </c>
      <c r="R336" s="18">
        <f>IF($D336="理科",IF(AND($N336&gt;=分数线!$C$2,J336&gt;=分数线!$F$2),36,IF(J336&gt;=分数线!$F$2,18,0)),IF($D336="文科",IF(AND($N336&gt;=分数线!$C$3,J336&gt;=分数线!$F$3),36,IF(J336&gt;=分数线!$F$3,18,0))))</f>
        <v>0</v>
      </c>
      <c r="S336" s="18">
        <f>IF($D336="理科",IF(AND($N336&gt;=分数线!$C$2,K336&gt;=分数线!$G$2),36,IF(K336&gt;=分数线!$G$2,18,0)),IF($D336="文科",IF(AND($N336&gt;=分数线!$C$3,K336&gt;=分数线!$G$3),36,IF(K336&gt;=分数线!$G$3,18,0))))</f>
        <v>0</v>
      </c>
      <c r="T336" s="18">
        <f>IF($D336="理科",IF(AND($N336&gt;=分数线!$C$2,L336&gt;=分数线!$H$2),36,IF(L336&gt;=分数线!$H$2,18,0)),IF($D336="文科",IF(AND($N336&gt;=分数线!$C$3,L336&gt;=分数线!$H$3),36,IF(L336&gt;=分数线!$H$3,18,0))))</f>
        <v>0</v>
      </c>
      <c r="U336" s="18">
        <f>IF($D336="理科",IF(AND($N336&gt;=分数线!$C$2,M336&gt;=分数线!$I$2),36,IF(M336&gt;=分数线!$I$2,18,0)),IF($D336="文科",IF(AND($N336&gt;=分数线!$C$3,M336&gt;=分数线!$I$3),36,IF(M336&gt;=分数线!$I$3,18,0))))</f>
        <v>0</v>
      </c>
      <c r="V336" s="18">
        <f t="shared" si="383"/>
        <v>6</v>
      </c>
      <c r="W336" s="18" t="str">
        <f t="shared" si="384"/>
        <v>阙丽萍</v>
      </c>
      <c r="X336" s="26">
        <f t="shared" si="425"/>
        <v>0</v>
      </c>
      <c r="Y336" s="18" t="str">
        <f t="shared" si="385"/>
        <v>李希</v>
      </c>
      <c r="Z336" s="26">
        <f t="shared" si="426"/>
        <v>0</v>
      </c>
      <c r="AA336" s="18" t="str">
        <f t="shared" si="386"/>
        <v>达娃央初</v>
      </c>
      <c r="AB336" s="26">
        <f t="shared" si="443"/>
        <v>0</v>
      </c>
      <c r="AC336" s="18" t="str">
        <f t="shared" si="387"/>
        <v>兰阿布</v>
      </c>
      <c r="AD336" s="26">
        <f t="shared" si="444"/>
        <v>0</v>
      </c>
      <c r="AE336" s="18" t="str">
        <f t="shared" si="388"/>
        <v>陈文惠</v>
      </c>
      <c r="AF336" s="26">
        <f t="shared" si="445"/>
        <v>0</v>
      </c>
      <c r="AG336" s="18" t="str">
        <f t="shared" si="389"/>
        <v>卢祥</v>
      </c>
      <c r="AH336" s="26">
        <f t="shared" si="446"/>
        <v>0</v>
      </c>
      <c r="AI336" s="18" t="str">
        <f t="shared" si="390"/>
        <v>6</v>
      </c>
      <c r="AJ336" s="18" t="str">
        <f t="shared" si="391"/>
        <v>阙丽萍</v>
      </c>
      <c r="AK336" s="26">
        <f t="shared" si="427"/>
        <v>0</v>
      </c>
      <c r="AL336" s="18" t="str">
        <f t="shared" si="392"/>
        <v>李希</v>
      </c>
      <c r="AM336" s="26">
        <f t="shared" si="428"/>
        <v>0</v>
      </c>
      <c r="AN336" s="18" t="str">
        <f t="shared" si="393"/>
        <v>达娃央初</v>
      </c>
      <c r="AO336" s="26">
        <f t="shared" si="447"/>
        <v>0</v>
      </c>
      <c r="AP336" s="18" t="str">
        <f t="shared" si="394"/>
        <v>兰阿布</v>
      </c>
      <c r="AQ336" s="26">
        <f t="shared" si="448"/>
        <v>0</v>
      </c>
      <c r="AR336" s="18" t="str">
        <f t="shared" si="395"/>
        <v>陈文惠</v>
      </c>
      <c r="AS336" s="26">
        <f t="shared" si="449"/>
        <v>0</v>
      </c>
      <c r="AT336" s="18" t="str">
        <f t="shared" si="396"/>
        <v>卢祥</v>
      </c>
      <c r="AU336" s="26">
        <f t="shared" si="450"/>
        <v>0</v>
      </c>
      <c r="AV336" s="18" t="str">
        <f t="shared" si="397"/>
        <v>6</v>
      </c>
      <c r="AW336" s="18" t="str">
        <f t="shared" si="398"/>
        <v>阙丽萍</v>
      </c>
      <c r="AX336" s="26">
        <f t="shared" si="429"/>
        <v>0</v>
      </c>
      <c r="AY336" s="18" t="str">
        <f t="shared" si="399"/>
        <v>李希</v>
      </c>
      <c r="AZ336" s="26">
        <f t="shared" si="459"/>
        <v>0</v>
      </c>
      <c r="BA336" s="18" t="str">
        <f t="shared" si="400"/>
        <v>谢斌</v>
      </c>
      <c r="BB336" s="26">
        <f t="shared" si="451"/>
        <v>0</v>
      </c>
      <c r="BC336" s="18" t="str">
        <f t="shared" si="401"/>
        <v>高贵勇</v>
      </c>
      <c r="BD336" s="26">
        <f t="shared" si="452"/>
        <v>0</v>
      </c>
      <c r="BE336" s="18" t="str">
        <f t="shared" si="402"/>
        <v>陈文惠</v>
      </c>
      <c r="BF336" s="26">
        <f t="shared" si="453"/>
        <v>0</v>
      </c>
      <c r="BG336" s="18" t="str">
        <f t="shared" si="403"/>
        <v>卢祥</v>
      </c>
      <c r="BH336" s="26">
        <f t="shared" si="454"/>
        <v>0</v>
      </c>
      <c r="BI336" s="18">
        <f t="shared" si="404"/>
        <v>6</v>
      </c>
      <c r="BJ336" s="18" t="str">
        <f t="shared" si="405"/>
        <v>阙丽萍</v>
      </c>
      <c r="BK336" s="26">
        <f t="shared" si="430"/>
        <v>0</v>
      </c>
      <c r="BL336" s="18" t="str">
        <f t="shared" si="406"/>
        <v>李希</v>
      </c>
      <c r="BM336" s="26">
        <f t="shared" si="460"/>
        <v>0</v>
      </c>
      <c r="BN336" s="18" t="str">
        <f t="shared" si="407"/>
        <v>达娃央初</v>
      </c>
      <c r="BO336" s="26">
        <f t="shared" si="455"/>
        <v>0</v>
      </c>
      <c r="BP336" s="18" t="str">
        <f t="shared" si="408"/>
        <v>高贵勇</v>
      </c>
      <c r="BQ336" s="26">
        <f t="shared" si="456"/>
        <v>0</v>
      </c>
      <c r="BR336" s="18" t="str">
        <f t="shared" si="409"/>
        <v>陈文惠</v>
      </c>
      <c r="BS336" s="26">
        <f t="shared" si="457"/>
        <v>0</v>
      </c>
      <c r="BT336" s="18" t="str">
        <f t="shared" si="410"/>
        <v>卢祥</v>
      </c>
      <c r="BU336" s="26">
        <f t="shared" si="458"/>
        <v>0</v>
      </c>
      <c r="BV336" s="18">
        <f t="shared" si="411"/>
        <v>6</v>
      </c>
      <c r="BW336" s="18" t="str">
        <f t="shared" si="412"/>
        <v>阙丽萍</v>
      </c>
      <c r="BX336" s="26">
        <f t="shared" si="431"/>
        <v>0</v>
      </c>
      <c r="BY336" s="18" t="str">
        <f t="shared" si="413"/>
        <v>李希</v>
      </c>
      <c r="BZ336" s="26">
        <f t="shared" si="432"/>
        <v>0</v>
      </c>
      <c r="CA336" s="18" t="str">
        <f t="shared" si="414"/>
        <v>兰卡布尺</v>
      </c>
      <c r="CB336" s="26">
        <f t="shared" si="433"/>
        <v>0</v>
      </c>
      <c r="CC336" s="18" t="str">
        <f t="shared" si="415"/>
        <v>高贵勇</v>
      </c>
      <c r="CD336" s="26">
        <f t="shared" si="434"/>
        <v>0</v>
      </c>
      <c r="CE336" s="18" t="str">
        <f t="shared" si="416"/>
        <v>陈文惠</v>
      </c>
      <c r="CF336" s="26">
        <f t="shared" si="435"/>
        <v>0</v>
      </c>
      <c r="CG336" s="18" t="str">
        <f t="shared" si="417"/>
        <v>杨建</v>
      </c>
      <c r="CH336" s="26">
        <f t="shared" si="436"/>
        <v>0</v>
      </c>
      <c r="CI336" s="18">
        <f t="shared" si="418"/>
        <v>6</v>
      </c>
      <c r="CJ336" s="18" t="str">
        <f t="shared" si="419"/>
        <v>阙丽萍</v>
      </c>
      <c r="CK336" s="26">
        <f t="shared" si="437"/>
        <v>0</v>
      </c>
      <c r="CL336" s="18" t="str">
        <f t="shared" si="420"/>
        <v>李希</v>
      </c>
      <c r="CM336" s="26">
        <f t="shared" si="438"/>
        <v>0</v>
      </c>
      <c r="CN336" s="18" t="str">
        <f t="shared" si="421"/>
        <v>兰卡布尺</v>
      </c>
      <c r="CO336" s="26">
        <f t="shared" si="439"/>
        <v>0</v>
      </c>
      <c r="CP336" s="18" t="str">
        <f t="shared" si="422"/>
        <v>高贵勇</v>
      </c>
      <c r="CQ336" s="26">
        <f t="shared" si="440"/>
        <v>0</v>
      </c>
      <c r="CR336" s="18" t="str">
        <f t="shared" si="423"/>
        <v>杨建</v>
      </c>
      <c r="CS336" s="26">
        <f t="shared" si="441"/>
        <v>0</v>
      </c>
      <c r="CT336" s="18" t="str">
        <f t="shared" si="424"/>
        <v>杨建</v>
      </c>
      <c r="CU336" s="26">
        <f t="shared" si="442"/>
        <v>0</v>
      </c>
    </row>
    <row r="337" spans="1:99" s="2" customFormat="1" ht="15.75">
      <c r="A337" s="42" t="s">
        <v>1050</v>
      </c>
      <c r="B337" s="40" t="s">
        <v>510</v>
      </c>
      <c r="C337" s="59" t="s">
        <v>44</v>
      </c>
      <c r="D337" s="9" t="s">
        <v>8</v>
      </c>
      <c r="E337" s="8" t="str">
        <f t="shared" si="372"/>
        <v/>
      </c>
      <c r="F337" s="9" t="str">
        <f t="shared" si="373"/>
        <v/>
      </c>
      <c r="G337" s="10" t="str">
        <f t="shared" si="374"/>
        <v/>
      </c>
      <c r="H337" s="10">
        <f t="shared" si="375"/>
        <v>97</v>
      </c>
      <c r="I337" s="10">
        <f t="shared" si="376"/>
        <v>61</v>
      </c>
      <c r="J337" s="10">
        <f t="shared" si="377"/>
        <v>77</v>
      </c>
      <c r="K337" s="16">
        <f t="shared" si="378"/>
        <v>17</v>
      </c>
      <c r="L337" s="10">
        <f t="shared" si="379"/>
        <v>39</v>
      </c>
      <c r="M337" s="10">
        <f t="shared" si="380"/>
        <v>30</v>
      </c>
      <c r="N337" s="10">
        <f t="shared" si="381"/>
        <v>321</v>
      </c>
      <c r="O337" s="17" t="str">
        <f t="shared" si="382"/>
        <v/>
      </c>
      <c r="P337" s="18">
        <f>IF($D337="理科",IF(AND($N337&gt;=分数线!$C$2,$H337&gt;=分数线!$D$2),36,IF($H337&gt;=分数线!$D$2,18,0)),IF($D337="文科",IF(AND($N337&gt;=分数线!$C$3,$H337&gt;=分数线!$D$3),36,IF($H337&gt;=分数线!$D$3,18,0))))</f>
        <v>0</v>
      </c>
      <c r="Q337" s="18">
        <f>IF($D337="理科",IF(AND($N337&gt;=分数线!$C$2,I337&gt;=分数线!$E$2),36,IF(I337&gt;=分数线!$E$2,18,0)),IF($D337="文科",IF(AND($N337&gt;=分数线!$C$3,I337&gt;=分数线!$E$3),36,IF(I337&gt;=分数线!$E$3,18,0))))</f>
        <v>0</v>
      </c>
      <c r="R337" s="18">
        <f>IF($D337="理科",IF(AND($N337&gt;=分数线!$C$2,J337&gt;=分数线!$F$2),36,IF(J337&gt;=分数线!$F$2,18,0)),IF($D337="文科",IF(AND($N337&gt;=分数线!$C$3,J337&gt;=分数线!$F$3),36,IF(J337&gt;=分数线!$F$3,18,0))))</f>
        <v>0</v>
      </c>
      <c r="S337" s="18">
        <f>IF($D337="理科",IF(AND($N337&gt;=分数线!$C$2,K337&gt;=分数线!$G$2),36,IF(K337&gt;=分数线!$G$2,18,0)),IF($D337="文科",IF(AND($N337&gt;=分数线!$C$3,K337&gt;=分数线!$G$3),36,IF(K337&gt;=分数线!$G$3,18,0))))</f>
        <v>0</v>
      </c>
      <c r="T337" s="18">
        <f>IF($D337="理科",IF(AND($N337&gt;=分数线!$C$2,L337&gt;=分数线!$H$2),36,IF(L337&gt;=分数线!$H$2,18,0)),IF($D337="文科",IF(AND($N337&gt;=分数线!$C$3,L337&gt;=分数线!$H$3),36,IF(L337&gt;=分数线!$H$3,18,0))))</f>
        <v>0</v>
      </c>
      <c r="U337" s="18">
        <f>IF($D337="理科",IF(AND($N337&gt;=分数线!$C$2,M337&gt;=分数线!$I$2),36,IF(M337&gt;=分数线!$I$2,18,0)),IF($D337="文科",IF(AND($N337&gt;=分数线!$C$3,M337&gt;=分数线!$I$3),36,IF(M337&gt;=分数线!$I$3,18,0))))</f>
        <v>0</v>
      </c>
      <c r="V337" s="18">
        <f t="shared" si="383"/>
        <v>7</v>
      </c>
      <c r="W337" s="18" t="str">
        <f t="shared" si="384"/>
        <v>何苗</v>
      </c>
      <c r="X337" s="26">
        <f t="shared" si="425"/>
        <v>0</v>
      </c>
      <c r="Y337" s="18" t="str">
        <f t="shared" si="385"/>
        <v>杨周宇</v>
      </c>
      <c r="Z337" s="26">
        <f t="shared" si="426"/>
        <v>0</v>
      </c>
      <c r="AA337" s="18" t="str">
        <f t="shared" si="386"/>
        <v>胡昌燕</v>
      </c>
      <c r="AB337" s="26">
        <f t="shared" si="443"/>
        <v>0</v>
      </c>
      <c r="AC337" s="18" t="str">
        <f t="shared" si="387"/>
        <v>兰阿布</v>
      </c>
      <c r="AD337" s="26">
        <f t="shared" si="444"/>
        <v>0</v>
      </c>
      <c r="AE337" s="18" t="str">
        <f t="shared" si="388"/>
        <v>李荣鑫</v>
      </c>
      <c r="AF337" s="26">
        <f t="shared" si="445"/>
        <v>0</v>
      </c>
      <c r="AG337" s="18" t="str">
        <f t="shared" si="389"/>
        <v>辜英琼</v>
      </c>
      <c r="AH337" s="26">
        <f t="shared" si="446"/>
        <v>0</v>
      </c>
      <c r="AI337" s="18" t="str">
        <f t="shared" si="390"/>
        <v>7</v>
      </c>
      <c r="AJ337" s="18" t="str">
        <f t="shared" si="391"/>
        <v>何苗</v>
      </c>
      <c r="AK337" s="26">
        <f t="shared" si="427"/>
        <v>0</v>
      </c>
      <c r="AL337" s="18" t="str">
        <f t="shared" si="392"/>
        <v>杨周宇</v>
      </c>
      <c r="AM337" s="26">
        <f t="shared" si="428"/>
        <v>0</v>
      </c>
      <c r="AN337" s="18" t="str">
        <f t="shared" si="393"/>
        <v>胡昌燕</v>
      </c>
      <c r="AO337" s="26">
        <f t="shared" si="447"/>
        <v>0</v>
      </c>
      <c r="AP337" s="18" t="str">
        <f t="shared" si="394"/>
        <v>兰阿布</v>
      </c>
      <c r="AQ337" s="26">
        <f t="shared" si="448"/>
        <v>0</v>
      </c>
      <c r="AR337" s="18" t="str">
        <f t="shared" si="395"/>
        <v>李荣鑫</v>
      </c>
      <c r="AS337" s="26">
        <f t="shared" si="449"/>
        <v>0</v>
      </c>
      <c r="AT337" s="18" t="str">
        <f t="shared" si="396"/>
        <v>辜英琼</v>
      </c>
      <c r="AU337" s="26">
        <f t="shared" si="450"/>
        <v>0</v>
      </c>
      <c r="AV337" s="18" t="str">
        <f t="shared" si="397"/>
        <v>7</v>
      </c>
      <c r="AW337" s="18" t="str">
        <f t="shared" si="398"/>
        <v>何光红</v>
      </c>
      <c r="AX337" s="26">
        <f t="shared" si="429"/>
        <v>0</v>
      </c>
      <c r="AY337" s="18" t="str">
        <f t="shared" si="399"/>
        <v>徐万雄</v>
      </c>
      <c r="AZ337" s="26">
        <f t="shared" si="459"/>
        <v>0</v>
      </c>
      <c r="BA337" s="18" t="str">
        <f t="shared" si="400"/>
        <v>胡昌燕</v>
      </c>
      <c r="BB337" s="26">
        <f t="shared" si="451"/>
        <v>0</v>
      </c>
      <c r="BC337" s="18" t="str">
        <f t="shared" si="401"/>
        <v>兰阿布</v>
      </c>
      <c r="BD337" s="26">
        <f t="shared" si="452"/>
        <v>0</v>
      </c>
      <c r="BE337" s="18" t="str">
        <f t="shared" si="402"/>
        <v>刘跃军</v>
      </c>
      <c r="BF337" s="26">
        <f t="shared" si="453"/>
        <v>0</v>
      </c>
      <c r="BG337" s="18" t="str">
        <f t="shared" si="403"/>
        <v>杨建</v>
      </c>
      <c r="BH337" s="26">
        <f t="shared" si="454"/>
        <v>0</v>
      </c>
      <c r="BI337" s="18">
        <f t="shared" si="404"/>
        <v>7</v>
      </c>
      <c r="BJ337" s="18" t="str">
        <f t="shared" si="405"/>
        <v>何光红</v>
      </c>
      <c r="BK337" s="26">
        <f t="shared" si="430"/>
        <v>0</v>
      </c>
      <c r="BL337" s="18" t="str">
        <f t="shared" si="406"/>
        <v>徐万雄</v>
      </c>
      <c r="BM337" s="26">
        <f t="shared" si="460"/>
        <v>0</v>
      </c>
      <c r="BN337" s="18" t="str">
        <f t="shared" si="407"/>
        <v>胡昌燕</v>
      </c>
      <c r="BO337" s="26">
        <f t="shared" si="455"/>
        <v>0</v>
      </c>
      <c r="BP337" s="18" t="str">
        <f t="shared" si="408"/>
        <v>兰阿布</v>
      </c>
      <c r="BQ337" s="26">
        <f t="shared" si="456"/>
        <v>0</v>
      </c>
      <c r="BR337" s="18" t="str">
        <f t="shared" si="409"/>
        <v>刘跃军</v>
      </c>
      <c r="BS337" s="26">
        <f t="shared" si="457"/>
        <v>0</v>
      </c>
      <c r="BT337" s="18" t="str">
        <f t="shared" si="410"/>
        <v>杨建</v>
      </c>
      <c r="BU337" s="26">
        <f t="shared" si="458"/>
        <v>0</v>
      </c>
      <c r="BV337" s="18">
        <f t="shared" si="411"/>
        <v>7</v>
      </c>
      <c r="BW337" s="18" t="str">
        <f t="shared" si="412"/>
        <v>何光红</v>
      </c>
      <c r="BX337" s="26">
        <f t="shared" si="431"/>
        <v>0</v>
      </c>
      <c r="BY337" s="18" t="str">
        <f t="shared" si="413"/>
        <v>潘勇</v>
      </c>
      <c r="BZ337" s="26">
        <f t="shared" si="432"/>
        <v>0</v>
      </c>
      <c r="CA337" s="18" t="str">
        <f t="shared" si="414"/>
        <v>胡昌燕</v>
      </c>
      <c r="CB337" s="26">
        <f t="shared" si="433"/>
        <v>0</v>
      </c>
      <c r="CC337" s="18" t="str">
        <f t="shared" si="415"/>
        <v>兰阿布</v>
      </c>
      <c r="CD337" s="26">
        <f t="shared" si="434"/>
        <v>0</v>
      </c>
      <c r="CE337" s="18" t="str">
        <f t="shared" si="416"/>
        <v>刘厚江</v>
      </c>
      <c r="CF337" s="26">
        <f t="shared" si="435"/>
        <v>0</v>
      </c>
      <c r="CG337" s="18" t="str">
        <f t="shared" si="417"/>
        <v>杨建</v>
      </c>
      <c r="CH337" s="26">
        <f t="shared" si="436"/>
        <v>0</v>
      </c>
      <c r="CI337" s="18">
        <f t="shared" si="418"/>
        <v>7</v>
      </c>
      <c r="CJ337" s="18" t="str">
        <f t="shared" si="419"/>
        <v>何光红</v>
      </c>
      <c r="CK337" s="26">
        <f t="shared" si="437"/>
        <v>0</v>
      </c>
      <c r="CL337" s="18" t="str">
        <f t="shared" si="420"/>
        <v>潘勇</v>
      </c>
      <c r="CM337" s="26">
        <f t="shared" si="438"/>
        <v>0</v>
      </c>
      <c r="CN337" s="18" t="str">
        <f t="shared" si="421"/>
        <v>胡昌燕</v>
      </c>
      <c r="CO337" s="26">
        <f t="shared" si="439"/>
        <v>0</v>
      </c>
      <c r="CP337" s="18" t="str">
        <f t="shared" si="422"/>
        <v>兰阿布</v>
      </c>
      <c r="CQ337" s="26">
        <f t="shared" si="440"/>
        <v>0</v>
      </c>
      <c r="CR337" s="18" t="str">
        <f t="shared" si="423"/>
        <v>刘厚江</v>
      </c>
      <c r="CS337" s="26">
        <f t="shared" si="441"/>
        <v>0</v>
      </c>
      <c r="CT337" s="18" t="str">
        <f t="shared" si="424"/>
        <v>杨建</v>
      </c>
      <c r="CU337" s="26">
        <f t="shared" si="442"/>
        <v>0</v>
      </c>
    </row>
    <row r="338" spans="1:99" s="2" customFormat="1" ht="15.75">
      <c r="A338" s="42" t="s">
        <v>1051</v>
      </c>
      <c r="B338" s="40" t="s">
        <v>511</v>
      </c>
      <c r="C338" s="59" t="s">
        <v>44</v>
      </c>
      <c r="D338" s="9" t="s">
        <v>8</v>
      </c>
      <c r="E338" s="8" t="str">
        <f t="shared" si="372"/>
        <v/>
      </c>
      <c r="F338" s="9">
        <f t="shared" si="373"/>
        <v>0.2</v>
      </c>
      <c r="G338" s="10" t="str">
        <f t="shared" si="374"/>
        <v/>
      </c>
      <c r="H338" s="10">
        <f t="shared" si="375"/>
        <v>89</v>
      </c>
      <c r="I338" s="10">
        <f t="shared" si="376"/>
        <v>70</v>
      </c>
      <c r="J338" s="10">
        <f t="shared" si="377"/>
        <v>57</v>
      </c>
      <c r="K338" s="16">
        <f t="shared" si="378"/>
        <v>25.5</v>
      </c>
      <c r="L338" s="10">
        <f t="shared" si="379"/>
        <v>47</v>
      </c>
      <c r="M338" s="10">
        <f t="shared" si="380"/>
        <v>32</v>
      </c>
      <c r="N338" s="10">
        <f t="shared" si="381"/>
        <v>321</v>
      </c>
      <c r="O338" s="17" t="str">
        <f t="shared" si="382"/>
        <v/>
      </c>
      <c r="P338" s="18">
        <f>IF($D338="理科",IF(AND($N338&gt;=分数线!$C$2,$H338&gt;=分数线!$D$2),36,IF($H338&gt;=分数线!$D$2,18,0)),IF($D338="文科",IF(AND($N338&gt;=分数线!$C$3,$H338&gt;=分数线!$D$3),36,IF($H338&gt;=分数线!$D$3,18,0))))</f>
        <v>0</v>
      </c>
      <c r="Q338" s="18">
        <f>IF($D338="理科",IF(AND($N338&gt;=分数线!$C$2,I338&gt;=分数线!$E$2),36,IF(I338&gt;=分数线!$E$2,18,0)),IF($D338="文科",IF(AND($N338&gt;=分数线!$C$3,I338&gt;=分数线!$E$3),36,IF(I338&gt;=分数线!$E$3,18,0))))</f>
        <v>0</v>
      </c>
      <c r="R338" s="18">
        <f>IF($D338="理科",IF(AND($N338&gt;=分数线!$C$2,J338&gt;=分数线!$F$2),36,IF(J338&gt;=分数线!$F$2,18,0)),IF($D338="文科",IF(AND($N338&gt;=分数线!$C$3,J338&gt;=分数线!$F$3),36,IF(J338&gt;=分数线!$F$3,18,0))))</f>
        <v>0</v>
      </c>
      <c r="S338" s="18">
        <f>IF($D338="理科",IF(AND($N338&gt;=分数线!$C$2,K338&gt;=分数线!$G$2),36,IF(K338&gt;=分数线!$G$2,18,0)),IF($D338="文科",IF(AND($N338&gt;=分数线!$C$3,K338&gt;=分数线!$G$3),36,IF(K338&gt;=分数线!$G$3,18,0))))</f>
        <v>0</v>
      </c>
      <c r="T338" s="18">
        <f>IF($D338="理科",IF(AND($N338&gt;=分数线!$C$2,L338&gt;=分数线!$H$2),36,IF(L338&gt;=分数线!$H$2,18,0)),IF($D338="文科",IF(AND($N338&gt;=分数线!$C$3,L338&gt;=分数线!$H$3),36,IF(L338&gt;=分数线!$H$3,18,0))))</f>
        <v>0</v>
      </c>
      <c r="U338" s="18">
        <f>IF($D338="理科",IF(AND($N338&gt;=分数线!$C$2,M338&gt;=分数线!$I$2),36,IF(M338&gt;=分数线!$I$2,18,0)),IF($D338="文科",IF(AND($N338&gt;=分数线!$C$3,M338&gt;=分数线!$I$3),36,IF(M338&gt;=分数线!$I$3,18,0))))</f>
        <v>0</v>
      </c>
      <c r="V338" s="18">
        <f t="shared" si="383"/>
        <v>1</v>
      </c>
      <c r="W338" s="18" t="str">
        <f t="shared" si="384"/>
        <v>叶屏</v>
      </c>
      <c r="X338" s="26">
        <f t="shared" si="425"/>
        <v>0</v>
      </c>
      <c r="Y338" s="18" t="str">
        <f t="shared" si="385"/>
        <v>余玉红</v>
      </c>
      <c r="Z338" s="26">
        <f t="shared" si="426"/>
        <v>0</v>
      </c>
      <c r="AA338" s="18" t="str">
        <f t="shared" si="386"/>
        <v>胡昌燕</v>
      </c>
      <c r="AB338" s="26">
        <f t="shared" si="443"/>
        <v>0</v>
      </c>
      <c r="AC338" s="18" t="str">
        <f t="shared" si="387"/>
        <v>兰阿布</v>
      </c>
      <c r="AD338" s="26">
        <f t="shared" si="444"/>
        <v>0</v>
      </c>
      <c r="AE338" s="18" t="str">
        <f t="shared" si="388"/>
        <v>李荣鑫</v>
      </c>
      <c r="AF338" s="26">
        <f t="shared" si="445"/>
        <v>0</v>
      </c>
      <c r="AG338" s="18" t="str">
        <f t="shared" si="389"/>
        <v>辜英琼</v>
      </c>
      <c r="AH338" s="26">
        <f t="shared" si="446"/>
        <v>0</v>
      </c>
      <c r="AI338" s="18" t="str">
        <f t="shared" si="390"/>
        <v>7</v>
      </c>
      <c r="AJ338" s="18" t="str">
        <f t="shared" si="391"/>
        <v>何苗</v>
      </c>
      <c r="AK338" s="26">
        <f t="shared" si="427"/>
        <v>0</v>
      </c>
      <c r="AL338" s="18" t="str">
        <f t="shared" si="392"/>
        <v>杨周宇</v>
      </c>
      <c r="AM338" s="26">
        <f t="shared" si="428"/>
        <v>0</v>
      </c>
      <c r="AN338" s="18" t="str">
        <f t="shared" si="393"/>
        <v>胡昌燕</v>
      </c>
      <c r="AO338" s="26">
        <f t="shared" si="447"/>
        <v>0</v>
      </c>
      <c r="AP338" s="18" t="str">
        <f t="shared" si="394"/>
        <v>兰阿布</v>
      </c>
      <c r="AQ338" s="26">
        <f t="shared" si="448"/>
        <v>0</v>
      </c>
      <c r="AR338" s="18" t="str">
        <f t="shared" si="395"/>
        <v>李荣鑫</v>
      </c>
      <c r="AS338" s="26">
        <f t="shared" si="449"/>
        <v>0</v>
      </c>
      <c r="AT338" s="18" t="str">
        <f t="shared" si="396"/>
        <v>辜英琼</v>
      </c>
      <c r="AU338" s="26">
        <f t="shared" si="450"/>
        <v>0</v>
      </c>
      <c r="AV338" s="18" t="str">
        <f t="shared" si="397"/>
        <v>7</v>
      </c>
      <c r="AW338" s="18" t="str">
        <f t="shared" si="398"/>
        <v>何光红</v>
      </c>
      <c r="AX338" s="26">
        <f t="shared" si="429"/>
        <v>0</v>
      </c>
      <c r="AY338" s="18" t="str">
        <f t="shared" si="399"/>
        <v>徐万雄</v>
      </c>
      <c r="AZ338" s="26">
        <f t="shared" si="459"/>
        <v>0</v>
      </c>
      <c r="BA338" s="18" t="str">
        <f t="shared" si="400"/>
        <v>胡昌燕</v>
      </c>
      <c r="BB338" s="26">
        <f t="shared" si="451"/>
        <v>0</v>
      </c>
      <c r="BC338" s="18" t="str">
        <f t="shared" si="401"/>
        <v>兰阿布</v>
      </c>
      <c r="BD338" s="26">
        <f t="shared" si="452"/>
        <v>0</v>
      </c>
      <c r="BE338" s="18" t="str">
        <f t="shared" si="402"/>
        <v>刘跃军</v>
      </c>
      <c r="BF338" s="26">
        <f t="shared" si="453"/>
        <v>0</v>
      </c>
      <c r="BG338" s="18" t="str">
        <f t="shared" si="403"/>
        <v>杨建</v>
      </c>
      <c r="BH338" s="26">
        <f t="shared" si="454"/>
        <v>0</v>
      </c>
      <c r="BI338" s="18">
        <f t="shared" si="404"/>
        <v>7</v>
      </c>
      <c r="BJ338" s="18" t="str">
        <f t="shared" si="405"/>
        <v>何光红</v>
      </c>
      <c r="BK338" s="26">
        <f t="shared" si="430"/>
        <v>0</v>
      </c>
      <c r="BL338" s="18" t="str">
        <f t="shared" si="406"/>
        <v>徐万雄</v>
      </c>
      <c r="BM338" s="26">
        <f t="shared" si="460"/>
        <v>0</v>
      </c>
      <c r="BN338" s="18" t="str">
        <f t="shared" si="407"/>
        <v>胡昌燕</v>
      </c>
      <c r="BO338" s="26">
        <f t="shared" si="455"/>
        <v>0</v>
      </c>
      <c r="BP338" s="18" t="str">
        <f t="shared" si="408"/>
        <v>兰阿布</v>
      </c>
      <c r="BQ338" s="26">
        <f t="shared" si="456"/>
        <v>0</v>
      </c>
      <c r="BR338" s="18" t="str">
        <f t="shared" si="409"/>
        <v>刘跃军</v>
      </c>
      <c r="BS338" s="26">
        <f t="shared" si="457"/>
        <v>0</v>
      </c>
      <c r="BT338" s="18" t="str">
        <f t="shared" si="410"/>
        <v>杨建</v>
      </c>
      <c r="BU338" s="26">
        <f t="shared" si="458"/>
        <v>0</v>
      </c>
      <c r="BV338" s="18">
        <f t="shared" si="411"/>
        <v>7</v>
      </c>
      <c r="BW338" s="18" t="str">
        <f t="shared" si="412"/>
        <v>何光红</v>
      </c>
      <c r="BX338" s="26">
        <f t="shared" si="431"/>
        <v>0</v>
      </c>
      <c r="BY338" s="18" t="str">
        <f t="shared" si="413"/>
        <v>潘勇</v>
      </c>
      <c r="BZ338" s="26">
        <f t="shared" si="432"/>
        <v>0</v>
      </c>
      <c r="CA338" s="18" t="str">
        <f t="shared" si="414"/>
        <v>胡昌燕</v>
      </c>
      <c r="CB338" s="26">
        <f t="shared" si="433"/>
        <v>0</v>
      </c>
      <c r="CC338" s="18" t="str">
        <f t="shared" si="415"/>
        <v>兰阿布</v>
      </c>
      <c r="CD338" s="26">
        <f t="shared" si="434"/>
        <v>0</v>
      </c>
      <c r="CE338" s="18" t="str">
        <f t="shared" si="416"/>
        <v>刘厚江</v>
      </c>
      <c r="CF338" s="26">
        <f t="shared" si="435"/>
        <v>0</v>
      </c>
      <c r="CG338" s="18" t="str">
        <f t="shared" si="417"/>
        <v>杨建</v>
      </c>
      <c r="CH338" s="26">
        <f t="shared" si="436"/>
        <v>0</v>
      </c>
      <c r="CI338" s="18">
        <f t="shared" si="418"/>
        <v>7</v>
      </c>
      <c r="CJ338" s="18" t="str">
        <f t="shared" si="419"/>
        <v>何光红</v>
      </c>
      <c r="CK338" s="26">
        <f t="shared" si="437"/>
        <v>0</v>
      </c>
      <c r="CL338" s="18" t="str">
        <f t="shared" si="420"/>
        <v>潘勇</v>
      </c>
      <c r="CM338" s="26">
        <f t="shared" si="438"/>
        <v>0</v>
      </c>
      <c r="CN338" s="18" t="str">
        <f t="shared" si="421"/>
        <v>胡昌燕</v>
      </c>
      <c r="CO338" s="26">
        <f t="shared" si="439"/>
        <v>0</v>
      </c>
      <c r="CP338" s="18" t="str">
        <f t="shared" si="422"/>
        <v>兰阿布</v>
      </c>
      <c r="CQ338" s="26">
        <f t="shared" si="440"/>
        <v>0</v>
      </c>
      <c r="CR338" s="18" t="str">
        <f t="shared" si="423"/>
        <v>刘厚江</v>
      </c>
      <c r="CS338" s="26">
        <f t="shared" si="441"/>
        <v>0</v>
      </c>
      <c r="CT338" s="18" t="str">
        <f t="shared" si="424"/>
        <v>杨建</v>
      </c>
      <c r="CU338" s="26">
        <f t="shared" si="442"/>
        <v>0</v>
      </c>
    </row>
    <row r="339" spans="1:99" s="2" customFormat="1" ht="15.75">
      <c r="A339" s="42" t="s">
        <v>234</v>
      </c>
      <c r="B339" s="40" t="s">
        <v>512</v>
      </c>
      <c r="C339" s="59" t="s">
        <v>44</v>
      </c>
      <c r="D339" s="9" t="s">
        <v>8</v>
      </c>
      <c r="E339" s="8" t="str">
        <f t="shared" si="372"/>
        <v/>
      </c>
      <c r="F339" s="9" t="str">
        <f t="shared" si="373"/>
        <v/>
      </c>
      <c r="G339" s="10" t="str">
        <f t="shared" si="374"/>
        <v/>
      </c>
      <c r="H339" s="10">
        <f t="shared" si="375"/>
        <v>96</v>
      </c>
      <c r="I339" s="10">
        <f t="shared" si="376"/>
        <v>31</v>
      </c>
      <c r="J339" s="10">
        <f t="shared" si="377"/>
        <v>85</v>
      </c>
      <c r="K339" s="16">
        <f t="shared" si="378"/>
        <v>21.5</v>
      </c>
      <c r="L339" s="10">
        <f t="shared" si="379"/>
        <v>49</v>
      </c>
      <c r="M339" s="10">
        <f t="shared" si="380"/>
        <v>36</v>
      </c>
      <c r="N339" s="10">
        <f t="shared" si="381"/>
        <v>319</v>
      </c>
      <c r="O339" s="17" t="str">
        <f t="shared" si="382"/>
        <v/>
      </c>
      <c r="P339" s="18">
        <f>IF($D339="理科",IF(AND($N339&gt;=分数线!$C$2,$H339&gt;=分数线!$D$2),36,IF($H339&gt;=分数线!$D$2,18,0)),IF($D339="文科",IF(AND($N339&gt;=分数线!$C$3,$H339&gt;=分数线!$D$3),36,IF($H339&gt;=分数线!$D$3,18,0))))</f>
        <v>0</v>
      </c>
      <c r="Q339" s="18">
        <f>IF($D339="理科",IF(AND($N339&gt;=分数线!$C$2,I339&gt;=分数线!$E$2),36,IF(I339&gt;=分数线!$E$2,18,0)),IF($D339="文科",IF(AND($N339&gt;=分数线!$C$3,I339&gt;=分数线!$E$3),36,IF(I339&gt;=分数线!$E$3,18,0))))</f>
        <v>0</v>
      </c>
      <c r="R339" s="18">
        <f>IF($D339="理科",IF(AND($N339&gt;=分数线!$C$2,J339&gt;=分数线!$F$2),36,IF(J339&gt;=分数线!$F$2,18,0)),IF($D339="文科",IF(AND($N339&gt;=分数线!$C$3,J339&gt;=分数线!$F$3),36,IF(J339&gt;=分数线!$F$3,18,0))))</f>
        <v>0</v>
      </c>
      <c r="S339" s="18">
        <f>IF($D339="理科",IF(AND($N339&gt;=分数线!$C$2,K339&gt;=分数线!$G$2),36,IF(K339&gt;=分数线!$G$2,18,0)),IF($D339="文科",IF(AND($N339&gt;=分数线!$C$3,K339&gt;=分数线!$G$3),36,IF(K339&gt;=分数线!$G$3,18,0))))</f>
        <v>0</v>
      </c>
      <c r="T339" s="18">
        <f>IF($D339="理科",IF(AND($N339&gt;=分数线!$C$2,L339&gt;=分数线!$H$2),36,IF(L339&gt;=分数线!$H$2,18,0)),IF($D339="文科",IF(AND($N339&gt;=分数线!$C$3,L339&gt;=分数线!$H$3),36,IF(L339&gt;=分数线!$H$3,18,0))))</f>
        <v>0</v>
      </c>
      <c r="U339" s="18">
        <f>IF($D339="理科",IF(AND($N339&gt;=分数线!$C$2,M339&gt;=分数线!$I$2),36,IF(M339&gt;=分数线!$I$2,18,0)),IF($D339="文科",IF(AND($N339&gt;=分数线!$C$3,M339&gt;=分数线!$I$3),36,IF(M339&gt;=分数线!$I$3,18,0))))</f>
        <v>0</v>
      </c>
      <c r="V339" s="18">
        <f t="shared" si="383"/>
        <v>7</v>
      </c>
      <c r="W339" s="18" t="str">
        <f t="shared" si="384"/>
        <v>何苗</v>
      </c>
      <c r="X339" s="26">
        <f t="shared" si="425"/>
        <v>0</v>
      </c>
      <c r="Y339" s="18" t="str">
        <f t="shared" si="385"/>
        <v>杨周宇</v>
      </c>
      <c r="Z339" s="26">
        <f t="shared" si="426"/>
        <v>0</v>
      </c>
      <c r="AA339" s="18" t="str">
        <f t="shared" si="386"/>
        <v>胡昌燕</v>
      </c>
      <c r="AB339" s="26">
        <f t="shared" si="443"/>
        <v>0</v>
      </c>
      <c r="AC339" s="18" t="str">
        <f t="shared" si="387"/>
        <v>兰阿布</v>
      </c>
      <c r="AD339" s="26">
        <f t="shared" si="444"/>
        <v>0</v>
      </c>
      <c r="AE339" s="18" t="str">
        <f t="shared" si="388"/>
        <v>李荣鑫</v>
      </c>
      <c r="AF339" s="26">
        <f t="shared" si="445"/>
        <v>0</v>
      </c>
      <c r="AG339" s="18" t="str">
        <f t="shared" si="389"/>
        <v>辜英琼</v>
      </c>
      <c r="AH339" s="26">
        <f t="shared" si="446"/>
        <v>0</v>
      </c>
      <c r="AI339" s="18" t="str">
        <f t="shared" si="390"/>
        <v>7</v>
      </c>
      <c r="AJ339" s="18" t="str">
        <f t="shared" si="391"/>
        <v>何苗</v>
      </c>
      <c r="AK339" s="26">
        <f t="shared" si="427"/>
        <v>0</v>
      </c>
      <c r="AL339" s="18" t="str">
        <f t="shared" si="392"/>
        <v>杨周宇</v>
      </c>
      <c r="AM339" s="26">
        <f t="shared" si="428"/>
        <v>0</v>
      </c>
      <c r="AN339" s="18" t="str">
        <f t="shared" si="393"/>
        <v>胡昌燕</v>
      </c>
      <c r="AO339" s="26">
        <f t="shared" si="447"/>
        <v>0</v>
      </c>
      <c r="AP339" s="18" t="str">
        <f t="shared" si="394"/>
        <v>兰阿布</v>
      </c>
      <c r="AQ339" s="26">
        <f t="shared" si="448"/>
        <v>0</v>
      </c>
      <c r="AR339" s="18" t="str">
        <f t="shared" si="395"/>
        <v>李荣鑫</v>
      </c>
      <c r="AS339" s="26">
        <f t="shared" si="449"/>
        <v>0</v>
      </c>
      <c r="AT339" s="18" t="str">
        <f t="shared" si="396"/>
        <v>辜英琼</v>
      </c>
      <c r="AU339" s="26">
        <f t="shared" si="450"/>
        <v>0</v>
      </c>
      <c r="AV339" s="18" t="str">
        <f t="shared" si="397"/>
        <v>7</v>
      </c>
      <c r="AW339" s="18" t="str">
        <f t="shared" si="398"/>
        <v>何光红</v>
      </c>
      <c r="AX339" s="26">
        <f t="shared" si="429"/>
        <v>0</v>
      </c>
      <c r="AY339" s="18" t="str">
        <f t="shared" si="399"/>
        <v>徐万雄</v>
      </c>
      <c r="AZ339" s="26">
        <f t="shared" si="459"/>
        <v>0</v>
      </c>
      <c r="BA339" s="18" t="str">
        <f t="shared" si="400"/>
        <v>胡昌燕</v>
      </c>
      <c r="BB339" s="26">
        <f t="shared" si="451"/>
        <v>0</v>
      </c>
      <c r="BC339" s="18" t="str">
        <f t="shared" si="401"/>
        <v>兰阿布</v>
      </c>
      <c r="BD339" s="26">
        <f t="shared" si="452"/>
        <v>0</v>
      </c>
      <c r="BE339" s="18" t="str">
        <f t="shared" si="402"/>
        <v>刘跃军</v>
      </c>
      <c r="BF339" s="26">
        <f t="shared" si="453"/>
        <v>0</v>
      </c>
      <c r="BG339" s="18" t="str">
        <f t="shared" si="403"/>
        <v>杨建</v>
      </c>
      <c r="BH339" s="26">
        <f t="shared" si="454"/>
        <v>0</v>
      </c>
      <c r="BI339" s="18">
        <f t="shared" si="404"/>
        <v>7</v>
      </c>
      <c r="BJ339" s="18" t="str">
        <f t="shared" si="405"/>
        <v>何光红</v>
      </c>
      <c r="BK339" s="26">
        <f t="shared" si="430"/>
        <v>0</v>
      </c>
      <c r="BL339" s="18" t="str">
        <f t="shared" si="406"/>
        <v>徐万雄</v>
      </c>
      <c r="BM339" s="26">
        <f t="shared" si="460"/>
        <v>0</v>
      </c>
      <c r="BN339" s="18" t="str">
        <f t="shared" si="407"/>
        <v>胡昌燕</v>
      </c>
      <c r="BO339" s="26">
        <f t="shared" si="455"/>
        <v>0</v>
      </c>
      <c r="BP339" s="18" t="str">
        <f t="shared" si="408"/>
        <v>兰阿布</v>
      </c>
      <c r="BQ339" s="26">
        <f t="shared" si="456"/>
        <v>0</v>
      </c>
      <c r="BR339" s="18" t="str">
        <f t="shared" si="409"/>
        <v>刘跃军</v>
      </c>
      <c r="BS339" s="26">
        <f t="shared" si="457"/>
        <v>0</v>
      </c>
      <c r="BT339" s="18" t="str">
        <f t="shared" si="410"/>
        <v>杨建</v>
      </c>
      <c r="BU339" s="26">
        <f t="shared" si="458"/>
        <v>0</v>
      </c>
      <c r="BV339" s="18">
        <f t="shared" si="411"/>
        <v>7</v>
      </c>
      <c r="BW339" s="18" t="str">
        <f t="shared" si="412"/>
        <v>何光红</v>
      </c>
      <c r="BX339" s="26">
        <f t="shared" si="431"/>
        <v>0</v>
      </c>
      <c r="BY339" s="18" t="str">
        <f t="shared" si="413"/>
        <v>潘勇</v>
      </c>
      <c r="BZ339" s="26">
        <f t="shared" si="432"/>
        <v>0</v>
      </c>
      <c r="CA339" s="18" t="str">
        <f t="shared" si="414"/>
        <v>胡昌燕</v>
      </c>
      <c r="CB339" s="26">
        <f t="shared" si="433"/>
        <v>0</v>
      </c>
      <c r="CC339" s="18" t="str">
        <f t="shared" si="415"/>
        <v>兰阿布</v>
      </c>
      <c r="CD339" s="26">
        <f t="shared" si="434"/>
        <v>0</v>
      </c>
      <c r="CE339" s="18" t="str">
        <f t="shared" si="416"/>
        <v>刘厚江</v>
      </c>
      <c r="CF339" s="26">
        <f t="shared" si="435"/>
        <v>0</v>
      </c>
      <c r="CG339" s="18" t="str">
        <f t="shared" si="417"/>
        <v>杨建</v>
      </c>
      <c r="CH339" s="26">
        <f t="shared" si="436"/>
        <v>0</v>
      </c>
      <c r="CI339" s="18">
        <f t="shared" si="418"/>
        <v>7</v>
      </c>
      <c r="CJ339" s="18" t="str">
        <f t="shared" si="419"/>
        <v>何光红</v>
      </c>
      <c r="CK339" s="26">
        <f t="shared" si="437"/>
        <v>0</v>
      </c>
      <c r="CL339" s="18" t="str">
        <f t="shared" si="420"/>
        <v>潘勇</v>
      </c>
      <c r="CM339" s="26">
        <f t="shared" si="438"/>
        <v>0</v>
      </c>
      <c r="CN339" s="18" t="str">
        <f t="shared" si="421"/>
        <v>胡昌燕</v>
      </c>
      <c r="CO339" s="26">
        <f t="shared" si="439"/>
        <v>0</v>
      </c>
      <c r="CP339" s="18" t="str">
        <f t="shared" si="422"/>
        <v>兰阿布</v>
      </c>
      <c r="CQ339" s="26">
        <f t="shared" si="440"/>
        <v>0</v>
      </c>
      <c r="CR339" s="18" t="str">
        <f t="shared" si="423"/>
        <v>刘厚江</v>
      </c>
      <c r="CS339" s="26">
        <f t="shared" si="441"/>
        <v>0</v>
      </c>
      <c r="CT339" s="18" t="str">
        <f t="shared" si="424"/>
        <v>杨建</v>
      </c>
      <c r="CU339" s="26">
        <f t="shared" si="442"/>
        <v>0</v>
      </c>
    </row>
    <row r="340" spans="1:99" s="2" customFormat="1" ht="15.75">
      <c r="A340" s="42" t="s">
        <v>1052</v>
      </c>
      <c r="B340" s="40" t="s">
        <v>513</v>
      </c>
      <c r="C340" s="59" t="s">
        <v>44</v>
      </c>
      <c r="D340" s="9" t="s">
        <v>8</v>
      </c>
      <c r="E340" s="8" t="str">
        <f t="shared" si="372"/>
        <v/>
      </c>
      <c r="F340" s="9" t="str">
        <f t="shared" si="373"/>
        <v/>
      </c>
      <c r="G340" s="10" t="str">
        <f t="shared" si="374"/>
        <v/>
      </c>
      <c r="H340" s="10">
        <f t="shared" si="375"/>
        <v>89</v>
      </c>
      <c r="I340" s="10">
        <f t="shared" si="376"/>
        <v>52</v>
      </c>
      <c r="J340" s="10">
        <f t="shared" si="377"/>
        <v>63</v>
      </c>
      <c r="K340" s="16">
        <f t="shared" si="378"/>
        <v>29.5</v>
      </c>
      <c r="L340" s="10">
        <f t="shared" si="379"/>
        <v>48</v>
      </c>
      <c r="M340" s="10">
        <f t="shared" si="380"/>
        <v>35</v>
      </c>
      <c r="N340" s="10">
        <f t="shared" si="381"/>
        <v>317</v>
      </c>
      <c r="O340" s="17" t="str">
        <f t="shared" si="382"/>
        <v/>
      </c>
      <c r="P340" s="18">
        <f>IF($D340="理科",IF(AND($N340&gt;=分数线!$C$2,$H340&gt;=分数线!$D$2),36,IF($H340&gt;=分数线!$D$2,18,0)),IF($D340="文科",IF(AND($N340&gt;=分数线!$C$3,$H340&gt;=分数线!$D$3),36,IF($H340&gt;=分数线!$D$3,18,0))))</f>
        <v>0</v>
      </c>
      <c r="Q340" s="18">
        <f>IF($D340="理科",IF(AND($N340&gt;=分数线!$C$2,I340&gt;=分数线!$E$2),36,IF(I340&gt;=分数线!$E$2,18,0)),IF($D340="文科",IF(AND($N340&gt;=分数线!$C$3,I340&gt;=分数线!$E$3),36,IF(I340&gt;=分数线!$E$3,18,0))))</f>
        <v>0</v>
      </c>
      <c r="R340" s="18">
        <f>IF($D340="理科",IF(AND($N340&gt;=分数线!$C$2,J340&gt;=分数线!$F$2),36,IF(J340&gt;=分数线!$F$2,18,0)),IF($D340="文科",IF(AND($N340&gt;=分数线!$C$3,J340&gt;=分数线!$F$3),36,IF(J340&gt;=分数线!$F$3,18,0))))</f>
        <v>0</v>
      </c>
      <c r="S340" s="18">
        <f>IF($D340="理科",IF(AND($N340&gt;=分数线!$C$2,K340&gt;=分数线!$G$2),36,IF(K340&gt;=分数线!$G$2,18,0)),IF($D340="文科",IF(AND($N340&gt;=分数线!$C$3,K340&gt;=分数线!$G$3),36,IF(K340&gt;=分数线!$G$3,18,0))))</f>
        <v>0</v>
      </c>
      <c r="T340" s="18">
        <f>IF($D340="理科",IF(AND($N340&gt;=分数线!$C$2,L340&gt;=分数线!$H$2),36,IF(L340&gt;=分数线!$H$2,18,0)),IF($D340="文科",IF(AND($N340&gt;=分数线!$C$3,L340&gt;=分数线!$H$3),36,IF(L340&gt;=分数线!$H$3,18,0))))</f>
        <v>0</v>
      </c>
      <c r="U340" s="18">
        <f>IF($D340="理科",IF(AND($N340&gt;=分数线!$C$2,M340&gt;=分数线!$I$2),36,IF(M340&gt;=分数线!$I$2,18,0)),IF($D340="文科",IF(AND($N340&gt;=分数线!$C$3,M340&gt;=分数线!$I$3),36,IF(M340&gt;=分数线!$I$3,18,0))))</f>
        <v>0</v>
      </c>
      <c r="V340" s="18">
        <f t="shared" si="383"/>
        <v>4</v>
      </c>
      <c r="W340" s="18" t="str">
        <f t="shared" si="384"/>
        <v>朱霞</v>
      </c>
      <c r="X340" s="26">
        <f t="shared" si="425"/>
        <v>0</v>
      </c>
      <c r="Y340" s="18" t="str">
        <f t="shared" si="385"/>
        <v>李乔军</v>
      </c>
      <c r="Z340" s="26">
        <f t="shared" si="426"/>
        <v>0</v>
      </c>
      <c r="AA340" s="18" t="str">
        <f t="shared" si="386"/>
        <v>向翠琳</v>
      </c>
      <c r="AB340" s="26">
        <f t="shared" si="443"/>
        <v>0</v>
      </c>
      <c r="AC340" s="18" t="str">
        <f t="shared" si="387"/>
        <v>兰阿布</v>
      </c>
      <c r="AD340" s="26">
        <f t="shared" si="444"/>
        <v>0</v>
      </c>
      <c r="AE340" s="18" t="str">
        <f t="shared" si="388"/>
        <v>陈文惠</v>
      </c>
      <c r="AF340" s="26">
        <f t="shared" si="445"/>
        <v>0</v>
      </c>
      <c r="AG340" s="18" t="str">
        <f t="shared" si="389"/>
        <v>卢祥</v>
      </c>
      <c r="AH340" s="26">
        <f t="shared" si="446"/>
        <v>0</v>
      </c>
      <c r="AI340" s="18" t="str">
        <f t="shared" si="390"/>
        <v>6</v>
      </c>
      <c r="AJ340" s="18" t="str">
        <f t="shared" si="391"/>
        <v>阙丽萍</v>
      </c>
      <c r="AK340" s="26">
        <f t="shared" si="427"/>
        <v>0</v>
      </c>
      <c r="AL340" s="18" t="str">
        <f t="shared" si="392"/>
        <v>李希</v>
      </c>
      <c r="AM340" s="26">
        <f t="shared" si="428"/>
        <v>0</v>
      </c>
      <c r="AN340" s="18" t="str">
        <f t="shared" si="393"/>
        <v>达娃央初</v>
      </c>
      <c r="AO340" s="26">
        <f t="shared" si="447"/>
        <v>0</v>
      </c>
      <c r="AP340" s="18" t="str">
        <f t="shared" si="394"/>
        <v>兰阿布</v>
      </c>
      <c r="AQ340" s="26">
        <f t="shared" si="448"/>
        <v>0</v>
      </c>
      <c r="AR340" s="18" t="str">
        <f t="shared" si="395"/>
        <v>陈文惠</v>
      </c>
      <c r="AS340" s="26">
        <f t="shared" si="449"/>
        <v>0</v>
      </c>
      <c r="AT340" s="18" t="str">
        <f t="shared" si="396"/>
        <v>卢祥</v>
      </c>
      <c r="AU340" s="26">
        <f t="shared" si="450"/>
        <v>0</v>
      </c>
      <c r="AV340" s="18" t="str">
        <f t="shared" si="397"/>
        <v>6</v>
      </c>
      <c r="AW340" s="18" t="str">
        <f t="shared" si="398"/>
        <v>阙丽萍</v>
      </c>
      <c r="AX340" s="26">
        <f t="shared" si="429"/>
        <v>0</v>
      </c>
      <c r="AY340" s="18" t="str">
        <f t="shared" si="399"/>
        <v>李希</v>
      </c>
      <c r="AZ340" s="26">
        <f t="shared" si="459"/>
        <v>0</v>
      </c>
      <c r="BA340" s="18" t="str">
        <f t="shared" si="400"/>
        <v>谢斌</v>
      </c>
      <c r="BB340" s="26">
        <f t="shared" si="451"/>
        <v>0</v>
      </c>
      <c r="BC340" s="18" t="str">
        <f t="shared" si="401"/>
        <v>高贵勇</v>
      </c>
      <c r="BD340" s="26">
        <f t="shared" si="452"/>
        <v>0</v>
      </c>
      <c r="BE340" s="18" t="str">
        <f t="shared" si="402"/>
        <v>陈文惠</v>
      </c>
      <c r="BF340" s="26">
        <f t="shared" si="453"/>
        <v>0</v>
      </c>
      <c r="BG340" s="18" t="str">
        <f t="shared" si="403"/>
        <v>卢祥</v>
      </c>
      <c r="BH340" s="26">
        <f t="shared" si="454"/>
        <v>0</v>
      </c>
      <c r="BI340" s="18">
        <f t="shared" si="404"/>
        <v>6</v>
      </c>
      <c r="BJ340" s="18" t="str">
        <f t="shared" si="405"/>
        <v>阙丽萍</v>
      </c>
      <c r="BK340" s="26">
        <f t="shared" si="430"/>
        <v>0</v>
      </c>
      <c r="BL340" s="18" t="str">
        <f t="shared" si="406"/>
        <v>李希</v>
      </c>
      <c r="BM340" s="26">
        <f t="shared" si="460"/>
        <v>0</v>
      </c>
      <c r="BN340" s="18" t="str">
        <f t="shared" si="407"/>
        <v>达娃央初</v>
      </c>
      <c r="BO340" s="26">
        <f t="shared" si="455"/>
        <v>0</v>
      </c>
      <c r="BP340" s="18" t="str">
        <f t="shared" si="408"/>
        <v>高贵勇</v>
      </c>
      <c r="BQ340" s="26">
        <f t="shared" si="456"/>
        <v>0</v>
      </c>
      <c r="BR340" s="18" t="str">
        <f t="shared" si="409"/>
        <v>陈文惠</v>
      </c>
      <c r="BS340" s="26">
        <f t="shared" si="457"/>
        <v>0</v>
      </c>
      <c r="BT340" s="18" t="str">
        <f t="shared" si="410"/>
        <v>卢祥</v>
      </c>
      <c r="BU340" s="26">
        <f t="shared" si="458"/>
        <v>0</v>
      </c>
      <c r="BV340" s="18">
        <f t="shared" si="411"/>
        <v>6</v>
      </c>
      <c r="BW340" s="18" t="str">
        <f t="shared" si="412"/>
        <v>阙丽萍</v>
      </c>
      <c r="BX340" s="26">
        <f t="shared" si="431"/>
        <v>0</v>
      </c>
      <c r="BY340" s="18" t="str">
        <f t="shared" si="413"/>
        <v>李希</v>
      </c>
      <c r="BZ340" s="26">
        <f t="shared" si="432"/>
        <v>0</v>
      </c>
      <c r="CA340" s="18" t="str">
        <f t="shared" si="414"/>
        <v>兰卡布尺</v>
      </c>
      <c r="CB340" s="26">
        <f t="shared" si="433"/>
        <v>0</v>
      </c>
      <c r="CC340" s="18" t="str">
        <f t="shared" si="415"/>
        <v>高贵勇</v>
      </c>
      <c r="CD340" s="26">
        <f t="shared" si="434"/>
        <v>0</v>
      </c>
      <c r="CE340" s="18" t="str">
        <f t="shared" si="416"/>
        <v>陈文惠</v>
      </c>
      <c r="CF340" s="26">
        <f t="shared" si="435"/>
        <v>0</v>
      </c>
      <c r="CG340" s="18" t="str">
        <f t="shared" si="417"/>
        <v>杨建</v>
      </c>
      <c r="CH340" s="26">
        <f t="shared" si="436"/>
        <v>0</v>
      </c>
      <c r="CI340" s="18">
        <f t="shared" si="418"/>
        <v>6</v>
      </c>
      <c r="CJ340" s="18" t="str">
        <f t="shared" si="419"/>
        <v>阙丽萍</v>
      </c>
      <c r="CK340" s="26">
        <f t="shared" si="437"/>
        <v>0</v>
      </c>
      <c r="CL340" s="18" t="str">
        <f t="shared" si="420"/>
        <v>李希</v>
      </c>
      <c r="CM340" s="26">
        <f t="shared" si="438"/>
        <v>0</v>
      </c>
      <c r="CN340" s="18" t="str">
        <f t="shared" si="421"/>
        <v>兰卡布尺</v>
      </c>
      <c r="CO340" s="26">
        <f t="shared" si="439"/>
        <v>0</v>
      </c>
      <c r="CP340" s="18" t="str">
        <f t="shared" si="422"/>
        <v>高贵勇</v>
      </c>
      <c r="CQ340" s="26">
        <f t="shared" si="440"/>
        <v>0</v>
      </c>
      <c r="CR340" s="18" t="str">
        <f t="shared" si="423"/>
        <v>杨建</v>
      </c>
      <c r="CS340" s="26">
        <f t="shared" si="441"/>
        <v>0</v>
      </c>
      <c r="CT340" s="18" t="str">
        <f t="shared" si="424"/>
        <v>杨建</v>
      </c>
      <c r="CU340" s="26">
        <f t="shared" si="442"/>
        <v>0</v>
      </c>
    </row>
    <row r="341" spans="1:99" s="2" customFormat="1" ht="15.75">
      <c r="A341" s="42" t="s">
        <v>1053</v>
      </c>
      <c r="B341" s="40" t="s">
        <v>514</v>
      </c>
      <c r="C341" s="59" t="s">
        <v>44</v>
      </c>
      <c r="D341" s="9" t="s">
        <v>8</v>
      </c>
      <c r="E341" s="8" t="str">
        <f t="shared" si="372"/>
        <v/>
      </c>
      <c r="F341" s="9">
        <f t="shared" si="373"/>
        <v>0.2</v>
      </c>
      <c r="G341" s="10" t="str">
        <f t="shared" si="374"/>
        <v/>
      </c>
      <c r="H341" s="10">
        <f t="shared" si="375"/>
        <v>89</v>
      </c>
      <c r="I341" s="10">
        <f t="shared" si="376"/>
        <v>58</v>
      </c>
      <c r="J341" s="10">
        <f t="shared" si="377"/>
        <v>37</v>
      </c>
      <c r="K341" s="16">
        <f t="shared" si="378"/>
        <v>41</v>
      </c>
      <c r="L341" s="10">
        <f t="shared" si="379"/>
        <v>40</v>
      </c>
      <c r="M341" s="10">
        <f t="shared" si="380"/>
        <v>50.5</v>
      </c>
      <c r="N341" s="10">
        <f t="shared" si="381"/>
        <v>316</v>
      </c>
      <c r="O341" s="17" t="str">
        <f t="shared" si="382"/>
        <v/>
      </c>
      <c r="P341" s="18">
        <f>IF($D341="理科",IF(AND($N341&gt;=分数线!$C$2,$H341&gt;=分数线!$D$2),36,IF($H341&gt;=分数线!$D$2,18,0)),IF($D341="文科",IF(AND($N341&gt;=分数线!$C$3,$H341&gt;=分数线!$D$3),36,IF($H341&gt;=分数线!$D$3,18,0))))</f>
        <v>0</v>
      </c>
      <c r="Q341" s="18">
        <f>IF($D341="理科",IF(AND($N341&gt;=分数线!$C$2,I341&gt;=分数线!$E$2),36,IF(I341&gt;=分数线!$E$2,18,0)),IF($D341="文科",IF(AND($N341&gt;=分数线!$C$3,I341&gt;=分数线!$E$3),36,IF(I341&gt;=分数线!$E$3,18,0))))</f>
        <v>0</v>
      </c>
      <c r="R341" s="18">
        <f>IF($D341="理科",IF(AND($N341&gt;=分数线!$C$2,J341&gt;=分数线!$F$2),36,IF(J341&gt;=分数线!$F$2,18,0)),IF($D341="文科",IF(AND($N341&gt;=分数线!$C$3,J341&gt;=分数线!$F$3),36,IF(J341&gt;=分数线!$F$3,18,0))))</f>
        <v>0</v>
      </c>
      <c r="S341" s="18">
        <f>IF($D341="理科",IF(AND($N341&gt;=分数线!$C$2,K341&gt;=分数线!$G$2),36,IF(K341&gt;=分数线!$G$2,18,0)),IF($D341="文科",IF(AND($N341&gt;=分数线!$C$3,K341&gt;=分数线!$G$3),36,IF(K341&gt;=分数线!$G$3,18,0))))</f>
        <v>0</v>
      </c>
      <c r="T341" s="18">
        <f>IF($D341="理科",IF(AND($N341&gt;=分数线!$C$2,L341&gt;=分数线!$H$2),36,IF(L341&gt;=分数线!$H$2,18,0)),IF($D341="文科",IF(AND($N341&gt;=分数线!$C$3,L341&gt;=分数线!$H$3),36,IF(L341&gt;=分数线!$H$3,18,0))))</f>
        <v>0</v>
      </c>
      <c r="U341" s="18">
        <f>IF($D341="理科",IF(AND($N341&gt;=分数线!$C$2,M341&gt;=分数线!$I$2),36,IF(M341&gt;=分数线!$I$2,18,0)),IF($D341="文科",IF(AND($N341&gt;=分数线!$C$3,M341&gt;=分数线!$I$3),36,IF(M341&gt;=分数线!$I$3,18,0))))</f>
        <v>0</v>
      </c>
      <c r="V341" s="18">
        <f t="shared" si="383"/>
        <v>2</v>
      </c>
      <c r="W341" s="18" t="str">
        <f t="shared" si="384"/>
        <v>阙丽萍</v>
      </c>
      <c r="X341" s="26">
        <f t="shared" si="425"/>
        <v>0</v>
      </c>
      <c r="Y341" s="18" t="str">
        <f t="shared" si="385"/>
        <v>李乔军</v>
      </c>
      <c r="Z341" s="26">
        <f t="shared" si="426"/>
        <v>0</v>
      </c>
      <c r="AA341" s="18" t="str">
        <f t="shared" si="386"/>
        <v>赵顺诚</v>
      </c>
      <c r="AB341" s="26">
        <f t="shared" si="443"/>
        <v>0</v>
      </c>
      <c r="AC341" s="18" t="str">
        <f t="shared" si="387"/>
        <v>王志强</v>
      </c>
      <c r="AD341" s="26">
        <f t="shared" si="444"/>
        <v>0</v>
      </c>
      <c r="AE341" s="18" t="str">
        <f t="shared" si="388"/>
        <v>叶仁群</v>
      </c>
      <c r="AF341" s="26">
        <f t="shared" si="445"/>
        <v>0</v>
      </c>
      <c r="AG341" s="18" t="str">
        <f t="shared" si="389"/>
        <v>田友米</v>
      </c>
      <c r="AH341" s="26">
        <f t="shared" si="446"/>
        <v>0</v>
      </c>
      <c r="AI341" s="18" t="str">
        <f t="shared" si="390"/>
        <v>8</v>
      </c>
      <c r="AJ341" s="18" t="str">
        <f t="shared" si="391"/>
        <v>向美娟</v>
      </c>
      <c r="AK341" s="26">
        <f t="shared" si="427"/>
        <v>0</v>
      </c>
      <c r="AL341" s="18" t="str">
        <f t="shared" si="392"/>
        <v>胡付松</v>
      </c>
      <c r="AM341" s="26">
        <f t="shared" si="428"/>
        <v>0</v>
      </c>
      <c r="AN341" s="18" t="str">
        <f t="shared" si="393"/>
        <v>聂艳梅</v>
      </c>
      <c r="AO341" s="26">
        <f t="shared" si="447"/>
        <v>0</v>
      </c>
      <c r="AP341" s="18" t="str">
        <f t="shared" si="394"/>
        <v>王志强</v>
      </c>
      <c r="AQ341" s="26">
        <f t="shared" si="448"/>
        <v>0</v>
      </c>
      <c r="AR341" s="18" t="str">
        <f t="shared" si="395"/>
        <v>叶仁群</v>
      </c>
      <c r="AS341" s="26">
        <f t="shared" si="449"/>
        <v>0</v>
      </c>
      <c r="AT341" s="18" t="str">
        <f t="shared" si="396"/>
        <v>田友米</v>
      </c>
      <c r="AU341" s="26">
        <f t="shared" si="450"/>
        <v>0</v>
      </c>
      <c r="AV341" s="18" t="str">
        <f t="shared" si="397"/>
        <v>8</v>
      </c>
      <c r="AW341" s="18" t="str">
        <f t="shared" si="398"/>
        <v>向美娟</v>
      </c>
      <c r="AX341" s="26">
        <f t="shared" si="429"/>
        <v>0</v>
      </c>
      <c r="AY341" s="18" t="str">
        <f t="shared" si="399"/>
        <v>胡付松</v>
      </c>
      <c r="AZ341" s="26">
        <f t="shared" si="459"/>
        <v>0</v>
      </c>
      <c r="BA341" s="18" t="str">
        <f t="shared" si="400"/>
        <v>廖云虹</v>
      </c>
      <c r="BB341" s="26">
        <f t="shared" si="451"/>
        <v>0</v>
      </c>
      <c r="BC341" s="18" t="str">
        <f t="shared" si="401"/>
        <v>王玉强</v>
      </c>
      <c r="BD341" s="26">
        <f t="shared" si="452"/>
        <v>0</v>
      </c>
      <c r="BE341" s="18" t="str">
        <f t="shared" si="402"/>
        <v>叶仁群</v>
      </c>
      <c r="BF341" s="26">
        <f t="shared" si="453"/>
        <v>0</v>
      </c>
      <c r="BG341" s="18" t="str">
        <f t="shared" si="403"/>
        <v>田友米</v>
      </c>
      <c r="BH341" s="26">
        <f t="shared" si="454"/>
        <v>0</v>
      </c>
      <c r="BI341" s="18">
        <f t="shared" si="404"/>
        <v>8</v>
      </c>
      <c r="BJ341" s="18" t="str">
        <f t="shared" si="405"/>
        <v>向美娟</v>
      </c>
      <c r="BK341" s="26">
        <f t="shared" si="430"/>
        <v>0</v>
      </c>
      <c r="BL341" s="18" t="str">
        <f t="shared" si="406"/>
        <v>胡付松</v>
      </c>
      <c r="BM341" s="26">
        <f t="shared" si="460"/>
        <v>0</v>
      </c>
      <c r="BN341" s="18" t="str">
        <f t="shared" si="407"/>
        <v>廖云虹</v>
      </c>
      <c r="BO341" s="26">
        <f t="shared" si="455"/>
        <v>0</v>
      </c>
      <c r="BP341" s="18" t="str">
        <f t="shared" si="408"/>
        <v>王玉强</v>
      </c>
      <c r="BQ341" s="26">
        <f t="shared" si="456"/>
        <v>0</v>
      </c>
      <c r="BR341" s="18" t="str">
        <f t="shared" si="409"/>
        <v>叶仁群</v>
      </c>
      <c r="BS341" s="26">
        <f t="shared" si="457"/>
        <v>0</v>
      </c>
      <c r="BT341" s="18" t="str">
        <f t="shared" si="410"/>
        <v>杨建</v>
      </c>
      <c r="BU341" s="26">
        <f t="shared" si="458"/>
        <v>0</v>
      </c>
      <c r="BV341" s="18">
        <f t="shared" si="411"/>
        <v>8</v>
      </c>
      <c r="BW341" s="18" t="str">
        <f t="shared" si="412"/>
        <v>向美娟</v>
      </c>
      <c r="BX341" s="26">
        <f t="shared" si="431"/>
        <v>0</v>
      </c>
      <c r="BY341" s="18" t="str">
        <f t="shared" si="413"/>
        <v>胡付松</v>
      </c>
      <c r="BZ341" s="26">
        <f t="shared" si="432"/>
        <v>0</v>
      </c>
      <c r="CA341" s="18" t="str">
        <f t="shared" si="414"/>
        <v>廖云虹</v>
      </c>
      <c r="CB341" s="26">
        <f t="shared" si="433"/>
        <v>0</v>
      </c>
      <c r="CC341" s="18" t="str">
        <f t="shared" si="415"/>
        <v>兰阿布</v>
      </c>
      <c r="CD341" s="26">
        <f t="shared" si="434"/>
        <v>0</v>
      </c>
      <c r="CE341" s="18" t="str">
        <f t="shared" si="416"/>
        <v>叶仁群</v>
      </c>
      <c r="CF341" s="26">
        <f t="shared" si="435"/>
        <v>0</v>
      </c>
      <c r="CG341" s="18" t="str">
        <f t="shared" si="417"/>
        <v>杨建</v>
      </c>
      <c r="CH341" s="26">
        <f t="shared" si="436"/>
        <v>0</v>
      </c>
      <c r="CI341" s="18">
        <f t="shared" si="418"/>
        <v>8</v>
      </c>
      <c r="CJ341" s="18" t="str">
        <f t="shared" si="419"/>
        <v>向美娟</v>
      </c>
      <c r="CK341" s="26">
        <f t="shared" si="437"/>
        <v>0</v>
      </c>
      <c r="CL341" s="18" t="str">
        <f t="shared" si="420"/>
        <v>胡付松</v>
      </c>
      <c r="CM341" s="26">
        <f t="shared" si="438"/>
        <v>0</v>
      </c>
      <c r="CN341" s="18" t="str">
        <f t="shared" si="421"/>
        <v>廖云虹</v>
      </c>
      <c r="CO341" s="26">
        <f t="shared" si="439"/>
        <v>0</v>
      </c>
      <c r="CP341" s="18" t="str">
        <f t="shared" si="422"/>
        <v>兰阿布</v>
      </c>
      <c r="CQ341" s="26">
        <f t="shared" si="440"/>
        <v>0</v>
      </c>
      <c r="CR341" s="18" t="str">
        <f t="shared" si="423"/>
        <v>叶仁群</v>
      </c>
      <c r="CS341" s="26">
        <f t="shared" si="441"/>
        <v>0</v>
      </c>
      <c r="CT341" s="18" t="str">
        <f t="shared" si="424"/>
        <v>杨建</v>
      </c>
      <c r="CU341" s="26">
        <f t="shared" si="442"/>
        <v>0</v>
      </c>
    </row>
    <row r="342" spans="1:99" s="2" customFormat="1" ht="15.75">
      <c r="A342" s="42" t="s">
        <v>1054</v>
      </c>
      <c r="B342" s="40" t="s">
        <v>515</v>
      </c>
      <c r="C342" s="59" t="s">
        <v>44</v>
      </c>
      <c r="D342" s="9" t="s">
        <v>8</v>
      </c>
      <c r="E342" s="8" t="str">
        <f t="shared" si="372"/>
        <v/>
      </c>
      <c r="F342" s="9" t="str">
        <f t="shared" si="373"/>
        <v/>
      </c>
      <c r="G342" s="10" t="str">
        <f t="shared" si="374"/>
        <v/>
      </c>
      <c r="H342" s="10">
        <f t="shared" si="375"/>
        <v>99</v>
      </c>
      <c r="I342" s="10">
        <f t="shared" si="376"/>
        <v>52</v>
      </c>
      <c r="J342" s="10">
        <f t="shared" si="377"/>
        <v>68</v>
      </c>
      <c r="K342" s="16">
        <f t="shared" si="378"/>
        <v>17</v>
      </c>
      <c r="L342" s="10">
        <f t="shared" si="379"/>
        <v>44</v>
      </c>
      <c r="M342" s="10">
        <f t="shared" si="380"/>
        <v>35</v>
      </c>
      <c r="N342" s="10">
        <f t="shared" si="381"/>
        <v>315</v>
      </c>
      <c r="O342" s="17" t="str">
        <f t="shared" si="382"/>
        <v/>
      </c>
      <c r="P342" s="18">
        <f>IF($D342="理科",IF(AND($N342&gt;=分数线!$C$2,$H342&gt;=分数线!$D$2),36,IF($H342&gt;=分数线!$D$2,18,0)),IF($D342="文科",IF(AND($N342&gt;=分数线!$C$3,$H342&gt;=分数线!$D$3),36,IF($H342&gt;=分数线!$D$3,18,0))))</f>
        <v>0</v>
      </c>
      <c r="Q342" s="18">
        <f>IF($D342="理科",IF(AND($N342&gt;=分数线!$C$2,I342&gt;=分数线!$E$2),36,IF(I342&gt;=分数线!$E$2,18,0)),IF($D342="文科",IF(AND($N342&gt;=分数线!$C$3,I342&gt;=分数线!$E$3),36,IF(I342&gt;=分数线!$E$3,18,0))))</f>
        <v>0</v>
      </c>
      <c r="R342" s="18">
        <f>IF($D342="理科",IF(AND($N342&gt;=分数线!$C$2,J342&gt;=分数线!$F$2),36,IF(J342&gt;=分数线!$F$2,18,0)),IF($D342="文科",IF(AND($N342&gt;=分数线!$C$3,J342&gt;=分数线!$F$3),36,IF(J342&gt;=分数线!$F$3,18,0))))</f>
        <v>0</v>
      </c>
      <c r="S342" s="18">
        <f>IF($D342="理科",IF(AND($N342&gt;=分数线!$C$2,K342&gt;=分数线!$G$2),36,IF(K342&gt;=分数线!$G$2,18,0)),IF($D342="文科",IF(AND($N342&gt;=分数线!$C$3,K342&gt;=分数线!$G$3),36,IF(K342&gt;=分数线!$G$3,18,0))))</f>
        <v>0</v>
      </c>
      <c r="T342" s="18">
        <f>IF($D342="理科",IF(AND($N342&gt;=分数线!$C$2,L342&gt;=分数线!$H$2),36,IF(L342&gt;=分数线!$H$2,18,0)),IF($D342="文科",IF(AND($N342&gt;=分数线!$C$3,L342&gt;=分数线!$H$3),36,IF(L342&gt;=分数线!$H$3,18,0))))</f>
        <v>0</v>
      </c>
      <c r="U342" s="18">
        <f>IF($D342="理科",IF(AND($N342&gt;=分数线!$C$2,M342&gt;=分数线!$I$2),36,IF(M342&gt;=分数线!$I$2,18,0)),IF($D342="文科",IF(AND($N342&gt;=分数线!$C$3,M342&gt;=分数线!$I$3),36,IF(M342&gt;=分数线!$I$3,18,0))))</f>
        <v>0</v>
      </c>
      <c r="V342" s="18">
        <f t="shared" si="383"/>
        <v>7</v>
      </c>
      <c r="W342" s="18" t="str">
        <f t="shared" si="384"/>
        <v>何苗</v>
      </c>
      <c r="X342" s="26">
        <f t="shared" si="425"/>
        <v>0</v>
      </c>
      <c r="Y342" s="18" t="str">
        <f t="shared" si="385"/>
        <v>杨周宇</v>
      </c>
      <c r="Z342" s="26">
        <f t="shared" si="426"/>
        <v>0</v>
      </c>
      <c r="AA342" s="18" t="str">
        <f t="shared" si="386"/>
        <v>胡昌燕</v>
      </c>
      <c r="AB342" s="26">
        <f t="shared" si="443"/>
        <v>0</v>
      </c>
      <c r="AC342" s="18" t="str">
        <f t="shared" si="387"/>
        <v>兰阿布</v>
      </c>
      <c r="AD342" s="26">
        <f t="shared" si="444"/>
        <v>0</v>
      </c>
      <c r="AE342" s="18" t="str">
        <f t="shared" si="388"/>
        <v>李荣鑫</v>
      </c>
      <c r="AF342" s="26">
        <f t="shared" si="445"/>
        <v>0</v>
      </c>
      <c r="AG342" s="18" t="str">
        <f t="shared" si="389"/>
        <v>辜英琼</v>
      </c>
      <c r="AH342" s="26">
        <f t="shared" si="446"/>
        <v>0</v>
      </c>
      <c r="AI342" s="18" t="str">
        <f t="shared" si="390"/>
        <v>7</v>
      </c>
      <c r="AJ342" s="18" t="str">
        <f t="shared" si="391"/>
        <v>何苗</v>
      </c>
      <c r="AK342" s="26">
        <f t="shared" si="427"/>
        <v>0</v>
      </c>
      <c r="AL342" s="18" t="str">
        <f t="shared" si="392"/>
        <v>杨周宇</v>
      </c>
      <c r="AM342" s="26">
        <f t="shared" si="428"/>
        <v>0</v>
      </c>
      <c r="AN342" s="18" t="str">
        <f t="shared" si="393"/>
        <v>胡昌燕</v>
      </c>
      <c r="AO342" s="26">
        <f t="shared" si="447"/>
        <v>0</v>
      </c>
      <c r="AP342" s="18" t="str">
        <f t="shared" si="394"/>
        <v>兰阿布</v>
      </c>
      <c r="AQ342" s="26">
        <f t="shared" si="448"/>
        <v>0</v>
      </c>
      <c r="AR342" s="18" t="str">
        <f t="shared" si="395"/>
        <v>李荣鑫</v>
      </c>
      <c r="AS342" s="26">
        <f t="shared" si="449"/>
        <v>0</v>
      </c>
      <c r="AT342" s="18" t="str">
        <f t="shared" si="396"/>
        <v>辜英琼</v>
      </c>
      <c r="AU342" s="26">
        <f t="shared" si="450"/>
        <v>0</v>
      </c>
      <c r="AV342" s="18" t="str">
        <f t="shared" si="397"/>
        <v>7</v>
      </c>
      <c r="AW342" s="18" t="str">
        <f t="shared" si="398"/>
        <v>何光红</v>
      </c>
      <c r="AX342" s="26">
        <f t="shared" si="429"/>
        <v>0</v>
      </c>
      <c r="AY342" s="18" t="str">
        <f t="shared" si="399"/>
        <v>徐万雄</v>
      </c>
      <c r="AZ342" s="26">
        <f t="shared" si="459"/>
        <v>0</v>
      </c>
      <c r="BA342" s="18" t="str">
        <f t="shared" si="400"/>
        <v>胡昌燕</v>
      </c>
      <c r="BB342" s="26">
        <f t="shared" si="451"/>
        <v>0</v>
      </c>
      <c r="BC342" s="18" t="str">
        <f t="shared" si="401"/>
        <v>兰阿布</v>
      </c>
      <c r="BD342" s="26">
        <f t="shared" si="452"/>
        <v>0</v>
      </c>
      <c r="BE342" s="18" t="str">
        <f t="shared" si="402"/>
        <v>刘跃军</v>
      </c>
      <c r="BF342" s="26">
        <f t="shared" si="453"/>
        <v>0</v>
      </c>
      <c r="BG342" s="18" t="str">
        <f t="shared" si="403"/>
        <v>杨建</v>
      </c>
      <c r="BH342" s="26">
        <f t="shared" si="454"/>
        <v>0</v>
      </c>
      <c r="BI342" s="18">
        <f t="shared" si="404"/>
        <v>7</v>
      </c>
      <c r="BJ342" s="18" t="str">
        <f t="shared" si="405"/>
        <v>何光红</v>
      </c>
      <c r="BK342" s="26">
        <f t="shared" si="430"/>
        <v>0</v>
      </c>
      <c r="BL342" s="18" t="str">
        <f t="shared" si="406"/>
        <v>徐万雄</v>
      </c>
      <c r="BM342" s="26">
        <f t="shared" si="460"/>
        <v>0</v>
      </c>
      <c r="BN342" s="18" t="str">
        <f t="shared" si="407"/>
        <v>胡昌燕</v>
      </c>
      <c r="BO342" s="26">
        <f t="shared" si="455"/>
        <v>0</v>
      </c>
      <c r="BP342" s="18" t="str">
        <f t="shared" si="408"/>
        <v>兰阿布</v>
      </c>
      <c r="BQ342" s="26">
        <f t="shared" si="456"/>
        <v>0</v>
      </c>
      <c r="BR342" s="18" t="str">
        <f t="shared" si="409"/>
        <v>刘跃军</v>
      </c>
      <c r="BS342" s="26">
        <f t="shared" si="457"/>
        <v>0</v>
      </c>
      <c r="BT342" s="18" t="str">
        <f t="shared" si="410"/>
        <v>杨建</v>
      </c>
      <c r="BU342" s="26">
        <f t="shared" si="458"/>
        <v>0</v>
      </c>
      <c r="BV342" s="18">
        <f t="shared" si="411"/>
        <v>7</v>
      </c>
      <c r="BW342" s="18" t="str">
        <f t="shared" si="412"/>
        <v>何光红</v>
      </c>
      <c r="BX342" s="26">
        <f t="shared" si="431"/>
        <v>0</v>
      </c>
      <c r="BY342" s="18" t="str">
        <f t="shared" si="413"/>
        <v>潘勇</v>
      </c>
      <c r="BZ342" s="26">
        <f t="shared" si="432"/>
        <v>0</v>
      </c>
      <c r="CA342" s="18" t="str">
        <f t="shared" si="414"/>
        <v>胡昌燕</v>
      </c>
      <c r="CB342" s="26">
        <f t="shared" si="433"/>
        <v>0</v>
      </c>
      <c r="CC342" s="18" t="str">
        <f t="shared" si="415"/>
        <v>兰阿布</v>
      </c>
      <c r="CD342" s="26">
        <f t="shared" si="434"/>
        <v>0</v>
      </c>
      <c r="CE342" s="18" t="str">
        <f t="shared" si="416"/>
        <v>刘厚江</v>
      </c>
      <c r="CF342" s="26">
        <f t="shared" si="435"/>
        <v>0</v>
      </c>
      <c r="CG342" s="18" t="str">
        <f t="shared" si="417"/>
        <v>杨建</v>
      </c>
      <c r="CH342" s="26">
        <f t="shared" si="436"/>
        <v>0</v>
      </c>
      <c r="CI342" s="18">
        <f t="shared" si="418"/>
        <v>7</v>
      </c>
      <c r="CJ342" s="18" t="str">
        <f t="shared" si="419"/>
        <v>何光红</v>
      </c>
      <c r="CK342" s="26">
        <f t="shared" si="437"/>
        <v>0</v>
      </c>
      <c r="CL342" s="18" t="str">
        <f t="shared" si="420"/>
        <v>潘勇</v>
      </c>
      <c r="CM342" s="26">
        <f t="shared" si="438"/>
        <v>0</v>
      </c>
      <c r="CN342" s="18" t="str">
        <f t="shared" si="421"/>
        <v>胡昌燕</v>
      </c>
      <c r="CO342" s="26">
        <f t="shared" si="439"/>
        <v>0</v>
      </c>
      <c r="CP342" s="18" t="str">
        <f t="shared" si="422"/>
        <v>兰阿布</v>
      </c>
      <c r="CQ342" s="26">
        <f t="shared" si="440"/>
        <v>0</v>
      </c>
      <c r="CR342" s="18" t="str">
        <f t="shared" si="423"/>
        <v>刘厚江</v>
      </c>
      <c r="CS342" s="26">
        <f t="shared" si="441"/>
        <v>0</v>
      </c>
      <c r="CT342" s="18" t="str">
        <f t="shared" si="424"/>
        <v>杨建</v>
      </c>
      <c r="CU342" s="26">
        <f t="shared" si="442"/>
        <v>0</v>
      </c>
    </row>
    <row r="343" spans="1:99" s="2" customFormat="1" ht="15.75">
      <c r="A343" s="42" t="s">
        <v>1055</v>
      </c>
      <c r="B343" s="40" t="s">
        <v>516</v>
      </c>
      <c r="C343" s="59" t="s">
        <v>44</v>
      </c>
      <c r="D343" s="9" t="s">
        <v>8</v>
      </c>
      <c r="E343" s="8" t="str">
        <f t="shared" si="372"/>
        <v/>
      </c>
      <c r="F343" s="9" t="str">
        <f t="shared" si="373"/>
        <v/>
      </c>
      <c r="G343" s="10" t="str">
        <f t="shared" si="374"/>
        <v/>
      </c>
      <c r="H343" s="10">
        <f t="shared" si="375"/>
        <v>82</v>
      </c>
      <c r="I343" s="10">
        <f t="shared" si="376"/>
        <v>44</v>
      </c>
      <c r="J343" s="10">
        <f t="shared" si="377"/>
        <v>57</v>
      </c>
      <c r="K343" s="16">
        <f t="shared" si="378"/>
        <v>46.5</v>
      </c>
      <c r="L343" s="10">
        <f t="shared" si="379"/>
        <v>47.5</v>
      </c>
      <c r="M343" s="10">
        <f t="shared" si="380"/>
        <v>37</v>
      </c>
      <c r="N343" s="10">
        <f t="shared" si="381"/>
        <v>314</v>
      </c>
      <c r="O343" s="17" t="str">
        <f t="shared" si="382"/>
        <v/>
      </c>
      <c r="P343" s="18">
        <f>IF($D343="理科",IF(AND($N343&gt;=分数线!$C$2,$H343&gt;=分数线!$D$2),36,IF($H343&gt;=分数线!$D$2,18,0)),IF($D343="文科",IF(AND($N343&gt;=分数线!$C$3,$H343&gt;=分数线!$D$3),36,IF($H343&gt;=分数线!$D$3,18,0))))</f>
        <v>0</v>
      </c>
      <c r="Q343" s="18">
        <f>IF($D343="理科",IF(AND($N343&gt;=分数线!$C$2,I343&gt;=分数线!$E$2),36,IF(I343&gt;=分数线!$E$2,18,0)),IF($D343="文科",IF(AND($N343&gt;=分数线!$C$3,I343&gt;=分数线!$E$3),36,IF(I343&gt;=分数线!$E$3,18,0))))</f>
        <v>0</v>
      </c>
      <c r="R343" s="18">
        <f>IF($D343="理科",IF(AND($N343&gt;=分数线!$C$2,J343&gt;=分数线!$F$2),36,IF(J343&gt;=分数线!$F$2,18,0)),IF($D343="文科",IF(AND($N343&gt;=分数线!$C$3,J343&gt;=分数线!$F$3),36,IF(J343&gt;=分数线!$F$3,18,0))))</f>
        <v>0</v>
      </c>
      <c r="S343" s="18">
        <f>IF($D343="理科",IF(AND($N343&gt;=分数线!$C$2,K343&gt;=分数线!$G$2),36,IF(K343&gt;=分数线!$G$2,18,0)),IF($D343="文科",IF(AND($N343&gt;=分数线!$C$3,K343&gt;=分数线!$G$3),36,IF(K343&gt;=分数线!$G$3,18,0))))</f>
        <v>0</v>
      </c>
      <c r="T343" s="18">
        <f>IF($D343="理科",IF(AND($N343&gt;=分数线!$C$2,L343&gt;=分数线!$H$2),36,IF(L343&gt;=分数线!$H$2,18,0)),IF($D343="文科",IF(AND($N343&gt;=分数线!$C$3,L343&gt;=分数线!$H$3),36,IF(L343&gt;=分数线!$H$3,18,0))))</f>
        <v>0</v>
      </c>
      <c r="U343" s="18">
        <f>IF($D343="理科",IF(AND($N343&gt;=分数线!$C$2,M343&gt;=分数线!$I$2),36,IF(M343&gt;=分数线!$I$2,18,0)),IF($D343="文科",IF(AND($N343&gt;=分数线!$C$3,M343&gt;=分数线!$I$3),36,IF(M343&gt;=分数线!$I$3,18,0))))</f>
        <v>0</v>
      </c>
      <c r="V343" s="18">
        <f t="shared" si="383"/>
        <v>7</v>
      </c>
      <c r="W343" s="18" t="str">
        <f t="shared" si="384"/>
        <v>何苗</v>
      </c>
      <c r="X343" s="26">
        <f t="shared" si="425"/>
        <v>0</v>
      </c>
      <c r="Y343" s="18" t="str">
        <f t="shared" si="385"/>
        <v>杨周宇</v>
      </c>
      <c r="Z343" s="26">
        <f t="shared" si="426"/>
        <v>0</v>
      </c>
      <c r="AA343" s="18" t="str">
        <f t="shared" si="386"/>
        <v>胡昌燕</v>
      </c>
      <c r="AB343" s="26">
        <f t="shared" si="443"/>
        <v>0</v>
      </c>
      <c r="AC343" s="18" t="str">
        <f t="shared" si="387"/>
        <v>兰阿布</v>
      </c>
      <c r="AD343" s="26">
        <f t="shared" si="444"/>
        <v>0</v>
      </c>
      <c r="AE343" s="18" t="str">
        <f t="shared" si="388"/>
        <v>李荣鑫</v>
      </c>
      <c r="AF343" s="26">
        <f t="shared" si="445"/>
        <v>0</v>
      </c>
      <c r="AG343" s="18" t="str">
        <f t="shared" si="389"/>
        <v>辜英琼</v>
      </c>
      <c r="AH343" s="26">
        <f t="shared" si="446"/>
        <v>0</v>
      </c>
      <c r="AI343" s="18" t="str">
        <f t="shared" si="390"/>
        <v>7</v>
      </c>
      <c r="AJ343" s="18" t="str">
        <f t="shared" si="391"/>
        <v>何苗</v>
      </c>
      <c r="AK343" s="26">
        <f t="shared" si="427"/>
        <v>0</v>
      </c>
      <c r="AL343" s="18" t="str">
        <f t="shared" si="392"/>
        <v>杨周宇</v>
      </c>
      <c r="AM343" s="26">
        <f t="shared" si="428"/>
        <v>0</v>
      </c>
      <c r="AN343" s="18" t="str">
        <f t="shared" si="393"/>
        <v>胡昌燕</v>
      </c>
      <c r="AO343" s="26">
        <f t="shared" si="447"/>
        <v>0</v>
      </c>
      <c r="AP343" s="18" t="str">
        <f t="shared" si="394"/>
        <v>兰阿布</v>
      </c>
      <c r="AQ343" s="26">
        <f t="shared" si="448"/>
        <v>0</v>
      </c>
      <c r="AR343" s="18" t="str">
        <f t="shared" si="395"/>
        <v>李荣鑫</v>
      </c>
      <c r="AS343" s="26">
        <f t="shared" si="449"/>
        <v>0</v>
      </c>
      <c r="AT343" s="18" t="str">
        <f t="shared" si="396"/>
        <v>辜英琼</v>
      </c>
      <c r="AU343" s="26">
        <f t="shared" si="450"/>
        <v>0</v>
      </c>
      <c r="AV343" s="18" t="str">
        <f t="shared" si="397"/>
        <v>7</v>
      </c>
      <c r="AW343" s="18" t="str">
        <f t="shared" si="398"/>
        <v>何光红</v>
      </c>
      <c r="AX343" s="26">
        <f t="shared" si="429"/>
        <v>0</v>
      </c>
      <c r="AY343" s="18" t="str">
        <f t="shared" si="399"/>
        <v>徐万雄</v>
      </c>
      <c r="AZ343" s="26">
        <f t="shared" si="459"/>
        <v>0</v>
      </c>
      <c r="BA343" s="18" t="str">
        <f t="shared" si="400"/>
        <v>胡昌燕</v>
      </c>
      <c r="BB343" s="26">
        <f t="shared" si="451"/>
        <v>0</v>
      </c>
      <c r="BC343" s="18" t="str">
        <f t="shared" si="401"/>
        <v>兰阿布</v>
      </c>
      <c r="BD343" s="26">
        <f t="shared" si="452"/>
        <v>0</v>
      </c>
      <c r="BE343" s="18" t="str">
        <f t="shared" si="402"/>
        <v>刘跃军</v>
      </c>
      <c r="BF343" s="26">
        <f t="shared" si="453"/>
        <v>0</v>
      </c>
      <c r="BG343" s="18" t="str">
        <f t="shared" si="403"/>
        <v>杨建</v>
      </c>
      <c r="BH343" s="26">
        <f t="shared" si="454"/>
        <v>0</v>
      </c>
      <c r="BI343" s="18">
        <f t="shared" si="404"/>
        <v>7</v>
      </c>
      <c r="BJ343" s="18" t="str">
        <f t="shared" si="405"/>
        <v>何光红</v>
      </c>
      <c r="BK343" s="26">
        <f t="shared" si="430"/>
        <v>0</v>
      </c>
      <c r="BL343" s="18" t="str">
        <f t="shared" si="406"/>
        <v>徐万雄</v>
      </c>
      <c r="BM343" s="26">
        <f t="shared" si="460"/>
        <v>0</v>
      </c>
      <c r="BN343" s="18" t="str">
        <f t="shared" si="407"/>
        <v>胡昌燕</v>
      </c>
      <c r="BO343" s="26">
        <f t="shared" si="455"/>
        <v>0</v>
      </c>
      <c r="BP343" s="18" t="str">
        <f t="shared" si="408"/>
        <v>兰阿布</v>
      </c>
      <c r="BQ343" s="26">
        <f t="shared" si="456"/>
        <v>0</v>
      </c>
      <c r="BR343" s="18" t="str">
        <f t="shared" si="409"/>
        <v>刘跃军</v>
      </c>
      <c r="BS343" s="26">
        <f t="shared" si="457"/>
        <v>0</v>
      </c>
      <c r="BT343" s="18" t="str">
        <f t="shared" si="410"/>
        <v>杨建</v>
      </c>
      <c r="BU343" s="26">
        <f t="shared" si="458"/>
        <v>0</v>
      </c>
      <c r="BV343" s="18">
        <f t="shared" si="411"/>
        <v>7</v>
      </c>
      <c r="BW343" s="18" t="str">
        <f t="shared" si="412"/>
        <v>何光红</v>
      </c>
      <c r="BX343" s="26">
        <f t="shared" si="431"/>
        <v>0</v>
      </c>
      <c r="BY343" s="18" t="str">
        <f t="shared" si="413"/>
        <v>潘勇</v>
      </c>
      <c r="BZ343" s="26">
        <f t="shared" si="432"/>
        <v>0</v>
      </c>
      <c r="CA343" s="18" t="str">
        <f t="shared" si="414"/>
        <v>胡昌燕</v>
      </c>
      <c r="CB343" s="26">
        <f t="shared" si="433"/>
        <v>0</v>
      </c>
      <c r="CC343" s="18" t="str">
        <f t="shared" si="415"/>
        <v>兰阿布</v>
      </c>
      <c r="CD343" s="26">
        <f t="shared" si="434"/>
        <v>0</v>
      </c>
      <c r="CE343" s="18" t="str">
        <f t="shared" si="416"/>
        <v>刘厚江</v>
      </c>
      <c r="CF343" s="26">
        <f t="shared" si="435"/>
        <v>0</v>
      </c>
      <c r="CG343" s="18" t="str">
        <f t="shared" si="417"/>
        <v>杨建</v>
      </c>
      <c r="CH343" s="26">
        <f t="shared" si="436"/>
        <v>0</v>
      </c>
      <c r="CI343" s="18">
        <f t="shared" si="418"/>
        <v>7</v>
      </c>
      <c r="CJ343" s="18" t="str">
        <f t="shared" si="419"/>
        <v>何光红</v>
      </c>
      <c r="CK343" s="26">
        <f t="shared" si="437"/>
        <v>0</v>
      </c>
      <c r="CL343" s="18" t="str">
        <f t="shared" si="420"/>
        <v>潘勇</v>
      </c>
      <c r="CM343" s="26">
        <f t="shared" si="438"/>
        <v>0</v>
      </c>
      <c r="CN343" s="18" t="str">
        <f t="shared" si="421"/>
        <v>胡昌燕</v>
      </c>
      <c r="CO343" s="26">
        <f t="shared" si="439"/>
        <v>0</v>
      </c>
      <c r="CP343" s="18" t="str">
        <f t="shared" si="422"/>
        <v>兰阿布</v>
      </c>
      <c r="CQ343" s="26">
        <f t="shared" si="440"/>
        <v>0</v>
      </c>
      <c r="CR343" s="18" t="str">
        <f t="shared" si="423"/>
        <v>刘厚江</v>
      </c>
      <c r="CS343" s="26">
        <f t="shared" si="441"/>
        <v>0</v>
      </c>
      <c r="CT343" s="18" t="str">
        <f t="shared" si="424"/>
        <v>杨建</v>
      </c>
      <c r="CU343" s="26">
        <f t="shared" si="442"/>
        <v>0</v>
      </c>
    </row>
    <row r="344" spans="1:99" s="2" customFormat="1" ht="15.75">
      <c r="A344" s="42" t="s">
        <v>1056</v>
      </c>
      <c r="B344" s="40" t="s">
        <v>517</v>
      </c>
      <c r="C344" s="59" t="s">
        <v>44</v>
      </c>
      <c r="D344" s="9" t="s">
        <v>8</v>
      </c>
      <c r="E344" s="8" t="str">
        <f t="shared" si="372"/>
        <v/>
      </c>
      <c r="F344" s="9" t="str">
        <f t="shared" si="373"/>
        <v/>
      </c>
      <c r="G344" s="10" t="str">
        <f t="shared" si="374"/>
        <v/>
      </c>
      <c r="H344" s="10">
        <f t="shared" si="375"/>
        <v>106</v>
      </c>
      <c r="I344" s="10">
        <f t="shared" si="376"/>
        <v>40</v>
      </c>
      <c r="J344" s="10">
        <f t="shared" si="377"/>
        <v>50</v>
      </c>
      <c r="K344" s="16">
        <f t="shared" si="378"/>
        <v>22.5</v>
      </c>
      <c r="L344" s="10">
        <f t="shared" si="379"/>
        <v>41</v>
      </c>
      <c r="M344" s="10">
        <f t="shared" si="380"/>
        <v>54</v>
      </c>
      <c r="N344" s="10">
        <f t="shared" si="381"/>
        <v>314</v>
      </c>
      <c r="O344" s="17" t="str">
        <f t="shared" si="382"/>
        <v/>
      </c>
      <c r="P344" s="18">
        <f>IF($D344="理科",IF(AND($N344&gt;=分数线!$C$2,$H344&gt;=分数线!$D$2),36,IF($H344&gt;=分数线!$D$2,18,0)),IF($D344="文科",IF(AND($N344&gt;=分数线!$C$3,$H344&gt;=分数线!$D$3),36,IF($H344&gt;=分数线!$D$3,18,0))))</f>
        <v>18</v>
      </c>
      <c r="Q344" s="18">
        <f>IF($D344="理科",IF(AND($N344&gt;=分数线!$C$2,I344&gt;=分数线!$E$2),36,IF(I344&gt;=分数线!$E$2,18,0)),IF($D344="文科",IF(AND($N344&gt;=分数线!$C$3,I344&gt;=分数线!$E$3),36,IF(I344&gt;=分数线!$E$3,18,0))))</f>
        <v>0</v>
      </c>
      <c r="R344" s="18">
        <f>IF($D344="理科",IF(AND($N344&gt;=分数线!$C$2,J344&gt;=分数线!$F$2),36,IF(J344&gt;=分数线!$F$2,18,0)),IF($D344="文科",IF(AND($N344&gt;=分数线!$C$3,J344&gt;=分数线!$F$3),36,IF(J344&gt;=分数线!$F$3,18,0))))</f>
        <v>0</v>
      </c>
      <c r="S344" s="18">
        <f>IF($D344="理科",IF(AND($N344&gt;=分数线!$C$2,K344&gt;=分数线!$G$2),36,IF(K344&gt;=分数线!$G$2,18,0)),IF($D344="文科",IF(AND($N344&gt;=分数线!$C$3,K344&gt;=分数线!$G$3),36,IF(K344&gt;=分数线!$G$3,18,0))))</f>
        <v>0</v>
      </c>
      <c r="T344" s="18">
        <f>IF($D344="理科",IF(AND($N344&gt;=分数线!$C$2,L344&gt;=分数线!$H$2),36,IF(L344&gt;=分数线!$H$2,18,0)),IF($D344="文科",IF(AND($N344&gt;=分数线!$C$3,L344&gt;=分数线!$H$3),36,IF(L344&gt;=分数线!$H$3,18,0))))</f>
        <v>0</v>
      </c>
      <c r="U344" s="18">
        <f>IF($D344="理科",IF(AND($N344&gt;=分数线!$C$2,M344&gt;=分数线!$I$2),36,IF(M344&gt;=分数线!$I$2,18,0)),IF($D344="文科",IF(AND($N344&gt;=分数线!$C$3,M344&gt;=分数线!$I$3),36,IF(M344&gt;=分数线!$I$3,18,0))))</f>
        <v>0</v>
      </c>
      <c r="V344" s="18">
        <f t="shared" si="383"/>
        <v>9</v>
      </c>
      <c r="W344" s="18" t="str">
        <f t="shared" si="384"/>
        <v>张玉婷</v>
      </c>
      <c r="X344" s="26">
        <f t="shared" si="425"/>
        <v>1.8</v>
      </c>
      <c r="Y344" s="18" t="str">
        <f t="shared" si="385"/>
        <v>周军</v>
      </c>
      <c r="Z344" s="26">
        <f t="shared" si="426"/>
        <v>0</v>
      </c>
      <c r="AA344" s="18" t="str">
        <f t="shared" si="386"/>
        <v>程长寿</v>
      </c>
      <c r="AB344" s="26">
        <f t="shared" si="443"/>
        <v>0</v>
      </c>
      <c r="AC344" s="18" t="str">
        <f t="shared" si="387"/>
        <v>王志强</v>
      </c>
      <c r="AD344" s="26">
        <f t="shared" si="444"/>
        <v>0</v>
      </c>
      <c r="AE344" s="18" t="str">
        <f t="shared" si="388"/>
        <v>郑富全</v>
      </c>
      <c r="AF344" s="26">
        <f t="shared" si="445"/>
        <v>0</v>
      </c>
      <c r="AG344" s="18" t="str">
        <f t="shared" si="389"/>
        <v>卢祥</v>
      </c>
      <c r="AH344" s="26">
        <f t="shared" si="446"/>
        <v>0</v>
      </c>
      <c r="AI344" s="18" t="str">
        <f t="shared" si="390"/>
        <v>9</v>
      </c>
      <c r="AJ344" s="18" t="str">
        <f t="shared" si="391"/>
        <v>张玉婷</v>
      </c>
      <c r="AK344" s="26">
        <f t="shared" si="427"/>
        <v>1.8</v>
      </c>
      <c r="AL344" s="18" t="str">
        <f t="shared" si="392"/>
        <v>周军</v>
      </c>
      <c r="AM344" s="26">
        <f t="shared" si="428"/>
        <v>0</v>
      </c>
      <c r="AN344" s="18" t="str">
        <f t="shared" si="393"/>
        <v>程长寿</v>
      </c>
      <c r="AO344" s="26">
        <f t="shared" si="447"/>
        <v>0</v>
      </c>
      <c r="AP344" s="18" t="str">
        <f t="shared" si="394"/>
        <v>王志强</v>
      </c>
      <c r="AQ344" s="26">
        <f t="shared" si="448"/>
        <v>0</v>
      </c>
      <c r="AR344" s="18" t="str">
        <f t="shared" si="395"/>
        <v>郑富全</v>
      </c>
      <c r="AS344" s="26">
        <f t="shared" si="449"/>
        <v>0</v>
      </c>
      <c r="AT344" s="18" t="str">
        <f t="shared" si="396"/>
        <v>卢祥</v>
      </c>
      <c r="AU344" s="26">
        <f t="shared" si="450"/>
        <v>0</v>
      </c>
      <c r="AV344" s="18" t="str">
        <f t="shared" si="397"/>
        <v>9</v>
      </c>
      <c r="AW344" s="18" t="str">
        <f t="shared" si="398"/>
        <v>张玉婷</v>
      </c>
      <c r="AX344" s="26">
        <f t="shared" si="429"/>
        <v>2.6999999999999997</v>
      </c>
      <c r="AY344" s="18" t="str">
        <f t="shared" si="399"/>
        <v>周军</v>
      </c>
      <c r="AZ344" s="26">
        <f t="shared" si="459"/>
        <v>0</v>
      </c>
      <c r="BA344" s="18" t="str">
        <f t="shared" si="400"/>
        <v>廖云虹</v>
      </c>
      <c r="BB344" s="26">
        <f t="shared" si="451"/>
        <v>0</v>
      </c>
      <c r="BC344" s="18" t="str">
        <f t="shared" si="401"/>
        <v>郑永朝</v>
      </c>
      <c r="BD344" s="26">
        <f t="shared" si="452"/>
        <v>0</v>
      </c>
      <c r="BE344" s="18" t="str">
        <f t="shared" si="402"/>
        <v>郑富全</v>
      </c>
      <c r="BF344" s="26">
        <f t="shared" si="453"/>
        <v>0</v>
      </c>
      <c r="BG344" s="18" t="str">
        <f t="shared" si="403"/>
        <v>卢祥</v>
      </c>
      <c r="BH344" s="26">
        <f t="shared" si="454"/>
        <v>0</v>
      </c>
      <c r="BI344" s="18">
        <f t="shared" si="404"/>
        <v>9</v>
      </c>
      <c r="BJ344" s="18" t="str">
        <f t="shared" si="405"/>
        <v>张玉婷</v>
      </c>
      <c r="BK344" s="26">
        <f t="shared" si="430"/>
        <v>2.6999999999999997</v>
      </c>
      <c r="BL344" s="18" t="str">
        <f t="shared" si="406"/>
        <v>黄金华</v>
      </c>
      <c r="BM344" s="26">
        <f t="shared" si="460"/>
        <v>0</v>
      </c>
      <c r="BN344" s="18" t="str">
        <f t="shared" si="407"/>
        <v>廖云虹</v>
      </c>
      <c r="BO344" s="26">
        <f t="shared" si="455"/>
        <v>0</v>
      </c>
      <c r="BP344" s="18" t="str">
        <f t="shared" si="408"/>
        <v>王玉强</v>
      </c>
      <c r="BQ344" s="26">
        <f t="shared" si="456"/>
        <v>0</v>
      </c>
      <c r="BR344" s="18" t="str">
        <f t="shared" si="409"/>
        <v>郑富全</v>
      </c>
      <c r="BS344" s="26">
        <f t="shared" si="457"/>
        <v>0</v>
      </c>
      <c r="BT344" s="18" t="str">
        <f t="shared" si="410"/>
        <v>卢祥</v>
      </c>
      <c r="BU344" s="26">
        <f t="shared" si="458"/>
        <v>0</v>
      </c>
      <c r="BV344" s="18">
        <f t="shared" si="411"/>
        <v>9</v>
      </c>
      <c r="BW344" s="18" t="str">
        <f t="shared" si="412"/>
        <v>张玉婷</v>
      </c>
      <c r="BX344" s="26">
        <f t="shared" si="431"/>
        <v>4.5</v>
      </c>
      <c r="BY344" s="18" t="str">
        <f t="shared" si="413"/>
        <v>黄金华</v>
      </c>
      <c r="BZ344" s="26">
        <f t="shared" si="432"/>
        <v>0</v>
      </c>
      <c r="CA344" s="18" t="str">
        <f t="shared" si="414"/>
        <v>廖云虹</v>
      </c>
      <c r="CB344" s="26">
        <f t="shared" si="433"/>
        <v>0</v>
      </c>
      <c r="CC344" s="18" t="str">
        <f t="shared" si="415"/>
        <v>高贵勇</v>
      </c>
      <c r="CD344" s="26">
        <f t="shared" si="434"/>
        <v>0</v>
      </c>
      <c r="CE344" s="18" t="str">
        <f t="shared" si="416"/>
        <v>刘厚江</v>
      </c>
      <c r="CF344" s="26">
        <f t="shared" si="435"/>
        <v>0</v>
      </c>
      <c r="CG344" s="18" t="str">
        <f t="shared" si="417"/>
        <v>卢祥</v>
      </c>
      <c r="CH344" s="26">
        <f t="shared" si="436"/>
        <v>0</v>
      </c>
      <c r="CI344" s="18">
        <f t="shared" si="418"/>
        <v>9</v>
      </c>
      <c r="CJ344" s="18" t="str">
        <f t="shared" si="419"/>
        <v>张玉婷</v>
      </c>
      <c r="CK344" s="26">
        <f t="shared" si="437"/>
        <v>4.5</v>
      </c>
      <c r="CL344" s="18" t="str">
        <f t="shared" si="420"/>
        <v>黄金华</v>
      </c>
      <c r="CM344" s="26">
        <f t="shared" si="438"/>
        <v>0</v>
      </c>
      <c r="CN344" s="18" t="str">
        <f t="shared" si="421"/>
        <v>廖云虹</v>
      </c>
      <c r="CO344" s="26">
        <f t="shared" si="439"/>
        <v>0</v>
      </c>
      <c r="CP344" s="18" t="str">
        <f t="shared" si="422"/>
        <v>高贵勇</v>
      </c>
      <c r="CQ344" s="26">
        <f t="shared" si="440"/>
        <v>0</v>
      </c>
      <c r="CR344" s="18" t="str">
        <f t="shared" si="423"/>
        <v>刘厚江</v>
      </c>
      <c r="CS344" s="26">
        <f t="shared" si="441"/>
        <v>0</v>
      </c>
      <c r="CT344" s="18" t="str">
        <f t="shared" si="424"/>
        <v>卢祥</v>
      </c>
      <c r="CU344" s="26">
        <f t="shared" si="442"/>
        <v>0</v>
      </c>
    </row>
    <row r="345" spans="1:99" s="2" customFormat="1" ht="15.75">
      <c r="A345" s="42" t="s">
        <v>1023</v>
      </c>
      <c r="B345" s="40" t="s">
        <v>518</v>
      </c>
      <c r="C345" s="59" t="s">
        <v>44</v>
      </c>
      <c r="D345" s="9" t="s">
        <v>8</v>
      </c>
      <c r="E345" s="8" t="str">
        <f t="shared" ref="E345:E408" si="461">IF((VLOOKUP(B345,basicdata,4,FALSE))=0,"",VLOOKUP(B345,basicdata,4,FALSE))</f>
        <v/>
      </c>
      <c r="F345" s="9" t="str">
        <f t="shared" ref="F345:F408" si="462">IF((VLOOKUP(B345,basicdata,5,FALSE))=0,"",VLOOKUP(B345,basicdata,5,FALSE))</f>
        <v/>
      </c>
      <c r="G345" s="10" t="str">
        <f t="shared" ref="G345:G408" si="463">IF((VLOOKUP(B345,basicdata,6,FALSE))=0,"",VLOOKUP(B345,basicdata,6,FALSE))</f>
        <v/>
      </c>
      <c r="H345" s="10">
        <f t="shared" ref="H345:H408" si="464">VLOOKUP(B345,basicdata,7,FALSE)</f>
        <v>97</v>
      </c>
      <c r="I345" s="10">
        <f t="shared" ref="I345:I408" si="465">VLOOKUP(B345,basicdata,8,FALSE)</f>
        <v>39</v>
      </c>
      <c r="J345" s="10">
        <f t="shared" ref="J345:J408" si="466">VLOOKUP(B345,basicdata,9,FALSE)</f>
        <v>49</v>
      </c>
      <c r="K345" s="16">
        <f t="shared" ref="K345:K408" si="467">VLOOKUP(B345,basicdata,10,FALSE)</f>
        <v>31</v>
      </c>
      <c r="L345" s="10">
        <f t="shared" ref="L345:L408" si="468">VLOOKUP(B345,basicdata,11,FALSE)</f>
        <v>44</v>
      </c>
      <c r="M345" s="10">
        <f t="shared" ref="M345:M408" si="469">VLOOKUP(B345,basicdata,12,FALSE)</f>
        <v>51.5</v>
      </c>
      <c r="N345" s="10">
        <f t="shared" ref="N345:N408" si="470">VLOOKUP(B345,basicdata,13,FALSE)</f>
        <v>312</v>
      </c>
      <c r="O345" s="17" t="str">
        <f t="shared" ref="O345:O408" si="471">IF((VLOOKUP(B345,basicdata,14,FALSE))=0,"",VLOOKUP(B345,basicdata,14,FALSE))</f>
        <v/>
      </c>
      <c r="P345" s="18">
        <f>IF($D345="理科",IF(AND($N345&gt;=分数线!$C$2,$H345&gt;=分数线!$D$2),36,IF($H345&gt;=分数线!$D$2,18,0)),IF($D345="文科",IF(AND($N345&gt;=分数线!$C$3,$H345&gt;=分数线!$D$3),36,IF($H345&gt;=分数线!$D$3,18,0))))</f>
        <v>0</v>
      </c>
      <c r="Q345" s="18">
        <f>IF($D345="理科",IF(AND($N345&gt;=分数线!$C$2,I345&gt;=分数线!$E$2),36,IF(I345&gt;=分数线!$E$2,18,0)),IF($D345="文科",IF(AND($N345&gt;=分数线!$C$3,I345&gt;=分数线!$E$3),36,IF(I345&gt;=分数线!$E$3,18,0))))</f>
        <v>0</v>
      </c>
      <c r="R345" s="18">
        <f>IF($D345="理科",IF(AND($N345&gt;=分数线!$C$2,J345&gt;=分数线!$F$2),36,IF(J345&gt;=分数线!$F$2,18,0)),IF($D345="文科",IF(AND($N345&gt;=分数线!$C$3,J345&gt;=分数线!$F$3),36,IF(J345&gt;=分数线!$F$3,18,0))))</f>
        <v>0</v>
      </c>
      <c r="S345" s="18">
        <f>IF($D345="理科",IF(AND($N345&gt;=分数线!$C$2,K345&gt;=分数线!$G$2),36,IF(K345&gt;=分数线!$G$2,18,0)),IF($D345="文科",IF(AND($N345&gt;=分数线!$C$3,K345&gt;=分数线!$G$3),36,IF(K345&gt;=分数线!$G$3,18,0))))</f>
        <v>0</v>
      </c>
      <c r="T345" s="18">
        <f>IF($D345="理科",IF(AND($N345&gt;=分数线!$C$2,L345&gt;=分数线!$H$2),36,IF(L345&gt;=分数线!$H$2,18,0)),IF($D345="文科",IF(AND($N345&gt;=分数线!$C$3,L345&gt;=分数线!$H$3),36,IF(L345&gt;=分数线!$H$3,18,0))))</f>
        <v>0</v>
      </c>
      <c r="U345" s="18">
        <f>IF($D345="理科",IF(AND($N345&gt;=分数线!$C$2,M345&gt;=分数线!$I$2),36,IF(M345&gt;=分数线!$I$2,18,0)),IF($D345="文科",IF(AND($N345&gt;=分数线!$C$3,M345&gt;=分数线!$I$3),36,IF(M345&gt;=分数线!$I$3,18,0))))</f>
        <v>0</v>
      </c>
      <c r="V345" s="18">
        <f t="shared" ref="V345:V408" si="472">VLOOKUP($B345,basicdata,19,FALSE)</f>
        <v>7</v>
      </c>
      <c r="W345" s="18" t="str">
        <f t="shared" ref="W345:W408" si="473">VLOOKUP($B345,basicdata,20,FALSE)</f>
        <v>何苗</v>
      </c>
      <c r="X345" s="26">
        <f t="shared" si="425"/>
        <v>0</v>
      </c>
      <c r="Y345" s="18" t="str">
        <f t="shared" ref="Y345:Y408" si="474">VLOOKUP($B345,basicdata,22,FALSE)</f>
        <v>杨周宇</v>
      </c>
      <c r="Z345" s="26">
        <f t="shared" si="426"/>
        <v>0</v>
      </c>
      <c r="AA345" s="18" t="str">
        <f t="shared" ref="AA345:AA408" si="475">VLOOKUP($B345,basicdata,24,FALSE)</f>
        <v>胡昌燕</v>
      </c>
      <c r="AB345" s="26">
        <f t="shared" si="443"/>
        <v>0</v>
      </c>
      <c r="AC345" s="18" t="e">
        <f t="shared" ref="AC345:AC408" si="476">VLOOKUP($B345,basicdata,26,FALSE)</f>
        <v>#N/A</v>
      </c>
      <c r="AD345" s="26">
        <f t="shared" si="444"/>
        <v>0</v>
      </c>
      <c r="AE345" s="18" t="e">
        <f t="shared" ref="AE345:AE408" si="477">VLOOKUP($B345,basicdata,28,FALSE)</f>
        <v>#N/A</v>
      </c>
      <c r="AF345" s="26">
        <f t="shared" si="445"/>
        <v>0</v>
      </c>
      <c r="AG345" s="18" t="e">
        <f t="shared" ref="AG345:AG408" si="478">VLOOKUP($B345,basicdata,30,FALSE)</f>
        <v>#N/A</v>
      </c>
      <c r="AH345" s="26">
        <f t="shared" si="446"/>
        <v>0</v>
      </c>
      <c r="AI345" s="18" t="e">
        <f t="shared" ref="AI345:AI408" si="479">VLOOKUP($B345,basicdata,32,FALSE)</f>
        <v>#N/A</v>
      </c>
      <c r="AJ345" s="18" t="e">
        <f t="shared" ref="AJ345:AJ408" si="480">VLOOKUP($B345,basicdata,33,FALSE)</f>
        <v>#N/A</v>
      </c>
      <c r="AK345" s="26">
        <f t="shared" si="427"/>
        <v>0</v>
      </c>
      <c r="AL345" s="18" t="e">
        <f t="shared" ref="AL345:AL408" si="481">VLOOKUP($B345,basicdata,35,FALSE)</f>
        <v>#N/A</v>
      </c>
      <c r="AM345" s="26">
        <f t="shared" si="428"/>
        <v>0</v>
      </c>
      <c r="AN345" s="18" t="e">
        <f t="shared" ref="AN345:AN408" si="482">VLOOKUP($B345,basicdata,37,FALSE)</f>
        <v>#N/A</v>
      </c>
      <c r="AO345" s="26">
        <f t="shared" si="447"/>
        <v>0</v>
      </c>
      <c r="AP345" s="18" t="e">
        <f t="shared" ref="AP345:AP408" si="483">VLOOKUP($B345,basicdata,39,FALSE)</f>
        <v>#N/A</v>
      </c>
      <c r="AQ345" s="26">
        <f t="shared" si="448"/>
        <v>0</v>
      </c>
      <c r="AR345" s="18" t="e">
        <f t="shared" ref="AR345:AR408" si="484">VLOOKUP($B345,basicdata,41,FALSE)</f>
        <v>#N/A</v>
      </c>
      <c r="AS345" s="26">
        <f t="shared" si="449"/>
        <v>0</v>
      </c>
      <c r="AT345" s="18" t="e">
        <f t="shared" ref="AT345:AT408" si="485">VLOOKUP($B345,basicdata,43,FALSE)</f>
        <v>#N/A</v>
      </c>
      <c r="AU345" s="26">
        <f t="shared" si="450"/>
        <v>0</v>
      </c>
      <c r="AV345" s="18" t="str">
        <f t="shared" ref="AV345:AV408" si="486">VLOOKUP($B345,basicdata,45,FALSE)</f>
        <v>7</v>
      </c>
      <c r="AW345" s="18" t="str">
        <f t="shared" ref="AW345:AW408" si="487">VLOOKUP($B345,basicdata,46,FALSE)</f>
        <v>何光红</v>
      </c>
      <c r="AX345" s="26">
        <f t="shared" si="429"/>
        <v>0</v>
      </c>
      <c r="AY345" s="18" t="str">
        <f t="shared" ref="AY345:AY408" si="488">VLOOKUP($B345,basicdata,48,FALSE)</f>
        <v>徐万雄</v>
      </c>
      <c r="AZ345" s="26">
        <f t="shared" si="459"/>
        <v>0</v>
      </c>
      <c r="BA345" s="18" t="str">
        <f t="shared" ref="BA345:BA408" si="489">VLOOKUP($B345,basicdata,50,FALSE)</f>
        <v>胡昌燕</v>
      </c>
      <c r="BB345" s="26">
        <f t="shared" si="451"/>
        <v>0</v>
      </c>
      <c r="BC345" s="18" t="str">
        <f t="shared" ref="BC345:BC408" si="490">VLOOKUP($B345,basicdata,52,FALSE)</f>
        <v>兰阿布</v>
      </c>
      <c r="BD345" s="26">
        <f t="shared" si="452"/>
        <v>0</v>
      </c>
      <c r="BE345" s="18" t="str">
        <f t="shared" ref="BE345:BE408" si="491">VLOOKUP($B345,basicdata,54,FALSE)</f>
        <v>刘跃军</v>
      </c>
      <c r="BF345" s="26">
        <f t="shared" si="453"/>
        <v>0</v>
      </c>
      <c r="BG345" s="18" t="str">
        <f t="shared" ref="BG345:BG408" si="492">VLOOKUP($B345,basicdata,56,FALSE)</f>
        <v>杨建</v>
      </c>
      <c r="BH345" s="26">
        <f t="shared" si="454"/>
        <v>0</v>
      </c>
      <c r="BI345" s="18">
        <f t="shared" ref="BI345:BI408" si="493">VLOOKUP($B345,basicdata,58,FALSE)</f>
        <v>7</v>
      </c>
      <c r="BJ345" s="18" t="str">
        <f t="shared" ref="BJ345:BJ408" si="494">VLOOKUP($B345,basicdata,59,FALSE)</f>
        <v>何光红</v>
      </c>
      <c r="BK345" s="26">
        <f t="shared" si="430"/>
        <v>0</v>
      </c>
      <c r="BL345" s="18" t="str">
        <f t="shared" ref="BL345:BL408" si="495">VLOOKUP($B345,basicdata,61,FALSE)</f>
        <v>徐万雄</v>
      </c>
      <c r="BM345" s="26">
        <f t="shared" si="460"/>
        <v>0</v>
      </c>
      <c r="BN345" s="18" t="str">
        <f t="shared" ref="BN345:BN408" si="496">VLOOKUP($B345,basicdata,63,FALSE)</f>
        <v>胡昌燕</v>
      </c>
      <c r="BO345" s="26">
        <f t="shared" si="455"/>
        <v>0</v>
      </c>
      <c r="BP345" s="18" t="str">
        <f t="shared" ref="BP345:BP408" si="497">VLOOKUP($B345,basicdata,65,FALSE)</f>
        <v>兰阿布</v>
      </c>
      <c r="BQ345" s="26">
        <f t="shared" si="456"/>
        <v>0</v>
      </c>
      <c r="BR345" s="18" t="str">
        <f t="shared" ref="BR345:BR408" si="498">VLOOKUP($B345,basicdata,67,FALSE)</f>
        <v>刘跃军</v>
      </c>
      <c r="BS345" s="26">
        <f t="shared" si="457"/>
        <v>0</v>
      </c>
      <c r="BT345" s="18" t="str">
        <f t="shared" ref="BT345:BT408" si="499">VLOOKUP($B345,basicdata,69,FALSE)</f>
        <v>杨建</v>
      </c>
      <c r="BU345" s="26">
        <f t="shared" si="458"/>
        <v>0</v>
      </c>
      <c r="BV345" s="18">
        <f t="shared" ref="BV345:BV408" si="500">VLOOKUP($B345,basicdata,71,FALSE)</f>
        <v>7</v>
      </c>
      <c r="BW345" s="18" t="str">
        <f t="shared" ref="BW345:BW408" si="501">VLOOKUP($B345,basicdata,72,FALSE)</f>
        <v>何光红</v>
      </c>
      <c r="BX345" s="26">
        <f t="shared" si="431"/>
        <v>0</v>
      </c>
      <c r="BY345" s="18" t="str">
        <f t="shared" ref="BY345:BY408" si="502">VLOOKUP($B345,basicdata,74,FALSE)</f>
        <v>潘勇</v>
      </c>
      <c r="BZ345" s="26">
        <f t="shared" si="432"/>
        <v>0</v>
      </c>
      <c r="CA345" s="18" t="str">
        <f t="shared" ref="CA345:CA408" si="503">VLOOKUP($B345,basicdata,76,FALSE)</f>
        <v>胡昌燕</v>
      </c>
      <c r="CB345" s="26">
        <f t="shared" si="433"/>
        <v>0</v>
      </c>
      <c r="CC345" s="18" t="str">
        <f t="shared" ref="CC345:CC408" si="504">VLOOKUP($B345,basicdata,78,FALSE)</f>
        <v>兰阿布</v>
      </c>
      <c r="CD345" s="26">
        <f t="shared" si="434"/>
        <v>0</v>
      </c>
      <c r="CE345" s="18" t="str">
        <f t="shared" ref="CE345:CE408" si="505">VLOOKUP($B345,basicdata,80,FALSE)</f>
        <v>刘厚江</v>
      </c>
      <c r="CF345" s="26">
        <f t="shared" si="435"/>
        <v>0</v>
      </c>
      <c r="CG345" s="18" t="str">
        <f t="shared" ref="CG345:CG408" si="506">VLOOKUP($B345,basicdata,82,FALSE)</f>
        <v>杨建</v>
      </c>
      <c r="CH345" s="26">
        <f t="shared" si="436"/>
        <v>0</v>
      </c>
      <c r="CI345" s="18">
        <f t="shared" ref="CI345:CI408" si="507">VLOOKUP($B345,basicdata,84,FALSE)</f>
        <v>7</v>
      </c>
      <c r="CJ345" s="18" t="str">
        <f t="shared" ref="CJ345:CJ408" si="508">VLOOKUP($B345,basicdata,85,FALSE)</f>
        <v>何光红</v>
      </c>
      <c r="CK345" s="26">
        <f t="shared" si="437"/>
        <v>0</v>
      </c>
      <c r="CL345" s="18" t="str">
        <f t="shared" ref="CL345:CL408" si="509">VLOOKUP($B345,basicdata,87,FALSE)</f>
        <v>潘勇</v>
      </c>
      <c r="CM345" s="26">
        <f t="shared" si="438"/>
        <v>0</v>
      </c>
      <c r="CN345" s="18" t="str">
        <f t="shared" ref="CN345:CN408" si="510">VLOOKUP($B345,basicdata,89,FALSE)</f>
        <v>胡昌燕</v>
      </c>
      <c r="CO345" s="26">
        <f t="shared" si="439"/>
        <v>0</v>
      </c>
      <c r="CP345" s="18" t="str">
        <f t="shared" ref="CP345:CP408" si="511">VLOOKUP($B345,basicdata,91,FALSE)</f>
        <v>兰阿布</v>
      </c>
      <c r="CQ345" s="26">
        <f t="shared" si="440"/>
        <v>0</v>
      </c>
      <c r="CR345" s="18" t="str">
        <f t="shared" ref="CR345:CR408" si="512">VLOOKUP($B345,basicdata,93,FALSE)</f>
        <v>刘厚江</v>
      </c>
      <c r="CS345" s="26">
        <f t="shared" si="441"/>
        <v>0</v>
      </c>
      <c r="CT345" s="18" t="str">
        <f t="shared" ref="CT345:CT408" si="513">VLOOKUP($B345,basicdata,95,FALSE)</f>
        <v>杨建</v>
      </c>
      <c r="CU345" s="26">
        <f t="shared" si="442"/>
        <v>0</v>
      </c>
    </row>
    <row r="346" spans="1:99" s="2" customFormat="1" ht="15.75">
      <c r="A346" s="42" t="s">
        <v>1057</v>
      </c>
      <c r="B346" s="40" t="s">
        <v>519</v>
      </c>
      <c r="C346" s="59" t="s">
        <v>44</v>
      </c>
      <c r="D346" s="9" t="s">
        <v>8</v>
      </c>
      <c r="E346" s="8" t="str">
        <f t="shared" si="461"/>
        <v/>
      </c>
      <c r="F346" s="9" t="str">
        <f t="shared" si="462"/>
        <v/>
      </c>
      <c r="G346" s="10" t="str">
        <f t="shared" si="463"/>
        <v/>
      </c>
      <c r="H346" s="10">
        <f t="shared" si="464"/>
        <v>96</v>
      </c>
      <c r="I346" s="10">
        <f t="shared" si="465"/>
        <v>55</v>
      </c>
      <c r="J346" s="10">
        <f t="shared" si="466"/>
        <v>42</v>
      </c>
      <c r="K346" s="16">
        <f t="shared" si="467"/>
        <v>24.5</v>
      </c>
      <c r="L346" s="10">
        <f t="shared" si="468"/>
        <v>41</v>
      </c>
      <c r="M346" s="10">
        <f t="shared" si="469"/>
        <v>52</v>
      </c>
      <c r="N346" s="10">
        <f t="shared" si="470"/>
        <v>311</v>
      </c>
      <c r="O346" s="17" t="str">
        <f t="shared" si="471"/>
        <v/>
      </c>
      <c r="P346" s="18">
        <f>IF($D346="理科",IF(AND($N346&gt;=分数线!$C$2,$H346&gt;=分数线!$D$2),36,IF($H346&gt;=分数线!$D$2,18,0)),IF($D346="文科",IF(AND($N346&gt;=分数线!$C$3,$H346&gt;=分数线!$D$3),36,IF($H346&gt;=分数线!$D$3,18,0))))</f>
        <v>0</v>
      </c>
      <c r="Q346" s="18">
        <f>IF($D346="理科",IF(AND($N346&gt;=分数线!$C$2,I346&gt;=分数线!$E$2),36,IF(I346&gt;=分数线!$E$2,18,0)),IF($D346="文科",IF(AND($N346&gt;=分数线!$C$3,I346&gt;=分数线!$E$3),36,IF(I346&gt;=分数线!$E$3,18,0))))</f>
        <v>0</v>
      </c>
      <c r="R346" s="18">
        <f>IF($D346="理科",IF(AND($N346&gt;=分数线!$C$2,J346&gt;=分数线!$F$2),36,IF(J346&gt;=分数线!$F$2,18,0)),IF($D346="文科",IF(AND($N346&gt;=分数线!$C$3,J346&gt;=分数线!$F$3),36,IF(J346&gt;=分数线!$F$3,18,0))))</f>
        <v>0</v>
      </c>
      <c r="S346" s="18">
        <f>IF($D346="理科",IF(AND($N346&gt;=分数线!$C$2,K346&gt;=分数线!$G$2),36,IF(K346&gt;=分数线!$G$2,18,0)),IF($D346="文科",IF(AND($N346&gt;=分数线!$C$3,K346&gt;=分数线!$G$3),36,IF(K346&gt;=分数线!$G$3,18,0))))</f>
        <v>0</v>
      </c>
      <c r="T346" s="18">
        <f>IF($D346="理科",IF(AND($N346&gt;=分数线!$C$2,L346&gt;=分数线!$H$2),36,IF(L346&gt;=分数线!$H$2,18,0)),IF($D346="文科",IF(AND($N346&gt;=分数线!$C$3,L346&gt;=分数线!$H$3),36,IF(L346&gt;=分数线!$H$3,18,0))))</f>
        <v>0</v>
      </c>
      <c r="U346" s="18">
        <f>IF($D346="理科",IF(AND($N346&gt;=分数线!$C$2,M346&gt;=分数线!$I$2),36,IF(M346&gt;=分数线!$I$2,18,0)),IF($D346="文科",IF(AND($N346&gt;=分数线!$C$3,M346&gt;=分数线!$I$3),36,IF(M346&gt;=分数线!$I$3,18,0))))</f>
        <v>0</v>
      </c>
      <c r="V346" s="18">
        <f t="shared" si="472"/>
        <v>7</v>
      </c>
      <c r="W346" s="18" t="str">
        <f t="shared" si="473"/>
        <v>何苗</v>
      </c>
      <c r="X346" s="26">
        <f t="shared" ref="X346:X409" si="514">IF(C346="应届",P346*0.1,IF(C346="往届","","NULL"))</f>
        <v>0</v>
      </c>
      <c r="Y346" s="18" t="str">
        <f t="shared" si="474"/>
        <v>杨周宇</v>
      </c>
      <c r="Z346" s="26">
        <f t="shared" ref="Z346:Z409" si="515">IF($C346="应届",$Q346*0.1,IF($C346="往届","","NULL"))</f>
        <v>0</v>
      </c>
      <c r="AA346" s="18" t="str">
        <f t="shared" si="475"/>
        <v>胡昌燕</v>
      </c>
      <c r="AB346" s="26">
        <f t="shared" si="443"/>
        <v>0</v>
      </c>
      <c r="AC346" s="18" t="e">
        <f t="shared" si="476"/>
        <v>#N/A</v>
      </c>
      <c r="AD346" s="26">
        <f t="shared" si="444"/>
        <v>0</v>
      </c>
      <c r="AE346" s="18" t="e">
        <f t="shared" si="477"/>
        <v>#N/A</v>
      </c>
      <c r="AF346" s="26">
        <f t="shared" si="445"/>
        <v>0</v>
      </c>
      <c r="AG346" s="18" t="e">
        <f t="shared" si="478"/>
        <v>#N/A</v>
      </c>
      <c r="AH346" s="26">
        <f t="shared" si="446"/>
        <v>0</v>
      </c>
      <c r="AI346" s="18" t="e">
        <f t="shared" si="479"/>
        <v>#N/A</v>
      </c>
      <c r="AJ346" s="18" t="e">
        <f t="shared" si="480"/>
        <v>#N/A</v>
      </c>
      <c r="AK346" s="26">
        <f t="shared" ref="AK346:AK409" si="516">IF($C346="应届",$P346*0.1,IF($C346="往届","","NULL"))</f>
        <v>0</v>
      </c>
      <c r="AL346" s="18" t="e">
        <f t="shared" si="481"/>
        <v>#N/A</v>
      </c>
      <c r="AM346" s="26">
        <f t="shared" ref="AM346:AM409" si="517">IF($C346="应届",$Q346*0.1,IF($C346="往届","","NULL"))</f>
        <v>0</v>
      </c>
      <c r="AN346" s="18" t="e">
        <f t="shared" si="482"/>
        <v>#N/A</v>
      </c>
      <c r="AO346" s="26">
        <f t="shared" si="447"/>
        <v>0</v>
      </c>
      <c r="AP346" s="18" t="e">
        <f t="shared" si="483"/>
        <v>#N/A</v>
      </c>
      <c r="AQ346" s="26">
        <f t="shared" si="448"/>
        <v>0</v>
      </c>
      <c r="AR346" s="18" t="e">
        <f t="shared" si="484"/>
        <v>#N/A</v>
      </c>
      <c r="AS346" s="26">
        <f t="shared" si="449"/>
        <v>0</v>
      </c>
      <c r="AT346" s="18" t="e">
        <f t="shared" si="485"/>
        <v>#N/A</v>
      </c>
      <c r="AU346" s="26">
        <f t="shared" si="450"/>
        <v>0</v>
      </c>
      <c r="AV346" s="18" t="e">
        <f t="shared" si="486"/>
        <v>#N/A</v>
      </c>
      <c r="AW346" s="18" t="e">
        <f t="shared" si="487"/>
        <v>#N/A</v>
      </c>
      <c r="AX346" s="26">
        <f t="shared" ref="AX346:AX409" si="518">IF($C346="应届",$P346*0.15,IF($C346="往届","","NULL"))</f>
        <v>0</v>
      </c>
      <c r="AY346" s="18" t="e">
        <f t="shared" si="488"/>
        <v>#N/A</v>
      </c>
      <c r="AZ346" s="26">
        <f t="shared" si="459"/>
        <v>0</v>
      </c>
      <c r="BA346" s="18" t="e">
        <f t="shared" si="489"/>
        <v>#N/A</v>
      </c>
      <c r="BB346" s="26">
        <f t="shared" si="451"/>
        <v>0</v>
      </c>
      <c r="BC346" s="18" t="e">
        <f t="shared" si="490"/>
        <v>#N/A</v>
      </c>
      <c r="BD346" s="26">
        <f t="shared" si="452"/>
        <v>0</v>
      </c>
      <c r="BE346" s="18" t="e">
        <f t="shared" si="491"/>
        <v>#N/A</v>
      </c>
      <c r="BF346" s="26">
        <f t="shared" si="453"/>
        <v>0</v>
      </c>
      <c r="BG346" s="18" t="e">
        <f t="shared" si="492"/>
        <v>#N/A</v>
      </c>
      <c r="BH346" s="26">
        <f t="shared" si="454"/>
        <v>0</v>
      </c>
      <c r="BI346" s="18" t="e">
        <f t="shared" si="493"/>
        <v>#N/A</v>
      </c>
      <c r="BJ346" s="18" t="e">
        <f t="shared" si="494"/>
        <v>#N/A</v>
      </c>
      <c r="BK346" s="26">
        <f t="shared" ref="BK346:BK409" si="519">IF($C346="应届",$P346*0.15,IF($C346="往届","","NULL"))</f>
        <v>0</v>
      </c>
      <c r="BL346" s="18" t="e">
        <f t="shared" si="495"/>
        <v>#N/A</v>
      </c>
      <c r="BM346" s="26">
        <f t="shared" si="460"/>
        <v>0</v>
      </c>
      <c r="BN346" s="18" t="e">
        <f t="shared" si="496"/>
        <v>#N/A</v>
      </c>
      <c r="BO346" s="26">
        <f t="shared" si="455"/>
        <v>0</v>
      </c>
      <c r="BP346" s="18" t="e">
        <f t="shared" si="497"/>
        <v>#N/A</v>
      </c>
      <c r="BQ346" s="26">
        <f t="shared" si="456"/>
        <v>0</v>
      </c>
      <c r="BR346" s="18" t="e">
        <f t="shared" si="498"/>
        <v>#N/A</v>
      </c>
      <c r="BS346" s="26">
        <f t="shared" si="457"/>
        <v>0</v>
      </c>
      <c r="BT346" s="18" t="e">
        <f t="shared" si="499"/>
        <v>#N/A</v>
      </c>
      <c r="BU346" s="26">
        <f t="shared" si="458"/>
        <v>0</v>
      </c>
      <c r="BV346" s="18">
        <f t="shared" si="500"/>
        <v>7</v>
      </c>
      <c r="BW346" s="18" t="str">
        <f t="shared" si="501"/>
        <v>何光红</v>
      </c>
      <c r="BX346" s="26">
        <f t="shared" ref="BX346:BX409" si="520">IF($C346="应届",$P346*0.25,IF($C346="往届",$P346*0.5,"NULL"))</f>
        <v>0</v>
      </c>
      <c r="BY346" s="18" t="str">
        <f t="shared" si="502"/>
        <v>潘勇</v>
      </c>
      <c r="BZ346" s="26">
        <f t="shared" ref="BZ346:BZ409" si="521">IF($C346="应届",$Q346*0.25,IF($C346="往届",$Q346*0.5,"NULL"))</f>
        <v>0</v>
      </c>
      <c r="CA346" s="18" t="str">
        <f t="shared" si="503"/>
        <v>胡昌燕</v>
      </c>
      <c r="CB346" s="26">
        <f t="shared" ref="CB346:CB409" si="522">IF($C346="应届",$R346*0.25,IF($C346="往届",$R346*0.5,"NULL"))</f>
        <v>0</v>
      </c>
      <c r="CC346" s="18" t="str">
        <f t="shared" si="504"/>
        <v>兰阿布</v>
      </c>
      <c r="CD346" s="26">
        <f t="shared" ref="CD346:CD409" si="523">IF($C346="应届",$S346*0.25,IF($C346="往届",$S346*0.5,"NULL"))</f>
        <v>0</v>
      </c>
      <c r="CE346" s="18" t="str">
        <f t="shared" si="505"/>
        <v>刘厚江</v>
      </c>
      <c r="CF346" s="26">
        <f t="shared" ref="CF346:CF409" si="524">IF($C346="应届",$T346*0.25,IF($C346="往届",$T346*0.5,"NULL"))</f>
        <v>0</v>
      </c>
      <c r="CG346" s="18" t="str">
        <f t="shared" si="506"/>
        <v>杨建</v>
      </c>
      <c r="CH346" s="26">
        <f t="shared" ref="CH346:CH409" si="525">IF($C346="应届",$U346*0.25,IF($C346="往届",$U346*0.5,"NULL"))</f>
        <v>0</v>
      </c>
      <c r="CI346" s="18">
        <f t="shared" si="507"/>
        <v>7</v>
      </c>
      <c r="CJ346" s="18" t="str">
        <f t="shared" si="508"/>
        <v>何光红</v>
      </c>
      <c r="CK346" s="26">
        <f t="shared" ref="CK346:CK409" si="526">IF($C346="应届",$P346*0.25,IF($C346="往届",$P346*0.5,"NULL"))</f>
        <v>0</v>
      </c>
      <c r="CL346" s="18" t="str">
        <f t="shared" si="509"/>
        <v>潘勇</v>
      </c>
      <c r="CM346" s="26">
        <f t="shared" ref="CM346:CM409" si="527">IF($C346="应届",$Q346*0.25,IF($C346="往届",$Q346*0.5,"NULL"))</f>
        <v>0</v>
      </c>
      <c r="CN346" s="18" t="str">
        <f t="shared" si="510"/>
        <v>胡昌燕</v>
      </c>
      <c r="CO346" s="26">
        <f t="shared" ref="CO346:CO409" si="528">IF($C346="应届",$R346*0.25,IF($C346="往届",$R346*0.5,"NULL"))</f>
        <v>0</v>
      </c>
      <c r="CP346" s="18" t="str">
        <f t="shared" si="511"/>
        <v>兰阿布</v>
      </c>
      <c r="CQ346" s="26">
        <f t="shared" ref="CQ346:CQ409" si="529">IF($C346="应届",$S346*0.25,IF($C346="往届",$S346*0.5,"NULL"))</f>
        <v>0</v>
      </c>
      <c r="CR346" s="18" t="str">
        <f t="shared" si="512"/>
        <v>刘厚江</v>
      </c>
      <c r="CS346" s="26">
        <f t="shared" ref="CS346:CS409" si="530">IF($C346="应届",$T346*0.25,IF($C346="往届",$T346*0.5,"NULL"))</f>
        <v>0</v>
      </c>
      <c r="CT346" s="18" t="str">
        <f t="shared" si="513"/>
        <v>杨建</v>
      </c>
      <c r="CU346" s="26">
        <f t="shared" ref="CU346:CU409" si="531">IF($C346="应届",$U346*0.25,IF($C346="往届",$U346*0.5,"NULL"))</f>
        <v>0</v>
      </c>
    </row>
    <row r="347" spans="1:99" s="2" customFormat="1" ht="15.75">
      <c r="A347" s="42" t="s">
        <v>1058</v>
      </c>
      <c r="B347" s="40" t="s">
        <v>520</v>
      </c>
      <c r="C347" s="59" t="s">
        <v>44</v>
      </c>
      <c r="D347" s="9" t="s">
        <v>8</v>
      </c>
      <c r="E347" s="8" t="str">
        <f t="shared" si="461"/>
        <v/>
      </c>
      <c r="F347" s="9" t="str">
        <f t="shared" si="462"/>
        <v/>
      </c>
      <c r="G347" s="10" t="str">
        <f t="shared" si="463"/>
        <v/>
      </c>
      <c r="H347" s="10">
        <f t="shared" si="464"/>
        <v>85</v>
      </c>
      <c r="I347" s="10">
        <f t="shared" si="465"/>
        <v>57</v>
      </c>
      <c r="J347" s="10">
        <f t="shared" si="466"/>
        <v>49</v>
      </c>
      <c r="K347" s="16">
        <f t="shared" si="467"/>
        <v>23</v>
      </c>
      <c r="L347" s="10">
        <f t="shared" si="468"/>
        <v>46.5</v>
      </c>
      <c r="M347" s="10">
        <f t="shared" si="469"/>
        <v>49.5</v>
      </c>
      <c r="N347" s="10">
        <f t="shared" si="470"/>
        <v>310</v>
      </c>
      <c r="O347" s="17" t="str">
        <f t="shared" si="471"/>
        <v/>
      </c>
      <c r="P347" s="18">
        <f>IF($D347="理科",IF(AND($N347&gt;=分数线!$C$2,$H347&gt;=分数线!$D$2),36,IF($H347&gt;=分数线!$D$2,18,0)),IF($D347="文科",IF(AND($N347&gt;=分数线!$C$3,$H347&gt;=分数线!$D$3),36,IF($H347&gt;=分数线!$D$3,18,0))))</f>
        <v>0</v>
      </c>
      <c r="Q347" s="18">
        <f>IF($D347="理科",IF(AND($N347&gt;=分数线!$C$2,I347&gt;=分数线!$E$2),36,IF(I347&gt;=分数线!$E$2,18,0)),IF($D347="文科",IF(AND($N347&gt;=分数线!$C$3,I347&gt;=分数线!$E$3),36,IF(I347&gt;=分数线!$E$3,18,0))))</f>
        <v>0</v>
      </c>
      <c r="R347" s="18">
        <f>IF($D347="理科",IF(AND($N347&gt;=分数线!$C$2,J347&gt;=分数线!$F$2),36,IF(J347&gt;=分数线!$F$2,18,0)),IF($D347="文科",IF(AND($N347&gt;=分数线!$C$3,J347&gt;=分数线!$F$3),36,IF(J347&gt;=分数线!$F$3,18,0))))</f>
        <v>0</v>
      </c>
      <c r="S347" s="18">
        <f>IF($D347="理科",IF(AND($N347&gt;=分数线!$C$2,K347&gt;=分数线!$G$2),36,IF(K347&gt;=分数线!$G$2,18,0)),IF($D347="文科",IF(AND($N347&gt;=分数线!$C$3,K347&gt;=分数线!$G$3),36,IF(K347&gt;=分数线!$G$3,18,0))))</f>
        <v>0</v>
      </c>
      <c r="T347" s="18">
        <f>IF($D347="理科",IF(AND($N347&gt;=分数线!$C$2,L347&gt;=分数线!$H$2),36,IF(L347&gt;=分数线!$H$2,18,0)),IF($D347="文科",IF(AND($N347&gt;=分数线!$C$3,L347&gt;=分数线!$H$3),36,IF(L347&gt;=分数线!$H$3,18,0))))</f>
        <v>0</v>
      </c>
      <c r="U347" s="18">
        <f>IF($D347="理科",IF(AND($N347&gt;=分数线!$C$2,M347&gt;=分数线!$I$2),36,IF(M347&gt;=分数线!$I$2,18,0)),IF($D347="文科",IF(AND($N347&gt;=分数线!$C$3,M347&gt;=分数线!$I$3),36,IF(M347&gt;=分数线!$I$3,18,0))))</f>
        <v>0</v>
      </c>
      <c r="V347" s="18">
        <f t="shared" si="472"/>
        <v>9</v>
      </c>
      <c r="W347" s="18" t="str">
        <f t="shared" si="473"/>
        <v>张玉婷</v>
      </c>
      <c r="X347" s="26">
        <f t="shared" si="514"/>
        <v>0</v>
      </c>
      <c r="Y347" s="18" t="str">
        <f t="shared" si="474"/>
        <v>周军</v>
      </c>
      <c r="Z347" s="26">
        <f t="shared" si="515"/>
        <v>0</v>
      </c>
      <c r="AA347" s="18" t="str">
        <f t="shared" si="475"/>
        <v>程长寿</v>
      </c>
      <c r="AB347" s="26">
        <f t="shared" si="443"/>
        <v>0</v>
      </c>
      <c r="AC347" s="18" t="str">
        <f t="shared" si="476"/>
        <v>王志强</v>
      </c>
      <c r="AD347" s="26">
        <f t="shared" si="444"/>
        <v>0</v>
      </c>
      <c r="AE347" s="18" t="str">
        <f t="shared" si="477"/>
        <v>郑富全</v>
      </c>
      <c r="AF347" s="26">
        <f t="shared" si="445"/>
        <v>0</v>
      </c>
      <c r="AG347" s="18" t="str">
        <f t="shared" si="478"/>
        <v>卢祥</v>
      </c>
      <c r="AH347" s="26">
        <f t="shared" si="446"/>
        <v>0</v>
      </c>
      <c r="AI347" s="18" t="str">
        <f t="shared" si="479"/>
        <v>9</v>
      </c>
      <c r="AJ347" s="18" t="str">
        <f t="shared" si="480"/>
        <v>张玉婷</v>
      </c>
      <c r="AK347" s="26">
        <f t="shared" si="516"/>
        <v>0</v>
      </c>
      <c r="AL347" s="18" t="str">
        <f t="shared" si="481"/>
        <v>周军</v>
      </c>
      <c r="AM347" s="26">
        <f t="shared" si="517"/>
        <v>0</v>
      </c>
      <c r="AN347" s="18" t="str">
        <f t="shared" si="482"/>
        <v>程长寿</v>
      </c>
      <c r="AO347" s="26">
        <f t="shared" si="447"/>
        <v>0</v>
      </c>
      <c r="AP347" s="18" t="str">
        <f t="shared" si="483"/>
        <v>王志强</v>
      </c>
      <c r="AQ347" s="26">
        <f t="shared" si="448"/>
        <v>0</v>
      </c>
      <c r="AR347" s="18" t="str">
        <f t="shared" si="484"/>
        <v>郑富全</v>
      </c>
      <c r="AS347" s="26">
        <f t="shared" si="449"/>
        <v>0</v>
      </c>
      <c r="AT347" s="18" t="str">
        <f t="shared" si="485"/>
        <v>卢祥</v>
      </c>
      <c r="AU347" s="26">
        <f t="shared" si="450"/>
        <v>0</v>
      </c>
      <c r="AV347" s="18" t="str">
        <f t="shared" si="486"/>
        <v>9</v>
      </c>
      <c r="AW347" s="18" t="str">
        <f t="shared" si="487"/>
        <v>张玉婷</v>
      </c>
      <c r="AX347" s="26">
        <f t="shared" si="518"/>
        <v>0</v>
      </c>
      <c r="AY347" s="18" t="str">
        <f t="shared" si="488"/>
        <v>周军</v>
      </c>
      <c r="AZ347" s="26">
        <f t="shared" si="459"/>
        <v>0</v>
      </c>
      <c r="BA347" s="18" t="str">
        <f t="shared" si="489"/>
        <v>廖云虹</v>
      </c>
      <c r="BB347" s="26">
        <f t="shared" si="451"/>
        <v>0</v>
      </c>
      <c r="BC347" s="18" t="str">
        <f t="shared" si="490"/>
        <v>郑永朝</v>
      </c>
      <c r="BD347" s="26">
        <f t="shared" si="452"/>
        <v>0</v>
      </c>
      <c r="BE347" s="18" t="str">
        <f t="shared" si="491"/>
        <v>郑富全</v>
      </c>
      <c r="BF347" s="26">
        <f t="shared" si="453"/>
        <v>0</v>
      </c>
      <c r="BG347" s="18" t="str">
        <f t="shared" si="492"/>
        <v>卢祥</v>
      </c>
      <c r="BH347" s="26">
        <f t="shared" si="454"/>
        <v>0</v>
      </c>
      <c r="BI347" s="18">
        <f t="shared" si="493"/>
        <v>9</v>
      </c>
      <c r="BJ347" s="18" t="str">
        <f t="shared" si="494"/>
        <v>张玉婷</v>
      </c>
      <c r="BK347" s="26">
        <f t="shared" si="519"/>
        <v>0</v>
      </c>
      <c r="BL347" s="18" t="str">
        <f t="shared" si="495"/>
        <v>黄金华</v>
      </c>
      <c r="BM347" s="26">
        <f t="shared" si="460"/>
        <v>0</v>
      </c>
      <c r="BN347" s="18" t="str">
        <f t="shared" si="496"/>
        <v>廖云虹</v>
      </c>
      <c r="BO347" s="26">
        <f t="shared" si="455"/>
        <v>0</v>
      </c>
      <c r="BP347" s="18" t="str">
        <f t="shared" si="497"/>
        <v>王玉强</v>
      </c>
      <c r="BQ347" s="26">
        <f t="shared" si="456"/>
        <v>0</v>
      </c>
      <c r="BR347" s="18" t="str">
        <f t="shared" si="498"/>
        <v>郑富全</v>
      </c>
      <c r="BS347" s="26">
        <f t="shared" si="457"/>
        <v>0</v>
      </c>
      <c r="BT347" s="18" t="str">
        <f t="shared" si="499"/>
        <v>卢祥</v>
      </c>
      <c r="BU347" s="26">
        <f t="shared" si="458"/>
        <v>0</v>
      </c>
      <c r="BV347" s="18">
        <f t="shared" si="500"/>
        <v>9</v>
      </c>
      <c r="BW347" s="18" t="str">
        <f t="shared" si="501"/>
        <v>张玉婷</v>
      </c>
      <c r="BX347" s="26">
        <f t="shared" si="520"/>
        <v>0</v>
      </c>
      <c r="BY347" s="18" t="str">
        <f t="shared" si="502"/>
        <v>黄金华</v>
      </c>
      <c r="BZ347" s="26">
        <f t="shared" si="521"/>
        <v>0</v>
      </c>
      <c r="CA347" s="18" t="str">
        <f t="shared" si="503"/>
        <v>廖云虹</v>
      </c>
      <c r="CB347" s="26">
        <f t="shared" si="522"/>
        <v>0</v>
      </c>
      <c r="CC347" s="18" t="str">
        <f t="shared" si="504"/>
        <v>高贵勇</v>
      </c>
      <c r="CD347" s="26">
        <f t="shared" si="523"/>
        <v>0</v>
      </c>
      <c r="CE347" s="18" t="str">
        <f t="shared" si="505"/>
        <v>刘厚江</v>
      </c>
      <c r="CF347" s="26">
        <f t="shared" si="524"/>
        <v>0</v>
      </c>
      <c r="CG347" s="18" t="str">
        <f t="shared" si="506"/>
        <v>卢祥</v>
      </c>
      <c r="CH347" s="26">
        <f t="shared" si="525"/>
        <v>0</v>
      </c>
      <c r="CI347" s="18">
        <f t="shared" si="507"/>
        <v>9</v>
      </c>
      <c r="CJ347" s="18" t="str">
        <f t="shared" si="508"/>
        <v>张玉婷</v>
      </c>
      <c r="CK347" s="26">
        <f t="shared" si="526"/>
        <v>0</v>
      </c>
      <c r="CL347" s="18" t="str">
        <f t="shared" si="509"/>
        <v>黄金华</v>
      </c>
      <c r="CM347" s="26">
        <f t="shared" si="527"/>
        <v>0</v>
      </c>
      <c r="CN347" s="18" t="str">
        <f t="shared" si="510"/>
        <v>廖云虹</v>
      </c>
      <c r="CO347" s="26">
        <f t="shared" si="528"/>
        <v>0</v>
      </c>
      <c r="CP347" s="18" t="str">
        <f t="shared" si="511"/>
        <v>高贵勇</v>
      </c>
      <c r="CQ347" s="26">
        <f t="shared" si="529"/>
        <v>0</v>
      </c>
      <c r="CR347" s="18" t="str">
        <f t="shared" si="512"/>
        <v>刘厚江</v>
      </c>
      <c r="CS347" s="26">
        <f t="shared" si="530"/>
        <v>0</v>
      </c>
      <c r="CT347" s="18" t="str">
        <f t="shared" si="513"/>
        <v>卢祥</v>
      </c>
      <c r="CU347" s="26">
        <f t="shared" si="531"/>
        <v>0</v>
      </c>
    </row>
    <row r="348" spans="1:99" s="2" customFormat="1" ht="15.75">
      <c r="A348" s="42" t="s">
        <v>54</v>
      </c>
      <c r="B348" s="40" t="s">
        <v>521</v>
      </c>
      <c r="C348" s="59" t="s">
        <v>44</v>
      </c>
      <c r="D348" s="9" t="s">
        <v>8</v>
      </c>
      <c r="E348" s="8" t="str">
        <f t="shared" si="461"/>
        <v/>
      </c>
      <c r="F348" s="9" t="str">
        <f t="shared" si="462"/>
        <v/>
      </c>
      <c r="G348" s="10" t="str">
        <f t="shared" si="463"/>
        <v/>
      </c>
      <c r="H348" s="10">
        <f t="shared" si="464"/>
        <v>96</v>
      </c>
      <c r="I348" s="10">
        <f t="shared" si="465"/>
        <v>63</v>
      </c>
      <c r="J348" s="10">
        <f t="shared" si="466"/>
        <v>29</v>
      </c>
      <c r="K348" s="16">
        <f t="shared" si="467"/>
        <v>28</v>
      </c>
      <c r="L348" s="10">
        <f t="shared" si="468"/>
        <v>48</v>
      </c>
      <c r="M348" s="10">
        <f t="shared" si="469"/>
        <v>45</v>
      </c>
      <c r="N348" s="10">
        <f t="shared" si="470"/>
        <v>309</v>
      </c>
      <c r="O348" s="17" t="str">
        <f t="shared" si="471"/>
        <v/>
      </c>
      <c r="P348" s="18">
        <f>IF($D348="理科",IF(AND($N348&gt;=分数线!$C$2,$H348&gt;=分数线!$D$2),36,IF($H348&gt;=分数线!$D$2,18,0)),IF($D348="文科",IF(AND($N348&gt;=分数线!$C$3,$H348&gt;=分数线!$D$3),36,IF($H348&gt;=分数线!$D$3,18,0))))</f>
        <v>0</v>
      </c>
      <c r="Q348" s="18">
        <f>IF($D348="理科",IF(AND($N348&gt;=分数线!$C$2,I348&gt;=分数线!$E$2),36,IF(I348&gt;=分数线!$E$2,18,0)),IF($D348="文科",IF(AND($N348&gt;=分数线!$C$3,I348&gt;=分数线!$E$3),36,IF(I348&gt;=分数线!$E$3,18,0))))</f>
        <v>0</v>
      </c>
      <c r="R348" s="18">
        <f>IF($D348="理科",IF(AND($N348&gt;=分数线!$C$2,J348&gt;=分数线!$F$2),36,IF(J348&gt;=分数线!$F$2,18,0)),IF($D348="文科",IF(AND($N348&gt;=分数线!$C$3,J348&gt;=分数线!$F$3),36,IF(J348&gt;=分数线!$F$3,18,0))))</f>
        <v>0</v>
      </c>
      <c r="S348" s="18">
        <f>IF($D348="理科",IF(AND($N348&gt;=分数线!$C$2,K348&gt;=分数线!$G$2),36,IF(K348&gt;=分数线!$G$2,18,0)),IF($D348="文科",IF(AND($N348&gt;=分数线!$C$3,K348&gt;=分数线!$G$3),36,IF(K348&gt;=分数线!$G$3,18,0))))</f>
        <v>0</v>
      </c>
      <c r="T348" s="18">
        <f>IF($D348="理科",IF(AND($N348&gt;=分数线!$C$2,L348&gt;=分数线!$H$2),36,IF(L348&gt;=分数线!$H$2,18,0)),IF($D348="文科",IF(AND($N348&gt;=分数线!$C$3,L348&gt;=分数线!$H$3),36,IF(L348&gt;=分数线!$H$3,18,0))))</f>
        <v>0</v>
      </c>
      <c r="U348" s="18">
        <f>IF($D348="理科",IF(AND($N348&gt;=分数线!$C$2,M348&gt;=分数线!$I$2),36,IF(M348&gt;=分数线!$I$2,18,0)),IF($D348="文科",IF(AND($N348&gt;=分数线!$C$3,M348&gt;=分数线!$I$3),36,IF(M348&gt;=分数线!$I$3,18,0))))</f>
        <v>0</v>
      </c>
      <c r="V348" s="18">
        <f t="shared" si="472"/>
        <v>4</v>
      </c>
      <c r="W348" s="18" t="str">
        <f t="shared" si="473"/>
        <v>朱霞</v>
      </c>
      <c r="X348" s="26">
        <f t="shared" si="514"/>
        <v>0</v>
      </c>
      <c r="Y348" s="18" t="str">
        <f t="shared" si="474"/>
        <v>李乔军</v>
      </c>
      <c r="Z348" s="26">
        <f t="shared" si="515"/>
        <v>0</v>
      </c>
      <c r="AA348" s="18" t="str">
        <f t="shared" si="475"/>
        <v>向翠琳</v>
      </c>
      <c r="AB348" s="26">
        <f t="shared" si="443"/>
        <v>0</v>
      </c>
      <c r="AC348" s="18" t="e">
        <f t="shared" si="476"/>
        <v>#N/A</v>
      </c>
      <c r="AD348" s="26">
        <f t="shared" si="444"/>
        <v>0</v>
      </c>
      <c r="AE348" s="18" t="e">
        <f t="shared" si="477"/>
        <v>#N/A</v>
      </c>
      <c r="AF348" s="26">
        <f t="shared" si="445"/>
        <v>0</v>
      </c>
      <c r="AG348" s="18" t="e">
        <f t="shared" si="478"/>
        <v>#N/A</v>
      </c>
      <c r="AH348" s="26">
        <f t="shared" si="446"/>
        <v>0</v>
      </c>
      <c r="AI348" s="18" t="e">
        <f t="shared" si="479"/>
        <v>#N/A</v>
      </c>
      <c r="AJ348" s="18" t="e">
        <f t="shared" si="480"/>
        <v>#N/A</v>
      </c>
      <c r="AK348" s="26">
        <f t="shared" si="516"/>
        <v>0</v>
      </c>
      <c r="AL348" s="18" t="e">
        <f t="shared" si="481"/>
        <v>#N/A</v>
      </c>
      <c r="AM348" s="26">
        <f t="shared" si="517"/>
        <v>0</v>
      </c>
      <c r="AN348" s="18" t="e">
        <f t="shared" si="482"/>
        <v>#N/A</v>
      </c>
      <c r="AO348" s="26">
        <f t="shared" si="447"/>
        <v>0</v>
      </c>
      <c r="AP348" s="18" t="e">
        <f t="shared" si="483"/>
        <v>#N/A</v>
      </c>
      <c r="AQ348" s="26">
        <f t="shared" si="448"/>
        <v>0</v>
      </c>
      <c r="AR348" s="18" t="e">
        <f t="shared" si="484"/>
        <v>#N/A</v>
      </c>
      <c r="AS348" s="26">
        <f t="shared" si="449"/>
        <v>0</v>
      </c>
      <c r="AT348" s="18" t="e">
        <f t="shared" si="485"/>
        <v>#N/A</v>
      </c>
      <c r="AU348" s="26">
        <f t="shared" si="450"/>
        <v>0</v>
      </c>
      <c r="AV348" s="18" t="str">
        <f t="shared" si="486"/>
        <v>6</v>
      </c>
      <c r="AW348" s="18" t="str">
        <f t="shared" si="487"/>
        <v>阙丽萍</v>
      </c>
      <c r="AX348" s="26">
        <f t="shared" si="518"/>
        <v>0</v>
      </c>
      <c r="AY348" s="18" t="str">
        <f t="shared" si="488"/>
        <v>李希</v>
      </c>
      <c r="AZ348" s="26">
        <f t="shared" si="459"/>
        <v>0</v>
      </c>
      <c r="BA348" s="18" t="str">
        <f t="shared" si="489"/>
        <v>谢斌</v>
      </c>
      <c r="BB348" s="26">
        <f t="shared" si="451"/>
        <v>0</v>
      </c>
      <c r="BC348" s="18" t="str">
        <f t="shared" si="490"/>
        <v>高贵勇</v>
      </c>
      <c r="BD348" s="26">
        <f t="shared" si="452"/>
        <v>0</v>
      </c>
      <c r="BE348" s="18" t="str">
        <f t="shared" si="491"/>
        <v>陈文惠</v>
      </c>
      <c r="BF348" s="26">
        <f t="shared" si="453"/>
        <v>0</v>
      </c>
      <c r="BG348" s="18" t="str">
        <f t="shared" si="492"/>
        <v>卢祥</v>
      </c>
      <c r="BH348" s="26">
        <f t="shared" si="454"/>
        <v>0</v>
      </c>
      <c r="BI348" s="18">
        <f t="shared" si="493"/>
        <v>6</v>
      </c>
      <c r="BJ348" s="18" t="str">
        <f t="shared" si="494"/>
        <v>阙丽萍</v>
      </c>
      <c r="BK348" s="26">
        <f t="shared" si="519"/>
        <v>0</v>
      </c>
      <c r="BL348" s="18" t="str">
        <f t="shared" si="495"/>
        <v>李希</v>
      </c>
      <c r="BM348" s="26">
        <f t="shared" si="460"/>
        <v>0</v>
      </c>
      <c r="BN348" s="18" t="str">
        <f t="shared" si="496"/>
        <v>达娃央初</v>
      </c>
      <c r="BO348" s="26">
        <f t="shared" si="455"/>
        <v>0</v>
      </c>
      <c r="BP348" s="18" t="str">
        <f t="shared" si="497"/>
        <v>高贵勇</v>
      </c>
      <c r="BQ348" s="26">
        <f t="shared" si="456"/>
        <v>0</v>
      </c>
      <c r="BR348" s="18" t="str">
        <f t="shared" si="498"/>
        <v>陈文惠</v>
      </c>
      <c r="BS348" s="26">
        <f t="shared" si="457"/>
        <v>0</v>
      </c>
      <c r="BT348" s="18" t="str">
        <f t="shared" si="499"/>
        <v>卢祥</v>
      </c>
      <c r="BU348" s="26">
        <f t="shared" si="458"/>
        <v>0</v>
      </c>
      <c r="BV348" s="18">
        <f t="shared" si="500"/>
        <v>6</v>
      </c>
      <c r="BW348" s="18" t="str">
        <f t="shared" si="501"/>
        <v>阙丽萍</v>
      </c>
      <c r="BX348" s="26">
        <f t="shared" si="520"/>
        <v>0</v>
      </c>
      <c r="BY348" s="18" t="str">
        <f t="shared" si="502"/>
        <v>李希</v>
      </c>
      <c r="BZ348" s="26">
        <f t="shared" si="521"/>
        <v>0</v>
      </c>
      <c r="CA348" s="18" t="str">
        <f t="shared" si="503"/>
        <v>兰卡布尺</v>
      </c>
      <c r="CB348" s="26">
        <f t="shared" si="522"/>
        <v>0</v>
      </c>
      <c r="CC348" s="18" t="str">
        <f t="shared" si="504"/>
        <v>高贵勇</v>
      </c>
      <c r="CD348" s="26">
        <f t="shared" si="523"/>
        <v>0</v>
      </c>
      <c r="CE348" s="18" t="str">
        <f t="shared" si="505"/>
        <v>陈文惠</v>
      </c>
      <c r="CF348" s="26">
        <f t="shared" si="524"/>
        <v>0</v>
      </c>
      <c r="CG348" s="18" t="str">
        <f t="shared" si="506"/>
        <v>杨建</v>
      </c>
      <c r="CH348" s="26">
        <f t="shared" si="525"/>
        <v>0</v>
      </c>
      <c r="CI348" s="18">
        <f t="shared" si="507"/>
        <v>6</v>
      </c>
      <c r="CJ348" s="18" t="str">
        <f t="shared" si="508"/>
        <v>阙丽萍</v>
      </c>
      <c r="CK348" s="26">
        <f t="shared" si="526"/>
        <v>0</v>
      </c>
      <c r="CL348" s="18" t="str">
        <f t="shared" si="509"/>
        <v>李希</v>
      </c>
      <c r="CM348" s="26">
        <f t="shared" si="527"/>
        <v>0</v>
      </c>
      <c r="CN348" s="18" t="str">
        <f t="shared" si="510"/>
        <v>兰卡布尺</v>
      </c>
      <c r="CO348" s="26">
        <f t="shared" si="528"/>
        <v>0</v>
      </c>
      <c r="CP348" s="18" t="str">
        <f t="shared" si="511"/>
        <v>高贵勇</v>
      </c>
      <c r="CQ348" s="26">
        <f t="shared" si="529"/>
        <v>0</v>
      </c>
      <c r="CR348" s="18" t="str">
        <f t="shared" si="512"/>
        <v>杨建</v>
      </c>
      <c r="CS348" s="26">
        <f t="shared" si="530"/>
        <v>0</v>
      </c>
      <c r="CT348" s="18" t="str">
        <f t="shared" si="513"/>
        <v>杨建</v>
      </c>
      <c r="CU348" s="26">
        <f t="shared" si="531"/>
        <v>0</v>
      </c>
    </row>
    <row r="349" spans="1:99" s="2" customFormat="1" ht="15.75">
      <c r="A349" s="42" t="s">
        <v>1059</v>
      </c>
      <c r="B349" s="40" t="s">
        <v>522</v>
      </c>
      <c r="C349" s="59" t="s">
        <v>44</v>
      </c>
      <c r="D349" s="9" t="s">
        <v>8</v>
      </c>
      <c r="E349" s="8" t="str">
        <f t="shared" si="461"/>
        <v/>
      </c>
      <c r="F349" s="9" t="str">
        <f t="shared" si="462"/>
        <v/>
      </c>
      <c r="G349" s="10" t="str">
        <f t="shared" si="463"/>
        <v/>
      </c>
      <c r="H349" s="10">
        <f t="shared" si="464"/>
        <v>85</v>
      </c>
      <c r="I349" s="10">
        <f t="shared" si="465"/>
        <v>35</v>
      </c>
      <c r="J349" s="10">
        <f t="shared" si="466"/>
        <v>74</v>
      </c>
      <c r="K349" s="16">
        <f t="shared" si="467"/>
        <v>25</v>
      </c>
      <c r="L349" s="10">
        <f t="shared" si="468"/>
        <v>44.5</v>
      </c>
      <c r="M349" s="10">
        <f t="shared" si="469"/>
        <v>44.5</v>
      </c>
      <c r="N349" s="10">
        <f t="shared" si="470"/>
        <v>309</v>
      </c>
      <c r="O349" s="17" t="str">
        <f t="shared" si="471"/>
        <v/>
      </c>
      <c r="P349" s="18">
        <f>IF($D349="理科",IF(AND($N349&gt;=分数线!$C$2,$H349&gt;=分数线!$D$2),36,IF($H349&gt;=分数线!$D$2,18,0)),IF($D349="文科",IF(AND($N349&gt;=分数线!$C$3,$H349&gt;=分数线!$D$3),36,IF($H349&gt;=分数线!$D$3,18,0))))</f>
        <v>0</v>
      </c>
      <c r="Q349" s="18">
        <f>IF($D349="理科",IF(AND($N349&gt;=分数线!$C$2,I349&gt;=分数线!$E$2),36,IF(I349&gt;=分数线!$E$2,18,0)),IF($D349="文科",IF(AND($N349&gt;=分数线!$C$3,I349&gt;=分数线!$E$3),36,IF(I349&gt;=分数线!$E$3,18,0))))</f>
        <v>0</v>
      </c>
      <c r="R349" s="18">
        <f>IF($D349="理科",IF(AND($N349&gt;=分数线!$C$2,J349&gt;=分数线!$F$2),36,IF(J349&gt;=分数线!$F$2,18,0)),IF($D349="文科",IF(AND($N349&gt;=分数线!$C$3,J349&gt;=分数线!$F$3),36,IF(J349&gt;=分数线!$F$3,18,0))))</f>
        <v>0</v>
      </c>
      <c r="S349" s="18">
        <f>IF($D349="理科",IF(AND($N349&gt;=分数线!$C$2,K349&gt;=分数线!$G$2),36,IF(K349&gt;=分数线!$G$2,18,0)),IF($D349="文科",IF(AND($N349&gt;=分数线!$C$3,K349&gt;=分数线!$G$3),36,IF(K349&gt;=分数线!$G$3,18,0))))</f>
        <v>0</v>
      </c>
      <c r="T349" s="18">
        <f>IF($D349="理科",IF(AND($N349&gt;=分数线!$C$2,L349&gt;=分数线!$H$2),36,IF(L349&gt;=分数线!$H$2,18,0)),IF($D349="文科",IF(AND($N349&gt;=分数线!$C$3,L349&gt;=分数线!$H$3),36,IF(L349&gt;=分数线!$H$3,18,0))))</f>
        <v>0</v>
      </c>
      <c r="U349" s="18">
        <f>IF($D349="理科",IF(AND($N349&gt;=分数线!$C$2,M349&gt;=分数线!$I$2),36,IF(M349&gt;=分数线!$I$2,18,0)),IF($D349="文科",IF(AND($N349&gt;=分数线!$C$3,M349&gt;=分数线!$I$3),36,IF(M349&gt;=分数线!$I$3,18,0))))</f>
        <v>0</v>
      </c>
      <c r="V349" s="18">
        <f t="shared" si="472"/>
        <v>4</v>
      </c>
      <c r="W349" s="18" t="str">
        <f t="shared" si="473"/>
        <v>朱霞</v>
      </c>
      <c r="X349" s="26">
        <f t="shared" si="514"/>
        <v>0</v>
      </c>
      <c r="Y349" s="18" t="str">
        <f t="shared" si="474"/>
        <v>李乔军</v>
      </c>
      <c r="Z349" s="26">
        <f t="shared" si="515"/>
        <v>0</v>
      </c>
      <c r="AA349" s="18" t="str">
        <f t="shared" si="475"/>
        <v>向翠琳</v>
      </c>
      <c r="AB349" s="26">
        <f t="shared" si="443"/>
        <v>0</v>
      </c>
      <c r="AC349" s="18" t="str">
        <f t="shared" si="476"/>
        <v>兰阿布</v>
      </c>
      <c r="AD349" s="26">
        <f t="shared" si="444"/>
        <v>0</v>
      </c>
      <c r="AE349" s="18" t="str">
        <f t="shared" si="477"/>
        <v>李荣鑫</v>
      </c>
      <c r="AF349" s="26">
        <f t="shared" si="445"/>
        <v>0</v>
      </c>
      <c r="AG349" s="18" t="str">
        <f t="shared" si="478"/>
        <v>辜英琼</v>
      </c>
      <c r="AH349" s="26">
        <f t="shared" si="446"/>
        <v>0</v>
      </c>
      <c r="AI349" s="18" t="str">
        <f t="shared" si="479"/>
        <v>7</v>
      </c>
      <c r="AJ349" s="18" t="str">
        <f t="shared" si="480"/>
        <v>何苗</v>
      </c>
      <c r="AK349" s="26">
        <f t="shared" si="516"/>
        <v>0</v>
      </c>
      <c r="AL349" s="18" t="str">
        <f t="shared" si="481"/>
        <v>杨周宇</v>
      </c>
      <c r="AM349" s="26">
        <f t="shared" si="517"/>
        <v>0</v>
      </c>
      <c r="AN349" s="18" t="str">
        <f t="shared" si="482"/>
        <v>胡昌燕</v>
      </c>
      <c r="AO349" s="26">
        <f t="shared" si="447"/>
        <v>0</v>
      </c>
      <c r="AP349" s="18" t="str">
        <f t="shared" si="483"/>
        <v>兰阿布</v>
      </c>
      <c r="AQ349" s="26">
        <f t="shared" si="448"/>
        <v>0</v>
      </c>
      <c r="AR349" s="18" t="str">
        <f t="shared" si="484"/>
        <v>李荣鑫</v>
      </c>
      <c r="AS349" s="26">
        <f t="shared" si="449"/>
        <v>0</v>
      </c>
      <c r="AT349" s="18" t="str">
        <f t="shared" si="485"/>
        <v>辜英琼</v>
      </c>
      <c r="AU349" s="26">
        <f t="shared" si="450"/>
        <v>0</v>
      </c>
      <c r="AV349" s="18" t="str">
        <f t="shared" si="486"/>
        <v>7</v>
      </c>
      <c r="AW349" s="18" t="str">
        <f t="shared" si="487"/>
        <v>何光红</v>
      </c>
      <c r="AX349" s="26">
        <f t="shared" si="518"/>
        <v>0</v>
      </c>
      <c r="AY349" s="18" t="str">
        <f t="shared" si="488"/>
        <v>徐万雄</v>
      </c>
      <c r="AZ349" s="26">
        <f t="shared" si="459"/>
        <v>0</v>
      </c>
      <c r="BA349" s="18" t="str">
        <f t="shared" si="489"/>
        <v>胡昌燕</v>
      </c>
      <c r="BB349" s="26">
        <f t="shared" si="451"/>
        <v>0</v>
      </c>
      <c r="BC349" s="18" t="str">
        <f t="shared" si="490"/>
        <v>兰阿布</v>
      </c>
      <c r="BD349" s="26">
        <f t="shared" si="452"/>
        <v>0</v>
      </c>
      <c r="BE349" s="18" t="str">
        <f t="shared" si="491"/>
        <v>刘跃军</v>
      </c>
      <c r="BF349" s="26">
        <f t="shared" si="453"/>
        <v>0</v>
      </c>
      <c r="BG349" s="18" t="str">
        <f t="shared" si="492"/>
        <v>杨建</v>
      </c>
      <c r="BH349" s="26">
        <f t="shared" si="454"/>
        <v>0</v>
      </c>
      <c r="BI349" s="18">
        <f t="shared" si="493"/>
        <v>7</v>
      </c>
      <c r="BJ349" s="18" t="str">
        <f t="shared" si="494"/>
        <v>何光红</v>
      </c>
      <c r="BK349" s="26">
        <f t="shared" si="519"/>
        <v>0</v>
      </c>
      <c r="BL349" s="18" t="str">
        <f t="shared" si="495"/>
        <v>徐万雄</v>
      </c>
      <c r="BM349" s="26">
        <f t="shared" si="460"/>
        <v>0</v>
      </c>
      <c r="BN349" s="18" t="str">
        <f t="shared" si="496"/>
        <v>胡昌燕</v>
      </c>
      <c r="BO349" s="26">
        <f t="shared" si="455"/>
        <v>0</v>
      </c>
      <c r="BP349" s="18" t="str">
        <f t="shared" si="497"/>
        <v>兰阿布</v>
      </c>
      <c r="BQ349" s="26">
        <f t="shared" si="456"/>
        <v>0</v>
      </c>
      <c r="BR349" s="18" t="str">
        <f t="shared" si="498"/>
        <v>刘跃军</v>
      </c>
      <c r="BS349" s="26">
        <f t="shared" si="457"/>
        <v>0</v>
      </c>
      <c r="BT349" s="18" t="str">
        <f t="shared" si="499"/>
        <v>杨建</v>
      </c>
      <c r="BU349" s="26">
        <f t="shared" si="458"/>
        <v>0</v>
      </c>
      <c r="BV349" s="18">
        <f t="shared" si="500"/>
        <v>7</v>
      </c>
      <c r="BW349" s="18" t="str">
        <f t="shared" si="501"/>
        <v>何光红</v>
      </c>
      <c r="BX349" s="26">
        <f t="shared" si="520"/>
        <v>0</v>
      </c>
      <c r="BY349" s="18" t="str">
        <f t="shared" si="502"/>
        <v>潘勇</v>
      </c>
      <c r="BZ349" s="26">
        <f t="shared" si="521"/>
        <v>0</v>
      </c>
      <c r="CA349" s="18" t="str">
        <f t="shared" si="503"/>
        <v>胡昌燕</v>
      </c>
      <c r="CB349" s="26">
        <f t="shared" si="522"/>
        <v>0</v>
      </c>
      <c r="CC349" s="18" t="str">
        <f t="shared" si="504"/>
        <v>兰阿布</v>
      </c>
      <c r="CD349" s="26">
        <f t="shared" si="523"/>
        <v>0</v>
      </c>
      <c r="CE349" s="18" t="str">
        <f t="shared" si="505"/>
        <v>刘厚江</v>
      </c>
      <c r="CF349" s="26">
        <f t="shared" si="524"/>
        <v>0</v>
      </c>
      <c r="CG349" s="18" t="str">
        <f t="shared" si="506"/>
        <v>杨建</v>
      </c>
      <c r="CH349" s="26">
        <f t="shared" si="525"/>
        <v>0</v>
      </c>
      <c r="CI349" s="18">
        <f t="shared" si="507"/>
        <v>7</v>
      </c>
      <c r="CJ349" s="18" t="str">
        <f t="shared" si="508"/>
        <v>何光红</v>
      </c>
      <c r="CK349" s="26">
        <f t="shared" si="526"/>
        <v>0</v>
      </c>
      <c r="CL349" s="18" t="str">
        <f t="shared" si="509"/>
        <v>潘勇</v>
      </c>
      <c r="CM349" s="26">
        <f t="shared" si="527"/>
        <v>0</v>
      </c>
      <c r="CN349" s="18" t="str">
        <f t="shared" si="510"/>
        <v>胡昌燕</v>
      </c>
      <c r="CO349" s="26">
        <f t="shared" si="528"/>
        <v>0</v>
      </c>
      <c r="CP349" s="18" t="str">
        <f t="shared" si="511"/>
        <v>兰阿布</v>
      </c>
      <c r="CQ349" s="26">
        <f t="shared" si="529"/>
        <v>0</v>
      </c>
      <c r="CR349" s="18" t="str">
        <f t="shared" si="512"/>
        <v>刘厚江</v>
      </c>
      <c r="CS349" s="26">
        <f t="shared" si="530"/>
        <v>0</v>
      </c>
      <c r="CT349" s="18" t="str">
        <f t="shared" si="513"/>
        <v>杨建</v>
      </c>
      <c r="CU349" s="26">
        <f t="shared" si="531"/>
        <v>0</v>
      </c>
    </row>
    <row r="350" spans="1:99" s="2" customFormat="1" ht="15.75">
      <c r="A350" s="42" t="s">
        <v>1060</v>
      </c>
      <c r="B350" s="40" t="s">
        <v>523</v>
      </c>
      <c r="C350" s="59" t="s">
        <v>44</v>
      </c>
      <c r="D350" s="9" t="s">
        <v>8</v>
      </c>
      <c r="E350" s="8" t="str">
        <f t="shared" si="461"/>
        <v/>
      </c>
      <c r="F350" s="9">
        <f t="shared" si="462"/>
        <v>0.2</v>
      </c>
      <c r="G350" s="10" t="str">
        <f t="shared" si="463"/>
        <v/>
      </c>
      <c r="H350" s="10">
        <f t="shared" si="464"/>
        <v>104</v>
      </c>
      <c r="I350" s="10">
        <f t="shared" si="465"/>
        <v>38</v>
      </c>
      <c r="J350" s="10">
        <f t="shared" si="466"/>
        <v>39</v>
      </c>
      <c r="K350" s="16">
        <f t="shared" si="467"/>
        <v>24</v>
      </c>
      <c r="L350" s="10">
        <f t="shared" si="468"/>
        <v>44</v>
      </c>
      <c r="M350" s="10">
        <f t="shared" si="469"/>
        <v>57</v>
      </c>
      <c r="N350" s="10">
        <f t="shared" si="470"/>
        <v>306</v>
      </c>
      <c r="O350" s="17" t="str">
        <f t="shared" si="471"/>
        <v/>
      </c>
      <c r="P350" s="18">
        <f>IF($D350="理科",IF(AND($N350&gt;=分数线!$C$2,$H350&gt;=分数线!$D$2),36,IF($H350&gt;=分数线!$D$2,18,0)),IF($D350="文科",IF(AND($N350&gt;=分数线!$C$3,$H350&gt;=分数线!$D$3),36,IF($H350&gt;=分数线!$D$3,18,0))))</f>
        <v>18</v>
      </c>
      <c r="Q350" s="18">
        <f>IF($D350="理科",IF(AND($N350&gt;=分数线!$C$2,I350&gt;=分数线!$E$2),36,IF(I350&gt;=分数线!$E$2,18,0)),IF($D350="文科",IF(AND($N350&gt;=分数线!$C$3,I350&gt;=分数线!$E$3),36,IF(I350&gt;=分数线!$E$3,18,0))))</f>
        <v>0</v>
      </c>
      <c r="R350" s="18">
        <f>IF($D350="理科",IF(AND($N350&gt;=分数线!$C$2,J350&gt;=分数线!$F$2),36,IF(J350&gt;=分数线!$F$2,18,0)),IF($D350="文科",IF(AND($N350&gt;=分数线!$C$3,J350&gt;=分数线!$F$3),36,IF(J350&gt;=分数线!$F$3,18,0))))</f>
        <v>0</v>
      </c>
      <c r="S350" s="18">
        <f>IF($D350="理科",IF(AND($N350&gt;=分数线!$C$2,K350&gt;=分数线!$G$2),36,IF(K350&gt;=分数线!$G$2,18,0)),IF($D350="文科",IF(AND($N350&gt;=分数线!$C$3,K350&gt;=分数线!$G$3),36,IF(K350&gt;=分数线!$G$3,18,0))))</f>
        <v>0</v>
      </c>
      <c r="T350" s="18">
        <f>IF($D350="理科",IF(AND($N350&gt;=分数线!$C$2,L350&gt;=分数线!$H$2),36,IF(L350&gt;=分数线!$H$2,18,0)),IF($D350="文科",IF(AND($N350&gt;=分数线!$C$3,L350&gt;=分数线!$H$3),36,IF(L350&gt;=分数线!$H$3,18,0))))</f>
        <v>0</v>
      </c>
      <c r="U350" s="18">
        <f>IF($D350="理科",IF(AND($N350&gt;=分数线!$C$2,M350&gt;=分数线!$I$2),36,IF(M350&gt;=分数线!$I$2,18,0)),IF($D350="文科",IF(AND($N350&gt;=分数线!$C$3,M350&gt;=分数线!$I$3),36,IF(M350&gt;=分数线!$I$3,18,0))))</f>
        <v>0</v>
      </c>
      <c r="V350" s="18">
        <f t="shared" si="472"/>
        <v>2</v>
      </c>
      <c r="W350" s="18" t="str">
        <f t="shared" si="473"/>
        <v>阙丽萍</v>
      </c>
      <c r="X350" s="26">
        <f t="shared" si="514"/>
        <v>1.8</v>
      </c>
      <c r="Y350" s="18" t="str">
        <f t="shared" si="474"/>
        <v>李乔军</v>
      </c>
      <c r="Z350" s="26">
        <f t="shared" si="515"/>
        <v>0</v>
      </c>
      <c r="AA350" s="18" t="str">
        <f t="shared" si="475"/>
        <v>赵顺诚</v>
      </c>
      <c r="AB350" s="26">
        <f t="shared" si="443"/>
        <v>0</v>
      </c>
      <c r="AC350" s="18" t="str">
        <f t="shared" si="476"/>
        <v>兰阿布</v>
      </c>
      <c r="AD350" s="26">
        <f t="shared" si="444"/>
        <v>0</v>
      </c>
      <c r="AE350" s="18" t="str">
        <f t="shared" si="477"/>
        <v>陈文惠</v>
      </c>
      <c r="AF350" s="26">
        <f t="shared" si="445"/>
        <v>0</v>
      </c>
      <c r="AG350" s="18" t="str">
        <f t="shared" si="478"/>
        <v>卢祥</v>
      </c>
      <c r="AH350" s="26">
        <f t="shared" si="446"/>
        <v>0</v>
      </c>
      <c r="AI350" s="18" t="str">
        <f t="shared" si="479"/>
        <v>6</v>
      </c>
      <c r="AJ350" s="18" t="str">
        <f t="shared" si="480"/>
        <v>阙丽萍</v>
      </c>
      <c r="AK350" s="26">
        <f t="shared" si="516"/>
        <v>1.8</v>
      </c>
      <c r="AL350" s="18" t="str">
        <f t="shared" si="481"/>
        <v>李希</v>
      </c>
      <c r="AM350" s="26">
        <f t="shared" si="517"/>
        <v>0</v>
      </c>
      <c r="AN350" s="18" t="str">
        <f t="shared" si="482"/>
        <v>达娃央初</v>
      </c>
      <c r="AO350" s="26">
        <f t="shared" si="447"/>
        <v>0</v>
      </c>
      <c r="AP350" s="18" t="str">
        <f t="shared" si="483"/>
        <v>兰阿布</v>
      </c>
      <c r="AQ350" s="26">
        <f t="shared" si="448"/>
        <v>0</v>
      </c>
      <c r="AR350" s="18" t="str">
        <f t="shared" si="484"/>
        <v>陈文惠</v>
      </c>
      <c r="AS350" s="26">
        <f t="shared" si="449"/>
        <v>0</v>
      </c>
      <c r="AT350" s="18" t="str">
        <f t="shared" si="485"/>
        <v>卢祥</v>
      </c>
      <c r="AU350" s="26">
        <f t="shared" si="450"/>
        <v>0</v>
      </c>
      <c r="AV350" s="18" t="str">
        <f t="shared" si="486"/>
        <v>6</v>
      </c>
      <c r="AW350" s="18" t="str">
        <f t="shared" si="487"/>
        <v>阙丽萍</v>
      </c>
      <c r="AX350" s="26">
        <f t="shared" si="518"/>
        <v>2.6999999999999997</v>
      </c>
      <c r="AY350" s="18" t="str">
        <f t="shared" si="488"/>
        <v>李希</v>
      </c>
      <c r="AZ350" s="26">
        <f t="shared" si="459"/>
        <v>0</v>
      </c>
      <c r="BA350" s="18" t="str">
        <f t="shared" si="489"/>
        <v>谢斌</v>
      </c>
      <c r="BB350" s="26">
        <f t="shared" si="451"/>
        <v>0</v>
      </c>
      <c r="BC350" s="18" t="str">
        <f t="shared" si="490"/>
        <v>高贵勇</v>
      </c>
      <c r="BD350" s="26">
        <f t="shared" si="452"/>
        <v>0</v>
      </c>
      <c r="BE350" s="18" t="str">
        <f t="shared" si="491"/>
        <v>陈文惠</v>
      </c>
      <c r="BF350" s="26">
        <f t="shared" si="453"/>
        <v>0</v>
      </c>
      <c r="BG350" s="18" t="str">
        <f t="shared" si="492"/>
        <v>卢祥</v>
      </c>
      <c r="BH350" s="26">
        <f t="shared" si="454"/>
        <v>0</v>
      </c>
      <c r="BI350" s="18">
        <f t="shared" si="493"/>
        <v>6</v>
      </c>
      <c r="BJ350" s="18" t="str">
        <f t="shared" si="494"/>
        <v>阙丽萍</v>
      </c>
      <c r="BK350" s="26">
        <f t="shared" si="519"/>
        <v>2.6999999999999997</v>
      </c>
      <c r="BL350" s="18" t="str">
        <f t="shared" si="495"/>
        <v>李希</v>
      </c>
      <c r="BM350" s="26">
        <f t="shared" si="460"/>
        <v>0</v>
      </c>
      <c r="BN350" s="18" t="str">
        <f t="shared" si="496"/>
        <v>达娃央初</v>
      </c>
      <c r="BO350" s="26">
        <f t="shared" si="455"/>
        <v>0</v>
      </c>
      <c r="BP350" s="18" t="str">
        <f t="shared" si="497"/>
        <v>高贵勇</v>
      </c>
      <c r="BQ350" s="26">
        <f t="shared" si="456"/>
        <v>0</v>
      </c>
      <c r="BR350" s="18" t="str">
        <f t="shared" si="498"/>
        <v>陈文惠</v>
      </c>
      <c r="BS350" s="26">
        <f t="shared" si="457"/>
        <v>0</v>
      </c>
      <c r="BT350" s="18" t="str">
        <f t="shared" si="499"/>
        <v>卢祥</v>
      </c>
      <c r="BU350" s="26">
        <f t="shared" si="458"/>
        <v>0</v>
      </c>
      <c r="BV350" s="18">
        <f t="shared" si="500"/>
        <v>6</v>
      </c>
      <c r="BW350" s="18" t="str">
        <f t="shared" si="501"/>
        <v>阙丽萍</v>
      </c>
      <c r="BX350" s="26">
        <f t="shared" si="520"/>
        <v>4.5</v>
      </c>
      <c r="BY350" s="18" t="str">
        <f t="shared" si="502"/>
        <v>李希</v>
      </c>
      <c r="BZ350" s="26">
        <f t="shared" si="521"/>
        <v>0</v>
      </c>
      <c r="CA350" s="18" t="str">
        <f t="shared" si="503"/>
        <v>兰卡布尺</v>
      </c>
      <c r="CB350" s="26">
        <f t="shared" si="522"/>
        <v>0</v>
      </c>
      <c r="CC350" s="18" t="str">
        <f t="shared" si="504"/>
        <v>高贵勇</v>
      </c>
      <c r="CD350" s="26">
        <f t="shared" si="523"/>
        <v>0</v>
      </c>
      <c r="CE350" s="18" t="str">
        <f t="shared" si="505"/>
        <v>陈文惠</v>
      </c>
      <c r="CF350" s="26">
        <f t="shared" si="524"/>
        <v>0</v>
      </c>
      <c r="CG350" s="18" t="str">
        <f t="shared" si="506"/>
        <v>杨建</v>
      </c>
      <c r="CH350" s="26">
        <f t="shared" si="525"/>
        <v>0</v>
      </c>
      <c r="CI350" s="18">
        <f t="shared" si="507"/>
        <v>6</v>
      </c>
      <c r="CJ350" s="18" t="str">
        <f t="shared" si="508"/>
        <v>阙丽萍</v>
      </c>
      <c r="CK350" s="26">
        <f t="shared" si="526"/>
        <v>4.5</v>
      </c>
      <c r="CL350" s="18" t="str">
        <f t="shared" si="509"/>
        <v>李希</v>
      </c>
      <c r="CM350" s="26">
        <f t="shared" si="527"/>
        <v>0</v>
      </c>
      <c r="CN350" s="18" t="str">
        <f t="shared" si="510"/>
        <v>兰卡布尺</v>
      </c>
      <c r="CO350" s="26">
        <f t="shared" si="528"/>
        <v>0</v>
      </c>
      <c r="CP350" s="18" t="str">
        <f t="shared" si="511"/>
        <v>高贵勇</v>
      </c>
      <c r="CQ350" s="26">
        <f t="shared" si="529"/>
        <v>0</v>
      </c>
      <c r="CR350" s="18" t="str">
        <f t="shared" si="512"/>
        <v>杨建</v>
      </c>
      <c r="CS350" s="26">
        <f t="shared" si="530"/>
        <v>0</v>
      </c>
      <c r="CT350" s="18" t="str">
        <f t="shared" si="513"/>
        <v>杨建</v>
      </c>
      <c r="CU350" s="26">
        <f t="shared" si="531"/>
        <v>0</v>
      </c>
    </row>
    <row r="351" spans="1:99" s="2" customFormat="1" ht="15.75">
      <c r="A351" s="42" t="s">
        <v>196</v>
      </c>
      <c r="B351" s="40" t="s">
        <v>524</v>
      </c>
      <c r="C351" s="59" t="s">
        <v>44</v>
      </c>
      <c r="D351" s="9" t="s">
        <v>8</v>
      </c>
      <c r="E351" s="8" t="str">
        <f t="shared" si="461"/>
        <v/>
      </c>
      <c r="F351" s="9" t="str">
        <f t="shared" si="462"/>
        <v/>
      </c>
      <c r="G351" s="10" t="str">
        <f t="shared" si="463"/>
        <v/>
      </c>
      <c r="H351" s="10">
        <f t="shared" si="464"/>
        <v>88</v>
      </c>
      <c r="I351" s="10">
        <f t="shared" si="465"/>
        <v>62</v>
      </c>
      <c r="J351" s="10">
        <f t="shared" si="466"/>
        <v>25</v>
      </c>
      <c r="K351" s="16">
        <f t="shared" si="467"/>
        <v>48.5</v>
      </c>
      <c r="L351" s="10">
        <f t="shared" si="468"/>
        <v>44.5</v>
      </c>
      <c r="M351" s="10">
        <f t="shared" si="469"/>
        <v>36.5</v>
      </c>
      <c r="N351" s="10">
        <f t="shared" si="470"/>
        <v>305</v>
      </c>
      <c r="O351" s="17" t="str">
        <f t="shared" si="471"/>
        <v/>
      </c>
      <c r="P351" s="18">
        <f>IF($D351="理科",IF(AND($N351&gt;=分数线!$C$2,$H351&gt;=分数线!$D$2),36,IF($H351&gt;=分数线!$D$2,18,0)),IF($D351="文科",IF(AND($N351&gt;=分数线!$C$3,$H351&gt;=分数线!$D$3),36,IF($H351&gt;=分数线!$D$3,18,0))))</f>
        <v>0</v>
      </c>
      <c r="Q351" s="18">
        <f>IF($D351="理科",IF(AND($N351&gt;=分数线!$C$2,I351&gt;=分数线!$E$2),36,IF(I351&gt;=分数线!$E$2,18,0)),IF($D351="文科",IF(AND($N351&gt;=分数线!$C$3,I351&gt;=分数线!$E$3),36,IF(I351&gt;=分数线!$E$3,18,0))))</f>
        <v>0</v>
      </c>
      <c r="R351" s="18">
        <f>IF($D351="理科",IF(AND($N351&gt;=分数线!$C$2,J351&gt;=分数线!$F$2),36,IF(J351&gt;=分数线!$F$2,18,0)),IF($D351="文科",IF(AND($N351&gt;=分数线!$C$3,J351&gt;=分数线!$F$3),36,IF(J351&gt;=分数线!$F$3,18,0))))</f>
        <v>0</v>
      </c>
      <c r="S351" s="18">
        <f>IF($D351="理科",IF(AND($N351&gt;=分数线!$C$2,K351&gt;=分数线!$G$2),36,IF(K351&gt;=分数线!$G$2,18,0)),IF($D351="文科",IF(AND($N351&gt;=分数线!$C$3,K351&gt;=分数线!$G$3),36,IF(K351&gt;=分数线!$G$3,18,0))))</f>
        <v>18</v>
      </c>
      <c r="T351" s="18">
        <f>IF($D351="理科",IF(AND($N351&gt;=分数线!$C$2,L351&gt;=分数线!$H$2),36,IF(L351&gt;=分数线!$H$2,18,0)),IF($D351="文科",IF(AND($N351&gt;=分数线!$C$3,L351&gt;=分数线!$H$3),36,IF(L351&gt;=分数线!$H$3,18,0))))</f>
        <v>0</v>
      </c>
      <c r="U351" s="18">
        <f>IF($D351="理科",IF(AND($N351&gt;=分数线!$C$2,M351&gt;=分数线!$I$2),36,IF(M351&gt;=分数线!$I$2,18,0)),IF($D351="文科",IF(AND($N351&gt;=分数线!$C$3,M351&gt;=分数线!$I$3),36,IF(M351&gt;=分数线!$I$3,18,0))))</f>
        <v>0</v>
      </c>
      <c r="V351" s="18">
        <f t="shared" si="472"/>
        <v>5</v>
      </c>
      <c r="W351" s="18" t="str">
        <f t="shared" si="473"/>
        <v>叶屏</v>
      </c>
      <c r="X351" s="26">
        <f t="shared" si="514"/>
        <v>0</v>
      </c>
      <c r="Y351" s="18" t="str">
        <f t="shared" si="474"/>
        <v>李希</v>
      </c>
      <c r="Z351" s="26">
        <f t="shared" si="515"/>
        <v>0</v>
      </c>
      <c r="AA351" s="18" t="str">
        <f t="shared" si="475"/>
        <v>达娃央初</v>
      </c>
      <c r="AB351" s="26">
        <f t="shared" si="443"/>
        <v>0</v>
      </c>
      <c r="AC351" s="18" t="e">
        <f t="shared" si="476"/>
        <v>#N/A</v>
      </c>
      <c r="AD351" s="26">
        <f t="shared" si="444"/>
        <v>1.8</v>
      </c>
      <c r="AE351" s="18" t="e">
        <f t="shared" si="477"/>
        <v>#N/A</v>
      </c>
      <c r="AF351" s="26">
        <f t="shared" si="445"/>
        <v>0</v>
      </c>
      <c r="AG351" s="18" t="e">
        <f t="shared" si="478"/>
        <v>#N/A</v>
      </c>
      <c r="AH351" s="26">
        <f t="shared" si="446"/>
        <v>0</v>
      </c>
      <c r="AI351" s="18" t="e">
        <f t="shared" si="479"/>
        <v>#N/A</v>
      </c>
      <c r="AJ351" s="18" t="e">
        <f t="shared" si="480"/>
        <v>#N/A</v>
      </c>
      <c r="AK351" s="26">
        <f t="shared" si="516"/>
        <v>0</v>
      </c>
      <c r="AL351" s="18" t="e">
        <f t="shared" si="481"/>
        <v>#N/A</v>
      </c>
      <c r="AM351" s="26">
        <f t="shared" si="517"/>
        <v>0</v>
      </c>
      <c r="AN351" s="18" t="e">
        <f t="shared" si="482"/>
        <v>#N/A</v>
      </c>
      <c r="AO351" s="26">
        <f t="shared" si="447"/>
        <v>0</v>
      </c>
      <c r="AP351" s="18" t="e">
        <f t="shared" si="483"/>
        <v>#N/A</v>
      </c>
      <c r="AQ351" s="26">
        <f t="shared" si="448"/>
        <v>1.8</v>
      </c>
      <c r="AR351" s="18" t="e">
        <f t="shared" si="484"/>
        <v>#N/A</v>
      </c>
      <c r="AS351" s="26">
        <f t="shared" si="449"/>
        <v>0</v>
      </c>
      <c r="AT351" s="18" t="e">
        <f t="shared" si="485"/>
        <v>#N/A</v>
      </c>
      <c r="AU351" s="26">
        <f t="shared" si="450"/>
        <v>0</v>
      </c>
      <c r="AV351" s="18" t="str">
        <f t="shared" si="486"/>
        <v>9</v>
      </c>
      <c r="AW351" s="18" t="str">
        <f t="shared" si="487"/>
        <v>张玉婷</v>
      </c>
      <c r="AX351" s="26">
        <f t="shared" si="518"/>
        <v>0</v>
      </c>
      <c r="AY351" s="18" t="str">
        <f t="shared" si="488"/>
        <v>周军</v>
      </c>
      <c r="AZ351" s="26">
        <f t="shared" si="459"/>
        <v>0</v>
      </c>
      <c r="BA351" s="18" t="str">
        <f t="shared" si="489"/>
        <v>廖云虹</v>
      </c>
      <c r="BB351" s="26">
        <f t="shared" si="451"/>
        <v>0</v>
      </c>
      <c r="BC351" s="18" t="str">
        <f t="shared" si="490"/>
        <v>郑永朝</v>
      </c>
      <c r="BD351" s="26">
        <f t="shared" si="452"/>
        <v>2.7</v>
      </c>
      <c r="BE351" s="18" t="str">
        <f t="shared" si="491"/>
        <v>郑富全</v>
      </c>
      <c r="BF351" s="26">
        <f t="shared" si="453"/>
        <v>0</v>
      </c>
      <c r="BG351" s="18" t="str">
        <f t="shared" si="492"/>
        <v>卢祥</v>
      </c>
      <c r="BH351" s="26">
        <f t="shared" si="454"/>
        <v>0</v>
      </c>
      <c r="BI351" s="18">
        <f t="shared" si="493"/>
        <v>9</v>
      </c>
      <c r="BJ351" s="18" t="str">
        <f t="shared" si="494"/>
        <v>张玉婷</v>
      </c>
      <c r="BK351" s="26">
        <f t="shared" si="519"/>
        <v>0</v>
      </c>
      <c r="BL351" s="18" t="str">
        <f t="shared" si="495"/>
        <v>黄金华</v>
      </c>
      <c r="BM351" s="26">
        <f t="shared" si="460"/>
        <v>0</v>
      </c>
      <c r="BN351" s="18" t="str">
        <f t="shared" si="496"/>
        <v>廖云虹</v>
      </c>
      <c r="BO351" s="26">
        <f t="shared" si="455"/>
        <v>0</v>
      </c>
      <c r="BP351" s="18" t="str">
        <f t="shared" si="497"/>
        <v>王玉强</v>
      </c>
      <c r="BQ351" s="26">
        <f t="shared" si="456"/>
        <v>2.7</v>
      </c>
      <c r="BR351" s="18" t="str">
        <f t="shared" si="498"/>
        <v>郑富全</v>
      </c>
      <c r="BS351" s="26">
        <f t="shared" si="457"/>
        <v>0</v>
      </c>
      <c r="BT351" s="18" t="str">
        <f t="shared" si="499"/>
        <v>卢祥</v>
      </c>
      <c r="BU351" s="26">
        <f t="shared" si="458"/>
        <v>0</v>
      </c>
      <c r="BV351" s="18">
        <f t="shared" si="500"/>
        <v>9</v>
      </c>
      <c r="BW351" s="18" t="str">
        <f t="shared" si="501"/>
        <v>张玉婷</v>
      </c>
      <c r="BX351" s="26">
        <f t="shared" si="520"/>
        <v>0</v>
      </c>
      <c r="BY351" s="18" t="str">
        <f t="shared" si="502"/>
        <v>黄金华</v>
      </c>
      <c r="BZ351" s="26">
        <f t="shared" si="521"/>
        <v>0</v>
      </c>
      <c r="CA351" s="18" t="str">
        <f t="shared" si="503"/>
        <v>廖云虹</v>
      </c>
      <c r="CB351" s="26">
        <f t="shared" si="522"/>
        <v>0</v>
      </c>
      <c r="CC351" s="18" t="str">
        <f t="shared" si="504"/>
        <v>高贵勇</v>
      </c>
      <c r="CD351" s="26">
        <f t="shared" si="523"/>
        <v>4.5</v>
      </c>
      <c r="CE351" s="18" t="str">
        <f t="shared" si="505"/>
        <v>刘厚江</v>
      </c>
      <c r="CF351" s="26">
        <f t="shared" si="524"/>
        <v>0</v>
      </c>
      <c r="CG351" s="18" t="str">
        <f t="shared" si="506"/>
        <v>卢祥</v>
      </c>
      <c r="CH351" s="26">
        <f t="shared" si="525"/>
        <v>0</v>
      </c>
      <c r="CI351" s="18">
        <f t="shared" si="507"/>
        <v>9</v>
      </c>
      <c r="CJ351" s="18" t="str">
        <f t="shared" si="508"/>
        <v>张玉婷</v>
      </c>
      <c r="CK351" s="26">
        <f t="shared" si="526"/>
        <v>0</v>
      </c>
      <c r="CL351" s="18" t="str">
        <f t="shared" si="509"/>
        <v>黄金华</v>
      </c>
      <c r="CM351" s="26">
        <f t="shared" si="527"/>
        <v>0</v>
      </c>
      <c r="CN351" s="18" t="str">
        <f t="shared" si="510"/>
        <v>廖云虹</v>
      </c>
      <c r="CO351" s="26">
        <f t="shared" si="528"/>
        <v>0</v>
      </c>
      <c r="CP351" s="18" t="str">
        <f t="shared" si="511"/>
        <v>高贵勇</v>
      </c>
      <c r="CQ351" s="26">
        <f t="shared" si="529"/>
        <v>4.5</v>
      </c>
      <c r="CR351" s="18" t="str">
        <f t="shared" si="512"/>
        <v>刘厚江</v>
      </c>
      <c r="CS351" s="26">
        <f t="shared" si="530"/>
        <v>0</v>
      </c>
      <c r="CT351" s="18" t="str">
        <f t="shared" si="513"/>
        <v>卢祥</v>
      </c>
      <c r="CU351" s="26">
        <f t="shared" si="531"/>
        <v>0</v>
      </c>
    </row>
    <row r="352" spans="1:99" s="2" customFormat="1" ht="15.75">
      <c r="A352" s="42" t="s">
        <v>53</v>
      </c>
      <c r="B352" s="40" t="s">
        <v>525</v>
      </c>
      <c r="C352" s="59" t="s">
        <v>44</v>
      </c>
      <c r="D352" s="9" t="s">
        <v>8</v>
      </c>
      <c r="E352" s="8" t="str">
        <f t="shared" si="461"/>
        <v/>
      </c>
      <c r="F352" s="9" t="str">
        <f t="shared" si="462"/>
        <v/>
      </c>
      <c r="G352" s="10" t="str">
        <f t="shared" si="463"/>
        <v/>
      </c>
      <c r="H352" s="10">
        <f t="shared" si="464"/>
        <v>99</v>
      </c>
      <c r="I352" s="10">
        <f t="shared" si="465"/>
        <v>51</v>
      </c>
      <c r="J352" s="10">
        <f t="shared" si="466"/>
        <v>50</v>
      </c>
      <c r="K352" s="16">
        <f t="shared" si="467"/>
        <v>22</v>
      </c>
      <c r="L352" s="10">
        <f t="shared" si="468"/>
        <v>40</v>
      </c>
      <c r="M352" s="10">
        <f t="shared" si="469"/>
        <v>41.5</v>
      </c>
      <c r="N352" s="10">
        <f t="shared" si="470"/>
        <v>304</v>
      </c>
      <c r="O352" s="17" t="str">
        <f t="shared" si="471"/>
        <v/>
      </c>
      <c r="P352" s="18">
        <f>IF($D352="理科",IF(AND($N352&gt;=分数线!$C$2,$H352&gt;=分数线!$D$2),36,IF($H352&gt;=分数线!$D$2,18,0)),IF($D352="文科",IF(AND($N352&gt;=分数线!$C$3,$H352&gt;=分数线!$D$3),36,IF($H352&gt;=分数线!$D$3,18,0))))</f>
        <v>0</v>
      </c>
      <c r="Q352" s="18">
        <f>IF($D352="理科",IF(AND($N352&gt;=分数线!$C$2,I352&gt;=分数线!$E$2),36,IF(I352&gt;=分数线!$E$2,18,0)),IF($D352="文科",IF(AND($N352&gt;=分数线!$C$3,I352&gt;=分数线!$E$3),36,IF(I352&gt;=分数线!$E$3,18,0))))</f>
        <v>0</v>
      </c>
      <c r="R352" s="18">
        <f>IF($D352="理科",IF(AND($N352&gt;=分数线!$C$2,J352&gt;=分数线!$F$2),36,IF(J352&gt;=分数线!$F$2,18,0)),IF($D352="文科",IF(AND($N352&gt;=分数线!$C$3,J352&gt;=分数线!$F$3),36,IF(J352&gt;=分数线!$F$3,18,0))))</f>
        <v>0</v>
      </c>
      <c r="S352" s="18">
        <f>IF($D352="理科",IF(AND($N352&gt;=分数线!$C$2,K352&gt;=分数线!$G$2),36,IF(K352&gt;=分数线!$G$2,18,0)),IF($D352="文科",IF(AND($N352&gt;=分数线!$C$3,K352&gt;=分数线!$G$3),36,IF(K352&gt;=分数线!$G$3,18,0))))</f>
        <v>0</v>
      </c>
      <c r="T352" s="18">
        <f>IF($D352="理科",IF(AND($N352&gt;=分数线!$C$2,L352&gt;=分数线!$H$2),36,IF(L352&gt;=分数线!$H$2,18,0)),IF($D352="文科",IF(AND($N352&gt;=分数线!$C$3,L352&gt;=分数线!$H$3),36,IF(L352&gt;=分数线!$H$3,18,0))))</f>
        <v>0</v>
      </c>
      <c r="U352" s="18">
        <f>IF($D352="理科",IF(AND($N352&gt;=分数线!$C$2,M352&gt;=分数线!$I$2),36,IF(M352&gt;=分数线!$I$2,18,0)),IF($D352="文科",IF(AND($N352&gt;=分数线!$C$3,M352&gt;=分数线!$I$3),36,IF(M352&gt;=分数线!$I$3,18,0))))</f>
        <v>0</v>
      </c>
      <c r="V352" s="18">
        <f t="shared" si="472"/>
        <v>6</v>
      </c>
      <c r="W352" s="18" t="str">
        <f t="shared" si="473"/>
        <v>阙丽萍</v>
      </c>
      <c r="X352" s="26">
        <f t="shared" si="514"/>
        <v>0</v>
      </c>
      <c r="Y352" s="18" t="str">
        <f t="shared" si="474"/>
        <v>李希</v>
      </c>
      <c r="Z352" s="26">
        <f t="shared" si="515"/>
        <v>0</v>
      </c>
      <c r="AA352" s="18" t="str">
        <f t="shared" si="475"/>
        <v>达娃央初</v>
      </c>
      <c r="AB352" s="26">
        <f t="shared" si="443"/>
        <v>0</v>
      </c>
      <c r="AC352" s="18" t="str">
        <f t="shared" si="476"/>
        <v>兰阿布</v>
      </c>
      <c r="AD352" s="26">
        <f t="shared" si="444"/>
        <v>0</v>
      </c>
      <c r="AE352" s="18" t="str">
        <f t="shared" si="477"/>
        <v>陈文惠</v>
      </c>
      <c r="AF352" s="26">
        <f t="shared" si="445"/>
        <v>0</v>
      </c>
      <c r="AG352" s="18" t="str">
        <f t="shared" si="478"/>
        <v>卢祥</v>
      </c>
      <c r="AH352" s="26">
        <f t="shared" si="446"/>
        <v>0</v>
      </c>
      <c r="AI352" s="18" t="str">
        <f t="shared" si="479"/>
        <v>6</v>
      </c>
      <c r="AJ352" s="18" t="str">
        <f t="shared" si="480"/>
        <v>阙丽萍</v>
      </c>
      <c r="AK352" s="26">
        <f t="shared" si="516"/>
        <v>0</v>
      </c>
      <c r="AL352" s="18" t="str">
        <f t="shared" si="481"/>
        <v>李希</v>
      </c>
      <c r="AM352" s="26">
        <f t="shared" si="517"/>
        <v>0</v>
      </c>
      <c r="AN352" s="18" t="str">
        <f t="shared" si="482"/>
        <v>达娃央初</v>
      </c>
      <c r="AO352" s="26">
        <f t="shared" si="447"/>
        <v>0</v>
      </c>
      <c r="AP352" s="18" t="str">
        <f t="shared" si="483"/>
        <v>兰阿布</v>
      </c>
      <c r="AQ352" s="26">
        <f t="shared" si="448"/>
        <v>0</v>
      </c>
      <c r="AR352" s="18" t="str">
        <f t="shared" si="484"/>
        <v>陈文惠</v>
      </c>
      <c r="AS352" s="26">
        <f t="shared" si="449"/>
        <v>0</v>
      </c>
      <c r="AT352" s="18" t="str">
        <f t="shared" si="485"/>
        <v>卢祥</v>
      </c>
      <c r="AU352" s="26">
        <f t="shared" si="450"/>
        <v>0</v>
      </c>
      <c r="AV352" s="18" t="str">
        <f t="shared" si="486"/>
        <v>6</v>
      </c>
      <c r="AW352" s="18" t="str">
        <f t="shared" si="487"/>
        <v>阙丽萍</v>
      </c>
      <c r="AX352" s="26">
        <f t="shared" si="518"/>
        <v>0</v>
      </c>
      <c r="AY352" s="18" t="str">
        <f t="shared" si="488"/>
        <v>李希</v>
      </c>
      <c r="AZ352" s="26">
        <f t="shared" si="459"/>
        <v>0</v>
      </c>
      <c r="BA352" s="18" t="str">
        <f t="shared" si="489"/>
        <v>谢斌</v>
      </c>
      <c r="BB352" s="26">
        <f t="shared" si="451"/>
        <v>0</v>
      </c>
      <c r="BC352" s="18" t="str">
        <f t="shared" si="490"/>
        <v>高贵勇</v>
      </c>
      <c r="BD352" s="26">
        <f t="shared" si="452"/>
        <v>0</v>
      </c>
      <c r="BE352" s="18" t="str">
        <f t="shared" si="491"/>
        <v>陈文惠</v>
      </c>
      <c r="BF352" s="26">
        <f t="shared" si="453"/>
        <v>0</v>
      </c>
      <c r="BG352" s="18" t="str">
        <f t="shared" si="492"/>
        <v>卢祥</v>
      </c>
      <c r="BH352" s="26">
        <f t="shared" si="454"/>
        <v>0</v>
      </c>
      <c r="BI352" s="18">
        <f t="shared" si="493"/>
        <v>6</v>
      </c>
      <c r="BJ352" s="18" t="str">
        <f t="shared" si="494"/>
        <v>阙丽萍</v>
      </c>
      <c r="BK352" s="26">
        <f t="shared" si="519"/>
        <v>0</v>
      </c>
      <c r="BL352" s="18" t="str">
        <f t="shared" si="495"/>
        <v>李希</v>
      </c>
      <c r="BM352" s="26">
        <f t="shared" si="460"/>
        <v>0</v>
      </c>
      <c r="BN352" s="18" t="str">
        <f t="shared" si="496"/>
        <v>达娃央初</v>
      </c>
      <c r="BO352" s="26">
        <f t="shared" si="455"/>
        <v>0</v>
      </c>
      <c r="BP352" s="18" t="str">
        <f t="shared" si="497"/>
        <v>高贵勇</v>
      </c>
      <c r="BQ352" s="26">
        <f t="shared" si="456"/>
        <v>0</v>
      </c>
      <c r="BR352" s="18" t="str">
        <f t="shared" si="498"/>
        <v>陈文惠</v>
      </c>
      <c r="BS352" s="26">
        <f t="shared" si="457"/>
        <v>0</v>
      </c>
      <c r="BT352" s="18" t="str">
        <f t="shared" si="499"/>
        <v>卢祥</v>
      </c>
      <c r="BU352" s="26">
        <f t="shared" si="458"/>
        <v>0</v>
      </c>
      <c r="BV352" s="18">
        <f t="shared" si="500"/>
        <v>6</v>
      </c>
      <c r="BW352" s="18" t="str">
        <f t="shared" si="501"/>
        <v>阙丽萍</v>
      </c>
      <c r="BX352" s="26">
        <f t="shared" si="520"/>
        <v>0</v>
      </c>
      <c r="BY352" s="18" t="str">
        <f t="shared" si="502"/>
        <v>李希</v>
      </c>
      <c r="BZ352" s="26">
        <f t="shared" si="521"/>
        <v>0</v>
      </c>
      <c r="CA352" s="18" t="str">
        <f t="shared" si="503"/>
        <v>兰卡布尺</v>
      </c>
      <c r="CB352" s="26">
        <f t="shared" si="522"/>
        <v>0</v>
      </c>
      <c r="CC352" s="18" t="str">
        <f t="shared" si="504"/>
        <v>高贵勇</v>
      </c>
      <c r="CD352" s="26">
        <f t="shared" si="523"/>
        <v>0</v>
      </c>
      <c r="CE352" s="18" t="str">
        <f t="shared" si="505"/>
        <v>陈文惠</v>
      </c>
      <c r="CF352" s="26">
        <f t="shared" si="524"/>
        <v>0</v>
      </c>
      <c r="CG352" s="18" t="str">
        <f t="shared" si="506"/>
        <v>杨建</v>
      </c>
      <c r="CH352" s="26">
        <f t="shared" si="525"/>
        <v>0</v>
      </c>
      <c r="CI352" s="18">
        <f t="shared" si="507"/>
        <v>6</v>
      </c>
      <c r="CJ352" s="18" t="str">
        <f t="shared" si="508"/>
        <v>阙丽萍</v>
      </c>
      <c r="CK352" s="26">
        <f t="shared" si="526"/>
        <v>0</v>
      </c>
      <c r="CL352" s="18" t="str">
        <f t="shared" si="509"/>
        <v>李希</v>
      </c>
      <c r="CM352" s="26">
        <f t="shared" si="527"/>
        <v>0</v>
      </c>
      <c r="CN352" s="18" t="str">
        <f t="shared" si="510"/>
        <v>兰卡布尺</v>
      </c>
      <c r="CO352" s="26">
        <f t="shared" si="528"/>
        <v>0</v>
      </c>
      <c r="CP352" s="18" t="str">
        <f t="shared" si="511"/>
        <v>高贵勇</v>
      </c>
      <c r="CQ352" s="26">
        <f t="shared" si="529"/>
        <v>0</v>
      </c>
      <c r="CR352" s="18" t="str">
        <f t="shared" si="512"/>
        <v>杨建</v>
      </c>
      <c r="CS352" s="26">
        <f t="shared" si="530"/>
        <v>0</v>
      </c>
      <c r="CT352" s="18" t="str">
        <f t="shared" si="513"/>
        <v>杨建</v>
      </c>
      <c r="CU352" s="26">
        <f t="shared" si="531"/>
        <v>0</v>
      </c>
    </row>
    <row r="353" spans="1:99" s="2" customFormat="1" ht="15.75">
      <c r="A353" s="42" t="s">
        <v>1061</v>
      </c>
      <c r="B353" s="40" t="s">
        <v>526</v>
      </c>
      <c r="C353" s="59" t="s">
        <v>44</v>
      </c>
      <c r="D353" s="9" t="s">
        <v>8</v>
      </c>
      <c r="E353" s="8" t="str">
        <f t="shared" si="461"/>
        <v/>
      </c>
      <c r="F353" s="9" t="str">
        <f t="shared" si="462"/>
        <v/>
      </c>
      <c r="G353" s="10" t="str">
        <f t="shared" si="463"/>
        <v/>
      </c>
      <c r="H353" s="10">
        <f t="shared" si="464"/>
        <v>87</v>
      </c>
      <c r="I353" s="10">
        <f t="shared" si="465"/>
        <v>43</v>
      </c>
      <c r="J353" s="10">
        <f t="shared" si="466"/>
        <v>55</v>
      </c>
      <c r="K353" s="16">
        <f t="shared" si="467"/>
        <v>36</v>
      </c>
      <c r="L353" s="10">
        <f t="shared" si="468"/>
        <v>47</v>
      </c>
      <c r="M353" s="10">
        <f t="shared" si="469"/>
        <v>35.5</v>
      </c>
      <c r="N353" s="10">
        <f t="shared" si="470"/>
        <v>304</v>
      </c>
      <c r="O353" s="17" t="str">
        <f t="shared" si="471"/>
        <v/>
      </c>
      <c r="P353" s="18">
        <f>IF($D353="理科",IF(AND($N353&gt;=分数线!$C$2,$H353&gt;=分数线!$D$2),36,IF($H353&gt;=分数线!$D$2,18,0)),IF($D353="文科",IF(AND($N353&gt;=分数线!$C$3,$H353&gt;=分数线!$D$3),36,IF($H353&gt;=分数线!$D$3,18,0))))</f>
        <v>0</v>
      </c>
      <c r="Q353" s="18">
        <f>IF($D353="理科",IF(AND($N353&gt;=分数线!$C$2,I353&gt;=分数线!$E$2),36,IF(I353&gt;=分数线!$E$2,18,0)),IF($D353="文科",IF(AND($N353&gt;=分数线!$C$3,I353&gt;=分数线!$E$3),36,IF(I353&gt;=分数线!$E$3,18,0))))</f>
        <v>0</v>
      </c>
      <c r="R353" s="18">
        <f>IF($D353="理科",IF(AND($N353&gt;=分数线!$C$2,J353&gt;=分数线!$F$2),36,IF(J353&gt;=分数线!$F$2,18,0)),IF($D353="文科",IF(AND($N353&gt;=分数线!$C$3,J353&gt;=分数线!$F$3),36,IF(J353&gt;=分数线!$F$3,18,0))))</f>
        <v>0</v>
      </c>
      <c r="S353" s="18">
        <f>IF($D353="理科",IF(AND($N353&gt;=分数线!$C$2,K353&gt;=分数线!$G$2),36,IF(K353&gt;=分数线!$G$2,18,0)),IF($D353="文科",IF(AND($N353&gt;=分数线!$C$3,K353&gt;=分数线!$G$3),36,IF(K353&gt;=分数线!$G$3,18,0))))</f>
        <v>0</v>
      </c>
      <c r="T353" s="18">
        <f>IF($D353="理科",IF(AND($N353&gt;=分数线!$C$2,L353&gt;=分数线!$H$2),36,IF(L353&gt;=分数线!$H$2,18,0)),IF($D353="文科",IF(AND($N353&gt;=分数线!$C$3,L353&gt;=分数线!$H$3),36,IF(L353&gt;=分数线!$H$3,18,0))))</f>
        <v>0</v>
      </c>
      <c r="U353" s="18">
        <f>IF($D353="理科",IF(AND($N353&gt;=分数线!$C$2,M353&gt;=分数线!$I$2),36,IF(M353&gt;=分数线!$I$2,18,0)),IF($D353="文科",IF(AND($N353&gt;=分数线!$C$3,M353&gt;=分数线!$I$3),36,IF(M353&gt;=分数线!$I$3,18,0))))</f>
        <v>0</v>
      </c>
      <c r="V353" s="18">
        <f t="shared" si="472"/>
        <v>9</v>
      </c>
      <c r="W353" s="18" t="str">
        <f t="shared" si="473"/>
        <v>张玉婷</v>
      </c>
      <c r="X353" s="26">
        <f t="shared" si="514"/>
        <v>0</v>
      </c>
      <c r="Y353" s="18" t="str">
        <f t="shared" si="474"/>
        <v>周军</v>
      </c>
      <c r="Z353" s="26">
        <f t="shared" si="515"/>
        <v>0</v>
      </c>
      <c r="AA353" s="18" t="str">
        <f t="shared" si="475"/>
        <v>程长寿</v>
      </c>
      <c r="AB353" s="26">
        <f t="shared" si="443"/>
        <v>0</v>
      </c>
      <c r="AC353" s="18" t="str">
        <f t="shared" si="476"/>
        <v>王志强</v>
      </c>
      <c r="AD353" s="26">
        <f t="shared" si="444"/>
        <v>0</v>
      </c>
      <c r="AE353" s="18" t="str">
        <f t="shared" si="477"/>
        <v>郑富全</v>
      </c>
      <c r="AF353" s="26">
        <f t="shared" si="445"/>
        <v>0</v>
      </c>
      <c r="AG353" s="18" t="str">
        <f t="shared" si="478"/>
        <v>卢祥</v>
      </c>
      <c r="AH353" s="26">
        <f t="shared" si="446"/>
        <v>0</v>
      </c>
      <c r="AI353" s="18" t="str">
        <f t="shared" si="479"/>
        <v>9</v>
      </c>
      <c r="AJ353" s="18" t="str">
        <f t="shared" si="480"/>
        <v>张玉婷</v>
      </c>
      <c r="AK353" s="26">
        <f t="shared" si="516"/>
        <v>0</v>
      </c>
      <c r="AL353" s="18" t="str">
        <f t="shared" si="481"/>
        <v>周军</v>
      </c>
      <c r="AM353" s="26">
        <f t="shared" si="517"/>
        <v>0</v>
      </c>
      <c r="AN353" s="18" t="str">
        <f t="shared" si="482"/>
        <v>程长寿</v>
      </c>
      <c r="AO353" s="26">
        <f t="shared" si="447"/>
        <v>0</v>
      </c>
      <c r="AP353" s="18" t="str">
        <f t="shared" si="483"/>
        <v>王志强</v>
      </c>
      <c r="AQ353" s="26">
        <f t="shared" si="448"/>
        <v>0</v>
      </c>
      <c r="AR353" s="18" t="str">
        <f t="shared" si="484"/>
        <v>郑富全</v>
      </c>
      <c r="AS353" s="26">
        <f t="shared" si="449"/>
        <v>0</v>
      </c>
      <c r="AT353" s="18" t="str">
        <f t="shared" si="485"/>
        <v>卢祥</v>
      </c>
      <c r="AU353" s="26">
        <f t="shared" si="450"/>
        <v>0</v>
      </c>
      <c r="AV353" s="18" t="str">
        <f t="shared" si="486"/>
        <v>9</v>
      </c>
      <c r="AW353" s="18" t="str">
        <f t="shared" si="487"/>
        <v>张玉婷</v>
      </c>
      <c r="AX353" s="26">
        <f t="shared" si="518"/>
        <v>0</v>
      </c>
      <c r="AY353" s="18" t="str">
        <f t="shared" si="488"/>
        <v>周军</v>
      </c>
      <c r="AZ353" s="26">
        <f t="shared" si="459"/>
        <v>0</v>
      </c>
      <c r="BA353" s="18" t="str">
        <f t="shared" si="489"/>
        <v>廖云虹</v>
      </c>
      <c r="BB353" s="26">
        <f t="shared" si="451"/>
        <v>0</v>
      </c>
      <c r="BC353" s="18" t="str">
        <f t="shared" si="490"/>
        <v>郑永朝</v>
      </c>
      <c r="BD353" s="26">
        <f t="shared" si="452"/>
        <v>0</v>
      </c>
      <c r="BE353" s="18" t="str">
        <f t="shared" si="491"/>
        <v>郑富全</v>
      </c>
      <c r="BF353" s="26">
        <f t="shared" si="453"/>
        <v>0</v>
      </c>
      <c r="BG353" s="18" t="str">
        <f t="shared" si="492"/>
        <v>卢祥</v>
      </c>
      <c r="BH353" s="26">
        <f t="shared" si="454"/>
        <v>0</v>
      </c>
      <c r="BI353" s="18">
        <f t="shared" si="493"/>
        <v>9</v>
      </c>
      <c r="BJ353" s="18" t="str">
        <f t="shared" si="494"/>
        <v>张玉婷</v>
      </c>
      <c r="BK353" s="26">
        <f t="shared" si="519"/>
        <v>0</v>
      </c>
      <c r="BL353" s="18" t="str">
        <f t="shared" si="495"/>
        <v>黄金华</v>
      </c>
      <c r="BM353" s="26">
        <f t="shared" si="460"/>
        <v>0</v>
      </c>
      <c r="BN353" s="18" t="str">
        <f t="shared" si="496"/>
        <v>廖云虹</v>
      </c>
      <c r="BO353" s="26">
        <f t="shared" si="455"/>
        <v>0</v>
      </c>
      <c r="BP353" s="18" t="str">
        <f t="shared" si="497"/>
        <v>王玉强</v>
      </c>
      <c r="BQ353" s="26">
        <f t="shared" si="456"/>
        <v>0</v>
      </c>
      <c r="BR353" s="18" t="str">
        <f t="shared" si="498"/>
        <v>郑富全</v>
      </c>
      <c r="BS353" s="26">
        <f t="shared" si="457"/>
        <v>0</v>
      </c>
      <c r="BT353" s="18" t="str">
        <f t="shared" si="499"/>
        <v>卢祥</v>
      </c>
      <c r="BU353" s="26">
        <f t="shared" si="458"/>
        <v>0</v>
      </c>
      <c r="BV353" s="18">
        <f t="shared" si="500"/>
        <v>9</v>
      </c>
      <c r="BW353" s="18" t="str">
        <f t="shared" si="501"/>
        <v>张玉婷</v>
      </c>
      <c r="BX353" s="26">
        <f t="shared" si="520"/>
        <v>0</v>
      </c>
      <c r="BY353" s="18" t="str">
        <f t="shared" si="502"/>
        <v>黄金华</v>
      </c>
      <c r="BZ353" s="26">
        <f t="shared" si="521"/>
        <v>0</v>
      </c>
      <c r="CA353" s="18" t="str">
        <f t="shared" si="503"/>
        <v>廖云虹</v>
      </c>
      <c r="CB353" s="26">
        <f t="shared" si="522"/>
        <v>0</v>
      </c>
      <c r="CC353" s="18" t="str">
        <f t="shared" si="504"/>
        <v>高贵勇</v>
      </c>
      <c r="CD353" s="26">
        <f t="shared" si="523"/>
        <v>0</v>
      </c>
      <c r="CE353" s="18" t="str">
        <f t="shared" si="505"/>
        <v>刘厚江</v>
      </c>
      <c r="CF353" s="26">
        <f t="shared" si="524"/>
        <v>0</v>
      </c>
      <c r="CG353" s="18" t="str">
        <f t="shared" si="506"/>
        <v>卢祥</v>
      </c>
      <c r="CH353" s="26">
        <f t="shared" si="525"/>
        <v>0</v>
      </c>
      <c r="CI353" s="18">
        <f t="shared" si="507"/>
        <v>9</v>
      </c>
      <c r="CJ353" s="18" t="str">
        <f t="shared" si="508"/>
        <v>张玉婷</v>
      </c>
      <c r="CK353" s="26">
        <f t="shared" si="526"/>
        <v>0</v>
      </c>
      <c r="CL353" s="18" t="str">
        <f t="shared" si="509"/>
        <v>黄金华</v>
      </c>
      <c r="CM353" s="26">
        <f t="shared" si="527"/>
        <v>0</v>
      </c>
      <c r="CN353" s="18" t="str">
        <f t="shared" si="510"/>
        <v>廖云虹</v>
      </c>
      <c r="CO353" s="26">
        <f t="shared" si="528"/>
        <v>0</v>
      </c>
      <c r="CP353" s="18" t="str">
        <f t="shared" si="511"/>
        <v>高贵勇</v>
      </c>
      <c r="CQ353" s="26">
        <f t="shared" si="529"/>
        <v>0</v>
      </c>
      <c r="CR353" s="18" t="str">
        <f t="shared" si="512"/>
        <v>刘厚江</v>
      </c>
      <c r="CS353" s="26">
        <f t="shared" si="530"/>
        <v>0</v>
      </c>
      <c r="CT353" s="18" t="str">
        <f t="shared" si="513"/>
        <v>卢祥</v>
      </c>
      <c r="CU353" s="26">
        <f t="shared" si="531"/>
        <v>0</v>
      </c>
    </row>
    <row r="354" spans="1:99" s="2" customFormat="1" ht="15.75">
      <c r="A354" s="42" t="s">
        <v>61</v>
      </c>
      <c r="B354" s="40" t="s">
        <v>527</v>
      </c>
      <c r="C354" s="59" t="s">
        <v>44</v>
      </c>
      <c r="D354" s="9" t="s">
        <v>8</v>
      </c>
      <c r="E354" s="8" t="str">
        <f t="shared" si="461"/>
        <v/>
      </c>
      <c r="F354" s="9" t="str">
        <f t="shared" si="462"/>
        <v/>
      </c>
      <c r="G354" s="10" t="str">
        <f t="shared" si="463"/>
        <v/>
      </c>
      <c r="H354" s="10">
        <f t="shared" si="464"/>
        <v>83</v>
      </c>
      <c r="I354" s="10">
        <f t="shared" si="465"/>
        <v>40</v>
      </c>
      <c r="J354" s="10">
        <f t="shared" si="466"/>
        <v>71</v>
      </c>
      <c r="K354" s="16">
        <f t="shared" si="467"/>
        <v>27.5</v>
      </c>
      <c r="L354" s="10">
        <f t="shared" si="468"/>
        <v>39.5</v>
      </c>
      <c r="M354" s="10">
        <f t="shared" si="469"/>
        <v>42</v>
      </c>
      <c r="N354" s="10">
        <f t="shared" si="470"/>
        <v>303</v>
      </c>
      <c r="O354" s="17" t="str">
        <f t="shared" si="471"/>
        <v/>
      </c>
      <c r="P354" s="18">
        <f>IF($D354="理科",IF(AND($N354&gt;=分数线!$C$2,$H354&gt;=分数线!$D$2),36,IF($H354&gt;=分数线!$D$2,18,0)),IF($D354="文科",IF(AND($N354&gt;=分数线!$C$3,$H354&gt;=分数线!$D$3),36,IF($H354&gt;=分数线!$D$3,18,0))))</f>
        <v>0</v>
      </c>
      <c r="Q354" s="18">
        <f>IF($D354="理科",IF(AND($N354&gt;=分数线!$C$2,I354&gt;=分数线!$E$2),36,IF(I354&gt;=分数线!$E$2,18,0)),IF($D354="文科",IF(AND($N354&gt;=分数线!$C$3,I354&gt;=分数线!$E$3),36,IF(I354&gt;=分数线!$E$3,18,0))))</f>
        <v>0</v>
      </c>
      <c r="R354" s="18">
        <f>IF($D354="理科",IF(AND($N354&gt;=分数线!$C$2,J354&gt;=分数线!$F$2),36,IF(J354&gt;=分数线!$F$2,18,0)),IF($D354="文科",IF(AND($N354&gt;=分数线!$C$3,J354&gt;=分数线!$F$3),36,IF(J354&gt;=分数线!$F$3,18,0))))</f>
        <v>0</v>
      </c>
      <c r="S354" s="18">
        <f>IF($D354="理科",IF(AND($N354&gt;=分数线!$C$2,K354&gt;=分数线!$G$2),36,IF(K354&gt;=分数线!$G$2,18,0)),IF($D354="文科",IF(AND($N354&gt;=分数线!$C$3,K354&gt;=分数线!$G$3),36,IF(K354&gt;=分数线!$G$3,18,0))))</f>
        <v>0</v>
      </c>
      <c r="T354" s="18">
        <f>IF($D354="理科",IF(AND($N354&gt;=分数线!$C$2,L354&gt;=分数线!$H$2),36,IF(L354&gt;=分数线!$H$2,18,0)),IF($D354="文科",IF(AND($N354&gt;=分数线!$C$3,L354&gt;=分数线!$H$3),36,IF(L354&gt;=分数线!$H$3,18,0))))</f>
        <v>0</v>
      </c>
      <c r="U354" s="18">
        <f>IF($D354="理科",IF(AND($N354&gt;=分数线!$C$2,M354&gt;=分数线!$I$2),36,IF(M354&gt;=分数线!$I$2,18,0)),IF($D354="文科",IF(AND($N354&gt;=分数线!$C$3,M354&gt;=分数线!$I$3),36,IF(M354&gt;=分数线!$I$3,18,0))))</f>
        <v>0</v>
      </c>
      <c r="V354" s="18">
        <f t="shared" si="472"/>
        <v>6</v>
      </c>
      <c r="W354" s="18" t="str">
        <f t="shared" si="473"/>
        <v>阙丽萍</v>
      </c>
      <c r="X354" s="26">
        <f t="shared" si="514"/>
        <v>0</v>
      </c>
      <c r="Y354" s="18" t="str">
        <f t="shared" si="474"/>
        <v>李希</v>
      </c>
      <c r="Z354" s="26">
        <f t="shared" si="515"/>
        <v>0</v>
      </c>
      <c r="AA354" s="18" t="str">
        <f t="shared" si="475"/>
        <v>达娃央初</v>
      </c>
      <c r="AB354" s="26">
        <f t="shared" si="443"/>
        <v>0</v>
      </c>
      <c r="AC354" s="18" t="str">
        <f t="shared" si="476"/>
        <v>兰阿布</v>
      </c>
      <c r="AD354" s="26">
        <f t="shared" si="444"/>
        <v>0</v>
      </c>
      <c r="AE354" s="18" t="str">
        <f t="shared" si="477"/>
        <v>陈文惠</v>
      </c>
      <c r="AF354" s="26">
        <f t="shared" si="445"/>
        <v>0</v>
      </c>
      <c r="AG354" s="18" t="str">
        <f t="shared" si="478"/>
        <v>卢祥</v>
      </c>
      <c r="AH354" s="26">
        <f t="shared" si="446"/>
        <v>0</v>
      </c>
      <c r="AI354" s="18" t="str">
        <f t="shared" si="479"/>
        <v>6</v>
      </c>
      <c r="AJ354" s="18" t="str">
        <f t="shared" si="480"/>
        <v>阙丽萍</v>
      </c>
      <c r="AK354" s="26">
        <f t="shared" si="516"/>
        <v>0</v>
      </c>
      <c r="AL354" s="18" t="str">
        <f t="shared" si="481"/>
        <v>李希</v>
      </c>
      <c r="AM354" s="26">
        <f t="shared" si="517"/>
        <v>0</v>
      </c>
      <c r="AN354" s="18" t="str">
        <f t="shared" si="482"/>
        <v>达娃央初</v>
      </c>
      <c r="AO354" s="26">
        <f t="shared" si="447"/>
        <v>0</v>
      </c>
      <c r="AP354" s="18" t="str">
        <f t="shared" si="483"/>
        <v>兰阿布</v>
      </c>
      <c r="AQ354" s="26">
        <f t="shared" si="448"/>
        <v>0</v>
      </c>
      <c r="AR354" s="18" t="str">
        <f t="shared" si="484"/>
        <v>陈文惠</v>
      </c>
      <c r="AS354" s="26">
        <f t="shared" si="449"/>
        <v>0</v>
      </c>
      <c r="AT354" s="18" t="str">
        <f t="shared" si="485"/>
        <v>卢祥</v>
      </c>
      <c r="AU354" s="26">
        <f t="shared" si="450"/>
        <v>0</v>
      </c>
      <c r="AV354" s="18" t="str">
        <f t="shared" si="486"/>
        <v>6</v>
      </c>
      <c r="AW354" s="18" t="str">
        <f t="shared" si="487"/>
        <v>阙丽萍</v>
      </c>
      <c r="AX354" s="26">
        <f t="shared" si="518"/>
        <v>0</v>
      </c>
      <c r="AY354" s="18" t="str">
        <f t="shared" si="488"/>
        <v>李希</v>
      </c>
      <c r="AZ354" s="26">
        <f t="shared" si="459"/>
        <v>0</v>
      </c>
      <c r="BA354" s="18" t="str">
        <f t="shared" si="489"/>
        <v>谢斌</v>
      </c>
      <c r="BB354" s="26">
        <f t="shared" si="451"/>
        <v>0</v>
      </c>
      <c r="BC354" s="18" t="str">
        <f t="shared" si="490"/>
        <v>高贵勇</v>
      </c>
      <c r="BD354" s="26">
        <f t="shared" si="452"/>
        <v>0</v>
      </c>
      <c r="BE354" s="18" t="str">
        <f t="shared" si="491"/>
        <v>陈文惠</v>
      </c>
      <c r="BF354" s="26">
        <f t="shared" si="453"/>
        <v>0</v>
      </c>
      <c r="BG354" s="18" t="str">
        <f t="shared" si="492"/>
        <v>卢祥</v>
      </c>
      <c r="BH354" s="26">
        <f t="shared" si="454"/>
        <v>0</v>
      </c>
      <c r="BI354" s="18">
        <f t="shared" si="493"/>
        <v>6</v>
      </c>
      <c r="BJ354" s="18" t="str">
        <f t="shared" si="494"/>
        <v>阙丽萍</v>
      </c>
      <c r="BK354" s="26">
        <f t="shared" si="519"/>
        <v>0</v>
      </c>
      <c r="BL354" s="18" t="str">
        <f t="shared" si="495"/>
        <v>李希</v>
      </c>
      <c r="BM354" s="26">
        <f t="shared" si="460"/>
        <v>0</v>
      </c>
      <c r="BN354" s="18" t="str">
        <f t="shared" si="496"/>
        <v>达娃央初</v>
      </c>
      <c r="BO354" s="26">
        <f t="shared" si="455"/>
        <v>0</v>
      </c>
      <c r="BP354" s="18" t="str">
        <f t="shared" si="497"/>
        <v>高贵勇</v>
      </c>
      <c r="BQ354" s="26">
        <f t="shared" si="456"/>
        <v>0</v>
      </c>
      <c r="BR354" s="18" t="str">
        <f t="shared" si="498"/>
        <v>陈文惠</v>
      </c>
      <c r="BS354" s="26">
        <f t="shared" si="457"/>
        <v>0</v>
      </c>
      <c r="BT354" s="18" t="str">
        <f t="shared" si="499"/>
        <v>卢祥</v>
      </c>
      <c r="BU354" s="26">
        <f t="shared" si="458"/>
        <v>0</v>
      </c>
      <c r="BV354" s="18">
        <f t="shared" si="500"/>
        <v>6</v>
      </c>
      <c r="BW354" s="18" t="str">
        <f t="shared" si="501"/>
        <v>阙丽萍</v>
      </c>
      <c r="BX354" s="26">
        <f t="shared" si="520"/>
        <v>0</v>
      </c>
      <c r="BY354" s="18" t="str">
        <f t="shared" si="502"/>
        <v>李希</v>
      </c>
      <c r="BZ354" s="26">
        <f t="shared" si="521"/>
        <v>0</v>
      </c>
      <c r="CA354" s="18" t="str">
        <f t="shared" si="503"/>
        <v>兰卡布尺</v>
      </c>
      <c r="CB354" s="26">
        <f t="shared" si="522"/>
        <v>0</v>
      </c>
      <c r="CC354" s="18" t="str">
        <f t="shared" si="504"/>
        <v>高贵勇</v>
      </c>
      <c r="CD354" s="26">
        <f t="shared" si="523"/>
        <v>0</v>
      </c>
      <c r="CE354" s="18" t="str">
        <f t="shared" si="505"/>
        <v>陈文惠</v>
      </c>
      <c r="CF354" s="26">
        <f t="shared" si="524"/>
        <v>0</v>
      </c>
      <c r="CG354" s="18" t="str">
        <f t="shared" si="506"/>
        <v>杨建</v>
      </c>
      <c r="CH354" s="26">
        <f t="shared" si="525"/>
        <v>0</v>
      </c>
      <c r="CI354" s="18">
        <f t="shared" si="507"/>
        <v>6</v>
      </c>
      <c r="CJ354" s="18" t="str">
        <f t="shared" si="508"/>
        <v>阙丽萍</v>
      </c>
      <c r="CK354" s="26">
        <f t="shared" si="526"/>
        <v>0</v>
      </c>
      <c r="CL354" s="18" t="str">
        <f t="shared" si="509"/>
        <v>李希</v>
      </c>
      <c r="CM354" s="26">
        <f t="shared" si="527"/>
        <v>0</v>
      </c>
      <c r="CN354" s="18" t="str">
        <f t="shared" si="510"/>
        <v>兰卡布尺</v>
      </c>
      <c r="CO354" s="26">
        <f t="shared" si="528"/>
        <v>0</v>
      </c>
      <c r="CP354" s="18" t="str">
        <f t="shared" si="511"/>
        <v>高贵勇</v>
      </c>
      <c r="CQ354" s="26">
        <f t="shared" si="529"/>
        <v>0</v>
      </c>
      <c r="CR354" s="18" t="str">
        <f t="shared" si="512"/>
        <v>杨建</v>
      </c>
      <c r="CS354" s="26">
        <f t="shared" si="530"/>
        <v>0</v>
      </c>
      <c r="CT354" s="18" t="str">
        <f t="shared" si="513"/>
        <v>杨建</v>
      </c>
      <c r="CU354" s="26">
        <f t="shared" si="531"/>
        <v>0</v>
      </c>
    </row>
    <row r="355" spans="1:99" s="2" customFormat="1" ht="15.75">
      <c r="A355" s="42" t="s">
        <v>1062</v>
      </c>
      <c r="B355" s="40" t="s">
        <v>528</v>
      </c>
      <c r="C355" s="59" t="s">
        <v>44</v>
      </c>
      <c r="D355" s="9" t="s">
        <v>8</v>
      </c>
      <c r="E355" s="8" t="str">
        <f t="shared" si="461"/>
        <v/>
      </c>
      <c r="F355" s="9" t="str">
        <f t="shared" si="462"/>
        <v/>
      </c>
      <c r="G355" s="10" t="str">
        <f t="shared" si="463"/>
        <v/>
      </c>
      <c r="H355" s="10">
        <f t="shared" si="464"/>
        <v>95</v>
      </c>
      <c r="I355" s="10">
        <f t="shared" si="465"/>
        <v>37</v>
      </c>
      <c r="J355" s="10">
        <f t="shared" si="466"/>
        <v>74</v>
      </c>
      <c r="K355" s="16">
        <f t="shared" si="467"/>
        <v>21.5</v>
      </c>
      <c r="L355" s="10">
        <f t="shared" si="468"/>
        <v>34</v>
      </c>
      <c r="M355" s="10">
        <f t="shared" si="469"/>
        <v>40.5</v>
      </c>
      <c r="N355" s="10">
        <f t="shared" si="470"/>
        <v>302</v>
      </c>
      <c r="O355" s="17" t="str">
        <f t="shared" si="471"/>
        <v/>
      </c>
      <c r="P355" s="18">
        <f>IF($D355="理科",IF(AND($N355&gt;=分数线!$C$2,$H355&gt;=分数线!$D$2),36,IF($H355&gt;=分数线!$D$2,18,0)),IF($D355="文科",IF(AND($N355&gt;=分数线!$C$3,$H355&gt;=分数线!$D$3),36,IF($H355&gt;=分数线!$D$3,18,0))))</f>
        <v>0</v>
      </c>
      <c r="Q355" s="18">
        <f>IF($D355="理科",IF(AND($N355&gt;=分数线!$C$2,I355&gt;=分数线!$E$2),36,IF(I355&gt;=分数线!$E$2,18,0)),IF($D355="文科",IF(AND($N355&gt;=分数线!$C$3,I355&gt;=分数线!$E$3),36,IF(I355&gt;=分数线!$E$3,18,0))))</f>
        <v>0</v>
      </c>
      <c r="R355" s="18">
        <f>IF($D355="理科",IF(AND($N355&gt;=分数线!$C$2,J355&gt;=分数线!$F$2),36,IF(J355&gt;=分数线!$F$2,18,0)),IF($D355="文科",IF(AND($N355&gt;=分数线!$C$3,J355&gt;=分数线!$F$3),36,IF(J355&gt;=分数线!$F$3,18,0))))</f>
        <v>0</v>
      </c>
      <c r="S355" s="18">
        <f>IF($D355="理科",IF(AND($N355&gt;=分数线!$C$2,K355&gt;=分数线!$G$2),36,IF(K355&gt;=分数线!$G$2,18,0)),IF($D355="文科",IF(AND($N355&gt;=分数线!$C$3,K355&gt;=分数线!$G$3),36,IF(K355&gt;=分数线!$G$3,18,0))))</f>
        <v>0</v>
      </c>
      <c r="T355" s="18">
        <f>IF($D355="理科",IF(AND($N355&gt;=分数线!$C$2,L355&gt;=分数线!$H$2),36,IF(L355&gt;=分数线!$H$2,18,0)),IF($D355="文科",IF(AND($N355&gt;=分数线!$C$3,L355&gt;=分数线!$H$3),36,IF(L355&gt;=分数线!$H$3,18,0))))</f>
        <v>0</v>
      </c>
      <c r="U355" s="18">
        <f>IF($D355="理科",IF(AND($N355&gt;=分数线!$C$2,M355&gt;=分数线!$I$2),36,IF(M355&gt;=分数线!$I$2,18,0)),IF($D355="文科",IF(AND($N355&gt;=分数线!$C$3,M355&gt;=分数线!$I$3),36,IF(M355&gt;=分数线!$I$3,18,0))))</f>
        <v>0</v>
      </c>
      <c r="V355" s="18">
        <f t="shared" si="472"/>
        <v>3</v>
      </c>
      <c r="W355" s="18" t="str">
        <f t="shared" si="473"/>
        <v>朱霞</v>
      </c>
      <c r="X355" s="26">
        <f t="shared" si="514"/>
        <v>0</v>
      </c>
      <c r="Y355" s="18" t="str">
        <f t="shared" si="474"/>
        <v>余玉红</v>
      </c>
      <c r="Z355" s="26">
        <f t="shared" si="515"/>
        <v>0</v>
      </c>
      <c r="AA355" s="18" t="str">
        <f t="shared" si="475"/>
        <v>邵晖</v>
      </c>
      <c r="AB355" s="26">
        <f t="shared" si="443"/>
        <v>0</v>
      </c>
      <c r="AC355" s="18" t="str">
        <f t="shared" si="476"/>
        <v>兰阿布</v>
      </c>
      <c r="AD355" s="26">
        <f t="shared" si="444"/>
        <v>0</v>
      </c>
      <c r="AE355" s="18" t="str">
        <f t="shared" si="477"/>
        <v>陈文惠</v>
      </c>
      <c r="AF355" s="26">
        <f t="shared" si="445"/>
        <v>0</v>
      </c>
      <c r="AG355" s="18" t="str">
        <f t="shared" si="478"/>
        <v>卢祥</v>
      </c>
      <c r="AH355" s="26">
        <f t="shared" si="446"/>
        <v>0</v>
      </c>
      <c r="AI355" s="18" t="str">
        <f t="shared" si="479"/>
        <v>6</v>
      </c>
      <c r="AJ355" s="18" t="str">
        <f t="shared" si="480"/>
        <v>阙丽萍</v>
      </c>
      <c r="AK355" s="26">
        <f t="shared" si="516"/>
        <v>0</v>
      </c>
      <c r="AL355" s="18" t="str">
        <f t="shared" si="481"/>
        <v>李希</v>
      </c>
      <c r="AM355" s="26">
        <f t="shared" si="517"/>
        <v>0</v>
      </c>
      <c r="AN355" s="18" t="str">
        <f t="shared" si="482"/>
        <v>达娃央初</v>
      </c>
      <c r="AO355" s="26">
        <f t="shared" si="447"/>
        <v>0</v>
      </c>
      <c r="AP355" s="18" t="str">
        <f t="shared" si="483"/>
        <v>兰阿布</v>
      </c>
      <c r="AQ355" s="26">
        <f t="shared" si="448"/>
        <v>0</v>
      </c>
      <c r="AR355" s="18" t="str">
        <f t="shared" si="484"/>
        <v>陈文惠</v>
      </c>
      <c r="AS355" s="26">
        <f t="shared" si="449"/>
        <v>0</v>
      </c>
      <c r="AT355" s="18" t="str">
        <f t="shared" si="485"/>
        <v>卢祥</v>
      </c>
      <c r="AU355" s="26">
        <f t="shared" si="450"/>
        <v>0</v>
      </c>
      <c r="AV355" s="18" t="str">
        <f t="shared" si="486"/>
        <v>6</v>
      </c>
      <c r="AW355" s="18" t="str">
        <f t="shared" si="487"/>
        <v>阙丽萍</v>
      </c>
      <c r="AX355" s="26">
        <f t="shared" si="518"/>
        <v>0</v>
      </c>
      <c r="AY355" s="18" t="str">
        <f t="shared" si="488"/>
        <v>李希</v>
      </c>
      <c r="AZ355" s="26">
        <f t="shared" si="459"/>
        <v>0</v>
      </c>
      <c r="BA355" s="18" t="str">
        <f t="shared" si="489"/>
        <v>谢斌</v>
      </c>
      <c r="BB355" s="26">
        <f t="shared" si="451"/>
        <v>0</v>
      </c>
      <c r="BC355" s="18" t="str">
        <f t="shared" si="490"/>
        <v>高贵勇</v>
      </c>
      <c r="BD355" s="26">
        <f t="shared" si="452"/>
        <v>0</v>
      </c>
      <c r="BE355" s="18" t="str">
        <f t="shared" si="491"/>
        <v>陈文惠</v>
      </c>
      <c r="BF355" s="26">
        <f t="shared" si="453"/>
        <v>0</v>
      </c>
      <c r="BG355" s="18" t="str">
        <f t="shared" si="492"/>
        <v>卢祥</v>
      </c>
      <c r="BH355" s="26">
        <f t="shared" si="454"/>
        <v>0</v>
      </c>
      <c r="BI355" s="18">
        <f t="shared" si="493"/>
        <v>6</v>
      </c>
      <c r="BJ355" s="18" t="str">
        <f t="shared" si="494"/>
        <v>阙丽萍</v>
      </c>
      <c r="BK355" s="26">
        <f t="shared" si="519"/>
        <v>0</v>
      </c>
      <c r="BL355" s="18" t="str">
        <f t="shared" si="495"/>
        <v>李希</v>
      </c>
      <c r="BM355" s="26">
        <f t="shared" si="460"/>
        <v>0</v>
      </c>
      <c r="BN355" s="18" t="str">
        <f t="shared" si="496"/>
        <v>达娃央初</v>
      </c>
      <c r="BO355" s="26">
        <f t="shared" si="455"/>
        <v>0</v>
      </c>
      <c r="BP355" s="18" t="str">
        <f t="shared" si="497"/>
        <v>高贵勇</v>
      </c>
      <c r="BQ355" s="26">
        <f t="shared" si="456"/>
        <v>0</v>
      </c>
      <c r="BR355" s="18" t="str">
        <f t="shared" si="498"/>
        <v>陈文惠</v>
      </c>
      <c r="BS355" s="26">
        <f t="shared" si="457"/>
        <v>0</v>
      </c>
      <c r="BT355" s="18" t="str">
        <f t="shared" si="499"/>
        <v>卢祥</v>
      </c>
      <c r="BU355" s="26">
        <f t="shared" si="458"/>
        <v>0</v>
      </c>
      <c r="BV355" s="18">
        <f t="shared" si="500"/>
        <v>6</v>
      </c>
      <c r="BW355" s="18" t="str">
        <f t="shared" si="501"/>
        <v>阙丽萍</v>
      </c>
      <c r="BX355" s="26">
        <f t="shared" si="520"/>
        <v>0</v>
      </c>
      <c r="BY355" s="18" t="str">
        <f t="shared" si="502"/>
        <v>李希</v>
      </c>
      <c r="BZ355" s="26">
        <f t="shared" si="521"/>
        <v>0</v>
      </c>
      <c r="CA355" s="18" t="str">
        <f t="shared" si="503"/>
        <v>兰卡布尺</v>
      </c>
      <c r="CB355" s="26">
        <f t="shared" si="522"/>
        <v>0</v>
      </c>
      <c r="CC355" s="18" t="str">
        <f t="shared" si="504"/>
        <v>高贵勇</v>
      </c>
      <c r="CD355" s="26">
        <f t="shared" si="523"/>
        <v>0</v>
      </c>
      <c r="CE355" s="18" t="str">
        <f t="shared" si="505"/>
        <v>陈文惠</v>
      </c>
      <c r="CF355" s="26">
        <f t="shared" si="524"/>
        <v>0</v>
      </c>
      <c r="CG355" s="18" t="str">
        <f t="shared" si="506"/>
        <v>杨建</v>
      </c>
      <c r="CH355" s="26">
        <f t="shared" si="525"/>
        <v>0</v>
      </c>
      <c r="CI355" s="18">
        <f t="shared" si="507"/>
        <v>6</v>
      </c>
      <c r="CJ355" s="18" t="str">
        <f t="shared" si="508"/>
        <v>阙丽萍</v>
      </c>
      <c r="CK355" s="26">
        <f t="shared" si="526"/>
        <v>0</v>
      </c>
      <c r="CL355" s="18" t="str">
        <f t="shared" si="509"/>
        <v>李希</v>
      </c>
      <c r="CM355" s="26">
        <f t="shared" si="527"/>
        <v>0</v>
      </c>
      <c r="CN355" s="18" t="str">
        <f t="shared" si="510"/>
        <v>兰卡布尺</v>
      </c>
      <c r="CO355" s="26">
        <f t="shared" si="528"/>
        <v>0</v>
      </c>
      <c r="CP355" s="18" t="str">
        <f t="shared" si="511"/>
        <v>高贵勇</v>
      </c>
      <c r="CQ355" s="26">
        <f t="shared" si="529"/>
        <v>0</v>
      </c>
      <c r="CR355" s="18" t="str">
        <f t="shared" si="512"/>
        <v>杨建</v>
      </c>
      <c r="CS355" s="26">
        <f t="shared" si="530"/>
        <v>0</v>
      </c>
      <c r="CT355" s="18" t="str">
        <f t="shared" si="513"/>
        <v>杨建</v>
      </c>
      <c r="CU355" s="26">
        <f t="shared" si="531"/>
        <v>0</v>
      </c>
    </row>
    <row r="356" spans="1:99" s="2" customFormat="1" ht="15.75">
      <c r="A356" s="42" t="s">
        <v>1063</v>
      </c>
      <c r="B356" s="40" t="s">
        <v>529</v>
      </c>
      <c r="C356" s="59" t="s">
        <v>44</v>
      </c>
      <c r="D356" s="9" t="s">
        <v>8</v>
      </c>
      <c r="E356" s="8" t="str">
        <f t="shared" si="461"/>
        <v/>
      </c>
      <c r="F356" s="9" t="str">
        <f t="shared" si="462"/>
        <v/>
      </c>
      <c r="G356" s="10" t="str">
        <f t="shared" si="463"/>
        <v/>
      </c>
      <c r="H356" s="10">
        <f t="shared" si="464"/>
        <v>94</v>
      </c>
      <c r="I356" s="10">
        <f t="shared" si="465"/>
        <v>41</v>
      </c>
      <c r="J356" s="10">
        <f t="shared" si="466"/>
        <v>31</v>
      </c>
      <c r="K356" s="16">
        <f t="shared" si="467"/>
        <v>39</v>
      </c>
      <c r="L356" s="10">
        <f t="shared" si="468"/>
        <v>35</v>
      </c>
      <c r="M356" s="10">
        <f t="shared" si="469"/>
        <v>62</v>
      </c>
      <c r="N356" s="10">
        <f t="shared" si="470"/>
        <v>302</v>
      </c>
      <c r="O356" s="17" t="str">
        <f t="shared" si="471"/>
        <v/>
      </c>
      <c r="P356" s="18">
        <f>IF($D356="理科",IF(AND($N356&gt;=分数线!$C$2,$H356&gt;=分数线!$D$2),36,IF($H356&gt;=分数线!$D$2,18,0)),IF($D356="文科",IF(AND($N356&gt;=分数线!$C$3,$H356&gt;=分数线!$D$3),36,IF($H356&gt;=分数线!$D$3,18,0))))</f>
        <v>0</v>
      </c>
      <c r="Q356" s="18">
        <f>IF($D356="理科",IF(AND($N356&gt;=分数线!$C$2,I356&gt;=分数线!$E$2),36,IF(I356&gt;=分数线!$E$2,18,0)),IF($D356="文科",IF(AND($N356&gt;=分数线!$C$3,I356&gt;=分数线!$E$3),36,IF(I356&gt;=分数线!$E$3,18,0))))</f>
        <v>0</v>
      </c>
      <c r="R356" s="18">
        <f>IF($D356="理科",IF(AND($N356&gt;=分数线!$C$2,J356&gt;=分数线!$F$2),36,IF(J356&gt;=分数线!$F$2,18,0)),IF($D356="文科",IF(AND($N356&gt;=分数线!$C$3,J356&gt;=分数线!$F$3),36,IF(J356&gt;=分数线!$F$3,18,0))))</f>
        <v>0</v>
      </c>
      <c r="S356" s="18">
        <f>IF($D356="理科",IF(AND($N356&gt;=分数线!$C$2,K356&gt;=分数线!$G$2),36,IF(K356&gt;=分数线!$G$2,18,0)),IF($D356="文科",IF(AND($N356&gt;=分数线!$C$3,K356&gt;=分数线!$G$3),36,IF(K356&gt;=分数线!$G$3,18,0))))</f>
        <v>0</v>
      </c>
      <c r="T356" s="18">
        <f>IF($D356="理科",IF(AND($N356&gt;=分数线!$C$2,L356&gt;=分数线!$H$2),36,IF(L356&gt;=分数线!$H$2,18,0)),IF($D356="文科",IF(AND($N356&gt;=分数线!$C$3,L356&gt;=分数线!$H$3),36,IF(L356&gt;=分数线!$H$3,18,0))))</f>
        <v>0</v>
      </c>
      <c r="U356" s="18">
        <f>IF($D356="理科",IF(AND($N356&gt;=分数线!$C$2,M356&gt;=分数线!$I$2),36,IF(M356&gt;=分数线!$I$2,18,0)),IF($D356="文科",IF(AND($N356&gt;=分数线!$C$3,M356&gt;=分数线!$I$3),36,IF(M356&gt;=分数线!$I$3,18,0))))</f>
        <v>0</v>
      </c>
      <c r="V356" s="18">
        <f t="shared" si="472"/>
        <v>5</v>
      </c>
      <c r="W356" s="18" t="str">
        <f t="shared" si="473"/>
        <v>叶屏</v>
      </c>
      <c r="X356" s="26">
        <f t="shared" si="514"/>
        <v>0</v>
      </c>
      <c r="Y356" s="18" t="str">
        <f t="shared" si="474"/>
        <v>李希</v>
      </c>
      <c r="Z356" s="26">
        <f t="shared" si="515"/>
        <v>0</v>
      </c>
      <c r="AA356" s="18" t="str">
        <f t="shared" si="475"/>
        <v>达娃央初</v>
      </c>
      <c r="AB356" s="26">
        <f t="shared" si="443"/>
        <v>0</v>
      </c>
      <c r="AC356" s="18" t="str">
        <f t="shared" si="476"/>
        <v>王志强</v>
      </c>
      <c r="AD356" s="26">
        <f t="shared" si="444"/>
        <v>0</v>
      </c>
      <c r="AE356" s="18" t="str">
        <f t="shared" si="477"/>
        <v>郑富全</v>
      </c>
      <c r="AF356" s="26">
        <f t="shared" si="445"/>
        <v>0</v>
      </c>
      <c r="AG356" s="18" t="str">
        <f t="shared" si="478"/>
        <v>卢祥</v>
      </c>
      <c r="AH356" s="26">
        <f t="shared" si="446"/>
        <v>0</v>
      </c>
      <c r="AI356" s="18" t="str">
        <f t="shared" si="479"/>
        <v>9</v>
      </c>
      <c r="AJ356" s="18" t="str">
        <f t="shared" si="480"/>
        <v>张玉婷</v>
      </c>
      <c r="AK356" s="26">
        <f t="shared" si="516"/>
        <v>0</v>
      </c>
      <c r="AL356" s="18" t="str">
        <f t="shared" si="481"/>
        <v>周军</v>
      </c>
      <c r="AM356" s="26">
        <f t="shared" si="517"/>
        <v>0</v>
      </c>
      <c r="AN356" s="18" t="str">
        <f t="shared" si="482"/>
        <v>程长寿</v>
      </c>
      <c r="AO356" s="26">
        <f t="shared" si="447"/>
        <v>0</v>
      </c>
      <c r="AP356" s="18" t="str">
        <f t="shared" si="483"/>
        <v>王志强</v>
      </c>
      <c r="AQ356" s="26">
        <f t="shared" si="448"/>
        <v>0</v>
      </c>
      <c r="AR356" s="18" t="str">
        <f t="shared" si="484"/>
        <v>郑富全</v>
      </c>
      <c r="AS356" s="26">
        <f t="shared" si="449"/>
        <v>0</v>
      </c>
      <c r="AT356" s="18" t="str">
        <f t="shared" si="485"/>
        <v>卢祥</v>
      </c>
      <c r="AU356" s="26">
        <f t="shared" si="450"/>
        <v>0</v>
      </c>
      <c r="AV356" s="18" t="str">
        <f t="shared" si="486"/>
        <v>9</v>
      </c>
      <c r="AW356" s="18" t="str">
        <f t="shared" si="487"/>
        <v>张玉婷</v>
      </c>
      <c r="AX356" s="26">
        <f t="shared" si="518"/>
        <v>0</v>
      </c>
      <c r="AY356" s="18" t="str">
        <f t="shared" si="488"/>
        <v>周军</v>
      </c>
      <c r="AZ356" s="26">
        <f t="shared" si="459"/>
        <v>0</v>
      </c>
      <c r="BA356" s="18" t="str">
        <f t="shared" si="489"/>
        <v>廖云虹</v>
      </c>
      <c r="BB356" s="26">
        <f t="shared" si="451"/>
        <v>0</v>
      </c>
      <c r="BC356" s="18" t="str">
        <f t="shared" si="490"/>
        <v>郑永朝</v>
      </c>
      <c r="BD356" s="26">
        <f t="shared" si="452"/>
        <v>0</v>
      </c>
      <c r="BE356" s="18" t="str">
        <f t="shared" si="491"/>
        <v>郑富全</v>
      </c>
      <c r="BF356" s="26">
        <f t="shared" si="453"/>
        <v>0</v>
      </c>
      <c r="BG356" s="18" t="str">
        <f t="shared" si="492"/>
        <v>卢祥</v>
      </c>
      <c r="BH356" s="26">
        <f t="shared" si="454"/>
        <v>0</v>
      </c>
      <c r="BI356" s="18">
        <f t="shared" si="493"/>
        <v>9</v>
      </c>
      <c r="BJ356" s="18" t="str">
        <f t="shared" si="494"/>
        <v>张玉婷</v>
      </c>
      <c r="BK356" s="26">
        <f t="shared" si="519"/>
        <v>0</v>
      </c>
      <c r="BL356" s="18" t="str">
        <f t="shared" si="495"/>
        <v>黄金华</v>
      </c>
      <c r="BM356" s="26">
        <f t="shared" si="460"/>
        <v>0</v>
      </c>
      <c r="BN356" s="18" t="str">
        <f t="shared" si="496"/>
        <v>廖云虹</v>
      </c>
      <c r="BO356" s="26">
        <f t="shared" si="455"/>
        <v>0</v>
      </c>
      <c r="BP356" s="18" t="str">
        <f t="shared" si="497"/>
        <v>王玉强</v>
      </c>
      <c r="BQ356" s="26">
        <f t="shared" si="456"/>
        <v>0</v>
      </c>
      <c r="BR356" s="18" t="str">
        <f t="shared" si="498"/>
        <v>郑富全</v>
      </c>
      <c r="BS356" s="26">
        <f t="shared" si="457"/>
        <v>0</v>
      </c>
      <c r="BT356" s="18" t="str">
        <f t="shared" si="499"/>
        <v>卢祥</v>
      </c>
      <c r="BU356" s="26">
        <f t="shared" si="458"/>
        <v>0</v>
      </c>
      <c r="BV356" s="18">
        <f t="shared" si="500"/>
        <v>9</v>
      </c>
      <c r="BW356" s="18" t="str">
        <f t="shared" si="501"/>
        <v>张玉婷</v>
      </c>
      <c r="BX356" s="26">
        <f t="shared" si="520"/>
        <v>0</v>
      </c>
      <c r="BY356" s="18" t="str">
        <f t="shared" si="502"/>
        <v>黄金华</v>
      </c>
      <c r="BZ356" s="26">
        <f t="shared" si="521"/>
        <v>0</v>
      </c>
      <c r="CA356" s="18" t="str">
        <f t="shared" si="503"/>
        <v>廖云虹</v>
      </c>
      <c r="CB356" s="26">
        <f t="shared" si="522"/>
        <v>0</v>
      </c>
      <c r="CC356" s="18" t="str">
        <f t="shared" si="504"/>
        <v>高贵勇</v>
      </c>
      <c r="CD356" s="26">
        <f t="shared" si="523"/>
        <v>0</v>
      </c>
      <c r="CE356" s="18" t="str">
        <f t="shared" si="505"/>
        <v>刘厚江</v>
      </c>
      <c r="CF356" s="26">
        <f t="shared" si="524"/>
        <v>0</v>
      </c>
      <c r="CG356" s="18" t="str">
        <f t="shared" si="506"/>
        <v>卢祥</v>
      </c>
      <c r="CH356" s="26">
        <f t="shared" si="525"/>
        <v>0</v>
      </c>
      <c r="CI356" s="18">
        <f t="shared" si="507"/>
        <v>9</v>
      </c>
      <c r="CJ356" s="18" t="str">
        <f t="shared" si="508"/>
        <v>张玉婷</v>
      </c>
      <c r="CK356" s="26">
        <f t="shared" si="526"/>
        <v>0</v>
      </c>
      <c r="CL356" s="18" t="str">
        <f t="shared" si="509"/>
        <v>黄金华</v>
      </c>
      <c r="CM356" s="26">
        <f t="shared" si="527"/>
        <v>0</v>
      </c>
      <c r="CN356" s="18" t="str">
        <f t="shared" si="510"/>
        <v>廖云虹</v>
      </c>
      <c r="CO356" s="26">
        <f t="shared" si="528"/>
        <v>0</v>
      </c>
      <c r="CP356" s="18" t="str">
        <f t="shared" si="511"/>
        <v>高贵勇</v>
      </c>
      <c r="CQ356" s="26">
        <f t="shared" si="529"/>
        <v>0</v>
      </c>
      <c r="CR356" s="18" t="str">
        <f t="shared" si="512"/>
        <v>刘厚江</v>
      </c>
      <c r="CS356" s="26">
        <f t="shared" si="530"/>
        <v>0</v>
      </c>
      <c r="CT356" s="18" t="str">
        <f t="shared" si="513"/>
        <v>卢祥</v>
      </c>
      <c r="CU356" s="26">
        <f t="shared" si="531"/>
        <v>0</v>
      </c>
    </row>
    <row r="357" spans="1:99" s="2" customFormat="1" ht="15.75">
      <c r="A357" s="42" t="s">
        <v>1064</v>
      </c>
      <c r="B357" s="65" t="s">
        <v>530</v>
      </c>
      <c r="C357" s="59" t="s">
        <v>44</v>
      </c>
      <c r="D357" s="9" t="s">
        <v>8</v>
      </c>
      <c r="E357" s="8" t="str">
        <f t="shared" si="461"/>
        <v/>
      </c>
      <c r="F357" s="9" t="str">
        <f t="shared" si="462"/>
        <v/>
      </c>
      <c r="G357" s="10" t="str">
        <f t="shared" si="463"/>
        <v/>
      </c>
      <c r="H357" s="10">
        <f t="shared" si="464"/>
        <v>84</v>
      </c>
      <c r="I357" s="10">
        <f t="shared" si="465"/>
        <v>47</v>
      </c>
      <c r="J357" s="10">
        <f t="shared" si="466"/>
        <v>42</v>
      </c>
      <c r="K357" s="16">
        <f t="shared" si="467"/>
        <v>24</v>
      </c>
      <c r="L357" s="10">
        <f t="shared" si="468"/>
        <v>51.5</v>
      </c>
      <c r="M357" s="10">
        <f t="shared" si="469"/>
        <v>53.5</v>
      </c>
      <c r="N357" s="10">
        <f t="shared" si="470"/>
        <v>302</v>
      </c>
      <c r="O357" s="17" t="str">
        <f t="shared" si="471"/>
        <v/>
      </c>
      <c r="P357" s="18">
        <f>IF($D357="理科",IF(AND($N357&gt;=分数线!$C$2,$H357&gt;=分数线!$D$2),36,IF($H357&gt;=分数线!$D$2,18,0)),IF($D357="文科",IF(AND($N357&gt;=分数线!$C$3,$H357&gt;=分数线!$D$3),36,IF($H357&gt;=分数线!$D$3,18,0))))</f>
        <v>0</v>
      </c>
      <c r="Q357" s="18">
        <f>IF($D357="理科",IF(AND($N357&gt;=分数线!$C$2,I357&gt;=分数线!$E$2),36,IF(I357&gt;=分数线!$E$2,18,0)),IF($D357="文科",IF(AND($N357&gt;=分数线!$C$3,I357&gt;=分数线!$E$3),36,IF(I357&gt;=分数线!$E$3,18,0))))</f>
        <v>0</v>
      </c>
      <c r="R357" s="18">
        <f>IF($D357="理科",IF(AND($N357&gt;=分数线!$C$2,J357&gt;=分数线!$F$2),36,IF(J357&gt;=分数线!$F$2,18,0)),IF($D357="文科",IF(AND($N357&gt;=分数线!$C$3,J357&gt;=分数线!$F$3),36,IF(J357&gt;=分数线!$F$3,18,0))))</f>
        <v>0</v>
      </c>
      <c r="S357" s="18">
        <f>IF($D357="理科",IF(AND($N357&gt;=分数线!$C$2,K357&gt;=分数线!$G$2),36,IF(K357&gt;=分数线!$G$2,18,0)),IF($D357="文科",IF(AND($N357&gt;=分数线!$C$3,K357&gt;=分数线!$G$3),36,IF(K357&gt;=分数线!$G$3,18,0))))</f>
        <v>0</v>
      </c>
      <c r="T357" s="18">
        <f>IF($D357="理科",IF(AND($N357&gt;=分数线!$C$2,L357&gt;=分数线!$H$2),36,IF(L357&gt;=分数线!$H$2,18,0)),IF($D357="文科",IF(AND($N357&gt;=分数线!$C$3,L357&gt;=分数线!$H$3),36,IF(L357&gt;=分数线!$H$3,18,0))))</f>
        <v>0</v>
      </c>
      <c r="U357" s="18">
        <f>IF($D357="理科",IF(AND($N357&gt;=分数线!$C$2,M357&gt;=分数线!$I$2),36,IF(M357&gt;=分数线!$I$2,18,0)),IF($D357="文科",IF(AND($N357&gt;=分数线!$C$3,M357&gt;=分数线!$I$3),36,IF(M357&gt;=分数线!$I$3,18,0))))</f>
        <v>0</v>
      </c>
      <c r="V357" s="18">
        <f t="shared" si="472"/>
        <v>4</v>
      </c>
      <c r="W357" s="18" t="str">
        <f t="shared" si="473"/>
        <v>朱霞</v>
      </c>
      <c r="X357" s="26">
        <f t="shared" si="514"/>
        <v>0</v>
      </c>
      <c r="Y357" s="18" t="str">
        <f t="shared" si="474"/>
        <v>李乔军</v>
      </c>
      <c r="Z357" s="26">
        <f t="shared" si="515"/>
        <v>0</v>
      </c>
      <c r="AA357" s="18" t="str">
        <f t="shared" si="475"/>
        <v>向翠琳</v>
      </c>
      <c r="AB357" s="26">
        <f t="shared" si="443"/>
        <v>0</v>
      </c>
      <c r="AC357" s="18" t="str">
        <f t="shared" si="476"/>
        <v>王志强</v>
      </c>
      <c r="AD357" s="26">
        <f t="shared" si="444"/>
        <v>0</v>
      </c>
      <c r="AE357" s="18" t="str">
        <f t="shared" si="477"/>
        <v>郑富全</v>
      </c>
      <c r="AF357" s="26">
        <f t="shared" si="445"/>
        <v>0</v>
      </c>
      <c r="AG357" s="18" t="str">
        <f t="shared" si="478"/>
        <v>卢祥</v>
      </c>
      <c r="AH357" s="26">
        <f t="shared" si="446"/>
        <v>0</v>
      </c>
      <c r="AI357" s="18" t="str">
        <f t="shared" si="479"/>
        <v>9</v>
      </c>
      <c r="AJ357" s="18" t="str">
        <f t="shared" si="480"/>
        <v>张玉婷</v>
      </c>
      <c r="AK357" s="26">
        <f t="shared" si="516"/>
        <v>0</v>
      </c>
      <c r="AL357" s="18" t="str">
        <f t="shared" si="481"/>
        <v>周军</v>
      </c>
      <c r="AM357" s="26">
        <f t="shared" si="517"/>
        <v>0</v>
      </c>
      <c r="AN357" s="18" t="str">
        <f t="shared" si="482"/>
        <v>程长寿</v>
      </c>
      <c r="AO357" s="26">
        <f t="shared" si="447"/>
        <v>0</v>
      </c>
      <c r="AP357" s="18" t="str">
        <f t="shared" si="483"/>
        <v>王志强</v>
      </c>
      <c r="AQ357" s="26">
        <f t="shared" si="448"/>
        <v>0</v>
      </c>
      <c r="AR357" s="18" t="str">
        <f t="shared" si="484"/>
        <v>郑富全</v>
      </c>
      <c r="AS357" s="26">
        <f t="shared" si="449"/>
        <v>0</v>
      </c>
      <c r="AT357" s="18" t="str">
        <f t="shared" si="485"/>
        <v>卢祥</v>
      </c>
      <c r="AU357" s="26">
        <f t="shared" si="450"/>
        <v>0</v>
      </c>
      <c r="AV357" s="18" t="str">
        <f t="shared" si="486"/>
        <v>9</v>
      </c>
      <c r="AW357" s="18" t="str">
        <f t="shared" si="487"/>
        <v>张玉婷</v>
      </c>
      <c r="AX357" s="26">
        <f t="shared" si="518"/>
        <v>0</v>
      </c>
      <c r="AY357" s="18" t="str">
        <f t="shared" si="488"/>
        <v>周军</v>
      </c>
      <c r="AZ357" s="26">
        <f t="shared" si="459"/>
        <v>0</v>
      </c>
      <c r="BA357" s="18" t="str">
        <f t="shared" si="489"/>
        <v>廖云虹</v>
      </c>
      <c r="BB357" s="26">
        <f t="shared" si="451"/>
        <v>0</v>
      </c>
      <c r="BC357" s="18" t="str">
        <f t="shared" si="490"/>
        <v>郑永朝</v>
      </c>
      <c r="BD357" s="26">
        <f t="shared" si="452"/>
        <v>0</v>
      </c>
      <c r="BE357" s="18" t="str">
        <f t="shared" si="491"/>
        <v>郑富全</v>
      </c>
      <c r="BF357" s="26">
        <f t="shared" si="453"/>
        <v>0</v>
      </c>
      <c r="BG357" s="18" t="str">
        <f t="shared" si="492"/>
        <v>卢祥</v>
      </c>
      <c r="BH357" s="26">
        <f t="shared" si="454"/>
        <v>0</v>
      </c>
      <c r="BI357" s="18">
        <f t="shared" si="493"/>
        <v>9</v>
      </c>
      <c r="BJ357" s="18" t="str">
        <f t="shared" si="494"/>
        <v>张玉婷</v>
      </c>
      <c r="BK357" s="26">
        <f t="shared" si="519"/>
        <v>0</v>
      </c>
      <c r="BL357" s="18" t="str">
        <f t="shared" si="495"/>
        <v>黄金华</v>
      </c>
      <c r="BM357" s="26">
        <f t="shared" si="460"/>
        <v>0</v>
      </c>
      <c r="BN357" s="18" t="str">
        <f t="shared" si="496"/>
        <v>廖云虹</v>
      </c>
      <c r="BO357" s="26">
        <f t="shared" si="455"/>
        <v>0</v>
      </c>
      <c r="BP357" s="18" t="str">
        <f t="shared" si="497"/>
        <v>王玉强</v>
      </c>
      <c r="BQ357" s="26">
        <f t="shared" si="456"/>
        <v>0</v>
      </c>
      <c r="BR357" s="18" t="str">
        <f t="shared" si="498"/>
        <v>郑富全</v>
      </c>
      <c r="BS357" s="26">
        <f t="shared" si="457"/>
        <v>0</v>
      </c>
      <c r="BT357" s="18" t="str">
        <f t="shared" si="499"/>
        <v>卢祥</v>
      </c>
      <c r="BU357" s="26">
        <f t="shared" si="458"/>
        <v>0</v>
      </c>
      <c r="BV357" s="18">
        <f t="shared" si="500"/>
        <v>9</v>
      </c>
      <c r="BW357" s="18" t="str">
        <f t="shared" si="501"/>
        <v>张玉婷</v>
      </c>
      <c r="BX357" s="26">
        <f t="shared" si="520"/>
        <v>0</v>
      </c>
      <c r="BY357" s="18" t="str">
        <f t="shared" si="502"/>
        <v>黄金华</v>
      </c>
      <c r="BZ357" s="26">
        <f t="shared" si="521"/>
        <v>0</v>
      </c>
      <c r="CA357" s="18" t="str">
        <f t="shared" si="503"/>
        <v>廖云虹</v>
      </c>
      <c r="CB357" s="26">
        <f t="shared" si="522"/>
        <v>0</v>
      </c>
      <c r="CC357" s="18" t="str">
        <f t="shared" si="504"/>
        <v>高贵勇</v>
      </c>
      <c r="CD357" s="26">
        <f t="shared" si="523"/>
        <v>0</v>
      </c>
      <c r="CE357" s="18" t="str">
        <f t="shared" si="505"/>
        <v>刘厚江</v>
      </c>
      <c r="CF357" s="26">
        <f t="shared" si="524"/>
        <v>0</v>
      </c>
      <c r="CG357" s="18" t="str">
        <f t="shared" si="506"/>
        <v>卢祥</v>
      </c>
      <c r="CH357" s="26">
        <f t="shared" si="525"/>
        <v>0</v>
      </c>
      <c r="CI357" s="18">
        <f t="shared" si="507"/>
        <v>9</v>
      </c>
      <c r="CJ357" s="18" t="str">
        <f t="shared" si="508"/>
        <v>张玉婷</v>
      </c>
      <c r="CK357" s="26">
        <f t="shared" si="526"/>
        <v>0</v>
      </c>
      <c r="CL357" s="18" t="str">
        <f t="shared" si="509"/>
        <v>黄金华</v>
      </c>
      <c r="CM357" s="26">
        <f t="shared" si="527"/>
        <v>0</v>
      </c>
      <c r="CN357" s="18" t="str">
        <f t="shared" si="510"/>
        <v>廖云虹</v>
      </c>
      <c r="CO357" s="26">
        <f t="shared" si="528"/>
        <v>0</v>
      </c>
      <c r="CP357" s="18" t="str">
        <f t="shared" si="511"/>
        <v>高贵勇</v>
      </c>
      <c r="CQ357" s="26">
        <f t="shared" si="529"/>
        <v>0</v>
      </c>
      <c r="CR357" s="18" t="str">
        <f t="shared" si="512"/>
        <v>刘厚江</v>
      </c>
      <c r="CS357" s="26">
        <f t="shared" si="530"/>
        <v>0</v>
      </c>
      <c r="CT357" s="18" t="str">
        <f t="shared" si="513"/>
        <v>卢祥</v>
      </c>
      <c r="CU357" s="26">
        <f t="shared" si="531"/>
        <v>0</v>
      </c>
    </row>
    <row r="358" spans="1:99" s="2" customFormat="1" ht="15.75">
      <c r="A358" s="42" t="s">
        <v>1065</v>
      </c>
      <c r="B358" s="65" t="s">
        <v>531</v>
      </c>
      <c r="C358" s="59" t="s">
        <v>44</v>
      </c>
      <c r="D358" s="9" t="s">
        <v>8</v>
      </c>
      <c r="E358" s="8" t="str">
        <f t="shared" si="461"/>
        <v/>
      </c>
      <c r="F358" s="9" t="str">
        <f t="shared" si="462"/>
        <v/>
      </c>
      <c r="G358" s="10" t="str">
        <f t="shared" si="463"/>
        <v/>
      </c>
      <c r="H358" s="10">
        <f t="shared" si="464"/>
        <v>88</v>
      </c>
      <c r="I358" s="10">
        <f t="shared" si="465"/>
        <v>46</v>
      </c>
      <c r="J358" s="10">
        <f t="shared" si="466"/>
        <v>50</v>
      </c>
      <c r="K358" s="16">
        <f t="shared" si="467"/>
        <v>29</v>
      </c>
      <c r="L358" s="10">
        <f t="shared" si="468"/>
        <v>41.5</v>
      </c>
      <c r="M358" s="10">
        <f t="shared" si="469"/>
        <v>45.5</v>
      </c>
      <c r="N358" s="10">
        <f t="shared" si="470"/>
        <v>300</v>
      </c>
      <c r="O358" s="17" t="str">
        <f t="shared" si="471"/>
        <v/>
      </c>
      <c r="P358" s="18">
        <f>IF($D358="理科",IF(AND($N358&gt;=分数线!$C$2,$H358&gt;=分数线!$D$2),36,IF($H358&gt;=分数线!$D$2,18,0)),IF($D358="文科",IF(AND($N358&gt;=分数线!$C$3,$H358&gt;=分数线!$D$3),36,IF($H358&gt;=分数线!$D$3,18,0))))</f>
        <v>0</v>
      </c>
      <c r="Q358" s="18">
        <f>IF($D358="理科",IF(AND($N358&gt;=分数线!$C$2,I358&gt;=分数线!$E$2),36,IF(I358&gt;=分数线!$E$2,18,0)),IF($D358="文科",IF(AND($N358&gt;=分数线!$C$3,I358&gt;=分数线!$E$3),36,IF(I358&gt;=分数线!$E$3,18,0))))</f>
        <v>0</v>
      </c>
      <c r="R358" s="18">
        <f>IF($D358="理科",IF(AND($N358&gt;=分数线!$C$2,J358&gt;=分数线!$F$2),36,IF(J358&gt;=分数线!$F$2,18,0)),IF($D358="文科",IF(AND($N358&gt;=分数线!$C$3,J358&gt;=分数线!$F$3),36,IF(J358&gt;=分数线!$F$3,18,0))))</f>
        <v>0</v>
      </c>
      <c r="S358" s="18">
        <f>IF($D358="理科",IF(AND($N358&gt;=分数线!$C$2,K358&gt;=分数线!$G$2),36,IF(K358&gt;=分数线!$G$2,18,0)),IF($D358="文科",IF(AND($N358&gt;=分数线!$C$3,K358&gt;=分数线!$G$3),36,IF(K358&gt;=分数线!$G$3,18,0))))</f>
        <v>0</v>
      </c>
      <c r="T358" s="18">
        <f>IF($D358="理科",IF(AND($N358&gt;=分数线!$C$2,L358&gt;=分数线!$H$2),36,IF(L358&gt;=分数线!$H$2,18,0)),IF($D358="文科",IF(AND($N358&gt;=分数线!$C$3,L358&gt;=分数线!$H$3),36,IF(L358&gt;=分数线!$H$3,18,0))))</f>
        <v>0</v>
      </c>
      <c r="U358" s="18">
        <f>IF($D358="理科",IF(AND($N358&gt;=分数线!$C$2,M358&gt;=分数线!$I$2),36,IF(M358&gt;=分数线!$I$2,18,0)),IF($D358="文科",IF(AND($N358&gt;=分数线!$C$3,M358&gt;=分数线!$I$3),36,IF(M358&gt;=分数线!$I$3,18,0))))</f>
        <v>0</v>
      </c>
      <c r="V358" s="18">
        <f t="shared" si="472"/>
        <v>6</v>
      </c>
      <c r="W358" s="18" t="str">
        <f t="shared" si="473"/>
        <v>阙丽萍</v>
      </c>
      <c r="X358" s="26">
        <f t="shared" si="514"/>
        <v>0</v>
      </c>
      <c r="Y358" s="18" t="str">
        <f t="shared" si="474"/>
        <v>李希</v>
      </c>
      <c r="Z358" s="26">
        <f t="shared" si="515"/>
        <v>0</v>
      </c>
      <c r="AA358" s="18" t="str">
        <f t="shared" si="475"/>
        <v>达娃央初</v>
      </c>
      <c r="AB358" s="26">
        <f t="shared" si="443"/>
        <v>0</v>
      </c>
      <c r="AC358" s="18" t="str">
        <f t="shared" si="476"/>
        <v>兰阿布</v>
      </c>
      <c r="AD358" s="26">
        <f t="shared" si="444"/>
        <v>0</v>
      </c>
      <c r="AE358" s="18" t="str">
        <f t="shared" si="477"/>
        <v>陈文惠</v>
      </c>
      <c r="AF358" s="26">
        <f t="shared" si="445"/>
        <v>0</v>
      </c>
      <c r="AG358" s="18" t="str">
        <f t="shared" si="478"/>
        <v>卢祥</v>
      </c>
      <c r="AH358" s="26">
        <f t="shared" si="446"/>
        <v>0</v>
      </c>
      <c r="AI358" s="18" t="str">
        <f t="shared" si="479"/>
        <v>6</v>
      </c>
      <c r="AJ358" s="18" t="str">
        <f t="shared" si="480"/>
        <v>阙丽萍</v>
      </c>
      <c r="AK358" s="26">
        <f t="shared" si="516"/>
        <v>0</v>
      </c>
      <c r="AL358" s="18" t="str">
        <f t="shared" si="481"/>
        <v>李希</v>
      </c>
      <c r="AM358" s="26">
        <f t="shared" si="517"/>
        <v>0</v>
      </c>
      <c r="AN358" s="18" t="str">
        <f t="shared" si="482"/>
        <v>达娃央初</v>
      </c>
      <c r="AO358" s="26">
        <f t="shared" si="447"/>
        <v>0</v>
      </c>
      <c r="AP358" s="18" t="str">
        <f t="shared" si="483"/>
        <v>兰阿布</v>
      </c>
      <c r="AQ358" s="26">
        <f t="shared" si="448"/>
        <v>0</v>
      </c>
      <c r="AR358" s="18" t="str">
        <f t="shared" si="484"/>
        <v>陈文惠</v>
      </c>
      <c r="AS358" s="26">
        <f t="shared" si="449"/>
        <v>0</v>
      </c>
      <c r="AT358" s="18" t="str">
        <f t="shared" si="485"/>
        <v>卢祥</v>
      </c>
      <c r="AU358" s="26">
        <f t="shared" si="450"/>
        <v>0</v>
      </c>
      <c r="AV358" s="18" t="str">
        <f t="shared" si="486"/>
        <v>6</v>
      </c>
      <c r="AW358" s="18" t="str">
        <f t="shared" si="487"/>
        <v>阙丽萍</v>
      </c>
      <c r="AX358" s="26">
        <f t="shared" si="518"/>
        <v>0</v>
      </c>
      <c r="AY358" s="18" t="str">
        <f t="shared" si="488"/>
        <v>李希</v>
      </c>
      <c r="AZ358" s="26">
        <f t="shared" si="459"/>
        <v>0</v>
      </c>
      <c r="BA358" s="18" t="str">
        <f t="shared" si="489"/>
        <v>谢斌</v>
      </c>
      <c r="BB358" s="26">
        <f t="shared" si="451"/>
        <v>0</v>
      </c>
      <c r="BC358" s="18" t="str">
        <f t="shared" si="490"/>
        <v>高贵勇</v>
      </c>
      <c r="BD358" s="26">
        <f t="shared" si="452"/>
        <v>0</v>
      </c>
      <c r="BE358" s="18" t="str">
        <f t="shared" si="491"/>
        <v>陈文惠</v>
      </c>
      <c r="BF358" s="26">
        <f t="shared" si="453"/>
        <v>0</v>
      </c>
      <c r="BG358" s="18" t="str">
        <f t="shared" si="492"/>
        <v>卢祥</v>
      </c>
      <c r="BH358" s="26">
        <f t="shared" si="454"/>
        <v>0</v>
      </c>
      <c r="BI358" s="18">
        <f t="shared" si="493"/>
        <v>6</v>
      </c>
      <c r="BJ358" s="18" t="str">
        <f t="shared" si="494"/>
        <v>阙丽萍</v>
      </c>
      <c r="BK358" s="26">
        <f t="shared" si="519"/>
        <v>0</v>
      </c>
      <c r="BL358" s="18" t="str">
        <f t="shared" si="495"/>
        <v>李希</v>
      </c>
      <c r="BM358" s="26">
        <f t="shared" si="460"/>
        <v>0</v>
      </c>
      <c r="BN358" s="18" t="str">
        <f t="shared" si="496"/>
        <v>达娃央初</v>
      </c>
      <c r="BO358" s="26">
        <f t="shared" si="455"/>
        <v>0</v>
      </c>
      <c r="BP358" s="18" t="str">
        <f t="shared" si="497"/>
        <v>高贵勇</v>
      </c>
      <c r="BQ358" s="26">
        <f t="shared" si="456"/>
        <v>0</v>
      </c>
      <c r="BR358" s="18" t="str">
        <f t="shared" si="498"/>
        <v>陈文惠</v>
      </c>
      <c r="BS358" s="26">
        <f t="shared" si="457"/>
        <v>0</v>
      </c>
      <c r="BT358" s="18" t="str">
        <f t="shared" si="499"/>
        <v>卢祥</v>
      </c>
      <c r="BU358" s="26">
        <f t="shared" si="458"/>
        <v>0</v>
      </c>
      <c r="BV358" s="18">
        <f t="shared" si="500"/>
        <v>6</v>
      </c>
      <c r="BW358" s="18" t="str">
        <f t="shared" si="501"/>
        <v>阙丽萍</v>
      </c>
      <c r="BX358" s="26">
        <f t="shared" si="520"/>
        <v>0</v>
      </c>
      <c r="BY358" s="18" t="str">
        <f t="shared" si="502"/>
        <v>李希</v>
      </c>
      <c r="BZ358" s="26">
        <f t="shared" si="521"/>
        <v>0</v>
      </c>
      <c r="CA358" s="18" t="str">
        <f t="shared" si="503"/>
        <v>兰卡布尺</v>
      </c>
      <c r="CB358" s="26">
        <f t="shared" si="522"/>
        <v>0</v>
      </c>
      <c r="CC358" s="18" t="str">
        <f t="shared" si="504"/>
        <v>高贵勇</v>
      </c>
      <c r="CD358" s="26">
        <f t="shared" si="523"/>
        <v>0</v>
      </c>
      <c r="CE358" s="18" t="str">
        <f t="shared" si="505"/>
        <v>陈文惠</v>
      </c>
      <c r="CF358" s="26">
        <f t="shared" si="524"/>
        <v>0</v>
      </c>
      <c r="CG358" s="18" t="str">
        <f t="shared" si="506"/>
        <v>杨建</v>
      </c>
      <c r="CH358" s="26">
        <f t="shared" si="525"/>
        <v>0</v>
      </c>
      <c r="CI358" s="18">
        <f t="shared" si="507"/>
        <v>6</v>
      </c>
      <c r="CJ358" s="18" t="str">
        <f t="shared" si="508"/>
        <v>阙丽萍</v>
      </c>
      <c r="CK358" s="26">
        <f t="shared" si="526"/>
        <v>0</v>
      </c>
      <c r="CL358" s="18" t="str">
        <f t="shared" si="509"/>
        <v>李希</v>
      </c>
      <c r="CM358" s="26">
        <f t="shared" si="527"/>
        <v>0</v>
      </c>
      <c r="CN358" s="18" t="str">
        <f t="shared" si="510"/>
        <v>兰卡布尺</v>
      </c>
      <c r="CO358" s="26">
        <f t="shared" si="528"/>
        <v>0</v>
      </c>
      <c r="CP358" s="18" t="str">
        <f t="shared" si="511"/>
        <v>高贵勇</v>
      </c>
      <c r="CQ358" s="26">
        <f t="shared" si="529"/>
        <v>0</v>
      </c>
      <c r="CR358" s="18" t="str">
        <f t="shared" si="512"/>
        <v>杨建</v>
      </c>
      <c r="CS358" s="26">
        <f t="shared" si="530"/>
        <v>0</v>
      </c>
      <c r="CT358" s="18" t="str">
        <f t="shared" si="513"/>
        <v>杨建</v>
      </c>
      <c r="CU358" s="26">
        <f t="shared" si="531"/>
        <v>0</v>
      </c>
    </row>
    <row r="359" spans="1:99" s="2" customFormat="1" ht="15.75">
      <c r="A359" s="42" t="s">
        <v>1066</v>
      </c>
      <c r="B359" s="65" t="s">
        <v>532</v>
      </c>
      <c r="C359" s="59" t="s">
        <v>44</v>
      </c>
      <c r="D359" s="9" t="s">
        <v>8</v>
      </c>
      <c r="E359" s="8" t="str">
        <f t="shared" si="461"/>
        <v/>
      </c>
      <c r="F359" s="9" t="str">
        <f t="shared" si="462"/>
        <v/>
      </c>
      <c r="G359" s="10" t="str">
        <f t="shared" si="463"/>
        <v/>
      </c>
      <c r="H359" s="10">
        <f t="shared" si="464"/>
        <v>97</v>
      </c>
      <c r="I359" s="10">
        <f t="shared" si="465"/>
        <v>46</v>
      </c>
      <c r="J359" s="10">
        <f t="shared" si="466"/>
        <v>51</v>
      </c>
      <c r="K359" s="16">
        <f t="shared" si="467"/>
        <v>37</v>
      </c>
      <c r="L359" s="10">
        <f t="shared" si="468"/>
        <v>31.5</v>
      </c>
      <c r="M359" s="10">
        <f t="shared" si="469"/>
        <v>37</v>
      </c>
      <c r="N359" s="10">
        <f t="shared" si="470"/>
        <v>300</v>
      </c>
      <c r="O359" s="17" t="str">
        <f t="shared" si="471"/>
        <v/>
      </c>
      <c r="P359" s="18">
        <f>IF($D359="理科",IF(AND($N359&gt;=分数线!$C$2,$H359&gt;=分数线!$D$2),36,IF($H359&gt;=分数线!$D$2,18,0)),IF($D359="文科",IF(AND($N359&gt;=分数线!$C$3,$H359&gt;=分数线!$D$3),36,IF($H359&gt;=分数线!$D$3,18,0))))</f>
        <v>0</v>
      </c>
      <c r="Q359" s="18">
        <f>IF($D359="理科",IF(AND($N359&gt;=分数线!$C$2,I359&gt;=分数线!$E$2),36,IF(I359&gt;=分数线!$E$2,18,0)),IF($D359="文科",IF(AND($N359&gt;=分数线!$C$3,I359&gt;=分数线!$E$3),36,IF(I359&gt;=分数线!$E$3,18,0))))</f>
        <v>0</v>
      </c>
      <c r="R359" s="18">
        <f>IF($D359="理科",IF(AND($N359&gt;=分数线!$C$2,J359&gt;=分数线!$F$2),36,IF(J359&gt;=分数线!$F$2,18,0)),IF($D359="文科",IF(AND($N359&gt;=分数线!$C$3,J359&gt;=分数线!$F$3),36,IF(J359&gt;=分数线!$F$3,18,0))))</f>
        <v>0</v>
      </c>
      <c r="S359" s="18">
        <f>IF($D359="理科",IF(AND($N359&gt;=分数线!$C$2,K359&gt;=分数线!$G$2),36,IF(K359&gt;=分数线!$G$2,18,0)),IF($D359="文科",IF(AND($N359&gt;=分数线!$C$3,K359&gt;=分数线!$G$3),36,IF(K359&gt;=分数线!$G$3,18,0))))</f>
        <v>0</v>
      </c>
      <c r="T359" s="18">
        <f>IF($D359="理科",IF(AND($N359&gt;=分数线!$C$2,L359&gt;=分数线!$H$2),36,IF(L359&gt;=分数线!$H$2,18,0)),IF($D359="文科",IF(AND($N359&gt;=分数线!$C$3,L359&gt;=分数线!$H$3),36,IF(L359&gt;=分数线!$H$3,18,0))))</f>
        <v>0</v>
      </c>
      <c r="U359" s="18">
        <f>IF($D359="理科",IF(AND($N359&gt;=分数线!$C$2,M359&gt;=分数线!$I$2),36,IF(M359&gt;=分数线!$I$2,18,0)),IF($D359="文科",IF(AND($N359&gt;=分数线!$C$3,M359&gt;=分数线!$I$3),36,IF(M359&gt;=分数线!$I$3,18,0))))</f>
        <v>0</v>
      </c>
      <c r="V359" s="18">
        <f t="shared" si="472"/>
        <v>7</v>
      </c>
      <c r="W359" s="18" t="str">
        <f t="shared" si="473"/>
        <v>何苗</v>
      </c>
      <c r="X359" s="26">
        <f t="shared" si="514"/>
        <v>0</v>
      </c>
      <c r="Y359" s="18" t="str">
        <f t="shared" si="474"/>
        <v>杨周宇</v>
      </c>
      <c r="Z359" s="26">
        <f t="shared" si="515"/>
        <v>0</v>
      </c>
      <c r="AA359" s="18" t="str">
        <f t="shared" si="475"/>
        <v>胡昌燕</v>
      </c>
      <c r="AB359" s="26">
        <f t="shared" si="443"/>
        <v>0</v>
      </c>
      <c r="AC359" s="18" t="str">
        <f t="shared" si="476"/>
        <v>兰阿布</v>
      </c>
      <c r="AD359" s="26">
        <f t="shared" si="444"/>
        <v>0</v>
      </c>
      <c r="AE359" s="18" t="str">
        <f t="shared" si="477"/>
        <v>李荣鑫</v>
      </c>
      <c r="AF359" s="26">
        <f t="shared" si="445"/>
        <v>0</v>
      </c>
      <c r="AG359" s="18" t="str">
        <f t="shared" si="478"/>
        <v>辜英琼</v>
      </c>
      <c r="AH359" s="26">
        <f t="shared" si="446"/>
        <v>0</v>
      </c>
      <c r="AI359" s="18" t="str">
        <f t="shared" si="479"/>
        <v>7</v>
      </c>
      <c r="AJ359" s="18" t="str">
        <f t="shared" si="480"/>
        <v>何苗</v>
      </c>
      <c r="AK359" s="26">
        <f t="shared" si="516"/>
        <v>0</v>
      </c>
      <c r="AL359" s="18" t="str">
        <f t="shared" si="481"/>
        <v>杨周宇</v>
      </c>
      <c r="AM359" s="26">
        <f t="shared" si="517"/>
        <v>0</v>
      </c>
      <c r="AN359" s="18" t="str">
        <f t="shared" si="482"/>
        <v>胡昌燕</v>
      </c>
      <c r="AO359" s="26">
        <f t="shared" si="447"/>
        <v>0</v>
      </c>
      <c r="AP359" s="18" t="str">
        <f t="shared" si="483"/>
        <v>兰阿布</v>
      </c>
      <c r="AQ359" s="26">
        <f t="shared" si="448"/>
        <v>0</v>
      </c>
      <c r="AR359" s="18" t="str">
        <f t="shared" si="484"/>
        <v>李荣鑫</v>
      </c>
      <c r="AS359" s="26">
        <f t="shared" si="449"/>
        <v>0</v>
      </c>
      <c r="AT359" s="18" t="str">
        <f t="shared" si="485"/>
        <v>辜英琼</v>
      </c>
      <c r="AU359" s="26">
        <f t="shared" si="450"/>
        <v>0</v>
      </c>
      <c r="AV359" s="18" t="str">
        <f t="shared" si="486"/>
        <v>7</v>
      </c>
      <c r="AW359" s="18" t="str">
        <f t="shared" si="487"/>
        <v>何光红</v>
      </c>
      <c r="AX359" s="26">
        <f t="shared" si="518"/>
        <v>0</v>
      </c>
      <c r="AY359" s="18" t="str">
        <f t="shared" si="488"/>
        <v>徐万雄</v>
      </c>
      <c r="AZ359" s="26">
        <f t="shared" si="459"/>
        <v>0</v>
      </c>
      <c r="BA359" s="18" t="str">
        <f t="shared" si="489"/>
        <v>胡昌燕</v>
      </c>
      <c r="BB359" s="26">
        <f t="shared" si="451"/>
        <v>0</v>
      </c>
      <c r="BC359" s="18" t="str">
        <f t="shared" si="490"/>
        <v>兰阿布</v>
      </c>
      <c r="BD359" s="26">
        <f t="shared" si="452"/>
        <v>0</v>
      </c>
      <c r="BE359" s="18" t="str">
        <f t="shared" si="491"/>
        <v>刘跃军</v>
      </c>
      <c r="BF359" s="26">
        <f t="shared" si="453"/>
        <v>0</v>
      </c>
      <c r="BG359" s="18" t="str">
        <f t="shared" si="492"/>
        <v>杨建</v>
      </c>
      <c r="BH359" s="26">
        <f t="shared" si="454"/>
        <v>0</v>
      </c>
      <c r="BI359" s="18">
        <f t="shared" si="493"/>
        <v>7</v>
      </c>
      <c r="BJ359" s="18" t="str">
        <f t="shared" si="494"/>
        <v>何光红</v>
      </c>
      <c r="BK359" s="26">
        <f t="shared" si="519"/>
        <v>0</v>
      </c>
      <c r="BL359" s="18" t="str">
        <f t="shared" si="495"/>
        <v>徐万雄</v>
      </c>
      <c r="BM359" s="26">
        <f t="shared" si="460"/>
        <v>0</v>
      </c>
      <c r="BN359" s="18" t="str">
        <f t="shared" si="496"/>
        <v>胡昌燕</v>
      </c>
      <c r="BO359" s="26">
        <f t="shared" si="455"/>
        <v>0</v>
      </c>
      <c r="BP359" s="18" t="str">
        <f t="shared" si="497"/>
        <v>兰阿布</v>
      </c>
      <c r="BQ359" s="26">
        <f t="shared" si="456"/>
        <v>0</v>
      </c>
      <c r="BR359" s="18" t="str">
        <f t="shared" si="498"/>
        <v>刘跃军</v>
      </c>
      <c r="BS359" s="26">
        <f t="shared" si="457"/>
        <v>0</v>
      </c>
      <c r="BT359" s="18" t="str">
        <f t="shared" si="499"/>
        <v>杨建</v>
      </c>
      <c r="BU359" s="26">
        <f t="shared" si="458"/>
        <v>0</v>
      </c>
      <c r="BV359" s="18" t="e">
        <f t="shared" si="500"/>
        <v>#N/A</v>
      </c>
      <c r="BW359" s="18" t="e">
        <f t="shared" si="501"/>
        <v>#N/A</v>
      </c>
      <c r="BX359" s="26">
        <f t="shared" si="520"/>
        <v>0</v>
      </c>
      <c r="BY359" s="18" t="e">
        <f t="shared" si="502"/>
        <v>#N/A</v>
      </c>
      <c r="BZ359" s="26">
        <f t="shared" si="521"/>
        <v>0</v>
      </c>
      <c r="CA359" s="18" t="str">
        <f t="shared" si="503"/>
        <v>胡昌燕</v>
      </c>
      <c r="CB359" s="26">
        <f t="shared" si="522"/>
        <v>0</v>
      </c>
      <c r="CC359" s="18" t="e">
        <f t="shared" si="504"/>
        <v>#N/A</v>
      </c>
      <c r="CD359" s="26">
        <f t="shared" si="523"/>
        <v>0</v>
      </c>
      <c r="CE359" s="18" t="e">
        <f t="shared" si="505"/>
        <v>#N/A</v>
      </c>
      <c r="CF359" s="26">
        <f t="shared" si="524"/>
        <v>0</v>
      </c>
      <c r="CG359" s="18" t="e">
        <f t="shared" si="506"/>
        <v>#N/A</v>
      </c>
      <c r="CH359" s="26">
        <f t="shared" si="525"/>
        <v>0</v>
      </c>
      <c r="CI359" s="18">
        <f t="shared" si="507"/>
        <v>7</v>
      </c>
      <c r="CJ359" s="18" t="str">
        <f t="shared" si="508"/>
        <v>何光红</v>
      </c>
      <c r="CK359" s="26">
        <f t="shared" si="526"/>
        <v>0</v>
      </c>
      <c r="CL359" s="18" t="str">
        <f t="shared" si="509"/>
        <v>潘勇</v>
      </c>
      <c r="CM359" s="26">
        <f t="shared" si="527"/>
        <v>0</v>
      </c>
      <c r="CN359" s="18" t="str">
        <f t="shared" si="510"/>
        <v>胡昌燕</v>
      </c>
      <c r="CO359" s="26">
        <f t="shared" si="528"/>
        <v>0</v>
      </c>
      <c r="CP359" s="18" t="str">
        <f t="shared" si="511"/>
        <v>兰阿布</v>
      </c>
      <c r="CQ359" s="26">
        <f t="shared" si="529"/>
        <v>0</v>
      </c>
      <c r="CR359" s="18" t="str">
        <f t="shared" si="512"/>
        <v>刘厚江</v>
      </c>
      <c r="CS359" s="26">
        <f t="shared" si="530"/>
        <v>0</v>
      </c>
      <c r="CT359" s="18" t="str">
        <f t="shared" si="513"/>
        <v>杨建</v>
      </c>
      <c r="CU359" s="26">
        <f t="shared" si="531"/>
        <v>0</v>
      </c>
    </row>
    <row r="360" spans="1:99" s="2" customFormat="1" ht="15.75">
      <c r="A360" s="42" t="s">
        <v>1067</v>
      </c>
      <c r="B360" s="65" t="s">
        <v>533</v>
      </c>
      <c r="C360" s="59" t="s">
        <v>44</v>
      </c>
      <c r="D360" s="9" t="s">
        <v>8</v>
      </c>
      <c r="E360" s="8" t="str">
        <f t="shared" si="461"/>
        <v/>
      </c>
      <c r="F360" s="9" t="str">
        <f t="shared" si="462"/>
        <v/>
      </c>
      <c r="G360" s="10" t="str">
        <f t="shared" si="463"/>
        <v/>
      </c>
      <c r="H360" s="10">
        <f t="shared" si="464"/>
        <v>89</v>
      </c>
      <c r="I360" s="10">
        <f t="shared" si="465"/>
        <v>50</v>
      </c>
      <c r="J360" s="10">
        <f t="shared" si="466"/>
        <v>61</v>
      </c>
      <c r="K360" s="16">
        <f t="shared" si="467"/>
        <v>25</v>
      </c>
      <c r="L360" s="10">
        <f t="shared" si="468"/>
        <v>32</v>
      </c>
      <c r="M360" s="10">
        <f t="shared" si="469"/>
        <v>42.5</v>
      </c>
      <c r="N360" s="10">
        <f t="shared" si="470"/>
        <v>300</v>
      </c>
      <c r="O360" s="17" t="str">
        <f t="shared" si="471"/>
        <v/>
      </c>
      <c r="P360" s="18">
        <f>IF($D360="理科",IF(AND($N360&gt;=分数线!$C$2,$H360&gt;=分数线!$D$2),36,IF($H360&gt;=分数线!$D$2,18,0)),IF($D360="文科",IF(AND($N360&gt;=分数线!$C$3,$H360&gt;=分数线!$D$3),36,IF($H360&gt;=分数线!$D$3,18,0))))</f>
        <v>0</v>
      </c>
      <c r="Q360" s="18">
        <f>IF($D360="理科",IF(AND($N360&gt;=分数线!$C$2,I360&gt;=分数线!$E$2),36,IF(I360&gt;=分数线!$E$2,18,0)),IF($D360="文科",IF(AND($N360&gt;=分数线!$C$3,I360&gt;=分数线!$E$3),36,IF(I360&gt;=分数线!$E$3,18,0))))</f>
        <v>0</v>
      </c>
      <c r="R360" s="18">
        <f>IF($D360="理科",IF(AND($N360&gt;=分数线!$C$2,J360&gt;=分数线!$F$2),36,IF(J360&gt;=分数线!$F$2,18,0)),IF($D360="文科",IF(AND($N360&gt;=分数线!$C$3,J360&gt;=分数线!$F$3),36,IF(J360&gt;=分数线!$F$3,18,0))))</f>
        <v>0</v>
      </c>
      <c r="S360" s="18">
        <f>IF($D360="理科",IF(AND($N360&gt;=分数线!$C$2,K360&gt;=分数线!$G$2),36,IF(K360&gt;=分数线!$G$2,18,0)),IF($D360="文科",IF(AND($N360&gt;=分数线!$C$3,K360&gt;=分数线!$G$3),36,IF(K360&gt;=分数线!$G$3,18,0))))</f>
        <v>0</v>
      </c>
      <c r="T360" s="18">
        <f>IF($D360="理科",IF(AND($N360&gt;=分数线!$C$2,L360&gt;=分数线!$H$2),36,IF(L360&gt;=分数线!$H$2,18,0)),IF($D360="文科",IF(AND($N360&gt;=分数线!$C$3,L360&gt;=分数线!$H$3),36,IF(L360&gt;=分数线!$H$3,18,0))))</f>
        <v>0</v>
      </c>
      <c r="U360" s="18">
        <f>IF($D360="理科",IF(AND($N360&gt;=分数线!$C$2,M360&gt;=分数线!$I$2),36,IF(M360&gt;=分数线!$I$2,18,0)),IF($D360="文科",IF(AND($N360&gt;=分数线!$C$3,M360&gt;=分数线!$I$3),36,IF(M360&gt;=分数线!$I$3,18,0))))</f>
        <v>0</v>
      </c>
      <c r="V360" s="18">
        <f t="shared" si="472"/>
        <v>3</v>
      </c>
      <c r="W360" s="18" t="str">
        <f t="shared" si="473"/>
        <v>朱霞</v>
      </c>
      <c r="X360" s="26">
        <f t="shared" si="514"/>
        <v>0</v>
      </c>
      <c r="Y360" s="18" t="str">
        <f t="shared" si="474"/>
        <v>余玉红</v>
      </c>
      <c r="Z360" s="26">
        <f t="shared" si="515"/>
        <v>0</v>
      </c>
      <c r="AA360" s="18" t="str">
        <f t="shared" si="475"/>
        <v>邵晖</v>
      </c>
      <c r="AB360" s="26">
        <f t="shared" ref="AB360:AB423" si="532">$R360*0.5*2/10</f>
        <v>0</v>
      </c>
      <c r="AC360" s="18" t="str">
        <f t="shared" si="476"/>
        <v>王志强</v>
      </c>
      <c r="AD360" s="26">
        <f t="shared" ref="AD360:AD423" si="533">$S360*0.5*2/10</f>
        <v>0</v>
      </c>
      <c r="AE360" s="18" t="str">
        <f t="shared" si="477"/>
        <v>郑富全</v>
      </c>
      <c r="AF360" s="26">
        <f t="shared" ref="AF360:AF423" si="534">$T360*0.5*2/10</f>
        <v>0</v>
      </c>
      <c r="AG360" s="18" t="str">
        <f t="shared" si="478"/>
        <v>卢祥</v>
      </c>
      <c r="AH360" s="26">
        <f t="shared" ref="AH360:AH423" si="535">$U360*0.5*2/10</f>
        <v>0</v>
      </c>
      <c r="AI360" s="18" t="str">
        <f t="shared" si="479"/>
        <v>9</v>
      </c>
      <c r="AJ360" s="18" t="str">
        <f t="shared" si="480"/>
        <v>张玉婷</v>
      </c>
      <c r="AK360" s="26">
        <f t="shared" si="516"/>
        <v>0</v>
      </c>
      <c r="AL360" s="18" t="str">
        <f t="shared" si="481"/>
        <v>周军</v>
      </c>
      <c r="AM360" s="26">
        <f t="shared" si="517"/>
        <v>0</v>
      </c>
      <c r="AN360" s="18" t="str">
        <f t="shared" si="482"/>
        <v>程长寿</v>
      </c>
      <c r="AO360" s="26">
        <f t="shared" ref="AO360:AO423" si="536">$R360*0.5*2/10</f>
        <v>0</v>
      </c>
      <c r="AP360" s="18" t="str">
        <f t="shared" si="483"/>
        <v>王志强</v>
      </c>
      <c r="AQ360" s="26">
        <f t="shared" ref="AQ360:AQ423" si="537">$S360*0.5*2/10</f>
        <v>0</v>
      </c>
      <c r="AR360" s="18" t="str">
        <f t="shared" si="484"/>
        <v>郑富全</v>
      </c>
      <c r="AS360" s="26">
        <f t="shared" ref="AS360:AS423" si="538">$T360*0.5*2/10</f>
        <v>0</v>
      </c>
      <c r="AT360" s="18" t="str">
        <f t="shared" si="485"/>
        <v>卢祥</v>
      </c>
      <c r="AU360" s="26">
        <f t="shared" ref="AU360:AU423" si="539">$U360*0.5*2/10</f>
        <v>0</v>
      </c>
      <c r="AV360" s="18" t="str">
        <f t="shared" si="486"/>
        <v>9</v>
      </c>
      <c r="AW360" s="18" t="str">
        <f t="shared" si="487"/>
        <v>张玉婷</v>
      </c>
      <c r="AX360" s="26">
        <f t="shared" si="518"/>
        <v>0</v>
      </c>
      <c r="AY360" s="18" t="str">
        <f t="shared" si="488"/>
        <v>周军</v>
      </c>
      <c r="AZ360" s="26">
        <f t="shared" si="459"/>
        <v>0</v>
      </c>
      <c r="BA360" s="18" t="str">
        <f t="shared" si="489"/>
        <v>廖云虹</v>
      </c>
      <c r="BB360" s="26">
        <f t="shared" ref="BB360:BB423" si="540">$R360*0.5*3/10</f>
        <v>0</v>
      </c>
      <c r="BC360" s="18" t="str">
        <f t="shared" si="490"/>
        <v>郑永朝</v>
      </c>
      <c r="BD360" s="26">
        <f t="shared" ref="BD360:BD423" si="541">$S360*0.5*3/10</f>
        <v>0</v>
      </c>
      <c r="BE360" s="18" t="str">
        <f t="shared" si="491"/>
        <v>郑富全</v>
      </c>
      <c r="BF360" s="26">
        <f t="shared" ref="BF360:BF423" si="542">$T360*0.5*3/10</f>
        <v>0</v>
      </c>
      <c r="BG360" s="18" t="str">
        <f t="shared" si="492"/>
        <v>卢祥</v>
      </c>
      <c r="BH360" s="26">
        <f t="shared" ref="BH360:BH423" si="543">$U360*0.5*3/10</f>
        <v>0</v>
      </c>
      <c r="BI360" s="18">
        <f t="shared" si="493"/>
        <v>9</v>
      </c>
      <c r="BJ360" s="18" t="str">
        <f t="shared" si="494"/>
        <v>张玉婷</v>
      </c>
      <c r="BK360" s="26">
        <f t="shared" si="519"/>
        <v>0</v>
      </c>
      <c r="BL360" s="18" t="str">
        <f t="shared" si="495"/>
        <v>黄金华</v>
      </c>
      <c r="BM360" s="26">
        <f t="shared" si="460"/>
        <v>0</v>
      </c>
      <c r="BN360" s="18" t="str">
        <f t="shared" si="496"/>
        <v>廖云虹</v>
      </c>
      <c r="BO360" s="26">
        <f t="shared" ref="BO360:BO423" si="544">$R360*0.5*3/10</f>
        <v>0</v>
      </c>
      <c r="BP360" s="18" t="str">
        <f t="shared" si="497"/>
        <v>王玉强</v>
      </c>
      <c r="BQ360" s="26">
        <f t="shared" ref="BQ360:BQ423" si="545">$S360*0.5*3/10</f>
        <v>0</v>
      </c>
      <c r="BR360" s="18" t="str">
        <f t="shared" si="498"/>
        <v>郑富全</v>
      </c>
      <c r="BS360" s="26">
        <f t="shared" ref="BS360:BS423" si="546">$T360*0.5*3/10</f>
        <v>0</v>
      </c>
      <c r="BT360" s="18" t="str">
        <f t="shared" si="499"/>
        <v>卢祥</v>
      </c>
      <c r="BU360" s="26">
        <f t="shared" ref="BU360:BU423" si="547">$U360*0.5*3/10</f>
        <v>0</v>
      </c>
      <c r="BV360" s="18">
        <f t="shared" si="500"/>
        <v>9</v>
      </c>
      <c r="BW360" s="18" t="str">
        <f t="shared" si="501"/>
        <v>张玉婷</v>
      </c>
      <c r="BX360" s="26">
        <f t="shared" si="520"/>
        <v>0</v>
      </c>
      <c r="BY360" s="18" t="str">
        <f t="shared" si="502"/>
        <v>黄金华</v>
      </c>
      <c r="BZ360" s="26">
        <f t="shared" si="521"/>
        <v>0</v>
      </c>
      <c r="CA360" s="18" t="str">
        <f t="shared" si="503"/>
        <v>廖云虹</v>
      </c>
      <c r="CB360" s="26">
        <f t="shared" si="522"/>
        <v>0</v>
      </c>
      <c r="CC360" s="18" t="str">
        <f t="shared" si="504"/>
        <v>高贵勇</v>
      </c>
      <c r="CD360" s="26">
        <f t="shared" si="523"/>
        <v>0</v>
      </c>
      <c r="CE360" s="18" t="str">
        <f t="shared" si="505"/>
        <v>刘厚江</v>
      </c>
      <c r="CF360" s="26">
        <f t="shared" si="524"/>
        <v>0</v>
      </c>
      <c r="CG360" s="18" t="str">
        <f t="shared" si="506"/>
        <v>卢祥</v>
      </c>
      <c r="CH360" s="26">
        <f t="shared" si="525"/>
        <v>0</v>
      </c>
      <c r="CI360" s="18">
        <f t="shared" si="507"/>
        <v>9</v>
      </c>
      <c r="CJ360" s="18" t="str">
        <f t="shared" si="508"/>
        <v>张玉婷</v>
      </c>
      <c r="CK360" s="26">
        <f t="shared" si="526"/>
        <v>0</v>
      </c>
      <c r="CL360" s="18" t="str">
        <f t="shared" si="509"/>
        <v>黄金华</v>
      </c>
      <c r="CM360" s="26">
        <f t="shared" si="527"/>
        <v>0</v>
      </c>
      <c r="CN360" s="18" t="str">
        <f t="shared" si="510"/>
        <v>廖云虹</v>
      </c>
      <c r="CO360" s="26">
        <f t="shared" si="528"/>
        <v>0</v>
      </c>
      <c r="CP360" s="18" t="str">
        <f t="shared" si="511"/>
        <v>高贵勇</v>
      </c>
      <c r="CQ360" s="26">
        <f t="shared" si="529"/>
        <v>0</v>
      </c>
      <c r="CR360" s="18" t="str">
        <f t="shared" si="512"/>
        <v>刘厚江</v>
      </c>
      <c r="CS360" s="26">
        <f t="shared" si="530"/>
        <v>0</v>
      </c>
      <c r="CT360" s="18" t="str">
        <f t="shared" si="513"/>
        <v>卢祥</v>
      </c>
      <c r="CU360" s="26">
        <f t="shared" si="531"/>
        <v>0</v>
      </c>
    </row>
    <row r="361" spans="1:99" s="2" customFormat="1" ht="15.75">
      <c r="A361" s="42" t="s">
        <v>1068</v>
      </c>
      <c r="B361" s="40" t="s">
        <v>534</v>
      </c>
      <c r="C361" s="59" t="s">
        <v>44</v>
      </c>
      <c r="D361" s="9" t="s">
        <v>8</v>
      </c>
      <c r="E361" s="8" t="str">
        <f t="shared" si="461"/>
        <v/>
      </c>
      <c r="F361" s="9" t="str">
        <f t="shared" si="462"/>
        <v/>
      </c>
      <c r="G361" s="10" t="str">
        <f t="shared" si="463"/>
        <v/>
      </c>
      <c r="H361" s="10">
        <f t="shared" si="464"/>
        <v>84</v>
      </c>
      <c r="I361" s="10">
        <f t="shared" si="465"/>
        <v>33</v>
      </c>
      <c r="J361" s="10">
        <f t="shared" si="466"/>
        <v>61</v>
      </c>
      <c r="K361" s="16">
        <f t="shared" si="467"/>
        <v>29</v>
      </c>
      <c r="L361" s="10">
        <f t="shared" si="468"/>
        <v>48</v>
      </c>
      <c r="M361" s="10">
        <f t="shared" si="469"/>
        <v>43.5</v>
      </c>
      <c r="N361" s="10">
        <f t="shared" si="470"/>
        <v>299</v>
      </c>
      <c r="O361" s="17" t="str">
        <f t="shared" si="471"/>
        <v/>
      </c>
      <c r="P361" s="18">
        <f>IF($D361="理科",IF(AND($N361&gt;=分数线!$C$2,$H361&gt;=分数线!$D$2),36,IF($H361&gt;=分数线!$D$2,18,0)),IF($D361="文科",IF(AND($N361&gt;=分数线!$C$3,$H361&gt;=分数线!$D$3),36,IF($H361&gt;=分数线!$D$3,18,0))))</f>
        <v>0</v>
      </c>
      <c r="Q361" s="18">
        <f>IF($D361="理科",IF(AND($N361&gt;=分数线!$C$2,I361&gt;=分数线!$E$2),36,IF(I361&gt;=分数线!$E$2,18,0)),IF($D361="文科",IF(AND($N361&gt;=分数线!$C$3,I361&gt;=分数线!$E$3),36,IF(I361&gt;=分数线!$E$3,18,0))))</f>
        <v>0</v>
      </c>
      <c r="R361" s="18">
        <f>IF($D361="理科",IF(AND($N361&gt;=分数线!$C$2,J361&gt;=分数线!$F$2),36,IF(J361&gt;=分数线!$F$2,18,0)),IF($D361="文科",IF(AND($N361&gt;=分数线!$C$3,J361&gt;=分数线!$F$3),36,IF(J361&gt;=分数线!$F$3,18,0))))</f>
        <v>0</v>
      </c>
      <c r="S361" s="18">
        <f>IF($D361="理科",IF(AND($N361&gt;=分数线!$C$2,K361&gt;=分数线!$G$2),36,IF(K361&gt;=分数线!$G$2,18,0)),IF($D361="文科",IF(AND($N361&gt;=分数线!$C$3,K361&gt;=分数线!$G$3),36,IF(K361&gt;=分数线!$G$3,18,0))))</f>
        <v>0</v>
      </c>
      <c r="T361" s="18">
        <f>IF($D361="理科",IF(AND($N361&gt;=分数线!$C$2,L361&gt;=分数线!$H$2),36,IF(L361&gt;=分数线!$H$2,18,0)),IF($D361="文科",IF(AND($N361&gt;=分数线!$C$3,L361&gt;=分数线!$H$3),36,IF(L361&gt;=分数线!$H$3,18,0))))</f>
        <v>0</v>
      </c>
      <c r="U361" s="18">
        <f>IF($D361="理科",IF(AND($N361&gt;=分数线!$C$2,M361&gt;=分数线!$I$2),36,IF(M361&gt;=分数线!$I$2,18,0)),IF($D361="文科",IF(AND($N361&gt;=分数线!$C$3,M361&gt;=分数线!$I$3),36,IF(M361&gt;=分数线!$I$3,18,0))))</f>
        <v>0</v>
      </c>
      <c r="V361" s="18">
        <f t="shared" si="472"/>
        <v>5</v>
      </c>
      <c r="W361" s="18" t="str">
        <f t="shared" si="473"/>
        <v>叶屏</v>
      </c>
      <c r="X361" s="26">
        <f t="shared" si="514"/>
        <v>0</v>
      </c>
      <c r="Y361" s="18" t="str">
        <f t="shared" si="474"/>
        <v>李希</v>
      </c>
      <c r="Z361" s="26">
        <f t="shared" si="515"/>
        <v>0</v>
      </c>
      <c r="AA361" s="18" t="str">
        <f t="shared" si="475"/>
        <v>达娃央初</v>
      </c>
      <c r="AB361" s="26">
        <f t="shared" si="532"/>
        <v>0</v>
      </c>
      <c r="AC361" s="18" t="str">
        <f t="shared" si="476"/>
        <v>兰阿布</v>
      </c>
      <c r="AD361" s="26">
        <f t="shared" si="533"/>
        <v>0</v>
      </c>
      <c r="AE361" s="18" t="str">
        <f t="shared" si="477"/>
        <v>陈文惠</v>
      </c>
      <c r="AF361" s="26">
        <f t="shared" si="534"/>
        <v>0</v>
      </c>
      <c r="AG361" s="18" t="str">
        <f t="shared" si="478"/>
        <v>卢祥</v>
      </c>
      <c r="AH361" s="26">
        <f t="shared" si="535"/>
        <v>0</v>
      </c>
      <c r="AI361" s="18" t="str">
        <f t="shared" si="479"/>
        <v>6</v>
      </c>
      <c r="AJ361" s="18" t="str">
        <f t="shared" si="480"/>
        <v>阙丽萍</v>
      </c>
      <c r="AK361" s="26">
        <f t="shared" si="516"/>
        <v>0</v>
      </c>
      <c r="AL361" s="18" t="str">
        <f t="shared" si="481"/>
        <v>李希</v>
      </c>
      <c r="AM361" s="26">
        <f t="shared" si="517"/>
        <v>0</v>
      </c>
      <c r="AN361" s="18" t="str">
        <f t="shared" si="482"/>
        <v>达娃央初</v>
      </c>
      <c r="AO361" s="26">
        <f t="shared" si="536"/>
        <v>0</v>
      </c>
      <c r="AP361" s="18" t="str">
        <f t="shared" si="483"/>
        <v>兰阿布</v>
      </c>
      <c r="AQ361" s="26">
        <f t="shared" si="537"/>
        <v>0</v>
      </c>
      <c r="AR361" s="18" t="str">
        <f t="shared" si="484"/>
        <v>陈文惠</v>
      </c>
      <c r="AS361" s="26">
        <f t="shared" si="538"/>
        <v>0</v>
      </c>
      <c r="AT361" s="18" t="str">
        <f t="shared" si="485"/>
        <v>卢祥</v>
      </c>
      <c r="AU361" s="26">
        <f t="shared" si="539"/>
        <v>0</v>
      </c>
      <c r="AV361" s="18" t="str">
        <f t="shared" si="486"/>
        <v>6</v>
      </c>
      <c r="AW361" s="18" t="str">
        <f t="shared" si="487"/>
        <v>阙丽萍</v>
      </c>
      <c r="AX361" s="26">
        <f t="shared" si="518"/>
        <v>0</v>
      </c>
      <c r="AY361" s="18" t="str">
        <f t="shared" si="488"/>
        <v>李希</v>
      </c>
      <c r="AZ361" s="26">
        <f t="shared" si="459"/>
        <v>0</v>
      </c>
      <c r="BA361" s="18" t="str">
        <f t="shared" si="489"/>
        <v>谢斌</v>
      </c>
      <c r="BB361" s="26">
        <f t="shared" si="540"/>
        <v>0</v>
      </c>
      <c r="BC361" s="18" t="str">
        <f t="shared" si="490"/>
        <v>高贵勇</v>
      </c>
      <c r="BD361" s="26">
        <f t="shared" si="541"/>
        <v>0</v>
      </c>
      <c r="BE361" s="18" t="str">
        <f t="shared" si="491"/>
        <v>陈文惠</v>
      </c>
      <c r="BF361" s="26">
        <f t="shared" si="542"/>
        <v>0</v>
      </c>
      <c r="BG361" s="18" t="str">
        <f t="shared" si="492"/>
        <v>卢祥</v>
      </c>
      <c r="BH361" s="26">
        <f t="shared" si="543"/>
        <v>0</v>
      </c>
      <c r="BI361" s="18" t="e">
        <f t="shared" si="493"/>
        <v>#N/A</v>
      </c>
      <c r="BJ361" s="18" t="e">
        <f t="shared" si="494"/>
        <v>#N/A</v>
      </c>
      <c r="BK361" s="26">
        <f t="shared" si="519"/>
        <v>0</v>
      </c>
      <c r="BL361" s="18" t="e">
        <f t="shared" si="495"/>
        <v>#N/A</v>
      </c>
      <c r="BM361" s="26">
        <f t="shared" si="460"/>
        <v>0</v>
      </c>
      <c r="BN361" s="18" t="e">
        <f t="shared" si="496"/>
        <v>#N/A</v>
      </c>
      <c r="BO361" s="26">
        <f t="shared" si="544"/>
        <v>0</v>
      </c>
      <c r="BP361" s="18" t="e">
        <f t="shared" si="497"/>
        <v>#N/A</v>
      </c>
      <c r="BQ361" s="26">
        <f t="shared" si="545"/>
        <v>0</v>
      </c>
      <c r="BR361" s="18" t="e">
        <f t="shared" si="498"/>
        <v>#N/A</v>
      </c>
      <c r="BS361" s="26">
        <f t="shared" si="546"/>
        <v>0</v>
      </c>
      <c r="BT361" s="18" t="e">
        <f t="shared" si="499"/>
        <v>#N/A</v>
      </c>
      <c r="BU361" s="26">
        <f t="shared" si="547"/>
        <v>0</v>
      </c>
      <c r="BV361" s="18">
        <f t="shared" si="500"/>
        <v>6</v>
      </c>
      <c r="BW361" s="18" t="str">
        <f t="shared" si="501"/>
        <v>阙丽萍</v>
      </c>
      <c r="BX361" s="26">
        <f t="shared" si="520"/>
        <v>0</v>
      </c>
      <c r="BY361" s="18" t="str">
        <f t="shared" si="502"/>
        <v>李希</v>
      </c>
      <c r="BZ361" s="26">
        <f t="shared" si="521"/>
        <v>0</v>
      </c>
      <c r="CA361" s="18" t="str">
        <f t="shared" si="503"/>
        <v>兰卡布尺</v>
      </c>
      <c r="CB361" s="26">
        <f t="shared" si="522"/>
        <v>0</v>
      </c>
      <c r="CC361" s="18" t="str">
        <f t="shared" si="504"/>
        <v>高贵勇</v>
      </c>
      <c r="CD361" s="26">
        <f t="shared" si="523"/>
        <v>0</v>
      </c>
      <c r="CE361" s="18" t="str">
        <f t="shared" si="505"/>
        <v>陈文惠</v>
      </c>
      <c r="CF361" s="26">
        <f t="shared" si="524"/>
        <v>0</v>
      </c>
      <c r="CG361" s="18" t="str">
        <f t="shared" si="506"/>
        <v>杨建</v>
      </c>
      <c r="CH361" s="26">
        <f t="shared" si="525"/>
        <v>0</v>
      </c>
      <c r="CI361" s="18">
        <f t="shared" si="507"/>
        <v>6</v>
      </c>
      <c r="CJ361" s="18" t="str">
        <f t="shared" si="508"/>
        <v>阙丽萍</v>
      </c>
      <c r="CK361" s="26">
        <f t="shared" si="526"/>
        <v>0</v>
      </c>
      <c r="CL361" s="18" t="str">
        <f t="shared" si="509"/>
        <v>李希</v>
      </c>
      <c r="CM361" s="26">
        <f t="shared" si="527"/>
        <v>0</v>
      </c>
      <c r="CN361" s="18" t="str">
        <f t="shared" si="510"/>
        <v>兰卡布尺</v>
      </c>
      <c r="CO361" s="26">
        <f t="shared" si="528"/>
        <v>0</v>
      </c>
      <c r="CP361" s="18" t="str">
        <f t="shared" si="511"/>
        <v>高贵勇</v>
      </c>
      <c r="CQ361" s="26">
        <f t="shared" si="529"/>
        <v>0</v>
      </c>
      <c r="CR361" s="18" t="str">
        <f t="shared" si="512"/>
        <v>杨建</v>
      </c>
      <c r="CS361" s="26">
        <f t="shared" si="530"/>
        <v>0</v>
      </c>
      <c r="CT361" s="18" t="str">
        <f t="shared" si="513"/>
        <v>杨建</v>
      </c>
      <c r="CU361" s="26">
        <f t="shared" si="531"/>
        <v>0</v>
      </c>
    </row>
    <row r="362" spans="1:99" s="2" customFormat="1" ht="15.75">
      <c r="A362" s="42" t="s">
        <v>1069</v>
      </c>
      <c r="B362" s="40" t="s">
        <v>535</v>
      </c>
      <c r="C362" s="59" t="s">
        <v>44</v>
      </c>
      <c r="D362" s="9" t="s">
        <v>8</v>
      </c>
      <c r="E362" s="8" t="str">
        <f t="shared" si="461"/>
        <v/>
      </c>
      <c r="F362" s="9" t="str">
        <f t="shared" si="462"/>
        <v/>
      </c>
      <c r="G362" s="10" t="str">
        <f t="shared" si="463"/>
        <v/>
      </c>
      <c r="H362" s="10">
        <f t="shared" si="464"/>
        <v>100</v>
      </c>
      <c r="I362" s="10">
        <f t="shared" si="465"/>
        <v>73</v>
      </c>
      <c r="J362" s="10">
        <f t="shared" si="466"/>
        <v>26</v>
      </c>
      <c r="K362" s="16">
        <f t="shared" si="467"/>
        <v>16</v>
      </c>
      <c r="L362" s="10">
        <f t="shared" si="468"/>
        <v>38</v>
      </c>
      <c r="M362" s="10">
        <f t="shared" si="469"/>
        <v>45.5</v>
      </c>
      <c r="N362" s="10">
        <f t="shared" si="470"/>
        <v>299</v>
      </c>
      <c r="O362" s="17" t="str">
        <f t="shared" si="471"/>
        <v/>
      </c>
      <c r="P362" s="18">
        <f>IF($D362="理科",IF(AND($N362&gt;=分数线!$C$2,$H362&gt;=分数线!$D$2),36,IF($H362&gt;=分数线!$D$2,18,0)),IF($D362="文科",IF(AND($N362&gt;=分数线!$C$3,$H362&gt;=分数线!$D$3),36,IF($H362&gt;=分数线!$D$3,18,0))))</f>
        <v>0</v>
      </c>
      <c r="Q362" s="18">
        <f>IF($D362="理科",IF(AND($N362&gt;=分数线!$C$2,I362&gt;=分数线!$E$2),36,IF(I362&gt;=分数线!$E$2,18,0)),IF($D362="文科",IF(AND($N362&gt;=分数线!$C$3,I362&gt;=分数线!$E$3),36,IF(I362&gt;=分数线!$E$3,18,0))))</f>
        <v>18</v>
      </c>
      <c r="R362" s="18">
        <f>IF($D362="理科",IF(AND($N362&gt;=分数线!$C$2,J362&gt;=分数线!$F$2),36,IF(J362&gt;=分数线!$F$2,18,0)),IF($D362="文科",IF(AND($N362&gt;=分数线!$C$3,J362&gt;=分数线!$F$3),36,IF(J362&gt;=分数线!$F$3,18,0))))</f>
        <v>0</v>
      </c>
      <c r="S362" s="18">
        <f>IF($D362="理科",IF(AND($N362&gt;=分数线!$C$2,K362&gt;=分数线!$G$2),36,IF(K362&gt;=分数线!$G$2,18,0)),IF($D362="文科",IF(AND($N362&gt;=分数线!$C$3,K362&gt;=分数线!$G$3),36,IF(K362&gt;=分数线!$G$3,18,0))))</f>
        <v>0</v>
      </c>
      <c r="T362" s="18">
        <f>IF($D362="理科",IF(AND($N362&gt;=分数线!$C$2,L362&gt;=分数线!$H$2),36,IF(L362&gt;=分数线!$H$2,18,0)),IF($D362="文科",IF(AND($N362&gt;=分数线!$C$3,L362&gt;=分数线!$H$3),36,IF(L362&gt;=分数线!$H$3,18,0))))</f>
        <v>0</v>
      </c>
      <c r="U362" s="18">
        <f>IF($D362="理科",IF(AND($N362&gt;=分数线!$C$2,M362&gt;=分数线!$I$2),36,IF(M362&gt;=分数线!$I$2,18,0)),IF($D362="文科",IF(AND($N362&gt;=分数线!$C$3,M362&gt;=分数线!$I$3),36,IF(M362&gt;=分数线!$I$3,18,0))))</f>
        <v>0</v>
      </c>
      <c r="V362" s="18">
        <f t="shared" si="472"/>
        <v>7</v>
      </c>
      <c r="W362" s="18" t="str">
        <f t="shared" si="473"/>
        <v>何苗</v>
      </c>
      <c r="X362" s="26">
        <f t="shared" si="514"/>
        <v>0</v>
      </c>
      <c r="Y362" s="18" t="str">
        <f t="shared" si="474"/>
        <v>杨周宇</v>
      </c>
      <c r="Z362" s="26">
        <f t="shared" si="515"/>
        <v>1.8</v>
      </c>
      <c r="AA362" s="18" t="str">
        <f t="shared" si="475"/>
        <v>胡昌燕</v>
      </c>
      <c r="AB362" s="26">
        <f t="shared" si="532"/>
        <v>0</v>
      </c>
      <c r="AC362" s="18" t="str">
        <f t="shared" si="476"/>
        <v>兰阿布</v>
      </c>
      <c r="AD362" s="26">
        <f t="shared" si="533"/>
        <v>0</v>
      </c>
      <c r="AE362" s="18" t="str">
        <f t="shared" si="477"/>
        <v>李荣鑫</v>
      </c>
      <c r="AF362" s="26">
        <f t="shared" si="534"/>
        <v>0</v>
      </c>
      <c r="AG362" s="18" t="str">
        <f t="shared" si="478"/>
        <v>辜英琼</v>
      </c>
      <c r="AH362" s="26">
        <f t="shared" si="535"/>
        <v>0</v>
      </c>
      <c r="AI362" s="18" t="str">
        <f t="shared" si="479"/>
        <v>7</v>
      </c>
      <c r="AJ362" s="18" t="str">
        <f t="shared" si="480"/>
        <v>何苗</v>
      </c>
      <c r="AK362" s="26">
        <f t="shared" si="516"/>
        <v>0</v>
      </c>
      <c r="AL362" s="18" t="str">
        <f t="shared" si="481"/>
        <v>杨周宇</v>
      </c>
      <c r="AM362" s="26">
        <f t="shared" si="517"/>
        <v>1.8</v>
      </c>
      <c r="AN362" s="18" t="str">
        <f t="shared" si="482"/>
        <v>胡昌燕</v>
      </c>
      <c r="AO362" s="26">
        <f t="shared" si="536"/>
        <v>0</v>
      </c>
      <c r="AP362" s="18" t="str">
        <f t="shared" si="483"/>
        <v>兰阿布</v>
      </c>
      <c r="AQ362" s="26">
        <f t="shared" si="537"/>
        <v>0</v>
      </c>
      <c r="AR362" s="18" t="str">
        <f t="shared" si="484"/>
        <v>李荣鑫</v>
      </c>
      <c r="AS362" s="26">
        <f t="shared" si="538"/>
        <v>0</v>
      </c>
      <c r="AT362" s="18" t="str">
        <f t="shared" si="485"/>
        <v>辜英琼</v>
      </c>
      <c r="AU362" s="26">
        <f t="shared" si="539"/>
        <v>0</v>
      </c>
      <c r="AV362" s="18" t="str">
        <f t="shared" si="486"/>
        <v>7</v>
      </c>
      <c r="AW362" s="18" t="str">
        <f t="shared" si="487"/>
        <v>何光红</v>
      </c>
      <c r="AX362" s="26">
        <f t="shared" si="518"/>
        <v>0</v>
      </c>
      <c r="AY362" s="18" t="str">
        <f t="shared" si="488"/>
        <v>徐万雄</v>
      </c>
      <c r="AZ362" s="26">
        <f t="shared" si="459"/>
        <v>2.6999999999999997</v>
      </c>
      <c r="BA362" s="18" t="str">
        <f t="shared" si="489"/>
        <v>胡昌燕</v>
      </c>
      <c r="BB362" s="26">
        <f t="shared" si="540"/>
        <v>0</v>
      </c>
      <c r="BC362" s="18" t="str">
        <f t="shared" si="490"/>
        <v>兰阿布</v>
      </c>
      <c r="BD362" s="26">
        <f t="shared" si="541"/>
        <v>0</v>
      </c>
      <c r="BE362" s="18" t="str">
        <f t="shared" si="491"/>
        <v>刘跃军</v>
      </c>
      <c r="BF362" s="26">
        <f t="shared" si="542"/>
        <v>0</v>
      </c>
      <c r="BG362" s="18" t="str">
        <f t="shared" si="492"/>
        <v>杨建</v>
      </c>
      <c r="BH362" s="26">
        <f t="shared" si="543"/>
        <v>0</v>
      </c>
      <c r="BI362" s="18">
        <f t="shared" si="493"/>
        <v>7</v>
      </c>
      <c r="BJ362" s="18" t="str">
        <f t="shared" si="494"/>
        <v>何光红</v>
      </c>
      <c r="BK362" s="26">
        <f t="shared" si="519"/>
        <v>0</v>
      </c>
      <c r="BL362" s="18" t="str">
        <f t="shared" si="495"/>
        <v>徐万雄</v>
      </c>
      <c r="BM362" s="26">
        <f t="shared" si="460"/>
        <v>2.6999999999999997</v>
      </c>
      <c r="BN362" s="18" t="str">
        <f t="shared" si="496"/>
        <v>胡昌燕</v>
      </c>
      <c r="BO362" s="26">
        <f t="shared" si="544"/>
        <v>0</v>
      </c>
      <c r="BP362" s="18" t="str">
        <f t="shared" si="497"/>
        <v>兰阿布</v>
      </c>
      <c r="BQ362" s="26">
        <f t="shared" si="545"/>
        <v>0</v>
      </c>
      <c r="BR362" s="18" t="str">
        <f t="shared" si="498"/>
        <v>刘跃军</v>
      </c>
      <c r="BS362" s="26">
        <f t="shared" si="546"/>
        <v>0</v>
      </c>
      <c r="BT362" s="18" t="str">
        <f t="shared" si="499"/>
        <v>杨建</v>
      </c>
      <c r="BU362" s="26">
        <f t="shared" si="547"/>
        <v>0</v>
      </c>
      <c r="BV362" s="18">
        <f t="shared" si="500"/>
        <v>7</v>
      </c>
      <c r="BW362" s="18" t="str">
        <f t="shared" si="501"/>
        <v>何光红</v>
      </c>
      <c r="BX362" s="26">
        <f t="shared" si="520"/>
        <v>0</v>
      </c>
      <c r="BY362" s="18" t="str">
        <f t="shared" si="502"/>
        <v>潘勇</v>
      </c>
      <c r="BZ362" s="26">
        <f t="shared" si="521"/>
        <v>4.5</v>
      </c>
      <c r="CA362" s="18" t="str">
        <f t="shared" si="503"/>
        <v>胡昌燕</v>
      </c>
      <c r="CB362" s="26">
        <f t="shared" si="522"/>
        <v>0</v>
      </c>
      <c r="CC362" s="18" t="str">
        <f t="shared" si="504"/>
        <v>兰阿布</v>
      </c>
      <c r="CD362" s="26">
        <f t="shared" si="523"/>
        <v>0</v>
      </c>
      <c r="CE362" s="18" t="str">
        <f t="shared" si="505"/>
        <v>刘厚江</v>
      </c>
      <c r="CF362" s="26">
        <f t="shared" si="524"/>
        <v>0</v>
      </c>
      <c r="CG362" s="18" t="str">
        <f t="shared" si="506"/>
        <v>杨建</v>
      </c>
      <c r="CH362" s="26">
        <f t="shared" si="525"/>
        <v>0</v>
      </c>
      <c r="CI362" s="18">
        <f t="shared" si="507"/>
        <v>7</v>
      </c>
      <c r="CJ362" s="18" t="str">
        <f t="shared" si="508"/>
        <v>何光红</v>
      </c>
      <c r="CK362" s="26">
        <f t="shared" si="526"/>
        <v>0</v>
      </c>
      <c r="CL362" s="18" t="str">
        <f t="shared" si="509"/>
        <v>潘勇</v>
      </c>
      <c r="CM362" s="26">
        <f t="shared" si="527"/>
        <v>4.5</v>
      </c>
      <c r="CN362" s="18" t="str">
        <f t="shared" si="510"/>
        <v>胡昌燕</v>
      </c>
      <c r="CO362" s="26">
        <f t="shared" si="528"/>
        <v>0</v>
      </c>
      <c r="CP362" s="18" t="str">
        <f t="shared" si="511"/>
        <v>兰阿布</v>
      </c>
      <c r="CQ362" s="26">
        <f t="shared" si="529"/>
        <v>0</v>
      </c>
      <c r="CR362" s="18" t="str">
        <f t="shared" si="512"/>
        <v>刘厚江</v>
      </c>
      <c r="CS362" s="26">
        <f t="shared" si="530"/>
        <v>0</v>
      </c>
      <c r="CT362" s="18" t="str">
        <f t="shared" si="513"/>
        <v>杨建</v>
      </c>
      <c r="CU362" s="26">
        <f t="shared" si="531"/>
        <v>0</v>
      </c>
    </row>
    <row r="363" spans="1:99" s="2" customFormat="1" ht="15.75">
      <c r="A363" s="42" t="s">
        <v>1070</v>
      </c>
      <c r="B363" s="40" t="s">
        <v>536</v>
      </c>
      <c r="C363" s="59" t="s">
        <v>44</v>
      </c>
      <c r="D363" s="9" t="s">
        <v>8</v>
      </c>
      <c r="E363" s="8" t="str">
        <f t="shared" si="461"/>
        <v/>
      </c>
      <c r="F363" s="9">
        <f t="shared" si="462"/>
        <v>0.2</v>
      </c>
      <c r="G363" s="10" t="str">
        <f t="shared" si="463"/>
        <v/>
      </c>
      <c r="H363" s="10">
        <f t="shared" si="464"/>
        <v>87</v>
      </c>
      <c r="I363" s="10">
        <f t="shared" si="465"/>
        <v>39</v>
      </c>
      <c r="J363" s="10">
        <f t="shared" si="466"/>
        <v>44</v>
      </c>
      <c r="K363" s="16">
        <f t="shared" si="467"/>
        <v>31</v>
      </c>
      <c r="L363" s="10">
        <f t="shared" si="468"/>
        <v>47.5</v>
      </c>
      <c r="M363" s="10">
        <f t="shared" si="469"/>
        <v>48</v>
      </c>
      <c r="N363" s="10">
        <f t="shared" si="470"/>
        <v>297</v>
      </c>
      <c r="O363" s="17" t="str">
        <f t="shared" si="471"/>
        <v/>
      </c>
      <c r="P363" s="18">
        <f>IF($D363="理科",IF(AND($N363&gt;=分数线!$C$2,$H363&gt;=分数线!$D$2),36,IF($H363&gt;=分数线!$D$2,18,0)),IF($D363="文科",IF(AND($N363&gt;=分数线!$C$3,$H363&gt;=分数线!$D$3),36,IF($H363&gt;=分数线!$D$3,18,0))))</f>
        <v>0</v>
      </c>
      <c r="Q363" s="18">
        <f>IF($D363="理科",IF(AND($N363&gt;=分数线!$C$2,I363&gt;=分数线!$E$2),36,IF(I363&gt;=分数线!$E$2,18,0)),IF($D363="文科",IF(AND($N363&gt;=分数线!$C$3,I363&gt;=分数线!$E$3),36,IF(I363&gt;=分数线!$E$3,18,0))))</f>
        <v>0</v>
      </c>
      <c r="R363" s="18">
        <f>IF($D363="理科",IF(AND($N363&gt;=分数线!$C$2,J363&gt;=分数线!$F$2),36,IF(J363&gt;=分数线!$F$2,18,0)),IF($D363="文科",IF(AND($N363&gt;=分数线!$C$3,J363&gt;=分数线!$F$3),36,IF(J363&gt;=分数线!$F$3,18,0))))</f>
        <v>0</v>
      </c>
      <c r="S363" s="18">
        <f>IF($D363="理科",IF(AND($N363&gt;=分数线!$C$2,K363&gt;=分数线!$G$2),36,IF(K363&gt;=分数线!$G$2,18,0)),IF($D363="文科",IF(AND($N363&gt;=分数线!$C$3,K363&gt;=分数线!$G$3),36,IF(K363&gt;=分数线!$G$3,18,0))))</f>
        <v>0</v>
      </c>
      <c r="T363" s="18">
        <f>IF($D363="理科",IF(AND($N363&gt;=分数线!$C$2,L363&gt;=分数线!$H$2),36,IF(L363&gt;=分数线!$H$2,18,0)),IF($D363="文科",IF(AND($N363&gt;=分数线!$C$3,L363&gt;=分数线!$H$3),36,IF(L363&gt;=分数线!$H$3,18,0))))</f>
        <v>0</v>
      </c>
      <c r="U363" s="18">
        <f>IF($D363="理科",IF(AND($N363&gt;=分数线!$C$2,M363&gt;=分数线!$I$2),36,IF(M363&gt;=分数线!$I$2,18,0)),IF($D363="文科",IF(AND($N363&gt;=分数线!$C$3,M363&gt;=分数线!$I$3),36,IF(M363&gt;=分数线!$I$3,18,0))))</f>
        <v>0</v>
      </c>
      <c r="V363" s="18">
        <f t="shared" si="472"/>
        <v>4</v>
      </c>
      <c r="W363" s="18" t="str">
        <f t="shared" si="473"/>
        <v>朱霞</v>
      </c>
      <c r="X363" s="26">
        <f t="shared" si="514"/>
        <v>0</v>
      </c>
      <c r="Y363" s="18" t="str">
        <f t="shared" si="474"/>
        <v>李乔军</v>
      </c>
      <c r="Z363" s="26">
        <f t="shared" si="515"/>
        <v>0</v>
      </c>
      <c r="AA363" s="18" t="str">
        <f t="shared" si="475"/>
        <v>向翠琳</v>
      </c>
      <c r="AB363" s="26">
        <f t="shared" si="532"/>
        <v>0</v>
      </c>
      <c r="AC363" s="18" t="str">
        <f t="shared" si="476"/>
        <v>王志强</v>
      </c>
      <c r="AD363" s="26">
        <f t="shared" si="533"/>
        <v>0</v>
      </c>
      <c r="AE363" s="18" t="str">
        <f t="shared" si="477"/>
        <v>叶仁群</v>
      </c>
      <c r="AF363" s="26">
        <f t="shared" si="534"/>
        <v>0</v>
      </c>
      <c r="AG363" s="18" t="str">
        <f t="shared" si="478"/>
        <v>田友米</v>
      </c>
      <c r="AH363" s="26">
        <f t="shared" si="535"/>
        <v>0</v>
      </c>
      <c r="AI363" s="18" t="str">
        <f t="shared" si="479"/>
        <v>8</v>
      </c>
      <c r="AJ363" s="18" t="str">
        <f t="shared" si="480"/>
        <v>向美娟</v>
      </c>
      <c r="AK363" s="26">
        <f t="shared" si="516"/>
        <v>0</v>
      </c>
      <c r="AL363" s="18" t="str">
        <f t="shared" si="481"/>
        <v>胡付松</v>
      </c>
      <c r="AM363" s="26">
        <f t="shared" si="517"/>
        <v>0</v>
      </c>
      <c r="AN363" s="18" t="str">
        <f t="shared" si="482"/>
        <v>聂艳梅</v>
      </c>
      <c r="AO363" s="26">
        <f t="shared" si="536"/>
        <v>0</v>
      </c>
      <c r="AP363" s="18" t="str">
        <f t="shared" si="483"/>
        <v>王志强</v>
      </c>
      <c r="AQ363" s="26">
        <f t="shared" si="537"/>
        <v>0</v>
      </c>
      <c r="AR363" s="18" t="str">
        <f t="shared" si="484"/>
        <v>叶仁群</v>
      </c>
      <c r="AS363" s="26">
        <f t="shared" si="538"/>
        <v>0</v>
      </c>
      <c r="AT363" s="18" t="str">
        <f t="shared" si="485"/>
        <v>田友米</v>
      </c>
      <c r="AU363" s="26">
        <f t="shared" si="539"/>
        <v>0</v>
      </c>
      <c r="AV363" s="18" t="str">
        <f t="shared" si="486"/>
        <v>8</v>
      </c>
      <c r="AW363" s="18" t="str">
        <f t="shared" si="487"/>
        <v>向美娟</v>
      </c>
      <c r="AX363" s="26">
        <f t="shared" si="518"/>
        <v>0</v>
      </c>
      <c r="AY363" s="18" t="str">
        <f t="shared" si="488"/>
        <v>胡付松</v>
      </c>
      <c r="AZ363" s="26">
        <f t="shared" si="459"/>
        <v>0</v>
      </c>
      <c r="BA363" s="18" t="str">
        <f t="shared" si="489"/>
        <v>廖云虹</v>
      </c>
      <c r="BB363" s="26">
        <f t="shared" si="540"/>
        <v>0</v>
      </c>
      <c r="BC363" s="18" t="str">
        <f t="shared" si="490"/>
        <v>王玉强</v>
      </c>
      <c r="BD363" s="26">
        <f t="shared" si="541"/>
        <v>0</v>
      </c>
      <c r="BE363" s="18" t="str">
        <f t="shared" si="491"/>
        <v>叶仁群</v>
      </c>
      <c r="BF363" s="26">
        <f t="shared" si="542"/>
        <v>0</v>
      </c>
      <c r="BG363" s="18" t="str">
        <f t="shared" si="492"/>
        <v>田友米</v>
      </c>
      <c r="BH363" s="26">
        <f t="shared" si="543"/>
        <v>0</v>
      </c>
      <c r="BI363" s="18">
        <f t="shared" si="493"/>
        <v>8</v>
      </c>
      <c r="BJ363" s="18" t="str">
        <f t="shared" si="494"/>
        <v>向美娟</v>
      </c>
      <c r="BK363" s="26">
        <f t="shared" si="519"/>
        <v>0</v>
      </c>
      <c r="BL363" s="18" t="str">
        <f t="shared" si="495"/>
        <v>胡付松</v>
      </c>
      <c r="BM363" s="26">
        <f t="shared" si="460"/>
        <v>0</v>
      </c>
      <c r="BN363" s="18" t="str">
        <f t="shared" si="496"/>
        <v>廖云虹</v>
      </c>
      <c r="BO363" s="26">
        <f t="shared" si="544"/>
        <v>0</v>
      </c>
      <c r="BP363" s="18" t="str">
        <f t="shared" si="497"/>
        <v>王玉强</v>
      </c>
      <c r="BQ363" s="26">
        <f t="shared" si="545"/>
        <v>0</v>
      </c>
      <c r="BR363" s="18" t="str">
        <f t="shared" si="498"/>
        <v>叶仁群</v>
      </c>
      <c r="BS363" s="26">
        <f t="shared" si="546"/>
        <v>0</v>
      </c>
      <c r="BT363" s="18" t="str">
        <f t="shared" si="499"/>
        <v>杨建</v>
      </c>
      <c r="BU363" s="26">
        <f t="shared" si="547"/>
        <v>0</v>
      </c>
      <c r="BV363" s="18">
        <f t="shared" si="500"/>
        <v>8</v>
      </c>
      <c r="BW363" s="18" t="str">
        <f t="shared" si="501"/>
        <v>向美娟</v>
      </c>
      <c r="BX363" s="26">
        <f t="shared" si="520"/>
        <v>0</v>
      </c>
      <c r="BY363" s="18" t="str">
        <f t="shared" si="502"/>
        <v>胡付松</v>
      </c>
      <c r="BZ363" s="26">
        <f t="shared" si="521"/>
        <v>0</v>
      </c>
      <c r="CA363" s="18" t="str">
        <f t="shared" si="503"/>
        <v>廖云虹</v>
      </c>
      <c r="CB363" s="26">
        <f t="shared" si="522"/>
        <v>0</v>
      </c>
      <c r="CC363" s="18" t="str">
        <f t="shared" si="504"/>
        <v>兰阿布</v>
      </c>
      <c r="CD363" s="26">
        <f t="shared" si="523"/>
        <v>0</v>
      </c>
      <c r="CE363" s="18" t="str">
        <f t="shared" si="505"/>
        <v>叶仁群</v>
      </c>
      <c r="CF363" s="26">
        <f t="shared" si="524"/>
        <v>0</v>
      </c>
      <c r="CG363" s="18" t="str">
        <f t="shared" si="506"/>
        <v>杨建</v>
      </c>
      <c r="CH363" s="26">
        <f t="shared" si="525"/>
        <v>0</v>
      </c>
      <c r="CI363" s="18">
        <f t="shared" si="507"/>
        <v>8</v>
      </c>
      <c r="CJ363" s="18" t="str">
        <f t="shared" si="508"/>
        <v>向美娟</v>
      </c>
      <c r="CK363" s="26">
        <f t="shared" si="526"/>
        <v>0</v>
      </c>
      <c r="CL363" s="18" t="str">
        <f t="shared" si="509"/>
        <v>胡付松</v>
      </c>
      <c r="CM363" s="26">
        <f t="shared" si="527"/>
        <v>0</v>
      </c>
      <c r="CN363" s="18" t="str">
        <f t="shared" si="510"/>
        <v>廖云虹</v>
      </c>
      <c r="CO363" s="26">
        <f t="shared" si="528"/>
        <v>0</v>
      </c>
      <c r="CP363" s="18" t="str">
        <f t="shared" si="511"/>
        <v>兰阿布</v>
      </c>
      <c r="CQ363" s="26">
        <f t="shared" si="529"/>
        <v>0</v>
      </c>
      <c r="CR363" s="18" t="str">
        <f t="shared" si="512"/>
        <v>叶仁群</v>
      </c>
      <c r="CS363" s="26">
        <f t="shared" si="530"/>
        <v>0</v>
      </c>
      <c r="CT363" s="18" t="str">
        <f t="shared" si="513"/>
        <v>杨建</v>
      </c>
      <c r="CU363" s="26">
        <f t="shared" si="531"/>
        <v>0</v>
      </c>
    </row>
    <row r="364" spans="1:99" s="2" customFormat="1" ht="15.75">
      <c r="A364" s="42" t="s">
        <v>1071</v>
      </c>
      <c r="B364" s="40" t="s">
        <v>537</v>
      </c>
      <c r="C364" s="59" t="s">
        <v>44</v>
      </c>
      <c r="D364" s="9" t="s">
        <v>8</v>
      </c>
      <c r="E364" s="8" t="str">
        <f t="shared" si="461"/>
        <v/>
      </c>
      <c r="F364" s="9">
        <f t="shared" si="462"/>
        <v>0.2</v>
      </c>
      <c r="G364" s="10" t="str">
        <f t="shared" si="463"/>
        <v/>
      </c>
      <c r="H364" s="10">
        <f t="shared" si="464"/>
        <v>96</v>
      </c>
      <c r="I364" s="10">
        <f t="shared" si="465"/>
        <v>39</v>
      </c>
      <c r="J364" s="10">
        <f t="shared" si="466"/>
        <v>61</v>
      </c>
      <c r="K364" s="16">
        <f t="shared" si="467"/>
        <v>15</v>
      </c>
      <c r="L364" s="10">
        <f t="shared" si="468"/>
        <v>35</v>
      </c>
      <c r="M364" s="10">
        <f t="shared" si="469"/>
        <v>48.5</v>
      </c>
      <c r="N364" s="10">
        <f t="shared" si="470"/>
        <v>295</v>
      </c>
      <c r="O364" s="17" t="str">
        <f t="shared" si="471"/>
        <v/>
      </c>
      <c r="P364" s="18">
        <f>IF($D364="理科",IF(AND($N364&gt;=分数线!$C$2,$H364&gt;=分数线!$D$2),36,IF($H364&gt;=分数线!$D$2,18,0)),IF($D364="文科",IF(AND($N364&gt;=分数线!$C$3,$H364&gt;=分数线!$D$3),36,IF($H364&gt;=分数线!$D$3,18,0))))</f>
        <v>0</v>
      </c>
      <c r="Q364" s="18">
        <f>IF($D364="理科",IF(AND($N364&gt;=分数线!$C$2,I364&gt;=分数线!$E$2),36,IF(I364&gt;=分数线!$E$2,18,0)),IF($D364="文科",IF(AND($N364&gt;=分数线!$C$3,I364&gt;=分数线!$E$3),36,IF(I364&gt;=分数线!$E$3,18,0))))</f>
        <v>0</v>
      </c>
      <c r="R364" s="18">
        <f>IF($D364="理科",IF(AND($N364&gt;=分数线!$C$2,J364&gt;=分数线!$F$2),36,IF(J364&gt;=分数线!$F$2,18,0)),IF($D364="文科",IF(AND($N364&gt;=分数线!$C$3,J364&gt;=分数线!$F$3),36,IF(J364&gt;=分数线!$F$3,18,0))))</f>
        <v>0</v>
      </c>
      <c r="S364" s="18">
        <f>IF($D364="理科",IF(AND($N364&gt;=分数线!$C$2,K364&gt;=分数线!$G$2),36,IF(K364&gt;=分数线!$G$2,18,0)),IF($D364="文科",IF(AND($N364&gt;=分数线!$C$3,K364&gt;=分数线!$G$3),36,IF(K364&gt;=分数线!$G$3,18,0))))</f>
        <v>0</v>
      </c>
      <c r="T364" s="18">
        <f>IF($D364="理科",IF(AND($N364&gt;=分数线!$C$2,L364&gt;=分数线!$H$2),36,IF(L364&gt;=分数线!$H$2,18,0)),IF($D364="文科",IF(AND($N364&gt;=分数线!$C$3,L364&gt;=分数线!$H$3),36,IF(L364&gt;=分数线!$H$3,18,0))))</f>
        <v>0</v>
      </c>
      <c r="U364" s="18">
        <f>IF($D364="理科",IF(AND($N364&gt;=分数线!$C$2,M364&gt;=分数线!$I$2),36,IF(M364&gt;=分数线!$I$2,18,0)),IF($D364="文科",IF(AND($N364&gt;=分数线!$C$3,M364&gt;=分数线!$I$3),36,IF(M364&gt;=分数线!$I$3,18,0))))</f>
        <v>0</v>
      </c>
      <c r="V364" s="18">
        <f t="shared" si="472"/>
        <v>1</v>
      </c>
      <c r="W364" s="18" t="str">
        <f t="shared" si="473"/>
        <v>叶屏</v>
      </c>
      <c r="X364" s="26">
        <f t="shared" si="514"/>
        <v>0</v>
      </c>
      <c r="Y364" s="18" t="str">
        <f t="shared" si="474"/>
        <v>余玉红</v>
      </c>
      <c r="Z364" s="26">
        <f t="shared" si="515"/>
        <v>0</v>
      </c>
      <c r="AA364" s="18" t="str">
        <f t="shared" si="475"/>
        <v>胡昌燕</v>
      </c>
      <c r="AB364" s="26">
        <f t="shared" si="532"/>
        <v>0</v>
      </c>
      <c r="AC364" s="18" t="str">
        <f t="shared" si="476"/>
        <v>兰阿布</v>
      </c>
      <c r="AD364" s="26">
        <f t="shared" si="533"/>
        <v>0</v>
      </c>
      <c r="AE364" s="18" t="str">
        <f t="shared" si="477"/>
        <v>陈文惠</v>
      </c>
      <c r="AF364" s="26">
        <f t="shared" si="534"/>
        <v>0</v>
      </c>
      <c r="AG364" s="18" t="str">
        <f t="shared" si="478"/>
        <v>卢祥</v>
      </c>
      <c r="AH364" s="26">
        <f t="shared" si="535"/>
        <v>0</v>
      </c>
      <c r="AI364" s="18" t="str">
        <f t="shared" si="479"/>
        <v>6</v>
      </c>
      <c r="AJ364" s="18" t="str">
        <f t="shared" si="480"/>
        <v>阙丽萍</v>
      </c>
      <c r="AK364" s="26">
        <f t="shared" si="516"/>
        <v>0</v>
      </c>
      <c r="AL364" s="18" t="str">
        <f t="shared" si="481"/>
        <v>李希</v>
      </c>
      <c r="AM364" s="26">
        <f t="shared" si="517"/>
        <v>0</v>
      </c>
      <c r="AN364" s="18" t="str">
        <f t="shared" si="482"/>
        <v>达娃央初</v>
      </c>
      <c r="AO364" s="26">
        <f t="shared" si="536"/>
        <v>0</v>
      </c>
      <c r="AP364" s="18" t="str">
        <f t="shared" si="483"/>
        <v>兰阿布</v>
      </c>
      <c r="AQ364" s="26">
        <f t="shared" si="537"/>
        <v>0</v>
      </c>
      <c r="AR364" s="18" t="str">
        <f t="shared" si="484"/>
        <v>陈文惠</v>
      </c>
      <c r="AS364" s="26">
        <f t="shared" si="538"/>
        <v>0</v>
      </c>
      <c r="AT364" s="18" t="str">
        <f t="shared" si="485"/>
        <v>卢祥</v>
      </c>
      <c r="AU364" s="26">
        <f t="shared" si="539"/>
        <v>0</v>
      </c>
      <c r="AV364" s="18" t="str">
        <f t="shared" si="486"/>
        <v>6</v>
      </c>
      <c r="AW364" s="18" t="str">
        <f t="shared" si="487"/>
        <v>阙丽萍</v>
      </c>
      <c r="AX364" s="26">
        <f t="shared" si="518"/>
        <v>0</v>
      </c>
      <c r="AY364" s="18" t="str">
        <f t="shared" si="488"/>
        <v>李希</v>
      </c>
      <c r="AZ364" s="26">
        <f t="shared" si="459"/>
        <v>0</v>
      </c>
      <c r="BA364" s="18" t="str">
        <f t="shared" si="489"/>
        <v>谢斌</v>
      </c>
      <c r="BB364" s="26">
        <f t="shared" si="540"/>
        <v>0</v>
      </c>
      <c r="BC364" s="18" t="str">
        <f t="shared" si="490"/>
        <v>高贵勇</v>
      </c>
      <c r="BD364" s="26">
        <f t="shared" si="541"/>
        <v>0</v>
      </c>
      <c r="BE364" s="18" t="str">
        <f t="shared" si="491"/>
        <v>陈文惠</v>
      </c>
      <c r="BF364" s="26">
        <f t="shared" si="542"/>
        <v>0</v>
      </c>
      <c r="BG364" s="18" t="str">
        <f t="shared" si="492"/>
        <v>卢祥</v>
      </c>
      <c r="BH364" s="26">
        <f t="shared" si="543"/>
        <v>0</v>
      </c>
      <c r="BI364" s="18">
        <f t="shared" si="493"/>
        <v>6</v>
      </c>
      <c r="BJ364" s="18" t="str">
        <f t="shared" si="494"/>
        <v>阙丽萍</v>
      </c>
      <c r="BK364" s="26">
        <f t="shared" si="519"/>
        <v>0</v>
      </c>
      <c r="BL364" s="18" t="str">
        <f t="shared" si="495"/>
        <v>李希</v>
      </c>
      <c r="BM364" s="26">
        <f t="shared" si="460"/>
        <v>0</v>
      </c>
      <c r="BN364" s="18" t="str">
        <f t="shared" si="496"/>
        <v>达娃央初</v>
      </c>
      <c r="BO364" s="26">
        <f t="shared" si="544"/>
        <v>0</v>
      </c>
      <c r="BP364" s="18" t="str">
        <f t="shared" si="497"/>
        <v>高贵勇</v>
      </c>
      <c r="BQ364" s="26">
        <f t="shared" si="545"/>
        <v>0</v>
      </c>
      <c r="BR364" s="18" t="str">
        <f t="shared" si="498"/>
        <v>陈文惠</v>
      </c>
      <c r="BS364" s="26">
        <f t="shared" si="546"/>
        <v>0</v>
      </c>
      <c r="BT364" s="18" t="str">
        <f t="shared" si="499"/>
        <v>卢祥</v>
      </c>
      <c r="BU364" s="26">
        <f t="shared" si="547"/>
        <v>0</v>
      </c>
      <c r="BV364" s="18">
        <f t="shared" si="500"/>
        <v>6</v>
      </c>
      <c r="BW364" s="18" t="str">
        <f t="shared" si="501"/>
        <v>阙丽萍</v>
      </c>
      <c r="BX364" s="26">
        <f t="shared" si="520"/>
        <v>0</v>
      </c>
      <c r="BY364" s="18" t="str">
        <f t="shared" si="502"/>
        <v>李希</v>
      </c>
      <c r="BZ364" s="26">
        <f t="shared" si="521"/>
        <v>0</v>
      </c>
      <c r="CA364" s="18" t="str">
        <f t="shared" si="503"/>
        <v>兰卡布尺</v>
      </c>
      <c r="CB364" s="26">
        <f t="shared" si="522"/>
        <v>0</v>
      </c>
      <c r="CC364" s="18" t="str">
        <f t="shared" si="504"/>
        <v>高贵勇</v>
      </c>
      <c r="CD364" s="26">
        <f t="shared" si="523"/>
        <v>0</v>
      </c>
      <c r="CE364" s="18" t="str">
        <f t="shared" si="505"/>
        <v>陈文惠</v>
      </c>
      <c r="CF364" s="26">
        <f t="shared" si="524"/>
        <v>0</v>
      </c>
      <c r="CG364" s="18" t="str">
        <f t="shared" si="506"/>
        <v>杨建</v>
      </c>
      <c r="CH364" s="26">
        <f t="shared" si="525"/>
        <v>0</v>
      </c>
      <c r="CI364" s="18">
        <f t="shared" si="507"/>
        <v>6</v>
      </c>
      <c r="CJ364" s="18" t="str">
        <f t="shared" si="508"/>
        <v>阙丽萍</v>
      </c>
      <c r="CK364" s="26">
        <f t="shared" si="526"/>
        <v>0</v>
      </c>
      <c r="CL364" s="18" t="str">
        <f t="shared" si="509"/>
        <v>李希</v>
      </c>
      <c r="CM364" s="26">
        <f t="shared" si="527"/>
        <v>0</v>
      </c>
      <c r="CN364" s="18" t="str">
        <f t="shared" si="510"/>
        <v>兰卡布尺</v>
      </c>
      <c r="CO364" s="26">
        <f t="shared" si="528"/>
        <v>0</v>
      </c>
      <c r="CP364" s="18" t="str">
        <f t="shared" si="511"/>
        <v>高贵勇</v>
      </c>
      <c r="CQ364" s="26">
        <f t="shared" si="529"/>
        <v>0</v>
      </c>
      <c r="CR364" s="18" t="str">
        <f t="shared" si="512"/>
        <v>杨建</v>
      </c>
      <c r="CS364" s="26">
        <f t="shared" si="530"/>
        <v>0</v>
      </c>
      <c r="CT364" s="18" t="str">
        <f t="shared" si="513"/>
        <v>杨建</v>
      </c>
      <c r="CU364" s="26">
        <f t="shared" si="531"/>
        <v>0</v>
      </c>
    </row>
    <row r="365" spans="1:99" s="2" customFormat="1" ht="15.75">
      <c r="A365" s="42" t="s">
        <v>1072</v>
      </c>
      <c r="B365" s="40" t="s">
        <v>538</v>
      </c>
      <c r="C365" s="59" t="s">
        <v>44</v>
      </c>
      <c r="D365" s="9" t="s">
        <v>8</v>
      </c>
      <c r="E365" s="8" t="str">
        <f t="shared" si="461"/>
        <v/>
      </c>
      <c r="F365" s="9" t="str">
        <f t="shared" si="462"/>
        <v/>
      </c>
      <c r="G365" s="10" t="str">
        <f t="shared" si="463"/>
        <v/>
      </c>
      <c r="H365" s="10">
        <f t="shared" si="464"/>
        <v>99</v>
      </c>
      <c r="I365" s="10">
        <f t="shared" si="465"/>
        <v>37</v>
      </c>
      <c r="J365" s="10">
        <f t="shared" si="466"/>
        <v>52</v>
      </c>
      <c r="K365" s="16">
        <f t="shared" si="467"/>
        <v>26</v>
      </c>
      <c r="L365" s="10">
        <f t="shared" si="468"/>
        <v>47.5</v>
      </c>
      <c r="M365" s="10">
        <f t="shared" si="469"/>
        <v>33</v>
      </c>
      <c r="N365" s="10">
        <f t="shared" si="470"/>
        <v>295</v>
      </c>
      <c r="O365" s="17" t="str">
        <f t="shared" si="471"/>
        <v/>
      </c>
      <c r="P365" s="18">
        <f>IF($D365="理科",IF(AND($N365&gt;=分数线!$C$2,$H365&gt;=分数线!$D$2),36,IF($H365&gt;=分数线!$D$2,18,0)),IF($D365="文科",IF(AND($N365&gt;=分数线!$C$3,$H365&gt;=分数线!$D$3),36,IF($H365&gt;=分数线!$D$3,18,0))))</f>
        <v>0</v>
      </c>
      <c r="Q365" s="18">
        <f>IF($D365="理科",IF(AND($N365&gt;=分数线!$C$2,I365&gt;=分数线!$E$2),36,IF(I365&gt;=分数线!$E$2,18,0)),IF($D365="文科",IF(AND($N365&gt;=分数线!$C$3,I365&gt;=分数线!$E$3),36,IF(I365&gt;=分数线!$E$3,18,0))))</f>
        <v>0</v>
      </c>
      <c r="R365" s="18">
        <f>IF($D365="理科",IF(AND($N365&gt;=分数线!$C$2,J365&gt;=分数线!$F$2),36,IF(J365&gt;=分数线!$F$2,18,0)),IF($D365="文科",IF(AND($N365&gt;=分数线!$C$3,J365&gt;=分数线!$F$3),36,IF(J365&gt;=分数线!$F$3,18,0))))</f>
        <v>0</v>
      </c>
      <c r="S365" s="18">
        <f>IF($D365="理科",IF(AND($N365&gt;=分数线!$C$2,K365&gt;=分数线!$G$2),36,IF(K365&gt;=分数线!$G$2,18,0)),IF($D365="文科",IF(AND($N365&gt;=分数线!$C$3,K365&gt;=分数线!$G$3),36,IF(K365&gt;=分数线!$G$3,18,0))))</f>
        <v>0</v>
      </c>
      <c r="T365" s="18">
        <f>IF($D365="理科",IF(AND($N365&gt;=分数线!$C$2,L365&gt;=分数线!$H$2),36,IF(L365&gt;=分数线!$H$2,18,0)),IF($D365="文科",IF(AND($N365&gt;=分数线!$C$3,L365&gt;=分数线!$H$3),36,IF(L365&gt;=分数线!$H$3,18,0))))</f>
        <v>0</v>
      </c>
      <c r="U365" s="18">
        <f>IF($D365="理科",IF(AND($N365&gt;=分数线!$C$2,M365&gt;=分数线!$I$2),36,IF(M365&gt;=分数线!$I$2,18,0)),IF($D365="文科",IF(AND($N365&gt;=分数线!$C$3,M365&gt;=分数线!$I$3),36,IF(M365&gt;=分数线!$I$3,18,0))))</f>
        <v>0</v>
      </c>
      <c r="V365" s="18">
        <f t="shared" si="472"/>
        <v>5</v>
      </c>
      <c r="W365" s="18" t="str">
        <f t="shared" si="473"/>
        <v>叶屏</v>
      </c>
      <c r="X365" s="26">
        <f t="shared" si="514"/>
        <v>0</v>
      </c>
      <c r="Y365" s="18" t="str">
        <f t="shared" si="474"/>
        <v>李希</v>
      </c>
      <c r="Z365" s="26">
        <f t="shared" si="515"/>
        <v>0</v>
      </c>
      <c r="AA365" s="18" t="str">
        <f t="shared" si="475"/>
        <v>达娃央初</v>
      </c>
      <c r="AB365" s="26">
        <f t="shared" si="532"/>
        <v>0</v>
      </c>
      <c r="AC365" s="18" t="str">
        <f t="shared" si="476"/>
        <v>兰阿布</v>
      </c>
      <c r="AD365" s="26">
        <f t="shared" si="533"/>
        <v>0</v>
      </c>
      <c r="AE365" s="18" t="str">
        <f t="shared" si="477"/>
        <v>陈文惠</v>
      </c>
      <c r="AF365" s="26">
        <f t="shared" si="534"/>
        <v>0</v>
      </c>
      <c r="AG365" s="18" t="str">
        <f t="shared" si="478"/>
        <v>卢祥</v>
      </c>
      <c r="AH365" s="26">
        <f t="shared" si="535"/>
        <v>0</v>
      </c>
      <c r="AI365" s="18" t="str">
        <f t="shared" si="479"/>
        <v>6</v>
      </c>
      <c r="AJ365" s="18" t="str">
        <f t="shared" si="480"/>
        <v>阙丽萍</v>
      </c>
      <c r="AK365" s="26">
        <f t="shared" si="516"/>
        <v>0</v>
      </c>
      <c r="AL365" s="18" t="str">
        <f t="shared" si="481"/>
        <v>李希</v>
      </c>
      <c r="AM365" s="26">
        <f t="shared" si="517"/>
        <v>0</v>
      </c>
      <c r="AN365" s="18" t="str">
        <f t="shared" si="482"/>
        <v>达娃央初</v>
      </c>
      <c r="AO365" s="26">
        <f t="shared" si="536"/>
        <v>0</v>
      </c>
      <c r="AP365" s="18" t="str">
        <f t="shared" si="483"/>
        <v>兰阿布</v>
      </c>
      <c r="AQ365" s="26">
        <f t="shared" si="537"/>
        <v>0</v>
      </c>
      <c r="AR365" s="18" t="str">
        <f t="shared" si="484"/>
        <v>陈文惠</v>
      </c>
      <c r="AS365" s="26">
        <f t="shared" si="538"/>
        <v>0</v>
      </c>
      <c r="AT365" s="18" t="str">
        <f t="shared" si="485"/>
        <v>卢祥</v>
      </c>
      <c r="AU365" s="26">
        <f t="shared" si="539"/>
        <v>0</v>
      </c>
      <c r="AV365" s="18" t="str">
        <f t="shared" si="486"/>
        <v>6</v>
      </c>
      <c r="AW365" s="18" t="str">
        <f t="shared" si="487"/>
        <v>阙丽萍</v>
      </c>
      <c r="AX365" s="26">
        <f t="shared" si="518"/>
        <v>0</v>
      </c>
      <c r="AY365" s="18" t="str">
        <f t="shared" si="488"/>
        <v>李希</v>
      </c>
      <c r="AZ365" s="26">
        <f t="shared" si="459"/>
        <v>0</v>
      </c>
      <c r="BA365" s="18" t="str">
        <f t="shared" si="489"/>
        <v>谢斌</v>
      </c>
      <c r="BB365" s="26">
        <f t="shared" si="540"/>
        <v>0</v>
      </c>
      <c r="BC365" s="18" t="str">
        <f t="shared" si="490"/>
        <v>高贵勇</v>
      </c>
      <c r="BD365" s="26">
        <f t="shared" si="541"/>
        <v>0</v>
      </c>
      <c r="BE365" s="18" t="str">
        <f t="shared" si="491"/>
        <v>陈文惠</v>
      </c>
      <c r="BF365" s="26">
        <f t="shared" si="542"/>
        <v>0</v>
      </c>
      <c r="BG365" s="18" t="str">
        <f t="shared" si="492"/>
        <v>卢祥</v>
      </c>
      <c r="BH365" s="26">
        <f t="shared" si="543"/>
        <v>0</v>
      </c>
      <c r="BI365" s="18">
        <f t="shared" si="493"/>
        <v>6</v>
      </c>
      <c r="BJ365" s="18" t="str">
        <f t="shared" si="494"/>
        <v>阙丽萍</v>
      </c>
      <c r="BK365" s="26">
        <f t="shared" si="519"/>
        <v>0</v>
      </c>
      <c r="BL365" s="18" t="str">
        <f t="shared" si="495"/>
        <v>李希</v>
      </c>
      <c r="BM365" s="26">
        <f t="shared" si="460"/>
        <v>0</v>
      </c>
      <c r="BN365" s="18" t="str">
        <f t="shared" si="496"/>
        <v>达娃央初</v>
      </c>
      <c r="BO365" s="26">
        <f t="shared" si="544"/>
        <v>0</v>
      </c>
      <c r="BP365" s="18" t="str">
        <f t="shared" si="497"/>
        <v>高贵勇</v>
      </c>
      <c r="BQ365" s="26">
        <f t="shared" si="545"/>
        <v>0</v>
      </c>
      <c r="BR365" s="18" t="str">
        <f t="shared" si="498"/>
        <v>陈文惠</v>
      </c>
      <c r="BS365" s="26">
        <f t="shared" si="546"/>
        <v>0</v>
      </c>
      <c r="BT365" s="18" t="str">
        <f t="shared" si="499"/>
        <v>卢祥</v>
      </c>
      <c r="BU365" s="26">
        <f t="shared" si="547"/>
        <v>0</v>
      </c>
      <c r="BV365" s="18">
        <f t="shared" si="500"/>
        <v>6</v>
      </c>
      <c r="BW365" s="18" t="str">
        <f t="shared" si="501"/>
        <v>阙丽萍</v>
      </c>
      <c r="BX365" s="26">
        <f t="shared" si="520"/>
        <v>0</v>
      </c>
      <c r="BY365" s="18" t="str">
        <f t="shared" si="502"/>
        <v>李希</v>
      </c>
      <c r="BZ365" s="26">
        <f t="shared" si="521"/>
        <v>0</v>
      </c>
      <c r="CA365" s="18" t="str">
        <f t="shared" si="503"/>
        <v>兰卡布尺</v>
      </c>
      <c r="CB365" s="26">
        <f t="shared" si="522"/>
        <v>0</v>
      </c>
      <c r="CC365" s="18" t="str">
        <f t="shared" si="504"/>
        <v>高贵勇</v>
      </c>
      <c r="CD365" s="26">
        <f t="shared" si="523"/>
        <v>0</v>
      </c>
      <c r="CE365" s="18" t="str">
        <f t="shared" si="505"/>
        <v>陈文惠</v>
      </c>
      <c r="CF365" s="26">
        <f t="shared" si="524"/>
        <v>0</v>
      </c>
      <c r="CG365" s="18" t="str">
        <f t="shared" si="506"/>
        <v>杨建</v>
      </c>
      <c r="CH365" s="26">
        <f t="shared" si="525"/>
        <v>0</v>
      </c>
      <c r="CI365" s="18">
        <f t="shared" si="507"/>
        <v>6</v>
      </c>
      <c r="CJ365" s="18" t="str">
        <f t="shared" si="508"/>
        <v>阙丽萍</v>
      </c>
      <c r="CK365" s="26">
        <f t="shared" si="526"/>
        <v>0</v>
      </c>
      <c r="CL365" s="18" t="str">
        <f t="shared" si="509"/>
        <v>李希</v>
      </c>
      <c r="CM365" s="26">
        <f t="shared" si="527"/>
        <v>0</v>
      </c>
      <c r="CN365" s="18" t="str">
        <f t="shared" si="510"/>
        <v>兰卡布尺</v>
      </c>
      <c r="CO365" s="26">
        <f t="shared" si="528"/>
        <v>0</v>
      </c>
      <c r="CP365" s="18" t="str">
        <f t="shared" si="511"/>
        <v>高贵勇</v>
      </c>
      <c r="CQ365" s="26">
        <f t="shared" si="529"/>
        <v>0</v>
      </c>
      <c r="CR365" s="18" t="str">
        <f t="shared" si="512"/>
        <v>杨建</v>
      </c>
      <c r="CS365" s="26">
        <f t="shared" si="530"/>
        <v>0</v>
      </c>
      <c r="CT365" s="18" t="str">
        <f t="shared" si="513"/>
        <v>杨建</v>
      </c>
      <c r="CU365" s="26">
        <f t="shared" si="531"/>
        <v>0</v>
      </c>
    </row>
    <row r="366" spans="1:99" s="2" customFormat="1" ht="15.75">
      <c r="A366" s="42" t="s">
        <v>1073</v>
      </c>
      <c r="B366" s="40" t="s">
        <v>539</v>
      </c>
      <c r="C366" s="59" t="s">
        <v>44</v>
      </c>
      <c r="D366" s="9" t="s">
        <v>8</v>
      </c>
      <c r="E366" s="8" t="str">
        <f t="shared" si="461"/>
        <v/>
      </c>
      <c r="F366" s="9">
        <f t="shared" si="462"/>
        <v>0.2</v>
      </c>
      <c r="G366" s="10" t="str">
        <f t="shared" si="463"/>
        <v/>
      </c>
      <c r="H366" s="10">
        <f t="shared" si="464"/>
        <v>74</v>
      </c>
      <c r="I366" s="10">
        <f t="shared" si="465"/>
        <v>48</v>
      </c>
      <c r="J366" s="10">
        <f t="shared" si="466"/>
        <v>47</v>
      </c>
      <c r="K366" s="16">
        <f t="shared" si="467"/>
        <v>42.5</v>
      </c>
      <c r="L366" s="10">
        <f t="shared" si="468"/>
        <v>53</v>
      </c>
      <c r="M366" s="10">
        <f t="shared" si="469"/>
        <v>28.5</v>
      </c>
      <c r="N366" s="10">
        <f t="shared" si="470"/>
        <v>293</v>
      </c>
      <c r="O366" s="17" t="str">
        <f t="shared" si="471"/>
        <v/>
      </c>
      <c r="P366" s="18">
        <f>IF($D366="理科",IF(AND($N366&gt;=分数线!$C$2,$H366&gt;=分数线!$D$2),36,IF($H366&gt;=分数线!$D$2,18,0)),IF($D366="文科",IF(AND($N366&gt;=分数线!$C$3,$H366&gt;=分数线!$D$3),36,IF($H366&gt;=分数线!$D$3,18,0))))</f>
        <v>0</v>
      </c>
      <c r="Q366" s="18">
        <f>IF($D366="理科",IF(AND($N366&gt;=分数线!$C$2,I366&gt;=分数线!$E$2),36,IF(I366&gt;=分数线!$E$2,18,0)),IF($D366="文科",IF(AND($N366&gt;=分数线!$C$3,I366&gt;=分数线!$E$3),36,IF(I366&gt;=分数线!$E$3,18,0))))</f>
        <v>0</v>
      </c>
      <c r="R366" s="18">
        <f>IF($D366="理科",IF(AND($N366&gt;=分数线!$C$2,J366&gt;=分数线!$F$2),36,IF(J366&gt;=分数线!$F$2,18,0)),IF($D366="文科",IF(AND($N366&gt;=分数线!$C$3,J366&gt;=分数线!$F$3),36,IF(J366&gt;=分数线!$F$3,18,0))))</f>
        <v>0</v>
      </c>
      <c r="S366" s="18">
        <f>IF($D366="理科",IF(AND($N366&gt;=分数线!$C$2,K366&gt;=分数线!$G$2),36,IF(K366&gt;=分数线!$G$2,18,0)),IF($D366="文科",IF(AND($N366&gt;=分数线!$C$3,K366&gt;=分数线!$G$3),36,IF(K366&gt;=分数线!$G$3,18,0))))</f>
        <v>0</v>
      </c>
      <c r="T366" s="18">
        <f>IF($D366="理科",IF(AND($N366&gt;=分数线!$C$2,L366&gt;=分数线!$H$2),36,IF(L366&gt;=分数线!$H$2,18,0)),IF($D366="文科",IF(AND($N366&gt;=分数线!$C$3,L366&gt;=分数线!$H$3),36,IF(L366&gt;=分数线!$H$3,18,0))))</f>
        <v>0</v>
      </c>
      <c r="U366" s="18">
        <f>IF($D366="理科",IF(AND($N366&gt;=分数线!$C$2,M366&gt;=分数线!$I$2),36,IF(M366&gt;=分数线!$I$2,18,0)),IF($D366="文科",IF(AND($N366&gt;=分数线!$C$3,M366&gt;=分数线!$I$3),36,IF(M366&gt;=分数线!$I$3,18,0))))</f>
        <v>0</v>
      </c>
      <c r="V366" s="18">
        <f t="shared" si="472"/>
        <v>6</v>
      </c>
      <c r="W366" s="18" t="str">
        <f t="shared" si="473"/>
        <v>阙丽萍</v>
      </c>
      <c r="X366" s="26">
        <f t="shared" si="514"/>
        <v>0</v>
      </c>
      <c r="Y366" s="18" t="str">
        <f t="shared" si="474"/>
        <v>李希</v>
      </c>
      <c r="Z366" s="26">
        <f t="shared" si="515"/>
        <v>0</v>
      </c>
      <c r="AA366" s="18" t="str">
        <f t="shared" si="475"/>
        <v>达娃央初</v>
      </c>
      <c r="AB366" s="26">
        <f t="shared" si="532"/>
        <v>0</v>
      </c>
      <c r="AC366" s="18" t="str">
        <f t="shared" si="476"/>
        <v>兰阿布</v>
      </c>
      <c r="AD366" s="26">
        <f t="shared" si="533"/>
        <v>0</v>
      </c>
      <c r="AE366" s="18" t="str">
        <f t="shared" si="477"/>
        <v>陈文惠</v>
      </c>
      <c r="AF366" s="26">
        <f t="shared" si="534"/>
        <v>0</v>
      </c>
      <c r="AG366" s="18" t="str">
        <f t="shared" si="478"/>
        <v>卢祥</v>
      </c>
      <c r="AH366" s="26">
        <f t="shared" si="535"/>
        <v>0</v>
      </c>
      <c r="AI366" s="18" t="str">
        <f t="shared" si="479"/>
        <v>6</v>
      </c>
      <c r="AJ366" s="18" t="str">
        <f t="shared" si="480"/>
        <v>阙丽萍</v>
      </c>
      <c r="AK366" s="26">
        <f t="shared" si="516"/>
        <v>0</v>
      </c>
      <c r="AL366" s="18" t="str">
        <f t="shared" si="481"/>
        <v>李希</v>
      </c>
      <c r="AM366" s="26">
        <f t="shared" si="517"/>
        <v>0</v>
      </c>
      <c r="AN366" s="18" t="str">
        <f t="shared" si="482"/>
        <v>达娃央初</v>
      </c>
      <c r="AO366" s="26">
        <f t="shared" si="536"/>
        <v>0</v>
      </c>
      <c r="AP366" s="18" t="str">
        <f t="shared" si="483"/>
        <v>兰阿布</v>
      </c>
      <c r="AQ366" s="26">
        <f t="shared" si="537"/>
        <v>0</v>
      </c>
      <c r="AR366" s="18" t="str">
        <f t="shared" si="484"/>
        <v>陈文惠</v>
      </c>
      <c r="AS366" s="26">
        <f t="shared" si="538"/>
        <v>0</v>
      </c>
      <c r="AT366" s="18" t="str">
        <f t="shared" si="485"/>
        <v>卢祥</v>
      </c>
      <c r="AU366" s="26">
        <f t="shared" si="539"/>
        <v>0</v>
      </c>
      <c r="AV366" s="18" t="str">
        <f t="shared" si="486"/>
        <v>6</v>
      </c>
      <c r="AW366" s="18" t="str">
        <f t="shared" si="487"/>
        <v>阙丽萍</v>
      </c>
      <c r="AX366" s="26">
        <f t="shared" si="518"/>
        <v>0</v>
      </c>
      <c r="AY366" s="18" t="str">
        <f t="shared" si="488"/>
        <v>李希</v>
      </c>
      <c r="AZ366" s="26">
        <f t="shared" si="459"/>
        <v>0</v>
      </c>
      <c r="BA366" s="18" t="str">
        <f t="shared" si="489"/>
        <v>谢斌</v>
      </c>
      <c r="BB366" s="26">
        <f t="shared" si="540"/>
        <v>0</v>
      </c>
      <c r="BC366" s="18" t="str">
        <f t="shared" si="490"/>
        <v>高贵勇</v>
      </c>
      <c r="BD366" s="26">
        <f t="shared" si="541"/>
        <v>0</v>
      </c>
      <c r="BE366" s="18" t="str">
        <f t="shared" si="491"/>
        <v>陈文惠</v>
      </c>
      <c r="BF366" s="26">
        <f t="shared" si="542"/>
        <v>0</v>
      </c>
      <c r="BG366" s="18" t="str">
        <f t="shared" si="492"/>
        <v>卢祥</v>
      </c>
      <c r="BH366" s="26">
        <f t="shared" si="543"/>
        <v>0</v>
      </c>
      <c r="BI366" s="18">
        <f t="shared" si="493"/>
        <v>6</v>
      </c>
      <c r="BJ366" s="18" t="str">
        <f t="shared" si="494"/>
        <v>阙丽萍</v>
      </c>
      <c r="BK366" s="26">
        <f t="shared" si="519"/>
        <v>0</v>
      </c>
      <c r="BL366" s="18" t="str">
        <f t="shared" si="495"/>
        <v>李希</v>
      </c>
      <c r="BM366" s="26">
        <f t="shared" si="460"/>
        <v>0</v>
      </c>
      <c r="BN366" s="18" t="str">
        <f t="shared" si="496"/>
        <v>达娃央初</v>
      </c>
      <c r="BO366" s="26">
        <f t="shared" si="544"/>
        <v>0</v>
      </c>
      <c r="BP366" s="18" t="str">
        <f t="shared" si="497"/>
        <v>高贵勇</v>
      </c>
      <c r="BQ366" s="26">
        <f t="shared" si="545"/>
        <v>0</v>
      </c>
      <c r="BR366" s="18" t="str">
        <f t="shared" si="498"/>
        <v>陈文惠</v>
      </c>
      <c r="BS366" s="26">
        <f t="shared" si="546"/>
        <v>0</v>
      </c>
      <c r="BT366" s="18" t="str">
        <f t="shared" si="499"/>
        <v>卢祥</v>
      </c>
      <c r="BU366" s="26">
        <f t="shared" si="547"/>
        <v>0</v>
      </c>
      <c r="BV366" s="18">
        <f t="shared" si="500"/>
        <v>6</v>
      </c>
      <c r="BW366" s="18" t="str">
        <f t="shared" si="501"/>
        <v>阙丽萍</v>
      </c>
      <c r="BX366" s="26">
        <f t="shared" si="520"/>
        <v>0</v>
      </c>
      <c r="BY366" s="18" t="str">
        <f t="shared" si="502"/>
        <v>李希</v>
      </c>
      <c r="BZ366" s="26">
        <f t="shared" si="521"/>
        <v>0</v>
      </c>
      <c r="CA366" s="18" t="str">
        <f t="shared" si="503"/>
        <v>兰卡布尺</v>
      </c>
      <c r="CB366" s="26">
        <f t="shared" si="522"/>
        <v>0</v>
      </c>
      <c r="CC366" s="18" t="str">
        <f t="shared" si="504"/>
        <v>高贵勇</v>
      </c>
      <c r="CD366" s="26">
        <f t="shared" si="523"/>
        <v>0</v>
      </c>
      <c r="CE366" s="18" t="str">
        <f t="shared" si="505"/>
        <v>陈文惠</v>
      </c>
      <c r="CF366" s="26">
        <f t="shared" si="524"/>
        <v>0</v>
      </c>
      <c r="CG366" s="18" t="str">
        <f t="shared" si="506"/>
        <v>杨建</v>
      </c>
      <c r="CH366" s="26">
        <f t="shared" si="525"/>
        <v>0</v>
      </c>
      <c r="CI366" s="18">
        <f t="shared" si="507"/>
        <v>6</v>
      </c>
      <c r="CJ366" s="18" t="str">
        <f t="shared" si="508"/>
        <v>阙丽萍</v>
      </c>
      <c r="CK366" s="26">
        <f t="shared" si="526"/>
        <v>0</v>
      </c>
      <c r="CL366" s="18" t="str">
        <f t="shared" si="509"/>
        <v>李希</v>
      </c>
      <c r="CM366" s="26">
        <f t="shared" si="527"/>
        <v>0</v>
      </c>
      <c r="CN366" s="18" t="str">
        <f t="shared" si="510"/>
        <v>兰卡布尺</v>
      </c>
      <c r="CO366" s="26">
        <f t="shared" si="528"/>
        <v>0</v>
      </c>
      <c r="CP366" s="18" t="str">
        <f t="shared" si="511"/>
        <v>高贵勇</v>
      </c>
      <c r="CQ366" s="26">
        <f t="shared" si="529"/>
        <v>0</v>
      </c>
      <c r="CR366" s="18" t="str">
        <f t="shared" si="512"/>
        <v>杨建</v>
      </c>
      <c r="CS366" s="26">
        <f t="shared" si="530"/>
        <v>0</v>
      </c>
      <c r="CT366" s="18" t="str">
        <f t="shared" si="513"/>
        <v>杨建</v>
      </c>
      <c r="CU366" s="26">
        <f t="shared" si="531"/>
        <v>0</v>
      </c>
    </row>
    <row r="367" spans="1:99" s="2" customFormat="1" ht="15.75">
      <c r="A367" s="42" t="s">
        <v>1074</v>
      </c>
      <c r="B367" s="40" t="s">
        <v>540</v>
      </c>
      <c r="C367" s="59" t="s">
        <v>44</v>
      </c>
      <c r="D367" s="9" t="s">
        <v>8</v>
      </c>
      <c r="E367" s="8" t="str">
        <f t="shared" si="461"/>
        <v/>
      </c>
      <c r="F367" s="9" t="str">
        <f t="shared" si="462"/>
        <v/>
      </c>
      <c r="G367" s="10" t="str">
        <f t="shared" si="463"/>
        <v/>
      </c>
      <c r="H367" s="10">
        <f t="shared" si="464"/>
        <v>99</v>
      </c>
      <c r="I367" s="10">
        <f t="shared" si="465"/>
        <v>35</v>
      </c>
      <c r="J367" s="10">
        <f t="shared" si="466"/>
        <v>40</v>
      </c>
      <c r="K367" s="16">
        <f t="shared" si="467"/>
        <v>23</v>
      </c>
      <c r="L367" s="10">
        <f t="shared" si="468"/>
        <v>41</v>
      </c>
      <c r="M367" s="10">
        <f t="shared" si="469"/>
        <v>52</v>
      </c>
      <c r="N367" s="10">
        <f t="shared" si="470"/>
        <v>290</v>
      </c>
      <c r="O367" s="17" t="str">
        <f t="shared" si="471"/>
        <v/>
      </c>
      <c r="P367" s="18">
        <f>IF($D367="理科",IF(AND($N367&gt;=分数线!$C$2,$H367&gt;=分数线!$D$2),36,IF($H367&gt;=分数线!$D$2,18,0)),IF($D367="文科",IF(AND($N367&gt;=分数线!$C$3,$H367&gt;=分数线!$D$3),36,IF($H367&gt;=分数线!$D$3,18,0))))</f>
        <v>0</v>
      </c>
      <c r="Q367" s="18">
        <f>IF($D367="理科",IF(AND($N367&gt;=分数线!$C$2,I367&gt;=分数线!$E$2),36,IF(I367&gt;=分数线!$E$2,18,0)),IF($D367="文科",IF(AND($N367&gt;=分数线!$C$3,I367&gt;=分数线!$E$3),36,IF(I367&gt;=分数线!$E$3,18,0))))</f>
        <v>0</v>
      </c>
      <c r="R367" s="18">
        <f>IF($D367="理科",IF(AND($N367&gt;=分数线!$C$2,J367&gt;=分数线!$F$2),36,IF(J367&gt;=分数线!$F$2,18,0)),IF($D367="文科",IF(AND($N367&gt;=分数线!$C$3,J367&gt;=分数线!$F$3),36,IF(J367&gt;=分数线!$F$3,18,0))))</f>
        <v>0</v>
      </c>
      <c r="S367" s="18">
        <f>IF($D367="理科",IF(AND($N367&gt;=分数线!$C$2,K367&gt;=分数线!$G$2),36,IF(K367&gt;=分数线!$G$2,18,0)),IF($D367="文科",IF(AND($N367&gt;=分数线!$C$3,K367&gt;=分数线!$G$3),36,IF(K367&gt;=分数线!$G$3,18,0))))</f>
        <v>0</v>
      </c>
      <c r="T367" s="18">
        <f>IF($D367="理科",IF(AND($N367&gt;=分数线!$C$2,L367&gt;=分数线!$H$2),36,IF(L367&gt;=分数线!$H$2,18,0)),IF($D367="文科",IF(AND($N367&gt;=分数线!$C$3,L367&gt;=分数线!$H$3),36,IF(L367&gt;=分数线!$H$3,18,0))))</f>
        <v>0</v>
      </c>
      <c r="U367" s="18">
        <f>IF($D367="理科",IF(AND($N367&gt;=分数线!$C$2,M367&gt;=分数线!$I$2),36,IF(M367&gt;=分数线!$I$2,18,0)),IF($D367="文科",IF(AND($N367&gt;=分数线!$C$3,M367&gt;=分数线!$I$3),36,IF(M367&gt;=分数线!$I$3,18,0))))</f>
        <v>0</v>
      </c>
      <c r="V367" s="18">
        <f t="shared" si="472"/>
        <v>3</v>
      </c>
      <c r="W367" s="18" t="str">
        <f t="shared" si="473"/>
        <v>朱霞</v>
      </c>
      <c r="X367" s="26">
        <f t="shared" si="514"/>
        <v>0</v>
      </c>
      <c r="Y367" s="18" t="str">
        <f t="shared" si="474"/>
        <v>余玉红</v>
      </c>
      <c r="Z367" s="26">
        <f t="shared" si="515"/>
        <v>0</v>
      </c>
      <c r="AA367" s="18" t="str">
        <f t="shared" si="475"/>
        <v>邵晖</v>
      </c>
      <c r="AB367" s="26">
        <f t="shared" si="532"/>
        <v>0</v>
      </c>
      <c r="AC367" s="18" t="str">
        <f t="shared" si="476"/>
        <v>兰阿布</v>
      </c>
      <c r="AD367" s="26">
        <f t="shared" si="533"/>
        <v>0</v>
      </c>
      <c r="AE367" s="18" t="str">
        <f t="shared" si="477"/>
        <v>陈文惠</v>
      </c>
      <c r="AF367" s="26">
        <f t="shared" si="534"/>
        <v>0</v>
      </c>
      <c r="AG367" s="18" t="str">
        <f t="shared" si="478"/>
        <v>卢祥</v>
      </c>
      <c r="AH367" s="26">
        <f t="shared" si="535"/>
        <v>0</v>
      </c>
      <c r="AI367" s="18" t="str">
        <f t="shared" si="479"/>
        <v>6</v>
      </c>
      <c r="AJ367" s="18" t="str">
        <f t="shared" si="480"/>
        <v>阙丽萍</v>
      </c>
      <c r="AK367" s="26">
        <f t="shared" si="516"/>
        <v>0</v>
      </c>
      <c r="AL367" s="18" t="str">
        <f t="shared" si="481"/>
        <v>李希</v>
      </c>
      <c r="AM367" s="26">
        <f t="shared" si="517"/>
        <v>0</v>
      </c>
      <c r="AN367" s="18" t="str">
        <f t="shared" si="482"/>
        <v>达娃央初</v>
      </c>
      <c r="AO367" s="26">
        <f t="shared" si="536"/>
        <v>0</v>
      </c>
      <c r="AP367" s="18" t="str">
        <f t="shared" si="483"/>
        <v>兰阿布</v>
      </c>
      <c r="AQ367" s="26">
        <f t="shared" si="537"/>
        <v>0</v>
      </c>
      <c r="AR367" s="18" t="str">
        <f t="shared" si="484"/>
        <v>陈文惠</v>
      </c>
      <c r="AS367" s="26">
        <f t="shared" si="538"/>
        <v>0</v>
      </c>
      <c r="AT367" s="18" t="str">
        <f t="shared" si="485"/>
        <v>卢祥</v>
      </c>
      <c r="AU367" s="26">
        <f t="shared" si="539"/>
        <v>0</v>
      </c>
      <c r="AV367" s="18" t="str">
        <f t="shared" si="486"/>
        <v>6</v>
      </c>
      <c r="AW367" s="18" t="str">
        <f t="shared" si="487"/>
        <v>阙丽萍</v>
      </c>
      <c r="AX367" s="26">
        <f t="shared" si="518"/>
        <v>0</v>
      </c>
      <c r="AY367" s="18" t="str">
        <f t="shared" si="488"/>
        <v>李希</v>
      </c>
      <c r="AZ367" s="26">
        <f t="shared" si="459"/>
        <v>0</v>
      </c>
      <c r="BA367" s="18" t="str">
        <f t="shared" si="489"/>
        <v>谢斌</v>
      </c>
      <c r="BB367" s="26">
        <f t="shared" si="540"/>
        <v>0</v>
      </c>
      <c r="BC367" s="18" t="str">
        <f t="shared" si="490"/>
        <v>高贵勇</v>
      </c>
      <c r="BD367" s="26">
        <f t="shared" si="541"/>
        <v>0</v>
      </c>
      <c r="BE367" s="18" t="str">
        <f t="shared" si="491"/>
        <v>陈文惠</v>
      </c>
      <c r="BF367" s="26">
        <f t="shared" si="542"/>
        <v>0</v>
      </c>
      <c r="BG367" s="18" t="str">
        <f t="shared" si="492"/>
        <v>卢祥</v>
      </c>
      <c r="BH367" s="26">
        <f t="shared" si="543"/>
        <v>0</v>
      </c>
      <c r="BI367" s="18">
        <f t="shared" si="493"/>
        <v>6</v>
      </c>
      <c r="BJ367" s="18" t="str">
        <f t="shared" si="494"/>
        <v>阙丽萍</v>
      </c>
      <c r="BK367" s="26">
        <f t="shared" si="519"/>
        <v>0</v>
      </c>
      <c r="BL367" s="18" t="str">
        <f t="shared" si="495"/>
        <v>李希</v>
      </c>
      <c r="BM367" s="26">
        <f t="shared" si="460"/>
        <v>0</v>
      </c>
      <c r="BN367" s="18" t="str">
        <f t="shared" si="496"/>
        <v>达娃央初</v>
      </c>
      <c r="BO367" s="26">
        <f t="shared" si="544"/>
        <v>0</v>
      </c>
      <c r="BP367" s="18" t="str">
        <f t="shared" si="497"/>
        <v>高贵勇</v>
      </c>
      <c r="BQ367" s="26">
        <f t="shared" si="545"/>
        <v>0</v>
      </c>
      <c r="BR367" s="18" t="str">
        <f t="shared" si="498"/>
        <v>陈文惠</v>
      </c>
      <c r="BS367" s="26">
        <f t="shared" si="546"/>
        <v>0</v>
      </c>
      <c r="BT367" s="18" t="str">
        <f t="shared" si="499"/>
        <v>卢祥</v>
      </c>
      <c r="BU367" s="26">
        <f t="shared" si="547"/>
        <v>0</v>
      </c>
      <c r="BV367" s="18">
        <f t="shared" si="500"/>
        <v>6</v>
      </c>
      <c r="BW367" s="18" t="str">
        <f t="shared" si="501"/>
        <v>阙丽萍</v>
      </c>
      <c r="BX367" s="26">
        <f t="shared" si="520"/>
        <v>0</v>
      </c>
      <c r="BY367" s="18" t="str">
        <f t="shared" si="502"/>
        <v>李希</v>
      </c>
      <c r="BZ367" s="26">
        <f t="shared" si="521"/>
        <v>0</v>
      </c>
      <c r="CA367" s="18" t="str">
        <f t="shared" si="503"/>
        <v>兰卡布尺</v>
      </c>
      <c r="CB367" s="26">
        <f t="shared" si="522"/>
        <v>0</v>
      </c>
      <c r="CC367" s="18" t="str">
        <f t="shared" si="504"/>
        <v>高贵勇</v>
      </c>
      <c r="CD367" s="26">
        <f t="shared" si="523"/>
        <v>0</v>
      </c>
      <c r="CE367" s="18" t="str">
        <f t="shared" si="505"/>
        <v>陈文惠</v>
      </c>
      <c r="CF367" s="26">
        <f t="shared" si="524"/>
        <v>0</v>
      </c>
      <c r="CG367" s="18" t="str">
        <f t="shared" si="506"/>
        <v>杨建</v>
      </c>
      <c r="CH367" s="26">
        <f t="shared" si="525"/>
        <v>0</v>
      </c>
      <c r="CI367" s="18">
        <f t="shared" si="507"/>
        <v>6</v>
      </c>
      <c r="CJ367" s="18" t="str">
        <f t="shared" si="508"/>
        <v>阙丽萍</v>
      </c>
      <c r="CK367" s="26">
        <f t="shared" si="526"/>
        <v>0</v>
      </c>
      <c r="CL367" s="18" t="str">
        <f t="shared" si="509"/>
        <v>李希</v>
      </c>
      <c r="CM367" s="26">
        <f t="shared" si="527"/>
        <v>0</v>
      </c>
      <c r="CN367" s="18" t="str">
        <f t="shared" si="510"/>
        <v>兰卡布尺</v>
      </c>
      <c r="CO367" s="26">
        <f t="shared" si="528"/>
        <v>0</v>
      </c>
      <c r="CP367" s="18" t="str">
        <f t="shared" si="511"/>
        <v>高贵勇</v>
      </c>
      <c r="CQ367" s="26">
        <f t="shared" si="529"/>
        <v>0</v>
      </c>
      <c r="CR367" s="18" t="str">
        <f t="shared" si="512"/>
        <v>杨建</v>
      </c>
      <c r="CS367" s="26">
        <f t="shared" si="530"/>
        <v>0</v>
      </c>
      <c r="CT367" s="18" t="str">
        <f t="shared" si="513"/>
        <v>杨建</v>
      </c>
      <c r="CU367" s="26">
        <f t="shared" si="531"/>
        <v>0</v>
      </c>
    </row>
    <row r="368" spans="1:99" s="2" customFormat="1" ht="15.75">
      <c r="A368" s="42" t="s">
        <v>1075</v>
      </c>
      <c r="B368" s="40" t="s">
        <v>541</v>
      </c>
      <c r="C368" s="59" t="s">
        <v>44</v>
      </c>
      <c r="D368" s="9" t="s">
        <v>8</v>
      </c>
      <c r="E368" s="8" t="str">
        <f t="shared" si="461"/>
        <v/>
      </c>
      <c r="F368" s="9" t="str">
        <f t="shared" si="462"/>
        <v/>
      </c>
      <c r="G368" s="10" t="str">
        <f t="shared" si="463"/>
        <v/>
      </c>
      <c r="H368" s="10">
        <f t="shared" si="464"/>
        <v>105</v>
      </c>
      <c r="I368" s="10">
        <f t="shared" si="465"/>
        <v>41</v>
      </c>
      <c r="J368" s="10">
        <f t="shared" si="466"/>
        <v>46</v>
      </c>
      <c r="K368" s="16">
        <f t="shared" si="467"/>
        <v>21</v>
      </c>
      <c r="L368" s="10">
        <f t="shared" si="468"/>
        <v>32</v>
      </c>
      <c r="M368" s="10">
        <f t="shared" si="469"/>
        <v>45</v>
      </c>
      <c r="N368" s="10">
        <f t="shared" si="470"/>
        <v>290</v>
      </c>
      <c r="O368" s="17" t="str">
        <f t="shared" si="471"/>
        <v/>
      </c>
      <c r="P368" s="18">
        <f>IF($D368="理科",IF(AND($N368&gt;=分数线!$C$2,$H368&gt;=分数线!$D$2),36,IF($H368&gt;=分数线!$D$2,18,0)),IF($D368="文科",IF(AND($N368&gt;=分数线!$C$3,$H368&gt;=分数线!$D$3),36,IF($H368&gt;=分数线!$D$3,18,0))))</f>
        <v>18</v>
      </c>
      <c r="Q368" s="18">
        <f>IF($D368="理科",IF(AND($N368&gt;=分数线!$C$2,I368&gt;=分数线!$E$2),36,IF(I368&gt;=分数线!$E$2,18,0)),IF($D368="文科",IF(AND($N368&gt;=分数线!$C$3,I368&gt;=分数线!$E$3),36,IF(I368&gt;=分数线!$E$3,18,0))))</f>
        <v>0</v>
      </c>
      <c r="R368" s="18">
        <f>IF($D368="理科",IF(AND($N368&gt;=分数线!$C$2,J368&gt;=分数线!$F$2),36,IF(J368&gt;=分数线!$F$2,18,0)),IF($D368="文科",IF(AND($N368&gt;=分数线!$C$3,J368&gt;=分数线!$F$3),36,IF(J368&gt;=分数线!$F$3,18,0))))</f>
        <v>0</v>
      </c>
      <c r="S368" s="18">
        <f>IF($D368="理科",IF(AND($N368&gt;=分数线!$C$2,K368&gt;=分数线!$G$2),36,IF(K368&gt;=分数线!$G$2,18,0)),IF($D368="文科",IF(AND($N368&gt;=分数线!$C$3,K368&gt;=分数线!$G$3),36,IF(K368&gt;=分数线!$G$3,18,0))))</f>
        <v>0</v>
      </c>
      <c r="T368" s="18">
        <f>IF($D368="理科",IF(AND($N368&gt;=分数线!$C$2,L368&gt;=分数线!$H$2),36,IF(L368&gt;=分数线!$H$2,18,0)),IF($D368="文科",IF(AND($N368&gt;=分数线!$C$3,L368&gt;=分数线!$H$3),36,IF(L368&gt;=分数线!$H$3,18,0))))</f>
        <v>0</v>
      </c>
      <c r="U368" s="18">
        <f>IF($D368="理科",IF(AND($N368&gt;=分数线!$C$2,M368&gt;=分数线!$I$2),36,IF(M368&gt;=分数线!$I$2,18,0)),IF($D368="文科",IF(AND($N368&gt;=分数线!$C$3,M368&gt;=分数线!$I$3),36,IF(M368&gt;=分数线!$I$3,18,0))))</f>
        <v>0</v>
      </c>
      <c r="V368" s="18">
        <f t="shared" si="472"/>
        <v>4</v>
      </c>
      <c r="W368" s="18" t="str">
        <f t="shared" si="473"/>
        <v>朱霞</v>
      </c>
      <c r="X368" s="26">
        <f t="shared" si="514"/>
        <v>1.8</v>
      </c>
      <c r="Y368" s="18" t="str">
        <f t="shared" si="474"/>
        <v>李乔军</v>
      </c>
      <c r="Z368" s="26">
        <f t="shared" si="515"/>
        <v>0</v>
      </c>
      <c r="AA368" s="18" t="str">
        <f t="shared" si="475"/>
        <v>向翠琳</v>
      </c>
      <c r="AB368" s="26">
        <f t="shared" si="532"/>
        <v>0</v>
      </c>
      <c r="AC368" s="18" t="str">
        <f t="shared" si="476"/>
        <v>兰阿布</v>
      </c>
      <c r="AD368" s="26">
        <f t="shared" si="533"/>
        <v>0</v>
      </c>
      <c r="AE368" s="18" t="str">
        <f t="shared" si="477"/>
        <v>李荣鑫</v>
      </c>
      <c r="AF368" s="26">
        <f t="shared" si="534"/>
        <v>0</v>
      </c>
      <c r="AG368" s="18" t="str">
        <f t="shared" si="478"/>
        <v>辜英琼</v>
      </c>
      <c r="AH368" s="26">
        <f t="shared" si="535"/>
        <v>0</v>
      </c>
      <c r="AI368" s="18" t="str">
        <f t="shared" si="479"/>
        <v>7</v>
      </c>
      <c r="AJ368" s="18" t="str">
        <f t="shared" si="480"/>
        <v>何苗</v>
      </c>
      <c r="AK368" s="26">
        <f t="shared" si="516"/>
        <v>1.8</v>
      </c>
      <c r="AL368" s="18" t="str">
        <f t="shared" si="481"/>
        <v>杨周宇</v>
      </c>
      <c r="AM368" s="26">
        <f t="shared" si="517"/>
        <v>0</v>
      </c>
      <c r="AN368" s="18" t="str">
        <f t="shared" si="482"/>
        <v>胡昌燕</v>
      </c>
      <c r="AO368" s="26">
        <f t="shared" si="536"/>
        <v>0</v>
      </c>
      <c r="AP368" s="18" t="str">
        <f t="shared" si="483"/>
        <v>兰阿布</v>
      </c>
      <c r="AQ368" s="26">
        <f t="shared" si="537"/>
        <v>0</v>
      </c>
      <c r="AR368" s="18" t="str">
        <f t="shared" si="484"/>
        <v>李荣鑫</v>
      </c>
      <c r="AS368" s="26">
        <f t="shared" si="538"/>
        <v>0</v>
      </c>
      <c r="AT368" s="18" t="str">
        <f t="shared" si="485"/>
        <v>辜英琼</v>
      </c>
      <c r="AU368" s="26">
        <f t="shared" si="539"/>
        <v>0</v>
      </c>
      <c r="AV368" s="18" t="str">
        <f t="shared" si="486"/>
        <v>7</v>
      </c>
      <c r="AW368" s="18" t="str">
        <f t="shared" si="487"/>
        <v>何光红</v>
      </c>
      <c r="AX368" s="26">
        <f t="shared" si="518"/>
        <v>2.6999999999999997</v>
      </c>
      <c r="AY368" s="18" t="str">
        <f t="shared" si="488"/>
        <v>徐万雄</v>
      </c>
      <c r="AZ368" s="26">
        <f t="shared" si="459"/>
        <v>0</v>
      </c>
      <c r="BA368" s="18" t="str">
        <f t="shared" si="489"/>
        <v>胡昌燕</v>
      </c>
      <c r="BB368" s="26">
        <f t="shared" si="540"/>
        <v>0</v>
      </c>
      <c r="BC368" s="18" t="str">
        <f t="shared" si="490"/>
        <v>兰阿布</v>
      </c>
      <c r="BD368" s="26">
        <f t="shared" si="541"/>
        <v>0</v>
      </c>
      <c r="BE368" s="18" t="str">
        <f t="shared" si="491"/>
        <v>刘跃军</v>
      </c>
      <c r="BF368" s="26">
        <f t="shared" si="542"/>
        <v>0</v>
      </c>
      <c r="BG368" s="18" t="str">
        <f t="shared" si="492"/>
        <v>杨建</v>
      </c>
      <c r="BH368" s="26">
        <f t="shared" si="543"/>
        <v>0</v>
      </c>
      <c r="BI368" s="18">
        <f t="shared" si="493"/>
        <v>7</v>
      </c>
      <c r="BJ368" s="18" t="str">
        <f t="shared" si="494"/>
        <v>何光红</v>
      </c>
      <c r="BK368" s="26">
        <f t="shared" si="519"/>
        <v>2.6999999999999997</v>
      </c>
      <c r="BL368" s="18" t="str">
        <f t="shared" si="495"/>
        <v>徐万雄</v>
      </c>
      <c r="BM368" s="26">
        <f t="shared" si="460"/>
        <v>0</v>
      </c>
      <c r="BN368" s="18" t="str">
        <f t="shared" si="496"/>
        <v>胡昌燕</v>
      </c>
      <c r="BO368" s="26">
        <f t="shared" si="544"/>
        <v>0</v>
      </c>
      <c r="BP368" s="18" t="str">
        <f t="shared" si="497"/>
        <v>兰阿布</v>
      </c>
      <c r="BQ368" s="26">
        <f t="shared" si="545"/>
        <v>0</v>
      </c>
      <c r="BR368" s="18" t="str">
        <f t="shared" si="498"/>
        <v>刘跃军</v>
      </c>
      <c r="BS368" s="26">
        <f t="shared" si="546"/>
        <v>0</v>
      </c>
      <c r="BT368" s="18" t="str">
        <f t="shared" si="499"/>
        <v>杨建</v>
      </c>
      <c r="BU368" s="26">
        <f t="shared" si="547"/>
        <v>0</v>
      </c>
      <c r="BV368" s="18">
        <f t="shared" si="500"/>
        <v>7</v>
      </c>
      <c r="BW368" s="18" t="str">
        <f t="shared" si="501"/>
        <v>何光红</v>
      </c>
      <c r="BX368" s="26">
        <f t="shared" si="520"/>
        <v>4.5</v>
      </c>
      <c r="BY368" s="18" t="str">
        <f t="shared" si="502"/>
        <v>潘勇</v>
      </c>
      <c r="BZ368" s="26">
        <f t="shared" si="521"/>
        <v>0</v>
      </c>
      <c r="CA368" s="18" t="str">
        <f t="shared" si="503"/>
        <v>胡昌燕</v>
      </c>
      <c r="CB368" s="26">
        <f t="shared" si="522"/>
        <v>0</v>
      </c>
      <c r="CC368" s="18" t="str">
        <f t="shared" si="504"/>
        <v>兰阿布</v>
      </c>
      <c r="CD368" s="26">
        <f t="shared" si="523"/>
        <v>0</v>
      </c>
      <c r="CE368" s="18" t="str">
        <f t="shared" si="505"/>
        <v>刘厚江</v>
      </c>
      <c r="CF368" s="26">
        <f t="shared" si="524"/>
        <v>0</v>
      </c>
      <c r="CG368" s="18" t="str">
        <f t="shared" si="506"/>
        <v>杨建</v>
      </c>
      <c r="CH368" s="26">
        <f t="shared" si="525"/>
        <v>0</v>
      </c>
      <c r="CI368" s="18">
        <f t="shared" si="507"/>
        <v>7</v>
      </c>
      <c r="CJ368" s="18" t="str">
        <f t="shared" si="508"/>
        <v>何光红</v>
      </c>
      <c r="CK368" s="26">
        <f t="shared" si="526"/>
        <v>4.5</v>
      </c>
      <c r="CL368" s="18" t="str">
        <f t="shared" si="509"/>
        <v>潘勇</v>
      </c>
      <c r="CM368" s="26">
        <f t="shared" si="527"/>
        <v>0</v>
      </c>
      <c r="CN368" s="18" t="str">
        <f t="shared" si="510"/>
        <v>胡昌燕</v>
      </c>
      <c r="CO368" s="26">
        <f t="shared" si="528"/>
        <v>0</v>
      </c>
      <c r="CP368" s="18" t="str">
        <f t="shared" si="511"/>
        <v>兰阿布</v>
      </c>
      <c r="CQ368" s="26">
        <f t="shared" si="529"/>
        <v>0</v>
      </c>
      <c r="CR368" s="18" t="str">
        <f t="shared" si="512"/>
        <v>刘厚江</v>
      </c>
      <c r="CS368" s="26">
        <f t="shared" si="530"/>
        <v>0</v>
      </c>
      <c r="CT368" s="18" t="str">
        <f t="shared" si="513"/>
        <v>杨建</v>
      </c>
      <c r="CU368" s="26">
        <f t="shared" si="531"/>
        <v>0</v>
      </c>
    </row>
    <row r="369" spans="1:99" s="2" customFormat="1" ht="15.75">
      <c r="A369" s="42" t="s">
        <v>146</v>
      </c>
      <c r="B369" s="40" t="s">
        <v>542</v>
      </c>
      <c r="C369" s="59" t="s">
        <v>44</v>
      </c>
      <c r="D369" s="9" t="s">
        <v>8</v>
      </c>
      <c r="E369" s="8" t="str">
        <f t="shared" si="461"/>
        <v/>
      </c>
      <c r="F369" s="9" t="str">
        <f t="shared" si="462"/>
        <v/>
      </c>
      <c r="G369" s="10" t="str">
        <f t="shared" si="463"/>
        <v/>
      </c>
      <c r="H369" s="10">
        <f t="shared" si="464"/>
        <v>86</v>
      </c>
      <c r="I369" s="10">
        <f t="shared" si="465"/>
        <v>45</v>
      </c>
      <c r="J369" s="10">
        <f t="shared" si="466"/>
        <v>38</v>
      </c>
      <c r="K369" s="16">
        <f t="shared" si="467"/>
        <v>16.5</v>
      </c>
      <c r="L369" s="10">
        <f t="shared" si="468"/>
        <v>56.5</v>
      </c>
      <c r="M369" s="10">
        <f t="shared" si="469"/>
        <v>47.5</v>
      </c>
      <c r="N369" s="10">
        <f t="shared" si="470"/>
        <v>290</v>
      </c>
      <c r="O369" s="17" t="str">
        <f t="shared" si="471"/>
        <v/>
      </c>
      <c r="P369" s="18">
        <f>IF($D369="理科",IF(AND($N369&gt;=分数线!$C$2,$H369&gt;=分数线!$D$2),36,IF($H369&gt;=分数线!$D$2,18,0)),IF($D369="文科",IF(AND($N369&gt;=分数线!$C$3,$H369&gt;=分数线!$D$3),36,IF($H369&gt;=分数线!$D$3,18,0))))</f>
        <v>0</v>
      </c>
      <c r="Q369" s="18">
        <f>IF($D369="理科",IF(AND($N369&gt;=分数线!$C$2,I369&gt;=分数线!$E$2),36,IF(I369&gt;=分数线!$E$2,18,0)),IF($D369="文科",IF(AND($N369&gt;=分数线!$C$3,I369&gt;=分数线!$E$3),36,IF(I369&gt;=分数线!$E$3,18,0))))</f>
        <v>0</v>
      </c>
      <c r="R369" s="18">
        <f>IF($D369="理科",IF(AND($N369&gt;=分数线!$C$2,J369&gt;=分数线!$F$2),36,IF(J369&gt;=分数线!$F$2,18,0)),IF($D369="文科",IF(AND($N369&gt;=分数线!$C$3,J369&gt;=分数线!$F$3),36,IF(J369&gt;=分数线!$F$3,18,0))))</f>
        <v>0</v>
      </c>
      <c r="S369" s="18">
        <f>IF($D369="理科",IF(AND($N369&gt;=分数线!$C$2,K369&gt;=分数线!$G$2),36,IF(K369&gt;=分数线!$G$2,18,0)),IF($D369="文科",IF(AND($N369&gt;=分数线!$C$3,K369&gt;=分数线!$G$3),36,IF(K369&gt;=分数线!$G$3,18,0))))</f>
        <v>0</v>
      </c>
      <c r="T369" s="18">
        <f>IF($D369="理科",IF(AND($N369&gt;=分数线!$C$2,L369&gt;=分数线!$H$2),36,IF(L369&gt;=分数线!$H$2,18,0)),IF($D369="文科",IF(AND($N369&gt;=分数线!$C$3,L369&gt;=分数线!$H$3),36,IF(L369&gt;=分数线!$H$3,18,0))))</f>
        <v>0</v>
      </c>
      <c r="U369" s="18">
        <f>IF($D369="理科",IF(AND($N369&gt;=分数线!$C$2,M369&gt;=分数线!$I$2),36,IF(M369&gt;=分数线!$I$2,18,0)),IF($D369="文科",IF(AND($N369&gt;=分数线!$C$3,M369&gt;=分数线!$I$3),36,IF(M369&gt;=分数线!$I$3,18,0))))</f>
        <v>0</v>
      </c>
      <c r="V369" s="18">
        <f t="shared" si="472"/>
        <v>9</v>
      </c>
      <c r="W369" s="18" t="str">
        <f t="shared" si="473"/>
        <v>张玉婷</v>
      </c>
      <c r="X369" s="26">
        <f t="shared" si="514"/>
        <v>0</v>
      </c>
      <c r="Y369" s="18" t="str">
        <f t="shared" si="474"/>
        <v>周军</v>
      </c>
      <c r="Z369" s="26">
        <f t="shared" si="515"/>
        <v>0</v>
      </c>
      <c r="AA369" s="18" t="str">
        <f t="shared" si="475"/>
        <v>程长寿</v>
      </c>
      <c r="AB369" s="26">
        <f t="shared" si="532"/>
        <v>0</v>
      </c>
      <c r="AC369" s="18" t="e">
        <f t="shared" si="476"/>
        <v>#N/A</v>
      </c>
      <c r="AD369" s="26">
        <f t="shared" si="533"/>
        <v>0</v>
      </c>
      <c r="AE369" s="18" t="e">
        <f t="shared" si="477"/>
        <v>#N/A</v>
      </c>
      <c r="AF369" s="26">
        <f t="shared" si="534"/>
        <v>0</v>
      </c>
      <c r="AG369" s="18" t="e">
        <f t="shared" si="478"/>
        <v>#N/A</v>
      </c>
      <c r="AH369" s="26">
        <f t="shared" si="535"/>
        <v>0</v>
      </c>
      <c r="AI369" s="18" t="e">
        <f t="shared" si="479"/>
        <v>#N/A</v>
      </c>
      <c r="AJ369" s="18" t="e">
        <f t="shared" si="480"/>
        <v>#N/A</v>
      </c>
      <c r="AK369" s="26">
        <f t="shared" si="516"/>
        <v>0</v>
      </c>
      <c r="AL369" s="18" t="e">
        <f t="shared" si="481"/>
        <v>#N/A</v>
      </c>
      <c r="AM369" s="26">
        <f t="shared" si="517"/>
        <v>0</v>
      </c>
      <c r="AN369" s="18" t="e">
        <f t="shared" si="482"/>
        <v>#N/A</v>
      </c>
      <c r="AO369" s="26">
        <f t="shared" si="536"/>
        <v>0</v>
      </c>
      <c r="AP369" s="18" t="e">
        <f t="shared" si="483"/>
        <v>#N/A</v>
      </c>
      <c r="AQ369" s="26">
        <f t="shared" si="537"/>
        <v>0</v>
      </c>
      <c r="AR369" s="18" t="e">
        <f t="shared" si="484"/>
        <v>#N/A</v>
      </c>
      <c r="AS369" s="26">
        <f t="shared" si="538"/>
        <v>0</v>
      </c>
      <c r="AT369" s="18" t="e">
        <f t="shared" si="485"/>
        <v>#N/A</v>
      </c>
      <c r="AU369" s="26">
        <f t="shared" si="539"/>
        <v>0</v>
      </c>
      <c r="AV369" s="18" t="str">
        <f t="shared" si="486"/>
        <v>9</v>
      </c>
      <c r="AW369" s="18" t="str">
        <f t="shared" si="487"/>
        <v>张玉婷</v>
      </c>
      <c r="AX369" s="26">
        <f t="shared" si="518"/>
        <v>0</v>
      </c>
      <c r="AY369" s="18" t="str">
        <f t="shared" si="488"/>
        <v>周军</v>
      </c>
      <c r="AZ369" s="26">
        <f t="shared" si="459"/>
        <v>0</v>
      </c>
      <c r="BA369" s="18" t="str">
        <f t="shared" si="489"/>
        <v>廖云虹</v>
      </c>
      <c r="BB369" s="26">
        <f t="shared" si="540"/>
        <v>0</v>
      </c>
      <c r="BC369" s="18" t="str">
        <f t="shared" si="490"/>
        <v>郑永朝</v>
      </c>
      <c r="BD369" s="26">
        <f t="shared" si="541"/>
        <v>0</v>
      </c>
      <c r="BE369" s="18" t="str">
        <f t="shared" si="491"/>
        <v>郑富全</v>
      </c>
      <c r="BF369" s="26">
        <f t="shared" si="542"/>
        <v>0</v>
      </c>
      <c r="BG369" s="18" t="str">
        <f t="shared" si="492"/>
        <v>卢祥</v>
      </c>
      <c r="BH369" s="26">
        <f t="shared" si="543"/>
        <v>0</v>
      </c>
      <c r="BI369" s="18">
        <f t="shared" si="493"/>
        <v>9</v>
      </c>
      <c r="BJ369" s="18" t="str">
        <f t="shared" si="494"/>
        <v>张玉婷</v>
      </c>
      <c r="BK369" s="26">
        <f t="shared" si="519"/>
        <v>0</v>
      </c>
      <c r="BL369" s="18" t="str">
        <f t="shared" si="495"/>
        <v>黄金华</v>
      </c>
      <c r="BM369" s="26">
        <f t="shared" si="460"/>
        <v>0</v>
      </c>
      <c r="BN369" s="18" t="str">
        <f t="shared" si="496"/>
        <v>廖云虹</v>
      </c>
      <c r="BO369" s="26">
        <f t="shared" si="544"/>
        <v>0</v>
      </c>
      <c r="BP369" s="18" t="str">
        <f t="shared" si="497"/>
        <v>王玉强</v>
      </c>
      <c r="BQ369" s="26">
        <f t="shared" si="545"/>
        <v>0</v>
      </c>
      <c r="BR369" s="18" t="str">
        <f t="shared" si="498"/>
        <v>郑富全</v>
      </c>
      <c r="BS369" s="26">
        <f t="shared" si="546"/>
        <v>0</v>
      </c>
      <c r="BT369" s="18" t="str">
        <f t="shared" si="499"/>
        <v>卢祥</v>
      </c>
      <c r="BU369" s="26">
        <f t="shared" si="547"/>
        <v>0</v>
      </c>
      <c r="BV369" s="18">
        <f t="shared" si="500"/>
        <v>9</v>
      </c>
      <c r="BW369" s="18" t="str">
        <f t="shared" si="501"/>
        <v>张玉婷</v>
      </c>
      <c r="BX369" s="26">
        <f t="shared" si="520"/>
        <v>0</v>
      </c>
      <c r="BY369" s="18" t="str">
        <f t="shared" si="502"/>
        <v>黄金华</v>
      </c>
      <c r="BZ369" s="26">
        <f t="shared" si="521"/>
        <v>0</v>
      </c>
      <c r="CA369" s="18" t="str">
        <f t="shared" si="503"/>
        <v>廖云虹</v>
      </c>
      <c r="CB369" s="26">
        <f t="shared" si="522"/>
        <v>0</v>
      </c>
      <c r="CC369" s="18" t="str">
        <f t="shared" si="504"/>
        <v>高贵勇</v>
      </c>
      <c r="CD369" s="26">
        <f t="shared" si="523"/>
        <v>0</v>
      </c>
      <c r="CE369" s="18" t="str">
        <f t="shared" si="505"/>
        <v>刘厚江</v>
      </c>
      <c r="CF369" s="26">
        <f t="shared" si="524"/>
        <v>0</v>
      </c>
      <c r="CG369" s="18" t="str">
        <f t="shared" si="506"/>
        <v>卢祥</v>
      </c>
      <c r="CH369" s="26">
        <f t="shared" si="525"/>
        <v>0</v>
      </c>
      <c r="CI369" s="18">
        <f t="shared" si="507"/>
        <v>9</v>
      </c>
      <c r="CJ369" s="18" t="str">
        <f t="shared" si="508"/>
        <v>张玉婷</v>
      </c>
      <c r="CK369" s="26">
        <f t="shared" si="526"/>
        <v>0</v>
      </c>
      <c r="CL369" s="18" t="str">
        <f t="shared" si="509"/>
        <v>黄金华</v>
      </c>
      <c r="CM369" s="26">
        <f t="shared" si="527"/>
        <v>0</v>
      </c>
      <c r="CN369" s="18" t="str">
        <f t="shared" si="510"/>
        <v>廖云虹</v>
      </c>
      <c r="CO369" s="26">
        <f t="shared" si="528"/>
        <v>0</v>
      </c>
      <c r="CP369" s="18" t="str">
        <f t="shared" si="511"/>
        <v>高贵勇</v>
      </c>
      <c r="CQ369" s="26">
        <f t="shared" si="529"/>
        <v>0</v>
      </c>
      <c r="CR369" s="18" t="str">
        <f t="shared" si="512"/>
        <v>刘厚江</v>
      </c>
      <c r="CS369" s="26">
        <f t="shared" si="530"/>
        <v>0</v>
      </c>
      <c r="CT369" s="18" t="str">
        <f t="shared" si="513"/>
        <v>卢祥</v>
      </c>
      <c r="CU369" s="26">
        <f t="shared" si="531"/>
        <v>0</v>
      </c>
    </row>
    <row r="370" spans="1:99" s="2" customFormat="1" ht="15.75">
      <c r="A370" s="42" t="s">
        <v>1076</v>
      </c>
      <c r="B370" s="40" t="s">
        <v>543</v>
      </c>
      <c r="C370" s="59" t="s">
        <v>44</v>
      </c>
      <c r="D370" s="9" t="s">
        <v>8</v>
      </c>
      <c r="E370" s="8" t="str">
        <f t="shared" si="461"/>
        <v/>
      </c>
      <c r="F370" s="9" t="str">
        <f t="shared" si="462"/>
        <v/>
      </c>
      <c r="G370" s="10" t="str">
        <f t="shared" si="463"/>
        <v/>
      </c>
      <c r="H370" s="10">
        <f t="shared" si="464"/>
        <v>98</v>
      </c>
      <c r="I370" s="10">
        <f t="shared" si="465"/>
        <v>55</v>
      </c>
      <c r="J370" s="10">
        <f t="shared" si="466"/>
        <v>74</v>
      </c>
      <c r="K370" s="16">
        <f t="shared" si="467"/>
        <v>24</v>
      </c>
      <c r="L370" s="10">
        <f t="shared" si="468"/>
        <v>24</v>
      </c>
      <c r="M370" s="10">
        <f t="shared" si="469"/>
        <v>12.5</v>
      </c>
      <c r="N370" s="10">
        <f t="shared" si="470"/>
        <v>288</v>
      </c>
      <c r="O370" s="17" t="str">
        <f t="shared" si="471"/>
        <v/>
      </c>
      <c r="P370" s="18">
        <f>IF($D370="理科",IF(AND($N370&gt;=分数线!$C$2,$H370&gt;=分数线!$D$2),36,IF($H370&gt;=分数线!$D$2,18,0)),IF($D370="文科",IF(AND($N370&gt;=分数线!$C$3,$H370&gt;=分数线!$D$3),36,IF($H370&gt;=分数线!$D$3,18,0))))</f>
        <v>0</v>
      </c>
      <c r="Q370" s="18">
        <f>IF($D370="理科",IF(AND($N370&gt;=分数线!$C$2,I370&gt;=分数线!$E$2),36,IF(I370&gt;=分数线!$E$2,18,0)),IF($D370="文科",IF(AND($N370&gt;=分数线!$C$3,I370&gt;=分数线!$E$3),36,IF(I370&gt;=分数线!$E$3,18,0))))</f>
        <v>0</v>
      </c>
      <c r="R370" s="18">
        <f>IF($D370="理科",IF(AND($N370&gt;=分数线!$C$2,J370&gt;=分数线!$F$2),36,IF(J370&gt;=分数线!$F$2,18,0)),IF($D370="文科",IF(AND($N370&gt;=分数线!$C$3,J370&gt;=分数线!$F$3),36,IF(J370&gt;=分数线!$F$3,18,0))))</f>
        <v>0</v>
      </c>
      <c r="S370" s="18">
        <f>IF($D370="理科",IF(AND($N370&gt;=分数线!$C$2,K370&gt;=分数线!$G$2),36,IF(K370&gt;=分数线!$G$2,18,0)),IF($D370="文科",IF(AND($N370&gt;=分数线!$C$3,K370&gt;=分数线!$G$3),36,IF(K370&gt;=分数线!$G$3,18,0))))</f>
        <v>0</v>
      </c>
      <c r="T370" s="18">
        <f>IF($D370="理科",IF(AND($N370&gt;=分数线!$C$2,L370&gt;=分数线!$H$2),36,IF(L370&gt;=分数线!$H$2,18,0)),IF($D370="文科",IF(AND($N370&gt;=分数线!$C$3,L370&gt;=分数线!$H$3),36,IF(L370&gt;=分数线!$H$3,18,0))))</f>
        <v>0</v>
      </c>
      <c r="U370" s="18">
        <f>IF($D370="理科",IF(AND($N370&gt;=分数线!$C$2,M370&gt;=分数线!$I$2),36,IF(M370&gt;=分数线!$I$2,18,0)),IF($D370="文科",IF(AND($N370&gt;=分数线!$C$3,M370&gt;=分数线!$I$3),36,IF(M370&gt;=分数线!$I$3,18,0))))</f>
        <v>0</v>
      </c>
      <c r="V370" s="18">
        <f t="shared" si="472"/>
        <v>7</v>
      </c>
      <c r="W370" s="18" t="str">
        <f t="shared" si="473"/>
        <v>何苗</v>
      </c>
      <c r="X370" s="26">
        <f t="shared" si="514"/>
        <v>0</v>
      </c>
      <c r="Y370" s="18" t="str">
        <f t="shared" si="474"/>
        <v>杨周宇</v>
      </c>
      <c r="Z370" s="26">
        <f t="shared" si="515"/>
        <v>0</v>
      </c>
      <c r="AA370" s="18" t="str">
        <f t="shared" si="475"/>
        <v>胡昌燕</v>
      </c>
      <c r="AB370" s="26">
        <f t="shared" si="532"/>
        <v>0</v>
      </c>
      <c r="AC370" s="18" t="e">
        <f t="shared" si="476"/>
        <v>#N/A</v>
      </c>
      <c r="AD370" s="26">
        <f t="shared" si="533"/>
        <v>0</v>
      </c>
      <c r="AE370" s="18" t="e">
        <f t="shared" si="477"/>
        <v>#N/A</v>
      </c>
      <c r="AF370" s="26">
        <f t="shared" si="534"/>
        <v>0</v>
      </c>
      <c r="AG370" s="18" t="e">
        <f t="shared" si="478"/>
        <v>#N/A</v>
      </c>
      <c r="AH370" s="26">
        <f t="shared" si="535"/>
        <v>0</v>
      </c>
      <c r="AI370" s="18" t="e">
        <f t="shared" si="479"/>
        <v>#N/A</v>
      </c>
      <c r="AJ370" s="18" t="e">
        <f t="shared" si="480"/>
        <v>#N/A</v>
      </c>
      <c r="AK370" s="26">
        <f t="shared" si="516"/>
        <v>0</v>
      </c>
      <c r="AL370" s="18" t="e">
        <f t="shared" si="481"/>
        <v>#N/A</v>
      </c>
      <c r="AM370" s="26">
        <f t="shared" si="517"/>
        <v>0</v>
      </c>
      <c r="AN370" s="18" t="e">
        <f t="shared" si="482"/>
        <v>#N/A</v>
      </c>
      <c r="AO370" s="26">
        <f t="shared" si="536"/>
        <v>0</v>
      </c>
      <c r="AP370" s="18" t="e">
        <f t="shared" si="483"/>
        <v>#N/A</v>
      </c>
      <c r="AQ370" s="26">
        <f t="shared" si="537"/>
        <v>0</v>
      </c>
      <c r="AR370" s="18" t="e">
        <f t="shared" si="484"/>
        <v>#N/A</v>
      </c>
      <c r="AS370" s="26">
        <f t="shared" si="538"/>
        <v>0</v>
      </c>
      <c r="AT370" s="18" t="e">
        <f t="shared" si="485"/>
        <v>#N/A</v>
      </c>
      <c r="AU370" s="26">
        <f t="shared" si="539"/>
        <v>0</v>
      </c>
      <c r="AV370" s="18" t="str">
        <f t="shared" si="486"/>
        <v>7</v>
      </c>
      <c r="AW370" s="18" t="str">
        <f t="shared" si="487"/>
        <v>何光红</v>
      </c>
      <c r="AX370" s="26">
        <f t="shared" si="518"/>
        <v>0</v>
      </c>
      <c r="AY370" s="18" t="str">
        <f t="shared" si="488"/>
        <v>徐万雄</v>
      </c>
      <c r="AZ370" s="26">
        <f t="shared" si="459"/>
        <v>0</v>
      </c>
      <c r="BA370" s="18" t="str">
        <f t="shared" si="489"/>
        <v>胡昌燕</v>
      </c>
      <c r="BB370" s="26">
        <f t="shared" si="540"/>
        <v>0</v>
      </c>
      <c r="BC370" s="18" t="str">
        <f t="shared" si="490"/>
        <v>兰阿布</v>
      </c>
      <c r="BD370" s="26">
        <f t="shared" si="541"/>
        <v>0</v>
      </c>
      <c r="BE370" s="18" t="str">
        <f t="shared" si="491"/>
        <v>刘跃军</v>
      </c>
      <c r="BF370" s="26">
        <f t="shared" si="542"/>
        <v>0</v>
      </c>
      <c r="BG370" s="18" t="str">
        <f t="shared" si="492"/>
        <v>杨建</v>
      </c>
      <c r="BH370" s="26">
        <f t="shared" si="543"/>
        <v>0</v>
      </c>
      <c r="BI370" s="18">
        <f t="shared" si="493"/>
        <v>7</v>
      </c>
      <c r="BJ370" s="18" t="str">
        <f t="shared" si="494"/>
        <v>何光红</v>
      </c>
      <c r="BK370" s="26">
        <f t="shared" si="519"/>
        <v>0</v>
      </c>
      <c r="BL370" s="18" t="str">
        <f t="shared" si="495"/>
        <v>徐万雄</v>
      </c>
      <c r="BM370" s="26">
        <f t="shared" si="460"/>
        <v>0</v>
      </c>
      <c r="BN370" s="18" t="str">
        <f t="shared" si="496"/>
        <v>胡昌燕</v>
      </c>
      <c r="BO370" s="26">
        <f t="shared" si="544"/>
        <v>0</v>
      </c>
      <c r="BP370" s="18" t="str">
        <f t="shared" si="497"/>
        <v>兰阿布</v>
      </c>
      <c r="BQ370" s="26">
        <f t="shared" si="545"/>
        <v>0</v>
      </c>
      <c r="BR370" s="18" t="str">
        <f t="shared" si="498"/>
        <v>刘跃军</v>
      </c>
      <c r="BS370" s="26">
        <f t="shared" si="546"/>
        <v>0</v>
      </c>
      <c r="BT370" s="18" t="str">
        <f t="shared" si="499"/>
        <v>杨建</v>
      </c>
      <c r="BU370" s="26">
        <f t="shared" si="547"/>
        <v>0</v>
      </c>
      <c r="BV370" s="18">
        <f t="shared" si="500"/>
        <v>7</v>
      </c>
      <c r="BW370" s="18" t="str">
        <f t="shared" si="501"/>
        <v>何光红</v>
      </c>
      <c r="BX370" s="26">
        <f t="shared" si="520"/>
        <v>0</v>
      </c>
      <c r="BY370" s="18" t="str">
        <f t="shared" si="502"/>
        <v>潘勇</v>
      </c>
      <c r="BZ370" s="26">
        <f t="shared" si="521"/>
        <v>0</v>
      </c>
      <c r="CA370" s="18" t="str">
        <f t="shared" si="503"/>
        <v>胡昌燕</v>
      </c>
      <c r="CB370" s="26">
        <f t="shared" si="522"/>
        <v>0</v>
      </c>
      <c r="CC370" s="18" t="str">
        <f t="shared" si="504"/>
        <v>兰阿布</v>
      </c>
      <c r="CD370" s="26">
        <f t="shared" si="523"/>
        <v>0</v>
      </c>
      <c r="CE370" s="18" t="str">
        <f t="shared" si="505"/>
        <v>刘厚江</v>
      </c>
      <c r="CF370" s="26">
        <f t="shared" si="524"/>
        <v>0</v>
      </c>
      <c r="CG370" s="18" t="str">
        <f t="shared" si="506"/>
        <v>杨建</v>
      </c>
      <c r="CH370" s="26">
        <f t="shared" si="525"/>
        <v>0</v>
      </c>
      <c r="CI370" s="18">
        <f t="shared" si="507"/>
        <v>7</v>
      </c>
      <c r="CJ370" s="18" t="str">
        <f t="shared" si="508"/>
        <v>何光红</v>
      </c>
      <c r="CK370" s="26">
        <f t="shared" si="526"/>
        <v>0</v>
      </c>
      <c r="CL370" s="18" t="str">
        <f t="shared" si="509"/>
        <v>潘勇</v>
      </c>
      <c r="CM370" s="26">
        <f t="shared" si="527"/>
        <v>0</v>
      </c>
      <c r="CN370" s="18" t="str">
        <f t="shared" si="510"/>
        <v>胡昌燕</v>
      </c>
      <c r="CO370" s="26">
        <f t="shared" si="528"/>
        <v>0</v>
      </c>
      <c r="CP370" s="18" t="str">
        <f t="shared" si="511"/>
        <v>兰阿布</v>
      </c>
      <c r="CQ370" s="26">
        <f t="shared" si="529"/>
        <v>0</v>
      </c>
      <c r="CR370" s="18" t="str">
        <f t="shared" si="512"/>
        <v>刘厚江</v>
      </c>
      <c r="CS370" s="26">
        <f t="shared" si="530"/>
        <v>0</v>
      </c>
      <c r="CT370" s="18" t="str">
        <f t="shared" si="513"/>
        <v>杨建</v>
      </c>
      <c r="CU370" s="26">
        <f t="shared" si="531"/>
        <v>0</v>
      </c>
    </row>
    <row r="371" spans="1:99" s="2" customFormat="1" ht="15.75">
      <c r="A371" s="42" t="s">
        <v>1077</v>
      </c>
      <c r="B371" s="40" t="s">
        <v>544</v>
      </c>
      <c r="C371" s="59" t="s">
        <v>44</v>
      </c>
      <c r="D371" s="9" t="s">
        <v>8</v>
      </c>
      <c r="E371" s="8" t="str">
        <f t="shared" si="461"/>
        <v/>
      </c>
      <c r="F371" s="9" t="str">
        <f t="shared" si="462"/>
        <v/>
      </c>
      <c r="G371" s="10" t="str">
        <f t="shared" si="463"/>
        <v/>
      </c>
      <c r="H371" s="10">
        <f t="shared" si="464"/>
        <v>100</v>
      </c>
      <c r="I371" s="10">
        <f t="shared" si="465"/>
        <v>43</v>
      </c>
      <c r="J371" s="10">
        <f t="shared" si="466"/>
        <v>46</v>
      </c>
      <c r="K371" s="16">
        <f t="shared" si="467"/>
        <v>19</v>
      </c>
      <c r="L371" s="10">
        <f t="shared" si="468"/>
        <v>48.5</v>
      </c>
      <c r="M371" s="10">
        <f t="shared" si="469"/>
        <v>30.5</v>
      </c>
      <c r="N371" s="10">
        <f t="shared" si="470"/>
        <v>287</v>
      </c>
      <c r="O371" s="17" t="str">
        <f t="shared" si="471"/>
        <v/>
      </c>
      <c r="P371" s="18">
        <f>IF($D371="理科",IF(AND($N371&gt;=分数线!$C$2,$H371&gt;=分数线!$D$2),36,IF($H371&gt;=分数线!$D$2,18,0)),IF($D371="文科",IF(AND($N371&gt;=分数线!$C$3,$H371&gt;=分数线!$D$3),36,IF($H371&gt;=分数线!$D$3,18,0))))</f>
        <v>0</v>
      </c>
      <c r="Q371" s="18">
        <f>IF($D371="理科",IF(AND($N371&gt;=分数线!$C$2,I371&gt;=分数线!$E$2),36,IF(I371&gt;=分数线!$E$2,18,0)),IF($D371="文科",IF(AND($N371&gt;=分数线!$C$3,I371&gt;=分数线!$E$3),36,IF(I371&gt;=分数线!$E$3,18,0))))</f>
        <v>0</v>
      </c>
      <c r="R371" s="18">
        <f>IF($D371="理科",IF(AND($N371&gt;=分数线!$C$2,J371&gt;=分数线!$F$2),36,IF(J371&gt;=分数线!$F$2,18,0)),IF($D371="文科",IF(AND($N371&gt;=分数线!$C$3,J371&gt;=分数线!$F$3),36,IF(J371&gt;=分数线!$F$3,18,0))))</f>
        <v>0</v>
      </c>
      <c r="S371" s="18">
        <f>IF($D371="理科",IF(AND($N371&gt;=分数线!$C$2,K371&gt;=分数线!$G$2),36,IF(K371&gt;=分数线!$G$2,18,0)),IF($D371="文科",IF(AND($N371&gt;=分数线!$C$3,K371&gt;=分数线!$G$3),36,IF(K371&gt;=分数线!$G$3,18,0))))</f>
        <v>0</v>
      </c>
      <c r="T371" s="18">
        <f>IF($D371="理科",IF(AND($N371&gt;=分数线!$C$2,L371&gt;=分数线!$H$2),36,IF(L371&gt;=分数线!$H$2,18,0)),IF($D371="文科",IF(AND($N371&gt;=分数线!$C$3,L371&gt;=分数线!$H$3),36,IF(L371&gt;=分数线!$H$3,18,0))))</f>
        <v>0</v>
      </c>
      <c r="U371" s="18">
        <f>IF($D371="理科",IF(AND($N371&gt;=分数线!$C$2,M371&gt;=分数线!$I$2),36,IF(M371&gt;=分数线!$I$2,18,0)),IF($D371="文科",IF(AND($N371&gt;=分数线!$C$3,M371&gt;=分数线!$I$3),36,IF(M371&gt;=分数线!$I$3,18,0))))</f>
        <v>0</v>
      </c>
      <c r="V371" s="18">
        <f t="shared" si="472"/>
        <v>3</v>
      </c>
      <c r="W371" s="18" t="str">
        <f t="shared" si="473"/>
        <v>朱霞</v>
      </c>
      <c r="X371" s="26">
        <f t="shared" si="514"/>
        <v>0</v>
      </c>
      <c r="Y371" s="18" t="str">
        <f t="shared" si="474"/>
        <v>余玉红</v>
      </c>
      <c r="Z371" s="26">
        <f t="shared" si="515"/>
        <v>0</v>
      </c>
      <c r="AA371" s="18" t="str">
        <f t="shared" si="475"/>
        <v>邵晖</v>
      </c>
      <c r="AB371" s="26">
        <f t="shared" si="532"/>
        <v>0</v>
      </c>
      <c r="AC371" s="18" t="str">
        <f t="shared" si="476"/>
        <v>兰阿布</v>
      </c>
      <c r="AD371" s="26">
        <f t="shared" si="533"/>
        <v>0</v>
      </c>
      <c r="AE371" s="18" t="str">
        <f t="shared" si="477"/>
        <v>李荣鑫</v>
      </c>
      <c r="AF371" s="26">
        <f t="shared" si="534"/>
        <v>0</v>
      </c>
      <c r="AG371" s="18" t="str">
        <f t="shared" si="478"/>
        <v>辜英琼</v>
      </c>
      <c r="AH371" s="26">
        <f t="shared" si="535"/>
        <v>0</v>
      </c>
      <c r="AI371" s="18" t="str">
        <f t="shared" si="479"/>
        <v>7</v>
      </c>
      <c r="AJ371" s="18" t="str">
        <f t="shared" si="480"/>
        <v>何苗</v>
      </c>
      <c r="AK371" s="26">
        <f t="shared" si="516"/>
        <v>0</v>
      </c>
      <c r="AL371" s="18" t="str">
        <f t="shared" si="481"/>
        <v>杨周宇</v>
      </c>
      <c r="AM371" s="26">
        <f t="shared" si="517"/>
        <v>0</v>
      </c>
      <c r="AN371" s="18" t="str">
        <f t="shared" si="482"/>
        <v>胡昌燕</v>
      </c>
      <c r="AO371" s="26">
        <f t="shared" si="536"/>
        <v>0</v>
      </c>
      <c r="AP371" s="18" t="str">
        <f t="shared" si="483"/>
        <v>兰阿布</v>
      </c>
      <c r="AQ371" s="26">
        <f t="shared" si="537"/>
        <v>0</v>
      </c>
      <c r="AR371" s="18" t="str">
        <f t="shared" si="484"/>
        <v>李荣鑫</v>
      </c>
      <c r="AS371" s="26">
        <f t="shared" si="538"/>
        <v>0</v>
      </c>
      <c r="AT371" s="18" t="str">
        <f t="shared" si="485"/>
        <v>辜英琼</v>
      </c>
      <c r="AU371" s="26">
        <f t="shared" si="539"/>
        <v>0</v>
      </c>
      <c r="AV371" s="18" t="str">
        <f t="shared" si="486"/>
        <v>7</v>
      </c>
      <c r="AW371" s="18" t="str">
        <f t="shared" si="487"/>
        <v>何光红</v>
      </c>
      <c r="AX371" s="26">
        <f t="shared" si="518"/>
        <v>0</v>
      </c>
      <c r="AY371" s="18" t="str">
        <f t="shared" si="488"/>
        <v>徐万雄</v>
      </c>
      <c r="AZ371" s="26">
        <f t="shared" si="459"/>
        <v>0</v>
      </c>
      <c r="BA371" s="18" t="str">
        <f t="shared" si="489"/>
        <v>胡昌燕</v>
      </c>
      <c r="BB371" s="26">
        <f t="shared" si="540"/>
        <v>0</v>
      </c>
      <c r="BC371" s="18" t="str">
        <f t="shared" si="490"/>
        <v>兰阿布</v>
      </c>
      <c r="BD371" s="26">
        <f t="shared" si="541"/>
        <v>0</v>
      </c>
      <c r="BE371" s="18" t="str">
        <f t="shared" si="491"/>
        <v>刘跃军</v>
      </c>
      <c r="BF371" s="26">
        <f t="shared" si="542"/>
        <v>0</v>
      </c>
      <c r="BG371" s="18" t="str">
        <f t="shared" si="492"/>
        <v>杨建</v>
      </c>
      <c r="BH371" s="26">
        <f t="shared" si="543"/>
        <v>0</v>
      </c>
      <c r="BI371" s="18">
        <f t="shared" si="493"/>
        <v>7</v>
      </c>
      <c r="BJ371" s="18" t="str">
        <f t="shared" si="494"/>
        <v>何光红</v>
      </c>
      <c r="BK371" s="26">
        <f t="shared" si="519"/>
        <v>0</v>
      </c>
      <c r="BL371" s="18" t="str">
        <f t="shared" si="495"/>
        <v>徐万雄</v>
      </c>
      <c r="BM371" s="26">
        <f t="shared" si="460"/>
        <v>0</v>
      </c>
      <c r="BN371" s="18" t="str">
        <f t="shared" si="496"/>
        <v>胡昌燕</v>
      </c>
      <c r="BO371" s="26">
        <f t="shared" si="544"/>
        <v>0</v>
      </c>
      <c r="BP371" s="18" t="str">
        <f t="shared" si="497"/>
        <v>兰阿布</v>
      </c>
      <c r="BQ371" s="26">
        <f t="shared" si="545"/>
        <v>0</v>
      </c>
      <c r="BR371" s="18" t="str">
        <f t="shared" si="498"/>
        <v>刘跃军</v>
      </c>
      <c r="BS371" s="26">
        <f t="shared" si="546"/>
        <v>0</v>
      </c>
      <c r="BT371" s="18" t="str">
        <f t="shared" si="499"/>
        <v>杨建</v>
      </c>
      <c r="BU371" s="26">
        <f t="shared" si="547"/>
        <v>0</v>
      </c>
      <c r="BV371" s="18">
        <f t="shared" si="500"/>
        <v>7</v>
      </c>
      <c r="BW371" s="18" t="str">
        <f t="shared" si="501"/>
        <v>何光红</v>
      </c>
      <c r="BX371" s="26">
        <f t="shared" si="520"/>
        <v>0</v>
      </c>
      <c r="BY371" s="18" t="str">
        <f t="shared" si="502"/>
        <v>潘勇</v>
      </c>
      <c r="BZ371" s="26">
        <f t="shared" si="521"/>
        <v>0</v>
      </c>
      <c r="CA371" s="18" t="str">
        <f t="shared" si="503"/>
        <v>胡昌燕</v>
      </c>
      <c r="CB371" s="26">
        <f t="shared" si="522"/>
        <v>0</v>
      </c>
      <c r="CC371" s="18" t="str">
        <f t="shared" si="504"/>
        <v>兰阿布</v>
      </c>
      <c r="CD371" s="26">
        <f t="shared" si="523"/>
        <v>0</v>
      </c>
      <c r="CE371" s="18" t="str">
        <f t="shared" si="505"/>
        <v>刘厚江</v>
      </c>
      <c r="CF371" s="26">
        <f t="shared" si="524"/>
        <v>0</v>
      </c>
      <c r="CG371" s="18" t="str">
        <f t="shared" si="506"/>
        <v>杨建</v>
      </c>
      <c r="CH371" s="26">
        <f t="shared" si="525"/>
        <v>0</v>
      </c>
      <c r="CI371" s="18">
        <f t="shared" si="507"/>
        <v>7</v>
      </c>
      <c r="CJ371" s="18" t="str">
        <f t="shared" si="508"/>
        <v>何光红</v>
      </c>
      <c r="CK371" s="26">
        <f t="shared" si="526"/>
        <v>0</v>
      </c>
      <c r="CL371" s="18" t="str">
        <f t="shared" si="509"/>
        <v>潘勇</v>
      </c>
      <c r="CM371" s="26">
        <f t="shared" si="527"/>
        <v>0</v>
      </c>
      <c r="CN371" s="18" t="str">
        <f t="shared" si="510"/>
        <v>胡昌燕</v>
      </c>
      <c r="CO371" s="26">
        <f t="shared" si="528"/>
        <v>0</v>
      </c>
      <c r="CP371" s="18" t="str">
        <f t="shared" si="511"/>
        <v>兰阿布</v>
      </c>
      <c r="CQ371" s="26">
        <f t="shared" si="529"/>
        <v>0</v>
      </c>
      <c r="CR371" s="18" t="str">
        <f t="shared" si="512"/>
        <v>刘厚江</v>
      </c>
      <c r="CS371" s="26">
        <f t="shared" si="530"/>
        <v>0</v>
      </c>
      <c r="CT371" s="18" t="str">
        <f t="shared" si="513"/>
        <v>杨建</v>
      </c>
      <c r="CU371" s="26">
        <f t="shared" si="531"/>
        <v>0</v>
      </c>
    </row>
    <row r="372" spans="1:99" s="2" customFormat="1" ht="15.75">
      <c r="A372" s="42" t="s">
        <v>1078</v>
      </c>
      <c r="B372" s="40" t="s">
        <v>545</v>
      </c>
      <c r="C372" s="59" t="s">
        <v>44</v>
      </c>
      <c r="D372" s="9" t="s">
        <v>8</v>
      </c>
      <c r="E372" s="8" t="str">
        <f t="shared" si="461"/>
        <v/>
      </c>
      <c r="F372" s="9" t="str">
        <f t="shared" si="462"/>
        <v/>
      </c>
      <c r="G372" s="10" t="str">
        <f t="shared" si="463"/>
        <v/>
      </c>
      <c r="H372" s="10">
        <f t="shared" si="464"/>
        <v>84</v>
      </c>
      <c r="I372" s="10">
        <f t="shared" si="465"/>
        <v>51</v>
      </c>
      <c r="J372" s="10">
        <f t="shared" si="466"/>
        <v>54</v>
      </c>
      <c r="K372" s="16">
        <f t="shared" si="467"/>
        <v>27.5</v>
      </c>
      <c r="L372" s="10">
        <f t="shared" si="468"/>
        <v>37</v>
      </c>
      <c r="M372" s="10">
        <f t="shared" si="469"/>
        <v>32.5</v>
      </c>
      <c r="N372" s="10">
        <f t="shared" si="470"/>
        <v>286</v>
      </c>
      <c r="O372" s="17" t="str">
        <f t="shared" si="471"/>
        <v/>
      </c>
      <c r="P372" s="18">
        <f>IF($D372="理科",IF(AND($N372&gt;=分数线!$C$2,$H372&gt;=分数线!$D$2),36,IF($H372&gt;=分数线!$D$2,18,0)),IF($D372="文科",IF(AND($N372&gt;=分数线!$C$3,$H372&gt;=分数线!$D$3),36,IF($H372&gt;=分数线!$D$3,18,0))))</f>
        <v>0</v>
      </c>
      <c r="Q372" s="18">
        <f>IF($D372="理科",IF(AND($N372&gt;=分数线!$C$2,I372&gt;=分数线!$E$2),36,IF(I372&gt;=分数线!$E$2,18,0)),IF($D372="文科",IF(AND($N372&gt;=分数线!$C$3,I372&gt;=分数线!$E$3),36,IF(I372&gt;=分数线!$E$3,18,0))))</f>
        <v>0</v>
      </c>
      <c r="R372" s="18">
        <f>IF($D372="理科",IF(AND($N372&gt;=分数线!$C$2,J372&gt;=分数线!$F$2),36,IF(J372&gt;=分数线!$F$2,18,0)),IF($D372="文科",IF(AND($N372&gt;=分数线!$C$3,J372&gt;=分数线!$F$3),36,IF(J372&gt;=分数线!$F$3,18,0))))</f>
        <v>0</v>
      </c>
      <c r="S372" s="18">
        <f>IF($D372="理科",IF(AND($N372&gt;=分数线!$C$2,K372&gt;=分数线!$G$2),36,IF(K372&gt;=分数线!$G$2,18,0)),IF($D372="文科",IF(AND($N372&gt;=分数线!$C$3,K372&gt;=分数线!$G$3),36,IF(K372&gt;=分数线!$G$3,18,0))))</f>
        <v>0</v>
      </c>
      <c r="T372" s="18">
        <f>IF($D372="理科",IF(AND($N372&gt;=分数线!$C$2,L372&gt;=分数线!$H$2),36,IF(L372&gt;=分数线!$H$2,18,0)),IF($D372="文科",IF(AND($N372&gt;=分数线!$C$3,L372&gt;=分数线!$H$3),36,IF(L372&gt;=分数线!$H$3,18,0))))</f>
        <v>0</v>
      </c>
      <c r="U372" s="18">
        <f>IF($D372="理科",IF(AND($N372&gt;=分数线!$C$2,M372&gt;=分数线!$I$2),36,IF(M372&gt;=分数线!$I$2,18,0)),IF($D372="文科",IF(AND($N372&gt;=分数线!$C$3,M372&gt;=分数线!$I$3),36,IF(M372&gt;=分数线!$I$3,18,0))))</f>
        <v>0</v>
      </c>
      <c r="V372" s="18">
        <f t="shared" si="472"/>
        <v>6</v>
      </c>
      <c r="W372" s="18" t="str">
        <f t="shared" si="473"/>
        <v>阙丽萍</v>
      </c>
      <c r="X372" s="26">
        <f t="shared" si="514"/>
        <v>0</v>
      </c>
      <c r="Y372" s="18" t="str">
        <f t="shared" si="474"/>
        <v>李希</v>
      </c>
      <c r="Z372" s="26">
        <f t="shared" si="515"/>
        <v>0</v>
      </c>
      <c r="AA372" s="18" t="str">
        <f t="shared" si="475"/>
        <v>达娃央初</v>
      </c>
      <c r="AB372" s="26">
        <f t="shared" si="532"/>
        <v>0</v>
      </c>
      <c r="AC372" s="18" t="str">
        <f t="shared" si="476"/>
        <v>兰阿布</v>
      </c>
      <c r="AD372" s="26">
        <f t="shared" si="533"/>
        <v>0</v>
      </c>
      <c r="AE372" s="18" t="str">
        <f t="shared" si="477"/>
        <v>陈文惠</v>
      </c>
      <c r="AF372" s="26">
        <f t="shared" si="534"/>
        <v>0</v>
      </c>
      <c r="AG372" s="18" t="str">
        <f t="shared" si="478"/>
        <v>卢祥</v>
      </c>
      <c r="AH372" s="26">
        <f t="shared" si="535"/>
        <v>0</v>
      </c>
      <c r="AI372" s="18" t="str">
        <f t="shared" si="479"/>
        <v>6</v>
      </c>
      <c r="AJ372" s="18" t="str">
        <f t="shared" si="480"/>
        <v>阙丽萍</v>
      </c>
      <c r="AK372" s="26">
        <f t="shared" si="516"/>
        <v>0</v>
      </c>
      <c r="AL372" s="18" t="str">
        <f t="shared" si="481"/>
        <v>李希</v>
      </c>
      <c r="AM372" s="26">
        <f t="shared" si="517"/>
        <v>0</v>
      </c>
      <c r="AN372" s="18" t="str">
        <f t="shared" si="482"/>
        <v>达娃央初</v>
      </c>
      <c r="AO372" s="26">
        <f t="shared" si="536"/>
        <v>0</v>
      </c>
      <c r="AP372" s="18" t="str">
        <f t="shared" si="483"/>
        <v>兰阿布</v>
      </c>
      <c r="AQ372" s="26">
        <f t="shared" si="537"/>
        <v>0</v>
      </c>
      <c r="AR372" s="18" t="str">
        <f t="shared" si="484"/>
        <v>陈文惠</v>
      </c>
      <c r="AS372" s="26">
        <f t="shared" si="538"/>
        <v>0</v>
      </c>
      <c r="AT372" s="18" t="str">
        <f t="shared" si="485"/>
        <v>卢祥</v>
      </c>
      <c r="AU372" s="26">
        <f t="shared" si="539"/>
        <v>0</v>
      </c>
      <c r="AV372" s="18" t="str">
        <f t="shared" si="486"/>
        <v>6</v>
      </c>
      <c r="AW372" s="18" t="str">
        <f t="shared" si="487"/>
        <v>阙丽萍</v>
      </c>
      <c r="AX372" s="26">
        <f t="shared" si="518"/>
        <v>0</v>
      </c>
      <c r="AY372" s="18" t="str">
        <f t="shared" si="488"/>
        <v>李希</v>
      </c>
      <c r="AZ372" s="26">
        <f t="shared" si="459"/>
        <v>0</v>
      </c>
      <c r="BA372" s="18" t="str">
        <f t="shared" si="489"/>
        <v>谢斌</v>
      </c>
      <c r="BB372" s="26">
        <f t="shared" si="540"/>
        <v>0</v>
      </c>
      <c r="BC372" s="18" t="str">
        <f t="shared" si="490"/>
        <v>高贵勇</v>
      </c>
      <c r="BD372" s="26">
        <f t="shared" si="541"/>
        <v>0</v>
      </c>
      <c r="BE372" s="18" t="str">
        <f t="shared" si="491"/>
        <v>陈文惠</v>
      </c>
      <c r="BF372" s="26">
        <f t="shared" si="542"/>
        <v>0</v>
      </c>
      <c r="BG372" s="18" t="str">
        <f t="shared" si="492"/>
        <v>卢祥</v>
      </c>
      <c r="BH372" s="26">
        <f t="shared" si="543"/>
        <v>0</v>
      </c>
      <c r="BI372" s="18">
        <f t="shared" si="493"/>
        <v>6</v>
      </c>
      <c r="BJ372" s="18" t="str">
        <f t="shared" si="494"/>
        <v>阙丽萍</v>
      </c>
      <c r="BK372" s="26">
        <f t="shared" si="519"/>
        <v>0</v>
      </c>
      <c r="BL372" s="18" t="str">
        <f t="shared" si="495"/>
        <v>李希</v>
      </c>
      <c r="BM372" s="26">
        <f t="shared" si="460"/>
        <v>0</v>
      </c>
      <c r="BN372" s="18" t="str">
        <f t="shared" si="496"/>
        <v>达娃央初</v>
      </c>
      <c r="BO372" s="26">
        <f t="shared" si="544"/>
        <v>0</v>
      </c>
      <c r="BP372" s="18" t="str">
        <f t="shared" si="497"/>
        <v>高贵勇</v>
      </c>
      <c r="BQ372" s="26">
        <f t="shared" si="545"/>
        <v>0</v>
      </c>
      <c r="BR372" s="18" t="str">
        <f t="shared" si="498"/>
        <v>陈文惠</v>
      </c>
      <c r="BS372" s="26">
        <f t="shared" si="546"/>
        <v>0</v>
      </c>
      <c r="BT372" s="18" t="str">
        <f t="shared" si="499"/>
        <v>卢祥</v>
      </c>
      <c r="BU372" s="26">
        <f t="shared" si="547"/>
        <v>0</v>
      </c>
      <c r="BV372" s="18">
        <f t="shared" si="500"/>
        <v>6</v>
      </c>
      <c r="BW372" s="18" t="str">
        <f t="shared" si="501"/>
        <v>阙丽萍</v>
      </c>
      <c r="BX372" s="26">
        <f t="shared" si="520"/>
        <v>0</v>
      </c>
      <c r="BY372" s="18" t="str">
        <f t="shared" si="502"/>
        <v>李希</v>
      </c>
      <c r="BZ372" s="26">
        <f t="shared" si="521"/>
        <v>0</v>
      </c>
      <c r="CA372" s="18" t="str">
        <f t="shared" si="503"/>
        <v>兰卡布尺</v>
      </c>
      <c r="CB372" s="26">
        <f t="shared" si="522"/>
        <v>0</v>
      </c>
      <c r="CC372" s="18" t="str">
        <f t="shared" si="504"/>
        <v>高贵勇</v>
      </c>
      <c r="CD372" s="26">
        <f t="shared" si="523"/>
        <v>0</v>
      </c>
      <c r="CE372" s="18" t="str">
        <f t="shared" si="505"/>
        <v>陈文惠</v>
      </c>
      <c r="CF372" s="26">
        <f t="shared" si="524"/>
        <v>0</v>
      </c>
      <c r="CG372" s="18" t="str">
        <f t="shared" si="506"/>
        <v>杨建</v>
      </c>
      <c r="CH372" s="26">
        <f t="shared" si="525"/>
        <v>0</v>
      </c>
      <c r="CI372" s="18">
        <f t="shared" si="507"/>
        <v>6</v>
      </c>
      <c r="CJ372" s="18" t="str">
        <f t="shared" si="508"/>
        <v>阙丽萍</v>
      </c>
      <c r="CK372" s="26">
        <f t="shared" si="526"/>
        <v>0</v>
      </c>
      <c r="CL372" s="18" t="str">
        <f t="shared" si="509"/>
        <v>李希</v>
      </c>
      <c r="CM372" s="26">
        <f t="shared" si="527"/>
        <v>0</v>
      </c>
      <c r="CN372" s="18" t="str">
        <f t="shared" si="510"/>
        <v>兰卡布尺</v>
      </c>
      <c r="CO372" s="26">
        <f t="shared" si="528"/>
        <v>0</v>
      </c>
      <c r="CP372" s="18" t="str">
        <f t="shared" si="511"/>
        <v>高贵勇</v>
      </c>
      <c r="CQ372" s="26">
        <f t="shared" si="529"/>
        <v>0</v>
      </c>
      <c r="CR372" s="18" t="str">
        <f t="shared" si="512"/>
        <v>杨建</v>
      </c>
      <c r="CS372" s="26">
        <f t="shared" si="530"/>
        <v>0</v>
      </c>
      <c r="CT372" s="18" t="str">
        <f t="shared" si="513"/>
        <v>杨建</v>
      </c>
      <c r="CU372" s="26">
        <f t="shared" si="531"/>
        <v>0</v>
      </c>
    </row>
    <row r="373" spans="1:99" s="2" customFormat="1" ht="15.75">
      <c r="A373" s="42" t="s">
        <v>1079</v>
      </c>
      <c r="B373" s="40" t="s">
        <v>546</v>
      </c>
      <c r="C373" s="59" t="s">
        <v>44</v>
      </c>
      <c r="D373" s="9" t="s">
        <v>8</v>
      </c>
      <c r="E373" s="8" t="str">
        <f t="shared" si="461"/>
        <v/>
      </c>
      <c r="F373" s="9" t="str">
        <f t="shared" si="462"/>
        <v/>
      </c>
      <c r="G373" s="10" t="str">
        <f t="shared" si="463"/>
        <v/>
      </c>
      <c r="H373" s="10">
        <f t="shared" si="464"/>
        <v>87</v>
      </c>
      <c r="I373" s="10">
        <f t="shared" si="465"/>
        <v>38</v>
      </c>
      <c r="J373" s="10">
        <f t="shared" si="466"/>
        <v>38</v>
      </c>
      <c r="K373" s="16">
        <f t="shared" si="467"/>
        <v>30</v>
      </c>
      <c r="L373" s="10">
        <f t="shared" si="468"/>
        <v>40.5</v>
      </c>
      <c r="M373" s="10">
        <f t="shared" si="469"/>
        <v>49.5</v>
      </c>
      <c r="N373" s="10">
        <f t="shared" si="470"/>
        <v>283</v>
      </c>
      <c r="O373" s="17" t="str">
        <f t="shared" si="471"/>
        <v/>
      </c>
      <c r="P373" s="18">
        <f>IF($D373="理科",IF(AND($N373&gt;=分数线!$C$2,$H373&gt;=分数线!$D$2),36,IF($H373&gt;=分数线!$D$2,18,0)),IF($D373="文科",IF(AND($N373&gt;=分数线!$C$3,$H373&gt;=分数线!$D$3),36,IF($H373&gt;=分数线!$D$3,18,0))))</f>
        <v>0</v>
      </c>
      <c r="Q373" s="18">
        <f>IF($D373="理科",IF(AND($N373&gt;=分数线!$C$2,I373&gt;=分数线!$E$2),36,IF(I373&gt;=分数线!$E$2,18,0)),IF($D373="文科",IF(AND($N373&gt;=分数线!$C$3,I373&gt;=分数线!$E$3),36,IF(I373&gt;=分数线!$E$3,18,0))))</f>
        <v>0</v>
      </c>
      <c r="R373" s="18">
        <f>IF($D373="理科",IF(AND($N373&gt;=分数线!$C$2,J373&gt;=分数线!$F$2),36,IF(J373&gt;=分数线!$F$2,18,0)),IF($D373="文科",IF(AND($N373&gt;=分数线!$C$3,J373&gt;=分数线!$F$3),36,IF(J373&gt;=分数线!$F$3,18,0))))</f>
        <v>0</v>
      </c>
      <c r="S373" s="18">
        <f>IF($D373="理科",IF(AND($N373&gt;=分数线!$C$2,K373&gt;=分数线!$G$2),36,IF(K373&gt;=分数线!$G$2,18,0)),IF($D373="文科",IF(AND($N373&gt;=分数线!$C$3,K373&gt;=分数线!$G$3),36,IF(K373&gt;=分数线!$G$3,18,0))))</f>
        <v>0</v>
      </c>
      <c r="T373" s="18">
        <f>IF($D373="理科",IF(AND($N373&gt;=分数线!$C$2,L373&gt;=分数线!$H$2),36,IF(L373&gt;=分数线!$H$2,18,0)),IF($D373="文科",IF(AND($N373&gt;=分数线!$C$3,L373&gt;=分数线!$H$3),36,IF(L373&gt;=分数线!$H$3,18,0))))</f>
        <v>0</v>
      </c>
      <c r="U373" s="18">
        <f>IF($D373="理科",IF(AND($N373&gt;=分数线!$C$2,M373&gt;=分数线!$I$2),36,IF(M373&gt;=分数线!$I$2,18,0)),IF($D373="文科",IF(AND($N373&gt;=分数线!$C$3,M373&gt;=分数线!$I$3),36,IF(M373&gt;=分数线!$I$3,18,0))))</f>
        <v>0</v>
      </c>
      <c r="V373" s="18">
        <f t="shared" si="472"/>
        <v>4</v>
      </c>
      <c r="W373" s="18" t="str">
        <f t="shared" si="473"/>
        <v>朱霞</v>
      </c>
      <c r="X373" s="26">
        <f t="shared" si="514"/>
        <v>0</v>
      </c>
      <c r="Y373" s="18" t="str">
        <f t="shared" si="474"/>
        <v>李乔军</v>
      </c>
      <c r="Z373" s="26">
        <f t="shared" si="515"/>
        <v>0</v>
      </c>
      <c r="AA373" s="18" t="str">
        <f t="shared" si="475"/>
        <v>向翠琳</v>
      </c>
      <c r="AB373" s="26">
        <f t="shared" si="532"/>
        <v>0</v>
      </c>
      <c r="AC373" s="18" t="str">
        <f t="shared" si="476"/>
        <v>王志强</v>
      </c>
      <c r="AD373" s="26">
        <f t="shared" si="533"/>
        <v>0</v>
      </c>
      <c r="AE373" s="18" t="str">
        <f t="shared" si="477"/>
        <v>叶仁群</v>
      </c>
      <c r="AF373" s="26">
        <f t="shared" si="534"/>
        <v>0</v>
      </c>
      <c r="AG373" s="18" t="str">
        <f t="shared" si="478"/>
        <v>田友米</v>
      </c>
      <c r="AH373" s="26">
        <f t="shared" si="535"/>
        <v>0</v>
      </c>
      <c r="AI373" s="18" t="str">
        <f t="shared" si="479"/>
        <v>8</v>
      </c>
      <c r="AJ373" s="18" t="str">
        <f t="shared" si="480"/>
        <v>向美娟</v>
      </c>
      <c r="AK373" s="26">
        <f t="shared" si="516"/>
        <v>0</v>
      </c>
      <c r="AL373" s="18" t="str">
        <f t="shared" si="481"/>
        <v>胡付松</v>
      </c>
      <c r="AM373" s="26">
        <f t="shared" si="517"/>
        <v>0</v>
      </c>
      <c r="AN373" s="18" t="str">
        <f t="shared" si="482"/>
        <v>聂艳梅</v>
      </c>
      <c r="AO373" s="26">
        <f t="shared" si="536"/>
        <v>0</v>
      </c>
      <c r="AP373" s="18" t="str">
        <f t="shared" si="483"/>
        <v>王志强</v>
      </c>
      <c r="AQ373" s="26">
        <f t="shared" si="537"/>
        <v>0</v>
      </c>
      <c r="AR373" s="18" t="str">
        <f t="shared" si="484"/>
        <v>叶仁群</v>
      </c>
      <c r="AS373" s="26">
        <f t="shared" si="538"/>
        <v>0</v>
      </c>
      <c r="AT373" s="18" t="str">
        <f t="shared" si="485"/>
        <v>田友米</v>
      </c>
      <c r="AU373" s="26">
        <f t="shared" si="539"/>
        <v>0</v>
      </c>
      <c r="AV373" s="18" t="str">
        <f t="shared" si="486"/>
        <v>8</v>
      </c>
      <c r="AW373" s="18" t="str">
        <f t="shared" si="487"/>
        <v>向美娟</v>
      </c>
      <c r="AX373" s="26">
        <f t="shared" si="518"/>
        <v>0</v>
      </c>
      <c r="AY373" s="18" t="str">
        <f t="shared" si="488"/>
        <v>胡付松</v>
      </c>
      <c r="AZ373" s="26">
        <f t="shared" si="459"/>
        <v>0</v>
      </c>
      <c r="BA373" s="18" t="str">
        <f t="shared" si="489"/>
        <v>廖云虹</v>
      </c>
      <c r="BB373" s="26">
        <f t="shared" si="540"/>
        <v>0</v>
      </c>
      <c r="BC373" s="18" t="str">
        <f t="shared" si="490"/>
        <v>王玉强</v>
      </c>
      <c r="BD373" s="26">
        <f t="shared" si="541"/>
        <v>0</v>
      </c>
      <c r="BE373" s="18" t="str">
        <f t="shared" si="491"/>
        <v>叶仁群</v>
      </c>
      <c r="BF373" s="26">
        <f t="shared" si="542"/>
        <v>0</v>
      </c>
      <c r="BG373" s="18" t="str">
        <f t="shared" si="492"/>
        <v>田友米</v>
      </c>
      <c r="BH373" s="26">
        <f t="shared" si="543"/>
        <v>0</v>
      </c>
      <c r="BI373" s="18">
        <f t="shared" si="493"/>
        <v>8</v>
      </c>
      <c r="BJ373" s="18" t="str">
        <f t="shared" si="494"/>
        <v>向美娟</v>
      </c>
      <c r="BK373" s="26">
        <f t="shared" si="519"/>
        <v>0</v>
      </c>
      <c r="BL373" s="18" t="str">
        <f t="shared" si="495"/>
        <v>胡付松</v>
      </c>
      <c r="BM373" s="26">
        <f t="shared" si="460"/>
        <v>0</v>
      </c>
      <c r="BN373" s="18" t="str">
        <f t="shared" si="496"/>
        <v>廖云虹</v>
      </c>
      <c r="BO373" s="26">
        <f t="shared" si="544"/>
        <v>0</v>
      </c>
      <c r="BP373" s="18" t="str">
        <f t="shared" si="497"/>
        <v>王玉强</v>
      </c>
      <c r="BQ373" s="26">
        <f t="shared" si="545"/>
        <v>0</v>
      </c>
      <c r="BR373" s="18" t="str">
        <f t="shared" si="498"/>
        <v>叶仁群</v>
      </c>
      <c r="BS373" s="26">
        <f t="shared" si="546"/>
        <v>0</v>
      </c>
      <c r="BT373" s="18" t="str">
        <f t="shared" si="499"/>
        <v>杨建</v>
      </c>
      <c r="BU373" s="26">
        <f t="shared" si="547"/>
        <v>0</v>
      </c>
      <c r="BV373" s="18">
        <f t="shared" si="500"/>
        <v>8</v>
      </c>
      <c r="BW373" s="18" t="str">
        <f t="shared" si="501"/>
        <v>向美娟</v>
      </c>
      <c r="BX373" s="26">
        <f t="shared" si="520"/>
        <v>0</v>
      </c>
      <c r="BY373" s="18" t="str">
        <f t="shared" si="502"/>
        <v>胡付松</v>
      </c>
      <c r="BZ373" s="26">
        <f t="shared" si="521"/>
        <v>0</v>
      </c>
      <c r="CA373" s="18" t="str">
        <f t="shared" si="503"/>
        <v>廖云虹</v>
      </c>
      <c r="CB373" s="26">
        <f t="shared" si="522"/>
        <v>0</v>
      </c>
      <c r="CC373" s="18" t="str">
        <f t="shared" si="504"/>
        <v>兰阿布</v>
      </c>
      <c r="CD373" s="26">
        <f t="shared" si="523"/>
        <v>0</v>
      </c>
      <c r="CE373" s="18" t="str">
        <f t="shared" si="505"/>
        <v>叶仁群</v>
      </c>
      <c r="CF373" s="26">
        <f t="shared" si="524"/>
        <v>0</v>
      </c>
      <c r="CG373" s="18" t="str">
        <f t="shared" si="506"/>
        <v>杨建</v>
      </c>
      <c r="CH373" s="26">
        <f t="shared" si="525"/>
        <v>0</v>
      </c>
      <c r="CI373" s="18">
        <f t="shared" si="507"/>
        <v>8</v>
      </c>
      <c r="CJ373" s="18" t="str">
        <f t="shared" si="508"/>
        <v>向美娟</v>
      </c>
      <c r="CK373" s="26">
        <f t="shared" si="526"/>
        <v>0</v>
      </c>
      <c r="CL373" s="18" t="str">
        <f t="shared" si="509"/>
        <v>胡付松</v>
      </c>
      <c r="CM373" s="26">
        <f t="shared" si="527"/>
        <v>0</v>
      </c>
      <c r="CN373" s="18" t="str">
        <f t="shared" si="510"/>
        <v>廖云虹</v>
      </c>
      <c r="CO373" s="26">
        <f t="shared" si="528"/>
        <v>0</v>
      </c>
      <c r="CP373" s="18" t="str">
        <f t="shared" si="511"/>
        <v>兰阿布</v>
      </c>
      <c r="CQ373" s="26">
        <f t="shared" si="529"/>
        <v>0</v>
      </c>
      <c r="CR373" s="18" t="str">
        <f t="shared" si="512"/>
        <v>叶仁群</v>
      </c>
      <c r="CS373" s="26">
        <f t="shared" si="530"/>
        <v>0</v>
      </c>
      <c r="CT373" s="18" t="str">
        <f t="shared" si="513"/>
        <v>杨建</v>
      </c>
      <c r="CU373" s="26">
        <f t="shared" si="531"/>
        <v>0</v>
      </c>
    </row>
    <row r="374" spans="1:99" s="2" customFormat="1" ht="15.75">
      <c r="A374" s="42" t="s">
        <v>1080</v>
      </c>
      <c r="B374" s="40" t="s">
        <v>547</v>
      </c>
      <c r="C374" s="59" t="s">
        <v>44</v>
      </c>
      <c r="D374" s="9" t="s">
        <v>8</v>
      </c>
      <c r="E374" s="8" t="str">
        <f t="shared" si="461"/>
        <v/>
      </c>
      <c r="F374" s="9" t="str">
        <f t="shared" si="462"/>
        <v/>
      </c>
      <c r="G374" s="10" t="str">
        <f t="shared" si="463"/>
        <v/>
      </c>
      <c r="H374" s="10">
        <f t="shared" si="464"/>
        <v>87</v>
      </c>
      <c r="I374" s="10">
        <f t="shared" si="465"/>
        <v>36</v>
      </c>
      <c r="J374" s="10">
        <f t="shared" si="466"/>
        <v>55</v>
      </c>
      <c r="K374" s="16">
        <f t="shared" si="467"/>
        <v>27</v>
      </c>
      <c r="L374" s="10">
        <f t="shared" si="468"/>
        <v>35</v>
      </c>
      <c r="M374" s="10">
        <f t="shared" si="469"/>
        <v>42</v>
      </c>
      <c r="N374" s="10">
        <f t="shared" si="470"/>
        <v>283</v>
      </c>
      <c r="O374" s="17" t="str">
        <f t="shared" si="471"/>
        <v/>
      </c>
      <c r="P374" s="18">
        <f>IF($D374="理科",IF(AND($N374&gt;=分数线!$C$2,$H374&gt;=分数线!$D$2),36,IF($H374&gt;=分数线!$D$2,18,0)),IF($D374="文科",IF(AND($N374&gt;=分数线!$C$3,$H374&gt;=分数线!$D$3),36,IF($H374&gt;=分数线!$D$3,18,0))))</f>
        <v>0</v>
      </c>
      <c r="Q374" s="18">
        <f>IF($D374="理科",IF(AND($N374&gt;=分数线!$C$2,I374&gt;=分数线!$E$2),36,IF(I374&gt;=分数线!$E$2,18,0)),IF($D374="文科",IF(AND($N374&gt;=分数线!$C$3,I374&gt;=分数线!$E$3),36,IF(I374&gt;=分数线!$E$3,18,0))))</f>
        <v>0</v>
      </c>
      <c r="R374" s="18">
        <f>IF($D374="理科",IF(AND($N374&gt;=分数线!$C$2,J374&gt;=分数线!$F$2),36,IF(J374&gt;=分数线!$F$2,18,0)),IF($D374="文科",IF(AND($N374&gt;=分数线!$C$3,J374&gt;=分数线!$F$3),36,IF(J374&gt;=分数线!$F$3,18,0))))</f>
        <v>0</v>
      </c>
      <c r="S374" s="18">
        <f>IF($D374="理科",IF(AND($N374&gt;=分数线!$C$2,K374&gt;=分数线!$G$2),36,IF(K374&gt;=分数线!$G$2,18,0)),IF($D374="文科",IF(AND($N374&gt;=分数线!$C$3,K374&gt;=分数线!$G$3),36,IF(K374&gt;=分数线!$G$3,18,0))))</f>
        <v>0</v>
      </c>
      <c r="T374" s="18">
        <f>IF($D374="理科",IF(AND($N374&gt;=分数线!$C$2,L374&gt;=分数线!$H$2),36,IF(L374&gt;=分数线!$H$2,18,0)),IF($D374="文科",IF(AND($N374&gt;=分数线!$C$3,L374&gt;=分数线!$H$3),36,IF(L374&gt;=分数线!$H$3,18,0))))</f>
        <v>0</v>
      </c>
      <c r="U374" s="18">
        <f>IF($D374="理科",IF(AND($N374&gt;=分数线!$C$2,M374&gt;=分数线!$I$2),36,IF(M374&gt;=分数线!$I$2,18,0)),IF($D374="文科",IF(AND($N374&gt;=分数线!$C$3,M374&gt;=分数线!$I$3),36,IF(M374&gt;=分数线!$I$3,18,0))))</f>
        <v>0</v>
      </c>
      <c r="V374" s="18">
        <f t="shared" si="472"/>
        <v>8</v>
      </c>
      <c r="W374" s="18" t="str">
        <f t="shared" si="473"/>
        <v>向美娟</v>
      </c>
      <c r="X374" s="26">
        <f t="shared" si="514"/>
        <v>0</v>
      </c>
      <c r="Y374" s="18" t="str">
        <f t="shared" si="474"/>
        <v>胡付松</v>
      </c>
      <c r="Z374" s="26">
        <f t="shared" si="515"/>
        <v>0</v>
      </c>
      <c r="AA374" s="18" t="str">
        <f t="shared" si="475"/>
        <v>聂艳梅</v>
      </c>
      <c r="AB374" s="26">
        <f t="shared" si="532"/>
        <v>0</v>
      </c>
      <c r="AC374" s="18" t="str">
        <f t="shared" si="476"/>
        <v>王志强</v>
      </c>
      <c r="AD374" s="26">
        <f t="shared" si="533"/>
        <v>0</v>
      </c>
      <c r="AE374" s="18" t="str">
        <f t="shared" si="477"/>
        <v>叶仁群</v>
      </c>
      <c r="AF374" s="26">
        <f t="shared" si="534"/>
        <v>0</v>
      </c>
      <c r="AG374" s="18" t="str">
        <f t="shared" si="478"/>
        <v>田友米</v>
      </c>
      <c r="AH374" s="26">
        <f t="shared" si="535"/>
        <v>0</v>
      </c>
      <c r="AI374" s="18" t="str">
        <f t="shared" si="479"/>
        <v>8</v>
      </c>
      <c r="AJ374" s="18" t="str">
        <f t="shared" si="480"/>
        <v>向美娟</v>
      </c>
      <c r="AK374" s="26">
        <f t="shared" si="516"/>
        <v>0</v>
      </c>
      <c r="AL374" s="18" t="str">
        <f t="shared" si="481"/>
        <v>胡付松</v>
      </c>
      <c r="AM374" s="26">
        <f t="shared" si="517"/>
        <v>0</v>
      </c>
      <c r="AN374" s="18" t="str">
        <f t="shared" si="482"/>
        <v>聂艳梅</v>
      </c>
      <c r="AO374" s="26">
        <f t="shared" si="536"/>
        <v>0</v>
      </c>
      <c r="AP374" s="18" t="str">
        <f t="shared" si="483"/>
        <v>王志强</v>
      </c>
      <c r="AQ374" s="26">
        <f t="shared" si="537"/>
        <v>0</v>
      </c>
      <c r="AR374" s="18" t="str">
        <f t="shared" si="484"/>
        <v>叶仁群</v>
      </c>
      <c r="AS374" s="26">
        <f t="shared" si="538"/>
        <v>0</v>
      </c>
      <c r="AT374" s="18" t="str">
        <f t="shared" si="485"/>
        <v>田友米</v>
      </c>
      <c r="AU374" s="26">
        <f t="shared" si="539"/>
        <v>0</v>
      </c>
      <c r="AV374" s="18" t="str">
        <f t="shared" si="486"/>
        <v>8</v>
      </c>
      <c r="AW374" s="18" t="str">
        <f t="shared" si="487"/>
        <v>向美娟</v>
      </c>
      <c r="AX374" s="26">
        <f t="shared" si="518"/>
        <v>0</v>
      </c>
      <c r="AY374" s="18" t="str">
        <f t="shared" si="488"/>
        <v>胡付松</v>
      </c>
      <c r="AZ374" s="26">
        <f t="shared" si="459"/>
        <v>0</v>
      </c>
      <c r="BA374" s="18" t="str">
        <f t="shared" si="489"/>
        <v>廖云虹</v>
      </c>
      <c r="BB374" s="26">
        <f t="shared" si="540"/>
        <v>0</v>
      </c>
      <c r="BC374" s="18" t="str">
        <f t="shared" si="490"/>
        <v>王玉强</v>
      </c>
      <c r="BD374" s="26">
        <f t="shared" si="541"/>
        <v>0</v>
      </c>
      <c r="BE374" s="18" t="str">
        <f t="shared" si="491"/>
        <v>叶仁群</v>
      </c>
      <c r="BF374" s="26">
        <f t="shared" si="542"/>
        <v>0</v>
      </c>
      <c r="BG374" s="18" t="str">
        <f t="shared" si="492"/>
        <v>田友米</v>
      </c>
      <c r="BH374" s="26">
        <f t="shared" si="543"/>
        <v>0</v>
      </c>
      <c r="BI374" s="18">
        <f t="shared" si="493"/>
        <v>8</v>
      </c>
      <c r="BJ374" s="18" t="str">
        <f t="shared" si="494"/>
        <v>向美娟</v>
      </c>
      <c r="BK374" s="26">
        <f t="shared" si="519"/>
        <v>0</v>
      </c>
      <c r="BL374" s="18" t="str">
        <f t="shared" si="495"/>
        <v>胡付松</v>
      </c>
      <c r="BM374" s="26">
        <f t="shared" si="460"/>
        <v>0</v>
      </c>
      <c r="BN374" s="18" t="str">
        <f t="shared" si="496"/>
        <v>廖云虹</v>
      </c>
      <c r="BO374" s="26">
        <f t="shared" si="544"/>
        <v>0</v>
      </c>
      <c r="BP374" s="18" t="str">
        <f t="shared" si="497"/>
        <v>王玉强</v>
      </c>
      <c r="BQ374" s="26">
        <f t="shared" si="545"/>
        <v>0</v>
      </c>
      <c r="BR374" s="18" t="str">
        <f t="shared" si="498"/>
        <v>叶仁群</v>
      </c>
      <c r="BS374" s="26">
        <f t="shared" si="546"/>
        <v>0</v>
      </c>
      <c r="BT374" s="18" t="str">
        <f t="shared" si="499"/>
        <v>杨建</v>
      </c>
      <c r="BU374" s="26">
        <f t="shared" si="547"/>
        <v>0</v>
      </c>
      <c r="BV374" s="18">
        <f t="shared" si="500"/>
        <v>8</v>
      </c>
      <c r="BW374" s="18" t="str">
        <f t="shared" si="501"/>
        <v>向美娟</v>
      </c>
      <c r="BX374" s="26">
        <f t="shared" si="520"/>
        <v>0</v>
      </c>
      <c r="BY374" s="18" t="str">
        <f t="shared" si="502"/>
        <v>胡付松</v>
      </c>
      <c r="BZ374" s="26">
        <f t="shared" si="521"/>
        <v>0</v>
      </c>
      <c r="CA374" s="18" t="str">
        <f t="shared" si="503"/>
        <v>廖云虹</v>
      </c>
      <c r="CB374" s="26">
        <f t="shared" si="522"/>
        <v>0</v>
      </c>
      <c r="CC374" s="18" t="str">
        <f t="shared" si="504"/>
        <v>兰阿布</v>
      </c>
      <c r="CD374" s="26">
        <f t="shared" si="523"/>
        <v>0</v>
      </c>
      <c r="CE374" s="18" t="str">
        <f t="shared" si="505"/>
        <v>叶仁群</v>
      </c>
      <c r="CF374" s="26">
        <f t="shared" si="524"/>
        <v>0</v>
      </c>
      <c r="CG374" s="18" t="str">
        <f t="shared" si="506"/>
        <v>杨建</v>
      </c>
      <c r="CH374" s="26">
        <f t="shared" si="525"/>
        <v>0</v>
      </c>
      <c r="CI374" s="18">
        <f t="shared" si="507"/>
        <v>8</v>
      </c>
      <c r="CJ374" s="18" t="str">
        <f t="shared" si="508"/>
        <v>向美娟</v>
      </c>
      <c r="CK374" s="26">
        <f t="shared" si="526"/>
        <v>0</v>
      </c>
      <c r="CL374" s="18" t="str">
        <f t="shared" si="509"/>
        <v>胡付松</v>
      </c>
      <c r="CM374" s="26">
        <f t="shared" si="527"/>
        <v>0</v>
      </c>
      <c r="CN374" s="18" t="str">
        <f t="shared" si="510"/>
        <v>廖云虹</v>
      </c>
      <c r="CO374" s="26">
        <f t="shared" si="528"/>
        <v>0</v>
      </c>
      <c r="CP374" s="18" t="str">
        <f t="shared" si="511"/>
        <v>兰阿布</v>
      </c>
      <c r="CQ374" s="26">
        <f t="shared" si="529"/>
        <v>0</v>
      </c>
      <c r="CR374" s="18" t="str">
        <f t="shared" si="512"/>
        <v>叶仁群</v>
      </c>
      <c r="CS374" s="26">
        <f t="shared" si="530"/>
        <v>0</v>
      </c>
      <c r="CT374" s="18" t="str">
        <f t="shared" si="513"/>
        <v>杨建</v>
      </c>
      <c r="CU374" s="26">
        <f t="shared" si="531"/>
        <v>0</v>
      </c>
    </row>
    <row r="375" spans="1:99" s="2" customFormat="1" ht="15.75">
      <c r="A375" s="42" t="s">
        <v>204</v>
      </c>
      <c r="B375" s="40" t="s">
        <v>548</v>
      </c>
      <c r="C375" s="59" t="s">
        <v>44</v>
      </c>
      <c r="D375" s="9" t="s">
        <v>8</v>
      </c>
      <c r="E375" s="8" t="str">
        <f t="shared" si="461"/>
        <v/>
      </c>
      <c r="F375" s="9" t="str">
        <f t="shared" si="462"/>
        <v/>
      </c>
      <c r="G375" s="10" t="str">
        <f t="shared" si="463"/>
        <v/>
      </c>
      <c r="H375" s="10">
        <f t="shared" si="464"/>
        <v>81</v>
      </c>
      <c r="I375" s="10">
        <f t="shared" si="465"/>
        <v>45</v>
      </c>
      <c r="J375" s="10">
        <f t="shared" si="466"/>
        <v>51</v>
      </c>
      <c r="K375" s="16">
        <f t="shared" si="467"/>
        <v>28.5</v>
      </c>
      <c r="L375" s="10">
        <f t="shared" si="468"/>
        <v>35</v>
      </c>
      <c r="M375" s="10">
        <f t="shared" si="469"/>
        <v>42.5</v>
      </c>
      <c r="N375" s="10">
        <f t="shared" si="470"/>
        <v>283</v>
      </c>
      <c r="O375" s="17" t="str">
        <f t="shared" si="471"/>
        <v/>
      </c>
      <c r="P375" s="18">
        <f>IF($D375="理科",IF(AND($N375&gt;=分数线!$C$2,$H375&gt;=分数线!$D$2),36,IF($H375&gt;=分数线!$D$2,18,0)),IF($D375="文科",IF(AND($N375&gt;=分数线!$C$3,$H375&gt;=分数线!$D$3),36,IF($H375&gt;=分数线!$D$3,18,0))))</f>
        <v>0</v>
      </c>
      <c r="Q375" s="18">
        <f>IF($D375="理科",IF(AND($N375&gt;=分数线!$C$2,I375&gt;=分数线!$E$2),36,IF(I375&gt;=分数线!$E$2,18,0)),IF($D375="文科",IF(AND($N375&gt;=分数线!$C$3,I375&gt;=分数线!$E$3),36,IF(I375&gt;=分数线!$E$3,18,0))))</f>
        <v>0</v>
      </c>
      <c r="R375" s="18">
        <f>IF($D375="理科",IF(AND($N375&gt;=分数线!$C$2,J375&gt;=分数线!$F$2),36,IF(J375&gt;=分数线!$F$2,18,0)),IF($D375="文科",IF(AND($N375&gt;=分数线!$C$3,J375&gt;=分数线!$F$3),36,IF(J375&gt;=分数线!$F$3,18,0))))</f>
        <v>0</v>
      </c>
      <c r="S375" s="18">
        <f>IF($D375="理科",IF(AND($N375&gt;=分数线!$C$2,K375&gt;=分数线!$G$2),36,IF(K375&gt;=分数线!$G$2,18,0)),IF($D375="文科",IF(AND($N375&gt;=分数线!$C$3,K375&gt;=分数线!$G$3),36,IF(K375&gt;=分数线!$G$3,18,0))))</f>
        <v>0</v>
      </c>
      <c r="T375" s="18">
        <f>IF($D375="理科",IF(AND($N375&gt;=分数线!$C$2,L375&gt;=分数线!$H$2),36,IF(L375&gt;=分数线!$H$2,18,0)),IF($D375="文科",IF(AND($N375&gt;=分数线!$C$3,L375&gt;=分数线!$H$3),36,IF(L375&gt;=分数线!$H$3,18,0))))</f>
        <v>0</v>
      </c>
      <c r="U375" s="18">
        <f>IF($D375="理科",IF(AND($N375&gt;=分数线!$C$2,M375&gt;=分数线!$I$2),36,IF(M375&gt;=分数线!$I$2,18,0)),IF($D375="文科",IF(AND($N375&gt;=分数线!$C$3,M375&gt;=分数线!$I$3),36,IF(M375&gt;=分数线!$I$3,18,0))))</f>
        <v>0</v>
      </c>
      <c r="V375" s="18">
        <f t="shared" si="472"/>
        <v>4</v>
      </c>
      <c r="W375" s="18" t="str">
        <f t="shared" si="473"/>
        <v>朱霞</v>
      </c>
      <c r="X375" s="26">
        <f t="shared" si="514"/>
        <v>0</v>
      </c>
      <c r="Y375" s="18" t="str">
        <f t="shared" si="474"/>
        <v>李乔军</v>
      </c>
      <c r="Z375" s="26">
        <f t="shared" si="515"/>
        <v>0</v>
      </c>
      <c r="AA375" s="18" t="str">
        <f t="shared" si="475"/>
        <v>向翠琳</v>
      </c>
      <c r="AB375" s="26">
        <f t="shared" si="532"/>
        <v>0</v>
      </c>
      <c r="AC375" s="18" t="str">
        <f t="shared" si="476"/>
        <v>王志强</v>
      </c>
      <c r="AD375" s="26">
        <f t="shared" si="533"/>
        <v>0</v>
      </c>
      <c r="AE375" s="18" t="str">
        <f t="shared" si="477"/>
        <v>叶仁群</v>
      </c>
      <c r="AF375" s="26">
        <f t="shared" si="534"/>
        <v>0</v>
      </c>
      <c r="AG375" s="18" t="str">
        <f t="shared" si="478"/>
        <v>田友米</v>
      </c>
      <c r="AH375" s="26">
        <f t="shared" si="535"/>
        <v>0</v>
      </c>
      <c r="AI375" s="18" t="str">
        <f t="shared" si="479"/>
        <v>8</v>
      </c>
      <c r="AJ375" s="18" t="str">
        <f t="shared" si="480"/>
        <v>向美娟</v>
      </c>
      <c r="AK375" s="26">
        <f t="shared" si="516"/>
        <v>0</v>
      </c>
      <c r="AL375" s="18" t="str">
        <f t="shared" si="481"/>
        <v>胡付松</v>
      </c>
      <c r="AM375" s="26">
        <f t="shared" si="517"/>
        <v>0</v>
      </c>
      <c r="AN375" s="18" t="str">
        <f t="shared" si="482"/>
        <v>聂艳梅</v>
      </c>
      <c r="AO375" s="26">
        <f t="shared" si="536"/>
        <v>0</v>
      </c>
      <c r="AP375" s="18" t="str">
        <f t="shared" si="483"/>
        <v>王志强</v>
      </c>
      <c r="AQ375" s="26">
        <f t="shared" si="537"/>
        <v>0</v>
      </c>
      <c r="AR375" s="18" t="str">
        <f t="shared" si="484"/>
        <v>叶仁群</v>
      </c>
      <c r="AS375" s="26">
        <f t="shared" si="538"/>
        <v>0</v>
      </c>
      <c r="AT375" s="18" t="str">
        <f t="shared" si="485"/>
        <v>田友米</v>
      </c>
      <c r="AU375" s="26">
        <f t="shared" si="539"/>
        <v>0</v>
      </c>
      <c r="AV375" s="18" t="str">
        <f t="shared" si="486"/>
        <v>8</v>
      </c>
      <c r="AW375" s="18" t="str">
        <f t="shared" si="487"/>
        <v>向美娟</v>
      </c>
      <c r="AX375" s="26">
        <f t="shared" si="518"/>
        <v>0</v>
      </c>
      <c r="AY375" s="18" t="str">
        <f t="shared" si="488"/>
        <v>胡付松</v>
      </c>
      <c r="AZ375" s="26">
        <f t="shared" si="459"/>
        <v>0</v>
      </c>
      <c r="BA375" s="18" t="str">
        <f t="shared" si="489"/>
        <v>廖云虹</v>
      </c>
      <c r="BB375" s="26">
        <f t="shared" si="540"/>
        <v>0</v>
      </c>
      <c r="BC375" s="18" t="str">
        <f t="shared" si="490"/>
        <v>王玉强</v>
      </c>
      <c r="BD375" s="26">
        <f t="shared" si="541"/>
        <v>0</v>
      </c>
      <c r="BE375" s="18" t="str">
        <f t="shared" si="491"/>
        <v>叶仁群</v>
      </c>
      <c r="BF375" s="26">
        <f t="shared" si="542"/>
        <v>0</v>
      </c>
      <c r="BG375" s="18" t="str">
        <f t="shared" si="492"/>
        <v>田友米</v>
      </c>
      <c r="BH375" s="26">
        <f t="shared" si="543"/>
        <v>0</v>
      </c>
      <c r="BI375" s="18">
        <f t="shared" si="493"/>
        <v>8</v>
      </c>
      <c r="BJ375" s="18" t="str">
        <f t="shared" si="494"/>
        <v>向美娟</v>
      </c>
      <c r="BK375" s="26">
        <f t="shared" si="519"/>
        <v>0</v>
      </c>
      <c r="BL375" s="18" t="str">
        <f t="shared" si="495"/>
        <v>胡付松</v>
      </c>
      <c r="BM375" s="26">
        <f t="shared" si="460"/>
        <v>0</v>
      </c>
      <c r="BN375" s="18" t="str">
        <f t="shared" si="496"/>
        <v>廖云虹</v>
      </c>
      <c r="BO375" s="26">
        <f t="shared" si="544"/>
        <v>0</v>
      </c>
      <c r="BP375" s="18" t="str">
        <f t="shared" si="497"/>
        <v>王玉强</v>
      </c>
      <c r="BQ375" s="26">
        <f t="shared" si="545"/>
        <v>0</v>
      </c>
      <c r="BR375" s="18" t="str">
        <f t="shared" si="498"/>
        <v>叶仁群</v>
      </c>
      <c r="BS375" s="26">
        <f t="shared" si="546"/>
        <v>0</v>
      </c>
      <c r="BT375" s="18" t="str">
        <f t="shared" si="499"/>
        <v>杨建</v>
      </c>
      <c r="BU375" s="26">
        <f t="shared" si="547"/>
        <v>0</v>
      </c>
      <c r="BV375" s="18">
        <f t="shared" si="500"/>
        <v>8</v>
      </c>
      <c r="BW375" s="18" t="str">
        <f t="shared" si="501"/>
        <v>向美娟</v>
      </c>
      <c r="BX375" s="26">
        <f t="shared" si="520"/>
        <v>0</v>
      </c>
      <c r="BY375" s="18" t="str">
        <f t="shared" si="502"/>
        <v>胡付松</v>
      </c>
      <c r="BZ375" s="26">
        <f t="shared" si="521"/>
        <v>0</v>
      </c>
      <c r="CA375" s="18" t="str">
        <f t="shared" si="503"/>
        <v>廖云虹</v>
      </c>
      <c r="CB375" s="26">
        <f t="shared" si="522"/>
        <v>0</v>
      </c>
      <c r="CC375" s="18" t="str">
        <f t="shared" si="504"/>
        <v>兰阿布</v>
      </c>
      <c r="CD375" s="26">
        <f t="shared" si="523"/>
        <v>0</v>
      </c>
      <c r="CE375" s="18" t="str">
        <f t="shared" si="505"/>
        <v>叶仁群</v>
      </c>
      <c r="CF375" s="26">
        <f t="shared" si="524"/>
        <v>0</v>
      </c>
      <c r="CG375" s="18" t="str">
        <f t="shared" si="506"/>
        <v>杨建</v>
      </c>
      <c r="CH375" s="26">
        <f t="shared" si="525"/>
        <v>0</v>
      </c>
      <c r="CI375" s="18">
        <f t="shared" si="507"/>
        <v>8</v>
      </c>
      <c r="CJ375" s="18" t="str">
        <f t="shared" si="508"/>
        <v>向美娟</v>
      </c>
      <c r="CK375" s="26">
        <f t="shared" si="526"/>
        <v>0</v>
      </c>
      <c r="CL375" s="18" t="str">
        <f t="shared" si="509"/>
        <v>胡付松</v>
      </c>
      <c r="CM375" s="26">
        <f t="shared" si="527"/>
        <v>0</v>
      </c>
      <c r="CN375" s="18" t="str">
        <f t="shared" si="510"/>
        <v>廖云虹</v>
      </c>
      <c r="CO375" s="26">
        <f t="shared" si="528"/>
        <v>0</v>
      </c>
      <c r="CP375" s="18" t="str">
        <f t="shared" si="511"/>
        <v>兰阿布</v>
      </c>
      <c r="CQ375" s="26">
        <f t="shared" si="529"/>
        <v>0</v>
      </c>
      <c r="CR375" s="18" t="str">
        <f t="shared" si="512"/>
        <v>叶仁群</v>
      </c>
      <c r="CS375" s="26">
        <f t="shared" si="530"/>
        <v>0</v>
      </c>
      <c r="CT375" s="18" t="str">
        <f t="shared" si="513"/>
        <v>杨建</v>
      </c>
      <c r="CU375" s="26">
        <f t="shared" si="531"/>
        <v>0</v>
      </c>
    </row>
    <row r="376" spans="1:99" s="2" customFormat="1" ht="15.75">
      <c r="A376" s="42" t="s">
        <v>1081</v>
      </c>
      <c r="B376" s="40" t="s">
        <v>549</v>
      </c>
      <c r="C376" s="59" t="s">
        <v>44</v>
      </c>
      <c r="D376" s="9" t="s">
        <v>8</v>
      </c>
      <c r="E376" s="8" t="str">
        <f t="shared" si="461"/>
        <v/>
      </c>
      <c r="F376" s="9">
        <f t="shared" si="462"/>
        <v>0.2</v>
      </c>
      <c r="G376" s="10" t="str">
        <f t="shared" si="463"/>
        <v/>
      </c>
      <c r="H376" s="10">
        <f t="shared" si="464"/>
        <v>85</v>
      </c>
      <c r="I376" s="10">
        <f t="shared" si="465"/>
        <v>38</v>
      </c>
      <c r="J376" s="10">
        <f t="shared" si="466"/>
        <v>45</v>
      </c>
      <c r="K376" s="16">
        <f t="shared" si="467"/>
        <v>27</v>
      </c>
      <c r="L376" s="10">
        <f t="shared" si="468"/>
        <v>47.5</v>
      </c>
      <c r="M376" s="10">
        <f t="shared" si="469"/>
        <v>37</v>
      </c>
      <c r="N376" s="10">
        <f t="shared" si="470"/>
        <v>280</v>
      </c>
      <c r="O376" s="17" t="str">
        <f t="shared" si="471"/>
        <v/>
      </c>
      <c r="P376" s="18">
        <f>IF($D376="理科",IF(AND($N376&gt;=分数线!$C$2,$H376&gt;=分数线!$D$2),36,IF($H376&gt;=分数线!$D$2,18,0)),IF($D376="文科",IF(AND($N376&gt;=分数线!$C$3,$H376&gt;=分数线!$D$3),36,IF($H376&gt;=分数线!$D$3,18,0))))</f>
        <v>0</v>
      </c>
      <c r="Q376" s="18">
        <f>IF($D376="理科",IF(AND($N376&gt;=分数线!$C$2,I376&gt;=分数线!$E$2),36,IF(I376&gt;=分数线!$E$2,18,0)),IF($D376="文科",IF(AND($N376&gt;=分数线!$C$3,I376&gt;=分数线!$E$3),36,IF(I376&gt;=分数线!$E$3,18,0))))</f>
        <v>0</v>
      </c>
      <c r="R376" s="18">
        <f>IF($D376="理科",IF(AND($N376&gt;=分数线!$C$2,J376&gt;=分数线!$F$2),36,IF(J376&gt;=分数线!$F$2,18,0)),IF($D376="文科",IF(AND($N376&gt;=分数线!$C$3,J376&gt;=分数线!$F$3),36,IF(J376&gt;=分数线!$F$3,18,0))))</f>
        <v>0</v>
      </c>
      <c r="S376" s="18">
        <f>IF($D376="理科",IF(AND($N376&gt;=分数线!$C$2,K376&gt;=分数线!$G$2),36,IF(K376&gt;=分数线!$G$2,18,0)),IF($D376="文科",IF(AND($N376&gt;=分数线!$C$3,K376&gt;=分数线!$G$3),36,IF(K376&gt;=分数线!$G$3,18,0))))</f>
        <v>0</v>
      </c>
      <c r="T376" s="18">
        <f>IF($D376="理科",IF(AND($N376&gt;=分数线!$C$2,L376&gt;=分数线!$H$2),36,IF(L376&gt;=分数线!$H$2,18,0)),IF($D376="文科",IF(AND($N376&gt;=分数线!$C$3,L376&gt;=分数线!$H$3),36,IF(L376&gt;=分数线!$H$3,18,0))))</f>
        <v>0</v>
      </c>
      <c r="U376" s="18">
        <f>IF($D376="理科",IF(AND($N376&gt;=分数线!$C$2,M376&gt;=分数线!$I$2),36,IF(M376&gt;=分数线!$I$2,18,0)),IF($D376="文科",IF(AND($N376&gt;=分数线!$C$3,M376&gt;=分数线!$I$3),36,IF(M376&gt;=分数线!$I$3,18,0))))</f>
        <v>0</v>
      </c>
      <c r="V376" s="18">
        <f t="shared" si="472"/>
        <v>4</v>
      </c>
      <c r="W376" s="18" t="str">
        <f t="shared" si="473"/>
        <v>朱霞</v>
      </c>
      <c r="X376" s="26">
        <f t="shared" si="514"/>
        <v>0</v>
      </c>
      <c r="Y376" s="18" t="str">
        <f t="shared" si="474"/>
        <v>李乔军</v>
      </c>
      <c r="Z376" s="26">
        <f t="shared" si="515"/>
        <v>0</v>
      </c>
      <c r="AA376" s="18" t="str">
        <f t="shared" si="475"/>
        <v>向翠琳</v>
      </c>
      <c r="AB376" s="26">
        <f t="shared" si="532"/>
        <v>0</v>
      </c>
      <c r="AC376" s="18" t="str">
        <f t="shared" si="476"/>
        <v>兰阿布</v>
      </c>
      <c r="AD376" s="26">
        <f t="shared" si="533"/>
        <v>0</v>
      </c>
      <c r="AE376" s="18" t="str">
        <f t="shared" si="477"/>
        <v>陈文惠</v>
      </c>
      <c r="AF376" s="26">
        <f t="shared" si="534"/>
        <v>0</v>
      </c>
      <c r="AG376" s="18" t="str">
        <f t="shared" si="478"/>
        <v>卢祥</v>
      </c>
      <c r="AH376" s="26">
        <f t="shared" si="535"/>
        <v>0</v>
      </c>
      <c r="AI376" s="18" t="str">
        <f t="shared" si="479"/>
        <v>6</v>
      </c>
      <c r="AJ376" s="18" t="str">
        <f t="shared" si="480"/>
        <v>阙丽萍</v>
      </c>
      <c r="AK376" s="26">
        <f t="shared" si="516"/>
        <v>0</v>
      </c>
      <c r="AL376" s="18" t="str">
        <f t="shared" si="481"/>
        <v>李希</v>
      </c>
      <c r="AM376" s="26">
        <f t="shared" si="517"/>
        <v>0</v>
      </c>
      <c r="AN376" s="18" t="str">
        <f t="shared" si="482"/>
        <v>达娃央初</v>
      </c>
      <c r="AO376" s="26">
        <f t="shared" si="536"/>
        <v>0</v>
      </c>
      <c r="AP376" s="18" t="str">
        <f t="shared" si="483"/>
        <v>兰阿布</v>
      </c>
      <c r="AQ376" s="26">
        <f t="shared" si="537"/>
        <v>0</v>
      </c>
      <c r="AR376" s="18" t="str">
        <f t="shared" si="484"/>
        <v>陈文惠</v>
      </c>
      <c r="AS376" s="26">
        <f t="shared" si="538"/>
        <v>0</v>
      </c>
      <c r="AT376" s="18" t="str">
        <f t="shared" si="485"/>
        <v>卢祥</v>
      </c>
      <c r="AU376" s="26">
        <f t="shared" si="539"/>
        <v>0</v>
      </c>
      <c r="AV376" s="18" t="str">
        <f t="shared" si="486"/>
        <v>6</v>
      </c>
      <c r="AW376" s="18" t="str">
        <f t="shared" si="487"/>
        <v>阙丽萍</v>
      </c>
      <c r="AX376" s="26">
        <f t="shared" si="518"/>
        <v>0</v>
      </c>
      <c r="AY376" s="18" t="str">
        <f t="shared" si="488"/>
        <v>李希</v>
      </c>
      <c r="AZ376" s="26">
        <f t="shared" si="459"/>
        <v>0</v>
      </c>
      <c r="BA376" s="18" t="str">
        <f t="shared" si="489"/>
        <v>谢斌</v>
      </c>
      <c r="BB376" s="26">
        <f t="shared" si="540"/>
        <v>0</v>
      </c>
      <c r="BC376" s="18" t="str">
        <f t="shared" si="490"/>
        <v>高贵勇</v>
      </c>
      <c r="BD376" s="26">
        <f t="shared" si="541"/>
        <v>0</v>
      </c>
      <c r="BE376" s="18" t="str">
        <f t="shared" si="491"/>
        <v>陈文惠</v>
      </c>
      <c r="BF376" s="26">
        <f t="shared" si="542"/>
        <v>0</v>
      </c>
      <c r="BG376" s="18" t="str">
        <f t="shared" si="492"/>
        <v>卢祥</v>
      </c>
      <c r="BH376" s="26">
        <f t="shared" si="543"/>
        <v>0</v>
      </c>
      <c r="BI376" s="18">
        <f t="shared" si="493"/>
        <v>6</v>
      </c>
      <c r="BJ376" s="18" t="str">
        <f t="shared" si="494"/>
        <v>阙丽萍</v>
      </c>
      <c r="BK376" s="26">
        <f t="shared" si="519"/>
        <v>0</v>
      </c>
      <c r="BL376" s="18" t="str">
        <f t="shared" si="495"/>
        <v>李希</v>
      </c>
      <c r="BM376" s="26">
        <f t="shared" si="460"/>
        <v>0</v>
      </c>
      <c r="BN376" s="18" t="str">
        <f t="shared" si="496"/>
        <v>达娃央初</v>
      </c>
      <c r="BO376" s="26">
        <f t="shared" si="544"/>
        <v>0</v>
      </c>
      <c r="BP376" s="18" t="str">
        <f t="shared" si="497"/>
        <v>高贵勇</v>
      </c>
      <c r="BQ376" s="26">
        <f t="shared" si="545"/>
        <v>0</v>
      </c>
      <c r="BR376" s="18" t="str">
        <f t="shared" si="498"/>
        <v>陈文惠</v>
      </c>
      <c r="BS376" s="26">
        <f t="shared" si="546"/>
        <v>0</v>
      </c>
      <c r="BT376" s="18" t="str">
        <f t="shared" si="499"/>
        <v>卢祥</v>
      </c>
      <c r="BU376" s="26">
        <f t="shared" si="547"/>
        <v>0</v>
      </c>
      <c r="BV376" s="18">
        <f t="shared" si="500"/>
        <v>6</v>
      </c>
      <c r="BW376" s="18" t="str">
        <f t="shared" si="501"/>
        <v>阙丽萍</v>
      </c>
      <c r="BX376" s="26">
        <f t="shared" si="520"/>
        <v>0</v>
      </c>
      <c r="BY376" s="18" t="str">
        <f t="shared" si="502"/>
        <v>李希</v>
      </c>
      <c r="BZ376" s="26">
        <f t="shared" si="521"/>
        <v>0</v>
      </c>
      <c r="CA376" s="18" t="str">
        <f t="shared" si="503"/>
        <v>兰卡布尺</v>
      </c>
      <c r="CB376" s="26">
        <f t="shared" si="522"/>
        <v>0</v>
      </c>
      <c r="CC376" s="18" t="str">
        <f t="shared" si="504"/>
        <v>高贵勇</v>
      </c>
      <c r="CD376" s="26">
        <f t="shared" si="523"/>
        <v>0</v>
      </c>
      <c r="CE376" s="18" t="str">
        <f t="shared" si="505"/>
        <v>陈文惠</v>
      </c>
      <c r="CF376" s="26">
        <f t="shared" si="524"/>
        <v>0</v>
      </c>
      <c r="CG376" s="18" t="str">
        <f t="shared" si="506"/>
        <v>杨建</v>
      </c>
      <c r="CH376" s="26">
        <f t="shared" si="525"/>
        <v>0</v>
      </c>
      <c r="CI376" s="18">
        <f t="shared" si="507"/>
        <v>6</v>
      </c>
      <c r="CJ376" s="18" t="str">
        <f t="shared" si="508"/>
        <v>阙丽萍</v>
      </c>
      <c r="CK376" s="26">
        <f t="shared" si="526"/>
        <v>0</v>
      </c>
      <c r="CL376" s="18" t="str">
        <f t="shared" si="509"/>
        <v>李希</v>
      </c>
      <c r="CM376" s="26">
        <f t="shared" si="527"/>
        <v>0</v>
      </c>
      <c r="CN376" s="18" t="str">
        <f t="shared" si="510"/>
        <v>兰卡布尺</v>
      </c>
      <c r="CO376" s="26">
        <f t="shared" si="528"/>
        <v>0</v>
      </c>
      <c r="CP376" s="18" t="str">
        <f t="shared" si="511"/>
        <v>高贵勇</v>
      </c>
      <c r="CQ376" s="26">
        <f t="shared" si="529"/>
        <v>0</v>
      </c>
      <c r="CR376" s="18" t="str">
        <f t="shared" si="512"/>
        <v>杨建</v>
      </c>
      <c r="CS376" s="26">
        <f t="shared" si="530"/>
        <v>0</v>
      </c>
      <c r="CT376" s="18" t="str">
        <f t="shared" si="513"/>
        <v>杨建</v>
      </c>
      <c r="CU376" s="26">
        <f t="shared" si="531"/>
        <v>0</v>
      </c>
    </row>
    <row r="377" spans="1:99" s="2" customFormat="1" ht="15.75">
      <c r="A377" s="42" t="s">
        <v>1082</v>
      </c>
      <c r="B377" s="40" t="s">
        <v>550</v>
      </c>
      <c r="C377" s="59" t="s">
        <v>44</v>
      </c>
      <c r="D377" s="9" t="s">
        <v>8</v>
      </c>
      <c r="E377" s="8" t="str">
        <f t="shared" si="461"/>
        <v/>
      </c>
      <c r="F377" s="9" t="str">
        <f t="shared" si="462"/>
        <v/>
      </c>
      <c r="G377" s="10" t="str">
        <f t="shared" si="463"/>
        <v/>
      </c>
      <c r="H377" s="10">
        <f t="shared" si="464"/>
        <v>92</v>
      </c>
      <c r="I377" s="10">
        <f t="shared" si="465"/>
        <v>47</v>
      </c>
      <c r="J377" s="10">
        <f t="shared" si="466"/>
        <v>24</v>
      </c>
      <c r="K377" s="16">
        <f t="shared" si="467"/>
        <v>17</v>
      </c>
      <c r="L377" s="10">
        <f t="shared" si="468"/>
        <v>46</v>
      </c>
      <c r="M377" s="10">
        <f t="shared" si="469"/>
        <v>51</v>
      </c>
      <c r="N377" s="10">
        <f t="shared" si="470"/>
        <v>277</v>
      </c>
      <c r="O377" s="17" t="str">
        <f t="shared" si="471"/>
        <v/>
      </c>
      <c r="P377" s="18">
        <f>IF($D377="理科",IF(AND($N377&gt;=分数线!$C$2,$H377&gt;=分数线!$D$2),36,IF($H377&gt;=分数线!$D$2,18,0)),IF($D377="文科",IF(AND($N377&gt;=分数线!$C$3,$H377&gt;=分数线!$D$3),36,IF($H377&gt;=分数线!$D$3,18,0))))</f>
        <v>0</v>
      </c>
      <c r="Q377" s="18">
        <f>IF($D377="理科",IF(AND($N377&gt;=分数线!$C$2,I377&gt;=分数线!$E$2),36,IF(I377&gt;=分数线!$E$2,18,0)),IF($D377="文科",IF(AND($N377&gt;=分数线!$C$3,I377&gt;=分数线!$E$3),36,IF(I377&gt;=分数线!$E$3,18,0))))</f>
        <v>0</v>
      </c>
      <c r="R377" s="18">
        <f>IF($D377="理科",IF(AND($N377&gt;=分数线!$C$2,J377&gt;=分数线!$F$2),36,IF(J377&gt;=分数线!$F$2,18,0)),IF($D377="文科",IF(AND($N377&gt;=分数线!$C$3,J377&gt;=分数线!$F$3),36,IF(J377&gt;=分数线!$F$3,18,0))))</f>
        <v>0</v>
      </c>
      <c r="S377" s="18">
        <f>IF($D377="理科",IF(AND($N377&gt;=分数线!$C$2,K377&gt;=分数线!$G$2),36,IF(K377&gt;=分数线!$G$2,18,0)),IF($D377="文科",IF(AND($N377&gt;=分数线!$C$3,K377&gt;=分数线!$G$3),36,IF(K377&gt;=分数线!$G$3,18,0))))</f>
        <v>0</v>
      </c>
      <c r="T377" s="18">
        <f>IF($D377="理科",IF(AND($N377&gt;=分数线!$C$2,L377&gt;=分数线!$H$2),36,IF(L377&gt;=分数线!$H$2,18,0)),IF($D377="文科",IF(AND($N377&gt;=分数线!$C$3,L377&gt;=分数线!$H$3),36,IF(L377&gt;=分数线!$H$3,18,0))))</f>
        <v>0</v>
      </c>
      <c r="U377" s="18">
        <f>IF($D377="理科",IF(AND($N377&gt;=分数线!$C$2,M377&gt;=分数线!$I$2),36,IF(M377&gt;=分数线!$I$2,18,0)),IF($D377="文科",IF(AND($N377&gt;=分数线!$C$3,M377&gt;=分数线!$I$3),36,IF(M377&gt;=分数线!$I$3,18,0))))</f>
        <v>0</v>
      </c>
      <c r="V377" s="18">
        <f t="shared" si="472"/>
        <v>9</v>
      </c>
      <c r="W377" s="18" t="str">
        <f t="shared" si="473"/>
        <v>张玉婷</v>
      </c>
      <c r="X377" s="26">
        <f t="shared" si="514"/>
        <v>0</v>
      </c>
      <c r="Y377" s="18" t="str">
        <f t="shared" si="474"/>
        <v>周军</v>
      </c>
      <c r="Z377" s="26">
        <f t="shared" si="515"/>
        <v>0</v>
      </c>
      <c r="AA377" s="18" t="str">
        <f t="shared" si="475"/>
        <v>程长寿</v>
      </c>
      <c r="AB377" s="26">
        <f t="shared" si="532"/>
        <v>0</v>
      </c>
      <c r="AC377" s="18" t="str">
        <f t="shared" si="476"/>
        <v>王志强</v>
      </c>
      <c r="AD377" s="26">
        <f t="shared" si="533"/>
        <v>0</v>
      </c>
      <c r="AE377" s="18" t="str">
        <f t="shared" si="477"/>
        <v>郑富全</v>
      </c>
      <c r="AF377" s="26">
        <f t="shared" si="534"/>
        <v>0</v>
      </c>
      <c r="AG377" s="18" t="str">
        <f t="shared" si="478"/>
        <v>卢祥</v>
      </c>
      <c r="AH377" s="26">
        <f t="shared" si="535"/>
        <v>0</v>
      </c>
      <c r="AI377" s="18" t="str">
        <f t="shared" si="479"/>
        <v>9</v>
      </c>
      <c r="AJ377" s="18" t="str">
        <f t="shared" si="480"/>
        <v>张玉婷</v>
      </c>
      <c r="AK377" s="26">
        <f t="shared" si="516"/>
        <v>0</v>
      </c>
      <c r="AL377" s="18" t="str">
        <f t="shared" si="481"/>
        <v>周军</v>
      </c>
      <c r="AM377" s="26">
        <f t="shared" si="517"/>
        <v>0</v>
      </c>
      <c r="AN377" s="18" t="str">
        <f t="shared" si="482"/>
        <v>程长寿</v>
      </c>
      <c r="AO377" s="26">
        <f t="shared" si="536"/>
        <v>0</v>
      </c>
      <c r="AP377" s="18" t="str">
        <f t="shared" si="483"/>
        <v>王志强</v>
      </c>
      <c r="AQ377" s="26">
        <f t="shared" si="537"/>
        <v>0</v>
      </c>
      <c r="AR377" s="18" t="str">
        <f t="shared" si="484"/>
        <v>郑富全</v>
      </c>
      <c r="AS377" s="26">
        <f t="shared" si="538"/>
        <v>0</v>
      </c>
      <c r="AT377" s="18" t="str">
        <f t="shared" si="485"/>
        <v>卢祥</v>
      </c>
      <c r="AU377" s="26">
        <f t="shared" si="539"/>
        <v>0</v>
      </c>
      <c r="AV377" s="18" t="str">
        <f t="shared" si="486"/>
        <v>9</v>
      </c>
      <c r="AW377" s="18" t="str">
        <f t="shared" si="487"/>
        <v>张玉婷</v>
      </c>
      <c r="AX377" s="26">
        <f t="shared" si="518"/>
        <v>0</v>
      </c>
      <c r="AY377" s="18" t="str">
        <f t="shared" si="488"/>
        <v>周军</v>
      </c>
      <c r="AZ377" s="26">
        <f t="shared" si="459"/>
        <v>0</v>
      </c>
      <c r="BA377" s="18" t="str">
        <f t="shared" si="489"/>
        <v>廖云虹</v>
      </c>
      <c r="BB377" s="26">
        <f t="shared" si="540"/>
        <v>0</v>
      </c>
      <c r="BC377" s="18" t="str">
        <f t="shared" si="490"/>
        <v>郑永朝</v>
      </c>
      <c r="BD377" s="26">
        <f t="shared" si="541"/>
        <v>0</v>
      </c>
      <c r="BE377" s="18" t="str">
        <f t="shared" si="491"/>
        <v>郑富全</v>
      </c>
      <c r="BF377" s="26">
        <f t="shared" si="542"/>
        <v>0</v>
      </c>
      <c r="BG377" s="18" t="str">
        <f t="shared" si="492"/>
        <v>卢祥</v>
      </c>
      <c r="BH377" s="26">
        <f t="shared" si="543"/>
        <v>0</v>
      </c>
      <c r="BI377" s="18">
        <f t="shared" si="493"/>
        <v>9</v>
      </c>
      <c r="BJ377" s="18" t="str">
        <f t="shared" si="494"/>
        <v>张玉婷</v>
      </c>
      <c r="BK377" s="26">
        <f t="shared" si="519"/>
        <v>0</v>
      </c>
      <c r="BL377" s="18" t="str">
        <f t="shared" si="495"/>
        <v>黄金华</v>
      </c>
      <c r="BM377" s="26">
        <f t="shared" si="460"/>
        <v>0</v>
      </c>
      <c r="BN377" s="18" t="str">
        <f t="shared" si="496"/>
        <v>廖云虹</v>
      </c>
      <c r="BO377" s="26">
        <f t="shared" si="544"/>
        <v>0</v>
      </c>
      <c r="BP377" s="18" t="str">
        <f t="shared" si="497"/>
        <v>王玉强</v>
      </c>
      <c r="BQ377" s="26">
        <f t="shared" si="545"/>
        <v>0</v>
      </c>
      <c r="BR377" s="18" t="str">
        <f t="shared" si="498"/>
        <v>郑富全</v>
      </c>
      <c r="BS377" s="26">
        <f t="shared" si="546"/>
        <v>0</v>
      </c>
      <c r="BT377" s="18" t="str">
        <f t="shared" si="499"/>
        <v>卢祥</v>
      </c>
      <c r="BU377" s="26">
        <f t="shared" si="547"/>
        <v>0</v>
      </c>
      <c r="BV377" s="18">
        <f t="shared" si="500"/>
        <v>9</v>
      </c>
      <c r="BW377" s="18" t="str">
        <f t="shared" si="501"/>
        <v>张玉婷</v>
      </c>
      <c r="BX377" s="26">
        <f t="shared" si="520"/>
        <v>0</v>
      </c>
      <c r="BY377" s="18" t="str">
        <f t="shared" si="502"/>
        <v>黄金华</v>
      </c>
      <c r="BZ377" s="26">
        <f t="shared" si="521"/>
        <v>0</v>
      </c>
      <c r="CA377" s="18" t="str">
        <f t="shared" si="503"/>
        <v>廖云虹</v>
      </c>
      <c r="CB377" s="26">
        <f t="shared" si="522"/>
        <v>0</v>
      </c>
      <c r="CC377" s="18" t="str">
        <f t="shared" si="504"/>
        <v>高贵勇</v>
      </c>
      <c r="CD377" s="26">
        <f t="shared" si="523"/>
        <v>0</v>
      </c>
      <c r="CE377" s="18" t="str">
        <f t="shared" si="505"/>
        <v>刘厚江</v>
      </c>
      <c r="CF377" s="26">
        <f t="shared" si="524"/>
        <v>0</v>
      </c>
      <c r="CG377" s="18" t="str">
        <f t="shared" si="506"/>
        <v>卢祥</v>
      </c>
      <c r="CH377" s="26">
        <f t="shared" si="525"/>
        <v>0</v>
      </c>
      <c r="CI377" s="18">
        <f t="shared" si="507"/>
        <v>9</v>
      </c>
      <c r="CJ377" s="18" t="str">
        <f t="shared" si="508"/>
        <v>张玉婷</v>
      </c>
      <c r="CK377" s="26">
        <f t="shared" si="526"/>
        <v>0</v>
      </c>
      <c r="CL377" s="18" t="str">
        <f t="shared" si="509"/>
        <v>黄金华</v>
      </c>
      <c r="CM377" s="26">
        <f t="shared" si="527"/>
        <v>0</v>
      </c>
      <c r="CN377" s="18" t="str">
        <f t="shared" si="510"/>
        <v>廖云虹</v>
      </c>
      <c r="CO377" s="26">
        <f t="shared" si="528"/>
        <v>0</v>
      </c>
      <c r="CP377" s="18" t="str">
        <f t="shared" si="511"/>
        <v>高贵勇</v>
      </c>
      <c r="CQ377" s="26">
        <f t="shared" si="529"/>
        <v>0</v>
      </c>
      <c r="CR377" s="18" t="str">
        <f t="shared" si="512"/>
        <v>刘厚江</v>
      </c>
      <c r="CS377" s="26">
        <f t="shared" si="530"/>
        <v>0</v>
      </c>
      <c r="CT377" s="18" t="str">
        <f t="shared" si="513"/>
        <v>卢祥</v>
      </c>
      <c r="CU377" s="26">
        <f t="shared" si="531"/>
        <v>0</v>
      </c>
    </row>
    <row r="378" spans="1:99" s="2" customFormat="1" ht="15.75">
      <c r="A378" s="42" t="s">
        <v>1083</v>
      </c>
      <c r="B378" s="40" t="s">
        <v>551</v>
      </c>
      <c r="C378" s="59" t="s">
        <v>44</v>
      </c>
      <c r="D378" s="9" t="s">
        <v>8</v>
      </c>
      <c r="E378" s="8" t="str">
        <f t="shared" si="461"/>
        <v/>
      </c>
      <c r="F378" s="9" t="str">
        <f t="shared" si="462"/>
        <v/>
      </c>
      <c r="G378" s="10" t="str">
        <f t="shared" si="463"/>
        <v/>
      </c>
      <c r="H378" s="10">
        <f t="shared" si="464"/>
        <v>99</v>
      </c>
      <c r="I378" s="10">
        <f t="shared" si="465"/>
        <v>30</v>
      </c>
      <c r="J378" s="10">
        <f t="shared" si="466"/>
        <v>69</v>
      </c>
      <c r="K378" s="16">
        <f t="shared" si="467"/>
        <v>13.5</v>
      </c>
      <c r="L378" s="10">
        <f t="shared" si="468"/>
        <v>38.5</v>
      </c>
      <c r="M378" s="10">
        <f t="shared" si="469"/>
        <v>26</v>
      </c>
      <c r="N378" s="10">
        <f t="shared" si="470"/>
        <v>276</v>
      </c>
      <c r="O378" s="17" t="str">
        <f t="shared" si="471"/>
        <v/>
      </c>
      <c r="P378" s="18">
        <f>IF($D378="理科",IF(AND($N378&gt;=分数线!$C$2,$H378&gt;=分数线!$D$2),36,IF($H378&gt;=分数线!$D$2,18,0)),IF($D378="文科",IF(AND($N378&gt;=分数线!$C$3,$H378&gt;=分数线!$D$3),36,IF($H378&gt;=分数线!$D$3,18,0))))</f>
        <v>0</v>
      </c>
      <c r="Q378" s="18">
        <f>IF($D378="理科",IF(AND($N378&gt;=分数线!$C$2,I378&gt;=分数线!$E$2),36,IF(I378&gt;=分数线!$E$2,18,0)),IF($D378="文科",IF(AND($N378&gt;=分数线!$C$3,I378&gt;=分数线!$E$3),36,IF(I378&gt;=分数线!$E$3,18,0))))</f>
        <v>0</v>
      </c>
      <c r="R378" s="18">
        <f>IF($D378="理科",IF(AND($N378&gt;=分数线!$C$2,J378&gt;=分数线!$F$2),36,IF(J378&gt;=分数线!$F$2,18,0)),IF($D378="文科",IF(AND($N378&gt;=分数线!$C$3,J378&gt;=分数线!$F$3),36,IF(J378&gt;=分数线!$F$3,18,0))))</f>
        <v>0</v>
      </c>
      <c r="S378" s="18">
        <f>IF($D378="理科",IF(AND($N378&gt;=分数线!$C$2,K378&gt;=分数线!$G$2),36,IF(K378&gt;=分数线!$G$2,18,0)),IF($D378="文科",IF(AND($N378&gt;=分数线!$C$3,K378&gt;=分数线!$G$3),36,IF(K378&gt;=分数线!$G$3,18,0))))</f>
        <v>0</v>
      </c>
      <c r="T378" s="18">
        <f>IF($D378="理科",IF(AND($N378&gt;=分数线!$C$2,L378&gt;=分数线!$H$2),36,IF(L378&gt;=分数线!$H$2,18,0)),IF($D378="文科",IF(AND($N378&gt;=分数线!$C$3,L378&gt;=分数线!$H$3),36,IF(L378&gt;=分数线!$H$3,18,0))))</f>
        <v>0</v>
      </c>
      <c r="U378" s="18">
        <f>IF($D378="理科",IF(AND($N378&gt;=分数线!$C$2,M378&gt;=分数线!$I$2),36,IF(M378&gt;=分数线!$I$2,18,0)),IF($D378="文科",IF(AND($N378&gt;=分数线!$C$3,M378&gt;=分数线!$I$3),36,IF(M378&gt;=分数线!$I$3,18,0))))</f>
        <v>0</v>
      </c>
      <c r="V378" s="18">
        <f t="shared" si="472"/>
        <v>4</v>
      </c>
      <c r="W378" s="18" t="str">
        <f t="shared" si="473"/>
        <v>朱霞</v>
      </c>
      <c r="X378" s="26">
        <f t="shared" si="514"/>
        <v>0</v>
      </c>
      <c r="Y378" s="18" t="str">
        <f t="shared" si="474"/>
        <v>李乔军</v>
      </c>
      <c r="Z378" s="26">
        <f t="shared" si="515"/>
        <v>0</v>
      </c>
      <c r="AA378" s="18" t="str">
        <f t="shared" si="475"/>
        <v>向翠琳</v>
      </c>
      <c r="AB378" s="26">
        <f t="shared" si="532"/>
        <v>0</v>
      </c>
      <c r="AC378" s="18" t="str">
        <f t="shared" si="476"/>
        <v>兰阿布</v>
      </c>
      <c r="AD378" s="26">
        <f t="shared" si="533"/>
        <v>0</v>
      </c>
      <c r="AE378" s="18" t="str">
        <f t="shared" si="477"/>
        <v>陈文惠</v>
      </c>
      <c r="AF378" s="26">
        <f t="shared" si="534"/>
        <v>0</v>
      </c>
      <c r="AG378" s="18" t="str">
        <f t="shared" si="478"/>
        <v>卢祥</v>
      </c>
      <c r="AH378" s="26">
        <f t="shared" si="535"/>
        <v>0</v>
      </c>
      <c r="AI378" s="18" t="str">
        <f t="shared" si="479"/>
        <v>6</v>
      </c>
      <c r="AJ378" s="18" t="str">
        <f t="shared" si="480"/>
        <v>阙丽萍</v>
      </c>
      <c r="AK378" s="26">
        <f t="shared" si="516"/>
        <v>0</v>
      </c>
      <c r="AL378" s="18" t="str">
        <f t="shared" si="481"/>
        <v>李希</v>
      </c>
      <c r="AM378" s="26">
        <f t="shared" si="517"/>
        <v>0</v>
      </c>
      <c r="AN378" s="18" t="str">
        <f t="shared" si="482"/>
        <v>达娃央初</v>
      </c>
      <c r="AO378" s="26">
        <f t="shared" si="536"/>
        <v>0</v>
      </c>
      <c r="AP378" s="18" t="str">
        <f t="shared" si="483"/>
        <v>兰阿布</v>
      </c>
      <c r="AQ378" s="26">
        <f t="shared" si="537"/>
        <v>0</v>
      </c>
      <c r="AR378" s="18" t="str">
        <f t="shared" si="484"/>
        <v>陈文惠</v>
      </c>
      <c r="AS378" s="26">
        <f t="shared" si="538"/>
        <v>0</v>
      </c>
      <c r="AT378" s="18" t="str">
        <f t="shared" si="485"/>
        <v>卢祥</v>
      </c>
      <c r="AU378" s="26">
        <f t="shared" si="539"/>
        <v>0</v>
      </c>
      <c r="AV378" s="18" t="str">
        <f t="shared" si="486"/>
        <v>6</v>
      </c>
      <c r="AW378" s="18" t="str">
        <f t="shared" si="487"/>
        <v>阙丽萍</v>
      </c>
      <c r="AX378" s="26">
        <f t="shared" si="518"/>
        <v>0</v>
      </c>
      <c r="AY378" s="18" t="str">
        <f t="shared" si="488"/>
        <v>李希</v>
      </c>
      <c r="AZ378" s="26">
        <f t="shared" si="459"/>
        <v>0</v>
      </c>
      <c r="BA378" s="18" t="str">
        <f t="shared" si="489"/>
        <v>谢斌</v>
      </c>
      <c r="BB378" s="26">
        <f t="shared" si="540"/>
        <v>0</v>
      </c>
      <c r="BC378" s="18" t="str">
        <f t="shared" si="490"/>
        <v>高贵勇</v>
      </c>
      <c r="BD378" s="26">
        <f t="shared" si="541"/>
        <v>0</v>
      </c>
      <c r="BE378" s="18" t="str">
        <f t="shared" si="491"/>
        <v>陈文惠</v>
      </c>
      <c r="BF378" s="26">
        <f t="shared" si="542"/>
        <v>0</v>
      </c>
      <c r="BG378" s="18" t="str">
        <f t="shared" si="492"/>
        <v>卢祥</v>
      </c>
      <c r="BH378" s="26">
        <f t="shared" si="543"/>
        <v>0</v>
      </c>
      <c r="BI378" s="18">
        <f t="shared" si="493"/>
        <v>6</v>
      </c>
      <c r="BJ378" s="18" t="str">
        <f t="shared" si="494"/>
        <v>阙丽萍</v>
      </c>
      <c r="BK378" s="26">
        <f t="shared" si="519"/>
        <v>0</v>
      </c>
      <c r="BL378" s="18" t="str">
        <f t="shared" si="495"/>
        <v>李希</v>
      </c>
      <c r="BM378" s="26">
        <f t="shared" si="460"/>
        <v>0</v>
      </c>
      <c r="BN378" s="18" t="str">
        <f t="shared" si="496"/>
        <v>达娃央初</v>
      </c>
      <c r="BO378" s="26">
        <f t="shared" si="544"/>
        <v>0</v>
      </c>
      <c r="BP378" s="18" t="str">
        <f t="shared" si="497"/>
        <v>高贵勇</v>
      </c>
      <c r="BQ378" s="26">
        <f t="shared" si="545"/>
        <v>0</v>
      </c>
      <c r="BR378" s="18" t="str">
        <f t="shared" si="498"/>
        <v>陈文惠</v>
      </c>
      <c r="BS378" s="26">
        <f t="shared" si="546"/>
        <v>0</v>
      </c>
      <c r="BT378" s="18" t="str">
        <f t="shared" si="499"/>
        <v>卢祥</v>
      </c>
      <c r="BU378" s="26">
        <f t="shared" si="547"/>
        <v>0</v>
      </c>
      <c r="BV378" s="18">
        <f t="shared" si="500"/>
        <v>6</v>
      </c>
      <c r="BW378" s="18" t="str">
        <f t="shared" si="501"/>
        <v>阙丽萍</v>
      </c>
      <c r="BX378" s="26">
        <f t="shared" si="520"/>
        <v>0</v>
      </c>
      <c r="BY378" s="18" t="str">
        <f t="shared" si="502"/>
        <v>李希</v>
      </c>
      <c r="BZ378" s="26">
        <f t="shared" si="521"/>
        <v>0</v>
      </c>
      <c r="CA378" s="18" t="str">
        <f t="shared" si="503"/>
        <v>兰卡布尺</v>
      </c>
      <c r="CB378" s="26">
        <f t="shared" si="522"/>
        <v>0</v>
      </c>
      <c r="CC378" s="18" t="str">
        <f t="shared" si="504"/>
        <v>高贵勇</v>
      </c>
      <c r="CD378" s="26">
        <f t="shared" si="523"/>
        <v>0</v>
      </c>
      <c r="CE378" s="18" t="str">
        <f t="shared" si="505"/>
        <v>陈文惠</v>
      </c>
      <c r="CF378" s="26">
        <f t="shared" si="524"/>
        <v>0</v>
      </c>
      <c r="CG378" s="18" t="str">
        <f t="shared" si="506"/>
        <v>杨建</v>
      </c>
      <c r="CH378" s="26">
        <f t="shared" si="525"/>
        <v>0</v>
      </c>
      <c r="CI378" s="18">
        <f t="shared" si="507"/>
        <v>6</v>
      </c>
      <c r="CJ378" s="18" t="str">
        <f t="shared" si="508"/>
        <v>阙丽萍</v>
      </c>
      <c r="CK378" s="26">
        <f t="shared" si="526"/>
        <v>0</v>
      </c>
      <c r="CL378" s="18" t="str">
        <f t="shared" si="509"/>
        <v>李希</v>
      </c>
      <c r="CM378" s="26">
        <f t="shared" si="527"/>
        <v>0</v>
      </c>
      <c r="CN378" s="18" t="str">
        <f t="shared" si="510"/>
        <v>兰卡布尺</v>
      </c>
      <c r="CO378" s="26">
        <f t="shared" si="528"/>
        <v>0</v>
      </c>
      <c r="CP378" s="18" t="str">
        <f t="shared" si="511"/>
        <v>高贵勇</v>
      </c>
      <c r="CQ378" s="26">
        <f t="shared" si="529"/>
        <v>0</v>
      </c>
      <c r="CR378" s="18" t="str">
        <f t="shared" si="512"/>
        <v>杨建</v>
      </c>
      <c r="CS378" s="26">
        <f t="shared" si="530"/>
        <v>0</v>
      </c>
      <c r="CT378" s="18" t="str">
        <f t="shared" si="513"/>
        <v>杨建</v>
      </c>
      <c r="CU378" s="26">
        <f t="shared" si="531"/>
        <v>0</v>
      </c>
    </row>
    <row r="379" spans="1:99" s="2" customFormat="1" ht="15.75">
      <c r="A379" s="42" t="s">
        <v>1084</v>
      </c>
      <c r="B379" s="40" t="s">
        <v>552</v>
      </c>
      <c r="C379" s="59" t="s">
        <v>44</v>
      </c>
      <c r="D379" s="9" t="s">
        <v>8</v>
      </c>
      <c r="E379" s="8" t="str">
        <f t="shared" si="461"/>
        <v/>
      </c>
      <c r="F379" s="9">
        <f t="shared" si="462"/>
        <v>0.2</v>
      </c>
      <c r="G379" s="10" t="str">
        <f t="shared" si="463"/>
        <v/>
      </c>
      <c r="H379" s="10">
        <f t="shared" si="464"/>
        <v>96</v>
      </c>
      <c r="I379" s="10">
        <f t="shared" si="465"/>
        <v>22</v>
      </c>
      <c r="J379" s="10">
        <f t="shared" si="466"/>
        <v>38</v>
      </c>
      <c r="K379" s="16">
        <f t="shared" si="467"/>
        <v>19</v>
      </c>
      <c r="L379" s="10">
        <f t="shared" si="468"/>
        <v>35</v>
      </c>
      <c r="M379" s="10">
        <f t="shared" si="469"/>
        <v>57</v>
      </c>
      <c r="N379" s="10">
        <f t="shared" si="470"/>
        <v>267</v>
      </c>
      <c r="O379" s="17" t="str">
        <f t="shared" si="471"/>
        <v/>
      </c>
      <c r="P379" s="18">
        <f>IF($D379="理科",IF(AND($N379&gt;=分数线!$C$2,$H379&gt;=分数线!$D$2),36,IF($H379&gt;=分数线!$D$2,18,0)),IF($D379="文科",IF(AND($N379&gt;=分数线!$C$3,$H379&gt;=分数线!$D$3),36,IF($H379&gt;=分数线!$D$3,18,0))))</f>
        <v>0</v>
      </c>
      <c r="Q379" s="18">
        <f>IF($D379="理科",IF(AND($N379&gt;=分数线!$C$2,I379&gt;=分数线!$E$2),36,IF(I379&gt;=分数线!$E$2,18,0)),IF($D379="文科",IF(AND($N379&gt;=分数线!$C$3,I379&gt;=分数线!$E$3),36,IF(I379&gt;=分数线!$E$3,18,0))))</f>
        <v>0</v>
      </c>
      <c r="R379" s="18">
        <f>IF($D379="理科",IF(AND($N379&gt;=分数线!$C$2,J379&gt;=分数线!$F$2),36,IF(J379&gt;=分数线!$F$2,18,0)),IF($D379="文科",IF(AND($N379&gt;=分数线!$C$3,J379&gt;=分数线!$F$3),36,IF(J379&gt;=分数线!$F$3,18,0))))</f>
        <v>0</v>
      </c>
      <c r="S379" s="18">
        <f>IF($D379="理科",IF(AND($N379&gt;=分数线!$C$2,K379&gt;=分数线!$G$2),36,IF(K379&gt;=分数线!$G$2,18,0)),IF($D379="文科",IF(AND($N379&gt;=分数线!$C$3,K379&gt;=分数线!$G$3),36,IF(K379&gt;=分数线!$G$3,18,0))))</f>
        <v>0</v>
      </c>
      <c r="T379" s="18">
        <f>IF($D379="理科",IF(AND($N379&gt;=分数线!$C$2,L379&gt;=分数线!$H$2),36,IF(L379&gt;=分数线!$H$2,18,0)),IF($D379="文科",IF(AND($N379&gt;=分数线!$C$3,L379&gt;=分数线!$H$3),36,IF(L379&gt;=分数线!$H$3,18,0))))</f>
        <v>0</v>
      </c>
      <c r="U379" s="18">
        <f>IF($D379="理科",IF(AND($N379&gt;=分数线!$C$2,M379&gt;=分数线!$I$2),36,IF(M379&gt;=分数线!$I$2,18,0)),IF($D379="文科",IF(AND($N379&gt;=分数线!$C$3,M379&gt;=分数线!$I$3),36,IF(M379&gt;=分数线!$I$3,18,0))))</f>
        <v>0</v>
      </c>
      <c r="V379" s="18">
        <f t="shared" si="472"/>
        <v>2</v>
      </c>
      <c r="W379" s="18" t="str">
        <f t="shared" si="473"/>
        <v>阙丽萍</v>
      </c>
      <c r="X379" s="26">
        <f t="shared" si="514"/>
        <v>0</v>
      </c>
      <c r="Y379" s="18" t="str">
        <f t="shared" si="474"/>
        <v>李乔军</v>
      </c>
      <c r="Z379" s="26">
        <f t="shared" si="515"/>
        <v>0</v>
      </c>
      <c r="AA379" s="18" t="str">
        <f t="shared" si="475"/>
        <v>赵顺诚</v>
      </c>
      <c r="AB379" s="26">
        <f t="shared" si="532"/>
        <v>0</v>
      </c>
      <c r="AC379" s="18" t="str">
        <f t="shared" si="476"/>
        <v>王志强</v>
      </c>
      <c r="AD379" s="26">
        <f t="shared" si="533"/>
        <v>0</v>
      </c>
      <c r="AE379" s="18" t="str">
        <f t="shared" si="477"/>
        <v>郑富全</v>
      </c>
      <c r="AF379" s="26">
        <f t="shared" si="534"/>
        <v>0</v>
      </c>
      <c r="AG379" s="18" t="str">
        <f t="shared" si="478"/>
        <v>卢祥</v>
      </c>
      <c r="AH379" s="26">
        <f t="shared" si="535"/>
        <v>0</v>
      </c>
      <c r="AI379" s="18" t="str">
        <f t="shared" si="479"/>
        <v>9</v>
      </c>
      <c r="AJ379" s="18" t="str">
        <f t="shared" si="480"/>
        <v>张玉婷</v>
      </c>
      <c r="AK379" s="26">
        <f t="shared" si="516"/>
        <v>0</v>
      </c>
      <c r="AL379" s="18" t="str">
        <f t="shared" si="481"/>
        <v>周军</v>
      </c>
      <c r="AM379" s="26">
        <f t="shared" si="517"/>
        <v>0</v>
      </c>
      <c r="AN379" s="18" t="str">
        <f t="shared" si="482"/>
        <v>程长寿</v>
      </c>
      <c r="AO379" s="26">
        <f t="shared" si="536"/>
        <v>0</v>
      </c>
      <c r="AP379" s="18" t="str">
        <f t="shared" si="483"/>
        <v>王志强</v>
      </c>
      <c r="AQ379" s="26">
        <f t="shared" si="537"/>
        <v>0</v>
      </c>
      <c r="AR379" s="18" t="str">
        <f t="shared" si="484"/>
        <v>郑富全</v>
      </c>
      <c r="AS379" s="26">
        <f t="shared" si="538"/>
        <v>0</v>
      </c>
      <c r="AT379" s="18" t="str">
        <f t="shared" si="485"/>
        <v>卢祥</v>
      </c>
      <c r="AU379" s="26">
        <f t="shared" si="539"/>
        <v>0</v>
      </c>
      <c r="AV379" s="18" t="str">
        <f t="shared" si="486"/>
        <v>9</v>
      </c>
      <c r="AW379" s="18" t="str">
        <f t="shared" si="487"/>
        <v>张玉婷</v>
      </c>
      <c r="AX379" s="26">
        <f t="shared" si="518"/>
        <v>0</v>
      </c>
      <c r="AY379" s="18" t="str">
        <f t="shared" si="488"/>
        <v>周军</v>
      </c>
      <c r="AZ379" s="26">
        <f t="shared" si="459"/>
        <v>0</v>
      </c>
      <c r="BA379" s="18" t="str">
        <f t="shared" si="489"/>
        <v>廖云虹</v>
      </c>
      <c r="BB379" s="26">
        <f t="shared" si="540"/>
        <v>0</v>
      </c>
      <c r="BC379" s="18" t="str">
        <f t="shared" si="490"/>
        <v>郑永朝</v>
      </c>
      <c r="BD379" s="26">
        <f t="shared" si="541"/>
        <v>0</v>
      </c>
      <c r="BE379" s="18" t="str">
        <f t="shared" si="491"/>
        <v>郑富全</v>
      </c>
      <c r="BF379" s="26">
        <f t="shared" si="542"/>
        <v>0</v>
      </c>
      <c r="BG379" s="18" t="str">
        <f t="shared" si="492"/>
        <v>卢祥</v>
      </c>
      <c r="BH379" s="26">
        <f t="shared" si="543"/>
        <v>0</v>
      </c>
      <c r="BI379" s="18">
        <f t="shared" si="493"/>
        <v>9</v>
      </c>
      <c r="BJ379" s="18" t="str">
        <f t="shared" si="494"/>
        <v>张玉婷</v>
      </c>
      <c r="BK379" s="26">
        <f t="shared" si="519"/>
        <v>0</v>
      </c>
      <c r="BL379" s="18" t="str">
        <f t="shared" si="495"/>
        <v>黄金华</v>
      </c>
      <c r="BM379" s="26">
        <f t="shared" si="460"/>
        <v>0</v>
      </c>
      <c r="BN379" s="18" t="str">
        <f t="shared" si="496"/>
        <v>廖云虹</v>
      </c>
      <c r="BO379" s="26">
        <f t="shared" si="544"/>
        <v>0</v>
      </c>
      <c r="BP379" s="18" t="str">
        <f t="shared" si="497"/>
        <v>王玉强</v>
      </c>
      <c r="BQ379" s="26">
        <f t="shared" si="545"/>
        <v>0</v>
      </c>
      <c r="BR379" s="18" t="str">
        <f t="shared" si="498"/>
        <v>郑富全</v>
      </c>
      <c r="BS379" s="26">
        <f t="shared" si="546"/>
        <v>0</v>
      </c>
      <c r="BT379" s="18" t="str">
        <f t="shared" si="499"/>
        <v>卢祥</v>
      </c>
      <c r="BU379" s="26">
        <f t="shared" si="547"/>
        <v>0</v>
      </c>
      <c r="BV379" s="18" t="e">
        <f t="shared" si="500"/>
        <v>#N/A</v>
      </c>
      <c r="BW379" s="18" t="e">
        <f t="shared" si="501"/>
        <v>#N/A</v>
      </c>
      <c r="BX379" s="26">
        <f t="shared" si="520"/>
        <v>0</v>
      </c>
      <c r="BY379" s="18" t="e">
        <f t="shared" si="502"/>
        <v>#N/A</v>
      </c>
      <c r="BZ379" s="26">
        <f t="shared" si="521"/>
        <v>0</v>
      </c>
      <c r="CA379" s="18" t="str">
        <f t="shared" si="503"/>
        <v>廖云虹</v>
      </c>
      <c r="CB379" s="26">
        <f t="shared" si="522"/>
        <v>0</v>
      </c>
      <c r="CC379" s="18" t="e">
        <f t="shared" si="504"/>
        <v>#N/A</v>
      </c>
      <c r="CD379" s="26">
        <f t="shared" si="523"/>
        <v>0</v>
      </c>
      <c r="CE379" s="18" t="e">
        <f t="shared" si="505"/>
        <v>#N/A</v>
      </c>
      <c r="CF379" s="26">
        <f t="shared" si="524"/>
        <v>0</v>
      </c>
      <c r="CG379" s="18" t="e">
        <f t="shared" si="506"/>
        <v>#N/A</v>
      </c>
      <c r="CH379" s="26">
        <f t="shared" si="525"/>
        <v>0</v>
      </c>
      <c r="CI379" s="18">
        <f t="shared" si="507"/>
        <v>9</v>
      </c>
      <c r="CJ379" s="18" t="str">
        <f t="shared" si="508"/>
        <v>张玉婷</v>
      </c>
      <c r="CK379" s="26">
        <f t="shared" si="526"/>
        <v>0</v>
      </c>
      <c r="CL379" s="18" t="str">
        <f t="shared" si="509"/>
        <v>黄金华</v>
      </c>
      <c r="CM379" s="26">
        <f t="shared" si="527"/>
        <v>0</v>
      </c>
      <c r="CN379" s="18" t="str">
        <f t="shared" si="510"/>
        <v>廖云虹</v>
      </c>
      <c r="CO379" s="26">
        <f t="shared" si="528"/>
        <v>0</v>
      </c>
      <c r="CP379" s="18" t="str">
        <f t="shared" si="511"/>
        <v>高贵勇</v>
      </c>
      <c r="CQ379" s="26">
        <f t="shared" si="529"/>
        <v>0</v>
      </c>
      <c r="CR379" s="18" t="str">
        <f t="shared" si="512"/>
        <v>刘厚江</v>
      </c>
      <c r="CS379" s="26">
        <f t="shared" si="530"/>
        <v>0</v>
      </c>
      <c r="CT379" s="18" t="str">
        <f t="shared" si="513"/>
        <v>卢祥</v>
      </c>
      <c r="CU379" s="26">
        <f t="shared" si="531"/>
        <v>0</v>
      </c>
    </row>
    <row r="380" spans="1:99" s="2" customFormat="1" ht="15.75">
      <c r="A380" s="42" t="s">
        <v>1085</v>
      </c>
      <c r="B380" s="40" t="s">
        <v>553</v>
      </c>
      <c r="C380" s="59" t="s">
        <v>44</v>
      </c>
      <c r="D380" s="9" t="s">
        <v>8</v>
      </c>
      <c r="E380" s="8" t="str">
        <f t="shared" si="461"/>
        <v/>
      </c>
      <c r="F380" s="9" t="str">
        <f t="shared" si="462"/>
        <v/>
      </c>
      <c r="G380" s="10" t="str">
        <f t="shared" si="463"/>
        <v/>
      </c>
      <c r="H380" s="10">
        <f t="shared" si="464"/>
        <v>91</v>
      </c>
      <c r="I380" s="10">
        <f t="shared" si="465"/>
        <v>40</v>
      </c>
      <c r="J380" s="10">
        <f t="shared" si="466"/>
        <v>28</v>
      </c>
      <c r="K380" s="16">
        <f t="shared" si="467"/>
        <v>22</v>
      </c>
      <c r="L380" s="10">
        <f t="shared" si="468"/>
        <v>43</v>
      </c>
      <c r="M380" s="10">
        <f t="shared" si="469"/>
        <v>41.5</v>
      </c>
      <c r="N380" s="10">
        <f t="shared" si="470"/>
        <v>266</v>
      </c>
      <c r="O380" s="17" t="str">
        <f t="shared" si="471"/>
        <v/>
      </c>
      <c r="P380" s="18">
        <f>IF($D380="理科",IF(AND($N380&gt;=分数线!$C$2,$H380&gt;=分数线!$D$2),36,IF($H380&gt;=分数线!$D$2,18,0)),IF($D380="文科",IF(AND($N380&gt;=分数线!$C$3,$H380&gt;=分数线!$D$3),36,IF($H380&gt;=分数线!$D$3,18,0))))</f>
        <v>0</v>
      </c>
      <c r="Q380" s="18">
        <f>IF($D380="理科",IF(AND($N380&gt;=分数线!$C$2,I380&gt;=分数线!$E$2),36,IF(I380&gt;=分数线!$E$2,18,0)),IF($D380="文科",IF(AND($N380&gt;=分数线!$C$3,I380&gt;=分数线!$E$3),36,IF(I380&gt;=分数线!$E$3,18,0))))</f>
        <v>0</v>
      </c>
      <c r="R380" s="18">
        <f>IF($D380="理科",IF(AND($N380&gt;=分数线!$C$2,J380&gt;=分数线!$F$2),36,IF(J380&gt;=分数线!$F$2,18,0)),IF($D380="文科",IF(AND($N380&gt;=分数线!$C$3,J380&gt;=分数线!$F$3),36,IF(J380&gt;=分数线!$F$3,18,0))))</f>
        <v>0</v>
      </c>
      <c r="S380" s="18">
        <f>IF($D380="理科",IF(AND($N380&gt;=分数线!$C$2,K380&gt;=分数线!$G$2),36,IF(K380&gt;=分数线!$G$2,18,0)),IF($D380="文科",IF(AND($N380&gt;=分数线!$C$3,K380&gt;=分数线!$G$3),36,IF(K380&gt;=分数线!$G$3,18,0))))</f>
        <v>0</v>
      </c>
      <c r="T380" s="18">
        <f>IF($D380="理科",IF(AND($N380&gt;=分数线!$C$2,L380&gt;=分数线!$H$2),36,IF(L380&gt;=分数线!$H$2,18,0)),IF($D380="文科",IF(AND($N380&gt;=分数线!$C$3,L380&gt;=分数线!$H$3),36,IF(L380&gt;=分数线!$H$3,18,0))))</f>
        <v>0</v>
      </c>
      <c r="U380" s="18">
        <f>IF($D380="理科",IF(AND($N380&gt;=分数线!$C$2,M380&gt;=分数线!$I$2),36,IF(M380&gt;=分数线!$I$2,18,0)),IF($D380="文科",IF(AND($N380&gt;=分数线!$C$3,M380&gt;=分数线!$I$3),36,IF(M380&gt;=分数线!$I$3,18,0))))</f>
        <v>0</v>
      </c>
      <c r="V380" s="18">
        <f t="shared" si="472"/>
        <v>9</v>
      </c>
      <c r="W380" s="18" t="str">
        <f t="shared" si="473"/>
        <v>张玉婷</v>
      </c>
      <c r="X380" s="26">
        <f t="shared" si="514"/>
        <v>0</v>
      </c>
      <c r="Y380" s="18" t="str">
        <f t="shared" si="474"/>
        <v>周军</v>
      </c>
      <c r="Z380" s="26">
        <f t="shared" si="515"/>
        <v>0</v>
      </c>
      <c r="AA380" s="18" t="str">
        <f t="shared" si="475"/>
        <v>程长寿</v>
      </c>
      <c r="AB380" s="26">
        <f t="shared" si="532"/>
        <v>0</v>
      </c>
      <c r="AC380" s="18" t="str">
        <f t="shared" si="476"/>
        <v>兰阿布</v>
      </c>
      <c r="AD380" s="26">
        <f t="shared" si="533"/>
        <v>0</v>
      </c>
      <c r="AE380" s="18" t="str">
        <f t="shared" si="477"/>
        <v>陈文惠</v>
      </c>
      <c r="AF380" s="26">
        <f t="shared" si="534"/>
        <v>0</v>
      </c>
      <c r="AG380" s="18" t="str">
        <f t="shared" si="478"/>
        <v>卢祥</v>
      </c>
      <c r="AH380" s="26">
        <f t="shared" si="535"/>
        <v>0</v>
      </c>
      <c r="AI380" s="18" t="str">
        <f t="shared" si="479"/>
        <v>6</v>
      </c>
      <c r="AJ380" s="18" t="str">
        <f t="shared" si="480"/>
        <v>阙丽萍</v>
      </c>
      <c r="AK380" s="26">
        <f t="shared" si="516"/>
        <v>0</v>
      </c>
      <c r="AL380" s="18" t="str">
        <f t="shared" si="481"/>
        <v>李希</v>
      </c>
      <c r="AM380" s="26">
        <f t="shared" si="517"/>
        <v>0</v>
      </c>
      <c r="AN380" s="18" t="str">
        <f t="shared" si="482"/>
        <v>达娃央初</v>
      </c>
      <c r="AO380" s="26">
        <f t="shared" si="536"/>
        <v>0</v>
      </c>
      <c r="AP380" s="18" t="str">
        <f t="shared" si="483"/>
        <v>兰阿布</v>
      </c>
      <c r="AQ380" s="26">
        <f t="shared" si="537"/>
        <v>0</v>
      </c>
      <c r="AR380" s="18" t="str">
        <f t="shared" si="484"/>
        <v>陈文惠</v>
      </c>
      <c r="AS380" s="26">
        <f t="shared" si="538"/>
        <v>0</v>
      </c>
      <c r="AT380" s="18" t="str">
        <f t="shared" si="485"/>
        <v>卢祥</v>
      </c>
      <c r="AU380" s="26">
        <f t="shared" si="539"/>
        <v>0</v>
      </c>
      <c r="AV380" s="18" t="str">
        <f t="shared" si="486"/>
        <v>9</v>
      </c>
      <c r="AW380" s="18" t="str">
        <f t="shared" si="487"/>
        <v>张玉婷</v>
      </c>
      <c r="AX380" s="26">
        <f t="shared" si="518"/>
        <v>0</v>
      </c>
      <c r="AY380" s="18" t="str">
        <f t="shared" si="488"/>
        <v>周军</v>
      </c>
      <c r="AZ380" s="26">
        <f t="shared" si="459"/>
        <v>0</v>
      </c>
      <c r="BA380" s="18" t="str">
        <f t="shared" si="489"/>
        <v>廖云虹</v>
      </c>
      <c r="BB380" s="26">
        <f t="shared" si="540"/>
        <v>0</v>
      </c>
      <c r="BC380" s="18" t="str">
        <f t="shared" si="490"/>
        <v>郑永朝</v>
      </c>
      <c r="BD380" s="26">
        <f t="shared" si="541"/>
        <v>0</v>
      </c>
      <c r="BE380" s="18" t="str">
        <f t="shared" si="491"/>
        <v>郑富全</v>
      </c>
      <c r="BF380" s="26">
        <f t="shared" si="542"/>
        <v>0</v>
      </c>
      <c r="BG380" s="18" t="str">
        <f t="shared" si="492"/>
        <v>卢祥</v>
      </c>
      <c r="BH380" s="26">
        <f t="shared" si="543"/>
        <v>0</v>
      </c>
      <c r="BI380" s="18">
        <f t="shared" si="493"/>
        <v>9</v>
      </c>
      <c r="BJ380" s="18" t="str">
        <f t="shared" si="494"/>
        <v>张玉婷</v>
      </c>
      <c r="BK380" s="26">
        <f t="shared" si="519"/>
        <v>0</v>
      </c>
      <c r="BL380" s="18" t="str">
        <f t="shared" si="495"/>
        <v>黄金华</v>
      </c>
      <c r="BM380" s="26">
        <f t="shared" si="460"/>
        <v>0</v>
      </c>
      <c r="BN380" s="18" t="str">
        <f t="shared" si="496"/>
        <v>廖云虹</v>
      </c>
      <c r="BO380" s="26">
        <f t="shared" si="544"/>
        <v>0</v>
      </c>
      <c r="BP380" s="18" t="str">
        <f t="shared" si="497"/>
        <v>王玉强</v>
      </c>
      <c r="BQ380" s="26">
        <f t="shared" si="545"/>
        <v>0</v>
      </c>
      <c r="BR380" s="18" t="str">
        <f t="shared" si="498"/>
        <v>郑富全</v>
      </c>
      <c r="BS380" s="26">
        <f t="shared" si="546"/>
        <v>0</v>
      </c>
      <c r="BT380" s="18" t="str">
        <f t="shared" si="499"/>
        <v>卢祥</v>
      </c>
      <c r="BU380" s="26">
        <f t="shared" si="547"/>
        <v>0</v>
      </c>
      <c r="BV380" s="18">
        <f t="shared" si="500"/>
        <v>9</v>
      </c>
      <c r="BW380" s="18" t="str">
        <f t="shared" si="501"/>
        <v>张玉婷</v>
      </c>
      <c r="BX380" s="26">
        <f t="shared" si="520"/>
        <v>0</v>
      </c>
      <c r="BY380" s="18" t="str">
        <f t="shared" si="502"/>
        <v>黄金华</v>
      </c>
      <c r="BZ380" s="26">
        <f t="shared" si="521"/>
        <v>0</v>
      </c>
      <c r="CA380" s="18" t="str">
        <f t="shared" si="503"/>
        <v>廖云虹</v>
      </c>
      <c r="CB380" s="26">
        <f t="shared" si="522"/>
        <v>0</v>
      </c>
      <c r="CC380" s="18" t="str">
        <f t="shared" si="504"/>
        <v>高贵勇</v>
      </c>
      <c r="CD380" s="26">
        <f t="shared" si="523"/>
        <v>0</v>
      </c>
      <c r="CE380" s="18" t="str">
        <f t="shared" si="505"/>
        <v>刘厚江</v>
      </c>
      <c r="CF380" s="26">
        <f t="shared" si="524"/>
        <v>0</v>
      </c>
      <c r="CG380" s="18" t="str">
        <f t="shared" si="506"/>
        <v>卢祥</v>
      </c>
      <c r="CH380" s="26">
        <f t="shared" si="525"/>
        <v>0</v>
      </c>
      <c r="CI380" s="18">
        <f t="shared" si="507"/>
        <v>9</v>
      </c>
      <c r="CJ380" s="18" t="str">
        <f t="shared" si="508"/>
        <v>张玉婷</v>
      </c>
      <c r="CK380" s="26">
        <f t="shared" si="526"/>
        <v>0</v>
      </c>
      <c r="CL380" s="18" t="str">
        <f t="shared" si="509"/>
        <v>黄金华</v>
      </c>
      <c r="CM380" s="26">
        <f t="shared" si="527"/>
        <v>0</v>
      </c>
      <c r="CN380" s="18" t="str">
        <f t="shared" si="510"/>
        <v>廖云虹</v>
      </c>
      <c r="CO380" s="26">
        <f t="shared" si="528"/>
        <v>0</v>
      </c>
      <c r="CP380" s="18" t="str">
        <f t="shared" si="511"/>
        <v>高贵勇</v>
      </c>
      <c r="CQ380" s="26">
        <f t="shared" si="529"/>
        <v>0</v>
      </c>
      <c r="CR380" s="18" t="str">
        <f t="shared" si="512"/>
        <v>刘厚江</v>
      </c>
      <c r="CS380" s="26">
        <f t="shared" si="530"/>
        <v>0</v>
      </c>
      <c r="CT380" s="18" t="str">
        <f t="shared" si="513"/>
        <v>卢祥</v>
      </c>
      <c r="CU380" s="26">
        <f t="shared" si="531"/>
        <v>0</v>
      </c>
    </row>
    <row r="381" spans="1:99" s="2" customFormat="1" ht="15.75">
      <c r="A381" s="42" t="s">
        <v>1086</v>
      </c>
      <c r="B381" s="40" t="s">
        <v>554</v>
      </c>
      <c r="C381" s="59" t="s">
        <v>44</v>
      </c>
      <c r="D381" s="9" t="s">
        <v>8</v>
      </c>
      <c r="E381" s="8" t="str">
        <f t="shared" si="461"/>
        <v/>
      </c>
      <c r="F381" s="9">
        <f t="shared" si="462"/>
        <v>0.2</v>
      </c>
      <c r="G381" s="10" t="str">
        <f t="shared" si="463"/>
        <v/>
      </c>
      <c r="H381" s="10">
        <f t="shared" si="464"/>
        <v>90</v>
      </c>
      <c r="I381" s="10">
        <f t="shared" si="465"/>
        <v>43</v>
      </c>
      <c r="J381" s="10">
        <f t="shared" si="466"/>
        <v>38</v>
      </c>
      <c r="K381" s="16">
        <f t="shared" si="467"/>
        <v>20</v>
      </c>
      <c r="L381" s="10">
        <f t="shared" si="468"/>
        <v>35</v>
      </c>
      <c r="M381" s="10">
        <f t="shared" si="469"/>
        <v>32.5</v>
      </c>
      <c r="N381" s="10">
        <f t="shared" si="470"/>
        <v>259</v>
      </c>
      <c r="O381" s="17" t="str">
        <f t="shared" si="471"/>
        <v/>
      </c>
      <c r="P381" s="18">
        <f>IF($D381="理科",IF(AND($N381&gt;=分数线!$C$2,$H381&gt;=分数线!$D$2),36,IF($H381&gt;=分数线!$D$2,18,0)),IF($D381="文科",IF(AND($N381&gt;=分数线!$C$3,$H381&gt;=分数线!$D$3),36,IF($H381&gt;=分数线!$D$3,18,0))))</f>
        <v>0</v>
      </c>
      <c r="Q381" s="18">
        <f>IF($D381="理科",IF(AND($N381&gt;=分数线!$C$2,I381&gt;=分数线!$E$2),36,IF(I381&gt;=分数线!$E$2,18,0)),IF($D381="文科",IF(AND($N381&gt;=分数线!$C$3,I381&gt;=分数线!$E$3),36,IF(I381&gt;=分数线!$E$3,18,0))))</f>
        <v>0</v>
      </c>
      <c r="R381" s="18">
        <f>IF($D381="理科",IF(AND($N381&gt;=分数线!$C$2,J381&gt;=分数线!$F$2),36,IF(J381&gt;=分数线!$F$2,18,0)),IF($D381="文科",IF(AND($N381&gt;=分数线!$C$3,J381&gt;=分数线!$F$3),36,IF(J381&gt;=分数线!$F$3,18,0))))</f>
        <v>0</v>
      </c>
      <c r="S381" s="18">
        <f>IF($D381="理科",IF(AND($N381&gt;=分数线!$C$2,K381&gt;=分数线!$G$2),36,IF(K381&gt;=分数线!$G$2,18,0)),IF($D381="文科",IF(AND($N381&gt;=分数线!$C$3,K381&gt;=分数线!$G$3),36,IF(K381&gt;=分数线!$G$3,18,0))))</f>
        <v>0</v>
      </c>
      <c r="T381" s="18">
        <f>IF($D381="理科",IF(AND($N381&gt;=分数线!$C$2,L381&gt;=分数线!$H$2),36,IF(L381&gt;=分数线!$H$2,18,0)),IF($D381="文科",IF(AND($N381&gt;=分数线!$C$3,L381&gt;=分数线!$H$3),36,IF(L381&gt;=分数线!$H$3,18,0))))</f>
        <v>0</v>
      </c>
      <c r="U381" s="18">
        <f>IF($D381="理科",IF(AND($N381&gt;=分数线!$C$2,M381&gt;=分数线!$I$2),36,IF(M381&gt;=分数线!$I$2,18,0)),IF($D381="文科",IF(AND($N381&gt;=分数线!$C$3,M381&gt;=分数线!$I$3),36,IF(M381&gt;=分数线!$I$3,18,0))))</f>
        <v>0</v>
      </c>
      <c r="V381" s="18">
        <f t="shared" si="472"/>
        <v>1</v>
      </c>
      <c r="W381" s="18" t="str">
        <f t="shared" si="473"/>
        <v>叶屏</v>
      </c>
      <c r="X381" s="26">
        <f t="shared" si="514"/>
        <v>0</v>
      </c>
      <c r="Y381" s="18" t="str">
        <f t="shared" si="474"/>
        <v>余玉红</v>
      </c>
      <c r="Z381" s="26">
        <f t="shared" si="515"/>
        <v>0</v>
      </c>
      <c r="AA381" s="18" t="str">
        <f t="shared" si="475"/>
        <v>胡昌燕</v>
      </c>
      <c r="AB381" s="26">
        <f t="shared" si="532"/>
        <v>0</v>
      </c>
      <c r="AC381" s="18" t="str">
        <f t="shared" si="476"/>
        <v>王志强</v>
      </c>
      <c r="AD381" s="26">
        <f t="shared" si="533"/>
        <v>0</v>
      </c>
      <c r="AE381" s="18" t="str">
        <f t="shared" si="477"/>
        <v>郑富全</v>
      </c>
      <c r="AF381" s="26">
        <f t="shared" si="534"/>
        <v>0</v>
      </c>
      <c r="AG381" s="18" t="str">
        <f t="shared" si="478"/>
        <v>卢祥</v>
      </c>
      <c r="AH381" s="26">
        <f t="shared" si="535"/>
        <v>0</v>
      </c>
      <c r="AI381" s="18" t="str">
        <f t="shared" si="479"/>
        <v>9</v>
      </c>
      <c r="AJ381" s="18" t="str">
        <f t="shared" si="480"/>
        <v>张玉婷</v>
      </c>
      <c r="AK381" s="26">
        <f t="shared" si="516"/>
        <v>0</v>
      </c>
      <c r="AL381" s="18" t="str">
        <f t="shared" si="481"/>
        <v>周军</v>
      </c>
      <c r="AM381" s="26">
        <f t="shared" si="517"/>
        <v>0</v>
      </c>
      <c r="AN381" s="18" t="str">
        <f t="shared" si="482"/>
        <v>程长寿</v>
      </c>
      <c r="AO381" s="26">
        <f t="shared" si="536"/>
        <v>0</v>
      </c>
      <c r="AP381" s="18" t="str">
        <f t="shared" si="483"/>
        <v>王志强</v>
      </c>
      <c r="AQ381" s="26">
        <f t="shared" si="537"/>
        <v>0</v>
      </c>
      <c r="AR381" s="18" t="str">
        <f t="shared" si="484"/>
        <v>郑富全</v>
      </c>
      <c r="AS381" s="26">
        <f t="shared" si="538"/>
        <v>0</v>
      </c>
      <c r="AT381" s="18" t="str">
        <f t="shared" si="485"/>
        <v>卢祥</v>
      </c>
      <c r="AU381" s="26">
        <f t="shared" si="539"/>
        <v>0</v>
      </c>
      <c r="AV381" s="18" t="e">
        <f t="shared" si="486"/>
        <v>#N/A</v>
      </c>
      <c r="AW381" s="18" t="e">
        <f t="shared" si="487"/>
        <v>#N/A</v>
      </c>
      <c r="AX381" s="26">
        <f t="shared" si="518"/>
        <v>0</v>
      </c>
      <c r="AY381" s="18" t="e">
        <f t="shared" si="488"/>
        <v>#N/A</v>
      </c>
      <c r="AZ381" s="26">
        <f t="shared" si="459"/>
        <v>0</v>
      </c>
      <c r="BA381" s="18" t="e">
        <f t="shared" si="489"/>
        <v>#N/A</v>
      </c>
      <c r="BB381" s="26">
        <f t="shared" si="540"/>
        <v>0</v>
      </c>
      <c r="BC381" s="18" t="e">
        <f t="shared" si="490"/>
        <v>#N/A</v>
      </c>
      <c r="BD381" s="26">
        <f t="shared" si="541"/>
        <v>0</v>
      </c>
      <c r="BE381" s="18" t="e">
        <f t="shared" si="491"/>
        <v>#N/A</v>
      </c>
      <c r="BF381" s="26">
        <f t="shared" si="542"/>
        <v>0</v>
      </c>
      <c r="BG381" s="18" t="e">
        <f t="shared" si="492"/>
        <v>#N/A</v>
      </c>
      <c r="BH381" s="26">
        <f t="shared" si="543"/>
        <v>0</v>
      </c>
      <c r="BI381" s="18" t="e">
        <f t="shared" si="493"/>
        <v>#N/A</v>
      </c>
      <c r="BJ381" s="18" t="e">
        <f t="shared" si="494"/>
        <v>#N/A</v>
      </c>
      <c r="BK381" s="26">
        <f t="shared" si="519"/>
        <v>0</v>
      </c>
      <c r="BL381" s="18" t="e">
        <f t="shared" si="495"/>
        <v>#N/A</v>
      </c>
      <c r="BM381" s="26">
        <f t="shared" si="460"/>
        <v>0</v>
      </c>
      <c r="BN381" s="18" t="e">
        <f t="shared" si="496"/>
        <v>#N/A</v>
      </c>
      <c r="BO381" s="26">
        <f t="shared" si="544"/>
        <v>0</v>
      </c>
      <c r="BP381" s="18" t="e">
        <f t="shared" si="497"/>
        <v>#N/A</v>
      </c>
      <c r="BQ381" s="26">
        <f t="shared" si="545"/>
        <v>0</v>
      </c>
      <c r="BR381" s="18" t="e">
        <f t="shared" si="498"/>
        <v>#N/A</v>
      </c>
      <c r="BS381" s="26">
        <f t="shared" si="546"/>
        <v>0</v>
      </c>
      <c r="BT381" s="18" t="e">
        <f t="shared" si="499"/>
        <v>#N/A</v>
      </c>
      <c r="BU381" s="26">
        <f t="shared" si="547"/>
        <v>0</v>
      </c>
      <c r="BV381" s="18">
        <f t="shared" si="500"/>
        <v>9</v>
      </c>
      <c r="BW381" s="18" t="str">
        <f t="shared" si="501"/>
        <v>张玉婷</v>
      </c>
      <c r="BX381" s="26">
        <f t="shared" si="520"/>
        <v>0</v>
      </c>
      <c r="BY381" s="18" t="str">
        <f t="shared" si="502"/>
        <v>黄金华</v>
      </c>
      <c r="BZ381" s="26">
        <f t="shared" si="521"/>
        <v>0</v>
      </c>
      <c r="CA381" s="18" t="str">
        <f t="shared" si="503"/>
        <v>廖云虹</v>
      </c>
      <c r="CB381" s="26">
        <f t="shared" si="522"/>
        <v>0</v>
      </c>
      <c r="CC381" s="18" t="str">
        <f t="shared" si="504"/>
        <v>高贵勇</v>
      </c>
      <c r="CD381" s="26">
        <f t="shared" si="523"/>
        <v>0</v>
      </c>
      <c r="CE381" s="18" t="str">
        <f t="shared" si="505"/>
        <v>刘厚江</v>
      </c>
      <c r="CF381" s="26">
        <f t="shared" si="524"/>
        <v>0</v>
      </c>
      <c r="CG381" s="18" t="str">
        <f t="shared" si="506"/>
        <v>卢祥</v>
      </c>
      <c r="CH381" s="26">
        <f t="shared" si="525"/>
        <v>0</v>
      </c>
      <c r="CI381" s="18">
        <f t="shared" si="507"/>
        <v>9</v>
      </c>
      <c r="CJ381" s="18" t="str">
        <f t="shared" si="508"/>
        <v>张玉婷</v>
      </c>
      <c r="CK381" s="26">
        <f t="shared" si="526"/>
        <v>0</v>
      </c>
      <c r="CL381" s="18" t="str">
        <f t="shared" si="509"/>
        <v>黄金华</v>
      </c>
      <c r="CM381" s="26">
        <f t="shared" si="527"/>
        <v>0</v>
      </c>
      <c r="CN381" s="18" t="str">
        <f t="shared" si="510"/>
        <v>廖云虹</v>
      </c>
      <c r="CO381" s="26">
        <f t="shared" si="528"/>
        <v>0</v>
      </c>
      <c r="CP381" s="18" t="str">
        <f t="shared" si="511"/>
        <v>高贵勇</v>
      </c>
      <c r="CQ381" s="26">
        <f t="shared" si="529"/>
        <v>0</v>
      </c>
      <c r="CR381" s="18" t="str">
        <f t="shared" si="512"/>
        <v>刘厚江</v>
      </c>
      <c r="CS381" s="26">
        <f t="shared" si="530"/>
        <v>0</v>
      </c>
      <c r="CT381" s="18" t="str">
        <f t="shared" si="513"/>
        <v>卢祥</v>
      </c>
      <c r="CU381" s="26">
        <f t="shared" si="531"/>
        <v>0</v>
      </c>
    </row>
    <row r="382" spans="1:99" s="2" customFormat="1" ht="15.75">
      <c r="A382" s="42" t="s">
        <v>1087</v>
      </c>
      <c r="B382" s="40" t="s">
        <v>555</v>
      </c>
      <c r="C382" s="59" t="s">
        <v>44</v>
      </c>
      <c r="D382" s="9" t="s">
        <v>8</v>
      </c>
      <c r="E382" s="8" t="str">
        <f t="shared" si="461"/>
        <v/>
      </c>
      <c r="F382" s="9" t="str">
        <f t="shared" si="462"/>
        <v/>
      </c>
      <c r="G382" s="10" t="str">
        <f t="shared" si="463"/>
        <v/>
      </c>
      <c r="H382" s="10">
        <f t="shared" si="464"/>
        <v>84</v>
      </c>
      <c r="I382" s="10">
        <f t="shared" si="465"/>
        <v>40</v>
      </c>
      <c r="J382" s="10">
        <f t="shared" si="466"/>
        <v>61</v>
      </c>
      <c r="K382" s="16">
        <f t="shared" si="467"/>
        <v>16.5</v>
      </c>
      <c r="L382" s="10">
        <f t="shared" si="468"/>
        <v>39</v>
      </c>
      <c r="M382" s="10">
        <f t="shared" si="469"/>
        <v>15</v>
      </c>
      <c r="N382" s="10">
        <f t="shared" si="470"/>
        <v>256</v>
      </c>
      <c r="O382" s="17" t="str">
        <f t="shared" si="471"/>
        <v/>
      </c>
      <c r="P382" s="18">
        <f>IF($D382="理科",IF(AND($N382&gt;=分数线!$C$2,$H382&gt;=分数线!$D$2),36,IF($H382&gt;=分数线!$D$2,18,0)),IF($D382="文科",IF(AND($N382&gt;=分数线!$C$3,$H382&gt;=分数线!$D$3),36,IF($H382&gt;=分数线!$D$3,18,0))))</f>
        <v>0</v>
      </c>
      <c r="Q382" s="18">
        <f>IF($D382="理科",IF(AND($N382&gt;=分数线!$C$2,I382&gt;=分数线!$E$2),36,IF(I382&gt;=分数线!$E$2,18,0)),IF($D382="文科",IF(AND($N382&gt;=分数线!$C$3,I382&gt;=分数线!$E$3),36,IF(I382&gt;=分数线!$E$3,18,0))))</f>
        <v>0</v>
      </c>
      <c r="R382" s="18">
        <f>IF($D382="理科",IF(AND($N382&gt;=分数线!$C$2,J382&gt;=分数线!$F$2),36,IF(J382&gt;=分数线!$F$2,18,0)),IF($D382="文科",IF(AND($N382&gt;=分数线!$C$3,J382&gt;=分数线!$F$3),36,IF(J382&gt;=分数线!$F$3,18,0))))</f>
        <v>0</v>
      </c>
      <c r="S382" s="18">
        <f>IF($D382="理科",IF(AND($N382&gt;=分数线!$C$2,K382&gt;=分数线!$G$2),36,IF(K382&gt;=分数线!$G$2,18,0)),IF($D382="文科",IF(AND($N382&gt;=分数线!$C$3,K382&gt;=分数线!$G$3),36,IF(K382&gt;=分数线!$G$3,18,0))))</f>
        <v>0</v>
      </c>
      <c r="T382" s="18">
        <f>IF($D382="理科",IF(AND($N382&gt;=分数线!$C$2,L382&gt;=分数线!$H$2),36,IF(L382&gt;=分数线!$H$2,18,0)),IF($D382="文科",IF(AND($N382&gt;=分数线!$C$3,L382&gt;=分数线!$H$3),36,IF(L382&gt;=分数线!$H$3,18,0))))</f>
        <v>0</v>
      </c>
      <c r="U382" s="18">
        <f>IF($D382="理科",IF(AND($N382&gt;=分数线!$C$2,M382&gt;=分数线!$I$2),36,IF(M382&gt;=分数线!$I$2,18,0)),IF($D382="文科",IF(AND($N382&gt;=分数线!$C$3,M382&gt;=分数线!$I$3),36,IF(M382&gt;=分数线!$I$3,18,0))))</f>
        <v>0</v>
      </c>
      <c r="V382" s="18">
        <f t="shared" si="472"/>
        <v>7</v>
      </c>
      <c r="W382" s="18" t="str">
        <f t="shared" si="473"/>
        <v>何苗</v>
      </c>
      <c r="X382" s="26">
        <f t="shared" si="514"/>
        <v>0</v>
      </c>
      <c r="Y382" s="18" t="str">
        <f t="shared" si="474"/>
        <v>杨周宇</v>
      </c>
      <c r="Z382" s="26">
        <f t="shared" si="515"/>
        <v>0</v>
      </c>
      <c r="AA382" s="18" t="str">
        <f t="shared" si="475"/>
        <v>胡昌燕</v>
      </c>
      <c r="AB382" s="26">
        <f t="shared" si="532"/>
        <v>0</v>
      </c>
      <c r="AC382" s="18" t="str">
        <f t="shared" si="476"/>
        <v>兰阿布</v>
      </c>
      <c r="AD382" s="26">
        <f t="shared" si="533"/>
        <v>0</v>
      </c>
      <c r="AE382" s="18" t="str">
        <f t="shared" si="477"/>
        <v>李荣鑫</v>
      </c>
      <c r="AF382" s="26">
        <f t="shared" si="534"/>
        <v>0</v>
      </c>
      <c r="AG382" s="18" t="str">
        <f t="shared" si="478"/>
        <v>辜英琼</v>
      </c>
      <c r="AH382" s="26">
        <f t="shared" si="535"/>
        <v>0</v>
      </c>
      <c r="AI382" s="18" t="str">
        <f t="shared" si="479"/>
        <v>7</v>
      </c>
      <c r="AJ382" s="18" t="str">
        <f t="shared" si="480"/>
        <v>何苗</v>
      </c>
      <c r="AK382" s="26">
        <f t="shared" si="516"/>
        <v>0</v>
      </c>
      <c r="AL382" s="18" t="str">
        <f t="shared" si="481"/>
        <v>杨周宇</v>
      </c>
      <c r="AM382" s="26">
        <f t="shared" si="517"/>
        <v>0</v>
      </c>
      <c r="AN382" s="18" t="str">
        <f t="shared" si="482"/>
        <v>胡昌燕</v>
      </c>
      <c r="AO382" s="26">
        <f t="shared" si="536"/>
        <v>0</v>
      </c>
      <c r="AP382" s="18" t="str">
        <f t="shared" si="483"/>
        <v>兰阿布</v>
      </c>
      <c r="AQ382" s="26">
        <f t="shared" si="537"/>
        <v>0</v>
      </c>
      <c r="AR382" s="18" t="str">
        <f t="shared" si="484"/>
        <v>李荣鑫</v>
      </c>
      <c r="AS382" s="26">
        <f t="shared" si="538"/>
        <v>0</v>
      </c>
      <c r="AT382" s="18" t="str">
        <f t="shared" si="485"/>
        <v>辜英琼</v>
      </c>
      <c r="AU382" s="26">
        <f t="shared" si="539"/>
        <v>0</v>
      </c>
      <c r="AV382" s="18" t="str">
        <f t="shared" si="486"/>
        <v>7</v>
      </c>
      <c r="AW382" s="18" t="str">
        <f t="shared" si="487"/>
        <v>何光红</v>
      </c>
      <c r="AX382" s="26">
        <f t="shared" si="518"/>
        <v>0</v>
      </c>
      <c r="AY382" s="18" t="str">
        <f t="shared" si="488"/>
        <v>徐万雄</v>
      </c>
      <c r="AZ382" s="26">
        <f t="shared" si="459"/>
        <v>0</v>
      </c>
      <c r="BA382" s="18" t="str">
        <f t="shared" si="489"/>
        <v>胡昌燕</v>
      </c>
      <c r="BB382" s="26">
        <f t="shared" si="540"/>
        <v>0</v>
      </c>
      <c r="BC382" s="18" t="str">
        <f t="shared" si="490"/>
        <v>兰阿布</v>
      </c>
      <c r="BD382" s="26">
        <f t="shared" si="541"/>
        <v>0</v>
      </c>
      <c r="BE382" s="18" t="str">
        <f t="shared" si="491"/>
        <v>刘跃军</v>
      </c>
      <c r="BF382" s="26">
        <f t="shared" si="542"/>
        <v>0</v>
      </c>
      <c r="BG382" s="18" t="str">
        <f t="shared" si="492"/>
        <v>杨建</v>
      </c>
      <c r="BH382" s="26">
        <f t="shared" si="543"/>
        <v>0</v>
      </c>
      <c r="BI382" s="18">
        <f t="shared" si="493"/>
        <v>7</v>
      </c>
      <c r="BJ382" s="18" t="str">
        <f t="shared" si="494"/>
        <v>何光红</v>
      </c>
      <c r="BK382" s="26">
        <f t="shared" si="519"/>
        <v>0</v>
      </c>
      <c r="BL382" s="18" t="str">
        <f t="shared" si="495"/>
        <v>徐万雄</v>
      </c>
      <c r="BM382" s="26">
        <f t="shared" si="460"/>
        <v>0</v>
      </c>
      <c r="BN382" s="18" t="str">
        <f t="shared" si="496"/>
        <v>胡昌燕</v>
      </c>
      <c r="BO382" s="26">
        <f t="shared" si="544"/>
        <v>0</v>
      </c>
      <c r="BP382" s="18" t="str">
        <f t="shared" si="497"/>
        <v>兰阿布</v>
      </c>
      <c r="BQ382" s="26">
        <f t="shared" si="545"/>
        <v>0</v>
      </c>
      <c r="BR382" s="18" t="str">
        <f t="shared" si="498"/>
        <v>刘跃军</v>
      </c>
      <c r="BS382" s="26">
        <f t="shared" si="546"/>
        <v>0</v>
      </c>
      <c r="BT382" s="18" t="str">
        <f t="shared" si="499"/>
        <v>杨建</v>
      </c>
      <c r="BU382" s="26">
        <f t="shared" si="547"/>
        <v>0</v>
      </c>
      <c r="BV382" s="18">
        <f t="shared" si="500"/>
        <v>7</v>
      </c>
      <c r="BW382" s="18" t="str">
        <f t="shared" si="501"/>
        <v>何光红</v>
      </c>
      <c r="BX382" s="26">
        <f t="shared" si="520"/>
        <v>0</v>
      </c>
      <c r="BY382" s="18" t="str">
        <f t="shared" si="502"/>
        <v>潘勇</v>
      </c>
      <c r="BZ382" s="26">
        <f t="shared" si="521"/>
        <v>0</v>
      </c>
      <c r="CA382" s="18" t="str">
        <f t="shared" si="503"/>
        <v>胡昌燕</v>
      </c>
      <c r="CB382" s="26">
        <f t="shared" si="522"/>
        <v>0</v>
      </c>
      <c r="CC382" s="18" t="str">
        <f t="shared" si="504"/>
        <v>兰阿布</v>
      </c>
      <c r="CD382" s="26">
        <f t="shared" si="523"/>
        <v>0</v>
      </c>
      <c r="CE382" s="18" t="str">
        <f t="shared" si="505"/>
        <v>刘厚江</v>
      </c>
      <c r="CF382" s="26">
        <f t="shared" si="524"/>
        <v>0</v>
      </c>
      <c r="CG382" s="18" t="str">
        <f t="shared" si="506"/>
        <v>杨建</v>
      </c>
      <c r="CH382" s="26">
        <f t="shared" si="525"/>
        <v>0</v>
      </c>
      <c r="CI382" s="18">
        <f t="shared" si="507"/>
        <v>7</v>
      </c>
      <c r="CJ382" s="18" t="str">
        <f t="shared" si="508"/>
        <v>何光红</v>
      </c>
      <c r="CK382" s="26">
        <f t="shared" si="526"/>
        <v>0</v>
      </c>
      <c r="CL382" s="18" t="str">
        <f t="shared" si="509"/>
        <v>潘勇</v>
      </c>
      <c r="CM382" s="26">
        <f t="shared" si="527"/>
        <v>0</v>
      </c>
      <c r="CN382" s="18" t="str">
        <f t="shared" si="510"/>
        <v>胡昌燕</v>
      </c>
      <c r="CO382" s="26">
        <f t="shared" si="528"/>
        <v>0</v>
      </c>
      <c r="CP382" s="18" t="str">
        <f t="shared" si="511"/>
        <v>兰阿布</v>
      </c>
      <c r="CQ382" s="26">
        <f t="shared" si="529"/>
        <v>0</v>
      </c>
      <c r="CR382" s="18" t="str">
        <f t="shared" si="512"/>
        <v>刘厚江</v>
      </c>
      <c r="CS382" s="26">
        <f t="shared" si="530"/>
        <v>0</v>
      </c>
      <c r="CT382" s="18" t="str">
        <f t="shared" si="513"/>
        <v>杨建</v>
      </c>
      <c r="CU382" s="26">
        <f t="shared" si="531"/>
        <v>0</v>
      </c>
    </row>
    <row r="383" spans="1:99" s="2" customFormat="1" ht="15.75">
      <c r="A383" s="42" t="s">
        <v>1088</v>
      </c>
      <c r="B383" s="40" t="s">
        <v>556</v>
      </c>
      <c r="C383" s="59" t="s">
        <v>44</v>
      </c>
      <c r="D383" s="9" t="s">
        <v>8</v>
      </c>
      <c r="E383" s="8" t="str">
        <f t="shared" si="461"/>
        <v/>
      </c>
      <c r="F383" s="9" t="str">
        <f t="shared" si="462"/>
        <v/>
      </c>
      <c r="G383" s="10" t="str">
        <f t="shared" si="463"/>
        <v/>
      </c>
      <c r="H383" s="10">
        <f t="shared" si="464"/>
        <v>90</v>
      </c>
      <c r="I383" s="10">
        <f t="shared" si="465"/>
        <v>18</v>
      </c>
      <c r="J383" s="10">
        <f t="shared" si="466"/>
        <v>58</v>
      </c>
      <c r="K383" s="16">
        <f t="shared" si="467"/>
        <v>24.5</v>
      </c>
      <c r="L383" s="10">
        <f t="shared" si="468"/>
        <v>29.5</v>
      </c>
      <c r="M383" s="10">
        <f t="shared" si="469"/>
        <v>32</v>
      </c>
      <c r="N383" s="10">
        <f t="shared" si="470"/>
        <v>252</v>
      </c>
      <c r="O383" s="17" t="str">
        <f t="shared" si="471"/>
        <v/>
      </c>
      <c r="P383" s="18">
        <f>IF($D383="理科",IF(AND($N383&gt;=分数线!$C$2,$H383&gt;=分数线!$D$2),36,IF($H383&gt;=分数线!$D$2,18,0)),IF($D383="文科",IF(AND($N383&gt;=分数线!$C$3,$H383&gt;=分数线!$D$3),36,IF($H383&gt;=分数线!$D$3,18,0))))</f>
        <v>0</v>
      </c>
      <c r="Q383" s="18">
        <f>IF($D383="理科",IF(AND($N383&gt;=分数线!$C$2,I383&gt;=分数线!$E$2),36,IF(I383&gt;=分数线!$E$2,18,0)),IF($D383="文科",IF(AND($N383&gt;=分数线!$C$3,I383&gt;=分数线!$E$3),36,IF(I383&gt;=分数线!$E$3,18,0))))</f>
        <v>0</v>
      </c>
      <c r="R383" s="18">
        <f>IF($D383="理科",IF(AND($N383&gt;=分数线!$C$2,J383&gt;=分数线!$F$2),36,IF(J383&gt;=分数线!$F$2,18,0)),IF($D383="文科",IF(AND($N383&gt;=分数线!$C$3,J383&gt;=分数线!$F$3),36,IF(J383&gt;=分数线!$F$3,18,0))))</f>
        <v>0</v>
      </c>
      <c r="S383" s="18">
        <f>IF($D383="理科",IF(AND($N383&gt;=分数线!$C$2,K383&gt;=分数线!$G$2),36,IF(K383&gt;=分数线!$G$2,18,0)),IF($D383="文科",IF(AND($N383&gt;=分数线!$C$3,K383&gt;=分数线!$G$3),36,IF(K383&gt;=分数线!$G$3,18,0))))</f>
        <v>0</v>
      </c>
      <c r="T383" s="18">
        <f>IF($D383="理科",IF(AND($N383&gt;=分数线!$C$2,L383&gt;=分数线!$H$2),36,IF(L383&gt;=分数线!$H$2,18,0)),IF($D383="文科",IF(AND($N383&gt;=分数线!$C$3,L383&gt;=分数线!$H$3),36,IF(L383&gt;=分数线!$H$3,18,0))))</f>
        <v>0</v>
      </c>
      <c r="U383" s="18">
        <f>IF($D383="理科",IF(AND($N383&gt;=分数线!$C$2,M383&gt;=分数线!$I$2),36,IF(M383&gt;=分数线!$I$2,18,0)),IF($D383="文科",IF(AND($N383&gt;=分数线!$C$3,M383&gt;=分数线!$I$3),36,IF(M383&gt;=分数线!$I$3,18,0))))</f>
        <v>0</v>
      </c>
      <c r="V383" s="18">
        <f t="shared" si="472"/>
        <v>9</v>
      </c>
      <c r="W383" s="18" t="str">
        <f t="shared" si="473"/>
        <v>张玉婷</v>
      </c>
      <c r="X383" s="26">
        <f t="shared" si="514"/>
        <v>0</v>
      </c>
      <c r="Y383" s="18" t="str">
        <f t="shared" si="474"/>
        <v>周军</v>
      </c>
      <c r="Z383" s="26">
        <f t="shared" si="515"/>
        <v>0</v>
      </c>
      <c r="AA383" s="18" t="str">
        <f t="shared" si="475"/>
        <v>程长寿</v>
      </c>
      <c r="AB383" s="26">
        <f t="shared" si="532"/>
        <v>0</v>
      </c>
      <c r="AC383" s="18" t="str">
        <f t="shared" si="476"/>
        <v>王志强</v>
      </c>
      <c r="AD383" s="26">
        <f t="shared" si="533"/>
        <v>0</v>
      </c>
      <c r="AE383" s="18" t="str">
        <f t="shared" si="477"/>
        <v>郑富全</v>
      </c>
      <c r="AF383" s="26">
        <f t="shared" si="534"/>
        <v>0</v>
      </c>
      <c r="AG383" s="18" t="str">
        <f t="shared" si="478"/>
        <v>卢祥</v>
      </c>
      <c r="AH383" s="26">
        <f t="shared" si="535"/>
        <v>0</v>
      </c>
      <c r="AI383" s="18" t="str">
        <f t="shared" si="479"/>
        <v>9</v>
      </c>
      <c r="AJ383" s="18" t="str">
        <f t="shared" si="480"/>
        <v>张玉婷</v>
      </c>
      <c r="AK383" s="26">
        <f t="shared" si="516"/>
        <v>0</v>
      </c>
      <c r="AL383" s="18" t="str">
        <f t="shared" si="481"/>
        <v>周军</v>
      </c>
      <c r="AM383" s="26">
        <f t="shared" si="517"/>
        <v>0</v>
      </c>
      <c r="AN383" s="18" t="str">
        <f t="shared" si="482"/>
        <v>程长寿</v>
      </c>
      <c r="AO383" s="26">
        <f t="shared" si="536"/>
        <v>0</v>
      </c>
      <c r="AP383" s="18" t="str">
        <f t="shared" si="483"/>
        <v>王志强</v>
      </c>
      <c r="AQ383" s="26">
        <f t="shared" si="537"/>
        <v>0</v>
      </c>
      <c r="AR383" s="18" t="str">
        <f t="shared" si="484"/>
        <v>郑富全</v>
      </c>
      <c r="AS383" s="26">
        <f t="shared" si="538"/>
        <v>0</v>
      </c>
      <c r="AT383" s="18" t="str">
        <f t="shared" si="485"/>
        <v>卢祥</v>
      </c>
      <c r="AU383" s="26">
        <f t="shared" si="539"/>
        <v>0</v>
      </c>
      <c r="AV383" s="18" t="str">
        <f t="shared" si="486"/>
        <v>9</v>
      </c>
      <c r="AW383" s="18" t="str">
        <f t="shared" si="487"/>
        <v>张玉婷</v>
      </c>
      <c r="AX383" s="26">
        <f t="shared" si="518"/>
        <v>0</v>
      </c>
      <c r="AY383" s="18" t="str">
        <f t="shared" si="488"/>
        <v>周军</v>
      </c>
      <c r="AZ383" s="26">
        <f t="shared" ref="AZ383:AZ446" si="548">IF($C383="应届",$Q383*0.15,IF($C383="往届","","NULL"))</f>
        <v>0</v>
      </c>
      <c r="BA383" s="18" t="str">
        <f t="shared" si="489"/>
        <v>廖云虹</v>
      </c>
      <c r="BB383" s="26">
        <f t="shared" si="540"/>
        <v>0</v>
      </c>
      <c r="BC383" s="18" t="str">
        <f t="shared" si="490"/>
        <v>郑永朝</v>
      </c>
      <c r="BD383" s="26">
        <f t="shared" si="541"/>
        <v>0</v>
      </c>
      <c r="BE383" s="18" t="str">
        <f t="shared" si="491"/>
        <v>郑富全</v>
      </c>
      <c r="BF383" s="26">
        <f t="shared" si="542"/>
        <v>0</v>
      </c>
      <c r="BG383" s="18" t="str">
        <f t="shared" si="492"/>
        <v>卢祥</v>
      </c>
      <c r="BH383" s="26">
        <f t="shared" si="543"/>
        <v>0</v>
      </c>
      <c r="BI383" s="18">
        <f t="shared" si="493"/>
        <v>9</v>
      </c>
      <c r="BJ383" s="18" t="str">
        <f t="shared" si="494"/>
        <v>张玉婷</v>
      </c>
      <c r="BK383" s="26">
        <f t="shared" si="519"/>
        <v>0</v>
      </c>
      <c r="BL383" s="18" t="str">
        <f t="shared" si="495"/>
        <v>黄金华</v>
      </c>
      <c r="BM383" s="26">
        <f t="shared" ref="BM383:BM446" si="549">IF($C383="应届",$Q383*0.15,IF($C383="往届","","NULL"))</f>
        <v>0</v>
      </c>
      <c r="BN383" s="18" t="str">
        <f t="shared" si="496"/>
        <v>廖云虹</v>
      </c>
      <c r="BO383" s="26">
        <f t="shared" si="544"/>
        <v>0</v>
      </c>
      <c r="BP383" s="18" t="str">
        <f t="shared" si="497"/>
        <v>王玉强</v>
      </c>
      <c r="BQ383" s="26">
        <f t="shared" si="545"/>
        <v>0</v>
      </c>
      <c r="BR383" s="18" t="str">
        <f t="shared" si="498"/>
        <v>郑富全</v>
      </c>
      <c r="BS383" s="26">
        <f t="shared" si="546"/>
        <v>0</v>
      </c>
      <c r="BT383" s="18" t="str">
        <f t="shared" si="499"/>
        <v>卢祥</v>
      </c>
      <c r="BU383" s="26">
        <f t="shared" si="547"/>
        <v>0</v>
      </c>
      <c r="BV383" s="18">
        <f t="shared" si="500"/>
        <v>9</v>
      </c>
      <c r="BW383" s="18" t="str">
        <f t="shared" si="501"/>
        <v>张玉婷</v>
      </c>
      <c r="BX383" s="26">
        <f t="shared" si="520"/>
        <v>0</v>
      </c>
      <c r="BY383" s="18" t="str">
        <f t="shared" si="502"/>
        <v>黄金华</v>
      </c>
      <c r="BZ383" s="26">
        <f t="shared" si="521"/>
        <v>0</v>
      </c>
      <c r="CA383" s="18" t="str">
        <f t="shared" si="503"/>
        <v>廖云虹</v>
      </c>
      <c r="CB383" s="26">
        <f t="shared" si="522"/>
        <v>0</v>
      </c>
      <c r="CC383" s="18" t="str">
        <f t="shared" si="504"/>
        <v>高贵勇</v>
      </c>
      <c r="CD383" s="26">
        <f t="shared" si="523"/>
        <v>0</v>
      </c>
      <c r="CE383" s="18" t="str">
        <f t="shared" si="505"/>
        <v>刘厚江</v>
      </c>
      <c r="CF383" s="26">
        <f t="shared" si="524"/>
        <v>0</v>
      </c>
      <c r="CG383" s="18" t="str">
        <f t="shared" si="506"/>
        <v>卢祥</v>
      </c>
      <c r="CH383" s="26">
        <f t="shared" si="525"/>
        <v>0</v>
      </c>
      <c r="CI383" s="18">
        <f t="shared" si="507"/>
        <v>9</v>
      </c>
      <c r="CJ383" s="18" t="str">
        <f t="shared" si="508"/>
        <v>张玉婷</v>
      </c>
      <c r="CK383" s="26">
        <f t="shared" si="526"/>
        <v>0</v>
      </c>
      <c r="CL383" s="18" t="str">
        <f t="shared" si="509"/>
        <v>黄金华</v>
      </c>
      <c r="CM383" s="26">
        <f t="shared" si="527"/>
        <v>0</v>
      </c>
      <c r="CN383" s="18" t="str">
        <f t="shared" si="510"/>
        <v>廖云虹</v>
      </c>
      <c r="CO383" s="26">
        <f t="shared" si="528"/>
        <v>0</v>
      </c>
      <c r="CP383" s="18" t="str">
        <f t="shared" si="511"/>
        <v>高贵勇</v>
      </c>
      <c r="CQ383" s="26">
        <f t="shared" si="529"/>
        <v>0</v>
      </c>
      <c r="CR383" s="18" t="str">
        <f t="shared" si="512"/>
        <v>刘厚江</v>
      </c>
      <c r="CS383" s="26">
        <f t="shared" si="530"/>
        <v>0</v>
      </c>
      <c r="CT383" s="18" t="str">
        <f t="shared" si="513"/>
        <v>卢祥</v>
      </c>
      <c r="CU383" s="26">
        <f t="shared" si="531"/>
        <v>0</v>
      </c>
    </row>
    <row r="384" spans="1:99" s="2" customFormat="1" ht="15.75">
      <c r="A384" s="42" t="s">
        <v>1089</v>
      </c>
      <c r="B384" s="40" t="s">
        <v>557</v>
      </c>
      <c r="C384" s="59" t="s">
        <v>44</v>
      </c>
      <c r="D384" s="9" t="s">
        <v>8</v>
      </c>
      <c r="E384" s="8" t="str">
        <f t="shared" si="461"/>
        <v/>
      </c>
      <c r="F384" s="9" t="str">
        <f t="shared" si="462"/>
        <v/>
      </c>
      <c r="G384" s="10" t="str">
        <f t="shared" si="463"/>
        <v/>
      </c>
      <c r="H384" s="10">
        <f t="shared" si="464"/>
        <v>76</v>
      </c>
      <c r="I384" s="10">
        <f t="shared" si="465"/>
        <v>62</v>
      </c>
      <c r="J384" s="10">
        <f t="shared" si="466"/>
        <v>27</v>
      </c>
      <c r="K384" s="16">
        <f t="shared" si="467"/>
        <v>4</v>
      </c>
      <c r="L384" s="10">
        <f t="shared" si="468"/>
        <v>43</v>
      </c>
      <c r="M384" s="10">
        <f t="shared" si="469"/>
        <v>35</v>
      </c>
      <c r="N384" s="10">
        <f t="shared" si="470"/>
        <v>247</v>
      </c>
      <c r="O384" s="17" t="str">
        <f t="shared" si="471"/>
        <v/>
      </c>
      <c r="P384" s="18">
        <f>IF($D384="理科",IF(AND($N384&gt;=分数线!$C$2,$H384&gt;=分数线!$D$2),36,IF($H384&gt;=分数线!$D$2,18,0)),IF($D384="文科",IF(AND($N384&gt;=分数线!$C$3,$H384&gt;=分数线!$D$3),36,IF($H384&gt;=分数线!$D$3,18,0))))</f>
        <v>0</v>
      </c>
      <c r="Q384" s="18">
        <f>IF($D384="理科",IF(AND($N384&gt;=分数线!$C$2,I384&gt;=分数线!$E$2),36,IF(I384&gt;=分数线!$E$2,18,0)),IF($D384="文科",IF(AND($N384&gt;=分数线!$C$3,I384&gt;=分数线!$E$3),36,IF(I384&gt;=分数线!$E$3,18,0))))</f>
        <v>0</v>
      </c>
      <c r="R384" s="18">
        <f>IF($D384="理科",IF(AND($N384&gt;=分数线!$C$2,J384&gt;=分数线!$F$2),36,IF(J384&gt;=分数线!$F$2,18,0)),IF($D384="文科",IF(AND($N384&gt;=分数线!$C$3,J384&gt;=分数线!$F$3),36,IF(J384&gt;=分数线!$F$3,18,0))))</f>
        <v>0</v>
      </c>
      <c r="S384" s="18">
        <f>IF($D384="理科",IF(AND($N384&gt;=分数线!$C$2,K384&gt;=分数线!$G$2),36,IF(K384&gt;=分数线!$G$2,18,0)),IF($D384="文科",IF(AND($N384&gt;=分数线!$C$3,K384&gt;=分数线!$G$3),36,IF(K384&gt;=分数线!$G$3,18,0))))</f>
        <v>0</v>
      </c>
      <c r="T384" s="18">
        <f>IF($D384="理科",IF(AND($N384&gt;=分数线!$C$2,L384&gt;=分数线!$H$2),36,IF(L384&gt;=分数线!$H$2,18,0)),IF($D384="文科",IF(AND($N384&gt;=分数线!$C$3,L384&gt;=分数线!$H$3),36,IF(L384&gt;=分数线!$H$3,18,0))))</f>
        <v>0</v>
      </c>
      <c r="U384" s="18">
        <f>IF($D384="理科",IF(AND($N384&gt;=分数线!$C$2,M384&gt;=分数线!$I$2),36,IF(M384&gt;=分数线!$I$2,18,0)),IF($D384="文科",IF(AND($N384&gt;=分数线!$C$3,M384&gt;=分数线!$I$3),36,IF(M384&gt;=分数线!$I$3,18,0))))</f>
        <v>0</v>
      </c>
      <c r="V384" s="18">
        <f t="shared" si="472"/>
        <v>8</v>
      </c>
      <c r="W384" s="18" t="str">
        <f t="shared" si="473"/>
        <v>向美娟</v>
      </c>
      <c r="X384" s="26">
        <f t="shared" si="514"/>
        <v>0</v>
      </c>
      <c r="Y384" s="18" t="str">
        <f t="shared" si="474"/>
        <v>胡付松</v>
      </c>
      <c r="Z384" s="26">
        <f t="shared" si="515"/>
        <v>0</v>
      </c>
      <c r="AA384" s="18" t="str">
        <f t="shared" si="475"/>
        <v>聂艳梅</v>
      </c>
      <c r="AB384" s="26">
        <f t="shared" si="532"/>
        <v>0</v>
      </c>
      <c r="AC384" s="18" t="str">
        <f t="shared" si="476"/>
        <v>王志强</v>
      </c>
      <c r="AD384" s="26">
        <f t="shared" si="533"/>
        <v>0</v>
      </c>
      <c r="AE384" s="18" t="str">
        <f t="shared" si="477"/>
        <v>叶仁群</v>
      </c>
      <c r="AF384" s="26">
        <f t="shared" si="534"/>
        <v>0</v>
      </c>
      <c r="AG384" s="18" t="str">
        <f t="shared" si="478"/>
        <v>田友米</v>
      </c>
      <c r="AH384" s="26">
        <f t="shared" si="535"/>
        <v>0</v>
      </c>
      <c r="AI384" s="18" t="str">
        <f t="shared" si="479"/>
        <v>8</v>
      </c>
      <c r="AJ384" s="18" t="str">
        <f t="shared" si="480"/>
        <v>向美娟</v>
      </c>
      <c r="AK384" s="26">
        <f t="shared" si="516"/>
        <v>0</v>
      </c>
      <c r="AL384" s="18" t="str">
        <f t="shared" si="481"/>
        <v>胡付松</v>
      </c>
      <c r="AM384" s="26">
        <f t="shared" si="517"/>
        <v>0</v>
      </c>
      <c r="AN384" s="18" t="str">
        <f t="shared" si="482"/>
        <v>聂艳梅</v>
      </c>
      <c r="AO384" s="26">
        <f t="shared" si="536"/>
        <v>0</v>
      </c>
      <c r="AP384" s="18" t="str">
        <f t="shared" si="483"/>
        <v>王志强</v>
      </c>
      <c r="AQ384" s="26">
        <f t="shared" si="537"/>
        <v>0</v>
      </c>
      <c r="AR384" s="18" t="str">
        <f t="shared" si="484"/>
        <v>叶仁群</v>
      </c>
      <c r="AS384" s="26">
        <f t="shared" si="538"/>
        <v>0</v>
      </c>
      <c r="AT384" s="18" t="str">
        <f t="shared" si="485"/>
        <v>田友米</v>
      </c>
      <c r="AU384" s="26">
        <f t="shared" si="539"/>
        <v>0</v>
      </c>
      <c r="AV384" s="18" t="str">
        <f t="shared" si="486"/>
        <v>8</v>
      </c>
      <c r="AW384" s="18" t="str">
        <f t="shared" si="487"/>
        <v>向美娟</v>
      </c>
      <c r="AX384" s="26">
        <f t="shared" si="518"/>
        <v>0</v>
      </c>
      <c r="AY384" s="18" t="str">
        <f t="shared" si="488"/>
        <v>胡付松</v>
      </c>
      <c r="AZ384" s="26">
        <f t="shared" si="548"/>
        <v>0</v>
      </c>
      <c r="BA384" s="18" t="str">
        <f t="shared" si="489"/>
        <v>廖云虹</v>
      </c>
      <c r="BB384" s="26">
        <f t="shared" si="540"/>
        <v>0</v>
      </c>
      <c r="BC384" s="18" t="str">
        <f t="shared" si="490"/>
        <v>王玉强</v>
      </c>
      <c r="BD384" s="26">
        <f t="shared" si="541"/>
        <v>0</v>
      </c>
      <c r="BE384" s="18" t="str">
        <f t="shared" si="491"/>
        <v>叶仁群</v>
      </c>
      <c r="BF384" s="26">
        <f t="shared" si="542"/>
        <v>0</v>
      </c>
      <c r="BG384" s="18" t="str">
        <f t="shared" si="492"/>
        <v>田友米</v>
      </c>
      <c r="BH384" s="26">
        <f t="shared" si="543"/>
        <v>0</v>
      </c>
      <c r="BI384" s="18">
        <f t="shared" si="493"/>
        <v>8</v>
      </c>
      <c r="BJ384" s="18" t="str">
        <f t="shared" si="494"/>
        <v>向美娟</v>
      </c>
      <c r="BK384" s="26">
        <f t="shared" si="519"/>
        <v>0</v>
      </c>
      <c r="BL384" s="18" t="str">
        <f t="shared" si="495"/>
        <v>胡付松</v>
      </c>
      <c r="BM384" s="26">
        <f t="shared" si="549"/>
        <v>0</v>
      </c>
      <c r="BN384" s="18" t="str">
        <f t="shared" si="496"/>
        <v>廖云虹</v>
      </c>
      <c r="BO384" s="26">
        <f t="shared" si="544"/>
        <v>0</v>
      </c>
      <c r="BP384" s="18" t="str">
        <f t="shared" si="497"/>
        <v>王玉强</v>
      </c>
      <c r="BQ384" s="26">
        <f t="shared" si="545"/>
        <v>0</v>
      </c>
      <c r="BR384" s="18" t="str">
        <f t="shared" si="498"/>
        <v>叶仁群</v>
      </c>
      <c r="BS384" s="26">
        <f t="shared" si="546"/>
        <v>0</v>
      </c>
      <c r="BT384" s="18" t="str">
        <f t="shared" si="499"/>
        <v>杨建</v>
      </c>
      <c r="BU384" s="26">
        <f t="shared" si="547"/>
        <v>0</v>
      </c>
      <c r="BV384" s="18">
        <f t="shared" si="500"/>
        <v>8</v>
      </c>
      <c r="BW384" s="18" t="str">
        <f t="shared" si="501"/>
        <v>向美娟</v>
      </c>
      <c r="BX384" s="26">
        <f t="shared" si="520"/>
        <v>0</v>
      </c>
      <c r="BY384" s="18" t="str">
        <f t="shared" si="502"/>
        <v>胡付松</v>
      </c>
      <c r="BZ384" s="26">
        <f t="shared" si="521"/>
        <v>0</v>
      </c>
      <c r="CA384" s="18" t="str">
        <f t="shared" si="503"/>
        <v>廖云虹</v>
      </c>
      <c r="CB384" s="26">
        <f t="shared" si="522"/>
        <v>0</v>
      </c>
      <c r="CC384" s="18" t="str">
        <f t="shared" si="504"/>
        <v>兰阿布</v>
      </c>
      <c r="CD384" s="26">
        <f t="shared" si="523"/>
        <v>0</v>
      </c>
      <c r="CE384" s="18" t="str">
        <f t="shared" si="505"/>
        <v>叶仁群</v>
      </c>
      <c r="CF384" s="26">
        <f t="shared" si="524"/>
        <v>0</v>
      </c>
      <c r="CG384" s="18" t="str">
        <f t="shared" si="506"/>
        <v>杨建</v>
      </c>
      <c r="CH384" s="26">
        <f t="shared" si="525"/>
        <v>0</v>
      </c>
      <c r="CI384" s="18">
        <f t="shared" si="507"/>
        <v>8</v>
      </c>
      <c r="CJ384" s="18" t="str">
        <f t="shared" si="508"/>
        <v>向美娟</v>
      </c>
      <c r="CK384" s="26">
        <f t="shared" si="526"/>
        <v>0</v>
      </c>
      <c r="CL384" s="18" t="str">
        <f t="shared" si="509"/>
        <v>胡付松</v>
      </c>
      <c r="CM384" s="26">
        <f t="shared" si="527"/>
        <v>0</v>
      </c>
      <c r="CN384" s="18" t="str">
        <f t="shared" si="510"/>
        <v>廖云虹</v>
      </c>
      <c r="CO384" s="26">
        <f t="shared" si="528"/>
        <v>0</v>
      </c>
      <c r="CP384" s="18" t="str">
        <f t="shared" si="511"/>
        <v>兰阿布</v>
      </c>
      <c r="CQ384" s="26">
        <f t="shared" si="529"/>
        <v>0</v>
      </c>
      <c r="CR384" s="18" t="str">
        <f t="shared" si="512"/>
        <v>叶仁群</v>
      </c>
      <c r="CS384" s="26">
        <f t="shared" si="530"/>
        <v>0</v>
      </c>
      <c r="CT384" s="18" t="str">
        <f t="shared" si="513"/>
        <v>杨建</v>
      </c>
      <c r="CU384" s="26">
        <f t="shared" si="531"/>
        <v>0</v>
      </c>
    </row>
    <row r="385" spans="1:99" s="2" customFormat="1" ht="15.75">
      <c r="A385" s="42" t="s">
        <v>1090</v>
      </c>
      <c r="B385" s="40" t="s">
        <v>558</v>
      </c>
      <c r="C385" s="59" t="s">
        <v>44</v>
      </c>
      <c r="D385" s="9" t="s">
        <v>8</v>
      </c>
      <c r="E385" s="8" t="str">
        <f t="shared" si="461"/>
        <v/>
      </c>
      <c r="F385" s="9" t="str">
        <f t="shared" si="462"/>
        <v/>
      </c>
      <c r="G385" s="10" t="str">
        <f t="shared" si="463"/>
        <v/>
      </c>
      <c r="H385" s="10">
        <f t="shared" si="464"/>
        <v>74</v>
      </c>
      <c r="I385" s="10">
        <f t="shared" si="465"/>
        <v>25</v>
      </c>
      <c r="J385" s="10">
        <f t="shared" si="466"/>
        <v>46</v>
      </c>
      <c r="K385" s="16">
        <f t="shared" si="467"/>
        <v>24</v>
      </c>
      <c r="L385" s="10">
        <f t="shared" si="468"/>
        <v>37</v>
      </c>
      <c r="M385" s="10">
        <f t="shared" si="469"/>
        <v>36</v>
      </c>
      <c r="N385" s="10">
        <f t="shared" si="470"/>
        <v>242</v>
      </c>
      <c r="O385" s="17" t="str">
        <f t="shared" si="471"/>
        <v/>
      </c>
      <c r="P385" s="18">
        <f>IF($D385="理科",IF(AND($N385&gt;=分数线!$C$2,$H385&gt;=分数线!$D$2),36,IF($H385&gt;=分数线!$D$2,18,0)),IF($D385="文科",IF(AND($N385&gt;=分数线!$C$3,$H385&gt;=分数线!$D$3),36,IF($H385&gt;=分数线!$D$3,18,0))))</f>
        <v>0</v>
      </c>
      <c r="Q385" s="18">
        <f>IF($D385="理科",IF(AND($N385&gt;=分数线!$C$2,I385&gt;=分数线!$E$2),36,IF(I385&gt;=分数线!$E$2,18,0)),IF($D385="文科",IF(AND($N385&gt;=分数线!$C$3,I385&gt;=分数线!$E$3),36,IF(I385&gt;=分数线!$E$3,18,0))))</f>
        <v>0</v>
      </c>
      <c r="R385" s="18">
        <f>IF($D385="理科",IF(AND($N385&gt;=分数线!$C$2,J385&gt;=分数线!$F$2),36,IF(J385&gt;=分数线!$F$2,18,0)),IF($D385="文科",IF(AND($N385&gt;=分数线!$C$3,J385&gt;=分数线!$F$3),36,IF(J385&gt;=分数线!$F$3,18,0))))</f>
        <v>0</v>
      </c>
      <c r="S385" s="18">
        <f>IF($D385="理科",IF(AND($N385&gt;=分数线!$C$2,K385&gt;=分数线!$G$2),36,IF(K385&gt;=分数线!$G$2,18,0)),IF($D385="文科",IF(AND($N385&gt;=分数线!$C$3,K385&gt;=分数线!$G$3),36,IF(K385&gt;=分数线!$G$3,18,0))))</f>
        <v>0</v>
      </c>
      <c r="T385" s="18">
        <f>IF($D385="理科",IF(AND($N385&gt;=分数线!$C$2,L385&gt;=分数线!$H$2),36,IF(L385&gt;=分数线!$H$2,18,0)),IF($D385="文科",IF(AND($N385&gt;=分数线!$C$3,L385&gt;=分数线!$H$3),36,IF(L385&gt;=分数线!$H$3,18,0))))</f>
        <v>0</v>
      </c>
      <c r="U385" s="18">
        <f>IF($D385="理科",IF(AND($N385&gt;=分数线!$C$2,M385&gt;=分数线!$I$2),36,IF(M385&gt;=分数线!$I$2,18,0)),IF($D385="文科",IF(AND($N385&gt;=分数线!$C$3,M385&gt;=分数线!$I$3),36,IF(M385&gt;=分数线!$I$3,18,0))))</f>
        <v>0</v>
      </c>
      <c r="V385" s="18">
        <f t="shared" si="472"/>
        <v>3</v>
      </c>
      <c r="W385" s="18" t="str">
        <f t="shared" si="473"/>
        <v>朱霞</v>
      </c>
      <c r="X385" s="26">
        <f t="shared" si="514"/>
        <v>0</v>
      </c>
      <c r="Y385" s="18" t="str">
        <f t="shared" si="474"/>
        <v>余玉红</v>
      </c>
      <c r="Z385" s="26">
        <f t="shared" si="515"/>
        <v>0</v>
      </c>
      <c r="AA385" s="18" t="str">
        <f t="shared" si="475"/>
        <v>邵晖</v>
      </c>
      <c r="AB385" s="26">
        <f t="shared" si="532"/>
        <v>0</v>
      </c>
      <c r="AC385" s="18" t="str">
        <f t="shared" si="476"/>
        <v>王志强</v>
      </c>
      <c r="AD385" s="26">
        <f t="shared" si="533"/>
        <v>0</v>
      </c>
      <c r="AE385" s="18" t="str">
        <f t="shared" si="477"/>
        <v>郑富全</v>
      </c>
      <c r="AF385" s="26">
        <f t="shared" si="534"/>
        <v>0</v>
      </c>
      <c r="AG385" s="18" t="str">
        <f t="shared" si="478"/>
        <v>卢祥</v>
      </c>
      <c r="AH385" s="26">
        <f t="shared" si="535"/>
        <v>0</v>
      </c>
      <c r="AI385" s="18" t="str">
        <f t="shared" si="479"/>
        <v>9</v>
      </c>
      <c r="AJ385" s="18" t="str">
        <f t="shared" si="480"/>
        <v>张玉婷</v>
      </c>
      <c r="AK385" s="26">
        <f t="shared" si="516"/>
        <v>0</v>
      </c>
      <c r="AL385" s="18" t="str">
        <f t="shared" si="481"/>
        <v>周军</v>
      </c>
      <c r="AM385" s="26">
        <f t="shared" si="517"/>
        <v>0</v>
      </c>
      <c r="AN385" s="18" t="str">
        <f t="shared" si="482"/>
        <v>程长寿</v>
      </c>
      <c r="AO385" s="26">
        <f t="shared" si="536"/>
        <v>0</v>
      </c>
      <c r="AP385" s="18" t="str">
        <f t="shared" si="483"/>
        <v>王志强</v>
      </c>
      <c r="AQ385" s="26">
        <f t="shared" si="537"/>
        <v>0</v>
      </c>
      <c r="AR385" s="18" t="str">
        <f t="shared" si="484"/>
        <v>郑富全</v>
      </c>
      <c r="AS385" s="26">
        <f t="shared" si="538"/>
        <v>0</v>
      </c>
      <c r="AT385" s="18" t="str">
        <f t="shared" si="485"/>
        <v>卢祥</v>
      </c>
      <c r="AU385" s="26">
        <f t="shared" si="539"/>
        <v>0</v>
      </c>
      <c r="AV385" s="18" t="str">
        <f t="shared" si="486"/>
        <v>9</v>
      </c>
      <c r="AW385" s="18" t="str">
        <f t="shared" si="487"/>
        <v>张玉婷</v>
      </c>
      <c r="AX385" s="26">
        <f t="shared" si="518"/>
        <v>0</v>
      </c>
      <c r="AY385" s="18" t="str">
        <f t="shared" si="488"/>
        <v>周军</v>
      </c>
      <c r="AZ385" s="26">
        <f t="shared" si="548"/>
        <v>0</v>
      </c>
      <c r="BA385" s="18" t="str">
        <f t="shared" si="489"/>
        <v>廖云虹</v>
      </c>
      <c r="BB385" s="26">
        <f t="shared" si="540"/>
        <v>0</v>
      </c>
      <c r="BC385" s="18" t="str">
        <f t="shared" si="490"/>
        <v>郑永朝</v>
      </c>
      <c r="BD385" s="26">
        <f t="shared" si="541"/>
        <v>0</v>
      </c>
      <c r="BE385" s="18" t="str">
        <f t="shared" si="491"/>
        <v>郑富全</v>
      </c>
      <c r="BF385" s="26">
        <f t="shared" si="542"/>
        <v>0</v>
      </c>
      <c r="BG385" s="18" t="str">
        <f t="shared" si="492"/>
        <v>卢祥</v>
      </c>
      <c r="BH385" s="26">
        <f t="shared" si="543"/>
        <v>0</v>
      </c>
      <c r="BI385" s="18">
        <f t="shared" si="493"/>
        <v>9</v>
      </c>
      <c r="BJ385" s="18" t="str">
        <f t="shared" si="494"/>
        <v>张玉婷</v>
      </c>
      <c r="BK385" s="26">
        <f t="shared" si="519"/>
        <v>0</v>
      </c>
      <c r="BL385" s="18" t="str">
        <f t="shared" si="495"/>
        <v>黄金华</v>
      </c>
      <c r="BM385" s="26">
        <f t="shared" si="549"/>
        <v>0</v>
      </c>
      <c r="BN385" s="18" t="str">
        <f t="shared" si="496"/>
        <v>廖云虹</v>
      </c>
      <c r="BO385" s="26">
        <f t="shared" si="544"/>
        <v>0</v>
      </c>
      <c r="BP385" s="18" t="str">
        <f t="shared" si="497"/>
        <v>王玉强</v>
      </c>
      <c r="BQ385" s="26">
        <f t="shared" si="545"/>
        <v>0</v>
      </c>
      <c r="BR385" s="18" t="str">
        <f t="shared" si="498"/>
        <v>郑富全</v>
      </c>
      <c r="BS385" s="26">
        <f t="shared" si="546"/>
        <v>0</v>
      </c>
      <c r="BT385" s="18" t="str">
        <f t="shared" si="499"/>
        <v>卢祥</v>
      </c>
      <c r="BU385" s="26">
        <f t="shared" si="547"/>
        <v>0</v>
      </c>
      <c r="BV385" s="18">
        <f t="shared" si="500"/>
        <v>9</v>
      </c>
      <c r="BW385" s="18" t="str">
        <f t="shared" si="501"/>
        <v>张玉婷</v>
      </c>
      <c r="BX385" s="26">
        <f t="shared" si="520"/>
        <v>0</v>
      </c>
      <c r="BY385" s="18" t="str">
        <f t="shared" si="502"/>
        <v>黄金华</v>
      </c>
      <c r="BZ385" s="26">
        <f t="shared" si="521"/>
        <v>0</v>
      </c>
      <c r="CA385" s="18" t="str">
        <f t="shared" si="503"/>
        <v>廖云虹</v>
      </c>
      <c r="CB385" s="26">
        <f t="shared" si="522"/>
        <v>0</v>
      </c>
      <c r="CC385" s="18" t="str">
        <f t="shared" si="504"/>
        <v>高贵勇</v>
      </c>
      <c r="CD385" s="26">
        <f t="shared" si="523"/>
        <v>0</v>
      </c>
      <c r="CE385" s="18" t="str">
        <f t="shared" si="505"/>
        <v>刘厚江</v>
      </c>
      <c r="CF385" s="26">
        <f t="shared" si="524"/>
        <v>0</v>
      </c>
      <c r="CG385" s="18" t="str">
        <f t="shared" si="506"/>
        <v>卢祥</v>
      </c>
      <c r="CH385" s="26">
        <f t="shared" si="525"/>
        <v>0</v>
      </c>
      <c r="CI385" s="18">
        <f t="shared" si="507"/>
        <v>9</v>
      </c>
      <c r="CJ385" s="18" t="str">
        <f t="shared" si="508"/>
        <v>张玉婷</v>
      </c>
      <c r="CK385" s="26">
        <f t="shared" si="526"/>
        <v>0</v>
      </c>
      <c r="CL385" s="18" t="str">
        <f t="shared" si="509"/>
        <v>黄金华</v>
      </c>
      <c r="CM385" s="26">
        <f t="shared" si="527"/>
        <v>0</v>
      </c>
      <c r="CN385" s="18" t="str">
        <f t="shared" si="510"/>
        <v>廖云虹</v>
      </c>
      <c r="CO385" s="26">
        <f t="shared" si="528"/>
        <v>0</v>
      </c>
      <c r="CP385" s="18" t="str">
        <f t="shared" si="511"/>
        <v>高贵勇</v>
      </c>
      <c r="CQ385" s="26">
        <f t="shared" si="529"/>
        <v>0</v>
      </c>
      <c r="CR385" s="18" t="str">
        <f t="shared" si="512"/>
        <v>刘厚江</v>
      </c>
      <c r="CS385" s="26">
        <f t="shared" si="530"/>
        <v>0</v>
      </c>
      <c r="CT385" s="18" t="str">
        <f t="shared" si="513"/>
        <v>卢祥</v>
      </c>
      <c r="CU385" s="26">
        <f t="shared" si="531"/>
        <v>0</v>
      </c>
    </row>
    <row r="386" spans="1:99" s="2" customFormat="1" ht="15.75">
      <c r="A386" s="42" t="s">
        <v>1085</v>
      </c>
      <c r="B386" s="40" t="s">
        <v>559</v>
      </c>
      <c r="C386" s="59" t="s">
        <v>44</v>
      </c>
      <c r="D386" s="9" t="s">
        <v>8</v>
      </c>
      <c r="E386" s="8" t="str">
        <f t="shared" si="461"/>
        <v/>
      </c>
      <c r="F386" s="9" t="str">
        <f t="shared" si="462"/>
        <v/>
      </c>
      <c r="G386" s="10" t="str">
        <f t="shared" si="463"/>
        <v/>
      </c>
      <c r="H386" s="10">
        <f t="shared" si="464"/>
        <v>82</v>
      </c>
      <c r="I386" s="10">
        <f t="shared" si="465"/>
        <v>55</v>
      </c>
      <c r="J386" s="10">
        <f t="shared" si="466"/>
        <v>36</v>
      </c>
      <c r="K386" s="16">
        <f t="shared" si="467"/>
        <v>17.5</v>
      </c>
      <c r="L386" s="10">
        <f t="shared" si="468"/>
        <v>32</v>
      </c>
      <c r="M386" s="10">
        <f t="shared" si="469"/>
        <v>15</v>
      </c>
      <c r="N386" s="10">
        <f t="shared" si="470"/>
        <v>238</v>
      </c>
      <c r="O386" s="17" t="str">
        <f t="shared" si="471"/>
        <v/>
      </c>
      <c r="P386" s="18">
        <f>IF($D386="理科",IF(AND($N386&gt;=分数线!$C$2,$H386&gt;=分数线!$D$2),36,IF($H386&gt;=分数线!$D$2,18,0)),IF($D386="文科",IF(AND($N386&gt;=分数线!$C$3,$H386&gt;=分数线!$D$3),36,IF($H386&gt;=分数线!$D$3,18,0))))</f>
        <v>0</v>
      </c>
      <c r="Q386" s="18">
        <f>IF($D386="理科",IF(AND($N386&gt;=分数线!$C$2,I386&gt;=分数线!$E$2),36,IF(I386&gt;=分数线!$E$2,18,0)),IF($D386="文科",IF(AND($N386&gt;=分数线!$C$3,I386&gt;=分数线!$E$3),36,IF(I386&gt;=分数线!$E$3,18,0))))</f>
        <v>0</v>
      </c>
      <c r="R386" s="18">
        <f>IF($D386="理科",IF(AND($N386&gt;=分数线!$C$2,J386&gt;=分数线!$F$2),36,IF(J386&gt;=分数线!$F$2,18,0)),IF($D386="文科",IF(AND($N386&gt;=分数线!$C$3,J386&gt;=分数线!$F$3),36,IF(J386&gt;=分数线!$F$3,18,0))))</f>
        <v>0</v>
      </c>
      <c r="S386" s="18">
        <f>IF($D386="理科",IF(AND($N386&gt;=分数线!$C$2,K386&gt;=分数线!$G$2),36,IF(K386&gt;=分数线!$G$2,18,0)),IF($D386="文科",IF(AND($N386&gt;=分数线!$C$3,K386&gt;=分数线!$G$3),36,IF(K386&gt;=分数线!$G$3,18,0))))</f>
        <v>0</v>
      </c>
      <c r="T386" s="18">
        <f>IF($D386="理科",IF(AND($N386&gt;=分数线!$C$2,L386&gt;=分数线!$H$2),36,IF(L386&gt;=分数线!$H$2,18,0)),IF($D386="文科",IF(AND($N386&gt;=分数线!$C$3,L386&gt;=分数线!$H$3),36,IF(L386&gt;=分数线!$H$3,18,0))))</f>
        <v>0</v>
      </c>
      <c r="U386" s="18">
        <f>IF($D386="理科",IF(AND($N386&gt;=分数线!$C$2,M386&gt;=分数线!$I$2),36,IF(M386&gt;=分数线!$I$2,18,0)),IF($D386="文科",IF(AND($N386&gt;=分数线!$C$3,M386&gt;=分数线!$I$3),36,IF(M386&gt;=分数线!$I$3,18,0))))</f>
        <v>0</v>
      </c>
      <c r="V386" s="18">
        <f t="shared" si="472"/>
        <v>4</v>
      </c>
      <c r="W386" s="18" t="str">
        <f t="shared" si="473"/>
        <v>朱霞</v>
      </c>
      <c r="X386" s="26">
        <f t="shared" si="514"/>
        <v>0</v>
      </c>
      <c r="Y386" s="18" t="str">
        <f t="shared" si="474"/>
        <v>李乔军</v>
      </c>
      <c r="Z386" s="26">
        <f t="shared" si="515"/>
        <v>0</v>
      </c>
      <c r="AA386" s="18" t="str">
        <f t="shared" si="475"/>
        <v>向翠琳</v>
      </c>
      <c r="AB386" s="26">
        <f t="shared" si="532"/>
        <v>0</v>
      </c>
      <c r="AC386" s="18" t="e">
        <f t="shared" si="476"/>
        <v>#N/A</v>
      </c>
      <c r="AD386" s="26">
        <f t="shared" si="533"/>
        <v>0</v>
      </c>
      <c r="AE386" s="18" t="e">
        <f t="shared" si="477"/>
        <v>#N/A</v>
      </c>
      <c r="AF386" s="26">
        <f t="shared" si="534"/>
        <v>0</v>
      </c>
      <c r="AG386" s="18" t="e">
        <f t="shared" si="478"/>
        <v>#N/A</v>
      </c>
      <c r="AH386" s="26">
        <f t="shared" si="535"/>
        <v>0</v>
      </c>
      <c r="AI386" s="18" t="e">
        <f t="shared" si="479"/>
        <v>#N/A</v>
      </c>
      <c r="AJ386" s="18" t="e">
        <f t="shared" si="480"/>
        <v>#N/A</v>
      </c>
      <c r="AK386" s="26">
        <f t="shared" si="516"/>
        <v>0</v>
      </c>
      <c r="AL386" s="18" t="e">
        <f t="shared" si="481"/>
        <v>#N/A</v>
      </c>
      <c r="AM386" s="26">
        <f t="shared" si="517"/>
        <v>0</v>
      </c>
      <c r="AN386" s="18" t="e">
        <f t="shared" si="482"/>
        <v>#N/A</v>
      </c>
      <c r="AO386" s="26">
        <f t="shared" si="536"/>
        <v>0</v>
      </c>
      <c r="AP386" s="18" t="e">
        <f t="shared" si="483"/>
        <v>#N/A</v>
      </c>
      <c r="AQ386" s="26">
        <f t="shared" si="537"/>
        <v>0</v>
      </c>
      <c r="AR386" s="18" t="e">
        <f t="shared" si="484"/>
        <v>#N/A</v>
      </c>
      <c r="AS386" s="26">
        <f t="shared" si="538"/>
        <v>0</v>
      </c>
      <c r="AT386" s="18" t="e">
        <f t="shared" si="485"/>
        <v>#N/A</v>
      </c>
      <c r="AU386" s="26">
        <f t="shared" si="539"/>
        <v>0</v>
      </c>
      <c r="AV386" s="18" t="str">
        <f t="shared" si="486"/>
        <v>6</v>
      </c>
      <c r="AW386" s="18" t="str">
        <f t="shared" si="487"/>
        <v>阙丽萍</v>
      </c>
      <c r="AX386" s="26">
        <f t="shared" si="518"/>
        <v>0</v>
      </c>
      <c r="AY386" s="18" t="str">
        <f t="shared" si="488"/>
        <v>李希</v>
      </c>
      <c r="AZ386" s="26">
        <f t="shared" si="548"/>
        <v>0</v>
      </c>
      <c r="BA386" s="18" t="str">
        <f t="shared" si="489"/>
        <v>谢斌</v>
      </c>
      <c r="BB386" s="26">
        <f t="shared" si="540"/>
        <v>0</v>
      </c>
      <c r="BC386" s="18" t="str">
        <f t="shared" si="490"/>
        <v>高贵勇</v>
      </c>
      <c r="BD386" s="26">
        <f t="shared" si="541"/>
        <v>0</v>
      </c>
      <c r="BE386" s="18" t="str">
        <f t="shared" si="491"/>
        <v>陈文惠</v>
      </c>
      <c r="BF386" s="26">
        <f t="shared" si="542"/>
        <v>0</v>
      </c>
      <c r="BG386" s="18" t="str">
        <f t="shared" si="492"/>
        <v>卢祥</v>
      </c>
      <c r="BH386" s="26">
        <f t="shared" si="543"/>
        <v>0</v>
      </c>
      <c r="BI386" s="18">
        <f t="shared" si="493"/>
        <v>6</v>
      </c>
      <c r="BJ386" s="18" t="str">
        <f t="shared" si="494"/>
        <v>阙丽萍</v>
      </c>
      <c r="BK386" s="26">
        <f t="shared" si="519"/>
        <v>0</v>
      </c>
      <c r="BL386" s="18" t="str">
        <f t="shared" si="495"/>
        <v>李希</v>
      </c>
      <c r="BM386" s="26">
        <f t="shared" si="549"/>
        <v>0</v>
      </c>
      <c r="BN386" s="18" t="str">
        <f t="shared" si="496"/>
        <v>达娃央初</v>
      </c>
      <c r="BO386" s="26">
        <f t="shared" si="544"/>
        <v>0</v>
      </c>
      <c r="BP386" s="18" t="str">
        <f t="shared" si="497"/>
        <v>高贵勇</v>
      </c>
      <c r="BQ386" s="26">
        <f t="shared" si="545"/>
        <v>0</v>
      </c>
      <c r="BR386" s="18" t="str">
        <f t="shared" si="498"/>
        <v>陈文惠</v>
      </c>
      <c r="BS386" s="26">
        <f t="shared" si="546"/>
        <v>0</v>
      </c>
      <c r="BT386" s="18" t="str">
        <f t="shared" si="499"/>
        <v>卢祥</v>
      </c>
      <c r="BU386" s="26">
        <f t="shared" si="547"/>
        <v>0</v>
      </c>
      <c r="BV386" s="18">
        <f t="shared" si="500"/>
        <v>6</v>
      </c>
      <c r="BW386" s="18" t="str">
        <f t="shared" si="501"/>
        <v>阙丽萍</v>
      </c>
      <c r="BX386" s="26">
        <f t="shared" si="520"/>
        <v>0</v>
      </c>
      <c r="BY386" s="18" t="str">
        <f t="shared" si="502"/>
        <v>李希</v>
      </c>
      <c r="BZ386" s="26">
        <f t="shared" si="521"/>
        <v>0</v>
      </c>
      <c r="CA386" s="18" t="str">
        <f t="shared" si="503"/>
        <v>兰卡布尺</v>
      </c>
      <c r="CB386" s="26">
        <f t="shared" si="522"/>
        <v>0</v>
      </c>
      <c r="CC386" s="18" t="str">
        <f t="shared" si="504"/>
        <v>高贵勇</v>
      </c>
      <c r="CD386" s="26">
        <f t="shared" si="523"/>
        <v>0</v>
      </c>
      <c r="CE386" s="18" t="str">
        <f t="shared" si="505"/>
        <v>陈文惠</v>
      </c>
      <c r="CF386" s="26">
        <f t="shared" si="524"/>
        <v>0</v>
      </c>
      <c r="CG386" s="18" t="str">
        <f t="shared" si="506"/>
        <v>杨建</v>
      </c>
      <c r="CH386" s="26">
        <f t="shared" si="525"/>
        <v>0</v>
      </c>
      <c r="CI386" s="18">
        <f t="shared" si="507"/>
        <v>6</v>
      </c>
      <c r="CJ386" s="18" t="str">
        <f t="shared" si="508"/>
        <v>阙丽萍</v>
      </c>
      <c r="CK386" s="26">
        <f t="shared" si="526"/>
        <v>0</v>
      </c>
      <c r="CL386" s="18" t="str">
        <f t="shared" si="509"/>
        <v>李希</v>
      </c>
      <c r="CM386" s="26">
        <f t="shared" si="527"/>
        <v>0</v>
      </c>
      <c r="CN386" s="18" t="str">
        <f t="shared" si="510"/>
        <v>兰卡布尺</v>
      </c>
      <c r="CO386" s="26">
        <f t="shared" si="528"/>
        <v>0</v>
      </c>
      <c r="CP386" s="18" t="str">
        <f t="shared" si="511"/>
        <v>高贵勇</v>
      </c>
      <c r="CQ386" s="26">
        <f t="shared" si="529"/>
        <v>0</v>
      </c>
      <c r="CR386" s="18" t="str">
        <f t="shared" si="512"/>
        <v>杨建</v>
      </c>
      <c r="CS386" s="26">
        <f t="shared" si="530"/>
        <v>0</v>
      </c>
      <c r="CT386" s="18" t="str">
        <f t="shared" si="513"/>
        <v>杨建</v>
      </c>
      <c r="CU386" s="26">
        <f t="shared" si="531"/>
        <v>0</v>
      </c>
    </row>
    <row r="387" spans="1:99" s="2" customFormat="1" ht="15.75">
      <c r="A387" s="42" t="s">
        <v>1091</v>
      </c>
      <c r="B387" s="40" t="s">
        <v>560</v>
      </c>
      <c r="C387" s="59" t="s">
        <v>44</v>
      </c>
      <c r="D387" s="9" t="s">
        <v>8</v>
      </c>
      <c r="E387" s="8" t="str">
        <f t="shared" si="461"/>
        <v/>
      </c>
      <c r="F387" s="9" t="str">
        <f t="shared" si="462"/>
        <v/>
      </c>
      <c r="G387" s="10" t="str">
        <f t="shared" si="463"/>
        <v/>
      </c>
      <c r="H387" s="10">
        <f t="shared" si="464"/>
        <v>91</v>
      </c>
      <c r="I387" s="10">
        <f t="shared" si="465"/>
        <v>32</v>
      </c>
      <c r="J387" s="10">
        <f t="shared" si="466"/>
        <v>48</v>
      </c>
      <c r="K387" s="16">
        <f t="shared" si="467"/>
        <v>15</v>
      </c>
      <c r="L387" s="10">
        <f t="shared" si="468"/>
        <v>22</v>
      </c>
      <c r="M387" s="10">
        <f t="shared" si="469"/>
        <v>25.5</v>
      </c>
      <c r="N387" s="10">
        <f t="shared" si="470"/>
        <v>234</v>
      </c>
      <c r="O387" s="17" t="str">
        <f t="shared" si="471"/>
        <v/>
      </c>
      <c r="P387" s="18">
        <f>IF($D387="理科",IF(AND($N387&gt;=分数线!$C$2,$H387&gt;=分数线!$D$2),36,IF($H387&gt;=分数线!$D$2,18,0)),IF($D387="文科",IF(AND($N387&gt;=分数线!$C$3,$H387&gt;=分数线!$D$3),36,IF($H387&gt;=分数线!$D$3,18,0))))</f>
        <v>0</v>
      </c>
      <c r="Q387" s="18">
        <f>IF($D387="理科",IF(AND($N387&gt;=分数线!$C$2,I387&gt;=分数线!$E$2),36,IF(I387&gt;=分数线!$E$2,18,0)),IF($D387="文科",IF(AND($N387&gt;=分数线!$C$3,I387&gt;=分数线!$E$3),36,IF(I387&gt;=分数线!$E$3,18,0))))</f>
        <v>0</v>
      </c>
      <c r="R387" s="18">
        <f>IF($D387="理科",IF(AND($N387&gt;=分数线!$C$2,J387&gt;=分数线!$F$2),36,IF(J387&gt;=分数线!$F$2,18,0)),IF($D387="文科",IF(AND($N387&gt;=分数线!$C$3,J387&gt;=分数线!$F$3),36,IF(J387&gt;=分数线!$F$3,18,0))))</f>
        <v>0</v>
      </c>
      <c r="S387" s="18">
        <f>IF($D387="理科",IF(AND($N387&gt;=分数线!$C$2,K387&gt;=分数线!$G$2),36,IF(K387&gt;=分数线!$G$2,18,0)),IF($D387="文科",IF(AND($N387&gt;=分数线!$C$3,K387&gt;=分数线!$G$3),36,IF(K387&gt;=分数线!$G$3,18,0))))</f>
        <v>0</v>
      </c>
      <c r="T387" s="18">
        <f>IF($D387="理科",IF(AND($N387&gt;=分数线!$C$2,L387&gt;=分数线!$H$2),36,IF(L387&gt;=分数线!$H$2,18,0)),IF($D387="文科",IF(AND($N387&gt;=分数线!$C$3,L387&gt;=分数线!$H$3),36,IF(L387&gt;=分数线!$H$3,18,0))))</f>
        <v>0</v>
      </c>
      <c r="U387" s="18">
        <f>IF($D387="理科",IF(AND($N387&gt;=分数线!$C$2,M387&gt;=分数线!$I$2),36,IF(M387&gt;=分数线!$I$2,18,0)),IF($D387="文科",IF(AND($N387&gt;=分数线!$C$3,M387&gt;=分数线!$I$3),36,IF(M387&gt;=分数线!$I$3,18,0))))</f>
        <v>0</v>
      </c>
      <c r="V387" s="18">
        <f t="shared" si="472"/>
        <v>9</v>
      </c>
      <c r="W387" s="18" t="str">
        <f t="shared" si="473"/>
        <v>张玉婷</v>
      </c>
      <c r="X387" s="26">
        <f t="shared" si="514"/>
        <v>0</v>
      </c>
      <c r="Y387" s="18" t="str">
        <f t="shared" si="474"/>
        <v>周军</v>
      </c>
      <c r="Z387" s="26">
        <f t="shared" si="515"/>
        <v>0</v>
      </c>
      <c r="AA387" s="18" t="str">
        <f t="shared" si="475"/>
        <v>程长寿</v>
      </c>
      <c r="AB387" s="26">
        <f t="shared" si="532"/>
        <v>0</v>
      </c>
      <c r="AC387" s="18" t="e">
        <f t="shared" si="476"/>
        <v>#N/A</v>
      </c>
      <c r="AD387" s="26">
        <f t="shared" si="533"/>
        <v>0</v>
      </c>
      <c r="AE387" s="18" t="e">
        <f t="shared" si="477"/>
        <v>#N/A</v>
      </c>
      <c r="AF387" s="26">
        <f t="shared" si="534"/>
        <v>0</v>
      </c>
      <c r="AG387" s="18" t="e">
        <f t="shared" si="478"/>
        <v>#N/A</v>
      </c>
      <c r="AH387" s="26">
        <f t="shared" si="535"/>
        <v>0</v>
      </c>
      <c r="AI387" s="18" t="e">
        <f t="shared" si="479"/>
        <v>#N/A</v>
      </c>
      <c r="AJ387" s="18" t="e">
        <f t="shared" si="480"/>
        <v>#N/A</v>
      </c>
      <c r="AK387" s="26">
        <f t="shared" si="516"/>
        <v>0</v>
      </c>
      <c r="AL387" s="18" t="e">
        <f t="shared" si="481"/>
        <v>#N/A</v>
      </c>
      <c r="AM387" s="26">
        <f t="shared" si="517"/>
        <v>0</v>
      </c>
      <c r="AN387" s="18" t="e">
        <f t="shared" si="482"/>
        <v>#N/A</v>
      </c>
      <c r="AO387" s="26">
        <f t="shared" si="536"/>
        <v>0</v>
      </c>
      <c r="AP387" s="18" t="e">
        <f t="shared" si="483"/>
        <v>#N/A</v>
      </c>
      <c r="AQ387" s="26">
        <f t="shared" si="537"/>
        <v>0</v>
      </c>
      <c r="AR387" s="18" t="e">
        <f t="shared" si="484"/>
        <v>#N/A</v>
      </c>
      <c r="AS387" s="26">
        <f t="shared" si="538"/>
        <v>0</v>
      </c>
      <c r="AT387" s="18" t="e">
        <f t="shared" si="485"/>
        <v>#N/A</v>
      </c>
      <c r="AU387" s="26">
        <f t="shared" si="539"/>
        <v>0</v>
      </c>
      <c r="AV387" s="18" t="str">
        <f t="shared" si="486"/>
        <v>9</v>
      </c>
      <c r="AW387" s="18" t="str">
        <f t="shared" si="487"/>
        <v>张玉婷</v>
      </c>
      <c r="AX387" s="26">
        <f t="shared" si="518"/>
        <v>0</v>
      </c>
      <c r="AY387" s="18" t="str">
        <f t="shared" si="488"/>
        <v>周军</v>
      </c>
      <c r="AZ387" s="26">
        <f t="shared" si="548"/>
        <v>0</v>
      </c>
      <c r="BA387" s="18" t="str">
        <f t="shared" si="489"/>
        <v>廖云虹</v>
      </c>
      <c r="BB387" s="26">
        <f t="shared" si="540"/>
        <v>0</v>
      </c>
      <c r="BC387" s="18" t="str">
        <f t="shared" si="490"/>
        <v>郑永朝</v>
      </c>
      <c r="BD387" s="26">
        <f t="shared" si="541"/>
        <v>0</v>
      </c>
      <c r="BE387" s="18" t="str">
        <f t="shared" si="491"/>
        <v>郑富全</v>
      </c>
      <c r="BF387" s="26">
        <f t="shared" si="542"/>
        <v>0</v>
      </c>
      <c r="BG387" s="18" t="str">
        <f t="shared" si="492"/>
        <v>卢祥</v>
      </c>
      <c r="BH387" s="26">
        <f t="shared" si="543"/>
        <v>0</v>
      </c>
      <c r="BI387" s="18">
        <f t="shared" si="493"/>
        <v>9</v>
      </c>
      <c r="BJ387" s="18" t="str">
        <f t="shared" si="494"/>
        <v>张玉婷</v>
      </c>
      <c r="BK387" s="26">
        <f t="shared" si="519"/>
        <v>0</v>
      </c>
      <c r="BL387" s="18" t="str">
        <f t="shared" si="495"/>
        <v>黄金华</v>
      </c>
      <c r="BM387" s="26">
        <f t="shared" si="549"/>
        <v>0</v>
      </c>
      <c r="BN387" s="18" t="str">
        <f t="shared" si="496"/>
        <v>廖云虹</v>
      </c>
      <c r="BO387" s="26">
        <f t="shared" si="544"/>
        <v>0</v>
      </c>
      <c r="BP387" s="18" t="str">
        <f t="shared" si="497"/>
        <v>王玉强</v>
      </c>
      <c r="BQ387" s="26">
        <f t="shared" si="545"/>
        <v>0</v>
      </c>
      <c r="BR387" s="18" t="str">
        <f t="shared" si="498"/>
        <v>郑富全</v>
      </c>
      <c r="BS387" s="26">
        <f t="shared" si="546"/>
        <v>0</v>
      </c>
      <c r="BT387" s="18" t="str">
        <f t="shared" si="499"/>
        <v>卢祥</v>
      </c>
      <c r="BU387" s="26">
        <f t="shared" si="547"/>
        <v>0</v>
      </c>
      <c r="BV387" s="18">
        <f t="shared" si="500"/>
        <v>9</v>
      </c>
      <c r="BW387" s="18" t="str">
        <f t="shared" si="501"/>
        <v>张玉婷</v>
      </c>
      <c r="BX387" s="26">
        <f t="shared" si="520"/>
        <v>0</v>
      </c>
      <c r="BY387" s="18" t="str">
        <f t="shared" si="502"/>
        <v>黄金华</v>
      </c>
      <c r="BZ387" s="26">
        <f t="shared" si="521"/>
        <v>0</v>
      </c>
      <c r="CA387" s="18" t="str">
        <f t="shared" si="503"/>
        <v>廖云虹</v>
      </c>
      <c r="CB387" s="26">
        <f t="shared" si="522"/>
        <v>0</v>
      </c>
      <c r="CC387" s="18" t="str">
        <f t="shared" si="504"/>
        <v>高贵勇</v>
      </c>
      <c r="CD387" s="26">
        <f t="shared" si="523"/>
        <v>0</v>
      </c>
      <c r="CE387" s="18" t="str">
        <f t="shared" si="505"/>
        <v>刘厚江</v>
      </c>
      <c r="CF387" s="26">
        <f t="shared" si="524"/>
        <v>0</v>
      </c>
      <c r="CG387" s="18" t="str">
        <f t="shared" si="506"/>
        <v>卢祥</v>
      </c>
      <c r="CH387" s="26">
        <f t="shared" si="525"/>
        <v>0</v>
      </c>
      <c r="CI387" s="18">
        <f t="shared" si="507"/>
        <v>9</v>
      </c>
      <c r="CJ387" s="18" t="str">
        <f t="shared" si="508"/>
        <v>张玉婷</v>
      </c>
      <c r="CK387" s="26">
        <f t="shared" si="526"/>
        <v>0</v>
      </c>
      <c r="CL387" s="18" t="str">
        <f t="shared" si="509"/>
        <v>黄金华</v>
      </c>
      <c r="CM387" s="26">
        <f t="shared" si="527"/>
        <v>0</v>
      </c>
      <c r="CN387" s="18" t="str">
        <f t="shared" si="510"/>
        <v>廖云虹</v>
      </c>
      <c r="CO387" s="26">
        <f t="shared" si="528"/>
        <v>0</v>
      </c>
      <c r="CP387" s="18" t="str">
        <f t="shared" si="511"/>
        <v>高贵勇</v>
      </c>
      <c r="CQ387" s="26">
        <f t="shared" si="529"/>
        <v>0</v>
      </c>
      <c r="CR387" s="18" t="str">
        <f t="shared" si="512"/>
        <v>刘厚江</v>
      </c>
      <c r="CS387" s="26">
        <f t="shared" si="530"/>
        <v>0</v>
      </c>
      <c r="CT387" s="18" t="str">
        <f t="shared" si="513"/>
        <v>卢祥</v>
      </c>
      <c r="CU387" s="26">
        <f t="shared" si="531"/>
        <v>0</v>
      </c>
    </row>
    <row r="388" spans="1:99" s="2" customFormat="1" ht="15.75">
      <c r="A388" s="42" t="s">
        <v>1092</v>
      </c>
      <c r="B388" s="40" t="s">
        <v>561</v>
      </c>
      <c r="C388" s="59" t="s">
        <v>44</v>
      </c>
      <c r="D388" s="9" t="s">
        <v>8</v>
      </c>
      <c r="E388" s="8" t="str">
        <f t="shared" si="461"/>
        <v/>
      </c>
      <c r="F388" s="9" t="str">
        <f t="shared" si="462"/>
        <v/>
      </c>
      <c r="G388" s="10" t="str">
        <f t="shared" si="463"/>
        <v/>
      </c>
      <c r="H388" s="10">
        <f t="shared" si="464"/>
        <v>97</v>
      </c>
      <c r="I388" s="10">
        <f t="shared" si="465"/>
        <v>27</v>
      </c>
      <c r="J388" s="10">
        <f t="shared" si="466"/>
        <v>41</v>
      </c>
      <c r="K388" s="16">
        <f t="shared" si="467"/>
        <v>9.5</v>
      </c>
      <c r="L388" s="10">
        <f t="shared" si="468"/>
        <v>37</v>
      </c>
      <c r="M388" s="10">
        <f t="shared" si="469"/>
        <v>21</v>
      </c>
      <c r="N388" s="10">
        <f t="shared" si="470"/>
        <v>233</v>
      </c>
      <c r="O388" s="17" t="str">
        <f t="shared" si="471"/>
        <v/>
      </c>
      <c r="P388" s="18">
        <f>IF($D388="理科",IF(AND($N388&gt;=分数线!$C$2,$H388&gt;=分数线!$D$2),36,IF($H388&gt;=分数线!$D$2,18,0)),IF($D388="文科",IF(AND($N388&gt;=分数线!$C$3,$H388&gt;=分数线!$D$3),36,IF($H388&gt;=分数线!$D$3,18,0))))</f>
        <v>0</v>
      </c>
      <c r="Q388" s="18">
        <f>IF($D388="理科",IF(AND($N388&gt;=分数线!$C$2,I388&gt;=分数线!$E$2),36,IF(I388&gt;=分数线!$E$2,18,0)),IF($D388="文科",IF(AND($N388&gt;=分数线!$C$3,I388&gt;=分数线!$E$3),36,IF(I388&gt;=分数线!$E$3,18,0))))</f>
        <v>0</v>
      </c>
      <c r="R388" s="18">
        <f>IF($D388="理科",IF(AND($N388&gt;=分数线!$C$2,J388&gt;=分数线!$F$2),36,IF(J388&gt;=分数线!$F$2,18,0)),IF($D388="文科",IF(AND($N388&gt;=分数线!$C$3,J388&gt;=分数线!$F$3),36,IF(J388&gt;=分数线!$F$3,18,0))))</f>
        <v>0</v>
      </c>
      <c r="S388" s="18">
        <f>IF($D388="理科",IF(AND($N388&gt;=分数线!$C$2,K388&gt;=分数线!$G$2),36,IF(K388&gt;=分数线!$G$2,18,0)),IF($D388="文科",IF(AND($N388&gt;=分数线!$C$3,K388&gt;=分数线!$G$3),36,IF(K388&gt;=分数线!$G$3,18,0))))</f>
        <v>0</v>
      </c>
      <c r="T388" s="18">
        <f>IF($D388="理科",IF(AND($N388&gt;=分数线!$C$2,L388&gt;=分数线!$H$2),36,IF(L388&gt;=分数线!$H$2,18,0)),IF($D388="文科",IF(AND($N388&gt;=分数线!$C$3,L388&gt;=分数线!$H$3),36,IF(L388&gt;=分数线!$H$3,18,0))))</f>
        <v>0</v>
      </c>
      <c r="U388" s="18">
        <f>IF($D388="理科",IF(AND($N388&gt;=分数线!$C$2,M388&gt;=分数线!$I$2),36,IF(M388&gt;=分数线!$I$2,18,0)),IF($D388="文科",IF(AND($N388&gt;=分数线!$C$3,M388&gt;=分数线!$I$3),36,IF(M388&gt;=分数线!$I$3,18,0))))</f>
        <v>0</v>
      </c>
      <c r="V388" s="18">
        <f t="shared" si="472"/>
        <v>8</v>
      </c>
      <c r="W388" s="18" t="str">
        <f t="shared" si="473"/>
        <v>向美娟</v>
      </c>
      <c r="X388" s="26">
        <f t="shared" si="514"/>
        <v>0</v>
      </c>
      <c r="Y388" s="18" t="str">
        <f t="shared" si="474"/>
        <v>胡付松</v>
      </c>
      <c r="Z388" s="26">
        <f t="shared" si="515"/>
        <v>0</v>
      </c>
      <c r="AA388" s="18" t="str">
        <f t="shared" si="475"/>
        <v>聂艳梅</v>
      </c>
      <c r="AB388" s="26">
        <f t="shared" si="532"/>
        <v>0</v>
      </c>
      <c r="AC388" s="18" t="str">
        <f t="shared" si="476"/>
        <v>王志强</v>
      </c>
      <c r="AD388" s="26">
        <f t="shared" si="533"/>
        <v>0</v>
      </c>
      <c r="AE388" s="18" t="str">
        <f t="shared" si="477"/>
        <v>叶仁群</v>
      </c>
      <c r="AF388" s="26">
        <f t="shared" si="534"/>
        <v>0</v>
      </c>
      <c r="AG388" s="18" t="str">
        <f t="shared" si="478"/>
        <v>田友米</v>
      </c>
      <c r="AH388" s="26">
        <f t="shared" si="535"/>
        <v>0</v>
      </c>
      <c r="AI388" s="18" t="str">
        <f t="shared" si="479"/>
        <v>8</v>
      </c>
      <c r="AJ388" s="18" t="str">
        <f t="shared" si="480"/>
        <v>向美娟</v>
      </c>
      <c r="AK388" s="26">
        <f t="shared" si="516"/>
        <v>0</v>
      </c>
      <c r="AL388" s="18" t="str">
        <f t="shared" si="481"/>
        <v>胡付松</v>
      </c>
      <c r="AM388" s="26">
        <f t="shared" si="517"/>
        <v>0</v>
      </c>
      <c r="AN388" s="18" t="str">
        <f t="shared" si="482"/>
        <v>聂艳梅</v>
      </c>
      <c r="AO388" s="26">
        <f t="shared" si="536"/>
        <v>0</v>
      </c>
      <c r="AP388" s="18" t="str">
        <f t="shared" si="483"/>
        <v>王志强</v>
      </c>
      <c r="AQ388" s="26">
        <f t="shared" si="537"/>
        <v>0</v>
      </c>
      <c r="AR388" s="18" t="str">
        <f t="shared" si="484"/>
        <v>叶仁群</v>
      </c>
      <c r="AS388" s="26">
        <f t="shared" si="538"/>
        <v>0</v>
      </c>
      <c r="AT388" s="18" t="str">
        <f t="shared" si="485"/>
        <v>田友米</v>
      </c>
      <c r="AU388" s="26">
        <f t="shared" si="539"/>
        <v>0</v>
      </c>
      <c r="AV388" s="18" t="e">
        <f t="shared" si="486"/>
        <v>#N/A</v>
      </c>
      <c r="AW388" s="18" t="e">
        <f t="shared" si="487"/>
        <v>#N/A</v>
      </c>
      <c r="AX388" s="26">
        <f t="shared" si="518"/>
        <v>0</v>
      </c>
      <c r="AY388" s="18" t="e">
        <f t="shared" si="488"/>
        <v>#N/A</v>
      </c>
      <c r="AZ388" s="26">
        <f t="shared" si="548"/>
        <v>0</v>
      </c>
      <c r="BA388" s="18" t="e">
        <f t="shared" si="489"/>
        <v>#N/A</v>
      </c>
      <c r="BB388" s="26">
        <f t="shared" si="540"/>
        <v>0</v>
      </c>
      <c r="BC388" s="18" t="e">
        <f t="shared" si="490"/>
        <v>#N/A</v>
      </c>
      <c r="BD388" s="26">
        <f t="shared" si="541"/>
        <v>0</v>
      </c>
      <c r="BE388" s="18" t="e">
        <f t="shared" si="491"/>
        <v>#N/A</v>
      </c>
      <c r="BF388" s="26">
        <f t="shared" si="542"/>
        <v>0</v>
      </c>
      <c r="BG388" s="18" t="e">
        <f t="shared" si="492"/>
        <v>#N/A</v>
      </c>
      <c r="BH388" s="26">
        <f t="shared" si="543"/>
        <v>0</v>
      </c>
      <c r="BI388" s="18" t="e">
        <f t="shared" si="493"/>
        <v>#N/A</v>
      </c>
      <c r="BJ388" s="18" t="e">
        <f t="shared" si="494"/>
        <v>#N/A</v>
      </c>
      <c r="BK388" s="26">
        <f t="shared" si="519"/>
        <v>0</v>
      </c>
      <c r="BL388" s="18" t="e">
        <f t="shared" si="495"/>
        <v>#N/A</v>
      </c>
      <c r="BM388" s="26">
        <f t="shared" si="549"/>
        <v>0</v>
      </c>
      <c r="BN388" s="18" t="e">
        <f t="shared" si="496"/>
        <v>#N/A</v>
      </c>
      <c r="BO388" s="26">
        <f t="shared" si="544"/>
        <v>0</v>
      </c>
      <c r="BP388" s="18" t="e">
        <f t="shared" si="497"/>
        <v>#N/A</v>
      </c>
      <c r="BQ388" s="26">
        <f t="shared" si="545"/>
        <v>0</v>
      </c>
      <c r="BR388" s="18" t="e">
        <f t="shared" si="498"/>
        <v>#N/A</v>
      </c>
      <c r="BS388" s="26">
        <f t="shared" si="546"/>
        <v>0</v>
      </c>
      <c r="BT388" s="18" t="e">
        <f t="shared" si="499"/>
        <v>#N/A</v>
      </c>
      <c r="BU388" s="26">
        <f t="shared" si="547"/>
        <v>0</v>
      </c>
      <c r="BV388" s="18">
        <f t="shared" si="500"/>
        <v>8</v>
      </c>
      <c r="BW388" s="18" t="str">
        <f t="shared" si="501"/>
        <v>向美娟</v>
      </c>
      <c r="BX388" s="26">
        <f t="shared" si="520"/>
        <v>0</v>
      </c>
      <c r="BY388" s="18" t="str">
        <f t="shared" si="502"/>
        <v>胡付松</v>
      </c>
      <c r="BZ388" s="26">
        <f t="shared" si="521"/>
        <v>0</v>
      </c>
      <c r="CA388" s="18" t="str">
        <f t="shared" si="503"/>
        <v>廖云虹</v>
      </c>
      <c r="CB388" s="26">
        <f t="shared" si="522"/>
        <v>0</v>
      </c>
      <c r="CC388" s="18" t="str">
        <f t="shared" si="504"/>
        <v>兰阿布</v>
      </c>
      <c r="CD388" s="26">
        <f t="shared" si="523"/>
        <v>0</v>
      </c>
      <c r="CE388" s="18" t="str">
        <f t="shared" si="505"/>
        <v>叶仁群</v>
      </c>
      <c r="CF388" s="26">
        <f t="shared" si="524"/>
        <v>0</v>
      </c>
      <c r="CG388" s="18" t="str">
        <f t="shared" si="506"/>
        <v>杨建</v>
      </c>
      <c r="CH388" s="26">
        <f t="shared" si="525"/>
        <v>0</v>
      </c>
      <c r="CI388" s="18">
        <f t="shared" si="507"/>
        <v>8</v>
      </c>
      <c r="CJ388" s="18" t="str">
        <f t="shared" si="508"/>
        <v>向美娟</v>
      </c>
      <c r="CK388" s="26">
        <f t="shared" si="526"/>
        <v>0</v>
      </c>
      <c r="CL388" s="18" t="str">
        <f t="shared" si="509"/>
        <v>胡付松</v>
      </c>
      <c r="CM388" s="26">
        <f t="shared" si="527"/>
        <v>0</v>
      </c>
      <c r="CN388" s="18" t="str">
        <f t="shared" si="510"/>
        <v>廖云虹</v>
      </c>
      <c r="CO388" s="26">
        <f t="shared" si="528"/>
        <v>0</v>
      </c>
      <c r="CP388" s="18" t="str">
        <f t="shared" si="511"/>
        <v>兰阿布</v>
      </c>
      <c r="CQ388" s="26">
        <f t="shared" si="529"/>
        <v>0</v>
      </c>
      <c r="CR388" s="18" t="str">
        <f t="shared" si="512"/>
        <v>叶仁群</v>
      </c>
      <c r="CS388" s="26">
        <f t="shared" si="530"/>
        <v>0</v>
      </c>
      <c r="CT388" s="18" t="str">
        <f t="shared" si="513"/>
        <v>杨建</v>
      </c>
      <c r="CU388" s="26">
        <f t="shared" si="531"/>
        <v>0</v>
      </c>
    </row>
    <row r="389" spans="1:99" s="2" customFormat="1" ht="15.75">
      <c r="A389" s="42" t="s">
        <v>1093</v>
      </c>
      <c r="B389" s="40" t="s">
        <v>562</v>
      </c>
      <c r="C389" s="59" t="s">
        <v>44</v>
      </c>
      <c r="D389" s="9" t="s">
        <v>8</v>
      </c>
      <c r="E389" s="8" t="str">
        <f t="shared" si="461"/>
        <v/>
      </c>
      <c r="F389" s="9" t="str">
        <f t="shared" si="462"/>
        <v/>
      </c>
      <c r="G389" s="10" t="str">
        <f t="shared" si="463"/>
        <v/>
      </c>
      <c r="H389" s="10">
        <f t="shared" si="464"/>
        <v>80</v>
      </c>
      <c r="I389" s="10">
        <f t="shared" si="465"/>
        <v>44</v>
      </c>
      <c r="J389" s="10">
        <f t="shared" si="466"/>
        <v>31</v>
      </c>
      <c r="K389" s="16">
        <f t="shared" si="467"/>
        <v>4</v>
      </c>
      <c r="L389" s="10">
        <f t="shared" si="468"/>
        <v>37</v>
      </c>
      <c r="M389" s="10">
        <f t="shared" si="469"/>
        <v>36</v>
      </c>
      <c r="N389" s="10">
        <f t="shared" si="470"/>
        <v>232</v>
      </c>
      <c r="O389" s="17" t="str">
        <f t="shared" si="471"/>
        <v/>
      </c>
      <c r="P389" s="18">
        <f>IF($D389="理科",IF(AND($N389&gt;=分数线!$C$2,$H389&gt;=分数线!$D$2),36,IF($H389&gt;=分数线!$D$2,18,0)),IF($D389="文科",IF(AND($N389&gt;=分数线!$C$3,$H389&gt;=分数线!$D$3),36,IF($H389&gt;=分数线!$D$3,18,0))))</f>
        <v>0</v>
      </c>
      <c r="Q389" s="18">
        <f>IF($D389="理科",IF(AND($N389&gt;=分数线!$C$2,I389&gt;=分数线!$E$2),36,IF(I389&gt;=分数线!$E$2,18,0)),IF($D389="文科",IF(AND($N389&gt;=分数线!$C$3,I389&gt;=分数线!$E$3),36,IF(I389&gt;=分数线!$E$3,18,0))))</f>
        <v>0</v>
      </c>
      <c r="R389" s="18">
        <f>IF($D389="理科",IF(AND($N389&gt;=分数线!$C$2,J389&gt;=分数线!$F$2),36,IF(J389&gt;=分数线!$F$2,18,0)),IF($D389="文科",IF(AND($N389&gt;=分数线!$C$3,J389&gt;=分数线!$F$3),36,IF(J389&gt;=分数线!$F$3,18,0))))</f>
        <v>0</v>
      </c>
      <c r="S389" s="18">
        <f>IF($D389="理科",IF(AND($N389&gt;=分数线!$C$2,K389&gt;=分数线!$G$2),36,IF(K389&gt;=分数线!$G$2,18,0)),IF($D389="文科",IF(AND($N389&gt;=分数线!$C$3,K389&gt;=分数线!$G$3),36,IF(K389&gt;=分数线!$G$3,18,0))))</f>
        <v>0</v>
      </c>
      <c r="T389" s="18">
        <f>IF($D389="理科",IF(AND($N389&gt;=分数线!$C$2,L389&gt;=分数线!$H$2),36,IF(L389&gt;=分数线!$H$2,18,0)),IF($D389="文科",IF(AND($N389&gt;=分数线!$C$3,L389&gt;=分数线!$H$3),36,IF(L389&gt;=分数线!$H$3,18,0))))</f>
        <v>0</v>
      </c>
      <c r="U389" s="18">
        <f>IF($D389="理科",IF(AND($N389&gt;=分数线!$C$2,M389&gt;=分数线!$I$2),36,IF(M389&gt;=分数线!$I$2,18,0)),IF($D389="文科",IF(AND($N389&gt;=分数线!$C$3,M389&gt;=分数线!$I$3),36,IF(M389&gt;=分数线!$I$3,18,0))))</f>
        <v>0</v>
      </c>
      <c r="V389" s="18">
        <f t="shared" si="472"/>
        <v>8</v>
      </c>
      <c r="W389" s="18" t="str">
        <f t="shared" si="473"/>
        <v>向美娟</v>
      </c>
      <c r="X389" s="26">
        <f t="shared" si="514"/>
        <v>0</v>
      </c>
      <c r="Y389" s="18" t="str">
        <f t="shared" si="474"/>
        <v>胡付松</v>
      </c>
      <c r="Z389" s="26">
        <f t="shared" si="515"/>
        <v>0</v>
      </c>
      <c r="AA389" s="18" t="str">
        <f t="shared" si="475"/>
        <v>聂艳梅</v>
      </c>
      <c r="AB389" s="26">
        <f t="shared" si="532"/>
        <v>0</v>
      </c>
      <c r="AC389" s="18" t="str">
        <f t="shared" si="476"/>
        <v>王志强</v>
      </c>
      <c r="AD389" s="26">
        <f t="shared" si="533"/>
        <v>0</v>
      </c>
      <c r="AE389" s="18" t="str">
        <f t="shared" si="477"/>
        <v>叶仁群</v>
      </c>
      <c r="AF389" s="26">
        <f t="shared" si="534"/>
        <v>0</v>
      </c>
      <c r="AG389" s="18" t="str">
        <f t="shared" si="478"/>
        <v>田友米</v>
      </c>
      <c r="AH389" s="26">
        <f t="shared" si="535"/>
        <v>0</v>
      </c>
      <c r="AI389" s="18" t="str">
        <f t="shared" si="479"/>
        <v>8</v>
      </c>
      <c r="AJ389" s="18" t="str">
        <f t="shared" si="480"/>
        <v>向美娟</v>
      </c>
      <c r="AK389" s="26">
        <f t="shared" si="516"/>
        <v>0</v>
      </c>
      <c r="AL389" s="18" t="str">
        <f t="shared" si="481"/>
        <v>胡付松</v>
      </c>
      <c r="AM389" s="26">
        <f t="shared" si="517"/>
        <v>0</v>
      </c>
      <c r="AN389" s="18" t="str">
        <f t="shared" si="482"/>
        <v>聂艳梅</v>
      </c>
      <c r="AO389" s="26">
        <f t="shared" si="536"/>
        <v>0</v>
      </c>
      <c r="AP389" s="18" t="str">
        <f t="shared" si="483"/>
        <v>王志强</v>
      </c>
      <c r="AQ389" s="26">
        <f t="shared" si="537"/>
        <v>0</v>
      </c>
      <c r="AR389" s="18" t="str">
        <f t="shared" si="484"/>
        <v>叶仁群</v>
      </c>
      <c r="AS389" s="26">
        <f t="shared" si="538"/>
        <v>0</v>
      </c>
      <c r="AT389" s="18" t="str">
        <f t="shared" si="485"/>
        <v>田友米</v>
      </c>
      <c r="AU389" s="26">
        <f t="shared" si="539"/>
        <v>0</v>
      </c>
      <c r="AV389" s="18" t="e">
        <f t="shared" si="486"/>
        <v>#N/A</v>
      </c>
      <c r="AW389" s="18" t="e">
        <f t="shared" si="487"/>
        <v>#N/A</v>
      </c>
      <c r="AX389" s="26">
        <f t="shared" si="518"/>
        <v>0</v>
      </c>
      <c r="AY389" s="18" t="e">
        <f t="shared" si="488"/>
        <v>#N/A</v>
      </c>
      <c r="AZ389" s="26">
        <f t="shared" si="548"/>
        <v>0</v>
      </c>
      <c r="BA389" s="18" t="e">
        <f t="shared" si="489"/>
        <v>#N/A</v>
      </c>
      <c r="BB389" s="26">
        <f t="shared" si="540"/>
        <v>0</v>
      </c>
      <c r="BC389" s="18" t="e">
        <f t="shared" si="490"/>
        <v>#N/A</v>
      </c>
      <c r="BD389" s="26">
        <f t="shared" si="541"/>
        <v>0</v>
      </c>
      <c r="BE389" s="18" t="e">
        <f t="shared" si="491"/>
        <v>#N/A</v>
      </c>
      <c r="BF389" s="26">
        <f t="shared" si="542"/>
        <v>0</v>
      </c>
      <c r="BG389" s="18" t="e">
        <f t="shared" si="492"/>
        <v>#N/A</v>
      </c>
      <c r="BH389" s="26">
        <f t="shared" si="543"/>
        <v>0</v>
      </c>
      <c r="BI389" s="18" t="e">
        <f t="shared" si="493"/>
        <v>#N/A</v>
      </c>
      <c r="BJ389" s="18" t="e">
        <f t="shared" si="494"/>
        <v>#N/A</v>
      </c>
      <c r="BK389" s="26">
        <f t="shared" si="519"/>
        <v>0</v>
      </c>
      <c r="BL389" s="18" t="e">
        <f t="shared" si="495"/>
        <v>#N/A</v>
      </c>
      <c r="BM389" s="26">
        <f t="shared" si="549"/>
        <v>0</v>
      </c>
      <c r="BN389" s="18" t="e">
        <f t="shared" si="496"/>
        <v>#N/A</v>
      </c>
      <c r="BO389" s="26">
        <f t="shared" si="544"/>
        <v>0</v>
      </c>
      <c r="BP389" s="18" t="e">
        <f t="shared" si="497"/>
        <v>#N/A</v>
      </c>
      <c r="BQ389" s="26">
        <f t="shared" si="545"/>
        <v>0</v>
      </c>
      <c r="BR389" s="18" t="e">
        <f t="shared" si="498"/>
        <v>#N/A</v>
      </c>
      <c r="BS389" s="26">
        <f t="shared" si="546"/>
        <v>0</v>
      </c>
      <c r="BT389" s="18" t="e">
        <f t="shared" si="499"/>
        <v>#N/A</v>
      </c>
      <c r="BU389" s="26">
        <f t="shared" si="547"/>
        <v>0</v>
      </c>
      <c r="BV389" s="18">
        <f t="shared" si="500"/>
        <v>8</v>
      </c>
      <c r="BW389" s="18" t="str">
        <f t="shared" si="501"/>
        <v>向美娟</v>
      </c>
      <c r="BX389" s="26">
        <f t="shared" si="520"/>
        <v>0</v>
      </c>
      <c r="BY389" s="18" t="str">
        <f t="shared" si="502"/>
        <v>胡付松</v>
      </c>
      <c r="BZ389" s="26">
        <f t="shared" si="521"/>
        <v>0</v>
      </c>
      <c r="CA389" s="18" t="str">
        <f t="shared" si="503"/>
        <v>廖云虹</v>
      </c>
      <c r="CB389" s="26">
        <f t="shared" si="522"/>
        <v>0</v>
      </c>
      <c r="CC389" s="18" t="str">
        <f t="shared" si="504"/>
        <v>兰阿布</v>
      </c>
      <c r="CD389" s="26">
        <f t="shared" si="523"/>
        <v>0</v>
      </c>
      <c r="CE389" s="18" t="str">
        <f t="shared" si="505"/>
        <v>叶仁群</v>
      </c>
      <c r="CF389" s="26">
        <f t="shared" si="524"/>
        <v>0</v>
      </c>
      <c r="CG389" s="18" t="str">
        <f t="shared" si="506"/>
        <v>杨建</v>
      </c>
      <c r="CH389" s="26">
        <f t="shared" si="525"/>
        <v>0</v>
      </c>
      <c r="CI389" s="18">
        <f t="shared" si="507"/>
        <v>8</v>
      </c>
      <c r="CJ389" s="18" t="str">
        <f t="shared" si="508"/>
        <v>向美娟</v>
      </c>
      <c r="CK389" s="26">
        <f t="shared" si="526"/>
        <v>0</v>
      </c>
      <c r="CL389" s="18" t="str">
        <f t="shared" si="509"/>
        <v>胡付松</v>
      </c>
      <c r="CM389" s="26">
        <f t="shared" si="527"/>
        <v>0</v>
      </c>
      <c r="CN389" s="18" t="str">
        <f t="shared" si="510"/>
        <v>廖云虹</v>
      </c>
      <c r="CO389" s="26">
        <f t="shared" si="528"/>
        <v>0</v>
      </c>
      <c r="CP389" s="18" t="str">
        <f t="shared" si="511"/>
        <v>兰阿布</v>
      </c>
      <c r="CQ389" s="26">
        <f t="shared" si="529"/>
        <v>0</v>
      </c>
      <c r="CR389" s="18" t="str">
        <f t="shared" si="512"/>
        <v>叶仁群</v>
      </c>
      <c r="CS389" s="26">
        <f t="shared" si="530"/>
        <v>0</v>
      </c>
      <c r="CT389" s="18" t="str">
        <f t="shared" si="513"/>
        <v>杨建</v>
      </c>
      <c r="CU389" s="26">
        <f t="shared" si="531"/>
        <v>0</v>
      </c>
    </row>
    <row r="390" spans="1:99" s="2" customFormat="1" ht="15.75">
      <c r="A390" s="42" t="s">
        <v>1094</v>
      </c>
      <c r="B390" s="40" t="s">
        <v>563</v>
      </c>
      <c r="C390" s="59" t="s">
        <v>44</v>
      </c>
      <c r="D390" s="9" t="s">
        <v>8</v>
      </c>
      <c r="E390" s="8" t="str">
        <f t="shared" si="461"/>
        <v/>
      </c>
      <c r="F390" s="9" t="str">
        <f t="shared" si="462"/>
        <v/>
      </c>
      <c r="G390" s="10" t="str">
        <f t="shared" si="463"/>
        <v/>
      </c>
      <c r="H390" s="10">
        <f t="shared" si="464"/>
        <v>94</v>
      </c>
      <c r="I390" s="10">
        <f t="shared" si="465"/>
        <v>25</v>
      </c>
      <c r="J390" s="10">
        <f t="shared" si="466"/>
        <v>30</v>
      </c>
      <c r="K390" s="16">
        <f t="shared" si="467"/>
        <v>21</v>
      </c>
      <c r="L390" s="10">
        <f t="shared" si="468"/>
        <v>25</v>
      </c>
      <c r="M390" s="10">
        <f t="shared" si="469"/>
        <v>32.5</v>
      </c>
      <c r="N390" s="10">
        <f t="shared" si="470"/>
        <v>228</v>
      </c>
      <c r="O390" s="17" t="str">
        <f t="shared" si="471"/>
        <v/>
      </c>
      <c r="P390" s="18">
        <f>IF($D390="理科",IF(AND($N390&gt;=分数线!$C$2,$H390&gt;=分数线!$D$2),36,IF($H390&gt;=分数线!$D$2,18,0)),IF($D390="文科",IF(AND($N390&gt;=分数线!$C$3,$H390&gt;=分数线!$D$3),36,IF($H390&gt;=分数线!$D$3,18,0))))</f>
        <v>0</v>
      </c>
      <c r="Q390" s="18">
        <f>IF($D390="理科",IF(AND($N390&gt;=分数线!$C$2,I390&gt;=分数线!$E$2),36,IF(I390&gt;=分数线!$E$2,18,0)),IF($D390="文科",IF(AND($N390&gt;=分数线!$C$3,I390&gt;=分数线!$E$3),36,IF(I390&gt;=分数线!$E$3,18,0))))</f>
        <v>0</v>
      </c>
      <c r="R390" s="18">
        <f>IF($D390="理科",IF(AND($N390&gt;=分数线!$C$2,J390&gt;=分数线!$F$2),36,IF(J390&gt;=分数线!$F$2,18,0)),IF($D390="文科",IF(AND($N390&gt;=分数线!$C$3,J390&gt;=分数线!$F$3),36,IF(J390&gt;=分数线!$F$3,18,0))))</f>
        <v>0</v>
      </c>
      <c r="S390" s="18">
        <f>IF($D390="理科",IF(AND($N390&gt;=分数线!$C$2,K390&gt;=分数线!$G$2),36,IF(K390&gt;=分数线!$G$2,18,0)),IF($D390="文科",IF(AND($N390&gt;=分数线!$C$3,K390&gt;=分数线!$G$3),36,IF(K390&gt;=分数线!$G$3,18,0))))</f>
        <v>0</v>
      </c>
      <c r="T390" s="18">
        <f>IF($D390="理科",IF(AND($N390&gt;=分数线!$C$2,L390&gt;=分数线!$H$2),36,IF(L390&gt;=分数线!$H$2,18,0)),IF($D390="文科",IF(AND($N390&gt;=分数线!$C$3,L390&gt;=分数线!$H$3),36,IF(L390&gt;=分数线!$H$3,18,0))))</f>
        <v>0</v>
      </c>
      <c r="U390" s="18">
        <f>IF($D390="理科",IF(AND($N390&gt;=分数线!$C$2,M390&gt;=分数线!$I$2),36,IF(M390&gt;=分数线!$I$2,18,0)),IF($D390="文科",IF(AND($N390&gt;=分数线!$C$3,M390&gt;=分数线!$I$3),36,IF(M390&gt;=分数线!$I$3,18,0))))</f>
        <v>0</v>
      </c>
      <c r="V390" s="18">
        <f t="shared" si="472"/>
        <v>3</v>
      </c>
      <c r="W390" s="18" t="str">
        <f t="shared" si="473"/>
        <v>朱霞</v>
      </c>
      <c r="X390" s="26">
        <f t="shared" si="514"/>
        <v>0</v>
      </c>
      <c r="Y390" s="18" t="str">
        <f t="shared" si="474"/>
        <v>余玉红</v>
      </c>
      <c r="Z390" s="26">
        <f t="shared" si="515"/>
        <v>0</v>
      </c>
      <c r="AA390" s="18" t="str">
        <f t="shared" si="475"/>
        <v>邵晖</v>
      </c>
      <c r="AB390" s="26">
        <f t="shared" si="532"/>
        <v>0</v>
      </c>
      <c r="AC390" s="18" t="str">
        <f t="shared" si="476"/>
        <v>兰阿布</v>
      </c>
      <c r="AD390" s="26">
        <f t="shared" si="533"/>
        <v>0</v>
      </c>
      <c r="AE390" s="18" t="str">
        <f t="shared" si="477"/>
        <v>陈文惠</v>
      </c>
      <c r="AF390" s="26">
        <f t="shared" si="534"/>
        <v>0</v>
      </c>
      <c r="AG390" s="18" t="str">
        <f t="shared" si="478"/>
        <v>卢祥</v>
      </c>
      <c r="AH390" s="26">
        <f t="shared" si="535"/>
        <v>0</v>
      </c>
      <c r="AI390" s="18" t="str">
        <f t="shared" si="479"/>
        <v>6</v>
      </c>
      <c r="AJ390" s="18" t="str">
        <f t="shared" si="480"/>
        <v>阙丽萍</v>
      </c>
      <c r="AK390" s="26">
        <f t="shared" si="516"/>
        <v>0</v>
      </c>
      <c r="AL390" s="18" t="str">
        <f t="shared" si="481"/>
        <v>李希</v>
      </c>
      <c r="AM390" s="26">
        <f t="shared" si="517"/>
        <v>0</v>
      </c>
      <c r="AN390" s="18" t="str">
        <f t="shared" si="482"/>
        <v>达娃央初</v>
      </c>
      <c r="AO390" s="26">
        <f t="shared" si="536"/>
        <v>0</v>
      </c>
      <c r="AP390" s="18" t="str">
        <f t="shared" si="483"/>
        <v>兰阿布</v>
      </c>
      <c r="AQ390" s="26">
        <f t="shared" si="537"/>
        <v>0</v>
      </c>
      <c r="AR390" s="18" t="str">
        <f t="shared" si="484"/>
        <v>陈文惠</v>
      </c>
      <c r="AS390" s="26">
        <f t="shared" si="538"/>
        <v>0</v>
      </c>
      <c r="AT390" s="18" t="str">
        <f t="shared" si="485"/>
        <v>卢祥</v>
      </c>
      <c r="AU390" s="26">
        <f t="shared" si="539"/>
        <v>0</v>
      </c>
      <c r="AV390" s="18" t="e">
        <f t="shared" si="486"/>
        <v>#N/A</v>
      </c>
      <c r="AW390" s="18" t="e">
        <f t="shared" si="487"/>
        <v>#N/A</v>
      </c>
      <c r="AX390" s="26">
        <f t="shared" si="518"/>
        <v>0</v>
      </c>
      <c r="AY390" s="18" t="e">
        <f t="shared" si="488"/>
        <v>#N/A</v>
      </c>
      <c r="AZ390" s="26">
        <f t="shared" si="548"/>
        <v>0</v>
      </c>
      <c r="BA390" s="18" t="e">
        <f t="shared" si="489"/>
        <v>#N/A</v>
      </c>
      <c r="BB390" s="26">
        <f t="shared" si="540"/>
        <v>0</v>
      </c>
      <c r="BC390" s="18" t="e">
        <f t="shared" si="490"/>
        <v>#N/A</v>
      </c>
      <c r="BD390" s="26">
        <f t="shared" si="541"/>
        <v>0</v>
      </c>
      <c r="BE390" s="18" t="e">
        <f t="shared" si="491"/>
        <v>#N/A</v>
      </c>
      <c r="BF390" s="26">
        <f t="shared" si="542"/>
        <v>0</v>
      </c>
      <c r="BG390" s="18" t="e">
        <f t="shared" si="492"/>
        <v>#N/A</v>
      </c>
      <c r="BH390" s="26">
        <f t="shared" si="543"/>
        <v>0</v>
      </c>
      <c r="BI390" s="18" t="e">
        <f t="shared" si="493"/>
        <v>#N/A</v>
      </c>
      <c r="BJ390" s="18" t="e">
        <f t="shared" si="494"/>
        <v>#N/A</v>
      </c>
      <c r="BK390" s="26">
        <f t="shared" si="519"/>
        <v>0</v>
      </c>
      <c r="BL390" s="18" t="e">
        <f t="shared" si="495"/>
        <v>#N/A</v>
      </c>
      <c r="BM390" s="26">
        <f t="shared" si="549"/>
        <v>0</v>
      </c>
      <c r="BN390" s="18" t="e">
        <f t="shared" si="496"/>
        <v>#N/A</v>
      </c>
      <c r="BO390" s="26">
        <f t="shared" si="544"/>
        <v>0</v>
      </c>
      <c r="BP390" s="18" t="e">
        <f t="shared" si="497"/>
        <v>#N/A</v>
      </c>
      <c r="BQ390" s="26">
        <f t="shared" si="545"/>
        <v>0</v>
      </c>
      <c r="BR390" s="18" t="e">
        <f t="shared" si="498"/>
        <v>#N/A</v>
      </c>
      <c r="BS390" s="26">
        <f t="shared" si="546"/>
        <v>0</v>
      </c>
      <c r="BT390" s="18" t="e">
        <f t="shared" si="499"/>
        <v>#N/A</v>
      </c>
      <c r="BU390" s="26">
        <f t="shared" si="547"/>
        <v>0</v>
      </c>
      <c r="BV390" s="18" t="e">
        <f t="shared" si="500"/>
        <v>#N/A</v>
      </c>
      <c r="BW390" s="18" t="e">
        <f t="shared" si="501"/>
        <v>#N/A</v>
      </c>
      <c r="BX390" s="26">
        <f t="shared" si="520"/>
        <v>0</v>
      </c>
      <c r="BY390" s="18" t="e">
        <f t="shared" si="502"/>
        <v>#N/A</v>
      </c>
      <c r="BZ390" s="26">
        <f t="shared" si="521"/>
        <v>0</v>
      </c>
      <c r="CA390" s="18" t="str">
        <f t="shared" si="503"/>
        <v>兰卡布尺</v>
      </c>
      <c r="CB390" s="26">
        <f t="shared" si="522"/>
        <v>0</v>
      </c>
      <c r="CC390" s="18" t="e">
        <f t="shared" si="504"/>
        <v>#N/A</v>
      </c>
      <c r="CD390" s="26">
        <f t="shared" si="523"/>
        <v>0</v>
      </c>
      <c r="CE390" s="18" t="e">
        <f t="shared" si="505"/>
        <v>#N/A</v>
      </c>
      <c r="CF390" s="26">
        <f t="shared" si="524"/>
        <v>0</v>
      </c>
      <c r="CG390" s="18" t="e">
        <f t="shared" si="506"/>
        <v>#N/A</v>
      </c>
      <c r="CH390" s="26">
        <f t="shared" si="525"/>
        <v>0</v>
      </c>
      <c r="CI390" s="18">
        <f t="shared" si="507"/>
        <v>6</v>
      </c>
      <c r="CJ390" s="18" t="str">
        <f t="shared" si="508"/>
        <v>阙丽萍</v>
      </c>
      <c r="CK390" s="26">
        <f t="shared" si="526"/>
        <v>0</v>
      </c>
      <c r="CL390" s="18" t="str">
        <f t="shared" si="509"/>
        <v>李希</v>
      </c>
      <c r="CM390" s="26">
        <f t="shared" si="527"/>
        <v>0</v>
      </c>
      <c r="CN390" s="18" t="str">
        <f t="shared" si="510"/>
        <v>兰卡布尺</v>
      </c>
      <c r="CO390" s="26">
        <f t="shared" si="528"/>
        <v>0</v>
      </c>
      <c r="CP390" s="18" t="str">
        <f t="shared" si="511"/>
        <v>高贵勇</v>
      </c>
      <c r="CQ390" s="26">
        <f t="shared" si="529"/>
        <v>0</v>
      </c>
      <c r="CR390" s="18" t="str">
        <f t="shared" si="512"/>
        <v>杨建</v>
      </c>
      <c r="CS390" s="26">
        <f t="shared" si="530"/>
        <v>0</v>
      </c>
      <c r="CT390" s="18" t="str">
        <f t="shared" si="513"/>
        <v>杨建</v>
      </c>
      <c r="CU390" s="26">
        <f t="shared" si="531"/>
        <v>0</v>
      </c>
    </row>
    <row r="391" spans="1:99" s="2" customFormat="1" ht="15.75">
      <c r="A391" s="42" t="s">
        <v>1095</v>
      </c>
      <c r="B391" s="40" t="s">
        <v>564</v>
      </c>
      <c r="C391" s="59" t="s">
        <v>44</v>
      </c>
      <c r="D391" s="9" t="s">
        <v>8</v>
      </c>
      <c r="E391" s="8" t="str">
        <f t="shared" si="461"/>
        <v/>
      </c>
      <c r="F391" s="9" t="str">
        <f t="shared" si="462"/>
        <v/>
      </c>
      <c r="G391" s="10" t="str">
        <f t="shared" si="463"/>
        <v/>
      </c>
      <c r="H391" s="10">
        <f t="shared" si="464"/>
        <v>87</v>
      </c>
      <c r="I391" s="10">
        <f t="shared" si="465"/>
        <v>28</v>
      </c>
      <c r="J391" s="10">
        <f t="shared" si="466"/>
        <v>42</v>
      </c>
      <c r="K391" s="16">
        <f t="shared" si="467"/>
        <v>21</v>
      </c>
      <c r="L391" s="10">
        <f t="shared" si="468"/>
        <v>20</v>
      </c>
      <c r="M391" s="10">
        <f t="shared" si="469"/>
        <v>24</v>
      </c>
      <c r="N391" s="10">
        <f t="shared" si="470"/>
        <v>223</v>
      </c>
      <c r="O391" s="17" t="str">
        <f t="shared" si="471"/>
        <v/>
      </c>
      <c r="P391" s="18">
        <f>IF($D391="理科",IF(AND($N391&gt;=分数线!$C$2,$H391&gt;=分数线!$D$2),36,IF($H391&gt;=分数线!$D$2,18,0)),IF($D391="文科",IF(AND($N391&gt;=分数线!$C$3,$H391&gt;=分数线!$D$3),36,IF($H391&gt;=分数线!$D$3,18,0))))</f>
        <v>0</v>
      </c>
      <c r="Q391" s="18">
        <f>IF($D391="理科",IF(AND($N391&gt;=分数线!$C$2,I391&gt;=分数线!$E$2),36,IF(I391&gt;=分数线!$E$2,18,0)),IF($D391="文科",IF(AND($N391&gt;=分数线!$C$3,I391&gt;=分数线!$E$3),36,IF(I391&gt;=分数线!$E$3,18,0))))</f>
        <v>0</v>
      </c>
      <c r="R391" s="18">
        <f>IF($D391="理科",IF(AND($N391&gt;=分数线!$C$2,J391&gt;=分数线!$F$2),36,IF(J391&gt;=分数线!$F$2,18,0)),IF($D391="文科",IF(AND($N391&gt;=分数线!$C$3,J391&gt;=分数线!$F$3),36,IF(J391&gt;=分数线!$F$3,18,0))))</f>
        <v>0</v>
      </c>
      <c r="S391" s="18">
        <f>IF($D391="理科",IF(AND($N391&gt;=分数线!$C$2,K391&gt;=分数线!$G$2),36,IF(K391&gt;=分数线!$G$2,18,0)),IF($D391="文科",IF(AND($N391&gt;=分数线!$C$3,K391&gt;=分数线!$G$3),36,IF(K391&gt;=分数线!$G$3,18,0))))</f>
        <v>0</v>
      </c>
      <c r="T391" s="18">
        <f>IF($D391="理科",IF(AND($N391&gt;=分数线!$C$2,L391&gt;=分数线!$H$2),36,IF(L391&gt;=分数线!$H$2,18,0)),IF($D391="文科",IF(AND($N391&gt;=分数线!$C$3,L391&gt;=分数线!$H$3),36,IF(L391&gt;=分数线!$H$3,18,0))))</f>
        <v>0</v>
      </c>
      <c r="U391" s="18">
        <f>IF($D391="理科",IF(AND($N391&gt;=分数线!$C$2,M391&gt;=分数线!$I$2),36,IF(M391&gt;=分数线!$I$2,18,0)),IF($D391="文科",IF(AND($N391&gt;=分数线!$C$3,M391&gt;=分数线!$I$3),36,IF(M391&gt;=分数线!$I$3,18,0))))</f>
        <v>0</v>
      </c>
      <c r="V391" s="18" t="e">
        <f t="shared" si="472"/>
        <v>#N/A</v>
      </c>
      <c r="W391" s="18" t="e">
        <f t="shared" si="473"/>
        <v>#N/A</v>
      </c>
      <c r="X391" s="26">
        <f t="shared" si="514"/>
        <v>0</v>
      </c>
      <c r="Y391" s="18" t="e">
        <f t="shared" si="474"/>
        <v>#N/A</v>
      </c>
      <c r="Z391" s="26">
        <f t="shared" si="515"/>
        <v>0</v>
      </c>
      <c r="AA391" s="18" t="e">
        <f t="shared" si="475"/>
        <v>#N/A</v>
      </c>
      <c r="AB391" s="26">
        <f t="shared" si="532"/>
        <v>0</v>
      </c>
      <c r="AC391" s="18" t="str">
        <f t="shared" si="476"/>
        <v>王志强</v>
      </c>
      <c r="AD391" s="26">
        <f t="shared" si="533"/>
        <v>0</v>
      </c>
      <c r="AE391" s="18" t="str">
        <f t="shared" si="477"/>
        <v>叶仁群</v>
      </c>
      <c r="AF391" s="26">
        <f t="shared" si="534"/>
        <v>0</v>
      </c>
      <c r="AG391" s="18" t="str">
        <f t="shared" si="478"/>
        <v>田友米</v>
      </c>
      <c r="AH391" s="26">
        <f t="shared" si="535"/>
        <v>0</v>
      </c>
      <c r="AI391" s="18" t="str">
        <f t="shared" si="479"/>
        <v>8</v>
      </c>
      <c r="AJ391" s="18" t="str">
        <f t="shared" si="480"/>
        <v>向美娟</v>
      </c>
      <c r="AK391" s="26">
        <f t="shared" si="516"/>
        <v>0</v>
      </c>
      <c r="AL391" s="18" t="str">
        <f t="shared" si="481"/>
        <v>胡付松</v>
      </c>
      <c r="AM391" s="26">
        <f t="shared" si="517"/>
        <v>0</v>
      </c>
      <c r="AN391" s="18" t="str">
        <f t="shared" si="482"/>
        <v>聂艳梅</v>
      </c>
      <c r="AO391" s="26">
        <f t="shared" si="536"/>
        <v>0</v>
      </c>
      <c r="AP391" s="18" t="str">
        <f t="shared" si="483"/>
        <v>王志强</v>
      </c>
      <c r="AQ391" s="26">
        <f t="shared" si="537"/>
        <v>0</v>
      </c>
      <c r="AR391" s="18" t="str">
        <f t="shared" si="484"/>
        <v>叶仁群</v>
      </c>
      <c r="AS391" s="26">
        <f t="shared" si="538"/>
        <v>0</v>
      </c>
      <c r="AT391" s="18" t="str">
        <f t="shared" si="485"/>
        <v>田友米</v>
      </c>
      <c r="AU391" s="26">
        <f t="shared" si="539"/>
        <v>0</v>
      </c>
      <c r="AV391" s="18" t="str">
        <f t="shared" si="486"/>
        <v>8</v>
      </c>
      <c r="AW391" s="18" t="str">
        <f t="shared" si="487"/>
        <v>向美娟</v>
      </c>
      <c r="AX391" s="26">
        <f t="shared" si="518"/>
        <v>0</v>
      </c>
      <c r="AY391" s="18" t="str">
        <f t="shared" si="488"/>
        <v>胡付松</v>
      </c>
      <c r="AZ391" s="26">
        <f t="shared" si="548"/>
        <v>0</v>
      </c>
      <c r="BA391" s="18" t="str">
        <f t="shared" si="489"/>
        <v>廖云虹</v>
      </c>
      <c r="BB391" s="26">
        <f t="shared" si="540"/>
        <v>0</v>
      </c>
      <c r="BC391" s="18" t="str">
        <f t="shared" si="490"/>
        <v>王玉强</v>
      </c>
      <c r="BD391" s="26">
        <f t="shared" si="541"/>
        <v>0</v>
      </c>
      <c r="BE391" s="18" t="str">
        <f t="shared" si="491"/>
        <v>叶仁群</v>
      </c>
      <c r="BF391" s="26">
        <f t="shared" si="542"/>
        <v>0</v>
      </c>
      <c r="BG391" s="18" t="str">
        <f t="shared" si="492"/>
        <v>田友米</v>
      </c>
      <c r="BH391" s="26">
        <f t="shared" si="543"/>
        <v>0</v>
      </c>
      <c r="BI391" s="18">
        <f t="shared" si="493"/>
        <v>8</v>
      </c>
      <c r="BJ391" s="18" t="str">
        <f t="shared" si="494"/>
        <v>向美娟</v>
      </c>
      <c r="BK391" s="26">
        <f t="shared" si="519"/>
        <v>0</v>
      </c>
      <c r="BL391" s="18" t="str">
        <f t="shared" si="495"/>
        <v>胡付松</v>
      </c>
      <c r="BM391" s="26">
        <f t="shared" si="549"/>
        <v>0</v>
      </c>
      <c r="BN391" s="18" t="str">
        <f t="shared" si="496"/>
        <v>廖云虹</v>
      </c>
      <c r="BO391" s="26">
        <f t="shared" si="544"/>
        <v>0</v>
      </c>
      <c r="BP391" s="18" t="str">
        <f t="shared" si="497"/>
        <v>王玉强</v>
      </c>
      <c r="BQ391" s="26">
        <f t="shared" si="545"/>
        <v>0</v>
      </c>
      <c r="BR391" s="18" t="str">
        <f t="shared" si="498"/>
        <v>叶仁群</v>
      </c>
      <c r="BS391" s="26">
        <f t="shared" si="546"/>
        <v>0</v>
      </c>
      <c r="BT391" s="18" t="str">
        <f t="shared" si="499"/>
        <v>杨建</v>
      </c>
      <c r="BU391" s="26">
        <f t="shared" si="547"/>
        <v>0</v>
      </c>
      <c r="BV391" s="18">
        <f t="shared" si="500"/>
        <v>8</v>
      </c>
      <c r="BW391" s="18" t="str">
        <f t="shared" si="501"/>
        <v>向美娟</v>
      </c>
      <c r="BX391" s="26">
        <f t="shared" si="520"/>
        <v>0</v>
      </c>
      <c r="BY391" s="18" t="str">
        <f t="shared" si="502"/>
        <v>胡付松</v>
      </c>
      <c r="BZ391" s="26">
        <f t="shared" si="521"/>
        <v>0</v>
      </c>
      <c r="CA391" s="18" t="str">
        <f t="shared" si="503"/>
        <v>廖云虹</v>
      </c>
      <c r="CB391" s="26">
        <f t="shared" si="522"/>
        <v>0</v>
      </c>
      <c r="CC391" s="18" t="str">
        <f t="shared" si="504"/>
        <v>兰阿布</v>
      </c>
      <c r="CD391" s="26">
        <f t="shared" si="523"/>
        <v>0</v>
      </c>
      <c r="CE391" s="18" t="str">
        <f t="shared" si="505"/>
        <v>叶仁群</v>
      </c>
      <c r="CF391" s="26">
        <f t="shared" si="524"/>
        <v>0</v>
      </c>
      <c r="CG391" s="18" t="str">
        <f t="shared" si="506"/>
        <v>杨建</v>
      </c>
      <c r="CH391" s="26">
        <f t="shared" si="525"/>
        <v>0</v>
      </c>
      <c r="CI391" s="18">
        <f t="shared" si="507"/>
        <v>8</v>
      </c>
      <c r="CJ391" s="18" t="str">
        <f t="shared" si="508"/>
        <v>向美娟</v>
      </c>
      <c r="CK391" s="26">
        <f t="shared" si="526"/>
        <v>0</v>
      </c>
      <c r="CL391" s="18" t="str">
        <f t="shared" si="509"/>
        <v>胡付松</v>
      </c>
      <c r="CM391" s="26">
        <f t="shared" si="527"/>
        <v>0</v>
      </c>
      <c r="CN391" s="18" t="str">
        <f t="shared" si="510"/>
        <v>廖云虹</v>
      </c>
      <c r="CO391" s="26">
        <f t="shared" si="528"/>
        <v>0</v>
      </c>
      <c r="CP391" s="18" t="str">
        <f t="shared" si="511"/>
        <v>兰阿布</v>
      </c>
      <c r="CQ391" s="26">
        <f t="shared" si="529"/>
        <v>0</v>
      </c>
      <c r="CR391" s="18" t="str">
        <f t="shared" si="512"/>
        <v>叶仁群</v>
      </c>
      <c r="CS391" s="26">
        <f t="shared" si="530"/>
        <v>0</v>
      </c>
      <c r="CT391" s="18" t="str">
        <f t="shared" si="513"/>
        <v>杨建</v>
      </c>
      <c r="CU391" s="26">
        <f t="shared" si="531"/>
        <v>0</v>
      </c>
    </row>
    <row r="392" spans="1:99" s="2" customFormat="1" ht="15.75">
      <c r="A392" s="42" t="s">
        <v>1096</v>
      </c>
      <c r="B392" s="40" t="s">
        <v>565</v>
      </c>
      <c r="C392" s="59" t="s">
        <v>44</v>
      </c>
      <c r="D392" s="9" t="s">
        <v>8</v>
      </c>
      <c r="E392" s="8" t="str">
        <f t="shared" si="461"/>
        <v/>
      </c>
      <c r="F392" s="9" t="str">
        <f t="shared" si="462"/>
        <v/>
      </c>
      <c r="G392" s="10" t="str">
        <f t="shared" si="463"/>
        <v/>
      </c>
      <c r="H392" s="10">
        <f t="shared" si="464"/>
        <v>78</v>
      </c>
      <c r="I392" s="10">
        <f t="shared" si="465"/>
        <v>35</v>
      </c>
      <c r="J392" s="10">
        <f t="shared" si="466"/>
        <v>37</v>
      </c>
      <c r="K392" s="16">
        <f t="shared" si="467"/>
        <v>24</v>
      </c>
      <c r="L392" s="10">
        <f t="shared" si="468"/>
        <v>31</v>
      </c>
      <c r="M392" s="10">
        <f t="shared" si="469"/>
        <v>17.5</v>
      </c>
      <c r="N392" s="10">
        <f t="shared" si="470"/>
        <v>223</v>
      </c>
      <c r="O392" s="17" t="str">
        <f t="shared" si="471"/>
        <v/>
      </c>
      <c r="P392" s="18">
        <f>IF($D392="理科",IF(AND($N392&gt;=分数线!$C$2,$H392&gt;=分数线!$D$2),36,IF($H392&gt;=分数线!$D$2,18,0)),IF($D392="文科",IF(AND($N392&gt;=分数线!$C$3,$H392&gt;=分数线!$D$3),36,IF($H392&gt;=分数线!$D$3,18,0))))</f>
        <v>0</v>
      </c>
      <c r="Q392" s="18">
        <f>IF($D392="理科",IF(AND($N392&gt;=分数线!$C$2,I392&gt;=分数线!$E$2),36,IF(I392&gt;=分数线!$E$2,18,0)),IF($D392="文科",IF(AND($N392&gt;=分数线!$C$3,I392&gt;=分数线!$E$3),36,IF(I392&gt;=分数线!$E$3,18,0))))</f>
        <v>0</v>
      </c>
      <c r="R392" s="18">
        <f>IF($D392="理科",IF(AND($N392&gt;=分数线!$C$2,J392&gt;=分数线!$F$2),36,IF(J392&gt;=分数线!$F$2,18,0)),IF($D392="文科",IF(AND($N392&gt;=分数线!$C$3,J392&gt;=分数线!$F$3),36,IF(J392&gt;=分数线!$F$3,18,0))))</f>
        <v>0</v>
      </c>
      <c r="S392" s="18">
        <f>IF($D392="理科",IF(AND($N392&gt;=分数线!$C$2,K392&gt;=分数线!$G$2),36,IF(K392&gt;=分数线!$G$2,18,0)),IF($D392="文科",IF(AND($N392&gt;=分数线!$C$3,K392&gt;=分数线!$G$3),36,IF(K392&gt;=分数线!$G$3,18,0))))</f>
        <v>0</v>
      </c>
      <c r="T392" s="18">
        <f>IF($D392="理科",IF(AND($N392&gt;=分数线!$C$2,L392&gt;=分数线!$H$2),36,IF(L392&gt;=分数线!$H$2,18,0)),IF($D392="文科",IF(AND($N392&gt;=分数线!$C$3,L392&gt;=分数线!$H$3),36,IF(L392&gt;=分数线!$H$3,18,0))))</f>
        <v>0</v>
      </c>
      <c r="U392" s="18">
        <f>IF($D392="理科",IF(AND($N392&gt;=分数线!$C$2,M392&gt;=分数线!$I$2),36,IF(M392&gt;=分数线!$I$2,18,0)),IF($D392="文科",IF(AND($N392&gt;=分数线!$C$3,M392&gt;=分数线!$I$3),36,IF(M392&gt;=分数线!$I$3,18,0))))</f>
        <v>0</v>
      </c>
      <c r="V392" s="18">
        <f t="shared" si="472"/>
        <v>8</v>
      </c>
      <c r="W392" s="18" t="str">
        <f t="shared" si="473"/>
        <v>向美娟</v>
      </c>
      <c r="X392" s="26">
        <f t="shared" si="514"/>
        <v>0</v>
      </c>
      <c r="Y392" s="18" t="str">
        <f t="shared" si="474"/>
        <v>胡付松</v>
      </c>
      <c r="Z392" s="26">
        <f t="shared" si="515"/>
        <v>0</v>
      </c>
      <c r="AA392" s="18" t="str">
        <f t="shared" si="475"/>
        <v>聂艳梅</v>
      </c>
      <c r="AB392" s="26">
        <f t="shared" si="532"/>
        <v>0</v>
      </c>
      <c r="AC392" s="18" t="str">
        <f t="shared" si="476"/>
        <v>王志强</v>
      </c>
      <c r="AD392" s="26">
        <f t="shared" si="533"/>
        <v>0</v>
      </c>
      <c r="AE392" s="18" t="str">
        <f t="shared" si="477"/>
        <v>叶仁群</v>
      </c>
      <c r="AF392" s="26">
        <f t="shared" si="534"/>
        <v>0</v>
      </c>
      <c r="AG392" s="18" t="str">
        <f t="shared" si="478"/>
        <v>田友米</v>
      </c>
      <c r="AH392" s="26">
        <f t="shared" si="535"/>
        <v>0</v>
      </c>
      <c r="AI392" s="18" t="str">
        <f t="shared" si="479"/>
        <v>8</v>
      </c>
      <c r="AJ392" s="18" t="str">
        <f t="shared" si="480"/>
        <v>向美娟</v>
      </c>
      <c r="AK392" s="26">
        <f t="shared" si="516"/>
        <v>0</v>
      </c>
      <c r="AL392" s="18" t="str">
        <f t="shared" si="481"/>
        <v>胡付松</v>
      </c>
      <c r="AM392" s="26">
        <f t="shared" si="517"/>
        <v>0</v>
      </c>
      <c r="AN392" s="18" t="str">
        <f t="shared" si="482"/>
        <v>聂艳梅</v>
      </c>
      <c r="AO392" s="26">
        <f t="shared" si="536"/>
        <v>0</v>
      </c>
      <c r="AP392" s="18" t="str">
        <f t="shared" si="483"/>
        <v>王志强</v>
      </c>
      <c r="AQ392" s="26">
        <f t="shared" si="537"/>
        <v>0</v>
      </c>
      <c r="AR392" s="18" t="str">
        <f t="shared" si="484"/>
        <v>叶仁群</v>
      </c>
      <c r="AS392" s="26">
        <f t="shared" si="538"/>
        <v>0</v>
      </c>
      <c r="AT392" s="18" t="str">
        <f t="shared" si="485"/>
        <v>田友米</v>
      </c>
      <c r="AU392" s="26">
        <f t="shared" si="539"/>
        <v>0</v>
      </c>
      <c r="AV392" s="18" t="e">
        <f t="shared" si="486"/>
        <v>#N/A</v>
      </c>
      <c r="AW392" s="18" t="e">
        <f t="shared" si="487"/>
        <v>#N/A</v>
      </c>
      <c r="AX392" s="26">
        <f t="shared" si="518"/>
        <v>0</v>
      </c>
      <c r="AY392" s="18" t="e">
        <f t="shared" si="488"/>
        <v>#N/A</v>
      </c>
      <c r="AZ392" s="26">
        <f t="shared" si="548"/>
        <v>0</v>
      </c>
      <c r="BA392" s="18" t="e">
        <f t="shared" si="489"/>
        <v>#N/A</v>
      </c>
      <c r="BB392" s="26">
        <f t="shared" si="540"/>
        <v>0</v>
      </c>
      <c r="BC392" s="18" t="e">
        <f t="shared" si="490"/>
        <v>#N/A</v>
      </c>
      <c r="BD392" s="26">
        <f t="shared" si="541"/>
        <v>0</v>
      </c>
      <c r="BE392" s="18" t="e">
        <f t="shared" si="491"/>
        <v>#N/A</v>
      </c>
      <c r="BF392" s="26">
        <f t="shared" si="542"/>
        <v>0</v>
      </c>
      <c r="BG392" s="18" t="e">
        <f t="shared" si="492"/>
        <v>#N/A</v>
      </c>
      <c r="BH392" s="26">
        <f t="shared" si="543"/>
        <v>0</v>
      </c>
      <c r="BI392" s="18" t="e">
        <f t="shared" si="493"/>
        <v>#N/A</v>
      </c>
      <c r="BJ392" s="18" t="e">
        <f t="shared" si="494"/>
        <v>#N/A</v>
      </c>
      <c r="BK392" s="26">
        <f t="shared" si="519"/>
        <v>0</v>
      </c>
      <c r="BL392" s="18" t="e">
        <f t="shared" si="495"/>
        <v>#N/A</v>
      </c>
      <c r="BM392" s="26">
        <f t="shared" si="549"/>
        <v>0</v>
      </c>
      <c r="BN392" s="18" t="e">
        <f t="shared" si="496"/>
        <v>#N/A</v>
      </c>
      <c r="BO392" s="26">
        <f t="shared" si="544"/>
        <v>0</v>
      </c>
      <c r="BP392" s="18" t="e">
        <f t="shared" si="497"/>
        <v>#N/A</v>
      </c>
      <c r="BQ392" s="26">
        <f t="shared" si="545"/>
        <v>0</v>
      </c>
      <c r="BR392" s="18" t="e">
        <f t="shared" si="498"/>
        <v>#N/A</v>
      </c>
      <c r="BS392" s="26">
        <f t="shared" si="546"/>
        <v>0</v>
      </c>
      <c r="BT392" s="18" t="e">
        <f t="shared" si="499"/>
        <v>#N/A</v>
      </c>
      <c r="BU392" s="26">
        <f t="shared" si="547"/>
        <v>0</v>
      </c>
      <c r="BV392" s="18" t="e">
        <f t="shared" si="500"/>
        <v>#N/A</v>
      </c>
      <c r="BW392" s="18" t="e">
        <f t="shared" si="501"/>
        <v>#N/A</v>
      </c>
      <c r="BX392" s="26">
        <f t="shared" si="520"/>
        <v>0</v>
      </c>
      <c r="BY392" s="18" t="e">
        <f t="shared" si="502"/>
        <v>#N/A</v>
      </c>
      <c r="BZ392" s="26">
        <f t="shared" si="521"/>
        <v>0</v>
      </c>
      <c r="CA392" s="18" t="str">
        <f t="shared" si="503"/>
        <v>廖云虹</v>
      </c>
      <c r="CB392" s="26">
        <f t="shared" si="522"/>
        <v>0</v>
      </c>
      <c r="CC392" s="18" t="e">
        <f t="shared" si="504"/>
        <v>#N/A</v>
      </c>
      <c r="CD392" s="26">
        <f t="shared" si="523"/>
        <v>0</v>
      </c>
      <c r="CE392" s="18" t="e">
        <f t="shared" si="505"/>
        <v>#N/A</v>
      </c>
      <c r="CF392" s="26">
        <f t="shared" si="524"/>
        <v>0</v>
      </c>
      <c r="CG392" s="18" t="e">
        <f t="shared" si="506"/>
        <v>#N/A</v>
      </c>
      <c r="CH392" s="26">
        <f t="shared" si="525"/>
        <v>0</v>
      </c>
      <c r="CI392" s="18">
        <f t="shared" si="507"/>
        <v>8</v>
      </c>
      <c r="CJ392" s="18" t="str">
        <f t="shared" si="508"/>
        <v>向美娟</v>
      </c>
      <c r="CK392" s="26">
        <f t="shared" si="526"/>
        <v>0</v>
      </c>
      <c r="CL392" s="18" t="str">
        <f t="shared" si="509"/>
        <v>胡付松</v>
      </c>
      <c r="CM392" s="26">
        <f t="shared" si="527"/>
        <v>0</v>
      </c>
      <c r="CN392" s="18" t="str">
        <f t="shared" si="510"/>
        <v>廖云虹</v>
      </c>
      <c r="CO392" s="26">
        <f t="shared" si="528"/>
        <v>0</v>
      </c>
      <c r="CP392" s="18" t="str">
        <f t="shared" si="511"/>
        <v>兰阿布</v>
      </c>
      <c r="CQ392" s="26">
        <f t="shared" si="529"/>
        <v>0</v>
      </c>
      <c r="CR392" s="18" t="str">
        <f t="shared" si="512"/>
        <v>叶仁群</v>
      </c>
      <c r="CS392" s="26">
        <f t="shared" si="530"/>
        <v>0</v>
      </c>
      <c r="CT392" s="18" t="str">
        <f t="shared" si="513"/>
        <v>杨建</v>
      </c>
      <c r="CU392" s="26">
        <f t="shared" si="531"/>
        <v>0</v>
      </c>
    </row>
    <row r="393" spans="1:99" s="2" customFormat="1" ht="15.75">
      <c r="A393" s="42" t="s">
        <v>1097</v>
      </c>
      <c r="B393" s="40" t="s">
        <v>566</v>
      </c>
      <c r="C393" s="59" t="s">
        <v>44</v>
      </c>
      <c r="D393" s="9" t="s">
        <v>8</v>
      </c>
      <c r="E393" s="8" t="str">
        <f t="shared" si="461"/>
        <v/>
      </c>
      <c r="F393" s="9" t="str">
        <f t="shared" si="462"/>
        <v/>
      </c>
      <c r="G393" s="10" t="str">
        <f t="shared" si="463"/>
        <v/>
      </c>
      <c r="H393" s="10">
        <f t="shared" si="464"/>
        <v>76</v>
      </c>
      <c r="I393" s="10">
        <f t="shared" si="465"/>
        <v>45</v>
      </c>
      <c r="J393" s="10">
        <f t="shared" si="466"/>
        <v>33</v>
      </c>
      <c r="K393" s="16">
        <f t="shared" si="467"/>
        <v>10</v>
      </c>
      <c r="L393" s="10">
        <f t="shared" si="468"/>
        <v>17.5</v>
      </c>
      <c r="M393" s="10">
        <f t="shared" si="469"/>
        <v>31</v>
      </c>
      <c r="N393" s="10">
        <f t="shared" si="470"/>
        <v>213</v>
      </c>
      <c r="O393" s="17" t="str">
        <f t="shared" si="471"/>
        <v/>
      </c>
      <c r="P393" s="18">
        <f>IF($D393="理科",IF(AND($N393&gt;=分数线!$C$2,$H393&gt;=分数线!$D$2),36,IF($H393&gt;=分数线!$D$2,18,0)),IF($D393="文科",IF(AND($N393&gt;=分数线!$C$3,$H393&gt;=分数线!$D$3),36,IF($H393&gt;=分数线!$D$3,18,0))))</f>
        <v>0</v>
      </c>
      <c r="Q393" s="18">
        <f>IF($D393="理科",IF(AND($N393&gt;=分数线!$C$2,I393&gt;=分数线!$E$2),36,IF(I393&gt;=分数线!$E$2,18,0)),IF($D393="文科",IF(AND($N393&gt;=分数线!$C$3,I393&gt;=分数线!$E$3),36,IF(I393&gt;=分数线!$E$3,18,0))))</f>
        <v>0</v>
      </c>
      <c r="R393" s="18">
        <f>IF($D393="理科",IF(AND($N393&gt;=分数线!$C$2,J393&gt;=分数线!$F$2),36,IF(J393&gt;=分数线!$F$2,18,0)),IF($D393="文科",IF(AND($N393&gt;=分数线!$C$3,J393&gt;=分数线!$F$3),36,IF(J393&gt;=分数线!$F$3,18,0))))</f>
        <v>0</v>
      </c>
      <c r="S393" s="18">
        <f>IF($D393="理科",IF(AND($N393&gt;=分数线!$C$2,K393&gt;=分数线!$G$2),36,IF(K393&gt;=分数线!$G$2,18,0)),IF($D393="文科",IF(AND($N393&gt;=分数线!$C$3,K393&gt;=分数线!$G$3),36,IF(K393&gt;=分数线!$G$3,18,0))))</f>
        <v>0</v>
      </c>
      <c r="T393" s="18">
        <f>IF($D393="理科",IF(AND($N393&gt;=分数线!$C$2,L393&gt;=分数线!$H$2),36,IF(L393&gt;=分数线!$H$2,18,0)),IF($D393="文科",IF(AND($N393&gt;=分数线!$C$3,L393&gt;=分数线!$H$3),36,IF(L393&gt;=分数线!$H$3,18,0))))</f>
        <v>0</v>
      </c>
      <c r="U393" s="18">
        <f>IF($D393="理科",IF(AND($N393&gt;=分数线!$C$2,M393&gt;=分数线!$I$2),36,IF(M393&gt;=分数线!$I$2,18,0)),IF($D393="文科",IF(AND($N393&gt;=分数线!$C$3,M393&gt;=分数线!$I$3),36,IF(M393&gt;=分数线!$I$3,18,0))))</f>
        <v>0</v>
      </c>
      <c r="V393" s="18">
        <f t="shared" si="472"/>
        <v>4</v>
      </c>
      <c r="W393" s="18" t="str">
        <f t="shared" si="473"/>
        <v>朱霞</v>
      </c>
      <c r="X393" s="26">
        <f t="shared" si="514"/>
        <v>0</v>
      </c>
      <c r="Y393" s="18" t="str">
        <f t="shared" si="474"/>
        <v>李乔军</v>
      </c>
      <c r="Z393" s="26">
        <f t="shared" si="515"/>
        <v>0</v>
      </c>
      <c r="AA393" s="18" t="str">
        <f t="shared" si="475"/>
        <v>向翠琳</v>
      </c>
      <c r="AB393" s="26">
        <f t="shared" si="532"/>
        <v>0</v>
      </c>
      <c r="AC393" s="18" t="str">
        <f t="shared" si="476"/>
        <v>兰阿布</v>
      </c>
      <c r="AD393" s="26">
        <f t="shared" si="533"/>
        <v>0</v>
      </c>
      <c r="AE393" s="18" t="str">
        <f t="shared" si="477"/>
        <v>陈文惠</v>
      </c>
      <c r="AF393" s="26">
        <f t="shared" si="534"/>
        <v>0</v>
      </c>
      <c r="AG393" s="18" t="str">
        <f t="shared" si="478"/>
        <v>卢祥</v>
      </c>
      <c r="AH393" s="26">
        <f t="shared" si="535"/>
        <v>0</v>
      </c>
      <c r="AI393" s="18" t="str">
        <f t="shared" si="479"/>
        <v>6</v>
      </c>
      <c r="AJ393" s="18" t="str">
        <f t="shared" si="480"/>
        <v>阙丽萍</v>
      </c>
      <c r="AK393" s="26">
        <f t="shared" si="516"/>
        <v>0</v>
      </c>
      <c r="AL393" s="18" t="str">
        <f t="shared" si="481"/>
        <v>李希</v>
      </c>
      <c r="AM393" s="26">
        <f t="shared" si="517"/>
        <v>0</v>
      </c>
      <c r="AN393" s="18" t="str">
        <f t="shared" si="482"/>
        <v>达娃央初</v>
      </c>
      <c r="AO393" s="26">
        <f t="shared" si="536"/>
        <v>0</v>
      </c>
      <c r="AP393" s="18" t="str">
        <f t="shared" si="483"/>
        <v>兰阿布</v>
      </c>
      <c r="AQ393" s="26">
        <f t="shared" si="537"/>
        <v>0</v>
      </c>
      <c r="AR393" s="18" t="str">
        <f t="shared" si="484"/>
        <v>陈文惠</v>
      </c>
      <c r="AS393" s="26">
        <f t="shared" si="538"/>
        <v>0</v>
      </c>
      <c r="AT393" s="18" t="str">
        <f t="shared" si="485"/>
        <v>卢祥</v>
      </c>
      <c r="AU393" s="26">
        <f t="shared" si="539"/>
        <v>0</v>
      </c>
      <c r="AV393" s="18" t="str">
        <f t="shared" si="486"/>
        <v>6</v>
      </c>
      <c r="AW393" s="18" t="str">
        <f t="shared" si="487"/>
        <v>阙丽萍</v>
      </c>
      <c r="AX393" s="26">
        <f t="shared" si="518"/>
        <v>0</v>
      </c>
      <c r="AY393" s="18" t="str">
        <f t="shared" si="488"/>
        <v>李希</v>
      </c>
      <c r="AZ393" s="26">
        <f t="shared" si="548"/>
        <v>0</v>
      </c>
      <c r="BA393" s="18" t="str">
        <f t="shared" si="489"/>
        <v>谢斌</v>
      </c>
      <c r="BB393" s="26">
        <f t="shared" si="540"/>
        <v>0</v>
      </c>
      <c r="BC393" s="18" t="str">
        <f t="shared" si="490"/>
        <v>高贵勇</v>
      </c>
      <c r="BD393" s="26">
        <f t="shared" si="541"/>
        <v>0</v>
      </c>
      <c r="BE393" s="18" t="str">
        <f t="shared" si="491"/>
        <v>陈文惠</v>
      </c>
      <c r="BF393" s="26">
        <f t="shared" si="542"/>
        <v>0</v>
      </c>
      <c r="BG393" s="18" t="str">
        <f t="shared" si="492"/>
        <v>卢祥</v>
      </c>
      <c r="BH393" s="26">
        <f t="shared" si="543"/>
        <v>0</v>
      </c>
      <c r="BI393" s="18">
        <f t="shared" si="493"/>
        <v>6</v>
      </c>
      <c r="BJ393" s="18" t="str">
        <f t="shared" si="494"/>
        <v>阙丽萍</v>
      </c>
      <c r="BK393" s="26">
        <f t="shared" si="519"/>
        <v>0</v>
      </c>
      <c r="BL393" s="18" t="str">
        <f t="shared" si="495"/>
        <v>李希</v>
      </c>
      <c r="BM393" s="26">
        <f t="shared" si="549"/>
        <v>0</v>
      </c>
      <c r="BN393" s="18" t="str">
        <f t="shared" si="496"/>
        <v>达娃央初</v>
      </c>
      <c r="BO393" s="26">
        <f t="shared" si="544"/>
        <v>0</v>
      </c>
      <c r="BP393" s="18" t="str">
        <f t="shared" si="497"/>
        <v>高贵勇</v>
      </c>
      <c r="BQ393" s="26">
        <f t="shared" si="545"/>
        <v>0</v>
      </c>
      <c r="BR393" s="18" t="str">
        <f t="shared" si="498"/>
        <v>陈文惠</v>
      </c>
      <c r="BS393" s="26">
        <f t="shared" si="546"/>
        <v>0</v>
      </c>
      <c r="BT393" s="18" t="str">
        <f t="shared" si="499"/>
        <v>卢祥</v>
      </c>
      <c r="BU393" s="26">
        <f t="shared" si="547"/>
        <v>0</v>
      </c>
      <c r="BV393" s="18" t="e">
        <f t="shared" si="500"/>
        <v>#N/A</v>
      </c>
      <c r="BW393" s="18" t="e">
        <f t="shared" si="501"/>
        <v>#N/A</v>
      </c>
      <c r="BX393" s="26">
        <f t="shared" si="520"/>
        <v>0</v>
      </c>
      <c r="BY393" s="18" t="e">
        <f t="shared" si="502"/>
        <v>#N/A</v>
      </c>
      <c r="BZ393" s="26">
        <f t="shared" si="521"/>
        <v>0</v>
      </c>
      <c r="CA393" s="18" t="str">
        <f t="shared" si="503"/>
        <v>兰卡布尺</v>
      </c>
      <c r="CB393" s="26">
        <f t="shared" si="522"/>
        <v>0</v>
      </c>
      <c r="CC393" s="18" t="e">
        <f t="shared" si="504"/>
        <v>#N/A</v>
      </c>
      <c r="CD393" s="26">
        <f t="shared" si="523"/>
        <v>0</v>
      </c>
      <c r="CE393" s="18" t="e">
        <f t="shared" si="505"/>
        <v>#N/A</v>
      </c>
      <c r="CF393" s="26">
        <f t="shared" si="524"/>
        <v>0</v>
      </c>
      <c r="CG393" s="18" t="e">
        <f t="shared" si="506"/>
        <v>#N/A</v>
      </c>
      <c r="CH393" s="26">
        <f t="shared" si="525"/>
        <v>0</v>
      </c>
      <c r="CI393" s="18">
        <f t="shared" si="507"/>
        <v>6</v>
      </c>
      <c r="CJ393" s="18" t="str">
        <f t="shared" si="508"/>
        <v>阙丽萍</v>
      </c>
      <c r="CK393" s="26">
        <f t="shared" si="526"/>
        <v>0</v>
      </c>
      <c r="CL393" s="18" t="str">
        <f t="shared" si="509"/>
        <v>李希</v>
      </c>
      <c r="CM393" s="26">
        <f t="shared" si="527"/>
        <v>0</v>
      </c>
      <c r="CN393" s="18" t="str">
        <f t="shared" si="510"/>
        <v>兰卡布尺</v>
      </c>
      <c r="CO393" s="26">
        <f t="shared" si="528"/>
        <v>0</v>
      </c>
      <c r="CP393" s="18" t="str">
        <f t="shared" si="511"/>
        <v>高贵勇</v>
      </c>
      <c r="CQ393" s="26">
        <f t="shared" si="529"/>
        <v>0</v>
      </c>
      <c r="CR393" s="18" t="str">
        <f t="shared" si="512"/>
        <v>杨建</v>
      </c>
      <c r="CS393" s="26">
        <f t="shared" si="530"/>
        <v>0</v>
      </c>
      <c r="CT393" s="18" t="str">
        <f t="shared" si="513"/>
        <v>杨建</v>
      </c>
      <c r="CU393" s="26">
        <f t="shared" si="531"/>
        <v>0</v>
      </c>
    </row>
    <row r="394" spans="1:99" s="2" customFormat="1" ht="15.75">
      <c r="A394" s="42" t="s">
        <v>1098</v>
      </c>
      <c r="B394" s="40" t="s">
        <v>567</v>
      </c>
      <c r="C394" s="59" t="s">
        <v>44</v>
      </c>
      <c r="D394" s="9" t="s">
        <v>8</v>
      </c>
      <c r="E394" s="8" t="str">
        <f t="shared" si="461"/>
        <v/>
      </c>
      <c r="F394" s="9" t="str">
        <f t="shared" si="462"/>
        <v/>
      </c>
      <c r="G394" s="10" t="str">
        <f t="shared" si="463"/>
        <v/>
      </c>
      <c r="H394" s="10">
        <f t="shared" si="464"/>
        <v>73</v>
      </c>
      <c r="I394" s="10">
        <f t="shared" si="465"/>
        <v>23</v>
      </c>
      <c r="J394" s="10">
        <f t="shared" si="466"/>
        <v>26</v>
      </c>
      <c r="K394" s="16">
        <f t="shared" si="467"/>
        <v>17</v>
      </c>
      <c r="L394" s="10">
        <f t="shared" si="468"/>
        <v>12</v>
      </c>
      <c r="M394" s="10">
        <f t="shared" si="469"/>
        <v>22</v>
      </c>
      <c r="N394" s="10">
        <f t="shared" si="470"/>
        <v>173</v>
      </c>
      <c r="O394" s="17" t="str">
        <f t="shared" si="471"/>
        <v/>
      </c>
      <c r="P394" s="18">
        <f>IF($D394="理科",IF(AND($N394&gt;=分数线!$C$2,$H394&gt;=分数线!$D$2),36,IF($H394&gt;=分数线!$D$2,18,0)),IF($D394="文科",IF(AND($N394&gt;=分数线!$C$3,$H394&gt;=分数线!$D$3),36,IF($H394&gt;=分数线!$D$3,18,0))))</f>
        <v>0</v>
      </c>
      <c r="Q394" s="18">
        <f>IF($D394="理科",IF(AND($N394&gt;=分数线!$C$2,I394&gt;=分数线!$E$2),36,IF(I394&gt;=分数线!$E$2,18,0)),IF($D394="文科",IF(AND($N394&gt;=分数线!$C$3,I394&gt;=分数线!$E$3),36,IF(I394&gt;=分数线!$E$3,18,0))))</f>
        <v>0</v>
      </c>
      <c r="R394" s="18">
        <f>IF($D394="理科",IF(AND($N394&gt;=分数线!$C$2,J394&gt;=分数线!$F$2),36,IF(J394&gt;=分数线!$F$2,18,0)),IF($D394="文科",IF(AND($N394&gt;=分数线!$C$3,J394&gt;=分数线!$F$3),36,IF(J394&gt;=分数线!$F$3,18,0))))</f>
        <v>0</v>
      </c>
      <c r="S394" s="18">
        <f>IF($D394="理科",IF(AND($N394&gt;=分数线!$C$2,K394&gt;=分数线!$G$2),36,IF(K394&gt;=分数线!$G$2,18,0)),IF($D394="文科",IF(AND($N394&gt;=分数线!$C$3,K394&gt;=分数线!$G$3),36,IF(K394&gt;=分数线!$G$3,18,0))))</f>
        <v>0</v>
      </c>
      <c r="T394" s="18">
        <f>IF($D394="理科",IF(AND($N394&gt;=分数线!$C$2,L394&gt;=分数线!$H$2),36,IF(L394&gt;=分数线!$H$2,18,0)),IF($D394="文科",IF(AND($N394&gt;=分数线!$C$3,L394&gt;=分数线!$H$3),36,IF(L394&gt;=分数线!$H$3,18,0))))</f>
        <v>0</v>
      </c>
      <c r="U394" s="18">
        <f>IF($D394="理科",IF(AND($N394&gt;=分数线!$C$2,M394&gt;=分数线!$I$2),36,IF(M394&gt;=分数线!$I$2,18,0)),IF($D394="文科",IF(AND($N394&gt;=分数线!$C$3,M394&gt;=分数线!$I$3),36,IF(M394&gt;=分数线!$I$3,18,0))))</f>
        <v>0</v>
      </c>
      <c r="V394" s="18" t="e">
        <f t="shared" si="472"/>
        <v>#N/A</v>
      </c>
      <c r="W394" s="18" t="e">
        <f t="shared" si="473"/>
        <v>#N/A</v>
      </c>
      <c r="X394" s="26">
        <f t="shared" si="514"/>
        <v>0</v>
      </c>
      <c r="Y394" s="18" t="e">
        <f t="shared" si="474"/>
        <v>#N/A</v>
      </c>
      <c r="Z394" s="26">
        <f t="shared" si="515"/>
        <v>0</v>
      </c>
      <c r="AA394" s="18" t="e">
        <f t="shared" si="475"/>
        <v>#N/A</v>
      </c>
      <c r="AB394" s="26">
        <f t="shared" si="532"/>
        <v>0</v>
      </c>
      <c r="AC394" s="18" t="e">
        <f t="shared" si="476"/>
        <v>#N/A</v>
      </c>
      <c r="AD394" s="26">
        <f t="shared" si="533"/>
        <v>0</v>
      </c>
      <c r="AE394" s="18" t="e">
        <f t="shared" si="477"/>
        <v>#N/A</v>
      </c>
      <c r="AF394" s="26">
        <f t="shared" si="534"/>
        <v>0</v>
      </c>
      <c r="AG394" s="18" t="e">
        <f t="shared" si="478"/>
        <v>#N/A</v>
      </c>
      <c r="AH394" s="26">
        <f t="shared" si="535"/>
        <v>0</v>
      </c>
      <c r="AI394" s="18" t="e">
        <f t="shared" si="479"/>
        <v>#N/A</v>
      </c>
      <c r="AJ394" s="18" t="e">
        <f t="shared" si="480"/>
        <v>#N/A</v>
      </c>
      <c r="AK394" s="26">
        <f t="shared" si="516"/>
        <v>0</v>
      </c>
      <c r="AL394" s="18" t="e">
        <f t="shared" si="481"/>
        <v>#N/A</v>
      </c>
      <c r="AM394" s="26">
        <f t="shared" si="517"/>
        <v>0</v>
      </c>
      <c r="AN394" s="18" t="e">
        <f t="shared" si="482"/>
        <v>#N/A</v>
      </c>
      <c r="AO394" s="26">
        <f t="shared" si="536"/>
        <v>0</v>
      </c>
      <c r="AP394" s="18" t="e">
        <f t="shared" si="483"/>
        <v>#N/A</v>
      </c>
      <c r="AQ394" s="26">
        <f t="shared" si="537"/>
        <v>0</v>
      </c>
      <c r="AR394" s="18" t="e">
        <f t="shared" si="484"/>
        <v>#N/A</v>
      </c>
      <c r="AS394" s="26">
        <f t="shared" si="538"/>
        <v>0</v>
      </c>
      <c r="AT394" s="18" t="e">
        <f t="shared" si="485"/>
        <v>#N/A</v>
      </c>
      <c r="AU394" s="26">
        <f t="shared" si="539"/>
        <v>0</v>
      </c>
      <c r="AV394" s="18" t="str">
        <f t="shared" si="486"/>
        <v>6</v>
      </c>
      <c r="AW394" s="18" t="str">
        <f t="shared" si="487"/>
        <v>阙丽萍</v>
      </c>
      <c r="AX394" s="26">
        <f t="shared" si="518"/>
        <v>0</v>
      </c>
      <c r="AY394" s="18" t="str">
        <f t="shared" si="488"/>
        <v>李希</v>
      </c>
      <c r="AZ394" s="26">
        <f t="shared" si="548"/>
        <v>0</v>
      </c>
      <c r="BA394" s="18" t="str">
        <f t="shared" si="489"/>
        <v>谢斌</v>
      </c>
      <c r="BB394" s="26">
        <f t="shared" si="540"/>
        <v>0</v>
      </c>
      <c r="BC394" s="18" t="str">
        <f t="shared" si="490"/>
        <v>高贵勇</v>
      </c>
      <c r="BD394" s="26">
        <f t="shared" si="541"/>
        <v>0</v>
      </c>
      <c r="BE394" s="18" t="str">
        <f t="shared" si="491"/>
        <v>陈文惠</v>
      </c>
      <c r="BF394" s="26">
        <f t="shared" si="542"/>
        <v>0</v>
      </c>
      <c r="BG394" s="18" t="str">
        <f t="shared" si="492"/>
        <v>卢祥</v>
      </c>
      <c r="BH394" s="26">
        <f t="shared" si="543"/>
        <v>0</v>
      </c>
      <c r="BI394" s="18">
        <f t="shared" si="493"/>
        <v>6</v>
      </c>
      <c r="BJ394" s="18" t="str">
        <f t="shared" si="494"/>
        <v>阙丽萍</v>
      </c>
      <c r="BK394" s="26">
        <f t="shared" si="519"/>
        <v>0</v>
      </c>
      <c r="BL394" s="18" t="str">
        <f t="shared" si="495"/>
        <v>李希</v>
      </c>
      <c r="BM394" s="26">
        <f t="shared" si="549"/>
        <v>0</v>
      </c>
      <c r="BN394" s="18" t="str">
        <f t="shared" si="496"/>
        <v>达娃央初</v>
      </c>
      <c r="BO394" s="26">
        <f t="shared" si="544"/>
        <v>0</v>
      </c>
      <c r="BP394" s="18" t="str">
        <f t="shared" si="497"/>
        <v>高贵勇</v>
      </c>
      <c r="BQ394" s="26">
        <f t="shared" si="545"/>
        <v>0</v>
      </c>
      <c r="BR394" s="18" t="str">
        <f t="shared" si="498"/>
        <v>陈文惠</v>
      </c>
      <c r="BS394" s="26">
        <f t="shared" si="546"/>
        <v>0</v>
      </c>
      <c r="BT394" s="18" t="str">
        <f t="shared" si="499"/>
        <v>卢祥</v>
      </c>
      <c r="BU394" s="26">
        <f t="shared" si="547"/>
        <v>0</v>
      </c>
      <c r="BV394" s="18" t="e">
        <f t="shared" si="500"/>
        <v>#N/A</v>
      </c>
      <c r="BW394" s="18" t="e">
        <f t="shared" si="501"/>
        <v>#N/A</v>
      </c>
      <c r="BX394" s="26">
        <f t="shared" si="520"/>
        <v>0</v>
      </c>
      <c r="BY394" s="18" t="e">
        <f t="shared" si="502"/>
        <v>#N/A</v>
      </c>
      <c r="BZ394" s="26">
        <f t="shared" si="521"/>
        <v>0</v>
      </c>
      <c r="CA394" s="18" t="str">
        <f t="shared" si="503"/>
        <v>兰卡布尺</v>
      </c>
      <c r="CB394" s="26">
        <f t="shared" si="522"/>
        <v>0</v>
      </c>
      <c r="CC394" s="18" t="e">
        <f t="shared" si="504"/>
        <v>#N/A</v>
      </c>
      <c r="CD394" s="26">
        <f t="shared" si="523"/>
        <v>0</v>
      </c>
      <c r="CE394" s="18" t="e">
        <f t="shared" si="505"/>
        <v>#N/A</v>
      </c>
      <c r="CF394" s="26">
        <f t="shared" si="524"/>
        <v>0</v>
      </c>
      <c r="CG394" s="18" t="e">
        <f t="shared" si="506"/>
        <v>#N/A</v>
      </c>
      <c r="CH394" s="26">
        <f t="shared" si="525"/>
        <v>0</v>
      </c>
      <c r="CI394" s="18">
        <f t="shared" si="507"/>
        <v>6</v>
      </c>
      <c r="CJ394" s="18" t="str">
        <f t="shared" si="508"/>
        <v>阙丽萍</v>
      </c>
      <c r="CK394" s="26">
        <f t="shared" si="526"/>
        <v>0</v>
      </c>
      <c r="CL394" s="18" t="str">
        <f t="shared" si="509"/>
        <v>李希</v>
      </c>
      <c r="CM394" s="26">
        <f t="shared" si="527"/>
        <v>0</v>
      </c>
      <c r="CN394" s="18" t="str">
        <f t="shared" si="510"/>
        <v>兰卡布尺</v>
      </c>
      <c r="CO394" s="26">
        <f t="shared" si="528"/>
        <v>0</v>
      </c>
      <c r="CP394" s="18" t="str">
        <f t="shared" si="511"/>
        <v>高贵勇</v>
      </c>
      <c r="CQ394" s="26">
        <f t="shared" si="529"/>
        <v>0</v>
      </c>
      <c r="CR394" s="18" t="str">
        <f t="shared" si="512"/>
        <v>杨建</v>
      </c>
      <c r="CS394" s="26">
        <f t="shared" si="530"/>
        <v>0</v>
      </c>
      <c r="CT394" s="18" t="str">
        <f t="shared" si="513"/>
        <v>杨建</v>
      </c>
      <c r="CU394" s="26">
        <f t="shared" si="531"/>
        <v>0</v>
      </c>
    </row>
    <row r="395" spans="1:99" s="2" customFormat="1" ht="15.75">
      <c r="A395" s="42" t="s">
        <v>141</v>
      </c>
      <c r="B395" s="40" t="s">
        <v>568</v>
      </c>
      <c r="C395" s="59" t="s">
        <v>44</v>
      </c>
      <c r="D395" s="9" t="s">
        <v>9</v>
      </c>
      <c r="E395" s="8" t="str">
        <f t="shared" si="461"/>
        <v/>
      </c>
      <c r="F395" s="9">
        <f t="shared" si="462"/>
        <v>0.7</v>
      </c>
      <c r="G395" s="10" t="str">
        <f t="shared" si="463"/>
        <v/>
      </c>
      <c r="H395" s="10">
        <f t="shared" si="464"/>
        <v>111</v>
      </c>
      <c r="I395" s="10">
        <f t="shared" si="465"/>
        <v>100</v>
      </c>
      <c r="J395" s="10">
        <f t="shared" si="466"/>
        <v>116</v>
      </c>
      <c r="K395" s="16">
        <f t="shared" si="467"/>
        <v>76</v>
      </c>
      <c r="L395" s="10">
        <f t="shared" si="468"/>
        <v>64</v>
      </c>
      <c r="M395" s="10">
        <f t="shared" si="469"/>
        <v>66</v>
      </c>
      <c r="N395" s="10">
        <f t="shared" si="470"/>
        <v>540</v>
      </c>
      <c r="O395" s="17" t="str">
        <f t="shared" si="471"/>
        <v>本科</v>
      </c>
      <c r="P395" s="18">
        <f>IF($D395="理科",IF(AND($N395&gt;=分数线!$C$2,$H395&gt;=分数线!$D$2),36,IF($H395&gt;=分数线!$D$2,18,0)),IF($D395="文科",IF(AND($N395&gt;=分数线!$C$3,$H395&gt;=分数线!$D$3),36,IF($H395&gt;=分数线!$D$3,18,0))))</f>
        <v>36</v>
      </c>
      <c r="Q395" s="18">
        <f>IF($D395="理科",IF(AND($N395&gt;=分数线!$C$2,I395&gt;=分数线!$E$2),36,IF(I395&gt;=分数线!$E$2,18,0)),IF($D395="文科",IF(AND($N395&gt;=分数线!$C$3,I395&gt;=分数线!$E$3),36,IF(I395&gt;=分数线!$E$3,18,0))))</f>
        <v>36</v>
      </c>
      <c r="R395" s="18">
        <f>IF($D395="理科",IF(AND($N395&gt;=分数线!$C$2,J395&gt;=分数线!$F$2),36,IF(J395&gt;=分数线!$F$2,18,0)),IF($D395="文科",IF(AND($N395&gt;=分数线!$C$3,J395&gt;=分数线!$F$3),36,IF(J395&gt;=分数线!$F$3,18,0))))</f>
        <v>36</v>
      </c>
      <c r="S395" s="18">
        <f>IF($D395="理科",IF(AND($N395&gt;=分数线!$C$2,K395&gt;=分数线!$G$2),36,IF(K395&gt;=分数线!$G$2,18,0)),IF($D395="文科",IF(AND($N395&gt;=分数线!$C$3,K395&gt;=分数线!$G$3),36,IF(K395&gt;=分数线!$G$3,18,0))))</f>
        <v>36</v>
      </c>
      <c r="T395" s="18">
        <f>IF($D395="理科",IF(AND($N395&gt;=分数线!$C$2,L395&gt;=分数线!$H$2),36,IF(L395&gt;=分数线!$H$2,18,0)),IF($D395="文科",IF(AND($N395&gt;=分数线!$C$3,L395&gt;=分数线!$H$3),36,IF(L395&gt;=分数线!$H$3,18,0))))</f>
        <v>0</v>
      </c>
      <c r="U395" s="18">
        <f>IF($D395="理科",IF(AND($N395&gt;=分数线!$C$2,M395&gt;=分数线!$I$2),36,IF(M395&gt;=分数线!$I$2,18,0)),IF($D395="文科",IF(AND($N395&gt;=分数线!$C$3,M395&gt;=分数线!$I$3),36,IF(M395&gt;=分数线!$I$3,18,0))))</f>
        <v>36</v>
      </c>
      <c r="V395" s="18">
        <f t="shared" si="472"/>
        <v>1</v>
      </c>
      <c r="W395" s="18" t="str">
        <f t="shared" si="473"/>
        <v>叶屏</v>
      </c>
      <c r="X395" s="26">
        <f t="shared" si="514"/>
        <v>3.6</v>
      </c>
      <c r="Y395" s="18" t="str">
        <f t="shared" si="474"/>
        <v>余玉红</v>
      </c>
      <c r="Z395" s="26">
        <f t="shared" si="515"/>
        <v>3.6</v>
      </c>
      <c r="AA395" s="18" t="str">
        <f t="shared" si="475"/>
        <v>胡昌燕</v>
      </c>
      <c r="AB395" s="26">
        <f t="shared" si="532"/>
        <v>3.6</v>
      </c>
      <c r="AC395" s="18" t="str">
        <f t="shared" si="476"/>
        <v>杨吉华</v>
      </c>
      <c r="AD395" s="26">
        <f t="shared" si="533"/>
        <v>3.6</v>
      </c>
      <c r="AE395" s="18" t="str">
        <f t="shared" si="477"/>
        <v>胡慧芳</v>
      </c>
      <c r="AF395" s="26">
        <f t="shared" si="534"/>
        <v>0</v>
      </c>
      <c r="AG395" s="18" t="str">
        <f t="shared" si="478"/>
        <v>金贵</v>
      </c>
      <c r="AH395" s="26">
        <f t="shared" si="535"/>
        <v>3.6</v>
      </c>
      <c r="AI395" s="18" t="str">
        <f t="shared" si="479"/>
        <v>1</v>
      </c>
      <c r="AJ395" s="18" t="str">
        <f t="shared" si="480"/>
        <v>叶屏</v>
      </c>
      <c r="AK395" s="26">
        <f t="shared" si="516"/>
        <v>3.6</v>
      </c>
      <c r="AL395" s="18" t="str">
        <f t="shared" si="481"/>
        <v>余玉红</v>
      </c>
      <c r="AM395" s="26">
        <f t="shared" si="517"/>
        <v>3.6</v>
      </c>
      <c r="AN395" s="18" t="str">
        <f t="shared" si="482"/>
        <v>胡昌燕</v>
      </c>
      <c r="AO395" s="26">
        <f t="shared" si="536"/>
        <v>3.6</v>
      </c>
      <c r="AP395" s="18" t="str">
        <f t="shared" si="483"/>
        <v>杨吉华</v>
      </c>
      <c r="AQ395" s="26">
        <f t="shared" si="537"/>
        <v>3.6</v>
      </c>
      <c r="AR395" s="18" t="str">
        <f t="shared" si="484"/>
        <v>胡慧芳</v>
      </c>
      <c r="AS395" s="26">
        <f t="shared" si="538"/>
        <v>0</v>
      </c>
      <c r="AT395" s="18" t="str">
        <f t="shared" si="485"/>
        <v>金贵</v>
      </c>
      <c r="AU395" s="26">
        <f t="shared" si="539"/>
        <v>3.6</v>
      </c>
      <c r="AV395" s="18" t="str">
        <f t="shared" si="486"/>
        <v>1</v>
      </c>
      <c r="AW395" s="18" t="str">
        <f t="shared" si="487"/>
        <v>叶屏</v>
      </c>
      <c r="AX395" s="26">
        <f t="shared" si="518"/>
        <v>5.3999999999999995</v>
      </c>
      <c r="AY395" s="18" t="str">
        <f t="shared" si="488"/>
        <v>余玉红</v>
      </c>
      <c r="AZ395" s="26">
        <f t="shared" si="548"/>
        <v>5.3999999999999995</v>
      </c>
      <c r="BA395" s="18" t="str">
        <f t="shared" si="489"/>
        <v>胡昌燕</v>
      </c>
      <c r="BB395" s="26">
        <f t="shared" si="540"/>
        <v>5.4</v>
      </c>
      <c r="BC395" s="18" t="str">
        <f t="shared" si="490"/>
        <v>卢银楷</v>
      </c>
      <c r="BD395" s="26">
        <f t="shared" si="541"/>
        <v>5.4</v>
      </c>
      <c r="BE395" s="18" t="str">
        <f t="shared" si="491"/>
        <v>胡慧芳</v>
      </c>
      <c r="BF395" s="26">
        <f t="shared" si="542"/>
        <v>0</v>
      </c>
      <c r="BG395" s="18" t="str">
        <f t="shared" si="492"/>
        <v>金贵</v>
      </c>
      <c r="BH395" s="26">
        <f t="shared" si="543"/>
        <v>5.4</v>
      </c>
      <c r="BI395" s="18">
        <f t="shared" si="493"/>
        <v>1</v>
      </c>
      <c r="BJ395" s="18" t="str">
        <f t="shared" si="494"/>
        <v>叶屏</v>
      </c>
      <c r="BK395" s="26">
        <f t="shared" si="519"/>
        <v>5.3999999999999995</v>
      </c>
      <c r="BL395" s="18" t="str">
        <f t="shared" si="495"/>
        <v>余玉红</v>
      </c>
      <c r="BM395" s="26">
        <f t="shared" si="549"/>
        <v>5.3999999999999995</v>
      </c>
      <c r="BN395" s="18" t="str">
        <f t="shared" si="496"/>
        <v>胡昌燕</v>
      </c>
      <c r="BO395" s="26">
        <f t="shared" si="544"/>
        <v>5.4</v>
      </c>
      <c r="BP395" s="18" t="str">
        <f t="shared" si="497"/>
        <v>卢银楷</v>
      </c>
      <c r="BQ395" s="26">
        <f t="shared" si="545"/>
        <v>5.4</v>
      </c>
      <c r="BR395" s="18" t="str">
        <f t="shared" si="498"/>
        <v>胡慧芳</v>
      </c>
      <c r="BS395" s="26">
        <f t="shared" si="546"/>
        <v>0</v>
      </c>
      <c r="BT395" s="18" t="str">
        <f t="shared" si="499"/>
        <v>金贵</v>
      </c>
      <c r="BU395" s="26">
        <f t="shared" si="547"/>
        <v>5.4</v>
      </c>
      <c r="BV395" s="18">
        <f t="shared" si="500"/>
        <v>1</v>
      </c>
      <c r="BW395" s="18" t="str">
        <f t="shared" si="501"/>
        <v>叶屏</v>
      </c>
      <c r="BX395" s="26">
        <f t="shared" si="520"/>
        <v>9</v>
      </c>
      <c r="BY395" s="18" t="str">
        <f t="shared" si="502"/>
        <v>余玉红</v>
      </c>
      <c r="BZ395" s="26">
        <f t="shared" si="521"/>
        <v>9</v>
      </c>
      <c r="CA395" s="18" t="str">
        <f t="shared" si="503"/>
        <v>胡昌燕</v>
      </c>
      <c r="CB395" s="26">
        <f t="shared" si="522"/>
        <v>9</v>
      </c>
      <c r="CC395" s="18" t="str">
        <f t="shared" si="504"/>
        <v>卢银楷</v>
      </c>
      <c r="CD395" s="26">
        <f t="shared" si="523"/>
        <v>9</v>
      </c>
      <c r="CE395" s="18" t="str">
        <f t="shared" si="505"/>
        <v>胡慧芳</v>
      </c>
      <c r="CF395" s="26">
        <f t="shared" si="524"/>
        <v>0</v>
      </c>
      <c r="CG395" s="18" t="str">
        <f t="shared" si="506"/>
        <v>金贵</v>
      </c>
      <c r="CH395" s="26">
        <f t="shared" si="525"/>
        <v>9</v>
      </c>
      <c r="CI395" s="18">
        <f t="shared" si="507"/>
        <v>1</v>
      </c>
      <c r="CJ395" s="18" t="str">
        <f t="shared" si="508"/>
        <v>叶屏</v>
      </c>
      <c r="CK395" s="26">
        <f t="shared" si="526"/>
        <v>9</v>
      </c>
      <c r="CL395" s="18" t="str">
        <f t="shared" si="509"/>
        <v>余玉红</v>
      </c>
      <c r="CM395" s="26">
        <f t="shared" si="527"/>
        <v>9</v>
      </c>
      <c r="CN395" s="18" t="str">
        <f t="shared" si="510"/>
        <v>胡昌燕</v>
      </c>
      <c r="CO395" s="26">
        <f t="shared" si="528"/>
        <v>9</v>
      </c>
      <c r="CP395" s="18" t="str">
        <f t="shared" si="511"/>
        <v>卢银楷</v>
      </c>
      <c r="CQ395" s="26">
        <f t="shared" si="529"/>
        <v>9</v>
      </c>
      <c r="CR395" s="18" t="str">
        <f t="shared" si="512"/>
        <v>胡慧芳</v>
      </c>
      <c r="CS395" s="26">
        <f t="shared" si="530"/>
        <v>0</v>
      </c>
      <c r="CT395" s="18" t="str">
        <f t="shared" si="513"/>
        <v>金贵</v>
      </c>
      <c r="CU395" s="26">
        <f t="shared" si="531"/>
        <v>9</v>
      </c>
    </row>
    <row r="396" spans="1:99" s="2" customFormat="1" ht="15.75">
      <c r="A396" s="42" t="s">
        <v>1099</v>
      </c>
      <c r="B396" s="40" t="s">
        <v>569</v>
      </c>
      <c r="C396" s="59" t="s">
        <v>44</v>
      </c>
      <c r="D396" s="9" t="s">
        <v>9</v>
      </c>
      <c r="E396" s="8" t="str">
        <f t="shared" si="461"/>
        <v/>
      </c>
      <c r="F396" s="9">
        <f t="shared" si="462"/>
        <v>0.9</v>
      </c>
      <c r="G396" s="10" t="str">
        <f t="shared" si="463"/>
        <v/>
      </c>
      <c r="H396" s="10">
        <f t="shared" si="464"/>
        <v>109</v>
      </c>
      <c r="I396" s="10">
        <f t="shared" si="465"/>
        <v>119</v>
      </c>
      <c r="J396" s="10">
        <f t="shared" si="466"/>
        <v>109</v>
      </c>
      <c r="K396" s="16">
        <f t="shared" si="467"/>
        <v>69</v>
      </c>
      <c r="L396" s="10">
        <f t="shared" si="468"/>
        <v>71</v>
      </c>
      <c r="M396" s="10">
        <f t="shared" si="469"/>
        <v>61</v>
      </c>
      <c r="N396" s="10">
        <f t="shared" si="470"/>
        <v>538</v>
      </c>
      <c r="O396" s="17" t="str">
        <f t="shared" si="471"/>
        <v>本科</v>
      </c>
      <c r="P396" s="18">
        <f>IF($D396="理科",IF(AND($N396&gt;=分数线!$C$2,$H396&gt;=分数线!$D$2),36,IF($H396&gt;=分数线!$D$2,18,0)),IF($D396="文科",IF(AND($N396&gt;=分数线!$C$3,$H396&gt;=分数线!$D$3),36,IF($H396&gt;=分数线!$D$3,18,0))))</f>
        <v>36</v>
      </c>
      <c r="Q396" s="18">
        <f>IF($D396="理科",IF(AND($N396&gt;=分数线!$C$2,I396&gt;=分数线!$E$2),36,IF(I396&gt;=分数线!$E$2,18,0)),IF($D396="文科",IF(AND($N396&gt;=分数线!$C$3,I396&gt;=分数线!$E$3),36,IF(I396&gt;=分数线!$E$3,18,0))))</f>
        <v>36</v>
      </c>
      <c r="R396" s="18">
        <f>IF($D396="理科",IF(AND($N396&gt;=分数线!$C$2,J396&gt;=分数线!$F$2),36,IF(J396&gt;=分数线!$F$2,18,0)),IF($D396="文科",IF(AND($N396&gt;=分数线!$C$3,J396&gt;=分数线!$F$3),36,IF(J396&gt;=分数线!$F$3,18,0))))</f>
        <v>36</v>
      </c>
      <c r="S396" s="18">
        <f>IF($D396="理科",IF(AND($N396&gt;=分数线!$C$2,K396&gt;=分数线!$G$2),36,IF(K396&gt;=分数线!$G$2,18,0)),IF($D396="文科",IF(AND($N396&gt;=分数线!$C$3,K396&gt;=分数线!$G$3),36,IF(K396&gt;=分数线!$G$3,18,0))))</f>
        <v>36</v>
      </c>
      <c r="T396" s="18">
        <f>IF($D396="理科",IF(AND($N396&gt;=分数线!$C$2,L396&gt;=分数线!$H$2),36,IF(L396&gt;=分数线!$H$2,18,0)),IF($D396="文科",IF(AND($N396&gt;=分数线!$C$3,L396&gt;=分数线!$H$3),36,IF(L396&gt;=分数线!$H$3,18,0))))</f>
        <v>36</v>
      </c>
      <c r="U396" s="18">
        <f>IF($D396="理科",IF(AND($N396&gt;=分数线!$C$2,M396&gt;=分数线!$I$2),36,IF(M396&gt;=分数线!$I$2,18,0)),IF($D396="文科",IF(AND($N396&gt;=分数线!$C$3,M396&gt;=分数线!$I$3),36,IF(M396&gt;=分数线!$I$3,18,0))))</f>
        <v>36</v>
      </c>
      <c r="V396" s="18">
        <f t="shared" si="472"/>
        <v>11</v>
      </c>
      <c r="W396" s="18" t="str">
        <f t="shared" si="473"/>
        <v>张玉婷</v>
      </c>
      <c r="X396" s="26">
        <f t="shared" si="514"/>
        <v>3.6</v>
      </c>
      <c r="Y396" s="18" t="str">
        <f t="shared" si="474"/>
        <v>胡付松</v>
      </c>
      <c r="Z396" s="26">
        <f t="shared" si="515"/>
        <v>3.6</v>
      </c>
      <c r="AA396" s="18" t="str">
        <f t="shared" si="475"/>
        <v>程长寿</v>
      </c>
      <c r="AB396" s="26">
        <f t="shared" si="532"/>
        <v>3.6</v>
      </c>
      <c r="AC396" s="18" t="str">
        <f t="shared" si="476"/>
        <v>卢银楷</v>
      </c>
      <c r="AD396" s="26">
        <f t="shared" si="533"/>
        <v>3.6</v>
      </c>
      <c r="AE396" s="18" t="str">
        <f t="shared" si="477"/>
        <v>赵香才</v>
      </c>
      <c r="AF396" s="26">
        <f t="shared" si="534"/>
        <v>3.6</v>
      </c>
      <c r="AG396" s="18" t="str">
        <f t="shared" si="478"/>
        <v>骆泽群</v>
      </c>
      <c r="AH396" s="26">
        <f t="shared" si="535"/>
        <v>3.6</v>
      </c>
      <c r="AI396" s="18" t="str">
        <f t="shared" si="479"/>
        <v>1</v>
      </c>
      <c r="AJ396" s="18" t="str">
        <f t="shared" si="480"/>
        <v>叶屏</v>
      </c>
      <c r="AK396" s="26">
        <f t="shared" si="516"/>
        <v>3.6</v>
      </c>
      <c r="AL396" s="18" t="str">
        <f t="shared" si="481"/>
        <v>余玉红</v>
      </c>
      <c r="AM396" s="26">
        <f t="shared" si="517"/>
        <v>3.6</v>
      </c>
      <c r="AN396" s="18" t="str">
        <f t="shared" si="482"/>
        <v>胡昌燕</v>
      </c>
      <c r="AO396" s="26">
        <f t="shared" si="536"/>
        <v>3.6</v>
      </c>
      <c r="AP396" s="18" t="str">
        <f t="shared" si="483"/>
        <v>杨吉华</v>
      </c>
      <c r="AQ396" s="26">
        <f t="shared" si="537"/>
        <v>3.6</v>
      </c>
      <c r="AR396" s="18" t="str">
        <f t="shared" si="484"/>
        <v>胡慧芳</v>
      </c>
      <c r="AS396" s="26">
        <f t="shared" si="538"/>
        <v>3.6</v>
      </c>
      <c r="AT396" s="18" t="str">
        <f t="shared" si="485"/>
        <v>金贵</v>
      </c>
      <c r="AU396" s="26">
        <f t="shared" si="539"/>
        <v>3.6</v>
      </c>
      <c r="AV396" s="18" t="str">
        <f t="shared" si="486"/>
        <v>1</v>
      </c>
      <c r="AW396" s="18" t="str">
        <f t="shared" si="487"/>
        <v>叶屏</v>
      </c>
      <c r="AX396" s="26">
        <f t="shared" si="518"/>
        <v>5.3999999999999995</v>
      </c>
      <c r="AY396" s="18" t="str">
        <f t="shared" si="488"/>
        <v>余玉红</v>
      </c>
      <c r="AZ396" s="26">
        <f t="shared" si="548"/>
        <v>5.3999999999999995</v>
      </c>
      <c r="BA396" s="18" t="str">
        <f t="shared" si="489"/>
        <v>胡昌燕</v>
      </c>
      <c r="BB396" s="26">
        <f t="shared" si="540"/>
        <v>5.4</v>
      </c>
      <c r="BC396" s="18" t="str">
        <f t="shared" si="490"/>
        <v>卢银楷</v>
      </c>
      <c r="BD396" s="26">
        <f t="shared" si="541"/>
        <v>5.4</v>
      </c>
      <c r="BE396" s="18" t="str">
        <f t="shared" si="491"/>
        <v>胡慧芳</v>
      </c>
      <c r="BF396" s="26">
        <f t="shared" si="542"/>
        <v>5.4</v>
      </c>
      <c r="BG396" s="18" t="str">
        <f t="shared" si="492"/>
        <v>金贵</v>
      </c>
      <c r="BH396" s="26">
        <f t="shared" si="543"/>
        <v>5.4</v>
      </c>
      <c r="BI396" s="18">
        <f t="shared" si="493"/>
        <v>1</v>
      </c>
      <c r="BJ396" s="18" t="str">
        <f t="shared" si="494"/>
        <v>叶屏</v>
      </c>
      <c r="BK396" s="26">
        <f t="shared" si="519"/>
        <v>5.3999999999999995</v>
      </c>
      <c r="BL396" s="18" t="str">
        <f t="shared" si="495"/>
        <v>余玉红</v>
      </c>
      <c r="BM396" s="26">
        <f t="shared" si="549"/>
        <v>5.3999999999999995</v>
      </c>
      <c r="BN396" s="18" t="str">
        <f t="shared" si="496"/>
        <v>胡昌燕</v>
      </c>
      <c r="BO396" s="26">
        <f t="shared" si="544"/>
        <v>5.4</v>
      </c>
      <c r="BP396" s="18" t="str">
        <f t="shared" si="497"/>
        <v>卢银楷</v>
      </c>
      <c r="BQ396" s="26">
        <f t="shared" si="545"/>
        <v>5.4</v>
      </c>
      <c r="BR396" s="18" t="str">
        <f t="shared" si="498"/>
        <v>胡慧芳</v>
      </c>
      <c r="BS396" s="26">
        <f t="shared" si="546"/>
        <v>5.4</v>
      </c>
      <c r="BT396" s="18" t="str">
        <f t="shared" si="499"/>
        <v>金贵</v>
      </c>
      <c r="BU396" s="26">
        <f t="shared" si="547"/>
        <v>5.4</v>
      </c>
      <c r="BV396" s="18">
        <f t="shared" si="500"/>
        <v>1</v>
      </c>
      <c r="BW396" s="18" t="str">
        <f t="shared" si="501"/>
        <v>叶屏</v>
      </c>
      <c r="BX396" s="26">
        <f t="shared" si="520"/>
        <v>9</v>
      </c>
      <c r="BY396" s="18" t="str">
        <f t="shared" si="502"/>
        <v>余玉红</v>
      </c>
      <c r="BZ396" s="26">
        <f t="shared" si="521"/>
        <v>9</v>
      </c>
      <c r="CA396" s="18" t="str">
        <f t="shared" si="503"/>
        <v>胡昌燕</v>
      </c>
      <c r="CB396" s="26">
        <f t="shared" si="522"/>
        <v>9</v>
      </c>
      <c r="CC396" s="18" t="str">
        <f t="shared" si="504"/>
        <v>卢银楷</v>
      </c>
      <c r="CD396" s="26">
        <f t="shared" si="523"/>
        <v>9</v>
      </c>
      <c r="CE396" s="18" t="str">
        <f t="shared" si="505"/>
        <v>胡慧芳</v>
      </c>
      <c r="CF396" s="26">
        <f t="shared" si="524"/>
        <v>9</v>
      </c>
      <c r="CG396" s="18" t="str">
        <f t="shared" si="506"/>
        <v>金贵</v>
      </c>
      <c r="CH396" s="26">
        <f t="shared" si="525"/>
        <v>9</v>
      </c>
      <c r="CI396" s="18">
        <f t="shared" si="507"/>
        <v>1</v>
      </c>
      <c r="CJ396" s="18" t="str">
        <f t="shared" si="508"/>
        <v>叶屏</v>
      </c>
      <c r="CK396" s="26">
        <f t="shared" si="526"/>
        <v>9</v>
      </c>
      <c r="CL396" s="18" t="str">
        <f t="shared" si="509"/>
        <v>余玉红</v>
      </c>
      <c r="CM396" s="26">
        <f t="shared" si="527"/>
        <v>9</v>
      </c>
      <c r="CN396" s="18" t="str">
        <f t="shared" si="510"/>
        <v>胡昌燕</v>
      </c>
      <c r="CO396" s="26">
        <f t="shared" si="528"/>
        <v>9</v>
      </c>
      <c r="CP396" s="18" t="str">
        <f t="shared" si="511"/>
        <v>卢银楷</v>
      </c>
      <c r="CQ396" s="26">
        <f t="shared" si="529"/>
        <v>9</v>
      </c>
      <c r="CR396" s="18" t="str">
        <f t="shared" si="512"/>
        <v>胡慧芳</v>
      </c>
      <c r="CS396" s="26">
        <f t="shared" si="530"/>
        <v>9</v>
      </c>
      <c r="CT396" s="18" t="str">
        <f t="shared" si="513"/>
        <v>金贵</v>
      </c>
      <c r="CU396" s="26">
        <f t="shared" si="531"/>
        <v>9</v>
      </c>
    </row>
    <row r="397" spans="1:99" s="2" customFormat="1" ht="15.75">
      <c r="A397" s="42" t="s">
        <v>1100</v>
      </c>
      <c r="B397" s="40" t="s">
        <v>570</v>
      </c>
      <c r="C397" s="59" t="s">
        <v>44</v>
      </c>
      <c r="D397" s="9" t="s">
        <v>9</v>
      </c>
      <c r="E397" s="8" t="str">
        <f t="shared" si="461"/>
        <v/>
      </c>
      <c r="F397" s="9">
        <f t="shared" si="462"/>
        <v>1</v>
      </c>
      <c r="G397" s="10">
        <f t="shared" si="463"/>
        <v>1</v>
      </c>
      <c r="H397" s="10">
        <f t="shared" si="464"/>
        <v>108</v>
      </c>
      <c r="I397" s="10">
        <f t="shared" si="465"/>
        <v>96</v>
      </c>
      <c r="J397" s="10">
        <f t="shared" si="466"/>
        <v>118</v>
      </c>
      <c r="K397" s="16">
        <f t="shared" si="467"/>
        <v>74</v>
      </c>
      <c r="L397" s="10">
        <f t="shared" si="468"/>
        <v>68</v>
      </c>
      <c r="M397" s="10">
        <f t="shared" si="469"/>
        <v>63</v>
      </c>
      <c r="N397" s="10">
        <f t="shared" si="470"/>
        <v>527</v>
      </c>
      <c r="O397" s="17" t="str">
        <f t="shared" si="471"/>
        <v>本科</v>
      </c>
      <c r="P397" s="18">
        <f>IF($D397="理科",IF(AND($N397&gt;=分数线!$C$2,$H397&gt;=分数线!$D$2),36,IF($H397&gt;=分数线!$D$2,18,0)),IF($D397="文科",IF(AND($N397&gt;=分数线!$C$3,$H397&gt;=分数线!$D$3),36,IF($H397&gt;=分数线!$D$3,18,0))))</f>
        <v>36</v>
      </c>
      <c r="Q397" s="18">
        <f>IF($D397="理科",IF(AND($N397&gt;=分数线!$C$2,I397&gt;=分数线!$E$2),36,IF(I397&gt;=分数线!$E$2,18,0)),IF($D397="文科",IF(AND($N397&gt;=分数线!$C$3,I397&gt;=分数线!$E$3),36,IF(I397&gt;=分数线!$E$3,18,0))))</f>
        <v>36</v>
      </c>
      <c r="R397" s="18">
        <f>IF($D397="理科",IF(AND($N397&gt;=分数线!$C$2,J397&gt;=分数线!$F$2),36,IF(J397&gt;=分数线!$F$2,18,0)),IF($D397="文科",IF(AND($N397&gt;=分数线!$C$3,J397&gt;=分数线!$F$3),36,IF(J397&gt;=分数线!$F$3,18,0))))</f>
        <v>36</v>
      </c>
      <c r="S397" s="18">
        <f>IF($D397="理科",IF(AND($N397&gt;=分数线!$C$2,K397&gt;=分数线!$G$2),36,IF(K397&gt;=分数线!$G$2,18,0)),IF($D397="文科",IF(AND($N397&gt;=分数线!$C$3,K397&gt;=分数线!$G$3),36,IF(K397&gt;=分数线!$G$3,18,0))))</f>
        <v>36</v>
      </c>
      <c r="T397" s="18">
        <f>IF($D397="理科",IF(AND($N397&gt;=分数线!$C$2,L397&gt;=分数线!$H$2),36,IF(L397&gt;=分数线!$H$2,18,0)),IF($D397="文科",IF(AND($N397&gt;=分数线!$C$3,L397&gt;=分数线!$H$3),36,IF(L397&gt;=分数线!$H$3,18,0))))</f>
        <v>36</v>
      </c>
      <c r="U397" s="18">
        <f>IF($D397="理科",IF(AND($N397&gt;=分数线!$C$2,M397&gt;=分数线!$I$2),36,IF(M397&gt;=分数线!$I$2,18,0)),IF($D397="文科",IF(AND($N397&gt;=分数线!$C$3,M397&gt;=分数线!$I$3),36,IF(M397&gt;=分数线!$I$3,18,0))))</f>
        <v>36</v>
      </c>
      <c r="V397" s="18">
        <f t="shared" si="472"/>
        <v>11</v>
      </c>
      <c r="W397" s="18" t="str">
        <f t="shared" si="473"/>
        <v>张玉婷</v>
      </c>
      <c r="X397" s="26">
        <f t="shared" si="514"/>
        <v>3.6</v>
      </c>
      <c r="Y397" s="18" t="str">
        <f t="shared" si="474"/>
        <v>胡付松</v>
      </c>
      <c r="Z397" s="26">
        <f t="shared" si="515"/>
        <v>3.6</v>
      </c>
      <c r="AA397" s="18" t="str">
        <f t="shared" si="475"/>
        <v>程长寿</v>
      </c>
      <c r="AB397" s="26">
        <f t="shared" si="532"/>
        <v>3.6</v>
      </c>
      <c r="AC397" s="18" t="str">
        <f t="shared" si="476"/>
        <v>卢银楷</v>
      </c>
      <c r="AD397" s="26">
        <f t="shared" si="533"/>
        <v>3.6</v>
      </c>
      <c r="AE397" s="18" t="str">
        <f t="shared" si="477"/>
        <v>赵香才</v>
      </c>
      <c r="AF397" s="26">
        <f t="shared" si="534"/>
        <v>3.6</v>
      </c>
      <c r="AG397" s="18" t="str">
        <f t="shared" si="478"/>
        <v>骆泽群</v>
      </c>
      <c r="AH397" s="26">
        <f t="shared" si="535"/>
        <v>3.6</v>
      </c>
      <c r="AI397" s="18" t="str">
        <f t="shared" si="479"/>
        <v>1</v>
      </c>
      <c r="AJ397" s="18" t="str">
        <f t="shared" si="480"/>
        <v>叶屏</v>
      </c>
      <c r="AK397" s="26">
        <f t="shared" si="516"/>
        <v>3.6</v>
      </c>
      <c r="AL397" s="18" t="str">
        <f t="shared" si="481"/>
        <v>余玉红</v>
      </c>
      <c r="AM397" s="26">
        <f t="shared" si="517"/>
        <v>3.6</v>
      </c>
      <c r="AN397" s="18" t="str">
        <f t="shared" si="482"/>
        <v>胡昌燕</v>
      </c>
      <c r="AO397" s="26">
        <f t="shared" si="536"/>
        <v>3.6</v>
      </c>
      <c r="AP397" s="18" t="str">
        <f t="shared" si="483"/>
        <v>杨吉华</v>
      </c>
      <c r="AQ397" s="26">
        <f t="shared" si="537"/>
        <v>3.6</v>
      </c>
      <c r="AR397" s="18" t="str">
        <f t="shared" si="484"/>
        <v>胡慧芳</v>
      </c>
      <c r="AS397" s="26">
        <f t="shared" si="538"/>
        <v>3.6</v>
      </c>
      <c r="AT397" s="18" t="str">
        <f t="shared" si="485"/>
        <v>金贵</v>
      </c>
      <c r="AU397" s="26">
        <f t="shared" si="539"/>
        <v>3.6</v>
      </c>
      <c r="AV397" s="18" t="str">
        <f t="shared" si="486"/>
        <v>1</v>
      </c>
      <c r="AW397" s="18" t="str">
        <f t="shared" si="487"/>
        <v>叶屏</v>
      </c>
      <c r="AX397" s="26">
        <f t="shared" si="518"/>
        <v>5.3999999999999995</v>
      </c>
      <c r="AY397" s="18" t="str">
        <f t="shared" si="488"/>
        <v>余玉红</v>
      </c>
      <c r="AZ397" s="26">
        <f t="shared" si="548"/>
        <v>5.3999999999999995</v>
      </c>
      <c r="BA397" s="18" t="str">
        <f t="shared" si="489"/>
        <v>胡昌燕</v>
      </c>
      <c r="BB397" s="26">
        <f t="shared" si="540"/>
        <v>5.4</v>
      </c>
      <c r="BC397" s="18" t="str">
        <f t="shared" si="490"/>
        <v>卢银楷</v>
      </c>
      <c r="BD397" s="26">
        <f t="shared" si="541"/>
        <v>5.4</v>
      </c>
      <c r="BE397" s="18" t="str">
        <f t="shared" si="491"/>
        <v>胡慧芳</v>
      </c>
      <c r="BF397" s="26">
        <f t="shared" si="542"/>
        <v>5.4</v>
      </c>
      <c r="BG397" s="18" t="str">
        <f t="shared" si="492"/>
        <v>金贵</v>
      </c>
      <c r="BH397" s="26">
        <f t="shared" si="543"/>
        <v>5.4</v>
      </c>
      <c r="BI397" s="18">
        <f t="shared" si="493"/>
        <v>1</v>
      </c>
      <c r="BJ397" s="18" t="str">
        <f t="shared" si="494"/>
        <v>叶屏</v>
      </c>
      <c r="BK397" s="26">
        <f t="shared" si="519"/>
        <v>5.3999999999999995</v>
      </c>
      <c r="BL397" s="18" t="str">
        <f t="shared" si="495"/>
        <v>余玉红</v>
      </c>
      <c r="BM397" s="26">
        <f t="shared" si="549"/>
        <v>5.3999999999999995</v>
      </c>
      <c r="BN397" s="18" t="str">
        <f t="shared" si="496"/>
        <v>胡昌燕</v>
      </c>
      <c r="BO397" s="26">
        <f t="shared" si="544"/>
        <v>5.4</v>
      </c>
      <c r="BP397" s="18" t="str">
        <f t="shared" si="497"/>
        <v>卢银楷</v>
      </c>
      <c r="BQ397" s="26">
        <f t="shared" si="545"/>
        <v>5.4</v>
      </c>
      <c r="BR397" s="18" t="str">
        <f t="shared" si="498"/>
        <v>胡慧芳</v>
      </c>
      <c r="BS397" s="26">
        <f t="shared" si="546"/>
        <v>5.4</v>
      </c>
      <c r="BT397" s="18" t="str">
        <f t="shared" si="499"/>
        <v>金贵</v>
      </c>
      <c r="BU397" s="26">
        <f t="shared" si="547"/>
        <v>5.4</v>
      </c>
      <c r="BV397" s="18">
        <f t="shared" si="500"/>
        <v>1</v>
      </c>
      <c r="BW397" s="18" t="str">
        <f t="shared" si="501"/>
        <v>叶屏</v>
      </c>
      <c r="BX397" s="26">
        <f t="shared" si="520"/>
        <v>9</v>
      </c>
      <c r="BY397" s="18" t="str">
        <f t="shared" si="502"/>
        <v>余玉红</v>
      </c>
      <c r="BZ397" s="26">
        <f t="shared" si="521"/>
        <v>9</v>
      </c>
      <c r="CA397" s="18" t="str">
        <f t="shared" si="503"/>
        <v>胡昌燕</v>
      </c>
      <c r="CB397" s="26">
        <f t="shared" si="522"/>
        <v>9</v>
      </c>
      <c r="CC397" s="18" t="str">
        <f t="shared" si="504"/>
        <v>卢银楷</v>
      </c>
      <c r="CD397" s="26">
        <f t="shared" si="523"/>
        <v>9</v>
      </c>
      <c r="CE397" s="18" t="str">
        <f t="shared" si="505"/>
        <v>胡慧芳</v>
      </c>
      <c r="CF397" s="26">
        <f t="shared" si="524"/>
        <v>9</v>
      </c>
      <c r="CG397" s="18" t="str">
        <f t="shared" si="506"/>
        <v>金贵</v>
      </c>
      <c r="CH397" s="26">
        <f t="shared" si="525"/>
        <v>9</v>
      </c>
      <c r="CI397" s="18">
        <f t="shared" si="507"/>
        <v>1</v>
      </c>
      <c r="CJ397" s="18" t="str">
        <f t="shared" si="508"/>
        <v>叶屏</v>
      </c>
      <c r="CK397" s="26">
        <f t="shared" si="526"/>
        <v>9</v>
      </c>
      <c r="CL397" s="18" t="str">
        <f t="shared" si="509"/>
        <v>余玉红</v>
      </c>
      <c r="CM397" s="26">
        <f t="shared" si="527"/>
        <v>9</v>
      </c>
      <c r="CN397" s="18" t="str">
        <f t="shared" si="510"/>
        <v>胡昌燕</v>
      </c>
      <c r="CO397" s="26">
        <f t="shared" si="528"/>
        <v>9</v>
      </c>
      <c r="CP397" s="18" t="str">
        <f t="shared" si="511"/>
        <v>卢银楷</v>
      </c>
      <c r="CQ397" s="26">
        <f t="shared" si="529"/>
        <v>9</v>
      </c>
      <c r="CR397" s="18" t="str">
        <f t="shared" si="512"/>
        <v>胡慧芳</v>
      </c>
      <c r="CS397" s="26">
        <f t="shared" si="530"/>
        <v>9</v>
      </c>
      <c r="CT397" s="18" t="str">
        <f t="shared" si="513"/>
        <v>金贵</v>
      </c>
      <c r="CU397" s="26">
        <f t="shared" si="531"/>
        <v>9</v>
      </c>
    </row>
    <row r="398" spans="1:99" s="2" customFormat="1" ht="15.75">
      <c r="A398" s="42" t="s">
        <v>1101</v>
      </c>
      <c r="B398" s="40" t="s">
        <v>571</v>
      </c>
      <c r="C398" s="59" t="s">
        <v>44</v>
      </c>
      <c r="D398" s="9" t="s">
        <v>9</v>
      </c>
      <c r="E398" s="8" t="str">
        <f t="shared" si="461"/>
        <v/>
      </c>
      <c r="F398" s="9">
        <f t="shared" si="462"/>
        <v>1</v>
      </c>
      <c r="G398" s="10">
        <f t="shared" si="463"/>
        <v>1</v>
      </c>
      <c r="H398" s="10">
        <f t="shared" si="464"/>
        <v>116</v>
      </c>
      <c r="I398" s="10">
        <f t="shared" si="465"/>
        <v>90</v>
      </c>
      <c r="J398" s="10">
        <f t="shared" si="466"/>
        <v>112</v>
      </c>
      <c r="K398" s="16">
        <f t="shared" si="467"/>
        <v>77</v>
      </c>
      <c r="L398" s="10">
        <f t="shared" si="468"/>
        <v>66.5</v>
      </c>
      <c r="M398" s="10">
        <f t="shared" si="469"/>
        <v>65</v>
      </c>
      <c r="N398" s="10">
        <f t="shared" si="470"/>
        <v>527</v>
      </c>
      <c r="O398" s="17" t="str">
        <f t="shared" si="471"/>
        <v>本科</v>
      </c>
      <c r="P398" s="18">
        <f>IF($D398="理科",IF(AND($N398&gt;=分数线!$C$2,$H398&gt;=分数线!$D$2),36,IF($H398&gt;=分数线!$D$2,18,0)),IF($D398="文科",IF(AND($N398&gt;=分数线!$C$3,$H398&gt;=分数线!$D$3),36,IF($H398&gt;=分数线!$D$3,18,0))))</f>
        <v>36</v>
      </c>
      <c r="Q398" s="18">
        <f>IF($D398="理科",IF(AND($N398&gt;=分数线!$C$2,I398&gt;=分数线!$E$2),36,IF(I398&gt;=分数线!$E$2,18,0)),IF($D398="文科",IF(AND($N398&gt;=分数线!$C$3,I398&gt;=分数线!$E$3),36,IF(I398&gt;=分数线!$E$3,18,0))))</f>
        <v>36</v>
      </c>
      <c r="R398" s="18">
        <f>IF($D398="理科",IF(AND($N398&gt;=分数线!$C$2,J398&gt;=分数线!$F$2),36,IF(J398&gt;=分数线!$F$2,18,0)),IF($D398="文科",IF(AND($N398&gt;=分数线!$C$3,J398&gt;=分数线!$F$3),36,IF(J398&gt;=分数线!$F$3,18,0))))</f>
        <v>36</v>
      </c>
      <c r="S398" s="18">
        <f>IF($D398="理科",IF(AND($N398&gt;=分数线!$C$2,K398&gt;=分数线!$G$2),36,IF(K398&gt;=分数线!$G$2,18,0)),IF($D398="文科",IF(AND($N398&gt;=分数线!$C$3,K398&gt;=分数线!$G$3),36,IF(K398&gt;=分数线!$G$3,18,0))))</f>
        <v>36</v>
      </c>
      <c r="T398" s="18">
        <f>IF($D398="理科",IF(AND($N398&gt;=分数线!$C$2,L398&gt;=分数线!$H$2),36,IF(L398&gt;=分数线!$H$2,18,0)),IF($D398="文科",IF(AND($N398&gt;=分数线!$C$3,L398&gt;=分数线!$H$3),36,IF(L398&gt;=分数线!$H$3,18,0))))</f>
        <v>36</v>
      </c>
      <c r="U398" s="18">
        <f>IF($D398="理科",IF(AND($N398&gt;=分数线!$C$2,M398&gt;=分数线!$I$2),36,IF(M398&gt;=分数线!$I$2,18,0)),IF($D398="文科",IF(AND($N398&gt;=分数线!$C$3,M398&gt;=分数线!$I$3),36,IF(M398&gt;=分数线!$I$3,18,0))))</f>
        <v>36</v>
      </c>
      <c r="V398" s="18">
        <f t="shared" si="472"/>
        <v>12</v>
      </c>
      <c r="W398" s="18" t="str">
        <f t="shared" si="473"/>
        <v>何苗</v>
      </c>
      <c r="X398" s="26">
        <f t="shared" si="514"/>
        <v>3.6</v>
      </c>
      <c r="Y398" s="18" t="str">
        <f t="shared" si="474"/>
        <v>黄金华</v>
      </c>
      <c r="Z398" s="26">
        <f t="shared" si="515"/>
        <v>3.6</v>
      </c>
      <c r="AA398" s="18" t="str">
        <f t="shared" si="475"/>
        <v>聂艳梅</v>
      </c>
      <c r="AB398" s="26">
        <f t="shared" si="532"/>
        <v>3.6</v>
      </c>
      <c r="AC398" s="18" t="str">
        <f t="shared" si="476"/>
        <v>马巫各</v>
      </c>
      <c r="AD398" s="26">
        <f t="shared" si="533"/>
        <v>3.6</v>
      </c>
      <c r="AE398" s="18" t="str">
        <f t="shared" si="477"/>
        <v>胡慧芳</v>
      </c>
      <c r="AF398" s="26">
        <f t="shared" si="534"/>
        <v>3.6</v>
      </c>
      <c r="AG398" s="18" t="str">
        <f t="shared" si="478"/>
        <v>杜基次尔</v>
      </c>
      <c r="AH398" s="26">
        <f t="shared" si="535"/>
        <v>3.6</v>
      </c>
      <c r="AI398" s="18" t="str">
        <f t="shared" si="479"/>
        <v>2</v>
      </c>
      <c r="AJ398" s="18" t="str">
        <f t="shared" si="480"/>
        <v>阙丽萍</v>
      </c>
      <c r="AK398" s="26">
        <f t="shared" si="516"/>
        <v>3.6</v>
      </c>
      <c r="AL398" s="18" t="str">
        <f t="shared" si="481"/>
        <v>李乔军</v>
      </c>
      <c r="AM398" s="26">
        <f t="shared" si="517"/>
        <v>3.6</v>
      </c>
      <c r="AN398" s="18" t="str">
        <f t="shared" si="482"/>
        <v>赵顺诚</v>
      </c>
      <c r="AO398" s="26">
        <f t="shared" si="536"/>
        <v>3.6</v>
      </c>
      <c r="AP398" s="18" t="str">
        <f t="shared" si="483"/>
        <v>卢银楷</v>
      </c>
      <c r="AQ398" s="26">
        <f t="shared" si="537"/>
        <v>3.6</v>
      </c>
      <c r="AR398" s="18" t="str">
        <f t="shared" si="484"/>
        <v>赵香才</v>
      </c>
      <c r="AS398" s="26">
        <f t="shared" si="538"/>
        <v>3.6</v>
      </c>
      <c r="AT398" s="18" t="str">
        <f t="shared" si="485"/>
        <v>杜基次尔</v>
      </c>
      <c r="AU398" s="26">
        <f t="shared" si="539"/>
        <v>3.6</v>
      </c>
      <c r="AV398" s="18" t="str">
        <f t="shared" si="486"/>
        <v>2</v>
      </c>
      <c r="AW398" s="18" t="str">
        <f t="shared" si="487"/>
        <v>阙丽萍</v>
      </c>
      <c r="AX398" s="26">
        <f t="shared" si="518"/>
        <v>5.3999999999999995</v>
      </c>
      <c r="AY398" s="18" t="str">
        <f t="shared" si="488"/>
        <v>李希</v>
      </c>
      <c r="AZ398" s="26">
        <f t="shared" si="548"/>
        <v>5.3999999999999995</v>
      </c>
      <c r="BA398" s="18" t="str">
        <f t="shared" si="489"/>
        <v>赵顺诚</v>
      </c>
      <c r="BB398" s="26">
        <f t="shared" si="540"/>
        <v>5.4</v>
      </c>
      <c r="BC398" s="18" t="str">
        <f t="shared" si="490"/>
        <v>马巫各</v>
      </c>
      <c r="BD398" s="26">
        <f t="shared" si="541"/>
        <v>5.4</v>
      </c>
      <c r="BE398" s="18" t="str">
        <f t="shared" si="491"/>
        <v>赵香才</v>
      </c>
      <c r="BF398" s="26">
        <f t="shared" si="542"/>
        <v>5.4</v>
      </c>
      <c r="BG398" s="18" t="str">
        <f t="shared" si="492"/>
        <v>杜基次尔</v>
      </c>
      <c r="BH398" s="26">
        <f t="shared" si="543"/>
        <v>5.4</v>
      </c>
      <c r="BI398" s="18">
        <f t="shared" si="493"/>
        <v>2</v>
      </c>
      <c r="BJ398" s="18" t="str">
        <f t="shared" si="494"/>
        <v>阙丽萍</v>
      </c>
      <c r="BK398" s="26">
        <f t="shared" si="519"/>
        <v>5.3999999999999995</v>
      </c>
      <c r="BL398" s="18" t="str">
        <f t="shared" si="495"/>
        <v>李希</v>
      </c>
      <c r="BM398" s="26">
        <f t="shared" si="549"/>
        <v>5.3999999999999995</v>
      </c>
      <c r="BN398" s="18" t="str">
        <f t="shared" si="496"/>
        <v>赵顺诚</v>
      </c>
      <c r="BO398" s="26">
        <f t="shared" si="544"/>
        <v>5.4</v>
      </c>
      <c r="BP398" s="18" t="str">
        <f t="shared" si="497"/>
        <v>马巫各</v>
      </c>
      <c r="BQ398" s="26">
        <f t="shared" si="545"/>
        <v>5.4</v>
      </c>
      <c r="BR398" s="18" t="str">
        <f t="shared" si="498"/>
        <v>赵香才</v>
      </c>
      <c r="BS398" s="26">
        <f t="shared" si="546"/>
        <v>5.4</v>
      </c>
      <c r="BT398" s="18" t="str">
        <f t="shared" si="499"/>
        <v>杜基次尔</v>
      </c>
      <c r="BU398" s="26">
        <f t="shared" si="547"/>
        <v>5.4</v>
      </c>
      <c r="BV398" s="18">
        <f t="shared" si="500"/>
        <v>2</v>
      </c>
      <c r="BW398" s="18" t="str">
        <f t="shared" si="501"/>
        <v>阙丽萍</v>
      </c>
      <c r="BX398" s="26">
        <f t="shared" si="520"/>
        <v>9</v>
      </c>
      <c r="BY398" s="18" t="str">
        <f t="shared" si="502"/>
        <v>李希</v>
      </c>
      <c r="BZ398" s="26">
        <f t="shared" si="521"/>
        <v>9</v>
      </c>
      <c r="CA398" s="18" t="str">
        <f t="shared" si="503"/>
        <v>赵顺诚</v>
      </c>
      <c r="CB398" s="26">
        <f t="shared" si="522"/>
        <v>9</v>
      </c>
      <c r="CC398" s="18" t="str">
        <f t="shared" si="504"/>
        <v>吴文艺</v>
      </c>
      <c r="CD398" s="26">
        <f t="shared" si="523"/>
        <v>9</v>
      </c>
      <c r="CE398" s="18" t="str">
        <f t="shared" si="505"/>
        <v>赵香才</v>
      </c>
      <c r="CF398" s="26">
        <f t="shared" si="524"/>
        <v>9</v>
      </c>
      <c r="CG398" s="18" t="str">
        <f t="shared" si="506"/>
        <v>杜基次尔</v>
      </c>
      <c r="CH398" s="26">
        <f t="shared" si="525"/>
        <v>9</v>
      </c>
      <c r="CI398" s="18">
        <f t="shared" si="507"/>
        <v>2</v>
      </c>
      <c r="CJ398" s="18" t="str">
        <f t="shared" si="508"/>
        <v>阙丽萍</v>
      </c>
      <c r="CK398" s="26">
        <f t="shared" si="526"/>
        <v>9</v>
      </c>
      <c r="CL398" s="18" t="str">
        <f t="shared" si="509"/>
        <v>李希</v>
      </c>
      <c r="CM398" s="26">
        <f t="shared" si="527"/>
        <v>9</v>
      </c>
      <c r="CN398" s="18" t="str">
        <f t="shared" si="510"/>
        <v>赵顺诚</v>
      </c>
      <c r="CO398" s="26">
        <f t="shared" si="528"/>
        <v>9</v>
      </c>
      <c r="CP398" s="18" t="str">
        <f t="shared" si="511"/>
        <v>吴文艺/康宇峰</v>
      </c>
      <c r="CQ398" s="26">
        <f t="shared" si="529"/>
        <v>9</v>
      </c>
      <c r="CR398" s="18" t="str">
        <f t="shared" si="512"/>
        <v>赵香才</v>
      </c>
      <c r="CS398" s="26">
        <f t="shared" si="530"/>
        <v>9</v>
      </c>
      <c r="CT398" s="18" t="str">
        <f t="shared" si="513"/>
        <v>杜基次尔</v>
      </c>
      <c r="CU398" s="26">
        <f t="shared" si="531"/>
        <v>9</v>
      </c>
    </row>
    <row r="399" spans="1:99" s="2" customFormat="1" ht="15.75">
      <c r="A399" s="42" t="s">
        <v>1102</v>
      </c>
      <c r="B399" s="40" t="s">
        <v>572</v>
      </c>
      <c r="C399" s="59" t="s">
        <v>44</v>
      </c>
      <c r="D399" s="9" t="s">
        <v>9</v>
      </c>
      <c r="E399" s="8" t="str">
        <f t="shared" si="461"/>
        <v/>
      </c>
      <c r="F399" s="9">
        <f t="shared" si="462"/>
        <v>0.2</v>
      </c>
      <c r="G399" s="10" t="str">
        <f t="shared" si="463"/>
        <v/>
      </c>
      <c r="H399" s="10">
        <f t="shared" si="464"/>
        <v>114</v>
      </c>
      <c r="I399" s="10">
        <f t="shared" si="465"/>
        <v>105</v>
      </c>
      <c r="J399" s="10">
        <f t="shared" si="466"/>
        <v>120</v>
      </c>
      <c r="K399" s="16">
        <f t="shared" si="467"/>
        <v>71.5</v>
      </c>
      <c r="L399" s="10">
        <f t="shared" si="468"/>
        <v>65.5</v>
      </c>
      <c r="M399" s="10">
        <f t="shared" si="469"/>
        <v>50</v>
      </c>
      <c r="N399" s="10">
        <f t="shared" si="470"/>
        <v>526</v>
      </c>
      <c r="O399" s="17" t="str">
        <f t="shared" si="471"/>
        <v>本科</v>
      </c>
      <c r="P399" s="18">
        <f>IF($D399="理科",IF(AND($N399&gt;=分数线!$C$2,$H399&gt;=分数线!$D$2),36,IF($H399&gt;=分数线!$D$2,18,0)),IF($D399="文科",IF(AND($N399&gt;=分数线!$C$3,$H399&gt;=分数线!$D$3),36,IF($H399&gt;=分数线!$D$3,18,0))))</f>
        <v>36</v>
      </c>
      <c r="Q399" s="18">
        <f>IF($D399="理科",IF(AND($N399&gt;=分数线!$C$2,I399&gt;=分数线!$E$2),36,IF(I399&gt;=分数线!$E$2,18,0)),IF($D399="文科",IF(AND($N399&gt;=分数线!$C$3,I399&gt;=分数线!$E$3),36,IF(I399&gt;=分数线!$E$3,18,0))))</f>
        <v>36</v>
      </c>
      <c r="R399" s="18">
        <f>IF($D399="理科",IF(AND($N399&gt;=分数线!$C$2,J399&gt;=分数线!$F$2),36,IF(J399&gt;=分数线!$F$2,18,0)),IF($D399="文科",IF(AND($N399&gt;=分数线!$C$3,J399&gt;=分数线!$F$3),36,IF(J399&gt;=分数线!$F$3,18,0))))</f>
        <v>36</v>
      </c>
      <c r="S399" s="18">
        <f>IF($D399="理科",IF(AND($N399&gt;=分数线!$C$2,K399&gt;=分数线!$G$2),36,IF(K399&gt;=分数线!$G$2,18,0)),IF($D399="文科",IF(AND($N399&gt;=分数线!$C$3,K399&gt;=分数线!$G$3),36,IF(K399&gt;=分数线!$G$3,18,0))))</f>
        <v>36</v>
      </c>
      <c r="T399" s="18">
        <f>IF($D399="理科",IF(AND($N399&gt;=分数线!$C$2,L399&gt;=分数线!$H$2),36,IF(L399&gt;=分数线!$H$2,18,0)),IF($D399="文科",IF(AND($N399&gt;=分数线!$C$3,L399&gt;=分数线!$H$3),36,IF(L399&gt;=分数线!$H$3,18,0))))</f>
        <v>36</v>
      </c>
      <c r="U399" s="18">
        <f>IF($D399="理科",IF(AND($N399&gt;=分数线!$C$2,M399&gt;=分数线!$I$2),36,IF(M399&gt;=分数线!$I$2,18,0)),IF($D399="文科",IF(AND($N399&gt;=分数线!$C$3,M399&gt;=分数线!$I$3),36,IF(M399&gt;=分数线!$I$3,18,0))))</f>
        <v>0</v>
      </c>
      <c r="V399" s="18">
        <f t="shared" si="472"/>
        <v>2</v>
      </c>
      <c r="W399" s="18" t="str">
        <f t="shared" si="473"/>
        <v>阙丽萍</v>
      </c>
      <c r="X399" s="26">
        <f t="shared" si="514"/>
        <v>3.6</v>
      </c>
      <c r="Y399" s="18" t="str">
        <f t="shared" si="474"/>
        <v>李乔军</v>
      </c>
      <c r="Z399" s="26">
        <f t="shared" si="515"/>
        <v>3.6</v>
      </c>
      <c r="AA399" s="18" t="str">
        <f t="shared" si="475"/>
        <v>赵顺诚</v>
      </c>
      <c r="AB399" s="26">
        <f t="shared" si="532"/>
        <v>3.6</v>
      </c>
      <c r="AC399" s="18" t="str">
        <f t="shared" si="476"/>
        <v>卢银楷</v>
      </c>
      <c r="AD399" s="26">
        <f t="shared" si="533"/>
        <v>3.6</v>
      </c>
      <c r="AE399" s="18" t="str">
        <f t="shared" si="477"/>
        <v>赵香才</v>
      </c>
      <c r="AF399" s="26">
        <f t="shared" si="534"/>
        <v>3.6</v>
      </c>
      <c r="AG399" s="18" t="str">
        <f t="shared" si="478"/>
        <v>骆泽群</v>
      </c>
      <c r="AH399" s="26">
        <f t="shared" si="535"/>
        <v>0</v>
      </c>
      <c r="AI399" s="18" t="str">
        <f t="shared" si="479"/>
        <v>2</v>
      </c>
      <c r="AJ399" s="18" t="str">
        <f t="shared" si="480"/>
        <v>阙丽萍</v>
      </c>
      <c r="AK399" s="26">
        <f t="shared" si="516"/>
        <v>3.6</v>
      </c>
      <c r="AL399" s="18" t="str">
        <f t="shared" si="481"/>
        <v>李乔军</v>
      </c>
      <c r="AM399" s="26">
        <f t="shared" si="517"/>
        <v>3.6</v>
      </c>
      <c r="AN399" s="18" t="str">
        <f t="shared" si="482"/>
        <v>赵顺诚</v>
      </c>
      <c r="AO399" s="26">
        <f t="shared" si="536"/>
        <v>3.6</v>
      </c>
      <c r="AP399" s="18" t="str">
        <f t="shared" si="483"/>
        <v>卢银楷</v>
      </c>
      <c r="AQ399" s="26">
        <f t="shared" si="537"/>
        <v>3.6</v>
      </c>
      <c r="AR399" s="18" t="str">
        <f t="shared" si="484"/>
        <v>赵香才</v>
      </c>
      <c r="AS399" s="26">
        <f t="shared" si="538"/>
        <v>3.6</v>
      </c>
      <c r="AT399" s="18" t="str">
        <f t="shared" si="485"/>
        <v>杜基次尔</v>
      </c>
      <c r="AU399" s="26">
        <f t="shared" si="539"/>
        <v>0</v>
      </c>
      <c r="AV399" s="18" t="str">
        <f t="shared" si="486"/>
        <v>2</v>
      </c>
      <c r="AW399" s="18" t="str">
        <f t="shared" si="487"/>
        <v>阙丽萍</v>
      </c>
      <c r="AX399" s="26">
        <f t="shared" si="518"/>
        <v>5.3999999999999995</v>
      </c>
      <c r="AY399" s="18" t="str">
        <f t="shared" si="488"/>
        <v>李希</v>
      </c>
      <c r="AZ399" s="26">
        <f t="shared" si="548"/>
        <v>5.3999999999999995</v>
      </c>
      <c r="BA399" s="18" t="str">
        <f t="shared" si="489"/>
        <v>赵顺诚</v>
      </c>
      <c r="BB399" s="26">
        <f t="shared" si="540"/>
        <v>5.4</v>
      </c>
      <c r="BC399" s="18" t="str">
        <f t="shared" si="490"/>
        <v>马巫各</v>
      </c>
      <c r="BD399" s="26">
        <f t="shared" si="541"/>
        <v>5.4</v>
      </c>
      <c r="BE399" s="18" t="str">
        <f t="shared" si="491"/>
        <v>赵香才</v>
      </c>
      <c r="BF399" s="26">
        <f t="shared" si="542"/>
        <v>5.4</v>
      </c>
      <c r="BG399" s="18" t="str">
        <f t="shared" si="492"/>
        <v>杜基次尔</v>
      </c>
      <c r="BH399" s="26">
        <f t="shared" si="543"/>
        <v>0</v>
      </c>
      <c r="BI399" s="18">
        <f t="shared" si="493"/>
        <v>2</v>
      </c>
      <c r="BJ399" s="18" t="str">
        <f t="shared" si="494"/>
        <v>阙丽萍</v>
      </c>
      <c r="BK399" s="26">
        <f t="shared" si="519"/>
        <v>5.3999999999999995</v>
      </c>
      <c r="BL399" s="18" t="str">
        <f t="shared" si="495"/>
        <v>李希</v>
      </c>
      <c r="BM399" s="26">
        <f t="shared" si="549"/>
        <v>5.3999999999999995</v>
      </c>
      <c r="BN399" s="18" t="str">
        <f t="shared" si="496"/>
        <v>赵顺诚</v>
      </c>
      <c r="BO399" s="26">
        <f t="shared" si="544"/>
        <v>5.4</v>
      </c>
      <c r="BP399" s="18" t="str">
        <f t="shared" si="497"/>
        <v>马巫各</v>
      </c>
      <c r="BQ399" s="26">
        <f t="shared" si="545"/>
        <v>5.4</v>
      </c>
      <c r="BR399" s="18" t="str">
        <f t="shared" si="498"/>
        <v>赵香才</v>
      </c>
      <c r="BS399" s="26">
        <f t="shared" si="546"/>
        <v>5.4</v>
      </c>
      <c r="BT399" s="18" t="str">
        <f t="shared" si="499"/>
        <v>杜基次尔</v>
      </c>
      <c r="BU399" s="26">
        <f t="shared" si="547"/>
        <v>0</v>
      </c>
      <c r="BV399" s="18">
        <f t="shared" si="500"/>
        <v>2</v>
      </c>
      <c r="BW399" s="18" t="str">
        <f t="shared" si="501"/>
        <v>阙丽萍</v>
      </c>
      <c r="BX399" s="26">
        <f t="shared" si="520"/>
        <v>9</v>
      </c>
      <c r="BY399" s="18" t="str">
        <f t="shared" si="502"/>
        <v>李希</v>
      </c>
      <c r="BZ399" s="26">
        <f t="shared" si="521"/>
        <v>9</v>
      </c>
      <c r="CA399" s="18" t="str">
        <f t="shared" si="503"/>
        <v>赵顺诚</v>
      </c>
      <c r="CB399" s="26">
        <f t="shared" si="522"/>
        <v>9</v>
      </c>
      <c r="CC399" s="18" t="str">
        <f t="shared" si="504"/>
        <v>吴文艺</v>
      </c>
      <c r="CD399" s="26">
        <f t="shared" si="523"/>
        <v>9</v>
      </c>
      <c r="CE399" s="18" t="str">
        <f t="shared" si="505"/>
        <v>赵香才</v>
      </c>
      <c r="CF399" s="26">
        <f t="shared" si="524"/>
        <v>9</v>
      </c>
      <c r="CG399" s="18" t="str">
        <f t="shared" si="506"/>
        <v>杜基次尔</v>
      </c>
      <c r="CH399" s="26">
        <f t="shared" si="525"/>
        <v>0</v>
      </c>
      <c r="CI399" s="18">
        <f t="shared" si="507"/>
        <v>2</v>
      </c>
      <c r="CJ399" s="18" t="str">
        <f t="shared" si="508"/>
        <v>阙丽萍</v>
      </c>
      <c r="CK399" s="26">
        <f t="shared" si="526"/>
        <v>9</v>
      </c>
      <c r="CL399" s="18" t="str">
        <f t="shared" si="509"/>
        <v>李希</v>
      </c>
      <c r="CM399" s="26">
        <f t="shared" si="527"/>
        <v>9</v>
      </c>
      <c r="CN399" s="18" t="str">
        <f t="shared" si="510"/>
        <v>赵顺诚</v>
      </c>
      <c r="CO399" s="26">
        <f t="shared" si="528"/>
        <v>9</v>
      </c>
      <c r="CP399" s="18" t="str">
        <f t="shared" si="511"/>
        <v>吴文艺/康宇峰</v>
      </c>
      <c r="CQ399" s="26">
        <f t="shared" si="529"/>
        <v>9</v>
      </c>
      <c r="CR399" s="18" t="str">
        <f t="shared" si="512"/>
        <v>赵香才</v>
      </c>
      <c r="CS399" s="26">
        <f t="shared" si="530"/>
        <v>9</v>
      </c>
      <c r="CT399" s="18" t="str">
        <f t="shared" si="513"/>
        <v>杜基次尔</v>
      </c>
      <c r="CU399" s="26">
        <f t="shared" si="531"/>
        <v>0</v>
      </c>
    </row>
    <row r="400" spans="1:99" s="2" customFormat="1" ht="15.75">
      <c r="A400" s="42" t="s">
        <v>1103</v>
      </c>
      <c r="B400" s="40" t="s">
        <v>573</v>
      </c>
      <c r="C400" s="59" t="s">
        <v>44</v>
      </c>
      <c r="D400" s="9" t="s">
        <v>9</v>
      </c>
      <c r="E400" s="8" t="str">
        <f t="shared" si="461"/>
        <v/>
      </c>
      <c r="F400" s="9">
        <f t="shared" si="462"/>
        <v>1</v>
      </c>
      <c r="G400" s="10" t="str">
        <f t="shared" si="463"/>
        <v/>
      </c>
      <c r="H400" s="10">
        <f t="shared" si="464"/>
        <v>117</v>
      </c>
      <c r="I400" s="10">
        <f t="shared" si="465"/>
        <v>106</v>
      </c>
      <c r="J400" s="10">
        <f t="shared" si="466"/>
        <v>96</v>
      </c>
      <c r="K400" s="16">
        <f t="shared" si="467"/>
        <v>69</v>
      </c>
      <c r="L400" s="10">
        <f t="shared" si="468"/>
        <v>73</v>
      </c>
      <c r="M400" s="10">
        <f t="shared" si="469"/>
        <v>60</v>
      </c>
      <c r="N400" s="10">
        <f t="shared" si="470"/>
        <v>521</v>
      </c>
      <c r="O400" s="17" t="str">
        <f t="shared" si="471"/>
        <v>本科</v>
      </c>
      <c r="P400" s="18">
        <f>IF($D400="理科",IF(AND($N400&gt;=分数线!$C$2,$H400&gt;=分数线!$D$2),36,IF($H400&gt;=分数线!$D$2,18,0)),IF($D400="文科",IF(AND($N400&gt;=分数线!$C$3,$H400&gt;=分数线!$D$3),36,IF($H400&gt;=分数线!$D$3,18,0))))</f>
        <v>36</v>
      </c>
      <c r="Q400" s="18">
        <f>IF($D400="理科",IF(AND($N400&gt;=分数线!$C$2,I400&gt;=分数线!$E$2),36,IF(I400&gt;=分数线!$E$2,18,0)),IF($D400="文科",IF(AND($N400&gt;=分数线!$C$3,I400&gt;=分数线!$E$3),36,IF(I400&gt;=分数线!$E$3,18,0))))</f>
        <v>36</v>
      </c>
      <c r="R400" s="18">
        <f>IF($D400="理科",IF(AND($N400&gt;=分数线!$C$2,J400&gt;=分数线!$F$2),36,IF(J400&gt;=分数线!$F$2,18,0)),IF($D400="文科",IF(AND($N400&gt;=分数线!$C$3,J400&gt;=分数线!$F$3),36,IF(J400&gt;=分数线!$F$3,18,0))))</f>
        <v>36</v>
      </c>
      <c r="S400" s="18">
        <f>IF($D400="理科",IF(AND($N400&gt;=分数线!$C$2,K400&gt;=分数线!$G$2),36,IF(K400&gt;=分数线!$G$2,18,0)),IF($D400="文科",IF(AND($N400&gt;=分数线!$C$3,K400&gt;=分数线!$G$3),36,IF(K400&gt;=分数线!$G$3,18,0))))</f>
        <v>36</v>
      </c>
      <c r="T400" s="18">
        <f>IF($D400="理科",IF(AND($N400&gt;=分数线!$C$2,L400&gt;=分数线!$H$2),36,IF(L400&gt;=分数线!$H$2,18,0)),IF($D400="文科",IF(AND($N400&gt;=分数线!$C$3,L400&gt;=分数线!$H$3),36,IF(L400&gt;=分数线!$H$3,18,0))))</f>
        <v>36</v>
      </c>
      <c r="U400" s="18">
        <f>IF($D400="理科",IF(AND($N400&gt;=分数线!$C$2,M400&gt;=分数线!$I$2),36,IF(M400&gt;=分数线!$I$2,18,0)),IF($D400="文科",IF(AND($N400&gt;=分数线!$C$3,M400&gt;=分数线!$I$3),36,IF(M400&gt;=分数线!$I$3,18,0))))</f>
        <v>36</v>
      </c>
      <c r="V400" s="18">
        <f t="shared" si="472"/>
        <v>10</v>
      </c>
      <c r="W400" s="18" t="str">
        <f t="shared" si="473"/>
        <v>向美娟</v>
      </c>
      <c r="X400" s="26">
        <f t="shared" si="514"/>
        <v>3.6</v>
      </c>
      <c r="Y400" s="18" t="str">
        <f t="shared" si="474"/>
        <v>徐万雄</v>
      </c>
      <c r="Z400" s="26">
        <f t="shared" si="515"/>
        <v>3.6</v>
      </c>
      <c r="AA400" s="18" t="str">
        <f t="shared" si="475"/>
        <v>聂艳梅</v>
      </c>
      <c r="AB400" s="26">
        <f t="shared" si="532"/>
        <v>3.6</v>
      </c>
      <c r="AC400" s="18" t="str">
        <f t="shared" si="476"/>
        <v>杨吉华</v>
      </c>
      <c r="AD400" s="26">
        <f t="shared" si="533"/>
        <v>3.6</v>
      </c>
      <c r="AE400" s="18" t="str">
        <f t="shared" si="477"/>
        <v>胡慧芳</v>
      </c>
      <c r="AF400" s="26">
        <f t="shared" si="534"/>
        <v>3.6</v>
      </c>
      <c r="AG400" s="18" t="str">
        <f t="shared" si="478"/>
        <v>金贵</v>
      </c>
      <c r="AH400" s="26">
        <f t="shared" si="535"/>
        <v>3.6</v>
      </c>
      <c r="AI400" s="18" t="str">
        <f t="shared" si="479"/>
        <v>1</v>
      </c>
      <c r="AJ400" s="18" t="str">
        <f t="shared" si="480"/>
        <v>叶屏</v>
      </c>
      <c r="AK400" s="26">
        <f t="shared" si="516"/>
        <v>3.6</v>
      </c>
      <c r="AL400" s="18" t="str">
        <f t="shared" si="481"/>
        <v>余玉红</v>
      </c>
      <c r="AM400" s="26">
        <f t="shared" si="517"/>
        <v>3.6</v>
      </c>
      <c r="AN400" s="18" t="str">
        <f t="shared" si="482"/>
        <v>胡昌燕</v>
      </c>
      <c r="AO400" s="26">
        <f t="shared" si="536"/>
        <v>3.6</v>
      </c>
      <c r="AP400" s="18" t="str">
        <f t="shared" si="483"/>
        <v>杨吉华</v>
      </c>
      <c r="AQ400" s="26">
        <f t="shared" si="537"/>
        <v>3.6</v>
      </c>
      <c r="AR400" s="18" t="str">
        <f t="shared" si="484"/>
        <v>胡慧芳</v>
      </c>
      <c r="AS400" s="26">
        <f t="shared" si="538"/>
        <v>3.6</v>
      </c>
      <c r="AT400" s="18" t="str">
        <f t="shared" si="485"/>
        <v>金贵</v>
      </c>
      <c r="AU400" s="26">
        <f t="shared" si="539"/>
        <v>3.6</v>
      </c>
      <c r="AV400" s="18" t="str">
        <f t="shared" si="486"/>
        <v>1</v>
      </c>
      <c r="AW400" s="18" t="str">
        <f t="shared" si="487"/>
        <v>叶屏</v>
      </c>
      <c r="AX400" s="26">
        <f t="shared" si="518"/>
        <v>5.3999999999999995</v>
      </c>
      <c r="AY400" s="18" t="str">
        <f t="shared" si="488"/>
        <v>余玉红</v>
      </c>
      <c r="AZ400" s="26">
        <f t="shared" si="548"/>
        <v>5.3999999999999995</v>
      </c>
      <c r="BA400" s="18" t="str">
        <f t="shared" si="489"/>
        <v>胡昌燕</v>
      </c>
      <c r="BB400" s="26">
        <f t="shared" si="540"/>
        <v>5.4</v>
      </c>
      <c r="BC400" s="18" t="str">
        <f t="shared" si="490"/>
        <v>卢银楷</v>
      </c>
      <c r="BD400" s="26">
        <f t="shared" si="541"/>
        <v>5.4</v>
      </c>
      <c r="BE400" s="18" t="str">
        <f t="shared" si="491"/>
        <v>胡慧芳</v>
      </c>
      <c r="BF400" s="26">
        <f t="shared" si="542"/>
        <v>5.4</v>
      </c>
      <c r="BG400" s="18" t="str">
        <f t="shared" si="492"/>
        <v>金贵</v>
      </c>
      <c r="BH400" s="26">
        <f t="shared" si="543"/>
        <v>5.4</v>
      </c>
      <c r="BI400" s="18">
        <f t="shared" si="493"/>
        <v>1</v>
      </c>
      <c r="BJ400" s="18" t="str">
        <f t="shared" si="494"/>
        <v>叶屏</v>
      </c>
      <c r="BK400" s="26">
        <f t="shared" si="519"/>
        <v>5.3999999999999995</v>
      </c>
      <c r="BL400" s="18" t="str">
        <f t="shared" si="495"/>
        <v>余玉红</v>
      </c>
      <c r="BM400" s="26">
        <f t="shared" si="549"/>
        <v>5.3999999999999995</v>
      </c>
      <c r="BN400" s="18" t="str">
        <f t="shared" si="496"/>
        <v>胡昌燕</v>
      </c>
      <c r="BO400" s="26">
        <f t="shared" si="544"/>
        <v>5.4</v>
      </c>
      <c r="BP400" s="18" t="str">
        <f t="shared" si="497"/>
        <v>卢银楷</v>
      </c>
      <c r="BQ400" s="26">
        <f t="shared" si="545"/>
        <v>5.4</v>
      </c>
      <c r="BR400" s="18" t="str">
        <f t="shared" si="498"/>
        <v>胡慧芳</v>
      </c>
      <c r="BS400" s="26">
        <f t="shared" si="546"/>
        <v>5.4</v>
      </c>
      <c r="BT400" s="18" t="str">
        <f t="shared" si="499"/>
        <v>金贵</v>
      </c>
      <c r="BU400" s="26">
        <f t="shared" si="547"/>
        <v>5.4</v>
      </c>
      <c r="BV400" s="18">
        <f t="shared" si="500"/>
        <v>1</v>
      </c>
      <c r="BW400" s="18" t="str">
        <f t="shared" si="501"/>
        <v>叶屏</v>
      </c>
      <c r="BX400" s="26">
        <f t="shared" si="520"/>
        <v>9</v>
      </c>
      <c r="BY400" s="18" t="str">
        <f t="shared" si="502"/>
        <v>余玉红</v>
      </c>
      <c r="BZ400" s="26">
        <f t="shared" si="521"/>
        <v>9</v>
      </c>
      <c r="CA400" s="18" t="str">
        <f t="shared" si="503"/>
        <v>胡昌燕</v>
      </c>
      <c r="CB400" s="26">
        <f t="shared" si="522"/>
        <v>9</v>
      </c>
      <c r="CC400" s="18" t="str">
        <f t="shared" si="504"/>
        <v>卢银楷</v>
      </c>
      <c r="CD400" s="26">
        <f t="shared" si="523"/>
        <v>9</v>
      </c>
      <c r="CE400" s="18" t="str">
        <f t="shared" si="505"/>
        <v>胡慧芳</v>
      </c>
      <c r="CF400" s="26">
        <f t="shared" si="524"/>
        <v>9</v>
      </c>
      <c r="CG400" s="18" t="str">
        <f t="shared" si="506"/>
        <v>金贵</v>
      </c>
      <c r="CH400" s="26">
        <f t="shared" si="525"/>
        <v>9</v>
      </c>
      <c r="CI400" s="18">
        <f t="shared" si="507"/>
        <v>1</v>
      </c>
      <c r="CJ400" s="18" t="str">
        <f t="shared" si="508"/>
        <v>叶屏</v>
      </c>
      <c r="CK400" s="26">
        <f t="shared" si="526"/>
        <v>9</v>
      </c>
      <c r="CL400" s="18" t="str">
        <f t="shared" si="509"/>
        <v>余玉红</v>
      </c>
      <c r="CM400" s="26">
        <f t="shared" si="527"/>
        <v>9</v>
      </c>
      <c r="CN400" s="18" t="str">
        <f t="shared" si="510"/>
        <v>胡昌燕</v>
      </c>
      <c r="CO400" s="26">
        <f t="shared" si="528"/>
        <v>9</v>
      </c>
      <c r="CP400" s="18" t="str">
        <f t="shared" si="511"/>
        <v>卢银楷</v>
      </c>
      <c r="CQ400" s="26">
        <f t="shared" si="529"/>
        <v>9</v>
      </c>
      <c r="CR400" s="18" t="str">
        <f t="shared" si="512"/>
        <v>胡慧芳</v>
      </c>
      <c r="CS400" s="26">
        <f t="shared" si="530"/>
        <v>9</v>
      </c>
      <c r="CT400" s="18" t="str">
        <f t="shared" si="513"/>
        <v>金贵</v>
      </c>
      <c r="CU400" s="26">
        <f t="shared" si="531"/>
        <v>9</v>
      </c>
    </row>
    <row r="401" spans="1:99" s="2" customFormat="1" ht="15.75">
      <c r="A401" s="42" t="s">
        <v>1104</v>
      </c>
      <c r="B401" s="40" t="s">
        <v>574</v>
      </c>
      <c r="C401" s="59" t="s">
        <v>44</v>
      </c>
      <c r="D401" s="9" t="s">
        <v>9</v>
      </c>
      <c r="E401" s="8" t="str">
        <f t="shared" si="461"/>
        <v/>
      </c>
      <c r="F401" s="9">
        <f t="shared" si="462"/>
        <v>1</v>
      </c>
      <c r="G401" s="10" t="str">
        <f t="shared" si="463"/>
        <v/>
      </c>
      <c r="H401" s="10">
        <f t="shared" si="464"/>
        <v>120</v>
      </c>
      <c r="I401" s="10">
        <f t="shared" si="465"/>
        <v>81</v>
      </c>
      <c r="J401" s="10">
        <f t="shared" si="466"/>
        <v>112</v>
      </c>
      <c r="K401" s="16">
        <f t="shared" si="467"/>
        <v>69</v>
      </c>
      <c r="L401" s="10">
        <f t="shared" si="468"/>
        <v>71</v>
      </c>
      <c r="M401" s="10">
        <f t="shared" si="469"/>
        <v>61</v>
      </c>
      <c r="N401" s="10">
        <f t="shared" si="470"/>
        <v>514</v>
      </c>
      <c r="O401" s="17" t="str">
        <f t="shared" si="471"/>
        <v>本科</v>
      </c>
      <c r="P401" s="18">
        <f>IF($D401="理科",IF(AND($N401&gt;=分数线!$C$2,$H401&gt;=分数线!$D$2),36,IF($H401&gt;=分数线!$D$2,18,0)),IF($D401="文科",IF(AND($N401&gt;=分数线!$C$3,$H401&gt;=分数线!$D$3),36,IF($H401&gt;=分数线!$D$3,18,0))))</f>
        <v>36</v>
      </c>
      <c r="Q401" s="18">
        <f>IF($D401="理科",IF(AND($N401&gt;=分数线!$C$2,I401&gt;=分数线!$E$2),36,IF(I401&gt;=分数线!$E$2,18,0)),IF($D401="文科",IF(AND($N401&gt;=分数线!$C$3,I401&gt;=分数线!$E$3),36,IF(I401&gt;=分数线!$E$3,18,0))))</f>
        <v>0</v>
      </c>
      <c r="R401" s="18">
        <f>IF($D401="理科",IF(AND($N401&gt;=分数线!$C$2,J401&gt;=分数线!$F$2),36,IF(J401&gt;=分数线!$F$2,18,0)),IF($D401="文科",IF(AND($N401&gt;=分数线!$C$3,J401&gt;=分数线!$F$3),36,IF(J401&gt;=分数线!$F$3,18,0))))</f>
        <v>36</v>
      </c>
      <c r="S401" s="18">
        <f>IF($D401="理科",IF(AND($N401&gt;=分数线!$C$2,K401&gt;=分数线!$G$2),36,IF(K401&gt;=分数线!$G$2,18,0)),IF($D401="文科",IF(AND($N401&gt;=分数线!$C$3,K401&gt;=分数线!$G$3),36,IF(K401&gt;=分数线!$G$3,18,0))))</f>
        <v>36</v>
      </c>
      <c r="T401" s="18">
        <f>IF($D401="理科",IF(AND($N401&gt;=分数线!$C$2,L401&gt;=分数线!$H$2),36,IF(L401&gt;=分数线!$H$2,18,0)),IF($D401="文科",IF(AND($N401&gt;=分数线!$C$3,L401&gt;=分数线!$H$3),36,IF(L401&gt;=分数线!$H$3,18,0))))</f>
        <v>36</v>
      </c>
      <c r="U401" s="18">
        <f>IF($D401="理科",IF(AND($N401&gt;=分数线!$C$2,M401&gt;=分数线!$I$2),36,IF(M401&gt;=分数线!$I$2,18,0)),IF($D401="文科",IF(AND($N401&gt;=分数线!$C$3,M401&gt;=分数线!$I$3),36,IF(M401&gt;=分数线!$I$3,18,0))))</f>
        <v>36</v>
      </c>
      <c r="V401" s="18">
        <f t="shared" si="472"/>
        <v>12</v>
      </c>
      <c r="W401" s="18" t="str">
        <f t="shared" si="473"/>
        <v>何苗</v>
      </c>
      <c r="X401" s="26">
        <f t="shared" si="514"/>
        <v>3.6</v>
      </c>
      <c r="Y401" s="18" t="str">
        <f t="shared" si="474"/>
        <v>黄金华</v>
      </c>
      <c r="Z401" s="26">
        <f t="shared" si="515"/>
        <v>0</v>
      </c>
      <c r="AA401" s="18" t="str">
        <f t="shared" si="475"/>
        <v>程长寿</v>
      </c>
      <c r="AB401" s="26">
        <f t="shared" si="532"/>
        <v>3.6</v>
      </c>
      <c r="AC401" s="18" t="str">
        <f t="shared" si="476"/>
        <v>马巫各</v>
      </c>
      <c r="AD401" s="26">
        <f t="shared" si="533"/>
        <v>3.6</v>
      </c>
      <c r="AE401" s="18" t="str">
        <f t="shared" si="477"/>
        <v>胡慧芳</v>
      </c>
      <c r="AF401" s="26">
        <f t="shared" si="534"/>
        <v>3.6</v>
      </c>
      <c r="AG401" s="18" t="str">
        <f t="shared" si="478"/>
        <v>杜基次尔</v>
      </c>
      <c r="AH401" s="26">
        <f t="shared" si="535"/>
        <v>3.6</v>
      </c>
      <c r="AI401" s="18" t="str">
        <f t="shared" si="479"/>
        <v>1</v>
      </c>
      <c r="AJ401" s="18" t="str">
        <f t="shared" si="480"/>
        <v>叶屏</v>
      </c>
      <c r="AK401" s="26">
        <f t="shared" si="516"/>
        <v>3.6</v>
      </c>
      <c r="AL401" s="18" t="str">
        <f t="shared" si="481"/>
        <v>余玉红</v>
      </c>
      <c r="AM401" s="26">
        <f t="shared" si="517"/>
        <v>0</v>
      </c>
      <c r="AN401" s="18" t="str">
        <f t="shared" si="482"/>
        <v>胡昌燕</v>
      </c>
      <c r="AO401" s="26">
        <f t="shared" si="536"/>
        <v>3.6</v>
      </c>
      <c r="AP401" s="18" t="str">
        <f t="shared" si="483"/>
        <v>杨吉华</v>
      </c>
      <c r="AQ401" s="26">
        <f t="shared" si="537"/>
        <v>3.6</v>
      </c>
      <c r="AR401" s="18" t="str">
        <f t="shared" si="484"/>
        <v>胡慧芳</v>
      </c>
      <c r="AS401" s="26">
        <f t="shared" si="538"/>
        <v>3.6</v>
      </c>
      <c r="AT401" s="18" t="str">
        <f t="shared" si="485"/>
        <v>金贵</v>
      </c>
      <c r="AU401" s="26">
        <f t="shared" si="539"/>
        <v>3.6</v>
      </c>
      <c r="AV401" s="18" t="str">
        <f t="shared" si="486"/>
        <v>1</v>
      </c>
      <c r="AW401" s="18" t="str">
        <f t="shared" si="487"/>
        <v>叶屏</v>
      </c>
      <c r="AX401" s="26">
        <f t="shared" si="518"/>
        <v>5.3999999999999995</v>
      </c>
      <c r="AY401" s="18" t="str">
        <f t="shared" si="488"/>
        <v>余玉红</v>
      </c>
      <c r="AZ401" s="26">
        <f t="shared" si="548"/>
        <v>0</v>
      </c>
      <c r="BA401" s="18" t="str">
        <f t="shared" si="489"/>
        <v>胡昌燕</v>
      </c>
      <c r="BB401" s="26">
        <f t="shared" si="540"/>
        <v>5.4</v>
      </c>
      <c r="BC401" s="18" t="str">
        <f t="shared" si="490"/>
        <v>卢银楷</v>
      </c>
      <c r="BD401" s="26">
        <f t="shared" si="541"/>
        <v>5.4</v>
      </c>
      <c r="BE401" s="18" t="str">
        <f t="shared" si="491"/>
        <v>胡慧芳</v>
      </c>
      <c r="BF401" s="26">
        <f t="shared" si="542"/>
        <v>5.4</v>
      </c>
      <c r="BG401" s="18" t="str">
        <f t="shared" si="492"/>
        <v>金贵</v>
      </c>
      <c r="BH401" s="26">
        <f t="shared" si="543"/>
        <v>5.4</v>
      </c>
      <c r="BI401" s="18">
        <f t="shared" si="493"/>
        <v>1</v>
      </c>
      <c r="BJ401" s="18" t="str">
        <f t="shared" si="494"/>
        <v>叶屏</v>
      </c>
      <c r="BK401" s="26">
        <f t="shared" si="519"/>
        <v>5.3999999999999995</v>
      </c>
      <c r="BL401" s="18" t="str">
        <f t="shared" si="495"/>
        <v>余玉红</v>
      </c>
      <c r="BM401" s="26">
        <f t="shared" si="549"/>
        <v>0</v>
      </c>
      <c r="BN401" s="18" t="str">
        <f t="shared" si="496"/>
        <v>胡昌燕</v>
      </c>
      <c r="BO401" s="26">
        <f t="shared" si="544"/>
        <v>5.4</v>
      </c>
      <c r="BP401" s="18" t="str">
        <f t="shared" si="497"/>
        <v>卢银楷</v>
      </c>
      <c r="BQ401" s="26">
        <f t="shared" si="545"/>
        <v>5.4</v>
      </c>
      <c r="BR401" s="18" t="str">
        <f t="shared" si="498"/>
        <v>胡慧芳</v>
      </c>
      <c r="BS401" s="26">
        <f t="shared" si="546"/>
        <v>5.4</v>
      </c>
      <c r="BT401" s="18" t="str">
        <f t="shared" si="499"/>
        <v>金贵</v>
      </c>
      <c r="BU401" s="26">
        <f t="shared" si="547"/>
        <v>5.4</v>
      </c>
      <c r="BV401" s="18">
        <f t="shared" si="500"/>
        <v>1</v>
      </c>
      <c r="BW401" s="18" t="str">
        <f t="shared" si="501"/>
        <v>叶屏</v>
      </c>
      <c r="BX401" s="26">
        <f t="shared" si="520"/>
        <v>9</v>
      </c>
      <c r="BY401" s="18" t="str">
        <f t="shared" si="502"/>
        <v>余玉红</v>
      </c>
      <c r="BZ401" s="26">
        <f t="shared" si="521"/>
        <v>0</v>
      </c>
      <c r="CA401" s="18" t="str">
        <f t="shared" si="503"/>
        <v>胡昌燕</v>
      </c>
      <c r="CB401" s="26">
        <f t="shared" si="522"/>
        <v>9</v>
      </c>
      <c r="CC401" s="18" t="str">
        <f t="shared" si="504"/>
        <v>卢银楷</v>
      </c>
      <c r="CD401" s="26">
        <f t="shared" si="523"/>
        <v>9</v>
      </c>
      <c r="CE401" s="18" t="str">
        <f t="shared" si="505"/>
        <v>胡慧芳</v>
      </c>
      <c r="CF401" s="26">
        <f t="shared" si="524"/>
        <v>9</v>
      </c>
      <c r="CG401" s="18" t="str">
        <f t="shared" si="506"/>
        <v>金贵</v>
      </c>
      <c r="CH401" s="26">
        <f t="shared" si="525"/>
        <v>9</v>
      </c>
      <c r="CI401" s="18">
        <f t="shared" si="507"/>
        <v>1</v>
      </c>
      <c r="CJ401" s="18" t="str">
        <f t="shared" si="508"/>
        <v>叶屏</v>
      </c>
      <c r="CK401" s="26">
        <f t="shared" si="526"/>
        <v>9</v>
      </c>
      <c r="CL401" s="18" t="str">
        <f t="shared" si="509"/>
        <v>余玉红</v>
      </c>
      <c r="CM401" s="26">
        <f t="shared" si="527"/>
        <v>0</v>
      </c>
      <c r="CN401" s="18" t="str">
        <f t="shared" si="510"/>
        <v>胡昌燕</v>
      </c>
      <c r="CO401" s="26">
        <f t="shared" si="528"/>
        <v>9</v>
      </c>
      <c r="CP401" s="18" t="str">
        <f t="shared" si="511"/>
        <v>卢银楷</v>
      </c>
      <c r="CQ401" s="26">
        <f t="shared" si="529"/>
        <v>9</v>
      </c>
      <c r="CR401" s="18" t="str">
        <f t="shared" si="512"/>
        <v>胡慧芳</v>
      </c>
      <c r="CS401" s="26">
        <f t="shared" si="530"/>
        <v>9</v>
      </c>
      <c r="CT401" s="18" t="str">
        <f t="shared" si="513"/>
        <v>金贵</v>
      </c>
      <c r="CU401" s="26">
        <f t="shared" si="531"/>
        <v>9</v>
      </c>
    </row>
    <row r="402" spans="1:99" s="2" customFormat="1" ht="15.75">
      <c r="A402" s="42" t="s">
        <v>1105</v>
      </c>
      <c r="B402" s="40" t="s">
        <v>575</v>
      </c>
      <c r="C402" s="59" t="s">
        <v>44</v>
      </c>
      <c r="D402" s="9" t="s">
        <v>9</v>
      </c>
      <c r="E402" s="8" t="str">
        <f t="shared" si="461"/>
        <v/>
      </c>
      <c r="F402" s="9">
        <f t="shared" si="462"/>
        <v>1</v>
      </c>
      <c r="G402" s="10" t="str">
        <f t="shared" si="463"/>
        <v/>
      </c>
      <c r="H402" s="10">
        <f t="shared" si="464"/>
        <v>121</v>
      </c>
      <c r="I402" s="10">
        <f t="shared" si="465"/>
        <v>73</v>
      </c>
      <c r="J402" s="10">
        <f t="shared" si="466"/>
        <v>130</v>
      </c>
      <c r="K402" s="16">
        <f t="shared" si="467"/>
        <v>67.5</v>
      </c>
      <c r="L402" s="10">
        <f t="shared" si="468"/>
        <v>71.5</v>
      </c>
      <c r="M402" s="10">
        <f t="shared" si="469"/>
        <v>41</v>
      </c>
      <c r="N402" s="10">
        <f t="shared" si="470"/>
        <v>504</v>
      </c>
      <c r="O402" s="17" t="str">
        <f t="shared" si="471"/>
        <v>本科</v>
      </c>
      <c r="P402" s="18">
        <f>IF($D402="理科",IF(AND($N402&gt;=分数线!$C$2,$H402&gt;=分数线!$D$2),36,IF($H402&gt;=分数线!$D$2,18,0)),IF($D402="文科",IF(AND($N402&gt;=分数线!$C$3,$H402&gt;=分数线!$D$3),36,IF($H402&gt;=分数线!$D$3,18,0))))</f>
        <v>36</v>
      </c>
      <c r="Q402" s="18">
        <f>IF($D402="理科",IF(AND($N402&gt;=分数线!$C$2,I402&gt;=分数线!$E$2),36,IF(I402&gt;=分数线!$E$2,18,0)),IF($D402="文科",IF(AND($N402&gt;=分数线!$C$3,I402&gt;=分数线!$E$3),36,IF(I402&gt;=分数线!$E$3,18,0))))</f>
        <v>0</v>
      </c>
      <c r="R402" s="18">
        <f>IF($D402="理科",IF(AND($N402&gt;=分数线!$C$2,J402&gt;=分数线!$F$2),36,IF(J402&gt;=分数线!$F$2,18,0)),IF($D402="文科",IF(AND($N402&gt;=分数线!$C$3,J402&gt;=分数线!$F$3),36,IF(J402&gt;=分数线!$F$3,18,0))))</f>
        <v>36</v>
      </c>
      <c r="S402" s="18">
        <f>IF($D402="理科",IF(AND($N402&gt;=分数线!$C$2,K402&gt;=分数线!$G$2),36,IF(K402&gt;=分数线!$G$2,18,0)),IF($D402="文科",IF(AND($N402&gt;=分数线!$C$3,K402&gt;=分数线!$G$3),36,IF(K402&gt;=分数线!$G$3,18,0))))</f>
        <v>0</v>
      </c>
      <c r="T402" s="18">
        <f>IF($D402="理科",IF(AND($N402&gt;=分数线!$C$2,L402&gt;=分数线!$H$2),36,IF(L402&gt;=分数线!$H$2,18,0)),IF($D402="文科",IF(AND($N402&gt;=分数线!$C$3,L402&gt;=分数线!$H$3),36,IF(L402&gt;=分数线!$H$3,18,0))))</f>
        <v>36</v>
      </c>
      <c r="U402" s="18">
        <f>IF($D402="理科",IF(AND($N402&gt;=分数线!$C$2,M402&gt;=分数线!$I$2),36,IF(M402&gt;=分数线!$I$2,18,0)),IF($D402="文科",IF(AND($N402&gt;=分数线!$C$3,M402&gt;=分数线!$I$3),36,IF(M402&gt;=分数线!$I$3,18,0))))</f>
        <v>0</v>
      </c>
      <c r="V402" s="18">
        <f t="shared" si="472"/>
        <v>10</v>
      </c>
      <c r="W402" s="18" t="str">
        <f t="shared" si="473"/>
        <v>向美娟</v>
      </c>
      <c r="X402" s="26">
        <f t="shared" si="514"/>
        <v>3.6</v>
      </c>
      <c r="Y402" s="18" t="str">
        <f t="shared" si="474"/>
        <v>徐万雄</v>
      </c>
      <c r="Z402" s="26">
        <f t="shared" si="515"/>
        <v>0</v>
      </c>
      <c r="AA402" s="18" t="str">
        <f t="shared" si="475"/>
        <v>聂艳梅</v>
      </c>
      <c r="AB402" s="26">
        <f t="shared" si="532"/>
        <v>3.6</v>
      </c>
      <c r="AC402" s="18" t="str">
        <f t="shared" si="476"/>
        <v>杨吉华</v>
      </c>
      <c r="AD402" s="26">
        <f t="shared" si="533"/>
        <v>0</v>
      </c>
      <c r="AE402" s="18" t="str">
        <f t="shared" si="477"/>
        <v>胡慧芳</v>
      </c>
      <c r="AF402" s="26">
        <f t="shared" si="534"/>
        <v>3.6</v>
      </c>
      <c r="AG402" s="18" t="str">
        <f t="shared" si="478"/>
        <v>金贵</v>
      </c>
      <c r="AH402" s="26">
        <f t="shared" si="535"/>
        <v>0</v>
      </c>
      <c r="AI402" s="18" t="str">
        <f t="shared" si="479"/>
        <v>1</v>
      </c>
      <c r="AJ402" s="18" t="str">
        <f t="shared" si="480"/>
        <v>叶屏</v>
      </c>
      <c r="AK402" s="26">
        <f t="shared" si="516"/>
        <v>3.6</v>
      </c>
      <c r="AL402" s="18" t="str">
        <f t="shared" si="481"/>
        <v>余玉红</v>
      </c>
      <c r="AM402" s="26">
        <f t="shared" si="517"/>
        <v>0</v>
      </c>
      <c r="AN402" s="18" t="str">
        <f t="shared" si="482"/>
        <v>胡昌燕</v>
      </c>
      <c r="AO402" s="26">
        <f t="shared" si="536"/>
        <v>3.6</v>
      </c>
      <c r="AP402" s="18" t="str">
        <f t="shared" si="483"/>
        <v>杨吉华</v>
      </c>
      <c r="AQ402" s="26">
        <f t="shared" si="537"/>
        <v>0</v>
      </c>
      <c r="AR402" s="18" t="str">
        <f t="shared" si="484"/>
        <v>胡慧芳</v>
      </c>
      <c r="AS402" s="26">
        <f t="shared" si="538"/>
        <v>3.6</v>
      </c>
      <c r="AT402" s="18" t="str">
        <f t="shared" si="485"/>
        <v>金贵</v>
      </c>
      <c r="AU402" s="26">
        <f t="shared" si="539"/>
        <v>0</v>
      </c>
      <c r="AV402" s="18" t="str">
        <f t="shared" si="486"/>
        <v>1</v>
      </c>
      <c r="AW402" s="18" t="str">
        <f t="shared" si="487"/>
        <v>叶屏</v>
      </c>
      <c r="AX402" s="26">
        <f t="shared" si="518"/>
        <v>5.3999999999999995</v>
      </c>
      <c r="AY402" s="18" t="str">
        <f t="shared" si="488"/>
        <v>余玉红</v>
      </c>
      <c r="AZ402" s="26">
        <f t="shared" si="548"/>
        <v>0</v>
      </c>
      <c r="BA402" s="18" t="str">
        <f t="shared" si="489"/>
        <v>胡昌燕</v>
      </c>
      <c r="BB402" s="26">
        <f t="shared" si="540"/>
        <v>5.4</v>
      </c>
      <c r="BC402" s="18" t="str">
        <f t="shared" si="490"/>
        <v>卢银楷</v>
      </c>
      <c r="BD402" s="26">
        <f t="shared" si="541"/>
        <v>0</v>
      </c>
      <c r="BE402" s="18" t="str">
        <f t="shared" si="491"/>
        <v>胡慧芳</v>
      </c>
      <c r="BF402" s="26">
        <f t="shared" si="542"/>
        <v>5.4</v>
      </c>
      <c r="BG402" s="18" t="str">
        <f t="shared" si="492"/>
        <v>金贵</v>
      </c>
      <c r="BH402" s="26">
        <f t="shared" si="543"/>
        <v>0</v>
      </c>
      <c r="BI402" s="18">
        <f t="shared" si="493"/>
        <v>1</v>
      </c>
      <c r="BJ402" s="18" t="str">
        <f t="shared" si="494"/>
        <v>叶屏</v>
      </c>
      <c r="BK402" s="26">
        <f t="shared" si="519"/>
        <v>5.3999999999999995</v>
      </c>
      <c r="BL402" s="18" t="str">
        <f t="shared" si="495"/>
        <v>余玉红</v>
      </c>
      <c r="BM402" s="26">
        <f t="shared" si="549"/>
        <v>0</v>
      </c>
      <c r="BN402" s="18" t="str">
        <f t="shared" si="496"/>
        <v>胡昌燕</v>
      </c>
      <c r="BO402" s="26">
        <f t="shared" si="544"/>
        <v>5.4</v>
      </c>
      <c r="BP402" s="18" t="str">
        <f t="shared" si="497"/>
        <v>卢银楷</v>
      </c>
      <c r="BQ402" s="26">
        <f t="shared" si="545"/>
        <v>0</v>
      </c>
      <c r="BR402" s="18" t="str">
        <f t="shared" si="498"/>
        <v>胡慧芳</v>
      </c>
      <c r="BS402" s="26">
        <f t="shared" si="546"/>
        <v>5.4</v>
      </c>
      <c r="BT402" s="18" t="str">
        <f t="shared" si="499"/>
        <v>金贵</v>
      </c>
      <c r="BU402" s="26">
        <f t="shared" si="547"/>
        <v>0</v>
      </c>
      <c r="BV402" s="18">
        <f t="shared" si="500"/>
        <v>1</v>
      </c>
      <c r="BW402" s="18" t="str">
        <f t="shared" si="501"/>
        <v>叶屏</v>
      </c>
      <c r="BX402" s="26">
        <f t="shared" si="520"/>
        <v>9</v>
      </c>
      <c r="BY402" s="18" t="str">
        <f t="shared" si="502"/>
        <v>余玉红</v>
      </c>
      <c r="BZ402" s="26">
        <f t="shared" si="521"/>
        <v>0</v>
      </c>
      <c r="CA402" s="18" t="str">
        <f t="shared" si="503"/>
        <v>胡昌燕</v>
      </c>
      <c r="CB402" s="26">
        <f t="shared" si="522"/>
        <v>9</v>
      </c>
      <c r="CC402" s="18" t="str">
        <f t="shared" si="504"/>
        <v>卢银楷</v>
      </c>
      <c r="CD402" s="26">
        <f t="shared" si="523"/>
        <v>0</v>
      </c>
      <c r="CE402" s="18" t="str">
        <f t="shared" si="505"/>
        <v>胡慧芳</v>
      </c>
      <c r="CF402" s="26">
        <f t="shared" si="524"/>
        <v>9</v>
      </c>
      <c r="CG402" s="18" t="str">
        <f t="shared" si="506"/>
        <v>金贵</v>
      </c>
      <c r="CH402" s="26">
        <f t="shared" si="525"/>
        <v>0</v>
      </c>
      <c r="CI402" s="18">
        <f t="shared" si="507"/>
        <v>1</v>
      </c>
      <c r="CJ402" s="18" t="str">
        <f t="shared" si="508"/>
        <v>叶屏</v>
      </c>
      <c r="CK402" s="26">
        <f t="shared" si="526"/>
        <v>9</v>
      </c>
      <c r="CL402" s="18" t="str">
        <f t="shared" si="509"/>
        <v>余玉红</v>
      </c>
      <c r="CM402" s="26">
        <f t="shared" si="527"/>
        <v>0</v>
      </c>
      <c r="CN402" s="18" t="str">
        <f t="shared" si="510"/>
        <v>胡昌燕</v>
      </c>
      <c r="CO402" s="26">
        <f t="shared" si="528"/>
        <v>9</v>
      </c>
      <c r="CP402" s="18" t="str">
        <f t="shared" si="511"/>
        <v>卢银楷</v>
      </c>
      <c r="CQ402" s="26">
        <f t="shared" si="529"/>
        <v>0</v>
      </c>
      <c r="CR402" s="18" t="str">
        <f t="shared" si="512"/>
        <v>胡慧芳</v>
      </c>
      <c r="CS402" s="26">
        <f t="shared" si="530"/>
        <v>9</v>
      </c>
      <c r="CT402" s="18" t="str">
        <f t="shared" si="513"/>
        <v>金贵</v>
      </c>
      <c r="CU402" s="26">
        <f t="shared" si="531"/>
        <v>0</v>
      </c>
    </row>
    <row r="403" spans="1:99" s="2" customFormat="1" ht="15.75">
      <c r="A403" s="42" t="s">
        <v>1106</v>
      </c>
      <c r="B403" s="40" t="s">
        <v>576</v>
      </c>
      <c r="C403" s="59" t="s">
        <v>44</v>
      </c>
      <c r="D403" s="9" t="s">
        <v>9</v>
      </c>
      <c r="E403" s="8" t="str">
        <f t="shared" si="461"/>
        <v/>
      </c>
      <c r="F403" s="9">
        <f t="shared" si="462"/>
        <v>1</v>
      </c>
      <c r="G403" s="10" t="str">
        <f t="shared" si="463"/>
        <v/>
      </c>
      <c r="H403" s="10">
        <f t="shared" si="464"/>
        <v>114</v>
      </c>
      <c r="I403" s="10">
        <f t="shared" si="465"/>
        <v>78</v>
      </c>
      <c r="J403" s="10">
        <f t="shared" si="466"/>
        <v>102</v>
      </c>
      <c r="K403" s="16">
        <f t="shared" si="467"/>
        <v>72.5</v>
      </c>
      <c r="L403" s="10">
        <f t="shared" si="468"/>
        <v>71</v>
      </c>
      <c r="M403" s="10">
        <f t="shared" si="469"/>
        <v>58</v>
      </c>
      <c r="N403" s="10">
        <f t="shared" si="470"/>
        <v>496</v>
      </c>
      <c r="O403" s="17" t="str">
        <f t="shared" si="471"/>
        <v>本科</v>
      </c>
      <c r="P403" s="18">
        <f>IF($D403="理科",IF(AND($N403&gt;=分数线!$C$2,$H403&gt;=分数线!$D$2),36,IF($H403&gt;=分数线!$D$2,18,0)),IF($D403="文科",IF(AND($N403&gt;=分数线!$C$3,$H403&gt;=分数线!$D$3),36,IF($H403&gt;=分数线!$D$3,18,0))))</f>
        <v>36</v>
      </c>
      <c r="Q403" s="18">
        <f>IF($D403="理科",IF(AND($N403&gt;=分数线!$C$2,I403&gt;=分数线!$E$2),36,IF(I403&gt;=分数线!$E$2,18,0)),IF($D403="文科",IF(AND($N403&gt;=分数线!$C$3,I403&gt;=分数线!$E$3),36,IF(I403&gt;=分数线!$E$3,18,0))))</f>
        <v>0</v>
      </c>
      <c r="R403" s="18">
        <f>IF($D403="理科",IF(AND($N403&gt;=分数线!$C$2,J403&gt;=分数线!$F$2),36,IF(J403&gt;=分数线!$F$2,18,0)),IF($D403="文科",IF(AND($N403&gt;=分数线!$C$3,J403&gt;=分数线!$F$3),36,IF(J403&gt;=分数线!$F$3,18,0))))</f>
        <v>36</v>
      </c>
      <c r="S403" s="18">
        <f>IF($D403="理科",IF(AND($N403&gt;=分数线!$C$2,K403&gt;=分数线!$G$2),36,IF(K403&gt;=分数线!$G$2,18,0)),IF($D403="文科",IF(AND($N403&gt;=分数线!$C$3,K403&gt;=分数线!$G$3),36,IF(K403&gt;=分数线!$G$3,18,0))))</f>
        <v>36</v>
      </c>
      <c r="T403" s="18">
        <f>IF($D403="理科",IF(AND($N403&gt;=分数线!$C$2,L403&gt;=分数线!$H$2),36,IF(L403&gt;=分数线!$H$2,18,0)),IF($D403="文科",IF(AND($N403&gt;=分数线!$C$3,L403&gt;=分数线!$H$3),36,IF(L403&gt;=分数线!$H$3,18,0))))</f>
        <v>36</v>
      </c>
      <c r="U403" s="18">
        <f>IF($D403="理科",IF(AND($N403&gt;=分数线!$C$2,M403&gt;=分数线!$I$2),36,IF(M403&gt;=分数线!$I$2,18,0)),IF($D403="文科",IF(AND($N403&gt;=分数线!$C$3,M403&gt;=分数线!$I$3),36,IF(M403&gt;=分数线!$I$3,18,0))))</f>
        <v>36</v>
      </c>
      <c r="V403" s="18">
        <f t="shared" si="472"/>
        <v>11</v>
      </c>
      <c r="W403" s="18" t="str">
        <f t="shared" si="473"/>
        <v>张玉婷</v>
      </c>
      <c r="X403" s="26">
        <f t="shared" si="514"/>
        <v>3.6</v>
      </c>
      <c r="Y403" s="18" t="str">
        <f t="shared" si="474"/>
        <v>胡付松</v>
      </c>
      <c r="Z403" s="26">
        <f t="shared" si="515"/>
        <v>0</v>
      </c>
      <c r="AA403" s="18" t="str">
        <f t="shared" si="475"/>
        <v>向翠琳</v>
      </c>
      <c r="AB403" s="26">
        <f t="shared" si="532"/>
        <v>3.6</v>
      </c>
      <c r="AC403" s="18" t="str">
        <f t="shared" si="476"/>
        <v>卢银楷</v>
      </c>
      <c r="AD403" s="26">
        <f t="shared" si="533"/>
        <v>3.6</v>
      </c>
      <c r="AE403" s="18" t="str">
        <f t="shared" si="477"/>
        <v>赵香才</v>
      </c>
      <c r="AF403" s="26">
        <f t="shared" si="534"/>
        <v>3.6</v>
      </c>
      <c r="AG403" s="18" t="str">
        <f t="shared" si="478"/>
        <v>骆泽群</v>
      </c>
      <c r="AH403" s="26">
        <f t="shared" si="535"/>
        <v>3.6</v>
      </c>
      <c r="AI403" s="18" t="str">
        <f t="shared" si="479"/>
        <v>2</v>
      </c>
      <c r="AJ403" s="18" t="str">
        <f t="shared" si="480"/>
        <v>阙丽萍</v>
      </c>
      <c r="AK403" s="26">
        <f t="shared" si="516"/>
        <v>3.6</v>
      </c>
      <c r="AL403" s="18" t="str">
        <f t="shared" si="481"/>
        <v>李乔军</v>
      </c>
      <c r="AM403" s="26">
        <f t="shared" si="517"/>
        <v>0</v>
      </c>
      <c r="AN403" s="18" t="str">
        <f t="shared" si="482"/>
        <v>赵顺诚</v>
      </c>
      <c r="AO403" s="26">
        <f t="shared" si="536"/>
        <v>3.6</v>
      </c>
      <c r="AP403" s="18" t="str">
        <f t="shared" si="483"/>
        <v>卢银楷</v>
      </c>
      <c r="AQ403" s="26">
        <f t="shared" si="537"/>
        <v>3.6</v>
      </c>
      <c r="AR403" s="18" t="str">
        <f t="shared" si="484"/>
        <v>赵香才</v>
      </c>
      <c r="AS403" s="26">
        <f t="shared" si="538"/>
        <v>3.6</v>
      </c>
      <c r="AT403" s="18" t="str">
        <f t="shared" si="485"/>
        <v>杜基次尔</v>
      </c>
      <c r="AU403" s="26">
        <f t="shared" si="539"/>
        <v>3.6</v>
      </c>
      <c r="AV403" s="18" t="str">
        <f t="shared" si="486"/>
        <v>2</v>
      </c>
      <c r="AW403" s="18" t="str">
        <f t="shared" si="487"/>
        <v>阙丽萍</v>
      </c>
      <c r="AX403" s="26">
        <f t="shared" si="518"/>
        <v>5.3999999999999995</v>
      </c>
      <c r="AY403" s="18" t="str">
        <f t="shared" si="488"/>
        <v>李希</v>
      </c>
      <c r="AZ403" s="26">
        <f t="shared" si="548"/>
        <v>0</v>
      </c>
      <c r="BA403" s="18" t="str">
        <f t="shared" si="489"/>
        <v>赵顺诚</v>
      </c>
      <c r="BB403" s="26">
        <f t="shared" si="540"/>
        <v>5.4</v>
      </c>
      <c r="BC403" s="18" t="str">
        <f t="shared" si="490"/>
        <v>马巫各</v>
      </c>
      <c r="BD403" s="26">
        <f t="shared" si="541"/>
        <v>5.4</v>
      </c>
      <c r="BE403" s="18" t="str">
        <f t="shared" si="491"/>
        <v>赵香才</v>
      </c>
      <c r="BF403" s="26">
        <f t="shared" si="542"/>
        <v>5.4</v>
      </c>
      <c r="BG403" s="18" t="str">
        <f t="shared" si="492"/>
        <v>杜基次尔</v>
      </c>
      <c r="BH403" s="26">
        <f t="shared" si="543"/>
        <v>5.4</v>
      </c>
      <c r="BI403" s="18">
        <f t="shared" si="493"/>
        <v>2</v>
      </c>
      <c r="BJ403" s="18" t="str">
        <f t="shared" si="494"/>
        <v>阙丽萍</v>
      </c>
      <c r="BK403" s="26">
        <f t="shared" si="519"/>
        <v>5.3999999999999995</v>
      </c>
      <c r="BL403" s="18" t="str">
        <f t="shared" si="495"/>
        <v>李希</v>
      </c>
      <c r="BM403" s="26">
        <f t="shared" si="549"/>
        <v>0</v>
      </c>
      <c r="BN403" s="18" t="str">
        <f t="shared" si="496"/>
        <v>赵顺诚</v>
      </c>
      <c r="BO403" s="26">
        <f t="shared" si="544"/>
        <v>5.4</v>
      </c>
      <c r="BP403" s="18" t="str">
        <f t="shared" si="497"/>
        <v>马巫各</v>
      </c>
      <c r="BQ403" s="26">
        <f t="shared" si="545"/>
        <v>5.4</v>
      </c>
      <c r="BR403" s="18" t="str">
        <f t="shared" si="498"/>
        <v>赵香才</v>
      </c>
      <c r="BS403" s="26">
        <f t="shared" si="546"/>
        <v>5.4</v>
      </c>
      <c r="BT403" s="18" t="str">
        <f t="shared" si="499"/>
        <v>杜基次尔</v>
      </c>
      <c r="BU403" s="26">
        <f t="shared" si="547"/>
        <v>5.4</v>
      </c>
      <c r="BV403" s="18">
        <f t="shared" si="500"/>
        <v>2</v>
      </c>
      <c r="BW403" s="18" t="str">
        <f t="shared" si="501"/>
        <v>阙丽萍</v>
      </c>
      <c r="BX403" s="26">
        <f t="shared" si="520"/>
        <v>9</v>
      </c>
      <c r="BY403" s="18" t="str">
        <f t="shared" si="502"/>
        <v>李希</v>
      </c>
      <c r="BZ403" s="26">
        <f t="shared" si="521"/>
        <v>0</v>
      </c>
      <c r="CA403" s="18" t="str">
        <f t="shared" si="503"/>
        <v>赵顺诚</v>
      </c>
      <c r="CB403" s="26">
        <f t="shared" si="522"/>
        <v>9</v>
      </c>
      <c r="CC403" s="18" t="str">
        <f t="shared" si="504"/>
        <v>吴文艺</v>
      </c>
      <c r="CD403" s="26">
        <f t="shared" si="523"/>
        <v>9</v>
      </c>
      <c r="CE403" s="18" t="str">
        <f t="shared" si="505"/>
        <v>赵香才</v>
      </c>
      <c r="CF403" s="26">
        <f t="shared" si="524"/>
        <v>9</v>
      </c>
      <c r="CG403" s="18" t="str">
        <f t="shared" si="506"/>
        <v>杜基次尔</v>
      </c>
      <c r="CH403" s="26">
        <f t="shared" si="525"/>
        <v>9</v>
      </c>
      <c r="CI403" s="18">
        <f t="shared" si="507"/>
        <v>2</v>
      </c>
      <c r="CJ403" s="18" t="str">
        <f t="shared" si="508"/>
        <v>阙丽萍</v>
      </c>
      <c r="CK403" s="26">
        <f t="shared" si="526"/>
        <v>9</v>
      </c>
      <c r="CL403" s="18" t="str">
        <f t="shared" si="509"/>
        <v>李希</v>
      </c>
      <c r="CM403" s="26">
        <f t="shared" si="527"/>
        <v>0</v>
      </c>
      <c r="CN403" s="18" t="str">
        <f t="shared" si="510"/>
        <v>赵顺诚</v>
      </c>
      <c r="CO403" s="26">
        <f t="shared" si="528"/>
        <v>9</v>
      </c>
      <c r="CP403" s="18" t="str">
        <f t="shared" si="511"/>
        <v>吴文艺/康宇峰</v>
      </c>
      <c r="CQ403" s="26">
        <f t="shared" si="529"/>
        <v>9</v>
      </c>
      <c r="CR403" s="18" t="str">
        <f t="shared" si="512"/>
        <v>赵香才</v>
      </c>
      <c r="CS403" s="26">
        <f t="shared" si="530"/>
        <v>9</v>
      </c>
      <c r="CT403" s="18" t="str">
        <f t="shared" si="513"/>
        <v>杜基次尔</v>
      </c>
      <c r="CU403" s="26">
        <f t="shared" si="531"/>
        <v>9</v>
      </c>
    </row>
    <row r="404" spans="1:99" s="2" customFormat="1" ht="15.75">
      <c r="A404" s="42" t="s">
        <v>1107</v>
      </c>
      <c r="B404" s="40" t="s">
        <v>577</v>
      </c>
      <c r="C404" s="59" t="s">
        <v>44</v>
      </c>
      <c r="D404" s="9" t="s">
        <v>9</v>
      </c>
      <c r="E404" s="8" t="str">
        <f t="shared" si="461"/>
        <v/>
      </c>
      <c r="F404" s="9">
        <f t="shared" si="462"/>
        <v>0.2</v>
      </c>
      <c r="G404" s="10" t="str">
        <f t="shared" si="463"/>
        <v/>
      </c>
      <c r="H404" s="10">
        <f t="shared" si="464"/>
        <v>108</v>
      </c>
      <c r="I404" s="10">
        <f t="shared" si="465"/>
        <v>104</v>
      </c>
      <c r="J404" s="10">
        <f t="shared" si="466"/>
        <v>109</v>
      </c>
      <c r="K404" s="16">
        <f t="shared" si="467"/>
        <v>67</v>
      </c>
      <c r="L404" s="10">
        <f t="shared" si="468"/>
        <v>70</v>
      </c>
      <c r="M404" s="10">
        <f t="shared" si="469"/>
        <v>38</v>
      </c>
      <c r="N404" s="10">
        <f t="shared" si="470"/>
        <v>496</v>
      </c>
      <c r="O404" s="17" t="str">
        <f t="shared" si="471"/>
        <v>本科</v>
      </c>
      <c r="P404" s="18">
        <f>IF($D404="理科",IF(AND($N404&gt;=分数线!$C$2,$H404&gt;=分数线!$D$2),36,IF($H404&gt;=分数线!$D$2,18,0)),IF($D404="文科",IF(AND($N404&gt;=分数线!$C$3,$H404&gt;=分数线!$D$3),36,IF($H404&gt;=分数线!$D$3,18,0))))</f>
        <v>36</v>
      </c>
      <c r="Q404" s="18">
        <f>IF($D404="理科",IF(AND($N404&gt;=分数线!$C$2,I404&gt;=分数线!$E$2),36,IF(I404&gt;=分数线!$E$2,18,0)),IF($D404="文科",IF(AND($N404&gt;=分数线!$C$3,I404&gt;=分数线!$E$3),36,IF(I404&gt;=分数线!$E$3,18,0))))</f>
        <v>36</v>
      </c>
      <c r="R404" s="18">
        <f>IF($D404="理科",IF(AND($N404&gt;=分数线!$C$2,J404&gt;=分数线!$F$2),36,IF(J404&gt;=分数线!$F$2,18,0)),IF($D404="文科",IF(AND($N404&gt;=分数线!$C$3,J404&gt;=分数线!$F$3),36,IF(J404&gt;=分数线!$F$3,18,0))))</f>
        <v>36</v>
      </c>
      <c r="S404" s="18">
        <f>IF($D404="理科",IF(AND($N404&gt;=分数线!$C$2,K404&gt;=分数线!$G$2),36,IF(K404&gt;=分数线!$G$2,18,0)),IF($D404="文科",IF(AND($N404&gt;=分数线!$C$3,K404&gt;=分数线!$G$3),36,IF(K404&gt;=分数线!$G$3,18,0))))</f>
        <v>0</v>
      </c>
      <c r="T404" s="18">
        <f>IF($D404="理科",IF(AND($N404&gt;=分数线!$C$2,L404&gt;=分数线!$H$2),36,IF(L404&gt;=分数线!$H$2,18,0)),IF($D404="文科",IF(AND($N404&gt;=分数线!$C$3,L404&gt;=分数线!$H$3),36,IF(L404&gt;=分数线!$H$3,18,0))))</f>
        <v>36</v>
      </c>
      <c r="U404" s="18">
        <f>IF($D404="理科",IF(AND($N404&gt;=分数线!$C$2,M404&gt;=分数线!$I$2),36,IF(M404&gt;=分数线!$I$2,18,0)),IF($D404="文科",IF(AND($N404&gt;=分数线!$C$3,M404&gt;=分数线!$I$3),36,IF(M404&gt;=分数线!$I$3,18,0))))</f>
        <v>0</v>
      </c>
      <c r="V404" s="18">
        <f t="shared" si="472"/>
        <v>2</v>
      </c>
      <c r="W404" s="18" t="str">
        <f t="shared" si="473"/>
        <v>阙丽萍</v>
      </c>
      <c r="X404" s="26">
        <f t="shared" si="514"/>
        <v>3.6</v>
      </c>
      <c r="Y404" s="18" t="str">
        <f t="shared" si="474"/>
        <v>李乔军</v>
      </c>
      <c r="Z404" s="26">
        <f t="shared" si="515"/>
        <v>3.6</v>
      </c>
      <c r="AA404" s="18" t="str">
        <f t="shared" si="475"/>
        <v>赵顺诚</v>
      </c>
      <c r="AB404" s="26">
        <f t="shared" si="532"/>
        <v>3.6</v>
      </c>
      <c r="AC404" s="18" t="str">
        <f t="shared" si="476"/>
        <v>卢银楷</v>
      </c>
      <c r="AD404" s="26">
        <f t="shared" si="533"/>
        <v>0</v>
      </c>
      <c r="AE404" s="18" t="str">
        <f t="shared" si="477"/>
        <v>赵香才</v>
      </c>
      <c r="AF404" s="26">
        <f t="shared" si="534"/>
        <v>3.6</v>
      </c>
      <c r="AG404" s="18" t="str">
        <f t="shared" si="478"/>
        <v>骆泽群</v>
      </c>
      <c r="AH404" s="26">
        <f t="shared" si="535"/>
        <v>0</v>
      </c>
      <c r="AI404" s="18" t="str">
        <f t="shared" si="479"/>
        <v>2</v>
      </c>
      <c r="AJ404" s="18" t="str">
        <f t="shared" si="480"/>
        <v>阙丽萍</v>
      </c>
      <c r="AK404" s="26">
        <f t="shared" si="516"/>
        <v>3.6</v>
      </c>
      <c r="AL404" s="18" t="str">
        <f t="shared" si="481"/>
        <v>李乔军</v>
      </c>
      <c r="AM404" s="26">
        <f t="shared" si="517"/>
        <v>3.6</v>
      </c>
      <c r="AN404" s="18" t="str">
        <f t="shared" si="482"/>
        <v>赵顺诚</v>
      </c>
      <c r="AO404" s="26">
        <f t="shared" si="536"/>
        <v>3.6</v>
      </c>
      <c r="AP404" s="18" t="str">
        <f t="shared" si="483"/>
        <v>卢银楷</v>
      </c>
      <c r="AQ404" s="26">
        <f t="shared" si="537"/>
        <v>0</v>
      </c>
      <c r="AR404" s="18" t="str">
        <f t="shared" si="484"/>
        <v>赵香才</v>
      </c>
      <c r="AS404" s="26">
        <f t="shared" si="538"/>
        <v>3.6</v>
      </c>
      <c r="AT404" s="18" t="str">
        <f t="shared" si="485"/>
        <v>杜基次尔</v>
      </c>
      <c r="AU404" s="26">
        <f t="shared" si="539"/>
        <v>0</v>
      </c>
      <c r="AV404" s="18" t="str">
        <f t="shared" si="486"/>
        <v>2</v>
      </c>
      <c r="AW404" s="18" t="str">
        <f t="shared" si="487"/>
        <v>阙丽萍</v>
      </c>
      <c r="AX404" s="26">
        <f t="shared" si="518"/>
        <v>5.3999999999999995</v>
      </c>
      <c r="AY404" s="18" t="str">
        <f t="shared" si="488"/>
        <v>李希</v>
      </c>
      <c r="AZ404" s="26">
        <f t="shared" si="548"/>
        <v>5.3999999999999995</v>
      </c>
      <c r="BA404" s="18" t="str">
        <f t="shared" si="489"/>
        <v>赵顺诚</v>
      </c>
      <c r="BB404" s="26">
        <f t="shared" si="540"/>
        <v>5.4</v>
      </c>
      <c r="BC404" s="18" t="str">
        <f t="shared" si="490"/>
        <v>马巫各</v>
      </c>
      <c r="BD404" s="26">
        <f t="shared" si="541"/>
        <v>0</v>
      </c>
      <c r="BE404" s="18" t="str">
        <f t="shared" si="491"/>
        <v>赵香才</v>
      </c>
      <c r="BF404" s="26">
        <f t="shared" si="542"/>
        <v>5.4</v>
      </c>
      <c r="BG404" s="18" t="str">
        <f t="shared" si="492"/>
        <v>杜基次尔</v>
      </c>
      <c r="BH404" s="26">
        <f t="shared" si="543"/>
        <v>0</v>
      </c>
      <c r="BI404" s="18">
        <f t="shared" si="493"/>
        <v>2</v>
      </c>
      <c r="BJ404" s="18" t="str">
        <f t="shared" si="494"/>
        <v>阙丽萍</v>
      </c>
      <c r="BK404" s="26">
        <f t="shared" si="519"/>
        <v>5.3999999999999995</v>
      </c>
      <c r="BL404" s="18" t="str">
        <f t="shared" si="495"/>
        <v>李希</v>
      </c>
      <c r="BM404" s="26">
        <f t="shared" si="549"/>
        <v>5.3999999999999995</v>
      </c>
      <c r="BN404" s="18" t="str">
        <f t="shared" si="496"/>
        <v>赵顺诚</v>
      </c>
      <c r="BO404" s="26">
        <f t="shared" si="544"/>
        <v>5.4</v>
      </c>
      <c r="BP404" s="18" t="str">
        <f t="shared" si="497"/>
        <v>马巫各</v>
      </c>
      <c r="BQ404" s="26">
        <f t="shared" si="545"/>
        <v>0</v>
      </c>
      <c r="BR404" s="18" t="str">
        <f t="shared" si="498"/>
        <v>赵香才</v>
      </c>
      <c r="BS404" s="26">
        <f t="shared" si="546"/>
        <v>5.4</v>
      </c>
      <c r="BT404" s="18" t="str">
        <f t="shared" si="499"/>
        <v>杜基次尔</v>
      </c>
      <c r="BU404" s="26">
        <f t="shared" si="547"/>
        <v>0</v>
      </c>
      <c r="BV404" s="18">
        <f t="shared" si="500"/>
        <v>2</v>
      </c>
      <c r="BW404" s="18" t="str">
        <f t="shared" si="501"/>
        <v>阙丽萍</v>
      </c>
      <c r="BX404" s="26">
        <f t="shared" si="520"/>
        <v>9</v>
      </c>
      <c r="BY404" s="18" t="str">
        <f t="shared" si="502"/>
        <v>李希</v>
      </c>
      <c r="BZ404" s="26">
        <f t="shared" si="521"/>
        <v>9</v>
      </c>
      <c r="CA404" s="18" t="str">
        <f t="shared" si="503"/>
        <v>赵顺诚</v>
      </c>
      <c r="CB404" s="26">
        <f t="shared" si="522"/>
        <v>9</v>
      </c>
      <c r="CC404" s="18" t="str">
        <f t="shared" si="504"/>
        <v>吴文艺</v>
      </c>
      <c r="CD404" s="26">
        <f t="shared" si="523"/>
        <v>0</v>
      </c>
      <c r="CE404" s="18" t="str">
        <f t="shared" si="505"/>
        <v>赵香才</v>
      </c>
      <c r="CF404" s="26">
        <f t="shared" si="524"/>
        <v>9</v>
      </c>
      <c r="CG404" s="18" t="str">
        <f t="shared" si="506"/>
        <v>杜基次尔</v>
      </c>
      <c r="CH404" s="26">
        <f t="shared" si="525"/>
        <v>0</v>
      </c>
      <c r="CI404" s="18">
        <f t="shared" si="507"/>
        <v>2</v>
      </c>
      <c r="CJ404" s="18" t="str">
        <f t="shared" si="508"/>
        <v>阙丽萍</v>
      </c>
      <c r="CK404" s="26">
        <f t="shared" si="526"/>
        <v>9</v>
      </c>
      <c r="CL404" s="18" t="str">
        <f t="shared" si="509"/>
        <v>李希</v>
      </c>
      <c r="CM404" s="26">
        <f t="shared" si="527"/>
        <v>9</v>
      </c>
      <c r="CN404" s="18" t="str">
        <f t="shared" si="510"/>
        <v>赵顺诚</v>
      </c>
      <c r="CO404" s="26">
        <f t="shared" si="528"/>
        <v>9</v>
      </c>
      <c r="CP404" s="18" t="str">
        <f t="shared" si="511"/>
        <v>吴文艺/康宇峰</v>
      </c>
      <c r="CQ404" s="26">
        <f t="shared" si="529"/>
        <v>0</v>
      </c>
      <c r="CR404" s="18" t="str">
        <f t="shared" si="512"/>
        <v>赵香才</v>
      </c>
      <c r="CS404" s="26">
        <f t="shared" si="530"/>
        <v>9</v>
      </c>
      <c r="CT404" s="18" t="str">
        <f t="shared" si="513"/>
        <v>杜基次尔</v>
      </c>
      <c r="CU404" s="26">
        <f t="shared" si="531"/>
        <v>0</v>
      </c>
    </row>
    <row r="405" spans="1:99" s="2" customFormat="1" ht="15.75">
      <c r="A405" s="42" t="s">
        <v>1108</v>
      </c>
      <c r="B405" s="40" t="s">
        <v>578</v>
      </c>
      <c r="C405" s="59" t="s">
        <v>44</v>
      </c>
      <c r="D405" s="9" t="s">
        <v>9</v>
      </c>
      <c r="E405" s="8" t="str">
        <f t="shared" si="461"/>
        <v/>
      </c>
      <c r="F405" s="9">
        <f t="shared" si="462"/>
        <v>0.2</v>
      </c>
      <c r="G405" s="10" t="str">
        <f t="shared" si="463"/>
        <v/>
      </c>
      <c r="H405" s="10">
        <f t="shared" si="464"/>
        <v>112</v>
      </c>
      <c r="I405" s="10">
        <f t="shared" si="465"/>
        <v>95</v>
      </c>
      <c r="J405" s="10">
        <f t="shared" si="466"/>
        <v>83</v>
      </c>
      <c r="K405" s="16">
        <f t="shared" si="467"/>
        <v>68.5</v>
      </c>
      <c r="L405" s="10">
        <f t="shared" si="468"/>
        <v>73</v>
      </c>
      <c r="M405" s="10">
        <f t="shared" si="469"/>
        <v>60</v>
      </c>
      <c r="N405" s="10">
        <f t="shared" si="470"/>
        <v>492</v>
      </c>
      <c r="O405" s="17" t="str">
        <f t="shared" si="471"/>
        <v>本科</v>
      </c>
      <c r="P405" s="18">
        <f>IF($D405="理科",IF(AND($N405&gt;=分数线!$C$2,$H405&gt;=分数线!$D$2),36,IF($H405&gt;=分数线!$D$2,18,0)),IF($D405="文科",IF(AND($N405&gt;=分数线!$C$3,$H405&gt;=分数线!$D$3),36,IF($H405&gt;=分数线!$D$3,18,0))))</f>
        <v>36</v>
      </c>
      <c r="Q405" s="18">
        <f>IF($D405="理科",IF(AND($N405&gt;=分数线!$C$2,I405&gt;=分数线!$E$2),36,IF(I405&gt;=分数线!$E$2,18,0)),IF($D405="文科",IF(AND($N405&gt;=分数线!$C$3,I405&gt;=分数线!$E$3),36,IF(I405&gt;=分数线!$E$3,18,0))))</f>
        <v>36</v>
      </c>
      <c r="R405" s="18">
        <f>IF($D405="理科",IF(AND($N405&gt;=分数线!$C$2,J405&gt;=分数线!$F$2),36,IF(J405&gt;=分数线!$F$2,18,0)),IF($D405="文科",IF(AND($N405&gt;=分数线!$C$3,J405&gt;=分数线!$F$3),36,IF(J405&gt;=分数线!$F$3,18,0))))</f>
        <v>0</v>
      </c>
      <c r="S405" s="18">
        <f>IF($D405="理科",IF(AND($N405&gt;=分数线!$C$2,K405&gt;=分数线!$G$2),36,IF(K405&gt;=分数线!$G$2,18,0)),IF($D405="文科",IF(AND($N405&gt;=分数线!$C$3,K405&gt;=分数线!$G$3),36,IF(K405&gt;=分数线!$G$3,18,0))))</f>
        <v>36</v>
      </c>
      <c r="T405" s="18">
        <f>IF($D405="理科",IF(AND($N405&gt;=分数线!$C$2,L405&gt;=分数线!$H$2),36,IF(L405&gt;=分数线!$H$2,18,0)),IF($D405="文科",IF(AND($N405&gt;=分数线!$C$3,L405&gt;=分数线!$H$3),36,IF(L405&gt;=分数线!$H$3,18,0))))</f>
        <v>36</v>
      </c>
      <c r="U405" s="18">
        <f>IF($D405="理科",IF(AND($N405&gt;=分数线!$C$2,M405&gt;=分数线!$I$2),36,IF(M405&gt;=分数线!$I$2,18,0)),IF($D405="文科",IF(AND($N405&gt;=分数线!$C$3,M405&gt;=分数线!$I$3),36,IF(M405&gt;=分数线!$I$3,18,0))))</f>
        <v>36</v>
      </c>
      <c r="V405" s="18">
        <f t="shared" si="472"/>
        <v>1</v>
      </c>
      <c r="W405" s="18" t="str">
        <f t="shared" si="473"/>
        <v>叶屏</v>
      </c>
      <c r="X405" s="26">
        <f t="shared" si="514"/>
        <v>3.6</v>
      </c>
      <c r="Y405" s="18" t="str">
        <f t="shared" si="474"/>
        <v>余玉红</v>
      </c>
      <c r="Z405" s="26">
        <f t="shared" si="515"/>
        <v>3.6</v>
      </c>
      <c r="AA405" s="18" t="str">
        <f t="shared" si="475"/>
        <v>胡昌燕</v>
      </c>
      <c r="AB405" s="26">
        <f t="shared" si="532"/>
        <v>0</v>
      </c>
      <c r="AC405" s="18" t="str">
        <f t="shared" si="476"/>
        <v>杨吉华</v>
      </c>
      <c r="AD405" s="26">
        <f t="shared" si="533"/>
        <v>3.6</v>
      </c>
      <c r="AE405" s="18" t="str">
        <f t="shared" si="477"/>
        <v>胡慧芳</v>
      </c>
      <c r="AF405" s="26">
        <f t="shared" si="534"/>
        <v>3.6</v>
      </c>
      <c r="AG405" s="18" t="str">
        <f t="shared" si="478"/>
        <v>金贵</v>
      </c>
      <c r="AH405" s="26">
        <f t="shared" si="535"/>
        <v>3.6</v>
      </c>
      <c r="AI405" s="18" t="str">
        <f t="shared" si="479"/>
        <v>1</v>
      </c>
      <c r="AJ405" s="18" t="str">
        <f t="shared" si="480"/>
        <v>叶屏</v>
      </c>
      <c r="AK405" s="26">
        <f t="shared" si="516"/>
        <v>3.6</v>
      </c>
      <c r="AL405" s="18" t="str">
        <f t="shared" si="481"/>
        <v>余玉红</v>
      </c>
      <c r="AM405" s="26">
        <f t="shared" si="517"/>
        <v>3.6</v>
      </c>
      <c r="AN405" s="18" t="str">
        <f t="shared" si="482"/>
        <v>胡昌燕</v>
      </c>
      <c r="AO405" s="26">
        <f t="shared" si="536"/>
        <v>0</v>
      </c>
      <c r="AP405" s="18" t="str">
        <f t="shared" si="483"/>
        <v>杨吉华</v>
      </c>
      <c r="AQ405" s="26">
        <f t="shared" si="537"/>
        <v>3.6</v>
      </c>
      <c r="AR405" s="18" t="str">
        <f t="shared" si="484"/>
        <v>胡慧芳</v>
      </c>
      <c r="AS405" s="26">
        <f t="shared" si="538"/>
        <v>3.6</v>
      </c>
      <c r="AT405" s="18" t="str">
        <f t="shared" si="485"/>
        <v>金贵</v>
      </c>
      <c r="AU405" s="26">
        <f t="shared" si="539"/>
        <v>3.6</v>
      </c>
      <c r="AV405" s="18" t="str">
        <f t="shared" si="486"/>
        <v>1</v>
      </c>
      <c r="AW405" s="18" t="str">
        <f t="shared" si="487"/>
        <v>叶屏</v>
      </c>
      <c r="AX405" s="26">
        <f t="shared" si="518"/>
        <v>5.3999999999999995</v>
      </c>
      <c r="AY405" s="18" t="str">
        <f t="shared" si="488"/>
        <v>余玉红</v>
      </c>
      <c r="AZ405" s="26">
        <f t="shared" si="548"/>
        <v>5.3999999999999995</v>
      </c>
      <c r="BA405" s="18" t="str">
        <f t="shared" si="489"/>
        <v>胡昌燕</v>
      </c>
      <c r="BB405" s="26">
        <f t="shared" si="540"/>
        <v>0</v>
      </c>
      <c r="BC405" s="18" t="str">
        <f t="shared" si="490"/>
        <v>卢银楷</v>
      </c>
      <c r="BD405" s="26">
        <f t="shared" si="541"/>
        <v>5.4</v>
      </c>
      <c r="BE405" s="18" t="str">
        <f t="shared" si="491"/>
        <v>胡慧芳</v>
      </c>
      <c r="BF405" s="26">
        <f t="shared" si="542"/>
        <v>5.4</v>
      </c>
      <c r="BG405" s="18" t="str">
        <f t="shared" si="492"/>
        <v>金贵</v>
      </c>
      <c r="BH405" s="26">
        <f t="shared" si="543"/>
        <v>5.4</v>
      </c>
      <c r="BI405" s="18">
        <f t="shared" si="493"/>
        <v>1</v>
      </c>
      <c r="BJ405" s="18" t="str">
        <f t="shared" si="494"/>
        <v>叶屏</v>
      </c>
      <c r="BK405" s="26">
        <f t="shared" si="519"/>
        <v>5.3999999999999995</v>
      </c>
      <c r="BL405" s="18" t="str">
        <f t="shared" si="495"/>
        <v>余玉红</v>
      </c>
      <c r="BM405" s="26">
        <f t="shared" si="549"/>
        <v>5.3999999999999995</v>
      </c>
      <c r="BN405" s="18" t="str">
        <f t="shared" si="496"/>
        <v>胡昌燕</v>
      </c>
      <c r="BO405" s="26">
        <f t="shared" si="544"/>
        <v>0</v>
      </c>
      <c r="BP405" s="18" t="str">
        <f t="shared" si="497"/>
        <v>卢银楷</v>
      </c>
      <c r="BQ405" s="26">
        <f t="shared" si="545"/>
        <v>5.4</v>
      </c>
      <c r="BR405" s="18" t="str">
        <f t="shared" si="498"/>
        <v>胡慧芳</v>
      </c>
      <c r="BS405" s="26">
        <f t="shared" si="546"/>
        <v>5.4</v>
      </c>
      <c r="BT405" s="18" t="str">
        <f t="shared" si="499"/>
        <v>金贵</v>
      </c>
      <c r="BU405" s="26">
        <f t="shared" si="547"/>
        <v>5.4</v>
      </c>
      <c r="BV405" s="18">
        <f t="shared" si="500"/>
        <v>1</v>
      </c>
      <c r="BW405" s="18" t="str">
        <f t="shared" si="501"/>
        <v>叶屏</v>
      </c>
      <c r="BX405" s="26">
        <f t="shared" si="520"/>
        <v>9</v>
      </c>
      <c r="BY405" s="18" t="str">
        <f t="shared" si="502"/>
        <v>余玉红</v>
      </c>
      <c r="BZ405" s="26">
        <f t="shared" si="521"/>
        <v>9</v>
      </c>
      <c r="CA405" s="18" t="str">
        <f t="shared" si="503"/>
        <v>胡昌燕</v>
      </c>
      <c r="CB405" s="26">
        <f t="shared" si="522"/>
        <v>0</v>
      </c>
      <c r="CC405" s="18" t="str">
        <f t="shared" si="504"/>
        <v>卢银楷</v>
      </c>
      <c r="CD405" s="26">
        <f t="shared" si="523"/>
        <v>9</v>
      </c>
      <c r="CE405" s="18" t="str">
        <f t="shared" si="505"/>
        <v>胡慧芳</v>
      </c>
      <c r="CF405" s="26">
        <f t="shared" si="524"/>
        <v>9</v>
      </c>
      <c r="CG405" s="18" t="str">
        <f t="shared" si="506"/>
        <v>金贵</v>
      </c>
      <c r="CH405" s="26">
        <f t="shared" si="525"/>
        <v>9</v>
      </c>
      <c r="CI405" s="18">
        <f t="shared" si="507"/>
        <v>1</v>
      </c>
      <c r="CJ405" s="18" t="str">
        <f t="shared" si="508"/>
        <v>叶屏</v>
      </c>
      <c r="CK405" s="26">
        <f t="shared" si="526"/>
        <v>9</v>
      </c>
      <c r="CL405" s="18" t="str">
        <f t="shared" si="509"/>
        <v>余玉红</v>
      </c>
      <c r="CM405" s="26">
        <f t="shared" si="527"/>
        <v>9</v>
      </c>
      <c r="CN405" s="18" t="str">
        <f t="shared" si="510"/>
        <v>胡昌燕</v>
      </c>
      <c r="CO405" s="26">
        <f t="shared" si="528"/>
        <v>0</v>
      </c>
      <c r="CP405" s="18" t="str">
        <f t="shared" si="511"/>
        <v>卢银楷</v>
      </c>
      <c r="CQ405" s="26">
        <f t="shared" si="529"/>
        <v>9</v>
      </c>
      <c r="CR405" s="18" t="str">
        <f t="shared" si="512"/>
        <v>胡慧芳</v>
      </c>
      <c r="CS405" s="26">
        <f t="shared" si="530"/>
        <v>9</v>
      </c>
      <c r="CT405" s="18" t="str">
        <f t="shared" si="513"/>
        <v>金贵</v>
      </c>
      <c r="CU405" s="26">
        <f t="shared" si="531"/>
        <v>9</v>
      </c>
    </row>
    <row r="406" spans="1:99" s="2" customFormat="1" ht="15.75">
      <c r="A406" s="42" t="s">
        <v>1109</v>
      </c>
      <c r="B406" s="40" t="s">
        <v>579</v>
      </c>
      <c r="C406" s="59" t="s">
        <v>44</v>
      </c>
      <c r="D406" s="9" t="s">
        <v>9</v>
      </c>
      <c r="E406" s="8" t="str">
        <f t="shared" si="461"/>
        <v/>
      </c>
      <c r="F406" s="9">
        <f t="shared" si="462"/>
        <v>0.2</v>
      </c>
      <c r="G406" s="10" t="str">
        <f t="shared" si="463"/>
        <v/>
      </c>
      <c r="H406" s="10">
        <f t="shared" si="464"/>
        <v>105</v>
      </c>
      <c r="I406" s="10">
        <f t="shared" si="465"/>
        <v>84</v>
      </c>
      <c r="J406" s="10">
        <f t="shared" si="466"/>
        <v>107</v>
      </c>
      <c r="K406" s="16">
        <f t="shared" si="467"/>
        <v>61.5</v>
      </c>
      <c r="L406" s="10">
        <f t="shared" si="468"/>
        <v>71.5</v>
      </c>
      <c r="M406" s="10">
        <f t="shared" si="469"/>
        <v>53</v>
      </c>
      <c r="N406" s="10">
        <f t="shared" si="470"/>
        <v>482</v>
      </c>
      <c r="O406" s="17" t="str">
        <f t="shared" si="471"/>
        <v>本科</v>
      </c>
      <c r="P406" s="18">
        <f>IF($D406="理科",IF(AND($N406&gt;=分数线!$C$2,$H406&gt;=分数线!$D$2),36,IF($H406&gt;=分数线!$D$2,18,0)),IF($D406="文科",IF(AND($N406&gt;=分数线!$C$3,$H406&gt;=分数线!$D$3),36,IF($H406&gt;=分数线!$D$3,18,0))))</f>
        <v>0</v>
      </c>
      <c r="Q406" s="18">
        <f>IF($D406="理科",IF(AND($N406&gt;=分数线!$C$2,I406&gt;=分数线!$E$2),36,IF(I406&gt;=分数线!$E$2,18,0)),IF($D406="文科",IF(AND($N406&gt;=分数线!$C$3,I406&gt;=分数线!$E$3),36,IF(I406&gt;=分数线!$E$3,18,0))))</f>
        <v>0</v>
      </c>
      <c r="R406" s="18">
        <f>IF($D406="理科",IF(AND($N406&gt;=分数线!$C$2,J406&gt;=分数线!$F$2),36,IF(J406&gt;=分数线!$F$2,18,0)),IF($D406="文科",IF(AND($N406&gt;=分数线!$C$3,J406&gt;=分数线!$F$3),36,IF(J406&gt;=分数线!$F$3,18,0))))</f>
        <v>36</v>
      </c>
      <c r="S406" s="18">
        <f>IF($D406="理科",IF(AND($N406&gt;=分数线!$C$2,K406&gt;=分数线!$G$2),36,IF(K406&gt;=分数线!$G$2,18,0)),IF($D406="文科",IF(AND($N406&gt;=分数线!$C$3,K406&gt;=分数线!$G$3),36,IF(K406&gt;=分数线!$G$3,18,0))))</f>
        <v>0</v>
      </c>
      <c r="T406" s="18">
        <f>IF($D406="理科",IF(AND($N406&gt;=分数线!$C$2,L406&gt;=分数线!$H$2),36,IF(L406&gt;=分数线!$H$2,18,0)),IF($D406="文科",IF(AND($N406&gt;=分数线!$C$3,L406&gt;=分数线!$H$3),36,IF(L406&gt;=分数线!$H$3,18,0))))</f>
        <v>36</v>
      </c>
      <c r="U406" s="18">
        <f>IF($D406="理科",IF(AND($N406&gt;=分数线!$C$2,M406&gt;=分数线!$I$2),36,IF(M406&gt;=分数线!$I$2,18,0)),IF($D406="文科",IF(AND($N406&gt;=分数线!$C$3,M406&gt;=分数线!$I$3),36,IF(M406&gt;=分数线!$I$3,18,0))))</f>
        <v>0</v>
      </c>
      <c r="V406" s="18">
        <f t="shared" si="472"/>
        <v>1</v>
      </c>
      <c r="W406" s="18" t="str">
        <f t="shared" si="473"/>
        <v>叶屏</v>
      </c>
      <c r="X406" s="26">
        <f t="shared" si="514"/>
        <v>0</v>
      </c>
      <c r="Y406" s="18" t="str">
        <f t="shared" si="474"/>
        <v>余玉红</v>
      </c>
      <c r="Z406" s="26">
        <f t="shared" si="515"/>
        <v>0</v>
      </c>
      <c r="AA406" s="18" t="str">
        <f t="shared" si="475"/>
        <v>胡昌燕</v>
      </c>
      <c r="AB406" s="26">
        <f t="shared" si="532"/>
        <v>3.6</v>
      </c>
      <c r="AC406" s="18" t="str">
        <f t="shared" si="476"/>
        <v>杨吉华</v>
      </c>
      <c r="AD406" s="26">
        <f t="shared" si="533"/>
        <v>0</v>
      </c>
      <c r="AE406" s="18" t="str">
        <f t="shared" si="477"/>
        <v>胡慧芳</v>
      </c>
      <c r="AF406" s="26">
        <f t="shared" si="534"/>
        <v>3.6</v>
      </c>
      <c r="AG406" s="18" t="str">
        <f t="shared" si="478"/>
        <v>金贵</v>
      </c>
      <c r="AH406" s="26">
        <f t="shared" si="535"/>
        <v>0</v>
      </c>
      <c r="AI406" s="18" t="str">
        <f t="shared" si="479"/>
        <v>1</v>
      </c>
      <c r="AJ406" s="18" t="str">
        <f t="shared" si="480"/>
        <v>叶屏</v>
      </c>
      <c r="AK406" s="26">
        <f t="shared" si="516"/>
        <v>0</v>
      </c>
      <c r="AL406" s="18" t="str">
        <f t="shared" si="481"/>
        <v>余玉红</v>
      </c>
      <c r="AM406" s="26">
        <f t="shared" si="517"/>
        <v>0</v>
      </c>
      <c r="AN406" s="18" t="str">
        <f t="shared" si="482"/>
        <v>胡昌燕</v>
      </c>
      <c r="AO406" s="26">
        <f t="shared" si="536"/>
        <v>3.6</v>
      </c>
      <c r="AP406" s="18" t="str">
        <f t="shared" si="483"/>
        <v>杨吉华</v>
      </c>
      <c r="AQ406" s="26">
        <f t="shared" si="537"/>
        <v>0</v>
      </c>
      <c r="AR406" s="18" t="str">
        <f t="shared" si="484"/>
        <v>胡慧芳</v>
      </c>
      <c r="AS406" s="26">
        <f t="shared" si="538"/>
        <v>3.6</v>
      </c>
      <c r="AT406" s="18" t="str">
        <f t="shared" si="485"/>
        <v>金贵</v>
      </c>
      <c r="AU406" s="26">
        <f t="shared" si="539"/>
        <v>0</v>
      </c>
      <c r="AV406" s="18" t="str">
        <f t="shared" si="486"/>
        <v>1</v>
      </c>
      <c r="AW406" s="18" t="str">
        <f t="shared" si="487"/>
        <v>叶屏</v>
      </c>
      <c r="AX406" s="26">
        <f t="shared" si="518"/>
        <v>0</v>
      </c>
      <c r="AY406" s="18" t="str">
        <f t="shared" si="488"/>
        <v>余玉红</v>
      </c>
      <c r="AZ406" s="26">
        <f t="shared" si="548"/>
        <v>0</v>
      </c>
      <c r="BA406" s="18" t="str">
        <f t="shared" si="489"/>
        <v>胡昌燕</v>
      </c>
      <c r="BB406" s="26">
        <f t="shared" si="540"/>
        <v>5.4</v>
      </c>
      <c r="BC406" s="18" t="str">
        <f t="shared" si="490"/>
        <v>卢银楷</v>
      </c>
      <c r="BD406" s="26">
        <f t="shared" si="541"/>
        <v>0</v>
      </c>
      <c r="BE406" s="18" t="str">
        <f t="shared" si="491"/>
        <v>胡慧芳</v>
      </c>
      <c r="BF406" s="26">
        <f t="shared" si="542"/>
        <v>5.4</v>
      </c>
      <c r="BG406" s="18" t="str">
        <f t="shared" si="492"/>
        <v>金贵</v>
      </c>
      <c r="BH406" s="26">
        <f t="shared" si="543"/>
        <v>0</v>
      </c>
      <c r="BI406" s="18">
        <f t="shared" si="493"/>
        <v>1</v>
      </c>
      <c r="BJ406" s="18" t="str">
        <f t="shared" si="494"/>
        <v>叶屏</v>
      </c>
      <c r="BK406" s="26">
        <f t="shared" si="519"/>
        <v>0</v>
      </c>
      <c r="BL406" s="18" t="str">
        <f t="shared" si="495"/>
        <v>余玉红</v>
      </c>
      <c r="BM406" s="26">
        <f t="shared" si="549"/>
        <v>0</v>
      </c>
      <c r="BN406" s="18" t="str">
        <f t="shared" si="496"/>
        <v>胡昌燕</v>
      </c>
      <c r="BO406" s="26">
        <f t="shared" si="544"/>
        <v>5.4</v>
      </c>
      <c r="BP406" s="18" t="str">
        <f t="shared" si="497"/>
        <v>卢银楷</v>
      </c>
      <c r="BQ406" s="26">
        <f t="shared" si="545"/>
        <v>0</v>
      </c>
      <c r="BR406" s="18" t="str">
        <f t="shared" si="498"/>
        <v>胡慧芳</v>
      </c>
      <c r="BS406" s="26">
        <f t="shared" si="546"/>
        <v>5.4</v>
      </c>
      <c r="BT406" s="18" t="str">
        <f t="shared" si="499"/>
        <v>金贵</v>
      </c>
      <c r="BU406" s="26">
        <f t="shared" si="547"/>
        <v>0</v>
      </c>
      <c r="BV406" s="18">
        <f t="shared" si="500"/>
        <v>1</v>
      </c>
      <c r="BW406" s="18" t="str">
        <f t="shared" si="501"/>
        <v>叶屏</v>
      </c>
      <c r="BX406" s="26">
        <f t="shared" si="520"/>
        <v>0</v>
      </c>
      <c r="BY406" s="18" t="str">
        <f t="shared" si="502"/>
        <v>余玉红</v>
      </c>
      <c r="BZ406" s="26">
        <f t="shared" si="521"/>
        <v>0</v>
      </c>
      <c r="CA406" s="18" t="str">
        <f t="shared" si="503"/>
        <v>胡昌燕</v>
      </c>
      <c r="CB406" s="26">
        <f t="shared" si="522"/>
        <v>9</v>
      </c>
      <c r="CC406" s="18" t="str">
        <f t="shared" si="504"/>
        <v>卢银楷</v>
      </c>
      <c r="CD406" s="26">
        <f t="shared" si="523"/>
        <v>0</v>
      </c>
      <c r="CE406" s="18" t="str">
        <f t="shared" si="505"/>
        <v>胡慧芳</v>
      </c>
      <c r="CF406" s="26">
        <f t="shared" si="524"/>
        <v>9</v>
      </c>
      <c r="CG406" s="18" t="str">
        <f t="shared" si="506"/>
        <v>金贵</v>
      </c>
      <c r="CH406" s="26">
        <f t="shared" si="525"/>
        <v>0</v>
      </c>
      <c r="CI406" s="18">
        <f t="shared" si="507"/>
        <v>1</v>
      </c>
      <c r="CJ406" s="18" t="str">
        <f t="shared" si="508"/>
        <v>叶屏</v>
      </c>
      <c r="CK406" s="26">
        <f t="shared" si="526"/>
        <v>0</v>
      </c>
      <c r="CL406" s="18" t="str">
        <f t="shared" si="509"/>
        <v>余玉红</v>
      </c>
      <c r="CM406" s="26">
        <f t="shared" si="527"/>
        <v>0</v>
      </c>
      <c r="CN406" s="18" t="str">
        <f t="shared" si="510"/>
        <v>胡昌燕</v>
      </c>
      <c r="CO406" s="26">
        <f t="shared" si="528"/>
        <v>9</v>
      </c>
      <c r="CP406" s="18" t="str">
        <f t="shared" si="511"/>
        <v>卢银楷</v>
      </c>
      <c r="CQ406" s="26">
        <f t="shared" si="529"/>
        <v>0</v>
      </c>
      <c r="CR406" s="18" t="str">
        <f t="shared" si="512"/>
        <v>胡慧芳</v>
      </c>
      <c r="CS406" s="26">
        <f t="shared" si="530"/>
        <v>9</v>
      </c>
      <c r="CT406" s="18" t="str">
        <f t="shared" si="513"/>
        <v>金贵</v>
      </c>
      <c r="CU406" s="26">
        <f t="shared" si="531"/>
        <v>0</v>
      </c>
    </row>
    <row r="407" spans="1:99" s="2" customFormat="1" ht="15.75">
      <c r="A407" s="42" t="s">
        <v>1110</v>
      </c>
      <c r="B407" s="40" t="s">
        <v>580</v>
      </c>
      <c r="C407" s="59" t="s">
        <v>44</v>
      </c>
      <c r="D407" s="9" t="s">
        <v>9</v>
      </c>
      <c r="E407" s="8" t="str">
        <f t="shared" si="461"/>
        <v/>
      </c>
      <c r="F407" s="9">
        <f t="shared" si="462"/>
        <v>0.2</v>
      </c>
      <c r="G407" s="10" t="str">
        <f t="shared" si="463"/>
        <v/>
      </c>
      <c r="H407" s="10">
        <f t="shared" si="464"/>
        <v>111</v>
      </c>
      <c r="I407" s="10">
        <f t="shared" si="465"/>
        <v>92</v>
      </c>
      <c r="J407" s="10">
        <f t="shared" si="466"/>
        <v>98</v>
      </c>
      <c r="K407" s="16">
        <f t="shared" si="467"/>
        <v>68.5</v>
      </c>
      <c r="L407" s="10">
        <f t="shared" si="468"/>
        <v>59.5</v>
      </c>
      <c r="M407" s="10">
        <f t="shared" si="469"/>
        <v>52</v>
      </c>
      <c r="N407" s="10">
        <f t="shared" si="470"/>
        <v>481</v>
      </c>
      <c r="O407" s="17" t="str">
        <f t="shared" si="471"/>
        <v>本科</v>
      </c>
      <c r="P407" s="18">
        <f>IF($D407="理科",IF(AND($N407&gt;=分数线!$C$2,$H407&gt;=分数线!$D$2),36,IF($H407&gt;=分数线!$D$2,18,0)),IF($D407="文科",IF(AND($N407&gt;=分数线!$C$3,$H407&gt;=分数线!$D$3),36,IF($H407&gt;=分数线!$D$3,18,0))))</f>
        <v>36</v>
      </c>
      <c r="Q407" s="18">
        <f>IF($D407="理科",IF(AND($N407&gt;=分数线!$C$2,I407&gt;=分数线!$E$2),36,IF(I407&gt;=分数线!$E$2,18,0)),IF($D407="文科",IF(AND($N407&gt;=分数线!$C$3,I407&gt;=分数线!$E$3),36,IF(I407&gt;=分数线!$E$3,18,0))))</f>
        <v>36</v>
      </c>
      <c r="R407" s="18">
        <f>IF($D407="理科",IF(AND($N407&gt;=分数线!$C$2,J407&gt;=分数线!$F$2),36,IF(J407&gt;=分数线!$F$2,18,0)),IF($D407="文科",IF(AND($N407&gt;=分数线!$C$3,J407&gt;=分数线!$F$3),36,IF(J407&gt;=分数线!$F$3,18,0))))</f>
        <v>36</v>
      </c>
      <c r="S407" s="18">
        <f>IF($D407="理科",IF(AND($N407&gt;=分数线!$C$2,K407&gt;=分数线!$G$2),36,IF(K407&gt;=分数线!$G$2,18,0)),IF($D407="文科",IF(AND($N407&gt;=分数线!$C$3,K407&gt;=分数线!$G$3),36,IF(K407&gt;=分数线!$G$3,18,0))))</f>
        <v>36</v>
      </c>
      <c r="T407" s="18">
        <f>IF($D407="理科",IF(AND($N407&gt;=分数线!$C$2,L407&gt;=分数线!$H$2),36,IF(L407&gt;=分数线!$H$2,18,0)),IF($D407="文科",IF(AND($N407&gt;=分数线!$C$3,L407&gt;=分数线!$H$3),36,IF(L407&gt;=分数线!$H$3,18,0))))</f>
        <v>0</v>
      </c>
      <c r="U407" s="18">
        <f>IF($D407="理科",IF(AND($N407&gt;=分数线!$C$2,M407&gt;=分数线!$I$2),36,IF(M407&gt;=分数线!$I$2,18,0)),IF($D407="文科",IF(AND($N407&gt;=分数线!$C$3,M407&gt;=分数线!$I$3),36,IF(M407&gt;=分数线!$I$3,18,0))))</f>
        <v>0</v>
      </c>
      <c r="V407" s="18">
        <f t="shared" si="472"/>
        <v>5</v>
      </c>
      <c r="W407" s="18" t="str">
        <f t="shared" si="473"/>
        <v>叶屏</v>
      </c>
      <c r="X407" s="26">
        <f t="shared" si="514"/>
        <v>3.6</v>
      </c>
      <c r="Y407" s="18" t="str">
        <f t="shared" si="474"/>
        <v>李希</v>
      </c>
      <c r="Z407" s="26">
        <f t="shared" si="515"/>
        <v>3.6</v>
      </c>
      <c r="AA407" s="18" t="str">
        <f t="shared" si="475"/>
        <v>达娃央初</v>
      </c>
      <c r="AB407" s="26">
        <f t="shared" si="532"/>
        <v>3.6</v>
      </c>
      <c r="AC407" s="18" t="str">
        <f t="shared" si="476"/>
        <v>马巫各</v>
      </c>
      <c r="AD407" s="26">
        <f t="shared" si="533"/>
        <v>3.6</v>
      </c>
      <c r="AE407" s="18" t="str">
        <f t="shared" si="477"/>
        <v>赵香才</v>
      </c>
      <c r="AF407" s="26">
        <f t="shared" si="534"/>
        <v>0</v>
      </c>
      <c r="AG407" s="18" t="str">
        <f t="shared" si="478"/>
        <v>金贵</v>
      </c>
      <c r="AH407" s="26">
        <f t="shared" si="535"/>
        <v>0</v>
      </c>
      <c r="AI407" s="18" t="str">
        <f t="shared" si="479"/>
        <v>5</v>
      </c>
      <c r="AJ407" s="18" t="str">
        <f t="shared" si="480"/>
        <v>叶屏</v>
      </c>
      <c r="AK407" s="26">
        <f t="shared" si="516"/>
        <v>3.6</v>
      </c>
      <c r="AL407" s="18" t="str">
        <f t="shared" si="481"/>
        <v>李希</v>
      </c>
      <c r="AM407" s="26">
        <f t="shared" si="517"/>
        <v>3.6</v>
      </c>
      <c r="AN407" s="18" t="str">
        <f t="shared" si="482"/>
        <v>达娃央初</v>
      </c>
      <c r="AO407" s="26">
        <f t="shared" si="536"/>
        <v>3.6</v>
      </c>
      <c r="AP407" s="18" t="str">
        <f t="shared" si="483"/>
        <v>马巫各</v>
      </c>
      <c r="AQ407" s="26">
        <f t="shared" si="537"/>
        <v>3.6</v>
      </c>
      <c r="AR407" s="18" t="str">
        <f t="shared" si="484"/>
        <v>赵香才</v>
      </c>
      <c r="AS407" s="26">
        <f t="shared" si="538"/>
        <v>0</v>
      </c>
      <c r="AT407" s="18" t="str">
        <f t="shared" si="485"/>
        <v>金贵</v>
      </c>
      <c r="AU407" s="26">
        <f t="shared" si="539"/>
        <v>0</v>
      </c>
      <c r="AV407" s="18" t="str">
        <f t="shared" si="486"/>
        <v>5</v>
      </c>
      <c r="AW407" s="18" t="str">
        <f t="shared" si="487"/>
        <v>叶屏</v>
      </c>
      <c r="AX407" s="26">
        <f t="shared" si="518"/>
        <v>5.3999999999999995</v>
      </c>
      <c r="AY407" s="18" t="str">
        <f t="shared" si="488"/>
        <v>罗锐</v>
      </c>
      <c r="AZ407" s="26">
        <f t="shared" si="548"/>
        <v>5.3999999999999995</v>
      </c>
      <c r="BA407" s="18" t="str">
        <f t="shared" si="489"/>
        <v>谢斌</v>
      </c>
      <c r="BB407" s="26">
        <f t="shared" si="540"/>
        <v>5.4</v>
      </c>
      <c r="BC407" s="18" t="str">
        <f t="shared" si="490"/>
        <v>马巫各</v>
      </c>
      <c r="BD407" s="26">
        <f t="shared" si="541"/>
        <v>5.4</v>
      </c>
      <c r="BE407" s="18" t="str">
        <f t="shared" si="491"/>
        <v>赵香才</v>
      </c>
      <c r="BF407" s="26">
        <f t="shared" si="542"/>
        <v>0</v>
      </c>
      <c r="BG407" s="18" t="str">
        <f t="shared" si="492"/>
        <v>金贵</v>
      </c>
      <c r="BH407" s="26">
        <f t="shared" si="543"/>
        <v>0</v>
      </c>
      <c r="BI407" s="18">
        <f t="shared" si="493"/>
        <v>5</v>
      </c>
      <c r="BJ407" s="18" t="str">
        <f t="shared" si="494"/>
        <v>叶屏</v>
      </c>
      <c r="BK407" s="26">
        <f t="shared" si="519"/>
        <v>5.3999999999999995</v>
      </c>
      <c r="BL407" s="18" t="str">
        <f t="shared" si="495"/>
        <v>罗锐</v>
      </c>
      <c r="BM407" s="26">
        <f t="shared" si="549"/>
        <v>5.3999999999999995</v>
      </c>
      <c r="BN407" s="18" t="str">
        <f t="shared" si="496"/>
        <v>杨小波</v>
      </c>
      <c r="BO407" s="26">
        <f t="shared" si="544"/>
        <v>5.4</v>
      </c>
      <c r="BP407" s="18" t="str">
        <f t="shared" si="497"/>
        <v>马巫各</v>
      </c>
      <c r="BQ407" s="26">
        <f t="shared" si="545"/>
        <v>5.4</v>
      </c>
      <c r="BR407" s="18" t="str">
        <f t="shared" si="498"/>
        <v>赵香才</v>
      </c>
      <c r="BS407" s="26">
        <f t="shared" si="546"/>
        <v>0</v>
      </c>
      <c r="BT407" s="18" t="str">
        <f t="shared" si="499"/>
        <v>金贵</v>
      </c>
      <c r="BU407" s="26">
        <f t="shared" si="547"/>
        <v>0</v>
      </c>
      <c r="BV407" s="18">
        <f t="shared" si="500"/>
        <v>5</v>
      </c>
      <c r="BW407" s="18" t="str">
        <f t="shared" si="501"/>
        <v>叶屏</v>
      </c>
      <c r="BX407" s="26">
        <f t="shared" si="520"/>
        <v>9</v>
      </c>
      <c r="BY407" s="18" t="str">
        <f t="shared" si="502"/>
        <v>王德兵</v>
      </c>
      <c r="BZ407" s="26">
        <f t="shared" si="521"/>
        <v>9</v>
      </c>
      <c r="CA407" s="18" t="str">
        <f t="shared" si="503"/>
        <v>兰卡布尺</v>
      </c>
      <c r="CB407" s="26">
        <f t="shared" si="522"/>
        <v>9</v>
      </c>
      <c r="CC407" s="18" t="str">
        <f t="shared" si="504"/>
        <v>吴文艺</v>
      </c>
      <c r="CD407" s="26">
        <f t="shared" si="523"/>
        <v>9</v>
      </c>
      <c r="CE407" s="18" t="str">
        <f t="shared" si="505"/>
        <v>赵香才</v>
      </c>
      <c r="CF407" s="26">
        <f t="shared" si="524"/>
        <v>0</v>
      </c>
      <c r="CG407" s="18" t="str">
        <f t="shared" si="506"/>
        <v>金贵</v>
      </c>
      <c r="CH407" s="26">
        <f t="shared" si="525"/>
        <v>0</v>
      </c>
      <c r="CI407" s="18">
        <f t="shared" si="507"/>
        <v>5</v>
      </c>
      <c r="CJ407" s="18" t="str">
        <f t="shared" si="508"/>
        <v>叶屏</v>
      </c>
      <c r="CK407" s="26">
        <f t="shared" si="526"/>
        <v>9</v>
      </c>
      <c r="CL407" s="18" t="str">
        <f t="shared" si="509"/>
        <v>王德兵</v>
      </c>
      <c r="CM407" s="26">
        <f t="shared" si="527"/>
        <v>9</v>
      </c>
      <c r="CN407" s="18" t="str">
        <f t="shared" si="510"/>
        <v>兰卡布尺</v>
      </c>
      <c r="CO407" s="26">
        <f t="shared" si="528"/>
        <v>9</v>
      </c>
      <c r="CP407" s="18" t="str">
        <f t="shared" si="511"/>
        <v>吴文艺/康宇峰</v>
      </c>
      <c r="CQ407" s="26">
        <f t="shared" si="529"/>
        <v>9</v>
      </c>
      <c r="CR407" s="18" t="str">
        <f t="shared" si="512"/>
        <v>赵香才</v>
      </c>
      <c r="CS407" s="26">
        <f t="shared" si="530"/>
        <v>0</v>
      </c>
      <c r="CT407" s="18" t="str">
        <f t="shared" si="513"/>
        <v>金贵</v>
      </c>
      <c r="CU407" s="26">
        <f t="shared" si="531"/>
        <v>0</v>
      </c>
    </row>
    <row r="408" spans="1:99" s="2" customFormat="1" ht="15.75">
      <c r="A408" s="42" t="s">
        <v>1111</v>
      </c>
      <c r="B408" s="40" t="s">
        <v>581</v>
      </c>
      <c r="C408" s="59" t="s">
        <v>44</v>
      </c>
      <c r="D408" s="9" t="s">
        <v>9</v>
      </c>
      <c r="E408" s="8" t="str">
        <f t="shared" si="461"/>
        <v/>
      </c>
      <c r="F408" s="9" t="str">
        <f t="shared" si="462"/>
        <v/>
      </c>
      <c r="G408" s="10" t="str">
        <f t="shared" si="463"/>
        <v/>
      </c>
      <c r="H408" s="10">
        <f t="shared" si="464"/>
        <v>109</v>
      </c>
      <c r="I408" s="10">
        <f t="shared" si="465"/>
        <v>82</v>
      </c>
      <c r="J408" s="10">
        <f t="shared" si="466"/>
        <v>78</v>
      </c>
      <c r="K408" s="16">
        <f t="shared" si="467"/>
        <v>62.5</v>
      </c>
      <c r="L408" s="10">
        <f t="shared" si="468"/>
        <v>73</v>
      </c>
      <c r="M408" s="10">
        <f t="shared" si="469"/>
        <v>73</v>
      </c>
      <c r="N408" s="10">
        <f t="shared" si="470"/>
        <v>478</v>
      </c>
      <c r="O408" s="17" t="str">
        <f t="shared" si="471"/>
        <v>本科</v>
      </c>
      <c r="P408" s="18">
        <f>IF($D408="理科",IF(AND($N408&gt;=分数线!$C$2,$H408&gt;=分数线!$D$2),36,IF($H408&gt;=分数线!$D$2,18,0)),IF($D408="文科",IF(AND($N408&gt;=分数线!$C$3,$H408&gt;=分数线!$D$3),36,IF($H408&gt;=分数线!$D$3,18,0))))</f>
        <v>36</v>
      </c>
      <c r="Q408" s="18">
        <f>IF($D408="理科",IF(AND($N408&gt;=分数线!$C$2,I408&gt;=分数线!$E$2),36,IF(I408&gt;=分数线!$E$2,18,0)),IF($D408="文科",IF(AND($N408&gt;=分数线!$C$3,I408&gt;=分数线!$E$3),36,IF(I408&gt;=分数线!$E$3,18,0))))</f>
        <v>0</v>
      </c>
      <c r="R408" s="18">
        <f>IF($D408="理科",IF(AND($N408&gt;=分数线!$C$2,J408&gt;=分数线!$F$2),36,IF(J408&gt;=分数线!$F$2,18,0)),IF($D408="文科",IF(AND($N408&gt;=分数线!$C$3,J408&gt;=分数线!$F$3),36,IF(J408&gt;=分数线!$F$3,18,0))))</f>
        <v>0</v>
      </c>
      <c r="S408" s="18">
        <f>IF($D408="理科",IF(AND($N408&gt;=分数线!$C$2,K408&gt;=分数线!$G$2),36,IF(K408&gt;=分数线!$G$2,18,0)),IF($D408="文科",IF(AND($N408&gt;=分数线!$C$3,K408&gt;=分数线!$G$3),36,IF(K408&gt;=分数线!$G$3,18,0))))</f>
        <v>0</v>
      </c>
      <c r="T408" s="18">
        <f>IF($D408="理科",IF(AND($N408&gt;=分数线!$C$2,L408&gt;=分数线!$H$2),36,IF(L408&gt;=分数线!$H$2,18,0)),IF($D408="文科",IF(AND($N408&gt;=分数线!$C$3,L408&gt;=分数线!$H$3),36,IF(L408&gt;=分数线!$H$3,18,0))))</f>
        <v>36</v>
      </c>
      <c r="U408" s="18">
        <f>IF($D408="理科",IF(AND($N408&gt;=分数线!$C$2,M408&gt;=分数线!$I$2),36,IF(M408&gt;=分数线!$I$2,18,0)),IF($D408="文科",IF(AND($N408&gt;=分数线!$C$3,M408&gt;=分数线!$I$3),36,IF(M408&gt;=分数线!$I$3,18,0))))</f>
        <v>36</v>
      </c>
      <c r="V408" s="18">
        <f t="shared" si="472"/>
        <v>8</v>
      </c>
      <c r="W408" s="18" t="str">
        <f t="shared" si="473"/>
        <v>向美娟</v>
      </c>
      <c r="X408" s="26">
        <f t="shared" si="514"/>
        <v>3.6</v>
      </c>
      <c r="Y408" s="18" t="str">
        <f t="shared" si="474"/>
        <v>胡付松</v>
      </c>
      <c r="Z408" s="26">
        <f t="shared" si="515"/>
        <v>0</v>
      </c>
      <c r="AA408" s="18" t="str">
        <f t="shared" si="475"/>
        <v>聂艳梅</v>
      </c>
      <c r="AB408" s="26">
        <f t="shared" si="532"/>
        <v>0</v>
      </c>
      <c r="AC408" s="18" t="str">
        <f t="shared" si="476"/>
        <v>卢银楷</v>
      </c>
      <c r="AD408" s="26">
        <f t="shared" si="533"/>
        <v>0</v>
      </c>
      <c r="AE408" s="18" t="str">
        <f t="shared" si="477"/>
        <v>赵香才</v>
      </c>
      <c r="AF408" s="26">
        <f t="shared" si="534"/>
        <v>3.6</v>
      </c>
      <c r="AG408" s="18" t="str">
        <f t="shared" si="478"/>
        <v>骆泽群</v>
      </c>
      <c r="AH408" s="26">
        <f t="shared" si="535"/>
        <v>3.6</v>
      </c>
      <c r="AI408" s="18" t="str">
        <f t="shared" si="479"/>
        <v>2</v>
      </c>
      <c r="AJ408" s="18" t="str">
        <f t="shared" si="480"/>
        <v>阙丽萍</v>
      </c>
      <c r="AK408" s="26">
        <f t="shared" si="516"/>
        <v>3.6</v>
      </c>
      <c r="AL408" s="18" t="str">
        <f t="shared" si="481"/>
        <v>李乔军</v>
      </c>
      <c r="AM408" s="26">
        <f t="shared" si="517"/>
        <v>0</v>
      </c>
      <c r="AN408" s="18" t="str">
        <f t="shared" si="482"/>
        <v>赵顺诚</v>
      </c>
      <c r="AO408" s="26">
        <f t="shared" si="536"/>
        <v>0</v>
      </c>
      <c r="AP408" s="18" t="str">
        <f t="shared" si="483"/>
        <v>卢银楷</v>
      </c>
      <c r="AQ408" s="26">
        <f t="shared" si="537"/>
        <v>0</v>
      </c>
      <c r="AR408" s="18" t="str">
        <f t="shared" si="484"/>
        <v>赵香才</v>
      </c>
      <c r="AS408" s="26">
        <f t="shared" si="538"/>
        <v>3.6</v>
      </c>
      <c r="AT408" s="18" t="str">
        <f t="shared" si="485"/>
        <v>杜基次尔</v>
      </c>
      <c r="AU408" s="26">
        <f t="shared" si="539"/>
        <v>3.6</v>
      </c>
      <c r="AV408" s="18" t="str">
        <f t="shared" si="486"/>
        <v>2</v>
      </c>
      <c r="AW408" s="18" t="str">
        <f t="shared" si="487"/>
        <v>阙丽萍</v>
      </c>
      <c r="AX408" s="26">
        <f t="shared" si="518"/>
        <v>5.3999999999999995</v>
      </c>
      <c r="AY408" s="18" t="str">
        <f t="shared" si="488"/>
        <v>李希</v>
      </c>
      <c r="AZ408" s="26">
        <f t="shared" si="548"/>
        <v>0</v>
      </c>
      <c r="BA408" s="18" t="str">
        <f t="shared" si="489"/>
        <v>赵顺诚</v>
      </c>
      <c r="BB408" s="26">
        <f t="shared" si="540"/>
        <v>0</v>
      </c>
      <c r="BC408" s="18" t="str">
        <f t="shared" si="490"/>
        <v>马巫各</v>
      </c>
      <c r="BD408" s="26">
        <f t="shared" si="541"/>
        <v>0</v>
      </c>
      <c r="BE408" s="18" t="str">
        <f t="shared" si="491"/>
        <v>赵香才</v>
      </c>
      <c r="BF408" s="26">
        <f t="shared" si="542"/>
        <v>5.4</v>
      </c>
      <c r="BG408" s="18" t="str">
        <f t="shared" si="492"/>
        <v>杜基次尔</v>
      </c>
      <c r="BH408" s="26">
        <f t="shared" si="543"/>
        <v>5.4</v>
      </c>
      <c r="BI408" s="18">
        <f t="shared" si="493"/>
        <v>2</v>
      </c>
      <c r="BJ408" s="18" t="str">
        <f t="shared" si="494"/>
        <v>阙丽萍</v>
      </c>
      <c r="BK408" s="26">
        <f t="shared" si="519"/>
        <v>5.3999999999999995</v>
      </c>
      <c r="BL408" s="18" t="str">
        <f t="shared" si="495"/>
        <v>李希</v>
      </c>
      <c r="BM408" s="26">
        <f t="shared" si="549"/>
        <v>0</v>
      </c>
      <c r="BN408" s="18" t="str">
        <f t="shared" si="496"/>
        <v>赵顺诚</v>
      </c>
      <c r="BO408" s="26">
        <f t="shared" si="544"/>
        <v>0</v>
      </c>
      <c r="BP408" s="18" t="str">
        <f t="shared" si="497"/>
        <v>马巫各</v>
      </c>
      <c r="BQ408" s="26">
        <f t="shared" si="545"/>
        <v>0</v>
      </c>
      <c r="BR408" s="18" t="str">
        <f t="shared" si="498"/>
        <v>赵香才</v>
      </c>
      <c r="BS408" s="26">
        <f t="shared" si="546"/>
        <v>5.4</v>
      </c>
      <c r="BT408" s="18" t="str">
        <f t="shared" si="499"/>
        <v>杜基次尔</v>
      </c>
      <c r="BU408" s="26">
        <f t="shared" si="547"/>
        <v>5.4</v>
      </c>
      <c r="BV408" s="18">
        <f t="shared" si="500"/>
        <v>2</v>
      </c>
      <c r="BW408" s="18" t="str">
        <f t="shared" si="501"/>
        <v>阙丽萍</v>
      </c>
      <c r="BX408" s="26">
        <f t="shared" si="520"/>
        <v>9</v>
      </c>
      <c r="BY408" s="18" t="str">
        <f t="shared" si="502"/>
        <v>李希</v>
      </c>
      <c r="BZ408" s="26">
        <f t="shared" si="521"/>
        <v>0</v>
      </c>
      <c r="CA408" s="18" t="str">
        <f t="shared" si="503"/>
        <v>赵顺诚</v>
      </c>
      <c r="CB408" s="26">
        <f t="shared" si="522"/>
        <v>0</v>
      </c>
      <c r="CC408" s="18" t="str">
        <f t="shared" si="504"/>
        <v>吴文艺</v>
      </c>
      <c r="CD408" s="26">
        <f t="shared" si="523"/>
        <v>0</v>
      </c>
      <c r="CE408" s="18" t="str">
        <f t="shared" si="505"/>
        <v>赵香才</v>
      </c>
      <c r="CF408" s="26">
        <f t="shared" si="524"/>
        <v>9</v>
      </c>
      <c r="CG408" s="18" t="str">
        <f t="shared" si="506"/>
        <v>杜基次尔</v>
      </c>
      <c r="CH408" s="26">
        <f t="shared" si="525"/>
        <v>9</v>
      </c>
      <c r="CI408" s="18">
        <f t="shared" si="507"/>
        <v>2</v>
      </c>
      <c r="CJ408" s="18" t="str">
        <f t="shared" si="508"/>
        <v>阙丽萍</v>
      </c>
      <c r="CK408" s="26">
        <f t="shared" si="526"/>
        <v>9</v>
      </c>
      <c r="CL408" s="18" t="str">
        <f t="shared" si="509"/>
        <v>李希</v>
      </c>
      <c r="CM408" s="26">
        <f t="shared" si="527"/>
        <v>0</v>
      </c>
      <c r="CN408" s="18" t="str">
        <f t="shared" si="510"/>
        <v>赵顺诚</v>
      </c>
      <c r="CO408" s="26">
        <f t="shared" si="528"/>
        <v>0</v>
      </c>
      <c r="CP408" s="18" t="str">
        <f t="shared" si="511"/>
        <v>吴文艺/康宇峰</v>
      </c>
      <c r="CQ408" s="26">
        <f t="shared" si="529"/>
        <v>0</v>
      </c>
      <c r="CR408" s="18" t="str">
        <f t="shared" si="512"/>
        <v>赵香才</v>
      </c>
      <c r="CS408" s="26">
        <f t="shared" si="530"/>
        <v>9</v>
      </c>
      <c r="CT408" s="18" t="str">
        <f t="shared" si="513"/>
        <v>杜基次尔</v>
      </c>
      <c r="CU408" s="26">
        <f t="shared" si="531"/>
        <v>9</v>
      </c>
    </row>
    <row r="409" spans="1:99" s="2" customFormat="1" ht="15.75">
      <c r="A409" s="42" t="s">
        <v>1112</v>
      </c>
      <c r="B409" s="40" t="s">
        <v>582</v>
      </c>
      <c r="C409" s="59" t="s">
        <v>44</v>
      </c>
      <c r="D409" s="9" t="s">
        <v>9</v>
      </c>
      <c r="E409" s="8" t="str">
        <f t="shared" ref="E409:E472" si="550">IF((VLOOKUP(B409,basicdata,4,FALSE))=0,"",VLOOKUP(B409,basicdata,4,FALSE))</f>
        <v/>
      </c>
      <c r="F409" s="9" t="str">
        <f t="shared" ref="F409:F472" si="551">IF((VLOOKUP(B409,basicdata,5,FALSE))=0,"",VLOOKUP(B409,basicdata,5,FALSE))</f>
        <v/>
      </c>
      <c r="G409" s="10" t="str">
        <f t="shared" ref="G409:G472" si="552">IF((VLOOKUP(B409,basicdata,6,FALSE))=0,"",VLOOKUP(B409,basicdata,6,FALSE))</f>
        <v/>
      </c>
      <c r="H409" s="10">
        <f t="shared" ref="H409:H472" si="553">VLOOKUP(B409,basicdata,7,FALSE)</f>
        <v>104</v>
      </c>
      <c r="I409" s="10">
        <f t="shared" ref="I409:I472" si="554">VLOOKUP(B409,basicdata,8,FALSE)</f>
        <v>102</v>
      </c>
      <c r="J409" s="10">
        <f t="shared" ref="J409:J472" si="555">VLOOKUP(B409,basicdata,9,FALSE)</f>
        <v>86</v>
      </c>
      <c r="K409" s="16">
        <f t="shared" ref="K409:K472" si="556">VLOOKUP(B409,basicdata,10,FALSE)</f>
        <v>66</v>
      </c>
      <c r="L409" s="10">
        <f t="shared" ref="L409:L472" si="557">VLOOKUP(B409,basicdata,11,FALSE)</f>
        <v>61</v>
      </c>
      <c r="M409" s="10">
        <f t="shared" ref="M409:M472" si="558">VLOOKUP(B409,basicdata,12,FALSE)</f>
        <v>57</v>
      </c>
      <c r="N409" s="10">
        <f t="shared" ref="N409:N472" si="559">VLOOKUP(B409,basicdata,13,FALSE)</f>
        <v>476</v>
      </c>
      <c r="O409" s="17" t="str">
        <f t="shared" ref="O409:O472" si="560">IF((VLOOKUP(B409,basicdata,14,FALSE))=0,"",VLOOKUP(B409,basicdata,14,FALSE))</f>
        <v>本科</v>
      </c>
      <c r="P409" s="18">
        <f>IF($D409="理科",IF(AND($N409&gt;=分数线!$C$2,$H409&gt;=分数线!$D$2),36,IF($H409&gt;=分数线!$D$2,18,0)),IF($D409="文科",IF(AND($N409&gt;=分数线!$C$3,$H409&gt;=分数线!$D$3),36,IF($H409&gt;=分数线!$D$3,18,0))))</f>
        <v>0</v>
      </c>
      <c r="Q409" s="18">
        <f>IF($D409="理科",IF(AND($N409&gt;=分数线!$C$2,I409&gt;=分数线!$E$2),36,IF(I409&gt;=分数线!$E$2,18,0)),IF($D409="文科",IF(AND($N409&gt;=分数线!$C$3,I409&gt;=分数线!$E$3),36,IF(I409&gt;=分数线!$E$3,18,0))))</f>
        <v>36</v>
      </c>
      <c r="R409" s="18">
        <f>IF($D409="理科",IF(AND($N409&gt;=分数线!$C$2,J409&gt;=分数线!$F$2),36,IF(J409&gt;=分数线!$F$2,18,0)),IF($D409="文科",IF(AND($N409&gt;=分数线!$C$3,J409&gt;=分数线!$F$3),36,IF(J409&gt;=分数线!$F$3,18,0))))</f>
        <v>0</v>
      </c>
      <c r="S409" s="18">
        <f>IF($D409="理科",IF(AND($N409&gt;=分数线!$C$2,K409&gt;=分数线!$G$2),36,IF(K409&gt;=分数线!$G$2,18,0)),IF($D409="文科",IF(AND($N409&gt;=分数线!$C$3,K409&gt;=分数线!$G$3),36,IF(K409&gt;=分数线!$G$3,18,0))))</f>
        <v>0</v>
      </c>
      <c r="T409" s="18">
        <f>IF($D409="理科",IF(AND($N409&gt;=分数线!$C$2,L409&gt;=分数线!$H$2),36,IF(L409&gt;=分数线!$H$2,18,0)),IF($D409="文科",IF(AND($N409&gt;=分数线!$C$3,L409&gt;=分数线!$H$3),36,IF(L409&gt;=分数线!$H$3,18,0))))</f>
        <v>0</v>
      </c>
      <c r="U409" s="18">
        <f>IF($D409="理科",IF(AND($N409&gt;=分数线!$C$2,M409&gt;=分数线!$I$2),36,IF(M409&gt;=分数线!$I$2,18,0)),IF($D409="文科",IF(AND($N409&gt;=分数线!$C$3,M409&gt;=分数线!$I$3),36,IF(M409&gt;=分数线!$I$3,18,0))))</f>
        <v>36</v>
      </c>
      <c r="V409" s="18">
        <f t="shared" ref="V409:V472" si="561">VLOOKUP($B409,basicdata,19,FALSE)</f>
        <v>9</v>
      </c>
      <c r="W409" s="18" t="str">
        <f t="shared" ref="W409:W472" si="562">VLOOKUP($B409,basicdata,20,FALSE)</f>
        <v>张玉婷</v>
      </c>
      <c r="X409" s="26">
        <f t="shared" si="514"/>
        <v>0</v>
      </c>
      <c r="Y409" s="18" t="str">
        <f t="shared" ref="Y409:Y472" si="563">VLOOKUP($B409,basicdata,22,FALSE)</f>
        <v>周军</v>
      </c>
      <c r="Z409" s="26">
        <f t="shared" si="515"/>
        <v>3.6</v>
      </c>
      <c r="AA409" s="18" t="str">
        <f t="shared" ref="AA409:AA472" si="564">VLOOKUP($B409,basicdata,24,FALSE)</f>
        <v>程长寿</v>
      </c>
      <c r="AB409" s="26">
        <f t="shared" si="532"/>
        <v>0</v>
      </c>
      <c r="AC409" s="18" t="str">
        <f t="shared" ref="AC409:AC472" si="565">VLOOKUP($B409,basicdata,26,FALSE)</f>
        <v>杨吉华</v>
      </c>
      <c r="AD409" s="26">
        <f t="shared" si="533"/>
        <v>0</v>
      </c>
      <c r="AE409" s="18" t="str">
        <f t="shared" ref="AE409:AE472" si="566">VLOOKUP($B409,basicdata,28,FALSE)</f>
        <v>赵香才</v>
      </c>
      <c r="AF409" s="26">
        <f t="shared" si="534"/>
        <v>0</v>
      </c>
      <c r="AG409" s="18" t="str">
        <f t="shared" ref="AG409:AG472" si="567">VLOOKUP($B409,basicdata,30,FALSE)</f>
        <v>金贵</v>
      </c>
      <c r="AH409" s="26">
        <f t="shared" si="535"/>
        <v>3.6</v>
      </c>
      <c r="AI409" s="18" t="str">
        <f t="shared" ref="AI409:AI472" si="568">VLOOKUP($B409,basicdata,32,FALSE)</f>
        <v>5</v>
      </c>
      <c r="AJ409" s="18" t="str">
        <f t="shared" ref="AJ409:AJ472" si="569">VLOOKUP($B409,basicdata,33,FALSE)</f>
        <v>叶屏</v>
      </c>
      <c r="AK409" s="26">
        <f t="shared" si="516"/>
        <v>0</v>
      </c>
      <c r="AL409" s="18" t="str">
        <f t="shared" ref="AL409:AL472" si="570">VLOOKUP($B409,basicdata,35,FALSE)</f>
        <v>李希</v>
      </c>
      <c r="AM409" s="26">
        <f t="shared" si="517"/>
        <v>3.6</v>
      </c>
      <c r="AN409" s="18" t="str">
        <f t="shared" ref="AN409:AN472" si="571">VLOOKUP($B409,basicdata,37,FALSE)</f>
        <v>达娃央初</v>
      </c>
      <c r="AO409" s="26">
        <f t="shared" si="536"/>
        <v>0</v>
      </c>
      <c r="AP409" s="18" t="str">
        <f t="shared" ref="AP409:AP472" si="572">VLOOKUP($B409,basicdata,39,FALSE)</f>
        <v>马巫各</v>
      </c>
      <c r="AQ409" s="26">
        <f t="shared" si="537"/>
        <v>0</v>
      </c>
      <c r="AR409" s="18" t="str">
        <f t="shared" ref="AR409:AR472" si="573">VLOOKUP($B409,basicdata,41,FALSE)</f>
        <v>赵香才</v>
      </c>
      <c r="AS409" s="26">
        <f t="shared" si="538"/>
        <v>0</v>
      </c>
      <c r="AT409" s="18" t="str">
        <f t="shared" ref="AT409:AT472" si="574">VLOOKUP($B409,basicdata,43,FALSE)</f>
        <v>金贵</v>
      </c>
      <c r="AU409" s="26">
        <f t="shared" si="539"/>
        <v>3.6</v>
      </c>
      <c r="AV409" s="18" t="str">
        <f t="shared" ref="AV409:AV472" si="575">VLOOKUP($B409,basicdata,45,FALSE)</f>
        <v>5</v>
      </c>
      <c r="AW409" s="18" t="str">
        <f t="shared" ref="AW409:AW472" si="576">VLOOKUP($B409,basicdata,46,FALSE)</f>
        <v>叶屏</v>
      </c>
      <c r="AX409" s="26">
        <f t="shared" si="518"/>
        <v>0</v>
      </c>
      <c r="AY409" s="18" t="str">
        <f t="shared" ref="AY409:AY472" si="577">VLOOKUP($B409,basicdata,48,FALSE)</f>
        <v>罗锐</v>
      </c>
      <c r="AZ409" s="26">
        <f t="shared" si="548"/>
        <v>5.3999999999999995</v>
      </c>
      <c r="BA409" s="18" t="str">
        <f t="shared" ref="BA409:BA472" si="578">VLOOKUP($B409,basicdata,50,FALSE)</f>
        <v>谢斌</v>
      </c>
      <c r="BB409" s="26">
        <f t="shared" si="540"/>
        <v>0</v>
      </c>
      <c r="BC409" s="18" t="str">
        <f t="shared" ref="BC409:BC472" si="579">VLOOKUP($B409,basicdata,52,FALSE)</f>
        <v>马巫各</v>
      </c>
      <c r="BD409" s="26">
        <f t="shared" si="541"/>
        <v>0</v>
      </c>
      <c r="BE409" s="18" t="str">
        <f t="shared" ref="BE409:BE472" si="580">VLOOKUP($B409,basicdata,54,FALSE)</f>
        <v>赵香才</v>
      </c>
      <c r="BF409" s="26">
        <f t="shared" si="542"/>
        <v>0</v>
      </c>
      <c r="BG409" s="18" t="str">
        <f t="shared" ref="BG409:BG472" si="581">VLOOKUP($B409,basicdata,56,FALSE)</f>
        <v>金贵</v>
      </c>
      <c r="BH409" s="26">
        <f t="shared" si="543"/>
        <v>5.4</v>
      </c>
      <c r="BI409" s="18">
        <f t="shared" ref="BI409:BI472" si="582">VLOOKUP($B409,basicdata,58,FALSE)</f>
        <v>5</v>
      </c>
      <c r="BJ409" s="18" t="str">
        <f t="shared" ref="BJ409:BJ472" si="583">VLOOKUP($B409,basicdata,59,FALSE)</f>
        <v>叶屏</v>
      </c>
      <c r="BK409" s="26">
        <f t="shared" si="519"/>
        <v>0</v>
      </c>
      <c r="BL409" s="18" t="str">
        <f t="shared" ref="BL409:BL472" si="584">VLOOKUP($B409,basicdata,61,FALSE)</f>
        <v>罗锐</v>
      </c>
      <c r="BM409" s="26">
        <f t="shared" si="549"/>
        <v>5.3999999999999995</v>
      </c>
      <c r="BN409" s="18" t="str">
        <f t="shared" ref="BN409:BN472" si="585">VLOOKUP($B409,basicdata,63,FALSE)</f>
        <v>杨小波</v>
      </c>
      <c r="BO409" s="26">
        <f t="shared" si="544"/>
        <v>0</v>
      </c>
      <c r="BP409" s="18" t="str">
        <f t="shared" ref="BP409:BP472" si="586">VLOOKUP($B409,basicdata,65,FALSE)</f>
        <v>马巫各</v>
      </c>
      <c r="BQ409" s="26">
        <f t="shared" si="545"/>
        <v>0</v>
      </c>
      <c r="BR409" s="18" t="str">
        <f t="shared" ref="BR409:BR472" si="587">VLOOKUP($B409,basicdata,67,FALSE)</f>
        <v>赵香才</v>
      </c>
      <c r="BS409" s="26">
        <f t="shared" si="546"/>
        <v>0</v>
      </c>
      <c r="BT409" s="18" t="str">
        <f t="shared" ref="BT409:BT472" si="588">VLOOKUP($B409,basicdata,69,FALSE)</f>
        <v>金贵</v>
      </c>
      <c r="BU409" s="26">
        <f t="shared" si="547"/>
        <v>5.4</v>
      </c>
      <c r="BV409" s="18">
        <f t="shared" ref="BV409:BV472" si="589">VLOOKUP($B409,basicdata,71,FALSE)</f>
        <v>5</v>
      </c>
      <c r="BW409" s="18" t="str">
        <f t="shared" ref="BW409:BW472" si="590">VLOOKUP($B409,basicdata,72,FALSE)</f>
        <v>叶屏</v>
      </c>
      <c r="BX409" s="26">
        <f t="shared" si="520"/>
        <v>0</v>
      </c>
      <c r="BY409" s="18" t="str">
        <f t="shared" ref="BY409:BY472" si="591">VLOOKUP($B409,basicdata,74,FALSE)</f>
        <v>王德兵</v>
      </c>
      <c r="BZ409" s="26">
        <f t="shared" si="521"/>
        <v>9</v>
      </c>
      <c r="CA409" s="18" t="str">
        <f t="shared" ref="CA409:CA472" si="592">VLOOKUP($B409,basicdata,76,FALSE)</f>
        <v>兰卡布尺</v>
      </c>
      <c r="CB409" s="26">
        <f t="shared" si="522"/>
        <v>0</v>
      </c>
      <c r="CC409" s="18" t="str">
        <f t="shared" ref="CC409:CC472" si="593">VLOOKUP($B409,basicdata,78,FALSE)</f>
        <v>吴文艺</v>
      </c>
      <c r="CD409" s="26">
        <f t="shared" si="523"/>
        <v>0</v>
      </c>
      <c r="CE409" s="18" t="str">
        <f t="shared" ref="CE409:CE472" si="594">VLOOKUP($B409,basicdata,80,FALSE)</f>
        <v>赵香才</v>
      </c>
      <c r="CF409" s="26">
        <f t="shared" si="524"/>
        <v>0</v>
      </c>
      <c r="CG409" s="18" t="str">
        <f t="shared" ref="CG409:CG472" si="595">VLOOKUP($B409,basicdata,82,FALSE)</f>
        <v>金贵</v>
      </c>
      <c r="CH409" s="26">
        <f t="shared" si="525"/>
        <v>9</v>
      </c>
      <c r="CI409" s="18">
        <f t="shared" ref="CI409:CI472" si="596">VLOOKUP($B409,basicdata,84,FALSE)</f>
        <v>5</v>
      </c>
      <c r="CJ409" s="18" t="str">
        <f t="shared" ref="CJ409:CJ472" si="597">VLOOKUP($B409,basicdata,85,FALSE)</f>
        <v>叶屏</v>
      </c>
      <c r="CK409" s="26">
        <f t="shared" si="526"/>
        <v>0</v>
      </c>
      <c r="CL409" s="18" t="str">
        <f t="shared" ref="CL409:CL472" si="598">VLOOKUP($B409,basicdata,87,FALSE)</f>
        <v>王德兵</v>
      </c>
      <c r="CM409" s="26">
        <f t="shared" si="527"/>
        <v>9</v>
      </c>
      <c r="CN409" s="18" t="str">
        <f t="shared" ref="CN409:CN472" si="599">VLOOKUP($B409,basicdata,89,FALSE)</f>
        <v>兰卡布尺</v>
      </c>
      <c r="CO409" s="26">
        <f t="shared" si="528"/>
        <v>0</v>
      </c>
      <c r="CP409" s="18" t="str">
        <f t="shared" ref="CP409:CP472" si="600">VLOOKUP($B409,basicdata,91,FALSE)</f>
        <v>吴文艺/康宇峰</v>
      </c>
      <c r="CQ409" s="26">
        <f t="shared" si="529"/>
        <v>0</v>
      </c>
      <c r="CR409" s="18" t="str">
        <f t="shared" ref="CR409:CR472" si="601">VLOOKUP($B409,basicdata,93,FALSE)</f>
        <v>赵香才</v>
      </c>
      <c r="CS409" s="26">
        <f t="shared" si="530"/>
        <v>0</v>
      </c>
      <c r="CT409" s="18" t="str">
        <f t="shared" ref="CT409:CT472" si="602">VLOOKUP($B409,basicdata,95,FALSE)</f>
        <v>金贵</v>
      </c>
      <c r="CU409" s="26">
        <f t="shared" si="531"/>
        <v>9</v>
      </c>
    </row>
    <row r="410" spans="1:99" s="2" customFormat="1" ht="15.75">
      <c r="A410" s="42" t="s">
        <v>1113</v>
      </c>
      <c r="B410" s="40" t="s">
        <v>583</v>
      </c>
      <c r="C410" s="59" t="s">
        <v>44</v>
      </c>
      <c r="D410" s="9" t="s">
        <v>9</v>
      </c>
      <c r="E410" s="8" t="str">
        <f t="shared" si="550"/>
        <v/>
      </c>
      <c r="F410" s="9">
        <f t="shared" si="551"/>
        <v>0.2</v>
      </c>
      <c r="G410" s="10" t="str">
        <f t="shared" si="552"/>
        <v/>
      </c>
      <c r="H410" s="10">
        <f t="shared" si="553"/>
        <v>113</v>
      </c>
      <c r="I410" s="10">
        <f t="shared" si="554"/>
        <v>87</v>
      </c>
      <c r="J410" s="10">
        <f t="shared" si="555"/>
        <v>104</v>
      </c>
      <c r="K410" s="16">
        <f t="shared" si="556"/>
        <v>61</v>
      </c>
      <c r="L410" s="10">
        <f t="shared" si="557"/>
        <v>71</v>
      </c>
      <c r="M410" s="10">
        <f t="shared" si="558"/>
        <v>39</v>
      </c>
      <c r="N410" s="10">
        <f t="shared" si="559"/>
        <v>475</v>
      </c>
      <c r="O410" s="17" t="str">
        <f t="shared" si="560"/>
        <v>本科</v>
      </c>
      <c r="P410" s="18">
        <f>IF($D410="理科",IF(AND($N410&gt;=分数线!$C$2,$H410&gt;=分数线!$D$2),36,IF($H410&gt;=分数线!$D$2,18,0)),IF($D410="文科",IF(AND($N410&gt;=分数线!$C$3,$H410&gt;=分数线!$D$3),36,IF($H410&gt;=分数线!$D$3,18,0))))</f>
        <v>36</v>
      </c>
      <c r="Q410" s="18">
        <f>IF($D410="理科",IF(AND($N410&gt;=分数线!$C$2,I410&gt;=分数线!$E$2),36,IF(I410&gt;=分数线!$E$2,18,0)),IF($D410="文科",IF(AND($N410&gt;=分数线!$C$3,I410&gt;=分数线!$E$3),36,IF(I410&gt;=分数线!$E$3,18,0))))</f>
        <v>36</v>
      </c>
      <c r="R410" s="18">
        <f>IF($D410="理科",IF(AND($N410&gt;=分数线!$C$2,J410&gt;=分数线!$F$2),36,IF(J410&gt;=分数线!$F$2,18,0)),IF($D410="文科",IF(AND($N410&gt;=分数线!$C$3,J410&gt;=分数线!$F$3),36,IF(J410&gt;=分数线!$F$3,18,0))))</f>
        <v>36</v>
      </c>
      <c r="S410" s="18">
        <f>IF($D410="理科",IF(AND($N410&gt;=分数线!$C$2,K410&gt;=分数线!$G$2),36,IF(K410&gt;=分数线!$G$2,18,0)),IF($D410="文科",IF(AND($N410&gt;=分数线!$C$3,K410&gt;=分数线!$G$3),36,IF(K410&gt;=分数线!$G$3,18,0))))</f>
        <v>0</v>
      </c>
      <c r="T410" s="18">
        <f>IF($D410="理科",IF(AND($N410&gt;=分数线!$C$2,L410&gt;=分数线!$H$2),36,IF(L410&gt;=分数线!$H$2,18,0)),IF($D410="文科",IF(AND($N410&gt;=分数线!$C$3,L410&gt;=分数线!$H$3),36,IF(L410&gt;=分数线!$H$3,18,0))))</f>
        <v>36</v>
      </c>
      <c r="U410" s="18">
        <f>IF($D410="理科",IF(AND($N410&gt;=分数线!$C$2,M410&gt;=分数线!$I$2),36,IF(M410&gt;=分数线!$I$2,18,0)),IF($D410="文科",IF(AND($N410&gt;=分数线!$C$3,M410&gt;=分数线!$I$3),36,IF(M410&gt;=分数线!$I$3,18,0))))</f>
        <v>0</v>
      </c>
      <c r="V410" s="18">
        <f t="shared" si="561"/>
        <v>1</v>
      </c>
      <c r="W410" s="18" t="str">
        <f t="shared" si="562"/>
        <v>叶屏</v>
      </c>
      <c r="X410" s="26">
        <f t="shared" ref="X410:X473" si="603">IF(C410="应届",P410*0.1,IF(C410="往届","","NULL"))</f>
        <v>3.6</v>
      </c>
      <c r="Y410" s="18" t="str">
        <f t="shared" si="563"/>
        <v>余玉红</v>
      </c>
      <c r="Z410" s="26">
        <f t="shared" ref="Z410:Z473" si="604">IF($C410="应届",$Q410*0.1,IF($C410="往届","","NULL"))</f>
        <v>3.6</v>
      </c>
      <c r="AA410" s="18" t="str">
        <f t="shared" si="564"/>
        <v>胡昌燕</v>
      </c>
      <c r="AB410" s="26">
        <f t="shared" si="532"/>
        <v>3.6</v>
      </c>
      <c r="AC410" s="18" t="str">
        <f t="shared" si="565"/>
        <v>杨吉华</v>
      </c>
      <c r="AD410" s="26">
        <f t="shared" si="533"/>
        <v>0</v>
      </c>
      <c r="AE410" s="18" t="str">
        <f t="shared" si="566"/>
        <v>胡慧芳</v>
      </c>
      <c r="AF410" s="26">
        <f t="shared" si="534"/>
        <v>3.6</v>
      </c>
      <c r="AG410" s="18" t="str">
        <f t="shared" si="567"/>
        <v>金贵</v>
      </c>
      <c r="AH410" s="26">
        <f t="shared" si="535"/>
        <v>0</v>
      </c>
      <c r="AI410" s="18" t="str">
        <f t="shared" si="568"/>
        <v>1</v>
      </c>
      <c r="AJ410" s="18" t="str">
        <f t="shared" si="569"/>
        <v>叶屏</v>
      </c>
      <c r="AK410" s="26">
        <f t="shared" ref="AK410:AK473" si="605">IF($C410="应届",$P410*0.1,IF($C410="往届","","NULL"))</f>
        <v>3.6</v>
      </c>
      <c r="AL410" s="18" t="str">
        <f t="shared" si="570"/>
        <v>余玉红</v>
      </c>
      <c r="AM410" s="26">
        <f t="shared" ref="AM410:AM473" si="606">IF($C410="应届",$Q410*0.1,IF($C410="往届","","NULL"))</f>
        <v>3.6</v>
      </c>
      <c r="AN410" s="18" t="str">
        <f t="shared" si="571"/>
        <v>胡昌燕</v>
      </c>
      <c r="AO410" s="26">
        <f t="shared" si="536"/>
        <v>3.6</v>
      </c>
      <c r="AP410" s="18" t="str">
        <f t="shared" si="572"/>
        <v>杨吉华</v>
      </c>
      <c r="AQ410" s="26">
        <f t="shared" si="537"/>
        <v>0</v>
      </c>
      <c r="AR410" s="18" t="str">
        <f t="shared" si="573"/>
        <v>胡慧芳</v>
      </c>
      <c r="AS410" s="26">
        <f t="shared" si="538"/>
        <v>3.6</v>
      </c>
      <c r="AT410" s="18" t="str">
        <f t="shared" si="574"/>
        <v>金贵</v>
      </c>
      <c r="AU410" s="26">
        <f t="shared" si="539"/>
        <v>0</v>
      </c>
      <c r="AV410" s="18" t="str">
        <f t="shared" si="575"/>
        <v>1</v>
      </c>
      <c r="AW410" s="18" t="str">
        <f t="shared" si="576"/>
        <v>叶屏</v>
      </c>
      <c r="AX410" s="26">
        <f t="shared" ref="AX410:AX473" si="607">IF($C410="应届",$P410*0.15,IF($C410="往届","","NULL"))</f>
        <v>5.3999999999999995</v>
      </c>
      <c r="AY410" s="18" t="str">
        <f t="shared" si="577"/>
        <v>余玉红</v>
      </c>
      <c r="AZ410" s="26">
        <f t="shared" si="548"/>
        <v>5.3999999999999995</v>
      </c>
      <c r="BA410" s="18" t="str">
        <f t="shared" si="578"/>
        <v>胡昌燕</v>
      </c>
      <c r="BB410" s="26">
        <f t="shared" si="540"/>
        <v>5.4</v>
      </c>
      <c r="BC410" s="18" t="str">
        <f t="shared" si="579"/>
        <v>卢银楷</v>
      </c>
      <c r="BD410" s="26">
        <f t="shared" si="541"/>
        <v>0</v>
      </c>
      <c r="BE410" s="18" t="str">
        <f t="shared" si="580"/>
        <v>胡慧芳</v>
      </c>
      <c r="BF410" s="26">
        <f t="shared" si="542"/>
        <v>5.4</v>
      </c>
      <c r="BG410" s="18" t="str">
        <f t="shared" si="581"/>
        <v>金贵</v>
      </c>
      <c r="BH410" s="26">
        <f t="shared" si="543"/>
        <v>0</v>
      </c>
      <c r="BI410" s="18">
        <f t="shared" si="582"/>
        <v>1</v>
      </c>
      <c r="BJ410" s="18" t="str">
        <f t="shared" si="583"/>
        <v>叶屏</v>
      </c>
      <c r="BK410" s="26">
        <f t="shared" ref="BK410:BK473" si="608">IF($C410="应届",$P410*0.15,IF($C410="往届","","NULL"))</f>
        <v>5.3999999999999995</v>
      </c>
      <c r="BL410" s="18" t="str">
        <f t="shared" si="584"/>
        <v>余玉红</v>
      </c>
      <c r="BM410" s="26">
        <f t="shared" si="549"/>
        <v>5.3999999999999995</v>
      </c>
      <c r="BN410" s="18" t="str">
        <f t="shared" si="585"/>
        <v>胡昌燕</v>
      </c>
      <c r="BO410" s="26">
        <f t="shared" si="544"/>
        <v>5.4</v>
      </c>
      <c r="BP410" s="18" t="str">
        <f t="shared" si="586"/>
        <v>卢银楷</v>
      </c>
      <c r="BQ410" s="26">
        <f t="shared" si="545"/>
        <v>0</v>
      </c>
      <c r="BR410" s="18" t="str">
        <f t="shared" si="587"/>
        <v>胡慧芳</v>
      </c>
      <c r="BS410" s="26">
        <f t="shared" si="546"/>
        <v>5.4</v>
      </c>
      <c r="BT410" s="18" t="str">
        <f t="shared" si="588"/>
        <v>金贵</v>
      </c>
      <c r="BU410" s="26">
        <f t="shared" si="547"/>
        <v>0</v>
      </c>
      <c r="BV410" s="18">
        <f t="shared" si="589"/>
        <v>1</v>
      </c>
      <c r="BW410" s="18" t="str">
        <f t="shared" si="590"/>
        <v>叶屏</v>
      </c>
      <c r="BX410" s="26">
        <f t="shared" ref="BX410:BX473" si="609">IF($C410="应届",$P410*0.25,IF($C410="往届",$P410*0.5,"NULL"))</f>
        <v>9</v>
      </c>
      <c r="BY410" s="18" t="str">
        <f t="shared" si="591"/>
        <v>余玉红</v>
      </c>
      <c r="BZ410" s="26">
        <f t="shared" ref="BZ410:BZ473" si="610">IF($C410="应届",$Q410*0.25,IF($C410="往届",$Q410*0.5,"NULL"))</f>
        <v>9</v>
      </c>
      <c r="CA410" s="18" t="str">
        <f t="shared" si="592"/>
        <v>胡昌燕</v>
      </c>
      <c r="CB410" s="26">
        <f t="shared" ref="CB410:CB473" si="611">IF($C410="应届",$R410*0.25,IF($C410="往届",$R410*0.5,"NULL"))</f>
        <v>9</v>
      </c>
      <c r="CC410" s="18" t="str">
        <f t="shared" si="593"/>
        <v>卢银楷</v>
      </c>
      <c r="CD410" s="26">
        <f t="shared" ref="CD410:CD473" si="612">IF($C410="应届",$S410*0.25,IF($C410="往届",$S410*0.5,"NULL"))</f>
        <v>0</v>
      </c>
      <c r="CE410" s="18" t="str">
        <f t="shared" si="594"/>
        <v>胡慧芳</v>
      </c>
      <c r="CF410" s="26">
        <f t="shared" ref="CF410:CF473" si="613">IF($C410="应届",$T410*0.25,IF($C410="往届",$T410*0.5,"NULL"))</f>
        <v>9</v>
      </c>
      <c r="CG410" s="18" t="str">
        <f t="shared" si="595"/>
        <v>金贵</v>
      </c>
      <c r="CH410" s="26">
        <f t="shared" ref="CH410:CH473" si="614">IF($C410="应届",$U410*0.25,IF($C410="往届",$U410*0.5,"NULL"))</f>
        <v>0</v>
      </c>
      <c r="CI410" s="18">
        <f t="shared" si="596"/>
        <v>1</v>
      </c>
      <c r="CJ410" s="18" t="str">
        <f t="shared" si="597"/>
        <v>叶屏</v>
      </c>
      <c r="CK410" s="26">
        <f t="shared" ref="CK410:CK473" si="615">IF($C410="应届",$P410*0.25,IF($C410="往届",$P410*0.5,"NULL"))</f>
        <v>9</v>
      </c>
      <c r="CL410" s="18" t="str">
        <f t="shared" si="598"/>
        <v>余玉红</v>
      </c>
      <c r="CM410" s="26">
        <f t="shared" ref="CM410:CM473" si="616">IF($C410="应届",$Q410*0.25,IF($C410="往届",$Q410*0.5,"NULL"))</f>
        <v>9</v>
      </c>
      <c r="CN410" s="18" t="str">
        <f t="shared" si="599"/>
        <v>胡昌燕</v>
      </c>
      <c r="CO410" s="26">
        <f t="shared" ref="CO410:CO473" si="617">IF($C410="应届",$R410*0.25,IF($C410="往届",$R410*0.5,"NULL"))</f>
        <v>9</v>
      </c>
      <c r="CP410" s="18" t="str">
        <f t="shared" si="600"/>
        <v>卢银楷</v>
      </c>
      <c r="CQ410" s="26">
        <f t="shared" ref="CQ410:CQ473" si="618">IF($C410="应届",$S410*0.25,IF($C410="往届",$S410*0.5,"NULL"))</f>
        <v>0</v>
      </c>
      <c r="CR410" s="18" t="str">
        <f t="shared" si="601"/>
        <v>胡慧芳</v>
      </c>
      <c r="CS410" s="26">
        <f t="shared" ref="CS410:CS473" si="619">IF($C410="应届",$T410*0.25,IF($C410="往届",$T410*0.5,"NULL"))</f>
        <v>9</v>
      </c>
      <c r="CT410" s="18" t="str">
        <f t="shared" si="602"/>
        <v>金贵</v>
      </c>
      <c r="CU410" s="26">
        <f t="shared" ref="CU410:CU473" si="620">IF($C410="应届",$U410*0.25,IF($C410="往届",$U410*0.5,"NULL"))</f>
        <v>0</v>
      </c>
    </row>
    <row r="411" spans="1:99" s="2" customFormat="1" ht="15.75">
      <c r="A411" s="42" t="s">
        <v>1114</v>
      </c>
      <c r="B411" s="40" t="s">
        <v>584</v>
      </c>
      <c r="C411" s="59" t="s">
        <v>44</v>
      </c>
      <c r="D411" s="9" t="s">
        <v>9</v>
      </c>
      <c r="E411" s="8" t="str">
        <f t="shared" si="550"/>
        <v/>
      </c>
      <c r="F411" s="9">
        <f t="shared" si="551"/>
        <v>0.8</v>
      </c>
      <c r="G411" s="10" t="str">
        <f t="shared" si="552"/>
        <v/>
      </c>
      <c r="H411" s="10">
        <f t="shared" si="553"/>
        <v>116</v>
      </c>
      <c r="I411" s="10">
        <f t="shared" si="554"/>
        <v>73</v>
      </c>
      <c r="J411" s="10">
        <f t="shared" si="555"/>
        <v>98</v>
      </c>
      <c r="K411" s="16">
        <f t="shared" si="556"/>
        <v>63</v>
      </c>
      <c r="L411" s="10">
        <f t="shared" si="557"/>
        <v>70.5</v>
      </c>
      <c r="M411" s="10">
        <f t="shared" si="558"/>
        <v>54</v>
      </c>
      <c r="N411" s="10">
        <f t="shared" si="559"/>
        <v>475</v>
      </c>
      <c r="O411" s="17" t="str">
        <f t="shared" si="560"/>
        <v>本科</v>
      </c>
      <c r="P411" s="18">
        <f>IF($D411="理科",IF(AND($N411&gt;=分数线!$C$2,$H411&gt;=分数线!$D$2),36,IF($H411&gt;=分数线!$D$2,18,0)),IF($D411="文科",IF(AND($N411&gt;=分数线!$C$3,$H411&gt;=分数线!$D$3),36,IF($H411&gt;=分数线!$D$3,18,0))))</f>
        <v>36</v>
      </c>
      <c r="Q411" s="18">
        <f>IF($D411="理科",IF(AND($N411&gt;=分数线!$C$2,I411&gt;=分数线!$E$2),36,IF(I411&gt;=分数线!$E$2,18,0)),IF($D411="文科",IF(AND($N411&gt;=分数线!$C$3,I411&gt;=分数线!$E$3),36,IF(I411&gt;=分数线!$E$3,18,0))))</f>
        <v>0</v>
      </c>
      <c r="R411" s="18">
        <f>IF($D411="理科",IF(AND($N411&gt;=分数线!$C$2,J411&gt;=分数线!$F$2),36,IF(J411&gt;=分数线!$F$2,18,0)),IF($D411="文科",IF(AND($N411&gt;=分数线!$C$3,J411&gt;=分数线!$F$3),36,IF(J411&gt;=分数线!$F$3,18,0))))</f>
        <v>36</v>
      </c>
      <c r="S411" s="18">
        <f>IF($D411="理科",IF(AND($N411&gt;=分数线!$C$2,K411&gt;=分数线!$G$2),36,IF(K411&gt;=分数线!$G$2,18,0)),IF($D411="文科",IF(AND($N411&gt;=分数线!$C$3,K411&gt;=分数线!$G$3),36,IF(K411&gt;=分数线!$G$3,18,0))))</f>
        <v>0</v>
      </c>
      <c r="T411" s="18">
        <f>IF($D411="理科",IF(AND($N411&gt;=分数线!$C$2,L411&gt;=分数线!$H$2),36,IF(L411&gt;=分数线!$H$2,18,0)),IF($D411="文科",IF(AND($N411&gt;=分数线!$C$3,L411&gt;=分数线!$H$3),36,IF(L411&gt;=分数线!$H$3,18,0))))</f>
        <v>36</v>
      </c>
      <c r="U411" s="18">
        <f>IF($D411="理科",IF(AND($N411&gt;=分数线!$C$2,M411&gt;=分数线!$I$2),36,IF(M411&gt;=分数线!$I$2,18,0)),IF($D411="文科",IF(AND($N411&gt;=分数线!$C$3,M411&gt;=分数线!$I$3),36,IF(M411&gt;=分数线!$I$3,18,0))))</f>
        <v>36</v>
      </c>
      <c r="V411" s="18">
        <f t="shared" si="561"/>
        <v>11</v>
      </c>
      <c r="W411" s="18" t="str">
        <f t="shared" si="562"/>
        <v>张玉婷</v>
      </c>
      <c r="X411" s="26">
        <f t="shared" si="603"/>
        <v>3.6</v>
      </c>
      <c r="Y411" s="18" t="str">
        <f t="shared" si="563"/>
        <v>胡付松</v>
      </c>
      <c r="Z411" s="26">
        <f t="shared" si="604"/>
        <v>0</v>
      </c>
      <c r="AA411" s="18" t="str">
        <f t="shared" si="564"/>
        <v>向翠琳</v>
      </c>
      <c r="AB411" s="26">
        <f t="shared" si="532"/>
        <v>3.6</v>
      </c>
      <c r="AC411" s="18" t="str">
        <f t="shared" si="565"/>
        <v>卢银楷</v>
      </c>
      <c r="AD411" s="26">
        <f t="shared" si="533"/>
        <v>0</v>
      </c>
      <c r="AE411" s="18" t="str">
        <f t="shared" si="566"/>
        <v>赵香才</v>
      </c>
      <c r="AF411" s="26">
        <f t="shared" si="534"/>
        <v>3.6</v>
      </c>
      <c r="AG411" s="18" t="str">
        <f t="shared" si="567"/>
        <v>骆泽群</v>
      </c>
      <c r="AH411" s="26">
        <f t="shared" si="535"/>
        <v>3.6</v>
      </c>
      <c r="AI411" s="18" t="str">
        <f t="shared" si="568"/>
        <v>2</v>
      </c>
      <c r="AJ411" s="18" t="str">
        <f t="shared" si="569"/>
        <v>阙丽萍</v>
      </c>
      <c r="AK411" s="26">
        <f t="shared" si="605"/>
        <v>3.6</v>
      </c>
      <c r="AL411" s="18" t="str">
        <f t="shared" si="570"/>
        <v>李乔军</v>
      </c>
      <c r="AM411" s="26">
        <f t="shared" si="606"/>
        <v>0</v>
      </c>
      <c r="AN411" s="18" t="str">
        <f t="shared" si="571"/>
        <v>赵顺诚</v>
      </c>
      <c r="AO411" s="26">
        <f t="shared" si="536"/>
        <v>3.6</v>
      </c>
      <c r="AP411" s="18" t="str">
        <f t="shared" si="572"/>
        <v>卢银楷</v>
      </c>
      <c r="AQ411" s="26">
        <f t="shared" si="537"/>
        <v>0</v>
      </c>
      <c r="AR411" s="18" t="str">
        <f t="shared" si="573"/>
        <v>赵香才</v>
      </c>
      <c r="AS411" s="26">
        <f t="shared" si="538"/>
        <v>3.6</v>
      </c>
      <c r="AT411" s="18" t="str">
        <f t="shared" si="574"/>
        <v>杜基次尔</v>
      </c>
      <c r="AU411" s="26">
        <f t="shared" si="539"/>
        <v>3.6</v>
      </c>
      <c r="AV411" s="18" t="str">
        <f t="shared" si="575"/>
        <v>2</v>
      </c>
      <c r="AW411" s="18" t="str">
        <f t="shared" si="576"/>
        <v>阙丽萍</v>
      </c>
      <c r="AX411" s="26">
        <f t="shared" si="607"/>
        <v>5.3999999999999995</v>
      </c>
      <c r="AY411" s="18" t="str">
        <f t="shared" si="577"/>
        <v>李希</v>
      </c>
      <c r="AZ411" s="26">
        <f t="shared" si="548"/>
        <v>0</v>
      </c>
      <c r="BA411" s="18" t="str">
        <f t="shared" si="578"/>
        <v>赵顺诚</v>
      </c>
      <c r="BB411" s="26">
        <f t="shared" si="540"/>
        <v>5.4</v>
      </c>
      <c r="BC411" s="18" t="str">
        <f t="shared" si="579"/>
        <v>马巫各</v>
      </c>
      <c r="BD411" s="26">
        <f t="shared" si="541"/>
        <v>0</v>
      </c>
      <c r="BE411" s="18" t="str">
        <f t="shared" si="580"/>
        <v>赵香才</v>
      </c>
      <c r="BF411" s="26">
        <f t="shared" si="542"/>
        <v>5.4</v>
      </c>
      <c r="BG411" s="18" t="str">
        <f t="shared" si="581"/>
        <v>杜基次尔</v>
      </c>
      <c r="BH411" s="26">
        <f t="shared" si="543"/>
        <v>5.4</v>
      </c>
      <c r="BI411" s="18">
        <f t="shared" si="582"/>
        <v>2</v>
      </c>
      <c r="BJ411" s="18" t="str">
        <f t="shared" si="583"/>
        <v>阙丽萍</v>
      </c>
      <c r="BK411" s="26">
        <f t="shared" si="608"/>
        <v>5.3999999999999995</v>
      </c>
      <c r="BL411" s="18" t="str">
        <f t="shared" si="584"/>
        <v>李希</v>
      </c>
      <c r="BM411" s="26">
        <f t="shared" si="549"/>
        <v>0</v>
      </c>
      <c r="BN411" s="18" t="str">
        <f t="shared" si="585"/>
        <v>赵顺诚</v>
      </c>
      <c r="BO411" s="26">
        <f t="shared" si="544"/>
        <v>5.4</v>
      </c>
      <c r="BP411" s="18" t="str">
        <f t="shared" si="586"/>
        <v>马巫各</v>
      </c>
      <c r="BQ411" s="26">
        <f t="shared" si="545"/>
        <v>0</v>
      </c>
      <c r="BR411" s="18" t="str">
        <f t="shared" si="587"/>
        <v>赵香才</v>
      </c>
      <c r="BS411" s="26">
        <f t="shared" si="546"/>
        <v>5.4</v>
      </c>
      <c r="BT411" s="18" t="str">
        <f t="shared" si="588"/>
        <v>杜基次尔</v>
      </c>
      <c r="BU411" s="26">
        <f t="shared" si="547"/>
        <v>5.4</v>
      </c>
      <c r="BV411" s="18">
        <f t="shared" si="589"/>
        <v>2</v>
      </c>
      <c r="BW411" s="18" t="str">
        <f t="shared" si="590"/>
        <v>阙丽萍</v>
      </c>
      <c r="BX411" s="26">
        <f t="shared" si="609"/>
        <v>9</v>
      </c>
      <c r="BY411" s="18" t="str">
        <f t="shared" si="591"/>
        <v>李希</v>
      </c>
      <c r="BZ411" s="26">
        <f t="shared" si="610"/>
        <v>0</v>
      </c>
      <c r="CA411" s="18" t="str">
        <f t="shared" si="592"/>
        <v>赵顺诚</v>
      </c>
      <c r="CB411" s="26">
        <f t="shared" si="611"/>
        <v>9</v>
      </c>
      <c r="CC411" s="18" t="str">
        <f t="shared" si="593"/>
        <v>吴文艺</v>
      </c>
      <c r="CD411" s="26">
        <f t="shared" si="612"/>
        <v>0</v>
      </c>
      <c r="CE411" s="18" t="str">
        <f t="shared" si="594"/>
        <v>赵香才</v>
      </c>
      <c r="CF411" s="26">
        <f t="shared" si="613"/>
        <v>9</v>
      </c>
      <c r="CG411" s="18" t="str">
        <f t="shared" si="595"/>
        <v>杜基次尔</v>
      </c>
      <c r="CH411" s="26">
        <f t="shared" si="614"/>
        <v>9</v>
      </c>
      <c r="CI411" s="18">
        <f t="shared" si="596"/>
        <v>2</v>
      </c>
      <c r="CJ411" s="18" t="str">
        <f t="shared" si="597"/>
        <v>阙丽萍</v>
      </c>
      <c r="CK411" s="26">
        <f t="shared" si="615"/>
        <v>9</v>
      </c>
      <c r="CL411" s="18" t="str">
        <f t="shared" si="598"/>
        <v>李希</v>
      </c>
      <c r="CM411" s="26">
        <f t="shared" si="616"/>
        <v>0</v>
      </c>
      <c r="CN411" s="18" t="str">
        <f t="shared" si="599"/>
        <v>赵顺诚</v>
      </c>
      <c r="CO411" s="26">
        <f t="shared" si="617"/>
        <v>9</v>
      </c>
      <c r="CP411" s="18" t="str">
        <f t="shared" si="600"/>
        <v>吴文艺/康宇峰</v>
      </c>
      <c r="CQ411" s="26">
        <f t="shared" si="618"/>
        <v>0</v>
      </c>
      <c r="CR411" s="18" t="str">
        <f t="shared" si="601"/>
        <v>赵香才</v>
      </c>
      <c r="CS411" s="26">
        <f t="shared" si="619"/>
        <v>9</v>
      </c>
      <c r="CT411" s="18" t="str">
        <f t="shared" si="602"/>
        <v>杜基次尔</v>
      </c>
      <c r="CU411" s="26">
        <f t="shared" si="620"/>
        <v>9</v>
      </c>
    </row>
    <row r="412" spans="1:99" s="2" customFormat="1" ht="15.75">
      <c r="A412" s="42" t="s">
        <v>1115</v>
      </c>
      <c r="B412" s="40" t="s">
        <v>585</v>
      </c>
      <c r="C412" s="59" t="s">
        <v>44</v>
      </c>
      <c r="D412" s="9" t="s">
        <v>9</v>
      </c>
      <c r="E412" s="8" t="str">
        <f t="shared" si="550"/>
        <v/>
      </c>
      <c r="F412" s="9" t="str">
        <f t="shared" si="551"/>
        <v/>
      </c>
      <c r="G412" s="10" t="str">
        <f t="shared" si="552"/>
        <v/>
      </c>
      <c r="H412" s="10">
        <f t="shared" si="553"/>
        <v>110</v>
      </c>
      <c r="I412" s="10">
        <f t="shared" si="554"/>
        <v>79</v>
      </c>
      <c r="J412" s="10">
        <f t="shared" si="555"/>
        <v>82</v>
      </c>
      <c r="K412" s="16">
        <f t="shared" si="556"/>
        <v>74.5</v>
      </c>
      <c r="L412" s="10">
        <f t="shared" si="557"/>
        <v>65</v>
      </c>
      <c r="M412" s="10">
        <f t="shared" si="558"/>
        <v>60</v>
      </c>
      <c r="N412" s="10">
        <f t="shared" si="559"/>
        <v>471</v>
      </c>
      <c r="O412" s="17" t="str">
        <f t="shared" si="560"/>
        <v>本科</v>
      </c>
      <c r="P412" s="18">
        <f>IF($D412="理科",IF(AND($N412&gt;=分数线!$C$2,$H412&gt;=分数线!$D$2),36,IF($H412&gt;=分数线!$D$2,18,0)),IF($D412="文科",IF(AND($N412&gt;=分数线!$C$3,$H412&gt;=分数线!$D$3),36,IF($H412&gt;=分数线!$D$3,18,0))))</f>
        <v>36</v>
      </c>
      <c r="Q412" s="18">
        <f>IF($D412="理科",IF(AND($N412&gt;=分数线!$C$2,I412&gt;=分数线!$E$2),36,IF(I412&gt;=分数线!$E$2,18,0)),IF($D412="文科",IF(AND($N412&gt;=分数线!$C$3,I412&gt;=分数线!$E$3),36,IF(I412&gt;=分数线!$E$3,18,0))))</f>
        <v>0</v>
      </c>
      <c r="R412" s="18">
        <f>IF($D412="理科",IF(AND($N412&gt;=分数线!$C$2,J412&gt;=分数线!$F$2),36,IF(J412&gt;=分数线!$F$2,18,0)),IF($D412="文科",IF(AND($N412&gt;=分数线!$C$3,J412&gt;=分数线!$F$3),36,IF(J412&gt;=分数线!$F$3,18,0))))</f>
        <v>0</v>
      </c>
      <c r="S412" s="18">
        <f>IF($D412="理科",IF(AND($N412&gt;=分数线!$C$2,K412&gt;=分数线!$G$2),36,IF(K412&gt;=分数线!$G$2,18,0)),IF($D412="文科",IF(AND($N412&gt;=分数线!$C$3,K412&gt;=分数线!$G$3),36,IF(K412&gt;=分数线!$G$3,18,0))))</f>
        <v>36</v>
      </c>
      <c r="T412" s="18">
        <f>IF($D412="理科",IF(AND($N412&gt;=分数线!$C$2,L412&gt;=分数线!$H$2),36,IF(L412&gt;=分数线!$H$2,18,0)),IF($D412="文科",IF(AND($N412&gt;=分数线!$C$3,L412&gt;=分数线!$H$3),36,IF(L412&gt;=分数线!$H$3,18,0))))</f>
        <v>36</v>
      </c>
      <c r="U412" s="18">
        <f>IF($D412="理科",IF(AND($N412&gt;=分数线!$C$2,M412&gt;=分数线!$I$2),36,IF(M412&gt;=分数线!$I$2,18,0)),IF($D412="文科",IF(AND($N412&gt;=分数线!$C$3,M412&gt;=分数线!$I$3),36,IF(M412&gt;=分数线!$I$3,18,0))))</f>
        <v>36</v>
      </c>
      <c r="V412" s="18">
        <f t="shared" si="561"/>
        <v>8</v>
      </c>
      <c r="W412" s="18" t="str">
        <f t="shared" si="562"/>
        <v>向美娟</v>
      </c>
      <c r="X412" s="26">
        <f t="shared" si="603"/>
        <v>3.6</v>
      </c>
      <c r="Y412" s="18" t="str">
        <f t="shared" si="563"/>
        <v>胡付松</v>
      </c>
      <c r="Z412" s="26">
        <f t="shared" si="604"/>
        <v>0</v>
      </c>
      <c r="AA412" s="18" t="str">
        <f t="shared" si="564"/>
        <v>聂艳梅</v>
      </c>
      <c r="AB412" s="26">
        <f t="shared" si="532"/>
        <v>0</v>
      </c>
      <c r="AC412" s="18" t="str">
        <f t="shared" si="565"/>
        <v>卢银楷</v>
      </c>
      <c r="AD412" s="26">
        <f t="shared" si="533"/>
        <v>3.6</v>
      </c>
      <c r="AE412" s="18" t="str">
        <f t="shared" si="566"/>
        <v>赵香才</v>
      </c>
      <c r="AF412" s="26">
        <f t="shared" si="534"/>
        <v>3.6</v>
      </c>
      <c r="AG412" s="18" t="str">
        <f t="shared" si="567"/>
        <v>骆泽群</v>
      </c>
      <c r="AH412" s="26">
        <f t="shared" si="535"/>
        <v>3.6</v>
      </c>
      <c r="AI412" s="18" t="str">
        <f t="shared" si="568"/>
        <v>2</v>
      </c>
      <c r="AJ412" s="18" t="str">
        <f t="shared" si="569"/>
        <v>阙丽萍</v>
      </c>
      <c r="AK412" s="26">
        <f t="shared" si="605"/>
        <v>3.6</v>
      </c>
      <c r="AL412" s="18" t="str">
        <f t="shared" si="570"/>
        <v>李乔军</v>
      </c>
      <c r="AM412" s="26">
        <f t="shared" si="606"/>
        <v>0</v>
      </c>
      <c r="AN412" s="18" t="str">
        <f t="shared" si="571"/>
        <v>赵顺诚</v>
      </c>
      <c r="AO412" s="26">
        <f t="shared" si="536"/>
        <v>0</v>
      </c>
      <c r="AP412" s="18" t="str">
        <f t="shared" si="572"/>
        <v>卢银楷</v>
      </c>
      <c r="AQ412" s="26">
        <f t="shared" si="537"/>
        <v>3.6</v>
      </c>
      <c r="AR412" s="18" t="str">
        <f t="shared" si="573"/>
        <v>赵香才</v>
      </c>
      <c r="AS412" s="26">
        <f t="shared" si="538"/>
        <v>3.6</v>
      </c>
      <c r="AT412" s="18" t="str">
        <f t="shared" si="574"/>
        <v>杜基次尔</v>
      </c>
      <c r="AU412" s="26">
        <f t="shared" si="539"/>
        <v>3.6</v>
      </c>
      <c r="AV412" s="18" t="str">
        <f t="shared" si="575"/>
        <v>2</v>
      </c>
      <c r="AW412" s="18" t="str">
        <f t="shared" si="576"/>
        <v>阙丽萍</v>
      </c>
      <c r="AX412" s="26">
        <f t="shared" si="607"/>
        <v>5.3999999999999995</v>
      </c>
      <c r="AY412" s="18" t="str">
        <f t="shared" si="577"/>
        <v>李希</v>
      </c>
      <c r="AZ412" s="26">
        <f t="shared" si="548"/>
        <v>0</v>
      </c>
      <c r="BA412" s="18" t="str">
        <f t="shared" si="578"/>
        <v>赵顺诚</v>
      </c>
      <c r="BB412" s="26">
        <f t="shared" si="540"/>
        <v>0</v>
      </c>
      <c r="BC412" s="18" t="str">
        <f t="shared" si="579"/>
        <v>马巫各</v>
      </c>
      <c r="BD412" s="26">
        <f t="shared" si="541"/>
        <v>5.4</v>
      </c>
      <c r="BE412" s="18" t="str">
        <f t="shared" si="580"/>
        <v>赵香才</v>
      </c>
      <c r="BF412" s="26">
        <f t="shared" si="542"/>
        <v>5.4</v>
      </c>
      <c r="BG412" s="18" t="str">
        <f t="shared" si="581"/>
        <v>杜基次尔</v>
      </c>
      <c r="BH412" s="26">
        <f t="shared" si="543"/>
        <v>5.4</v>
      </c>
      <c r="BI412" s="18">
        <f t="shared" si="582"/>
        <v>2</v>
      </c>
      <c r="BJ412" s="18" t="str">
        <f t="shared" si="583"/>
        <v>阙丽萍</v>
      </c>
      <c r="BK412" s="26">
        <f t="shared" si="608"/>
        <v>5.3999999999999995</v>
      </c>
      <c r="BL412" s="18" t="str">
        <f t="shared" si="584"/>
        <v>李希</v>
      </c>
      <c r="BM412" s="26">
        <f t="shared" si="549"/>
        <v>0</v>
      </c>
      <c r="BN412" s="18" t="str">
        <f t="shared" si="585"/>
        <v>赵顺诚</v>
      </c>
      <c r="BO412" s="26">
        <f t="shared" si="544"/>
        <v>0</v>
      </c>
      <c r="BP412" s="18" t="str">
        <f t="shared" si="586"/>
        <v>马巫各</v>
      </c>
      <c r="BQ412" s="26">
        <f t="shared" si="545"/>
        <v>5.4</v>
      </c>
      <c r="BR412" s="18" t="str">
        <f t="shared" si="587"/>
        <v>赵香才</v>
      </c>
      <c r="BS412" s="26">
        <f t="shared" si="546"/>
        <v>5.4</v>
      </c>
      <c r="BT412" s="18" t="str">
        <f t="shared" si="588"/>
        <v>杜基次尔</v>
      </c>
      <c r="BU412" s="26">
        <f t="shared" si="547"/>
        <v>5.4</v>
      </c>
      <c r="BV412" s="18">
        <f t="shared" si="589"/>
        <v>2</v>
      </c>
      <c r="BW412" s="18" t="str">
        <f t="shared" si="590"/>
        <v>阙丽萍</v>
      </c>
      <c r="BX412" s="26">
        <f t="shared" si="609"/>
        <v>9</v>
      </c>
      <c r="BY412" s="18" t="str">
        <f t="shared" si="591"/>
        <v>李希</v>
      </c>
      <c r="BZ412" s="26">
        <f t="shared" si="610"/>
        <v>0</v>
      </c>
      <c r="CA412" s="18" t="str">
        <f t="shared" si="592"/>
        <v>赵顺诚</v>
      </c>
      <c r="CB412" s="26">
        <f t="shared" si="611"/>
        <v>0</v>
      </c>
      <c r="CC412" s="18" t="str">
        <f t="shared" si="593"/>
        <v>吴文艺</v>
      </c>
      <c r="CD412" s="26">
        <f t="shared" si="612"/>
        <v>9</v>
      </c>
      <c r="CE412" s="18" t="str">
        <f t="shared" si="594"/>
        <v>赵香才</v>
      </c>
      <c r="CF412" s="26">
        <f t="shared" si="613"/>
        <v>9</v>
      </c>
      <c r="CG412" s="18" t="str">
        <f t="shared" si="595"/>
        <v>杜基次尔</v>
      </c>
      <c r="CH412" s="26">
        <f t="shared" si="614"/>
        <v>9</v>
      </c>
      <c r="CI412" s="18">
        <f t="shared" si="596"/>
        <v>2</v>
      </c>
      <c r="CJ412" s="18" t="str">
        <f t="shared" si="597"/>
        <v>阙丽萍</v>
      </c>
      <c r="CK412" s="26">
        <f t="shared" si="615"/>
        <v>9</v>
      </c>
      <c r="CL412" s="18" t="str">
        <f t="shared" si="598"/>
        <v>李希</v>
      </c>
      <c r="CM412" s="26">
        <f t="shared" si="616"/>
        <v>0</v>
      </c>
      <c r="CN412" s="18" t="str">
        <f t="shared" si="599"/>
        <v>赵顺诚</v>
      </c>
      <c r="CO412" s="26">
        <f t="shared" si="617"/>
        <v>0</v>
      </c>
      <c r="CP412" s="18" t="str">
        <f t="shared" si="600"/>
        <v>吴文艺/康宇峰</v>
      </c>
      <c r="CQ412" s="26">
        <f t="shared" si="618"/>
        <v>9</v>
      </c>
      <c r="CR412" s="18" t="str">
        <f t="shared" si="601"/>
        <v>赵香才</v>
      </c>
      <c r="CS412" s="26">
        <f t="shared" si="619"/>
        <v>9</v>
      </c>
      <c r="CT412" s="18" t="str">
        <f t="shared" si="602"/>
        <v>杜基次尔</v>
      </c>
      <c r="CU412" s="26">
        <f t="shared" si="620"/>
        <v>9</v>
      </c>
    </row>
    <row r="413" spans="1:99" s="2" customFormat="1" ht="15.75">
      <c r="A413" s="42" t="s">
        <v>1116</v>
      </c>
      <c r="B413" s="40" t="s">
        <v>586</v>
      </c>
      <c r="C413" s="59" t="s">
        <v>44</v>
      </c>
      <c r="D413" s="9" t="s">
        <v>9</v>
      </c>
      <c r="E413" s="8" t="str">
        <f t="shared" si="550"/>
        <v/>
      </c>
      <c r="F413" s="9">
        <f t="shared" si="551"/>
        <v>0.2</v>
      </c>
      <c r="G413" s="10" t="str">
        <f t="shared" si="552"/>
        <v/>
      </c>
      <c r="H413" s="10">
        <f t="shared" si="553"/>
        <v>107</v>
      </c>
      <c r="I413" s="10">
        <f t="shared" si="554"/>
        <v>94</v>
      </c>
      <c r="J413" s="10">
        <f t="shared" si="555"/>
        <v>90</v>
      </c>
      <c r="K413" s="16">
        <f t="shared" si="556"/>
        <v>69</v>
      </c>
      <c r="L413" s="10">
        <f t="shared" si="557"/>
        <v>55</v>
      </c>
      <c r="M413" s="10">
        <f t="shared" si="558"/>
        <v>54</v>
      </c>
      <c r="N413" s="10">
        <f t="shared" si="559"/>
        <v>469</v>
      </c>
      <c r="O413" s="17" t="str">
        <f t="shared" si="560"/>
        <v>本科</v>
      </c>
      <c r="P413" s="18">
        <f>IF($D413="理科",IF(AND($N413&gt;=分数线!$C$2,$H413&gt;=分数线!$D$2),36,IF($H413&gt;=分数线!$D$2,18,0)),IF($D413="文科",IF(AND($N413&gt;=分数线!$C$3,$H413&gt;=分数线!$D$3),36,IF($H413&gt;=分数线!$D$3,18,0))))</f>
        <v>36</v>
      </c>
      <c r="Q413" s="18">
        <f>IF($D413="理科",IF(AND($N413&gt;=分数线!$C$2,I413&gt;=分数线!$E$2),36,IF(I413&gt;=分数线!$E$2,18,0)),IF($D413="文科",IF(AND($N413&gt;=分数线!$C$3,I413&gt;=分数线!$E$3),36,IF(I413&gt;=分数线!$E$3,18,0))))</f>
        <v>36</v>
      </c>
      <c r="R413" s="18">
        <f>IF($D413="理科",IF(AND($N413&gt;=分数线!$C$2,J413&gt;=分数线!$F$2),36,IF(J413&gt;=分数线!$F$2,18,0)),IF($D413="文科",IF(AND($N413&gt;=分数线!$C$3,J413&gt;=分数线!$F$3),36,IF(J413&gt;=分数线!$F$3,18,0))))</f>
        <v>0</v>
      </c>
      <c r="S413" s="18">
        <f>IF($D413="理科",IF(AND($N413&gt;=分数线!$C$2,K413&gt;=分数线!$G$2),36,IF(K413&gt;=分数线!$G$2,18,0)),IF($D413="文科",IF(AND($N413&gt;=分数线!$C$3,K413&gt;=分数线!$G$3),36,IF(K413&gt;=分数线!$G$3,18,0))))</f>
        <v>36</v>
      </c>
      <c r="T413" s="18">
        <f>IF($D413="理科",IF(AND($N413&gt;=分数线!$C$2,L413&gt;=分数线!$H$2),36,IF(L413&gt;=分数线!$H$2,18,0)),IF($D413="文科",IF(AND($N413&gt;=分数线!$C$3,L413&gt;=分数线!$H$3),36,IF(L413&gt;=分数线!$H$3,18,0))))</f>
        <v>0</v>
      </c>
      <c r="U413" s="18">
        <f>IF($D413="理科",IF(AND($N413&gt;=分数线!$C$2,M413&gt;=分数线!$I$2),36,IF(M413&gt;=分数线!$I$2,18,0)),IF($D413="文科",IF(AND($N413&gt;=分数线!$C$3,M413&gt;=分数线!$I$3),36,IF(M413&gt;=分数线!$I$3,18,0))))</f>
        <v>36</v>
      </c>
      <c r="V413" s="18">
        <f t="shared" si="561"/>
        <v>1</v>
      </c>
      <c r="W413" s="18" t="str">
        <f t="shared" si="562"/>
        <v>叶屏</v>
      </c>
      <c r="X413" s="26">
        <f t="shared" si="603"/>
        <v>3.6</v>
      </c>
      <c r="Y413" s="18" t="str">
        <f t="shared" si="563"/>
        <v>余玉红</v>
      </c>
      <c r="Z413" s="26">
        <f t="shared" si="604"/>
        <v>3.6</v>
      </c>
      <c r="AA413" s="18" t="str">
        <f t="shared" si="564"/>
        <v>胡昌燕</v>
      </c>
      <c r="AB413" s="26">
        <f t="shared" si="532"/>
        <v>0</v>
      </c>
      <c r="AC413" s="18" t="str">
        <f t="shared" si="565"/>
        <v>杨吉华</v>
      </c>
      <c r="AD413" s="26">
        <f t="shared" si="533"/>
        <v>3.6</v>
      </c>
      <c r="AE413" s="18" t="str">
        <f t="shared" si="566"/>
        <v>胡慧芳</v>
      </c>
      <c r="AF413" s="26">
        <f t="shared" si="534"/>
        <v>0</v>
      </c>
      <c r="AG413" s="18" t="str">
        <f t="shared" si="567"/>
        <v>金贵</v>
      </c>
      <c r="AH413" s="26">
        <f t="shared" si="535"/>
        <v>3.6</v>
      </c>
      <c r="AI413" s="18" t="str">
        <f t="shared" si="568"/>
        <v>1</v>
      </c>
      <c r="AJ413" s="18" t="str">
        <f t="shared" si="569"/>
        <v>叶屏</v>
      </c>
      <c r="AK413" s="26">
        <f t="shared" si="605"/>
        <v>3.6</v>
      </c>
      <c r="AL413" s="18" t="str">
        <f t="shared" si="570"/>
        <v>余玉红</v>
      </c>
      <c r="AM413" s="26">
        <f t="shared" si="606"/>
        <v>3.6</v>
      </c>
      <c r="AN413" s="18" t="str">
        <f t="shared" si="571"/>
        <v>胡昌燕</v>
      </c>
      <c r="AO413" s="26">
        <f t="shared" si="536"/>
        <v>0</v>
      </c>
      <c r="AP413" s="18" t="str">
        <f t="shared" si="572"/>
        <v>杨吉华</v>
      </c>
      <c r="AQ413" s="26">
        <f t="shared" si="537"/>
        <v>3.6</v>
      </c>
      <c r="AR413" s="18" t="str">
        <f t="shared" si="573"/>
        <v>胡慧芳</v>
      </c>
      <c r="AS413" s="26">
        <f t="shared" si="538"/>
        <v>0</v>
      </c>
      <c r="AT413" s="18" t="str">
        <f t="shared" si="574"/>
        <v>金贵</v>
      </c>
      <c r="AU413" s="26">
        <f t="shared" si="539"/>
        <v>3.6</v>
      </c>
      <c r="AV413" s="18" t="str">
        <f t="shared" si="575"/>
        <v>1</v>
      </c>
      <c r="AW413" s="18" t="str">
        <f t="shared" si="576"/>
        <v>叶屏</v>
      </c>
      <c r="AX413" s="26">
        <f t="shared" si="607"/>
        <v>5.3999999999999995</v>
      </c>
      <c r="AY413" s="18" t="str">
        <f t="shared" si="577"/>
        <v>余玉红</v>
      </c>
      <c r="AZ413" s="26">
        <f t="shared" si="548"/>
        <v>5.3999999999999995</v>
      </c>
      <c r="BA413" s="18" t="str">
        <f t="shared" si="578"/>
        <v>胡昌燕</v>
      </c>
      <c r="BB413" s="26">
        <f t="shared" si="540"/>
        <v>0</v>
      </c>
      <c r="BC413" s="18" t="str">
        <f t="shared" si="579"/>
        <v>卢银楷</v>
      </c>
      <c r="BD413" s="26">
        <f t="shared" si="541"/>
        <v>5.4</v>
      </c>
      <c r="BE413" s="18" t="str">
        <f t="shared" si="580"/>
        <v>胡慧芳</v>
      </c>
      <c r="BF413" s="26">
        <f t="shared" si="542"/>
        <v>0</v>
      </c>
      <c r="BG413" s="18" t="str">
        <f t="shared" si="581"/>
        <v>金贵</v>
      </c>
      <c r="BH413" s="26">
        <f t="shared" si="543"/>
        <v>5.4</v>
      </c>
      <c r="BI413" s="18">
        <f t="shared" si="582"/>
        <v>1</v>
      </c>
      <c r="BJ413" s="18" t="str">
        <f t="shared" si="583"/>
        <v>叶屏</v>
      </c>
      <c r="BK413" s="26">
        <f t="shared" si="608"/>
        <v>5.3999999999999995</v>
      </c>
      <c r="BL413" s="18" t="str">
        <f t="shared" si="584"/>
        <v>余玉红</v>
      </c>
      <c r="BM413" s="26">
        <f t="shared" si="549"/>
        <v>5.3999999999999995</v>
      </c>
      <c r="BN413" s="18" t="str">
        <f t="shared" si="585"/>
        <v>胡昌燕</v>
      </c>
      <c r="BO413" s="26">
        <f t="shared" si="544"/>
        <v>0</v>
      </c>
      <c r="BP413" s="18" t="str">
        <f t="shared" si="586"/>
        <v>卢银楷</v>
      </c>
      <c r="BQ413" s="26">
        <f t="shared" si="545"/>
        <v>5.4</v>
      </c>
      <c r="BR413" s="18" t="str">
        <f t="shared" si="587"/>
        <v>胡慧芳</v>
      </c>
      <c r="BS413" s="26">
        <f t="shared" si="546"/>
        <v>0</v>
      </c>
      <c r="BT413" s="18" t="str">
        <f t="shared" si="588"/>
        <v>金贵</v>
      </c>
      <c r="BU413" s="26">
        <f t="shared" si="547"/>
        <v>5.4</v>
      </c>
      <c r="BV413" s="18">
        <f t="shared" si="589"/>
        <v>1</v>
      </c>
      <c r="BW413" s="18" t="str">
        <f t="shared" si="590"/>
        <v>叶屏</v>
      </c>
      <c r="BX413" s="26">
        <f t="shared" si="609"/>
        <v>9</v>
      </c>
      <c r="BY413" s="18" t="str">
        <f t="shared" si="591"/>
        <v>余玉红</v>
      </c>
      <c r="BZ413" s="26">
        <f t="shared" si="610"/>
        <v>9</v>
      </c>
      <c r="CA413" s="18" t="str">
        <f t="shared" si="592"/>
        <v>胡昌燕</v>
      </c>
      <c r="CB413" s="26">
        <f t="shared" si="611"/>
        <v>0</v>
      </c>
      <c r="CC413" s="18" t="str">
        <f t="shared" si="593"/>
        <v>卢银楷</v>
      </c>
      <c r="CD413" s="26">
        <f t="shared" si="612"/>
        <v>9</v>
      </c>
      <c r="CE413" s="18" t="str">
        <f t="shared" si="594"/>
        <v>胡慧芳</v>
      </c>
      <c r="CF413" s="26">
        <f t="shared" si="613"/>
        <v>0</v>
      </c>
      <c r="CG413" s="18" t="str">
        <f t="shared" si="595"/>
        <v>金贵</v>
      </c>
      <c r="CH413" s="26">
        <f t="shared" si="614"/>
        <v>9</v>
      </c>
      <c r="CI413" s="18">
        <f t="shared" si="596"/>
        <v>1</v>
      </c>
      <c r="CJ413" s="18" t="str">
        <f t="shared" si="597"/>
        <v>叶屏</v>
      </c>
      <c r="CK413" s="26">
        <f t="shared" si="615"/>
        <v>9</v>
      </c>
      <c r="CL413" s="18" t="str">
        <f t="shared" si="598"/>
        <v>余玉红</v>
      </c>
      <c r="CM413" s="26">
        <f t="shared" si="616"/>
        <v>9</v>
      </c>
      <c r="CN413" s="18" t="str">
        <f t="shared" si="599"/>
        <v>胡昌燕</v>
      </c>
      <c r="CO413" s="26">
        <f t="shared" si="617"/>
        <v>0</v>
      </c>
      <c r="CP413" s="18" t="str">
        <f t="shared" si="600"/>
        <v>卢银楷</v>
      </c>
      <c r="CQ413" s="26">
        <f t="shared" si="618"/>
        <v>9</v>
      </c>
      <c r="CR413" s="18" t="str">
        <f t="shared" si="601"/>
        <v>胡慧芳</v>
      </c>
      <c r="CS413" s="26">
        <f t="shared" si="619"/>
        <v>0</v>
      </c>
      <c r="CT413" s="18" t="str">
        <f t="shared" si="602"/>
        <v>金贵</v>
      </c>
      <c r="CU413" s="26">
        <f t="shared" si="620"/>
        <v>9</v>
      </c>
    </row>
    <row r="414" spans="1:99" s="2" customFormat="1" ht="15.75">
      <c r="A414" s="42" t="s">
        <v>1117</v>
      </c>
      <c r="B414" s="40" t="s">
        <v>587</v>
      </c>
      <c r="C414" s="59" t="s">
        <v>44</v>
      </c>
      <c r="D414" s="9" t="s">
        <v>9</v>
      </c>
      <c r="E414" s="8" t="str">
        <f t="shared" si="550"/>
        <v/>
      </c>
      <c r="F414" s="9">
        <f t="shared" si="551"/>
        <v>0.2</v>
      </c>
      <c r="G414" s="10" t="str">
        <f t="shared" si="552"/>
        <v/>
      </c>
      <c r="H414" s="10">
        <f t="shared" si="553"/>
        <v>108</v>
      </c>
      <c r="I414" s="10">
        <f t="shared" si="554"/>
        <v>52</v>
      </c>
      <c r="J414" s="10">
        <f t="shared" si="555"/>
        <v>125</v>
      </c>
      <c r="K414" s="16">
        <f t="shared" si="556"/>
        <v>66</v>
      </c>
      <c r="L414" s="10">
        <f t="shared" si="557"/>
        <v>60</v>
      </c>
      <c r="M414" s="10">
        <f t="shared" si="558"/>
        <v>58</v>
      </c>
      <c r="N414" s="10">
        <f t="shared" si="559"/>
        <v>469</v>
      </c>
      <c r="O414" s="17" t="str">
        <f t="shared" si="560"/>
        <v>本科</v>
      </c>
      <c r="P414" s="18">
        <f>IF($D414="理科",IF(AND($N414&gt;=分数线!$C$2,$H414&gt;=分数线!$D$2),36,IF($H414&gt;=分数线!$D$2,18,0)),IF($D414="文科",IF(AND($N414&gt;=分数线!$C$3,$H414&gt;=分数线!$D$3),36,IF($H414&gt;=分数线!$D$3,18,0))))</f>
        <v>36</v>
      </c>
      <c r="Q414" s="18">
        <f>IF($D414="理科",IF(AND($N414&gt;=分数线!$C$2,I414&gt;=分数线!$E$2),36,IF(I414&gt;=分数线!$E$2,18,0)),IF($D414="文科",IF(AND($N414&gt;=分数线!$C$3,I414&gt;=分数线!$E$3),36,IF(I414&gt;=分数线!$E$3,18,0))))</f>
        <v>0</v>
      </c>
      <c r="R414" s="18">
        <f>IF($D414="理科",IF(AND($N414&gt;=分数线!$C$2,J414&gt;=分数线!$F$2),36,IF(J414&gt;=分数线!$F$2,18,0)),IF($D414="文科",IF(AND($N414&gt;=分数线!$C$3,J414&gt;=分数线!$F$3),36,IF(J414&gt;=分数线!$F$3,18,0))))</f>
        <v>36</v>
      </c>
      <c r="S414" s="18">
        <f>IF($D414="理科",IF(AND($N414&gt;=分数线!$C$2,K414&gt;=分数线!$G$2),36,IF(K414&gt;=分数线!$G$2,18,0)),IF($D414="文科",IF(AND($N414&gt;=分数线!$C$3,K414&gt;=分数线!$G$3),36,IF(K414&gt;=分数线!$G$3,18,0))))</f>
        <v>0</v>
      </c>
      <c r="T414" s="18">
        <f>IF($D414="理科",IF(AND($N414&gt;=分数线!$C$2,L414&gt;=分数线!$H$2),36,IF(L414&gt;=分数线!$H$2,18,0)),IF($D414="文科",IF(AND($N414&gt;=分数线!$C$3,L414&gt;=分数线!$H$3),36,IF(L414&gt;=分数线!$H$3,18,0))))</f>
        <v>0</v>
      </c>
      <c r="U414" s="18">
        <f>IF($D414="理科",IF(AND($N414&gt;=分数线!$C$2,M414&gt;=分数线!$I$2),36,IF(M414&gt;=分数线!$I$2,18,0)),IF($D414="文科",IF(AND($N414&gt;=分数线!$C$3,M414&gt;=分数线!$I$3),36,IF(M414&gt;=分数线!$I$3,18,0))))</f>
        <v>36</v>
      </c>
      <c r="V414" s="18">
        <f t="shared" si="561"/>
        <v>1</v>
      </c>
      <c r="W414" s="18" t="str">
        <f t="shared" si="562"/>
        <v>叶屏</v>
      </c>
      <c r="X414" s="26">
        <f t="shared" si="603"/>
        <v>3.6</v>
      </c>
      <c r="Y414" s="18" t="str">
        <f t="shared" si="563"/>
        <v>余玉红</v>
      </c>
      <c r="Z414" s="26">
        <f t="shared" si="604"/>
        <v>0</v>
      </c>
      <c r="AA414" s="18" t="str">
        <f t="shared" si="564"/>
        <v>胡昌燕</v>
      </c>
      <c r="AB414" s="26">
        <f t="shared" si="532"/>
        <v>3.6</v>
      </c>
      <c r="AC414" s="18" t="str">
        <f t="shared" si="565"/>
        <v>杨吉华</v>
      </c>
      <c r="AD414" s="26">
        <f t="shared" si="533"/>
        <v>0</v>
      </c>
      <c r="AE414" s="18" t="str">
        <f t="shared" si="566"/>
        <v>胡慧芳</v>
      </c>
      <c r="AF414" s="26">
        <f t="shared" si="534"/>
        <v>0</v>
      </c>
      <c r="AG414" s="18" t="str">
        <f t="shared" si="567"/>
        <v>金贵</v>
      </c>
      <c r="AH414" s="26">
        <f t="shared" si="535"/>
        <v>3.6</v>
      </c>
      <c r="AI414" s="18" t="str">
        <f t="shared" si="568"/>
        <v>1</v>
      </c>
      <c r="AJ414" s="18" t="str">
        <f t="shared" si="569"/>
        <v>叶屏</v>
      </c>
      <c r="AK414" s="26">
        <f t="shared" si="605"/>
        <v>3.6</v>
      </c>
      <c r="AL414" s="18" t="str">
        <f t="shared" si="570"/>
        <v>余玉红</v>
      </c>
      <c r="AM414" s="26">
        <f t="shared" si="606"/>
        <v>0</v>
      </c>
      <c r="AN414" s="18" t="str">
        <f t="shared" si="571"/>
        <v>胡昌燕</v>
      </c>
      <c r="AO414" s="26">
        <f t="shared" si="536"/>
        <v>3.6</v>
      </c>
      <c r="AP414" s="18" t="str">
        <f t="shared" si="572"/>
        <v>杨吉华</v>
      </c>
      <c r="AQ414" s="26">
        <f t="shared" si="537"/>
        <v>0</v>
      </c>
      <c r="AR414" s="18" t="str">
        <f t="shared" si="573"/>
        <v>胡慧芳</v>
      </c>
      <c r="AS414" s="26">
        <f t="shared" si="538"/>
        <v>0</v>
      </c>
      <c r="AT414" s="18" t="str">
        <f t="shared" si="574"/>
        <v>金贵</v>
      </c>
      <c r="AU414" s="26">
        <f t="shared" si="539"/>
        <v>3.6</v>
      </c>
      <c r="AV414" s="18" t="str">
        <f t="shared" si="575"/>
        <v>1</v>
      </c>
      <c r="AW414" s="18" t="str">
        <f t="shared" si="576"/>
        <v>叶屏</v>
      </c>
      <c r="AX414" s="26">
        <f t="shared" si="607"/>
        <v>5.3999999999999995</v>
      </c>
      <c r="AY414" s="18" t="str">
        <f t="shared" si="577"/>
        <v>余玉红</v>
      </c>
      <c r="AZ414" s="26">
        <f t="shared" si="548"/>
        <v>0</v>
      </c>
      <c r="BA414" s="18" t="str">
        <f t="shared" si="578"/>
        <v>胡昌燕</v>
      </c>
      <c r="BB414" s="26">
        <f t="shared" si="540"/>
        <v>5.4</v>
      </c>
      <c r="BC414" s="18" t="str">
        <f t="shared" si="579"/>
        <v>卢银楷</v>
      </c>
      <c r="BD414" s="26">
        <f t="shared" si="541"/>
        <v>0</v>
      </c>
      <c r="BE414" s="18" t="str">
        <f t="shared" si="580"/>
        <v>胡慧芳</v>
      </c>
      <c r="BF414" s="26">
        <f t="shared" si="542"/>
        <v>0</v>
      </c>
      <c r="BG414" s="18" t="str">
        <f t="shared" si="581"/>
        <v>金贵</v>
      </c>
      <c r="BH414" s="26">
        <f t="shared" si="543"/>
        <v>5.4</v>
      </c>
      <c r="BI414" s="18">
        <f t="shared" si="582"/>
        <v>1</v>
      </c>
      <c r="BJ414" s="18" t="str">
        <f t="shared" si="583"/>
        <v>叶屏</v>
      </c>
      <c r="BK414" s="26">
        <f t="shared" si="608"/>
        <v>5.3999999999999995</v>
      </c>
      <c r="BL414" s="18" t="str">
        <f t="shared" si="584"/>
        <v>余玉红</v>
      </c>
      <c r="BM414" s="26">
        <f t="shared" si="549"/>
        <v>0</v>
      </c>
      <c r="BN414" s="18" t="str">
        <f t="shared" si="585"/>
        <v>胡昌燕</v>
      </c>
      <c r="BO414" s="26">
        <f t="shared" si="544"/>
        <v>5.4</v>
      </c>
      <c r="BP414" s="18" t="str">
        <f t="shared" si="586"/>
        <v>卢银楷</v>
      </c>
      <c r="BQ414" s="26">
        <f t="shared" si="545"/>
        <v>0</v>
      </c>
      <c r="BR414" s="18" t="str">
        <f t="shared" si="587"/>
        <v>胡慧芳</v>
      </c>
      <c r="BS414" s="26">
        <f t="shared" si="546"/>
        <v>0</v>
      </c>
      <c r="BT414" s="18" t="str">
        <f t="shared" si="588"/>
        <v>金贵</v>
      </c>
      <c r="BU414" s="26">
        <f t="shared" si="547"/>
        <v>5.4</v>
      </c>
      <c r="BV414" s="18">
        <f t="shared" si="589"/>
        <v>1</v>
      </c>
      <c r="BW414" s="18" t="str">
        <f t="shared" si="590"/>
        <v>叶屏</v>
      </c>
      <c r="BX414" s="26">
        <f t="shared" si="609"/>
        <v>9</v>
      </c>
      <c r="BY414" s="18" t="str">
        <f t="shared" si="591"/>
        <v>余玉红</v>
      </c>
      <c r="BZ414" s="26">
        <f t="shared" si="610"/>
        <v>0</v>
      </c>
      <c r="CA414" s="18" t="str">
        <f t="shared" si="592"/>
        <v>胡昌燕</v>
      </c>
      <c r="CB414" s="26">
        <f t="shared" si="611"/>
        <v>9</v>
      </c>
      <c r="CC414" s="18" t="str">
        <f t="shared" si="593"/>
        <v>卢银楷</v>
      </c>
      <c r="CD414" s="26">
        <f t="shared" si="612"/>
        <v>0</v>
      </c>
      <c r="CE414" s="18" t="str">
        <f t="shared" si="594"/>
        <v>胡慧芳</v>
      </c>
      <c r="CF414" s="26">
        <f t="shared" si="613"/>
        <v>0</v>
      </c>
      <c r="CG414" s="18" t="str">
        <f t="shared" si="595"/>
        <v>金贵</v>
      </c>
      <c r="CH414" s="26">
        <f t="shared" si="614"/>
        <v>9</v>
      </c>
      <c r="CI414" s="18">
        <f t="shared" si="596"/>
        <v>1</v>
      </c>
      <c r="CJ414" s="18" t="str">
        <f t="shared" si="597"/>
        <v>叶屏</v>
      </c>
      <c r="CK414" s="26">
        <f t="shared" si="615"/>
        <v>9</v>
      </c>
      <c r="CL414" s="18" t="str">
        <f t="shared" si="598"/>
        <v>余玉红</v>
      </c>
      <c r="CM414" s="26">
        <f t="shared" si="616"/>
        <v>0</v>
      </c>
      <c r="CN414" s="18" t="str">
        <f t="shared" si="599"/>
        <v>胡昌燕</v>
      </c>
      <c r="CO414" s="26">
        <f t="shared" si="617"/>
        <v>9</v>
      </c>
      <c r="CP414" s="18" t="str">
        <f t="shared" si="600"/>
        <v>卢银楷</v>
      </c>
      <c r="CQ414" s="26">
        <f t="shared" si="618"/>
        <v>0</v>
      </c>
      <c r="CR414" s="18" t="str">
        <f t="shared" si="601"/>
        <v>胡慧芳</v>
      </c>
      <c r="CS414" s="26">
        <f t="shared" si="619"/>
        <v>0</v>
      </c>
      <c r="CT414" s="18" t="str">
        <f t="shared" si="602"/>
        <v>金贵</v>
      </c>
      <c r="CU414" s="26">
        <f t="shared" si="620"/>
        <v>9</v>
      </c>
    </row>
    <row r="415" spans="1:99" s="2" customFormat="1" ht="15.75">
      <c r="A415" s="42" t="s">
        <v>1118</v>
      </c>
      <c r="B415" s="40" t="s">
        <v>588</v>
      </c>
      <c r="C415" s="59" t="s">
        <v>44</v>
      </c>
      <c r="D415" s="9" t="s">
        <v>9</v>
      </c>
      <c r="E415" s="8" t="str">
        <f t="shared" si="550"/>
        <v/>
      </c>
      <c r="F415" s="9" t="str">
        <f t="shared" si="551"/>
        <v/>
      </c>
      <c r="G415" s="10" t="str">
        <f t="shared" si="552"/>
        <v/>
      </c>
      <c r="H415" s="10">
        <f t="shared" si="553"/>
        <v>99</v>
      </c>
      <c r="I415" s="10">
        <f t="shared" si="554"/>
        <v>74</v>
      </c>
      <c r="J415" s="10">
        <f t="shared" si="555"/>
        <v>66.5</v>
      </c>
      <c r="K415" s="16">
        <f t="shared" si="556"/>
        <v>51.5</v>
      </c>
      <c r="L415" s="10">
        <f t="shared" si="557"/>
        <v>67.5</v>
      </c>
      <c r="M415" s="10">
        <f t="shared" si="558"/>
        <v>67</v>
      </c>
      <c r="N415" s="10">
        <f t="shared" si="559"/>
        <v>467</v>
      </c>
      <c r="O415" s="17" t="str">
        <f t="shared" si="560"/>
        <v>本科</v>
      </c>
      <c r="P415" s="18">
        <f>IF($D415="理科",IF(AND($N415&gt;=分数线!$C$2,$H415&gt;=分数线!$D$2),36,IF($H415&gt;=分数线!$D$2,18,0)),IF($D415="文科",IF(AND($N415&gt;=分数线!$C$3,$H415&gt;=分数线!$D$3),36,IF($H415&gt;=分数线!$D$3,18,0))))</f>
        <v>0</v>
      </c>
      <c r="Q415" s="18">
        <f>IF($D415="理科",IF(AND($N415&gt;=分数线!$C$2,I415&gt;=分数线!$E$2),36,IF(I415&gt;=分数线!$E$2,18,0)),IF($D415="文科",IF(AND($N415&gt;=分数线!$C$3,I415&gt;=分数线!$E$3),36,IF(I415&gt;=分数线!$E$3,18,0))))</f>
        <v>0</v>
      </c>
      <c r="R415" s="18">
        <f>IF($D415="理科",IF(AND($N415&gt;=分数线!$C$2,J415&gt;=分数线!$F$2),36,IF(J415&gt;=分数线!$F$2,18,0)),IF($D415="文科",IF(AND($N415&gt;=分数线!$C$3,J415&gt;=分数线!$F$3),36,IF(J415&gt;=分数线!$F$3,18,0))))</f>
        <v>0</v>
      </c>
      <c r="S415" s="18">
        <f>IF($D415="理科",IF(AND($N415&gt;=分数线!$C$2,K415&gt;=分数线!$G$2),36,IF(K415&gt;=分数线!$G$2,18,0)),IF($D415="文科",IF(AND($N415&gt;=分数线!$C$3,K415&gt;=分数线!$G$3),36,IF(K415&gt;=分数线!$G$3,18,0))))</f>
        <v>0</v>
      </c>
      <c r="T415" s="18">
        <f>IF($D415="理科",IF(AND($N415&gt;=分数线!$C$2,L415&gt;=分数线!$H$2),36,IF(L415&gt;=分数线!$H$2,18,0)),IF($D415="文科",IF(AND($N415&gt;=分数线!$C$3,L415&gt;=分数线!$H$3),36,IF(L415&gt;=分数线!$H$3,18,0))))</f>
        <v>36</v>
      </c>
      <c r="U415" s="18">
        <f>IF($D415="理科",IF(AND($N415&gt;=分数线!$C$2,M415&gt;=分数线!$I$2),36,IF(M415&gt;=分数线!$I$2,18,0)),IF($D415="文科",IF(AND($N415&gt;=分数线!$C$3,M415&gt;=分数线!$I$3),36,IF(M415&gt;=分数线!$I$3,18,0))))</f>
        <v>36</v>
      </c>
      <c r="V415" s="18">
        <f t="shared" si="561"/>
        <v>6</v>
      </c>
      <c r="W415" s="18" t="str">
        <f t="shared" si="562"/>
        <v>阙丽萍</v>
      </c>
      <c r="X415" s="26">
        <f t="shared" si="603"/>
        <v>0</v>
      </c>
      <c r="Y415" s="18" t="str">
        <f t="shared" si="563"/>
        <v>李希</v>
      </c>
      <c r="Z415" s="26">
        <f t="shared" si="604"/>
        <v>0</v>
      </c>
      <c r="AA415" s="18" t="str">
        <f t="shared" si="564"/>
        <v>达娃央初</v>
      </c>
      <c r="AB415" s="26">
        <f t="shared" si="532"/>
        <v>0</v>
      </c>
      <c r="AC415" s="18" t="str">
        <f t="shared" si="565"/>
        <v>马巫各</v>
      </c>
      <c r="AD415" s="26">
        <f t="shared" si="533"/>
        <v>0</v>
      </c>
      <c r="AE415" s="18" t="str">
        <f t="shared" si="566"/>
        <v>勾中文</v>
      </c>
      <c r="AF415" s="26">
        <f t="shared" si="534"/>
        <v>3.6</v>
      </c>
      <c r="AG415" s="18" t="str">
        <f t="shared" si="567"/>
        <v>骆泽群</v>
      </c>
      <c r="AH415" s="26">
        <f t="shared" si="535"/>
        <v>3.6</v>
      </c>
      <c r="AI415" s="18" t="str">
        <f t="shared" si="568"/>
        <v>3</v>
      </c>
      <c r="AJ415" s="18" t="str">
        <f t="shared" si="569"/>
        <v>朱霞</v>
      </c>
      <c r="AK415" s="26">
        <f t="shared" si="605"/>
        <v>0</v>
      </c>
      <c r="AL415" s="18" t="str">
        <f t="shared" si="570"/>
        <v>余玉红</v>
      </c>
      <c r="AM415" s="26">
        <f t="shared" si="606"/>
        <v>0</v>
      </c>
      <c r="AN415" s="18" t="str">
        <f t="shared" si="571"/>
        <v>赵顺诚</v>
      </c>
      <c r="AO415" s="26">
        <f t="shared" si="536"/>
        <v>0</v>
      </c>
      <c r="AP415" s="18" t="str">
        <f t="shared" si="572"/>
        <v>杨吉华</v>
      </c>
      <c r="AQ415" s="26">
        <f t="shared" si="537"/>
        <v>0</v>
      </c>
      <c r="AR415" s="18" t="str">
        <f t="shared" si="573"/>
        <v>赵香才</v>
      </c>
      <c r="AS415" s="26">
        <f t="shared" si="538"/>
        <v>3.6</v>
      </c>
      <c r="AT415" s="18" t="str">
        <f t="shared" si="574"/>
        <v>杜基次尔</v>
      </c>
      <c r="AU415" s="26">
        <f t="shared" si="539"/>
        <v>3.6</v>
      </c>
      <c r="AV415" s="18" t="str">
        <f t="shared" si="575"/>
        <v>3</v>
      </c>
      <c r="AW415" s="18" t="str">
        <f t="shared" si="576"/>
        <v>何光红</v>
      </c>
      <c r="AX415" s="26">
        <f t="shared" si="607"/>
        <v>0</v>
      </c>
      <c r="AY415" s="18" t="str">
        <f t="shared" si="577"/>
        <v>余玉红</v>
      </c>
      <c r="AZ415" s="26">
        <f t="shared" si="548"/>
        <v>0</v>
      </c>
      <c r="BA415" s="18" t="str">
        <f t="shared" si="578"/>
        <v>向翠琳</v>
      </c>
      <c r="BB415" s="26">
        <f t="shared" si="540"/>
        <v>0</v>
      </c>
      <c r="BC415" s="18" t="str">
        <f t="shared" si="579"/>
        <v>卢银楷</v>
      </c>
      <c r="BD415" s="26">
        <f t="shared" si="541"/>
        <v>0</v>
      </c>
      <c r="BE415" s="18" t="str">
        <f t="shared" si="580"/>
        <v>勾中文</v>
      </c>
      <c r="BF415" s="26">
        <f t="shared" si="542"/>
        <v>5.4</v>
      </c>
      <c r="BG415" s="18" t="str">
        <f t="shared" si="581"/>
        <v>杜基次尔</v>
      </c>
      <c r="BH415" s="26">
        <f t="shared" si="543"/>
        <v>5.4</v>
      </c>
      <c r="BI415" s="18">
        <f t="shared" si="582"/>
        <v>3</v>
      </c>
      <c r="BJ415" s="18" t="str">
        <f t="shared" si="583"/>
        <v>何光红</v>
      </c>
      <c r="BK415" s="26">
        <f t="shared" si="608"/>
        <v>0</v>
      </c>
      <c r="BL415" s="18" t="str">
        <f t="shared" si="584"/>
        <v>余玉红</v>
      </c>
      <c r="BM415" s="26">
        <f t="shared" si="549"/>
        <v>0</v>
      </c>
      <c r="BN415" s="18" t="str">
        <f t="shared" si="585"/>
        <v>向翠琳</v>
      </c>
      <c r="BO415" s="26">
        <f t="shared" si="544"/>
        <v>0</v>
      </c>
      <c r="BP415" s="18" t="str">
        <f t="shared" si="586"/>
        <v>卢银楷</v>
      </c>
      <c r="BQ415" s="26">
        <f t="shared" si="545"/>
        <v>0</v>
      </c>
      <c r="BR415" s="18" t="str">
        <f t="shared" si="587"/>
        <v>赵香才</v>
      </c>
      <c r="BS415" s="26">
        <f t="shared" si="546"/>
        <v>5.4</v>
      </c>
      <c r="BT415" s="18" t="str">
        <f t="shared" si="588"/>
        <v>杜基次尔</v>
      </c>
      <c r="BU415" s="26">
        <f t="shared" si="547"/>
        <v>5.4</v>
      </c>
      <c r="BV415" s="18">
        <f t="shared" si="589"/>
        <v>3</v>
      </c>
      <c r="BW415" s="18" t="str">
        <f t="shared" si="590"/>
        <v>曹霞</v>
      </c>
      <c r="BX415" s="26">
        <f t="shared" si="609"/>
        <v>0</v>
      </c>
      <c r="BY415" s="18" t="str">
        <f t="shared" si="591"/>
        <v>余玉红</v>
      </c>
      <c r="BZ415" s="26">
        <f t="shared" si="610"/>
        <v>0</v>
      </c>
      <c r="CA415" s="18" t="str">
        <f t="shared" si="592"/>
        <v>汪睿</v>
      </c>
      <c r="CB415" s="26">
        <f t="shared" si="611"/>
        <v>0</v>
      </c>
      <c r="CC415" s="18" t="str">
        <f t="shared" si="593"/>
        <v>卢银楷</v>
      </c>
      <c r="CD415" s="26">
        <f t="shared" si="612"/>
        <v>0</v>
      </c>
      <c r="CE415" s="18" t="str">
        <f t="shared" si="594"/>
        <v>赵香才</v>
      </c>
      <c r="CF415" s="26">
        <f t="shared" si="613"/>
        <v>9</v>
      </c>
      <c r="CG415" s="18" t="str">
        <f t="shared" si="595"/>
        <v>杜基次尔</v>
      </c>
      <c r="CH415" s="26">
        <f t="shared" si="614"/>
        <v>9</v>
      </c>
      <c r="CI415" s="18">
        <f t="shared" si="596"/>
        <v>3</v>
      </c>
      <c r="CJ415" s="18" t="str">
        <f t="shared" si="597"/>
        <v>曹霞</v>
      </c>
      <c r="CK415" s="26">
        <f t="shared" si="615"/>
        <v>0</v>
      </c>
      <c r="CL415" s="18" t="str">
        <f t="shared" si="598"/>
        <v>余玉红</v>
      </c>
      <c r="CM415" s="26">
        <f t="shared" si="616"/>
        <v>0</v>
      </c>
      <c r="CN415" s="18" t="str">
        <f t="shared" si="599"/>
        <v>汪睿</v>
      </c>
      <c r="CO415" s="26">
        <f t="shared" si="617"/>
        <v>0</v>
      </c>
      <c r="CP415" s="18" t="str">
        <f t="shared" si="600"/>
        <v>赵香才</v>
      </c>
      <c r="CQ415" s="26">
        <f t="shared" si="618"/>
        <v>0</v>
      </c>
      <c r="CR415" s="18" t="str">
        <f t="shared" si="601"/>
        <v>卢银楷</v>
      </c>
      <c r="CS415" s="26">
        <f t="shared" si="619"/>
        <v>9</v>
      </c>
      <c r="CT415" s="18" t="str">
        <f t="shared" si="602"/>
        <v>杜基次尔</v>
      </c>
      <c r="CU415" s="26">
        <f t="shared" si="620"/>
        <v>9</v>
      </c>
    </row>
    <row r="416" spans="1:99" s="2" customFormat="1" ht="15.75">
      <c r="A416" s="42" t="s">
        <v>1119</v>
      </c>
      <c r="B416" s="40" t="s">
        <v>589</v>
      </c>
      <c r="C416" s="59" t="s">
        <v>44</v>
      </c>
      <c r="D416" s="9" t="s">
        <v>9</v>
      </c>
      <c r="E416" s="8" t="str">
        <f t="shared" si="550"/>
        <v/>
      </c>
      <c r="F416" s="9" t="str">
        <f t="shared" si="551"/>
        <v/>
      </c>
      <c r="G416" s="10" t="str">
        <f t="shared" si="552"/>
        <v/>
      </c>
      <c r="H416" s="10">
        <f t="shared" si="553"/>
        <v>105</v>
      </c>
      <c r="I416" s="10">
        <f t="shared" si="554"/>
        <v>60</v>
      </c>
      <c r="J416" s="10">
        <f t="shared" si="555"/>
        <v>113</v>
      </c>
      <c r="K416" s="16">
        <f t="shared" si="556"/>
        <v>67</v>
      </c>
      <c r="L416" s="10">
        <f t="shared" si="557"/>
        <v>60.5</v>
      </c>
      <c r="M416" s="10">
        <f t="shared" si="558"/>
        <v>59</v>
      </c>
      <c r="N416" s="10">
        <f t="shared" si="559"/>
        <v>465</v>
      </c>
      <c r="O416" s="17" t="str">
        <f t="shared" si="560"/>
        <v>本科</v>
      </c>
      <c r="P416" s="18">
        <f>IF($D416="理科",IF(AND($N416&gt;=分数线!$C$2,$H416&gt;=分数线!$D$2),36,IF($H416&gt;=分数线!$D$2,18,0)),IF($D416="文科",IF(AND($N416&gt;=分数线!$C$3,$H416&gt;=分数线!$D$3),36,IF($H416&gt;=分数线!$D$3,18,0))))</f>
        <v>0</v>
      </c>
      <c r="Q416" s="18">
        <f>IF($D416="理科",IF(AND($N416&gt;=分数线!$C$2,I416&gt;=分数线!$E$2),36,IF(I416&gt;=分数线!$E$2,18,0)),IF($D416="文科",IF(AND($N416&gt;=分数线!$C$3,I416&gt;=分数线!$E$3),36,IF(I416&gt;=分数线!$E$3,18,0))))</f>
        <v>0</v>
      </c>
      <c r="R416" s="18">
        <f>IF($D416="理科",IF(AND($N416&gt;=分数线!$C$2,J416&gt;=分数线!$F$2),36,IF(J416&gt;=分数线!$F$2,18,0)),IF($D416="文科",IF(AND($N416&gt;=分数线!$C$3,J416&gt;=分数线!$F$3),36,IF(J416&gt;=分数线!$F$3,18,0))))</f>
        <v>36</v>
      </c>
      <c r="S416" s="18">
        <f>IF($D416="理科",IF(AND($N416&gt;=分数线!$C$2,K416&gt;=分数线!$G$2),36,IF(K416&gt;=分数线!$G$2,18,0)),IF($D416="文科",IF(AND($N416&gt;=分数线!$C$3,K416&gt;=分数线!$G$3),36,IF(K416&gt;=分数线!$G$3,18,0))))</f>
        <v>0</v>
      </c>
      <c r="T416" s="18">
        <f>IF($D416="理科",IF(AND($N416&gt;=分数线!$C$2,L416&gt;=分数线!$H$2),36,IF(L416&gt;=分数线!$H$2,18,0)),IF($D416="文科",IF(AND($N416&gt;=分数线!$C$3,L416&gt;=分数线!$H$3),36,IF(L416&gt;=分数线!$H$3,18,0))))</f>
        <v>0</v>
      </c>
      <c r="U416" s="18">
        <f>IF($D416="理科",IF(AND($N416&gt;=分数线!$C$2,M416&gt;=分数线!$I$2),36,IF(M416&gt;=分数线!$I$2,18,0)),IF($D416="文科",IF(AND($N416&gt;=分数线!$C$3,M416&gt;=分数线!$I$3),36,IF(M416&gt;=分数线!$I$3,18,0))))</f>
        <v>36</v>
      </c>
      <c r="V416" s="18">
        <f t="shared" si="561"/>
        <v>7</v>
      </c>
      <c r="W416" s="18" t="str">
        <f t="shared" si="562"/>
        <v>何苗</v>
      </c>
      <c r="X416" s="26">
        <f t="shared" si="603"/>
        <v>0</v>
      </c>
      <c r="Y416" s="18" t="str">
        <f t="shared" si="563"/>
        <v>杨周宇</v>
      </c>
      <c r="Z416" s="26">
        <f t="shared" si="604"/>
        <v>0</v>
      </c>
      <c r="AA416" s="18" t="str">
        <f t="shared" si="564"/>
        <v>胡昌燕</v>
      </c>
      <c r="AB416" s="26">
        <f t="shared" si="532"/>
        <v>3.6</v>
      </c>
      <c r="AC416" s="18" t="str">
        <f t="shared" si="565"/>
        <v>马巫各</v>
      </c>
      <c r="AD416" s="26">
        <f t="shared" si="533"/>
        <v>0</v>
      </c>
      <c r="AE416" s="18" t="str">
        <f t="shared" si="566"/>
        <v>胡慧芳</v>
      </c>
      <c r="AF416" s="26">
        <f t="shared" si="534"/>
        <v>0</v>
      </c>
      <c r="AG416" s="18" t="str">
        <f t="shared" si="567"/>
        <v>杜基次尔</v>
      </c>
      <c r="AH416" s="26">
        <f t="shared" si="535"/>
        <v>3.6</v>
      </c>
      <c r="AI416" s="18" t="str">
        <f t="shared" si="568"/>
        <v>2</v>
      </c>
      <c r="AJ416" s="18" t="str">
        <f t="shared" si="569"/>
        <v>阙丽萍</v>
      </c>
      <c r="AK416" s="26">
        <f t="shared" si="605"/>
        <v>0</v>
      </c>
      <c r="AL416" s="18" t="str">
        <f t="shared" si="570"/>
        <v>李乔军</v>
      </c>
      <c r="AM416" s="26">
        <f t="shared" si="606"/>
        <v>0</v>
      </c>
      <c r="AN416" s="18" t="str">
        <f t="shared" si="571"/>
        <v>赵顺诚</v>
      </c>
      <c r="AO416" s="26">
        <f t="shared" si="536"/>
        <v>3.6</v>
      </c>
      <c r="AP416" s="18" t="str">
        <f t="shared" si="572"/>
        <v>卢银楷</v>
      </c>
      <c r="AQ416" s="26">
        <f t="shared" si="537"/>
        <v>0</v>
      </c>
      <c r="AR416" s="18" t="str">
        <f t="shared" si="573"/>
        <v>赵香才</v>
      </c>
      <c r="AS416" s="26">
        <f t="shared" si="538"/>
        <v>0</v>
      </c>
      <c r="AT416" s="18" t="str">
        <f t="shared" si="574"/>
        <v>杜基次尔</v>
      </c>
      <c r="AU416" s="26">
        <f t="shared" si="539"/>
        <v>3.6</v>
      </c>
      <c r="AV416" s="18" t="str">
        <f t="shared" si="575"/>
        <v>2</v>
      </c>
      <c r="AW416" s="18" t="str">
        <f t="shared" si="576"/>
        <v>阙丽萍</v>
      </c>
      <c r="AX416" s="26">
        <f t="shared" si="607"/>
        <v>0</v>
      </c>
      <c r="AY416" s="18" t="str">
        <f t="shared" si="577"/>
        <v>李希</v>
      </c>
      <c r="AZ416" s="26">
        <f t="shared" si="548"/>
        <v>0</v>
      </c>
      <c r="BA416" s="18" t="str">
        <f t="shared" si="578"/>
        <v>赵顺诚</v>
      </c>
      <c r="BB416" s="26">
        <f t="shared" si="540"/>
        <v>5.4</v>
      </c>
      <c r="BC416" s="18" t="str">
        <f t="shared" si="579"/>
        <v>马巫各</v>
      </c>
      <c r="BD416" s="26">
        <f t="shared" si="541"/>
        <v>0</v>
      </c>
      <c r="BE416" s="18" t="str">
        <f t="shared" si="580"/>
        <v>赵香才</v>
      </c>
      <c r="BF416" s="26">
        <f t="shared" si="542"/>
        <v>0</v>
      </c>
      <c r="BG416" s="18" t="str">
        <f t="shared" si="581"/>
        <v>杜基次尔</v>
      </c>
      <c r="BH416" s="26">
        <f t="shared" si="543"/>
        <v>5.4</v>
      </c>
      <c r="BI416" s="18">
        <f t="shared" si="582"/>
        <v>2</v>
      </c>
      <c r="BJ416" s="18" t="str">
        <f t="shared" si="583"/>
        <v>阙丽萍</v>
      </c>
      <c r="BK416" s="26">
        <f t="shared" si="608"/>
        <v>0</v>
      </c>
      <c r="BL416" s="18" t="str">
        <f t="shared" si="584"/>
        <v>李希</v>
      </c>
      <c r="BM416" s="26">
        <f t="shared" si="549"/>
        <v>0</v>
      </c>
      <c r="BN416" s="18" t="str">
        <f t="shared" si="585"/>
        <v>赵顺诚</v>
      </c>
      <c r="BO416" s="26">
        <f t="shared" si="544"/>
        <v>5.4</v>
      </c>
      <c r="BP416" s="18" t="str">
        <f t="shared" si="586"/>
        <v>马巫各</v>
      </c>
      <c r="BQ416" s="26">
        <f t="shared" si="545"/>
        <v>0</v>
      </c>
      <c r="BR416" s="18" t="str">
        <f t="shared" si="587"/>
        <v>赵香才</v>
      </c>
      <c r="BS416" s="26">
        <f t="shared" si="546"/>
        <v>0</v>
      </c>
      <c r="BT416" s="18" t="str">
        <f t="shared" si="588"/>
        <v>杜基次尔</v>
      </c>
      <c r="BU416" s="26">
        <f t="shared" si="547"/>
        <v>5.4</v>
      </c>
      <c r="BV416" s="18">
        <f t="shared" si="589"/>
        <v>2</v>
      </c>
      <c r="BW416" s="18" t="str">
        <f t="shared" si="590"/>
        <v>阙丽萍</v>
      </c>
      <c r="BX416" s="26">
        <f t="shared" si="609"/>
        <v>0</v>
      </c>
      <c r="BY416" s="18" t="str">
        <f t="shared" si="591"/>
        <v>李希</v>
      </c>
      <c r="BZ416" s="26">
        <f t="shared" si="610"/>
        <v>0</v>
      </c>
      <c r="CA416" s="18" t="str">
        <f t="shared" si="592"/>
        <v>赵顺诚</v>
      </c>
      <c r="CB416" s="26">
        <f t="shared" si="611"/>
        <v>9</v>
      </c>
      <c r="CC416" s="18" t="str">
        <f t="shared" si="593"/>
        <v>吴文艺</v>
      </c>
      <c r="CD416" s="26">
        <f t="shared" si="612"/>
        <v>0</v>
      </c>
      <c r="CE416" s="18" t="str">
        <f t="shared" si="594"/>
        <v>赵香才</v>
      </c>
      <c r="CF416" s="26">
        <f t="shared" si="613"/>
        <v>0</v>
      </c>
      <c r="CG416" s="18" t="str">
        <f t="shared" si="595"/>
        <v>杜基次尔</v>
      </c>
      <c r="CH416" s="26">
        <f t="shared" si="614"/>
        <v>9</v>
      </c>
      <c r="CI416" s="18">
        <f t="shared" si="596"/>
        <v>2</v>
      </c>
      <c r="CJ416" s="18" t="str">
        <f t="shared" si="597"/>
        <v>阙丽萍</v>
      </c>
      <c r="CK416" s="26">
        <f t="shared" si="615"/>
        <v>0</v>
      </c>
      <c r="CL416" s="18" t="str">
        <f t="shared" si="598"/>
        <v>李希</v>
      </c>
      <c r="CM416" s="26">
        <f t="shared" si="616"/>
        <v>0</v>
      </c>
      <c r="CN416" s="18" t="str">
        <f t="shared" si="599"/>
        <v>赵顺诚</v>
      </c>
      <c r="CO416" s="26">
        <f t="shared" si="617"/>
        <v>9</v>
      </c>
      <c r="CP416" s="18" t="str">
        <f t="shared" si="600"/>
        <v>吴文艺/康宇峰</v>
      </c>
      <c r="CQ416" s="26">
        <f t="shared" si="618"/>
        <v>0</v>
      </c>
      <c r="CR416" s="18" t="str">
        <f t="shared" si="601"/>
        <v>赵香才</v>
      </c>
      <c r="CS416" s="26">
        <f t="shared" si="619"/>
        <v>0</v>
      </c>
      <c r="CT416" s="18" t="str">
        <f t="shared" si="602"/>
        <v>杜基次尔</v>
      </c>
      <c r="CU416" s="26">
        <f t="shared" si="620"/>
        <v>9</v>
      </c>
    </row>
    <row r="417" spans="1:99" s="2" customFormat="1" ht="15.75">
      <c r="A417" s="42" t="s">
        <v>1120</v>
      </c>
      <c r="B417" s="40" t="s">
        <v>590</v>
      </c>
      <c r="C417" s="59" t="s">
        <v>44</v>
      </c>
      <c r="D417" s="9" t="s">
        <v>9</v>
      </c>
      <c r="E417" s="8" t="str">
        <f t="shared" si="550"/>
        <v/>
      </c>
      <c r="F417" s="9">
        <f t="shared" si="551"/>
        <v>0.4</v>
      </c>
      <c r="G417" s="10" t="str">
        <f t="shared" si="552"/>
        <v/>
      </c>
      <c r="H417" s="10">
        <f t="shared" si="553"/>
        <v>108</v>
      </c>
      <c r="I417" s="10">
        <f t="shared" si="554"/>
        <v>70</v>
      </c>
      <c r="J417" s="10">
        <f t="shared" si="555"/>
        <v>100</v>
      </c>
      <c r="K417" s="16">
        <f t="shared" si="556"/>
        <v>54</v>
      </c>
      <c r="L417" s="10">
        <f t="shared" si="557"/>
        <v>74.5</v>
      </c>
      <c r="M417" s="10">
        <f t="shared" si="558"/>
        <v>57</v>
      </c>
      <c r="N417" s="10">
        <f t="shared" si="559"/>
        <v>464</v>
      </c>
      <c r="O417" s="17" t="str">
        <f t="shared" si="560"/>
        <v>本科</v>
      </c>
      <c r="P417" s="18">
        <f>IF($D417="理科",IF(AND($N417&gt;=分数线!$C$2,$H417&gt;=分数线!$D$2),36,IF($H417&gt;=分数线!$D$2,18,0)),IF($D417="文科",IF(AND($N417&gt;=分数线!$C$3,$H417&gt;=分数线!$D$3),36,IF($H417&gt;=分数线!$D$3,18,0))))</f>
        <v>36</v>
      </c>
      <c r="Q417" s="18">
        <f>IF($D417="理科",IF(AND($N417&gt;=分数线!$C$2,I417&gt;=分数线!$E$2),36,IF(I417&gt;=分数线!$E$2,18,0)),IF($D417="文科",IF(AND($N417&gt;=分数线!$C$3,I417&gt;=分数线!$E$3),36,IF(I417&gt;=分数线!$E$3,18,0))))</f>
        <v>0</v>
      </c>
      <c r="R417" s="18">
        <f>IF($D417="理科",IF(AND($N417&gt;=分数线!$C$2,J417&gt;=分数线!$F$2),36,IF(J417&gt;=分数线!$F$2,18,0)),IF($D417="文科",IF(AND($N417&gt;=分数线!$C$3,J417&gt;=分数线!$F$3),36,IF(J417&gt;=分数线!$F$3,18,0))))</f>
        <v>36</v>
      </c>
      <c r="S417" s="18">
        <f>IF($D417="理科",IF(AND($N417&gt;=分数线!$C$2,K417&gt;=分数线!$G$2),36,IF(K417&gt;=分数线!$G$2,18,0)),IF($D417="文科",IF(AND($N417&gt;=分数线!$C$3,K417&gt;=分数线!$G$3),36,IF(K417&gt;=分数线!$G$3,18,0))))</f>
        <v>0</v>
      </c>
      <c r="T417" s="18">
        <f>IF($D417="理科",IF(AND($N417&gt;=分数线!$C$2,L417&gt;=分数线!$H$2),36,IF(L417&gt;=分数线!$H$2,18,0)),IF($D417="文科",IF(AND($N417&gt;=分数线!$C$3,L417&gt;=分数线!$H$3),36,IF(L417&gt;=分数线!$H$3,18,0))))</f>
        <v>36</v>
      </c>
      <c r="U417" s="18">
        <f>IF($D417="理科",IF(AND($N417&gt;=分数线!$C$2,M417&gt;=分数线!$I$2),36,IF(M417&gt;=分数线!$I$2,18,0)),IF($D417="文科",IF(AND($N417&gt;=分数线!$C$3,M417&gt;=分数线!$I$3),36,IF(M417&gt;=分数线!$I$3,18,0))))</f>
        <v>36</v>
      </c>
      <c r="V417" s="18">
        <f t="shared" si="561"/>
        <v>1</v>
      </c>
      <c r="W417" s="18" t="str">
        <f t="shared" si="562"/>
        <v>叶屏</v>
      </c>
      <c r="X417" s="26">
        <f t="shared" si="603"/>
        <v>3.6</v>
      </c>
      <c r="Y417" s="18" t="str">
        <f t="shared" si="563"/>
        <v>余玉红</v>
      </c>
      <c r="Z417" s="26">
        <f t="shared" si="604"/>
        <v>0</v>
      </c>
      <c r="AA417" s="18" t="str">
        <f t="shared" si="564"/>
        <v>胡昌燕</v>
      </c>
      <c r="AB417" s="26">
        <f t="shared" si="532"/>
        <v>3.6</v>
      </c>
      <c r="AC417" s="18" t="str">
        <f t="shared" si="565"/>
        <v>杨吉华</v>
      </c>
      <c r="AD417" s="26">
        <f t="shared" si="533"/>
        <v>0</v>
      </c>
      <c r="AE417" s="18" t="str">
        <f t="shared" si="566"/>
        <v>胡慧芳</v>
      </c>
      <c r="AF417" s="26">
        <f t="shared" si="534"/>
        <v>3.6</v>
      </c>
      <c r="AG417" s="18" t="str">
        <f t="shared" si="567"/>
        <v>金贵</v>
      </c>
      <c r="AH417" s="26">
        <f t="shared" si="535"/>
        <v>3.6</v>
      </c>
      <c r="AI417" s="18" t="str">
        <f t="shared" si="568"/>
        <v>1</v>
      </c>
      <c r="AJ417" s="18" t="str">
        <f t="shared" si="569"/>
        <v>叶屏</v>
      </c>
      <c r="AK417" s="26">
        <f t="shared" si="605"/>
        <v>3.6</v>
      </c>
      <c r="AL417" s="18" t="str">
        <f t="shared" si="570"/>
        <v>余玉红</v>
      </c>
      <c r="AM417" s="26">
        <f t="shared" si="606"/>
        <v>0</v>
      </c>
      <c r="AN417" s="18" t="str">
        <f t="shared" si="571"/>
        <v>胡昌燕</v>
      </c>
      <c r="AO417" s="26">
        <f t="shared" si="536"/>
        <v>3.6</v>
      </c>
      <c r="AP417" s="18" t="str">
        <f t="shared" si="572"/>
        <v>杨吉华</v>
      </c>
      <c r="AQ417" s="26">
        <f t="shared" si="537"/>
        <v>0</v>
      </c>
      <c r="AR417" s="18" t="str">
        <f t="shared" si="573"/>
        <v>胡慧芳</v>
      </c>
      <c r="AS417" s="26">
        <f t="shared" si="538"/>
        <v>3.6</v>
      </c>
      <c r="AT417" s="18" t="str">
        <f t="shared" si="574"/>
        <v>金贵</v>
      </c>
      <c r="AU417" s="26">
        <f t="shared" si="539"/>
        <v>3.6</v>
      </c>
      <c r="AV417" s="18" t="str">
        <f t="shared" si="575"/>
        <v>1</v>
      </c>
      <c r="AW417" s="18" t="str">
        <f t="shared" si="576"/>
        <v>叶屏</v>
      </c>
      <c r="AX417" s="26">
        <f t="shared" si="607"/>
        <v>5.3999999999999995</v>
      </c>
      <c r="AY417" s="18" t="str">
        <f t="shared" si="577"/>
        <v>余玉红</v>
      </c>
      <c r="AZ417" s="26">
        <f t="shared" si="548"/>
        <v>0</v>
      </c>
      <c r="BA417" s="18" t="str">
        <f t="shared" si="578"/>
        <v>胡昌燕</v>
      </c>
      <c r="BB417" s="26">
        <f t="shared" si="540"/>
        <v>5.4</v>
      </c>
      <c r="BC417" s="18" t="str">
        <f t="shared" si="579"/>
        <v>卢银楷</v>
      </c>
      <c r="BD417" s="26">
        <f t="shared" si="541"/>
        <v>0</v>
      </c>
      <c r="BE417" s="18" t="str">
        <f t="shared" si="580"/>
        <v>胡慧芳</v>
      </c>
      <c r="BF417" s="26">
        <f t="shared" si="542"/>
        <v>5.4</v>
      </c>
      <c r="BG417" s="18" t="str">
        <f t="shared" si="581"/>
        <v>金贵</v>
      </c>
      <c r="BH417" s="26">
        <f t="shared" si="543"/>
        <v>5.4</v>
      </c>
      <c r="BI417" s="18">
        <f t="shared" si="582"/>
        <v>1</v>
      </c>
      <c r="BJ417" s="18" t="str">
        <f t="shared" si="583"/>
        <v>叶屏</v>
      </c>
      <c r="BK417" s="26">
        <f t="shared" si="608"/>
        <v>5.3999999999999995</v>
      </c>
      <c r="BL417" s="18" t="str">
        <f t="shared" si="584"/>
        <v>余玉红</v>
      </c>
      <c r="BM417" s="26">
        <f t="shared" si="549"/>
        <v>0</v>
      </c>
      <c r="BN417" s="18" t="str">
        <f t="shared" si="585"/>
        <v>胡昌燕</v>
      </c>
      <c r="BO417" s="26">
        <f t="shared" si="544"/>
        <v>5.4</v>
      </c>
      <c r="BP417" s="18" t="str">
        <f t="shared" si="586"/>
        <v>卢银楷</v>
      </c>
      <c r="BQ417" s="26">
        <f t="shared" si="545"/>
        <v>0</v>
      </c>
      <c r="BR417" s="18" t="str">
        <f t="shared" si="587"/>
        <v>胡慧芳</v>
      </c>
      <c r="BS417" s="26">
        <f t="shared" si="546"/>
        <v>5.4</v>
      </c>
      <c r="BT417" s="18" t="str">
        <f t="shared" si="588"/>
        <v>金贵</v>
      </c>
      <c r="BU417" s="26">
        <f t="shared" si="547"/>
        <v>5.4</v>
      </c>
      <c r="BV417" s="18">
        <f t="shared" si="589"/>
        <v>1</v>
      </c>
      <c r="BW417" s="18" t="str">
        <f t="shared" si="590"/>
        <v>叶屏</v>
      </c>
      <c r="BX417" s="26">
        <f t="shared" si="609"/>
        <v>9</v>
      </c>
      <c r="BY417" s="18" t="str">
        <f t="shared" si="591"/>
        <v>余玉红</v>
      </c>
      <c r="BZ417" s="26">
        <f t="shared" si="610"/>
        <v>0</v>
      </c>
      <c r="CA417" s="18" t="str">
        <f t="shared" si="592"/>
        <v>胡昌燕</v>
      </c>
      <c r="CB417" s="26">
        <f t="shared" si="611"/>
        <v>9</v>
      </c>
      <c r="CC417" s="18" t="str">
        <f t="shared" si="593"/>
        <v>卢银楷</v>
      </c>
      <c r="CD417" s="26">
        <f t="shared" si="612"/>
        <v>0</v>
      </c>
      <c r="CE417" s="18" t="str">
        <f t="shared" si="594"/>
        <v>胡慧芳</v>
      </c>
      <c r="CF417" s="26">
        <f t="shared" si="613"/>
        <v>9</v>
      </c>
      <c r="CG417" s="18" t="str">
        <f t="shared" si="595"/>
        <v>金贵</v>
      </c>
      <c r="CH417" s="26">
        <f t="shared" si="614"/>
        <v>9</v>
      </c>
      <c r="CI417" s="18">
        <f t="shared" si="596"/>
        <v>1</v>
      </c>
      <c r="CJ417" s="18" t="str">
        <f t="shared" si="597"/>
        <v>叶屏</v>
      </c>
      <c r="CK417" s="26">
        <f t="shared" si="615"/>
        <v>9</v>
      </c>
      <c r="CL417" s="18" t="str">
        <f t="shared" si="598"/>
        <v>余玉红</v>
      </c>
      <c r="CM417" s="26">
        <f t="shared" si="616"/>
        <v>0</v>
      </c>
      <c r="CN417" s="18" t="str">
        <f t="shared" si="599"/>
        <v>胡昌燕</v>
      </c>
      <c r="CO417" s="26">
        <f t="shared" si="617"/>
        <v>9</v>
      </c>
      <c r="CP417" s="18" t="str">
        <f t="shared" si="600"/>
        <v>卢银楷</v>
      </c>
      <c r="CQ417" s="26">
        <f t="shared" si="618"/>
        <v>0</v>
      </c>
      <c r="CR417" s="18" t="str">
        <f t="shared" si="601"/>
        <v>胡慧芳</v>
      </c>
      <c r="CS417" s="26">
        <f t="shared" si="619"/>
        <v>9</v>
      </c>
      <c r="CT417" s="18" t="str">
        <f t="shared" si="602"/>
        <v>金贵</v>
      </c>
      <c r="CU417" s="26">
        <f t="shared" si="620"/>
        <v>9</v>
      </c>
    </row>
    <row r="418" spans="1:99" s="2" customFormat="1" ht="15.75">
      <c r="A418" s="42" t="s">
        <v>1121</v>
      </c>
      <c r="B418" s="40" t="s">
        <v>591</v>
      </c>
      <c r="C418" s="59" t="s">
        <v>44</v>
      </c>
      <c r="D418" s="9" t="s">
        <v>9</v>
      </c>
      <c r="E418" s="8" t="str">
        <f t="shared" si="550"/>
        <v/>
      </c>
      <c r="F418" s="9">
        <f t="shared" si="551"/>
        <v>1</v>
      </c>
      <c r="G418" s="10">
        <f t="shared" si="552"/>
        <v>1</v>
      </c>
      <c r="H418" s="10">
        <f t="shared" si="553"/>
        <v>104</v>
      </c>
      <c r="I418" s="10">
        <f t="shared" si="554"/>
        <v>97</v>
      </c>
      <c r="J418" s="10">
        <f t="shared" si="555"/>
        <v>89</v>
      </c>
      <c r="K418" s="16">
        <f t="shared" si="556"/>
        <v>62.5</v>
      </c>
      <c r="L418" s="10">
        <f t="shared" si="557"/>
        <v>65</v>
      </c>
      <c r="M418" s="10">
        <f t="shared" si="558"/>
        <v>46</v>
      </c>
      <c r="N418" s="10">
        <f t="shared" si="559"/>
        <v>464</v>
      </c>
      <c r="O418" s="17" t="str">
        <f t="shared" si="560"/>
        <v>本科</v>
      </c>
      <c r="P418" s="18">
        <f>IF($D418="理科",IF(AND($N418&gt;=分数线!$C$2,$H418&gt;=分数线!$D$2),36,IF($H418&gt;=分数线!$D$2,18,0)),IF($D418="文科",IF(AND($N418&gt;=分数线!$C$3,$H418&gt;=分数线!$D$3),36,IF($H418&gt;=分数线!$D$3,18,0))))</f>
        <v>0</v>
      </c>
      <c r="Q418" s="18">
        <f>IF($D418="理科",IF(AND($N418&gt;=分数线!$C$2,I418&gt;=分数线!$E$2),36,IF(I418&gt;=分数线!$E$2,18,0)),IF($D418="文科",IF(AND($N418&gt;=分数线!$C$3,I418&gt;=分数线!$E$3),36,IF(I418&gt;=分数线!$E$3,18,0))))</f>
        <v>36</v>
      </c>
      <c r="R418" s="18">
        <f>IF($D418="理科",IF(AND($N418&gt;=分数线!$C$2,J418&gt;=分数线!$F$2),36,IF(J418&gt;=分数线!$F$2,18,0)),IF($D418="文科",IF(AND($N418&gt;=分数线!$C$3,J418&gt;=分数线!$F$3),36,IF(J418&gt;=分数线!$F$3,18,0))))</f>
        <v>0</v>
      </c>
      <c r="S418" s="18">
        <f>IF($D418="理科",IF(AND($N418&gt;=分数线!$C$2,K418&gt;=分数线!$G$2),36,IF(K418&gt;=分数线!$G$2,18,0)),IF($D418="文科",IF(AND($N418&gt;=分数线!$C$3,K418&gt;=分数线!$G$3),36,IF(K418&gt;=分数线!$G$3,18,0))))</f>
        <v>0</v>
      </c>
      <c r="T418" s="18">
        <f>IF($D418="理科",IF(AND($N418&gt;=分数线!$C$2,L418&gt;=分数线!$H$2),36,IF(L418&gt;=分数线!$H$2,18,0)),IF($D418="文科",IF(AND($N418&gt;=分数线!$C$3,L418&gt;=分数线!$H$3),36,IF(L418&gt;=分数线!$H$3,18,0))))</f>
        <v>36</v>
      </c>
      <c r="U418" s="18">
        <f>IF($D418="理科",IF(AND($N418&gt;=分数线!$C$2,M418&gt;=分数线!$I$2),36,IF(M418&gt;=分数线!$I$2,18,0)),IF($D418="文科",IF(AND($N418&gt;=分数线!$C$3,M418&gt;=分数线!$I$3),36,IF(M418&gt;=分数线!$I$3,18,0))))</f>
        <v>0</v>
      </c>
      <c r="V418" s="18">
        <f t="shared" si="561"/>
        <v>10</v>
      </c>
      <c r="W418" s="18" t="str">
        <f t="shared" si="562"/>
        <v>向美娟</v>
      </c>
      <c r="X418" s="26">
        <f t="shared" si="603"/>
        <v>0</v>
      </c>
      <c r="Y418" s="18" t="str">
        <f t="shared" si="563"/>
        <v>徐万雄</v>
      </c>
      <c r="Z418" s="26">
        <f t="shared" si="604"/>
        <v>3.6</v>
      </c>
      <c r="AA418" s="18" t="str">
        <f t="shared" si="564"/>
        <v>聂艳梅</v>
      </c>
      <c r="AB418" s="26">
        <f t="shared" si="532"/>
        <v>0</v>
      </c>
      <c r="AC418" s="18" t="str">
        <f t="shared" si="565"/>
        <v>杨吉华</v>
      </c>
      <c r="AD418" s="26">
        <f t="shared" si="533"/>
        <v>0</v>
      </c>
      <c r="AE418" s="18" t="str">
        <f t="shared" si="566"/>
        <v>胡慧芳</v>
      </c>
      <c r="AF418" s="26">
        <f t="shared" si="534"/>
        <v>3.6</v>
      </c>
      <c r="AG418" s="18" t="str">
        <f t="shared" si="567"/>
        <v>金贵</v>
      </c>
      <c r="AH418" s="26">
        <f t="shared" si="535"/>
        <v>0</v>
      </c>
      <c r="AI418" s="18" t="str">
        <f t="shared" si="568"/>
        <v>1</v>
      </c>
      <c r="AJ418" s="18" t="str">
        <f t="shared" si="569"/>
        <v>叶屏</v>
      </c>
      <c r="AK418" s="26">
        <f t="shared" si="605"/>
        <v>0</v>
      </c>
      <c r="AL418" s="18" t="str">
        <f t="shared" si="570"/>
        <v>余玉红</v>
      </c>
      <c r="AM418" s="26">
        <f t="shared" si="606"/>
        <v>3.6</v>
      </c>
      <c r="AN418" s="18" t="str">
        <f t="shared" si="571"/>
        <v>胡昌燕</v>
      </c>
      <c r="AO418" s="26">
        <f t="shared" si="536"/>
        <v>0</v>
      </c>
      <c r="AP418" s="18" t="str">
        <f t="shared" si="572"/>
        <v>杨吉华</v>
      </c>
      <c r="AQ418" s="26">
        <f t="shared" si="537"/>
        <v>0</v>
      </c>
      <c r="AR418" s="18" t="str">
        <f t="shared" si="573"/>
        <v>胡慧芳</v>
      </c>
      <c r="AS418" s="26">
        <f t="shared" si="538"/>
        <v>3.6</v>
      </c>
      <c r="AT418" s="18" t="str">
        <f t="shared" si="574"/>
        <v>金贵</v>
      </c>
      <c r="AU418" s="26">
        <f t="shared" si="539"/>
        <v>0</v>
      </c>
      <c r="AV418" s="18" t="str">
        <f t="shared" si="575"/>
        <v>1</v>
      </c>
      <c r="AW418" s="18" t="str">
        <f t="shared" si="576"/>
        <v>叶屏</v>
      </c>
      <c r="AX418" s="26">
        <f t="shared" si="607"/>
        <v>0</v>
      </c>
      <c r="AY418" s="18" t="str">
        <f t="shared" si="577"/>
        <v>余玉红</v>
      </c>
      <c r="AZ418" s="26">
        <f t="shared" si="548"/>
        <v>5.3999999999999995</v>
      </c>
      <c r="BA418" s="18" t="str">
        <f t="shared" si="578"/>
        <v>胡昌燕</v>
      </c>
      <c r="BB418" s="26">
        <f t="shared" si="540"/>
        <v>0</v>
      </c>
      <c r="BC418" s="18" t="str">
        <f t="shared" si="579"/>
        <v>卢银楷</v>
      </c>
      <c r="BD418" s="26">
        <f t="shared" si="541"/>
        <v>0</v>
      </c>
      <c r="BE418" s="18" t="str">
        <f t="shared" si="580"/>
        <v>胡慧芳</v>
      </c>
      <c r="BF418" s="26">
        <f t="shared" si="542"/>
        <v>5.4</v>
      </c>
      <c r="BG418" s="18" t="str">
        <f t="shared" si="581"/>
        <v>金贵</v>
      </c>
      <c r="BH418" s="26">
        <f t="shared" si="543"/>
        <v>0</v>
      </c>
      <c r="BI418" s="18">
        <f t="shared" si="582"/>
        <v>1</v>
      </c>
      <c r="BJ418" s="18" t="str">
        <f t="shared" si="583"/>
        <v>叶屏</v>
      </c>
      <c r="BK418" s="26">
        <f t="shared" si="608"/>
        <v>0</v>
      </c>
      <c r="BL418" s="18" t="str">
        <f t="shared" si="584"/>
        <v>余玉红</v>
      </c>
      <c r="BM418" s="26">
        <f t="shared" si="549"/>
        <v>5.3999999999999995</v>
      </c>
      <c r="BN418" s="18" t="str">
        <f t="shared" si="585"/>
        <v>胡昌燕</v>
      </c>
      <c r="BO418" s="26">
        <f t="shared" si="544"/>
        <v>0</v>
      </c>
      <c r="BP418" s="18" t="str">
        <f t="shared" si="586"/>
        <v>卢银楷</v>
      </c>
      <c r="BQ418" s="26">
        <f t="shared" si="545"/>
        <v>0</v>
      </c>
      <c r="BR418" s="18" t="str">
        <f t="shared" si="587"/>
        <v>胡慧芳</v>
      </c>
      <c r="BS418" s="26">
        <f t="shared" si="546"/>
        <v>5.4</v>
      </c>
      <c r="BT418" s="18" t="str">
        <f t="shared" si="588"/>
        <v>金贵</v>
      </c>
      <c r="BU418" s="26">
        <f t="shared" si="547"/>
        <v>0</v>
      </c>
      <c r="BV418" s="18">
        <f t="shared" si="589"/>
        <v>1</v>
      </c>
      <c r="BW418" s="18" t="str">
        <f t="shared" si="590"/>
        <v>叶屏</v>
      </c>
      <c r="BX418" s="26">
        <f t="shared" si="609"/>
        <v>0</v>
      </c>
      <c r="BY418" s="18" t="str">
        <f t="shared" si="591"/>
        <v>余玉红</v>
      </c>
      <c r="BZ418" s="26">
        <f t="shared" si="610"/>
        <v>9</v>
      </c>
      <c r="CA418" s="18" t="str">
        <f t="shared" si="592"/>
        <v>胡昌燕</v>
      </c>
      <c r="CB418" s="26">
        <f t="shared" si="611"/>
        <v>0</v>
      </c>
      <c r="CC418" s="18" t="str">
        <f t="shared" si="593"/>
        <v>卢银楷</v>
      </c>
      <c r="CD418" s="26">
        <f t="shared" si="612"/>
        <v>0</v>
      </c>
      <c r="CE418" s="18" t="str">
        <f t="shared" si="594"/>
        <v>胡慧芳</v>
      </c>
      <c r="CF418" s="26">
        <f t="shared" si="613"/>
        <v>9</v>
      </c>
      <c r="CG418" s="18" t="str">
        <f t="shared" si="595"/>
        <v>金贵</v>
      </c>
      <c r="CH418" s="26">
        <f t="shared" si="614"/>
        <v>0</v>
      </c>
      <c r="CI418" s="18">
        <f t="shared" si="596"/>
        <v>1</v>
      </c>
      <c r="CJ418" s="18" t="str">
        <f t="shared" si="597"/>
        <v>叶屏</v>
      </c>
      <c r="CK418" s="26">
        <f t="shared" si="615"/>
        <v>0</v>
      </c>
      <c r="CL418" s="18" t="str">
        <f t="shared" si="598"/>
        <v>余玉红</v>
      </c>
      <c r="CM418" s="26">
        <f t="shared" si="616"/>
        <v>9</v>
      </c>
      <c r="CN418" s="18" t="str">
        <f t="shared" si="599"/>
        <v>胡昌燕</v>
      </c>
      <c r="CO418" s="26">
        <f t="shared" si="617"/>
        <v>0</v>
      </c>
      <c r="CP418" s="18" t="str">
        <f t="shared" si="600"/>
        <v>卢银楷</v>
      </c>
      <c r="CQ418" s="26">
        <f t="shared" si="618"/>
        <v>0</v>
      </c>
      <c r="CR418" s="18" t="str">
        <f t="shared" si="601"/>
        <v>胡慧芳</v>
      </c>
      <c r="CS418" s="26">
        <f t="shared" si="619"/>
        <v>9</v>
      </c>
      <c r="CT418" s="18" t="str">
        <f t="shared" si="602"/>
        <v>金贵</v>
      </c>
      <c r="CU418" s="26">
        <f t="shared" si="620"/>
        <v>0</v>
      </c>
    </row>
    <row r="419" spans="1:99" s="2" customFormat="1" ht="15.75">
      <c r="A419" s="42" t="s">
        <v>1122</v>
      </c>
      <c r="B419" s="40" t="s">
        <v>592</v>
      </c>
      <c r="C419" s="59" t="s">
        <v>44</v>
      </c>
      <c r="D419" s="9" t="s">
        <v>9</v>
      </c>
      <c r="E419" s="8" t="str">
        <f t="shared" si="550"/>
        <v/>
      </c>
      <c r="F419" s="9">
        <f t="shared" si="551"/>
        <v>1</v>
      </c>
      <c r="G419" s="10" t="str">
        <f t="shared" si="552"/>
        <v/>
      </c>
      <c r="H419" s="10">
        <f t="shared" si="553"/>
        <v>106</v>
      </c>
      <c r="I419" s="10">
        <f t="shared" si="554"/>
        <v>66</v>
      </c>
      <c r="J419" s="10">
        <f t="shared" si="555"/>
        <v>89</v>
      </c>
      <c r="K419" s="16">
        <f t="shared" si="556"/>
        <v>68</v>
      </c>
      <c r="L419" s="10">
        <f t="shared" si="557"/>
        <v>75</v>
      </c>
      <c r="M419" s="10">
        <f t="shared" si="558"/>
        <v>60</v>
      </c>
      <c r="N419" s="10">
        <f t="shared" si="559"/>
        <v>464</v>
      </c>
      <c r="O419" s="17" t="str">
        <f t="shared" si="560"/>
        <v>本科</v>
      </c>
      <c r="P419" s="18">
        <f>IF($D419="理科",IF(AND($N419&gt;=分数线!$C$2,$H419&gt;=分数线!$D$2),36,IF($H419&gt;=分数线!$D$2,18,0)),IF($D419="文科",IF(AND($N419&gt;=分数线!$C$3,$H419&gt;=分数线!$D$3),36,IF($H419&gt;=分数线!$D$3,18,0))))</f>
        <v>36</v>
      </c>
      <c r="Q419" s="18">
        <f>IF($D419="理科",IF(AND($N419&gt;=分数线!$C$2,I419&gt;=分数线!$E$2),36,IF(I419&gt;=分数线!$E$2,18,0)),IF($D419="文科",IF(AND($N419&gt;=分数线!$C$3,I419&gt;=分数线!$E$3),36,IF(I419&gt;=分数线!$E$3,18,0))))</f>
        <v>0</v>
      </c>
      <c r="R419" s="18">
        <f>IF($D419="理科",IF(AND($N419&gt;=分数线!$C$2,J419&gt;=分数线!$F$2),36,IF(J419&gt;=分数线!$F$2,18,0)),IF($D419="文科",IF(AND($N419&gt;=分数线!$C$3,J419&gt;=分数线!$F$3),36,IF(J419&gt;=分数线!$F$3,18,0))))</f>
        <v>0</v>
      </c>
      <c r="S419" s="18">
        <f>IF($D419="理科",IF(AND($N419&gt;=分数线!$C$2,K419&gt;=分数线!$G$2),36,IF(K419&gt;=分数线!$G$2,18,0)),IF($D419="文科",IF(AND($N419&gt;=分数线!$C$3,K419&gt;=分数线!$G$3),36,IF(K419&gt;=分数线!$G$3,18,0))))</f>
        <v>36</v>
      </c>
      <c r="T419" s="18">
        <f>IF($D419="理科",IF(AND($N419&gt;=分数线!$C$2,L419&gt;=分数线!$H$2),36,IF(L419&gt;=分数线!$H$2,18,0)),IF($D419="文科",IF(AND($N419&gt;=分数线!$C$3,L419&gt;=分数线!$H$3),36,IF(L419&gt;=分数线!$H$3,18,0))))</f>
        <v>36</v>
      </c>
      <c r="U419" s="18">
        <f>IF($D419="理科",IF(AND($N419&gt;=分数线!$C$2,M419&gt;=分数线!$I$2),36,IF(M419&gt;=分数线!$I$2,18,0)),IF($D419="文科",IF(AND($N419&gt;=分数线!$C$3,M419&gt;=分数线!$I$3),36,IF(M419&gt;=分数线!$I$3,18,0))))</f>
        <v>36</v>
      </c>
      <c r="V419" s="18">
        <f t="shared" si="561"/>
        <v>12</v>
      </c>
      <c r="W419" s="18" t="str">
        <f t="shared" si="562"/>
        <v>何苗</v>
      </c>
      <c r="X419" s="26">
        <f t="shared" si="603"/>
        <v>3.6</v>
      </c>
      <c r="Y419" s="18" t="str">
        <f t="shared" si="563"/>
        <v>黄金华</v>
      </c>
      <c r="Z419" s="26">
        <f t="shared" si="604"/>
        <v>0</v>
      </c>
      <c r="AA419" s="18" t="str">
        <f t="shared" si="564"/>
        <v>向翠琳</v>
      </c>
      <c r="AB419" s="26">
        <f t="shared" si="532"/>
        <v>0</v>
      </c>
      <c r="AC419" s="18" t="str">
        <f t="shared" si="565"/>
        <v>马巫各</v>
      </c>
      <c r="AD419" s="26">
        <f t="shared" si="533"/>
        <v>3.6</v>
      </c>
      <c r="AE419" s="18" t="str">
        <f t="shared" si="566"/>
        <v>胡慧芳</v>
      </c>
      <c r="AF419" s="26">
        <f t="shared" si="534"/>
        <v>3.6</v>
      </c>
      <c r="AG419" s="18" t="str">
        <f t="shared" si="567"/>
        <v>杜基次尔</v>
      </c>
      <c r="AH419" s="26">
        <f t="shared" si="535"/>
        <v>3.6</v>
      </c>
      <c r="AI419" s="18" t="str">
        <f t="shared" si="568"/>
        <v>2</v>
      </c>
      <c r="AJ419" s="18" t="str">
        <f t="shared" si="569"/>
        <v>阙丽萍</v>
      </c>
      <c r="AK419" s="26">
        <f t="shared" si="605"/>
        <v>3.6</v>
      </c>
      <c r="AL419" s="18" t="str">
        <f t="shared" si="570"/>
        <v>李乔军</v>
      </c>
      <c r="AM419" s="26">
        <f t="shared" si="606"/>
        <v>0</v>
      </c>
      <c r="AN419" s="18" t="str">
        <f t="shared" si="571"/>
        <v>赵顺诚</v>
      </c>
      <c r="AO419" s="26">
        <f t="shared" si="536"/>
        <v>0</v>
      </c>
      <c r="AP419" s="18" t="str">
        <f t="shared" si="572"/>
        <v>卢银楷</v>
      </c>
      <c r="AQ419" s="26">
        <f t="shared" si="537"/>
        <v>3.6</v>
      </c>
      <c r="AR419" s="18" t="str">
        <f t="shared" si="573"/>
        <v>赵香才</v>
      </c>
      <c r="AS419" s="26">
        <f t="shared" si="538"/>
        <v>3.6</v>
      </c>
      <c r="AT419" s="18" t="str">
        <f t="shared" si="574"/>
        <v>杜基次尔</v>
      </c>
      <c r="AU419" s="26">
        <f t="shared" si="539"/>
        <v>3.6</v>
      </c>
      <c r="AV419" s="18" t="str">
        <f t="shared" si="575"/>
        <v>2</v>
      </c>
      <c r="AW419" s="18" t="str">
        <f t="shared" si="576"/>
        <v>阙丽萍</v>
      </c>
      <c r="AX419" s="26">
        <f t="shared" si="607"/>
        <v>5.3999999999999995</v>
      </c>
      <c r="AY419" s="18" t="str">
        <f t="shared" si="577"/>
        <v>李希</v>
      </c>
      <c r="AZ419" s="26">
        <f t="shared" si="548"/>
        <v>0</v>
      </c>
      <c r="BA419" s="18" t="str">
        <f t="shared" si="578"/>
        <v>赵顺诚</v>
      </c>
      <c r="BB419" s="26">
        <f t="shared" si="540"/>
        <v>0</v>
      </c>
      <c r="BC419" s="18" t="str">
        <f t="shared" si="579"/>
        <v>马巫各</v>
      </c>
      <c r="BD419" s="26">
        <f t="shared" si="541"/>
        <v>5.4</v>
      </c>
      <c r="BE419" s="18" t="str">
        <f t="shared" si="580"/>
        <v>赵香才</v>
      </c>
      <c r="BF419" s="26">
        <f t="shared" si="542"/>
        <v>5.4</v>
      </c>
      <c r="BG419" s="18" t="str">
        <f t="shared" si="581"/>
        <v>杜基次尔</v>
      </c>
      <c r="BH419" s="26">
        <f t="shared" si="543"/>
        <v>5.4</v>
      </c>
      <c r="BI419" s="18">
        <f t="shared" si="582"/>
        <v>2</v>
      </c>
      <c r="BJ419" s="18" t="str">
        <f t="shared" si="583"/>
        <v>阙丽萍</v>
      </c>
      <c r="BK419" s="26">
        <f t="shared" si="608"/>
        <v>5.3999999999999995</v>
      </c>
      <c r="BL419" s="18" t="str">
        <f t="shared" si="584"/>
        <v>李希</v>
      </c>
      <c r="BM419" s="26">
        <f t="shared" si="549"/>
        <v>0</v>
      </c>
      <c r="BN419" s="18" t="str">
        <f t="shared" si="585"/>
        <v>赵顺诚</v>
      </c>
      <c r="BO419" s="26">
        <f t="shared" si="544"/>
        <v>0</v>
      </c>
      <c r="BP419" s="18" t="str">
        <f t="shared" si="586"/>
        <v>马巫各</v>
      </c>
      <c r="BQ419" s="26">
        <f t="shared" si="545"/>
        <v>5.4</v>
      </c>
      <c r="BR419" s="18" t="str">
        <f t="shared" si="587"/>
        <v>赵香才</v>
      </c>
      <c r="BS419" s="26">
        <f t="shared" si="546"/>
        <v>5.4</v>
      </c>
      <c r="BT419" s="18" t="str">
        <f t="shared" si="588"/>
        <v>杜基次尔</v>
      </c>
      <c r="BU419" s="26">
        <f t="shared" si="547"/>
        <v>5.4</v>
      </c>
      <c r="BV419" s="18">
        <f t="shared" si="589"/>
        <v>2</v>
      </c>
      <c r="BW419" s="18" t="str">
        <f t="shared" si="590"/>
        <v>阙丽萍</v>
      </c>
      <c r="BX419" s="26">
        <f t="shared" si="609"/>
        <v>9</v>
      </c>
      <c r="BY419" s="18" t="str">
        <f t="shared" si="591"/>
        <v>李希</v>
      </c>
      <c r="BZ419" s="26">
        <f t="shared" si="610"/>
        <v>0</v>
      </c>
      <c r="CA419" s="18" t="str">
        <f t="shared" si="592"/>
        <v>赵顺诚</v>
      </c>
      <c r="CB419" s="26">
        <f t="shared" si="611"/>
        <v>0</v>
      </c>
      <c r="CC419" s="18" t="str">
        <f t="shared" si="593"/>
        <v>吴文艺</v>
      </c>
      <c r="CD419" s="26">
        <f t="shared" si="612"/>
        <v>9</v>
      </c>
      <c r="CE419" s="18" t="str">
        <f t="shared" si="594"/>
        <v>赵香才</v>
      </c>
      <c r="CF419" s="26">
        <f t="shared" si="613"/>
        <v>9</v>
      </c>
      <c r="CG419" s="18" t="str">
        <f t="shared" si="595"/>
        <v>杜基次尔</v>
      </c>
      <c r="CH419" s="26">
        <f t="shared" si="614"/>
        <v>9</v>
      </c>
      <c r="CI419" s="18">
        <f t="shared" si="596"/>
        <v>2</v>
      </c>
      <c r="CJ419" s="18" t="str">
        <f t="shared" si="597"/>
        <v>阙丽萍</v>
      </c>
      <c r="CK419" s="26">
        <f t="shared" si="615"/>
        <v>9</v>
      </c>
      <c r="CL419" s="18" t="str">
        <f t="shared" si="598"/>
        <v>李希</v>
      </c>
      <c r="CM419" s="26">
        <f t="shared" si="616"/>
        <v>0</v>
      </c>
      <c r="CN419" s="18" t="str">
        <f t="shared" si="599"/>
        <v>赵顺诚</v>
      </c>
      <c r="CO419" s="26">
        <f t="shared" si="617"/>
        <v>0</v>
      </c>
      <c r="CP419" s="18" t="str">
        <f t="shared" si="600"/>
        <v>吴文艺/康宇峰</v>
      </c>
      <c r="CQ419" s="26">
        <f t="shared" si="618"/>
        <v>9</v>
      </c>
      <c r="CR419" s="18" t="str">
        <f t="shared" si="601"/>
        <v>赵香才</v>
      </c>
      <c r="CS419" s="26">
        <f t="shared" si="619"/>
        <v>9</v>
      </c>
      <c r="CT419" s="18" t="str">
        <f t="shared" si="602"/>
        <v>杜基次尔</v>
      </c>
      <c r="CU419" s="26">
        <f t="shared" si="620"/>
        <v>9</v>
      </c>
    </row>
    <row r="420" spans="1:99" s="2" customFormat="1" ht="15.75">
      <c r="A420" s="42" t="s">
        <v>1123</v>
      </c>
      <c r="B420" s="40" t="s">
        <v>593</v>
      </c>
      <c r="C420" s="59" t="s">
        <v>44</v>
      </c>
      <c r="D420" s="9" t="s">
        <v>9</v>
      </c>
      <c r="E420" s="8" t="str">
        <f t="shared" si="550"/>
        <v/>
      </c>
      <c r="F420" s="9">
        <f t="shared" si="551"/>
        <v>0.3</v>
      </c>
      <c r="G420" s="10" t="str">
        <f t="shared" si="552"/>
        <v/>
      </c>
      <c r="H420" s="10">
        <f t="shared" si="553"/>
        <v>97</v>
      </c>
      <c r="I420" s="10">
        <f t="shared" si="554"/>
        <v>81</v>
      </c>
      <c r="J420" s="10">
        <f t="shared" si="555"/>
        <v>71</v>
      </c>
      <c r="K420" s="16">
        <f t="shared" si="556"/>
        <v>77.5</v>
      </c>
      <c r="L420" s="10">
        <f t="shared" si="557"/>
        <v>72</v>
      </c>
      <c r="M420" s="10">
        <f t="shared" si="558"/>
        <v>64</v>
      </c>
      <c r="N420" s="10">
        <f t="shared" si="559"/>
        <v>463</v>
      </c>
      <c r="O420" s="17" t="str">
        <f t="shared" si="560"/>
        <v>本科</v>
      </c>
      <c r="P420" s="18">
        <f>IF($D420="理科",IF(AND($N420&gt;=分数线!$C$2,$H420&gt;=分数线!$D$2),36,IF($H420&gt;=分数线!$D$2,18,0)),IF($D420="文科",IF(AND($N420&gt;=分数线!$C$3,$H420&gt;=分数线!$D$3),36,IF($H420&gt;=分数线!$D$3,18,0))))</f>
        <v>0</v>
      </c>
      <c r="Q420" s="18">
        <f>IF($D420="理科",IF(AND($N420&gt;=分数线!$C$2,I420&gt;=分数线!$E$2),36,IF(I420&gt;=分数线!$E$2,18,0)),IF($D420="文科",IF(AND($N420&gt;=分数线!$C$3,I420&gt;=分数线!$E$3),36,IF(I420&gt;=分数线!$E$3,18,0))))</f>
        <v>0</v>
      </c>
      <c r="R420" s="18">
        <f>IF($D420="理科",IF(AND($N420&gt;=分数线!$C$2,J420&gt;=分数线!$F$2),36,IF(J420&gt;=分数线!$F$2,18,0)),IF($D420="文科",IF(AND($N420&gt;=分数线!$C$3,J420&gt;=分数线!$F$3),36,IF(J420&gt;=分数线!$F$3,18,0))))</f>
        <v>0</v>
      </c>
      <c r="S420" s="18">
        <f>IF($D420="理科",IF(AND($N420&gt;=分数线!$C$2,K420&gt;=分数线!$G$2),36,IF(K420&gt;=分数线!$G$2,18,0)),IF($D420="文科",IF(AND($N420&gt;=分数线!$C$3,K420&gt;=分数线!$G$3),36,IF(K420&gt;=分数线!$G$3,18,0))))</f>
        <v>36</v>
      </c>
      <c r="T420" s="18">
        <f>IF($D420="理科",IF(AND($N420&gt;=分数线!$C$2,L420&gt;=分数线!$H$2),36,IF(L420&gt;=分数线!$H$2,18,0)),IF($D420="文科",IF(AND($N420&gt;=分数线!$C$3,L420&gt;=分数线!$H$3),36,IF(L420&gt;=分数线!$H$3,18,0))))</f>
        <v>36</v>
      </c>
      <c r="U420" s="18">
        <f>IF($D420="理科",IF(AND($N420&gt;=分数线!$C$2,M420&gt;=分数线!$I$2),36,IF(M420&gt;=分数线!$I$2,18,0)),IF($D420="文科",IF(AND($N420&gt;=分数线!$C$3,M420&gt;=分数线!$I$3),36,IF(M420&gt;=分数线!$I$3,18,0))))</f>
        <v>36</v>
      </c>
      <c r="V420" s="18">
        <f t="shared" si="561"/>
        <v>1</v>
      </c>
      <c r="W420" s="18" t="str">
        <f t="shared" si="562"/>
        <v>叶屏</v>
      </c>
      <c r="X420" s="26">
        <f t="shared" si="603"/>
        <v>0</v>
      </c>
      <c r="Y420" s="18" t="str">
        <f t="shared" si="563"/>
        <v>余玉红</v>
      </c>
      <c r="Z420" s="26">
        <f t="shared" si="604"/>
        <v>0</v>
      </c>
      <c r="AA420" s="18" t="str">
        <f t="shared" si="564"/>
        <v>胡昌燕</v>
      </c>
      <c r="AB420" s="26">
        <f t="shared" si="532"/>
        <v>0</v>
      </c>
      <c r="AC420" s="18" t="str">
        <f t="shared" si="565"/>
        <v>杨吉华</v>
      </c>
      <c r="AD420" s="26">
        <f t="shared" si="533"/>
        <v>3.6</v>
      </c>
      <c r="AE420" s="18" t="str">
        <f t="shared" si="566"/>
        <v>胡慧芳</v>
      </c>
      <c r="AF420" s="26">
        <f t="shared" si="534"/>
        <v>3.6</v>
      </c>
      <c r="AG420" s="18" t="str">
        <f t="shared" si="567"/>
        <v>金贵</v>
      </c>
      <c r="AH420" s="26">
        <f t="shared" si="535"/>
        <v>3.6</v>
      </c>
      <c r="AI420" s="18" t="str">
        <f t="shared" si="568"/>
        <v>1</v>
      </c>
      <c r="AJ420" s="18" t="str">
        <f t="shared" si="569"/>
        <v>叶屏</v>
      </c>
      <c r="AK420" s="26">
        <f t="shared" si="605"/>
        <v>0</v>
      </c>
      <c r="AL420" s="18" t="str">
        <f t="shared" si="570"/>
        <v>余玉红</v>
      </c>
      <c r="AM420" s="26">
        <f t="shared" si="606"/>
        <v>0</v>
      </c>
      <c r="AN420" s="18" t="str">
        <f t="shared" si="571"/>
        <v>胡昌燕</v>
      </c>
      <c r="AO420" s="26">
        <f t="shared" si="536"/>
        <v>0</v>
      </c>
      <c r="AP420" s="18" t="str">
        <f t="shared" si="572"/>
        <v>杨吉华</v>
      </c>
      <c r="AQ420" s="26">
        <f t="shared" si="537"/>
        <v>3.6</v>
      </c>
      <c r="AR420" s="18" t="str">
        <f t="shared" si="573"/>
        <v>胡慧芳</v>
      </c>
      <c r="AS420" s="26">
        <f t="shared" si="538"/>
        <v>3.6</v>
      </c>
      <c r="AT420" s="18" t="str">
        <f t="shared" si="574"/>
        <v>金贵</v>
      </c>
      <c r="AU420" s="26">
        <f t="shared" si="539"/>
        <v>3.6</v>
      </c>
      <c r="AV420" s="18" t="str">
        <f t="shared" si="575"/>
        <v>1</v>
      </c>
      <c r="AW420" s="18" t="str">
        <f t="shared" si="576"/>
        <v>叶屏</v>
      </c>
      <c r="AX420" s="26">
        <f t="shared" si="607"/>
        <v>0</v>
      </c>
      <c r="AY420" s="18" t="str">
        <f t="shared" si="577"/>
        <v>余玉红</v>
      </c>
      <c r="AZ420" s="26">
        <f t="shared" si="548"/>
        <v>0</v>
      </c>
      <c r="BA420" s="18" t="str">
        <f t="shared" si="578"/>
        <v>胡昌燕</v>
      </c>
      <c r="BB420" s="26">
        <f t="shared" si="540"/>
        <v>0</v>
      </c>
      <c r="BC420" s="18" t="str">
        <f t="shared" si="579"/>
        <v>卢银楷</v>
      </c>
      <c r="BD420" s="26">
        <f t="shared" si="541"/>
        <v>5.4</v>
      </c>
      <c r="BE420" s="18" t="str">
        <f t="shared" si="580"/>
        <v>胡慧芳</v>
      </c>
      <c r="BF420" s="26">
        <f t="shared" si="542"/>
        <v>5.4</v>
      </c>
      <c r="BG420" s="18" t="str">
        <f t="shared" si="581"/>
        <v>金贵</v>
      </c>
      <c r="BH420" s="26">
        <f t="shared" si="543"/>
        <v>5.4</v>
      </c>
      <c r="BI420" s="18">
        <f t="shared" si="582"/>
        <v>1</v>
      </c>
      <c r="BJ420" s="18" t="str">
        <f t="shared" si="583"/>
        <v>叶屏</v>
      </c>
      <c r="BK420" s="26">
        <f t="shared" si="608"/>
        <v>0</v>
      </c>
      <c r="BL420" s="18" t="str">
        <f t="shared" si="584"/>
        <v>余玉红</v>
      </c>
      <c r="BM420" s="26">
        <f t="shared" si="549"/>
        <v>0</v>
      </c>
      <c r="BN420" s="18" t="str">
        <f t="shared" si="585"/>
        <v>胡昌燕</v>
      </c>
      <c r="BO420" s="26">
        <f t="shared" si="544"/>
        <v>0</v>
      </c>
      <c r="BP420" s="18" t="str">
        <f t="shared" si="586"/>
        <v>卢银楷</v>
      </c>
      <c r="BQ420" s="26">
        <f t="shared" si="545"/>
        <v>5.4</v>
      </c>
      <c r="BR420" s="18" t="str">
        <f t="shared" si="587"/>
        <v>胡慧芳</v>
      </c>
      <c r="BS420" s="26">
        <f t="shared" si="546"/>
        <v>5.4</v>
      </c>
      <c r="BT420" s="18" t="str">
        <f t="shared" si="588"/>
        <v>金贵</v>
      </c>
      <c r="BU420" s="26">
        <f t="shared" si="547"/>
        <v>5.4</v>
      </c>
      <c r="BV420" s="18">
        <f t="shared" si="589"/>
        <v>1</v>
      </c>
      <c r="BW420" s="18" t="str">
        <f t="shared" si="590"/>
        <v>叶屏</v>
      </c>
      <c r="BX420" s="26">
        <f t="shared" si="609"/>
        <v>0</v>
      </c>
      <c r="BY420" s="18" t="str">
        <f t="shared" si="591"/>
        <v>余玉红</v>
      </c>
      <c r="BZ420" s="26">
        <f t="shared" si="610"/>
        <v>0</v>
      </c>
      <c r="CA420" s="18" t="str">
        <f t="shared" si="592"/>
        <v>胡昌燕</v>
      </c>
      <c r="CB420" s="26">
        <f t="shared" si="611"/>
        <v>0</v>
      </c>
      <c r="CC420" s="18" t="str">
        <f t="shared" si="593"/>
        <v>卢银楷</v>
      </c>
      <c r="CD420" s="26">
        <f t="shared" si="612"/>
        <v>9</v>
      </c>
      <c r="CE420" s="18" t="str">
        <f t="shared" si="594"/>
        <v>胡慧芳</v>
      </c>
      <c r="CF420" s="26">
        <f t="shared" si="613"/>
        <v>9</v>
      </c>
      <c r="CG420" s="18" t="str">
        <f t="shared" si="595"/>
        <v>金贵</v>
      </c>
      <c r="CH420" s="26">
        <f t="shared" si="614"/>
        <v>9</v>
      </c>
      <c r="CI420" s="18">
        <f t="shared" si="596"/>
        <v>1</v>
      </c>
      <c r="CJ420" s="18" t="str">
        <f t="shared" si="597"/>
        <v>叶屏</v>
      </c>
      <c r="CK420" s="26">
        <f t="shared" si="615"/>
        <v>0</v>
      </c>
      <c r="CL420" s="18" t="str">
        <f t="shared" si="598"/>
        <v>余玉红</v>
      </c>
      <c r="CM420" s="26">
        <f t="shared" si="616"/>
        <v>0</v>
      </c>
      <c r="CN420" s="18" t="str">
        <f t="shared" si="599"/>
        <v>胡昌燕</v>
      </c>
      <c r="CO420" s="26">
        <f t="shared" si="617"/>
        <v>0</v>
      </c>
      <c r="CP420" s="18" t="str">
        <f t="shared" si="600"/>
        <v>卢银楷</v>
      </c>
      <c r="CQ420" s="26">
        <f t="shared" si="618"/>
        <v>9</v>
      </c>
      <c r="CR420" s="18" t="str">
        <f t="shared" si="601"/>
        <v>胡慧芳</v>
      </c>
      <c r="CS420" s="26">
        <f t="shared" si="619"/>
        <v>9</v>
      </c>
      <c r="CT420" s="18" t="str">
        <f t="shared" si="602"/>
        <v>金贵</v>
      </c>
      <c r="CU420" s="26">
        <f t="shared" si="620"/>
        <v>9</v>
      </c>
    </row>
    <row r="421" spans="1:99" s="2" customFormat="1" ht="15.75">
      <c r="A421" s="42" t="s">
        <v>1124</v>
      </c>
      <c r="B421" s="40" t="s">
        <v>594</v>
      </c>
      <c r="C421" s="59" t="s">
        <v>44</v>
      </c>
      <c r="D421" s="9" t="s">
        <v>9</v>
      </c>
      <c r="E421" s="8" t="str">
        <f t="shared" si="550"/>
        <v/>
      </c>
      <c r="F421" s="9">
        <f t="shared" si="551"/>
        <v>0.2</v>
      </c>
      <c r="G421" s="10" t="str">
        <f t="shared" si="552"/>
        <v/>
      </c>
      <c r="H421" s="10">
        <f t="shared" si="553"/>
        <v>111</v>
      </c>
      <c r="I421" s="10">
        <f t="shared" si="554"/>
        <v>78</v>
      </c>
      <c r="J421" s="10">
        <f t="shared" si="555"/>
        <v>84</v>
      </c>
      <c r="K421" s="16">
        <f t="shared" si="556"/>
        <v>71.5</v>
      </c>
      <c r="L421" s="10">
        <f t="shared" si="557"/>
        <v>57</v>
      </c>
      <c r="M421" s="10">
        <f t="shared" si="558"/>
        <v>57</v>
      </c>
      <c r="N421" s="10">
        <f t="shared" si="559"/>
        <v>459</v>
      </c>
      <c r="O421" s="17" t="str">
        <f t="shared" si="560"/>
        <v>本科</v>
      </c>
      <c r="P421" s="18">
        <f>IF($D421="理科",IF(AND($N421&gt;=分数线!$C$2,$H421&gt;=分数线!$D$2),36,IF($H421&gt;=分数线!$D$2,18,0)),IF($D421="文科",IF(AND($N421&gt;=分数线!$C$3,$H421&gt;=分数线!$D$3),36,IF($H421&gt;=分数线!$D$3,18,0))))</f>
        <v>36</v>
      </c>
      <c r="Q421" s="18">
        <f>IF($D421="理科",IF(AND($N421&gt;=分数线!$C$2,I421&gt;=分数线!$E$2),36,IF(I421&gt;=分数线!$E$2,18,0)),IF($D421="文科",IF(AND($N421&gt;=分数线!$C$3,I421&gt;=分数线!$E$3),36,IF(I421&gt;=分数线!$E$3,18,0))))</f>
        <v>0</v>
      </c>
      <c r="R421" s="18">
        <f>IF($D421="理科",IF(AND($N421&gt;=分数线!$C$2,J421&gt;=分数线!$F$2),36,IF(J421&gt;=分数线!$F$2,18,0)),IF($D421="文科",IF(AND($N421&gt;=分数线!$C$3,J421&gt;=分数线!$F$3),36,IF(J421&gt;=分数线!$F$3,18,0))))</f>
        <v>0</v>
      </c>
      <c r="S421" s="18">
        <f>IF($D421="理科",IF(AND($N421&gt;=分数线!$C$2,K421&gt;=分数线!$G$2),36,IF(K421&gt;=分数线!$G$2,18,0)),IF($D421="文科",IF(AND($N421&gt;=分数线!$C$3,K421&gt;=分数线!$G$3),36,IF(K421&gt;=分数线!$G$3,18,0))))</f>
        <v>36</v>
      </c>
      <c r="T421" s="18">
        <f>IF($D421="理科",IF(AND($N421&gt;=分数线!$C$2,L421&gt;=分数线!$H$2),36,IF(L421&gt;=分数线!$H$2,18,0)),IF($D421="文科",IF(AND($N421&gt;=分数线!$C$3,L421&gt;=分数线!$H$3),36,IF(L421&gt;=分数线!$H$3,18,0))))</f>
        <v>0</v>
      </c>
      <c r="U421" s="18">
        <f>IF($D421="理科",IF(AND($N421&gt;=分数线!$C$2,M421&gt;=分数线!$I$2),36,IF(M421&gt;=分数线!$I$2,18,0)),IF($D421="文科",IF(AND($N421&gt;=分数线!$C$3,M421&gt;=分数线!$I$3),36,IF(M421&gt;=分数线!$I$3,18,0))))</f>
        <v>36</v>
      </c>
      <c r="V421" s="18">
        <f t="shared" si="561"/>
        <v>9</v>
      </c>
      <c r="W421" s="18" t="str">
        <f t="shared" si="562"/>
        <v>张玉婷</v>
      </c>
      <c r="X421" s="26">
        <f t="shared" si="603"/>
        <v>3.6</v>
      </c>
      <c r="Y421" s="18" t="str">
        <f t="shared" si="563"/>
        <v>周军</v>
      </c>
      <c r="Z421" s="26">
        <f t="shared" si="604"/>
        <v>0</v>
      </c>
      <c r="AA421" s="18" t="str">
        <f t="shared" si="564"/>
        <v>程长寿</v>
      </c>
      <c r="AB421" s="26">
        <f t="shared" si="532"/>
        <v>0</v>
      </c>
      <c r="AC421" s="18" t="str">
        <f t="shared" si="565"/>
        <v>杨吉华</v>
      </c>
      <c r="AD421" s="26">
        <f t="shared" si="533"/>
        <v>3.6</v>
      </c>
      <c r="AE421" s="18" t="str">
        <f t="shared" si="566"/>
        <v>赵香才</v>
      </c>
      <c r="AF421" s="26">
        <f t="shared" si="534"/>
        <v>0</v>
      </c>
      <c r="AG421" s="18" t="str">
        <f t="shared" si="567"/>
        <v>金贵</v>
      </c>
      <c r="AH421" s="26">
        <f t="shared" si="535"/>
        <v>3.6</v>
      </c>
      <c r="AI421" s="18" t="str">
        <f t="shared" si="568"/>
        <v>1</v>
      </c>
      <c r="AJ421" s="18" t="str">
        <f t="shared" si="569"/>
        <v>叶屏</v>
      </c>
      <c r="AK421" s="26">
        <f t="shared" si="605"/>
        <v>3.6</v>
      </c>
      <c r="AL421" s="18" t="str">
        <f t="shared" si="570"/>
        <v>余玉红</v>
      </c>
      <c r="AM421" s="26">
        <f t="shared" si="606"/>
        <v>0</v>
      </c>
      <c r="AN421" s="18" t="str">
        <f t="shared" si="571"/>
        <v>胡昌燕</v>
      </c>
      <c r="AO421" s="26">
        <f t="shared" si="536"/>
        <v>0</v>
      </c>
      <c r="AP421" s="18" t="str">
        <f t="shared" si="572"/>
        <v>杨吉华</v>
      </c>
      <c r="AQ421" s="26">
        <f t="shared" si="537"/>
        <v>3.6</v>
      </c>
      <c r="AR421" s="18" t="str">
        <f t="shared" si="573"/>
        <v>胡慧芳</v>
      </c>
      <c r="AS421" s="26">
        <f t="shared" si="538"/>
        <v>0</v>
      </c>
      <c r="AT421" s="18" t="str">
        <f t="shared" si="574"/>
        <v>金贵</v>
      </c>
      <c r="AU421" s="26">
        <f t="shared" si="539"/>
        <v>3.6</v>
      </c>
      <c r="AV421" s="18" t="str">
        <f t="shared" si="575"/>
        <v>1</v>
      </c>
      <c r="AW421" s="18" t="str">
        <f t="shared" si="576"/>
        <v>叶屏</v>
      </c>
      <c r="AX421" s="26">
        <f t="shared" si="607"/>
        <v>5.3999999999999995</v>
      </c>
      <c r="AY421" s="18" t="str">
        <f t="shared" si="577"/>
        <v>余玉红</v>
      </c>
      <c r="AZ421" s="26">
        <f t="shared" si="548"/>
        <v>0</v>
      </c>
      <c r="BA421" s="18" t="str">
        <f t="shared" si="578"/>
        <v>胡昌燕</v>
      </c>
      <c r="BB421" s="26">
        <f t="shared" si="540"/>
        <v>0</v>
      </c>
      <c r="BC421" s="18" t="str">
        <f t="shared" si="579"/>
        <v>卢银楷</v>
      </c>
      <c r="BD421" s="26">
        <f t="shared" si="541"/>
        <v>5.4</v>
      </c>
      <c r="BE421" s="18" t="str">
        <f t="shared" si="580"/>
        <v>胡慧芳</v>
      </c>
      <c r="BF421" s="26">
        <f t="shared" si="542"/>
        <v>0</v>
      </c>
      <c r="BG421" s="18" t="str">
        <f t="shared" si="581"/>
        <v>金贵</v>
      </c>
      <c r="BH421" s="26">
        <f t="shared" si="543"/>
        <v>5.4</v>
      </c>
      <c r="BI421" s="18">
        <f t="shared" si="582"/>
        <v>1</v>
      </c>
      <c r="BJ421" s="18" t="str">
        <f t="shared" si="583"/>
        <v>叶屏</v>
      </c>
      <c r="BK421" s="26">
        <f t="shared" si="608"/>
        <v>5.3999999999999995</v>
      </c>
      <c r="BL421" s="18" t="str">
        <f t="shared" si="584"/>
        <v>余玉红</v>
      </c>
      <c r="BM421" s="26">
        <f t="shared" si="549"/>
        <v>0</v>
      </c>
      <c r="BN421" s="18" t="str">
        <f t="shared" si="585"/>
        <v>胡昌燕</v>
      </c>
      <c r="BO421" s="26">
        <f t="shared" si="544"/>
        <v>0</v>
      </c>
      <c r="BP421" s="18" t="str">
        <f t="shared" si="586"/>
        <v>卢银楷</v>
      </c>
      <c r="BQ421" s="26">
        <f t="shared" si="545"/>
        <v>5.4</v>
      </c>
      <c r="BR421" s="18" t="str">
        <f t="shared" si="587"/>
        <v>胡慧芳</v>
      </c>
      <c r="BS421" s="26">
        <f t="shared" si="546"/>
        <v>0</v>
      </c>
      <c r="BT421" s="18" t="str">
        <f t="shared" si="588"/>
        <v>金贵</v>
      </c>
      <c r="BU421" s="26">
        <f t="shared" si="547"/>
        <v>5.4</v>
      </c>
      <c r="BV421" s="18">
        <f t="shared" si="589"/>
        <v>1</v>
      </c>
      <c r="BW421" s="18" t="str">
        <f t="shared" si="590"/>
        <v>叶屏</v>
      </c>
      <c r="BX421" s="26">
        <f t="shared" si="609"/>
        <v>9</v>
      </c>
      <c r="BY421" s="18" t="str">
        <f t="shared" si="591"/>
        <v>余玉红</v>
      </c>
      <c r="BZ421" s="26">
        <f t="shared" si="610"/>
        <v>0</v>
      </c>
      <c r="CA421" s="18" t="str">
        <f t="shared" si="592"/>
        <v>胡昌燕</v>
      </c>
      <c r="CB421" s="26">
        <f t="shared" si="611"/>
        <v>0</v>
      </c>
      <c r="CC421" s="18" t="str">
        <f t="shared" si="593"/>
        <v>卢银楷</v>
      </c>
      <c r="CD421" s="26">
        <f t="shared" si="612"/>
        <v>9</v>
      </c>
      <c r="CE421" s="18" t="str">
        <f t="shared" si="594"/>
        <v>胡慧芳</v>
      </c>
      <c r="CF421" s="26">
        <f t="shared" si="613"/>
        <v>0</v>
      </c>
      <c r="CG421" s="18" t="str">
        <f t="shared" si="595"/>
        <v>金贵</v>
      </c>
      <c r="CH421" s="26">
        <f t="shared" si="614"/>
        <v>9</v>
      </c>
      <c r="CI421" s="18">
        <f t="shared" si="596"/>
        <v>1</v>
      </c>
      <c r="CJ421" s="18" t="str">
        <f t="shared" si="597"/>
        <v>叶屏</v>
      </c>
      <c r="CK421" s="26">
        <f t="shared" si="615"/>
        <v>9</v>
      </c>
      <c r="CL421" s="18" t="str">
        <f t="shared" si="598"/>
        <v>余玉红</v>
      </c>
      <c r="CM421" s="26">
        <f t="shared" si="616"/>
        <v>0</v>
      </c>
      <c r="CN421" s="18" t="str">
        <f t="shared" si="599"/>
        <v>胡昌燕</v>
      </c>
      <c r="CO421" s="26">
        <f t="shared" si="617"/>
        <v>0</v>
      </c>
      <c r="CP421" s="18" t="str">
        <f t="shared" si="600"/>
        <v>卢银楷</v>
      </c>
      <c r="CQ421" s="26">
        <f t="shared" si="618"/>
        <v>9</v>
      </c>
      <c r="CR421" s="18" t="str">
        <f t="shared" si="601"/>
        <v>胡慧芳</v>
      </c>
      <c r="CS421" s="26">
        <f t="shared" si="619"/>
        <v>0</v>
      </c>
      <c r="CT421" s="18" t="str">
        <f t="shared" si="602"/>
        <v>金贵</v>
      </c>
      <c r="CU421" s="26">
        <f t="shared" si="620"/>
        <v>9</v>
      </c>
    </row>
    <row r="422" spans="1:99" s="2" customFormat="1" ht="15.75">
      <c r="A422" s="42" t="s">
        <v>1125</v>
      </c>
      <c r="B422" s="40" t="s">
        <v>595</v>
      </c>
      <c r="C422" s="59" t="s">
        <v>44</v>
      </c>
      <c r="D422" s="9" t="s">
        <v>9</v>
      </c>
      <c r="E422" s="8" t="str">
        <f t="shared" si="550"/>
        <v/>
      </c>
      <c r="F422" s="9">
        <f t="shared" si="551"/>
        <v>0.9</v>
      </c>
      <c r="G422" s="10" t="str">
        <f t="shared" si="552"/>
        <v/>
      </c>
      <c r="H422" s="10">
        <f t="shared" si="553"/>
        <v>110</v>
      </c>
      <c r="I422" s="10">
        <f t="shared" si="554"/>
        <v>81</v>
      </c>
      <c r="J422" s="10">
        <f t="shared" si="555"/>
        <v>91</v>
      </c>
      <c r="K422" s="16">
        <f t="shared" si="556"/>
        <v>68.5</v>
      </c>
      <c r="L422" s="10">
        <f t="shared" si="557"/>
        <v>51</v>
      </c>
      <c r="M422" s="10">
        <f t="shared" si="558"/>
        <v>57</v>
      </c>
      <c r="N422" s="10">
        <f t="shared" si="559"/>
        <v>459</v>
      </c>
      <c r="O422" s="17" t="str">
        <f t="shared" si="560"/>
        <v>本科</v>
      </c>
      <c r="P422" s="18">
        <f>IF($D422="理科",IF(AND($N422&gt;=分数线!$C$2,$H422&gt;=分数线!$D$2),36,IF($H422&gt;=分数线!$D$2,18,0)),IF($D422="文科",IF(AND($N422&gt;=分数线!$C$3,$H422&gt;=分数线!$D$3),36,IF($H422&gt;=分数线!$D$3,18,0))))</f>
        <v>36</v>
      </c>
      <c r="Q422" s="18">
        <f>IF($D422="理科",IF(AND($N422&gt;=分数线!$C$2,I422&gt;=分数线!$E$2),36,IF(I422&gt;=分数线!$E$2,18,0)),IF($D422="文科",IF(AND($N422&gt;=分数线!$C$3,I422&gt;=分数线!$E$3),36,IF(I422&gt;=分数线!$E$3,18,0))))</f>
        <v>0</v>
      </c>
      <c r="R422" s="18">
        <f>IF($D422="理科",IF(AND($N422&gt;=分数线!$C$2,J422&gt;=分数线!$F$2),36,IF(J422&gt;=分数线!$F$2,18,0)),IF($D422="文科",IF(AND($N422&gt;=分数线!$C$3,J422&gt;=分数线!$F$3),36,IF(J422&gt;=分数线!$F$3,18,0))))</f>
        <v>0</v>
      </c>
      <c r="S422" s="18">
        <f>IF($D422="理科",IF(AND($N422&gt;=分数线!$C$2,K422&gt;=分数线!$G$2),36,IF(K422&gt;=分数线!$G$2,18,0)),IF($D422="文科",IF(AND($N422&gt;=分数线!$C$3,K422&gt;=分数线!$G$3),36,IF(K422&gt;=分数线!$G$3,18,0))))</f>
        <v>36</v>
      </c>
      <c r="T422" s="18">
        <f>IF($D422="理科",IF(AND($N422&gt;=分数线!$C$2,L422&gt;=分数线!$H$2),36,IF(L422&gt;=分数线!$H$2,18,0)),IF($D422="文科",IF(AND($N422&gt;=分数线!$C$3,L422&gt;=分数线!$H$3),36,IF(L422&gt;=分数线!$H$3,18,0))))</f>
        <v>0</v>
      </c>
      <c r="U422" s="18">
        <f>IF($D422="理科",IF(AND($N422&gt;=分数线!$C$2,M422&gt;=分数线!$I$2),36,IF(M422&gt;=分数线!$I$2,18,0)),IF($D422="文科",IF(AND($N422&gt;=分数线!$C$3,M422&gt;=分数线!$I$3),36,IF(M422&gt;=分数线!$I$3,18,0))))</f>
        <v>36</v>
      </c>
      <c r="V422" s="18">
        <f t="shared" si="561"/>
        <v>10</v>
      </c>
      <c r="W422" s="18" t="str">
        <f t="shared" si="562"/>
        <v>向美娟</v>
      </c>
      <c r="X422" s="26">
        <f t="shared" si="603"/>
        <v>3.6</v>
      </c>
      <c r="Y422" s="18" t="str">
        <f t="shared" si="563"/>
        <v>徐万雄</v>
      </c>
      <c r="Z422" s="26">
        <f t="shared" si="604"/>
        <v>0</v>
      </c>
      <c r="AA422" s="18" t="str">
        <f t="shared" si="564"/>
        <v>向翠琳</v>
      </c>
      <c r="AB422" s="26">
        <f t="shared" si="532"/>
        <v>0</v>
      </c>
      <c r="AC422" s="18" t="str">
        <f t="shared" si="565"/>
        <v>杨吉华</v>
      </c>
      <c r="AD422" s="26">
        <f t="shared" si="533"/>
        <v>3.6</v>
      </c>
      <c r="AE422" s="18" t="str">
        <f t="shared" si="566"/>
        <v>胡慧芳</v>
      </c>
      <c r="AF422" s="26">
        <f t="shared" si="534"/>
        <v>0</v>
      </c>
      <c r="AG422" s="18" t="str">
        <f t="shared" si="567"/>
        <v>金贵</v>
      </c>
      <c r="AH422" s="26">
        <f t="shared" si="535"/>
        <v>3.6</v>
      </c>
      <c r="AI422" s="18" t="str">
        <f t="shared" si="568"/>
        <v>2</v>
      </c>
      <c r="AJ422" s="18" t="str">
        <f t="shared" si="569"/>
        <v>阙丽萍</v>
      </c>
      <c r="AK422" s="26">
        <f t="shared" si="605"/>
        <v>3.6</v>
      </c>
      <c r="AL422" s="18" t="str">
        <f t="shared" si="570"/>
        <v>李乔军</v>
      </c>
      <c r="AM422" s="26">
        <f t="shared" si="606"/>
        <v>0</v>
      </c>
      <c r="AN422" s="18" t="str">
        <f t="shared" si="571"/>
        <v>赵顺诚</v>
      </c>
      <c r="AO422" s="26">
        <f t="shared" si="536"/>
        <v>0</v>
      </c>
      <c r="AP422" s="18" t="str">
        <f t="shared" si="572"/>
        <v>卢银楷</v>
      </c>
      <c r="AQ422" s="26">
        <f t="shared" si="537"/>
        <v>3.6</v>
      </c>
      <c r="AR422" s="18" t="str">
        <f t="shared" si="573"/>
        <v>赵香才</v>
      </c>
      <c r="AS422" s="26">
        <f t="shared" si="538"/>
        <v>0</v>
      </c>
      <c r="AT422" s="18" t="str">
        <f t="shared" si="574"/>
        <v>杜基次尔</v>
      </c>
      <c r="AU422" s="26">
        <f t="shared" si="539"/>
        <v>3.6</v>
      </c>
      <c r="AV422" s="18" t="str">
        <f t="shared" si="575"/>
        <v>2</v>
      </c>
      <c r="AW422" s="18" t="str">
        <f t="shared" si="576"/>
        <v>阙丽萍</v>
      </c>
      <c r="AX422" s="26">
        <f t="shared" si="607"/>
        <v>5.3999999999999995</v>
      </c>
      <c r="AY422" s="18" t="str">
        <f t="shared" si="577"/>
        <v>李希</v>
      </c>
      <c r="AZ422" s="26">
        <f t="shared" si="548"/>
        <v>0</v>
      </c>
      <c r="BA422" s="18" t="str">
        <f t="shared" si="578"/>
        <v>赵顺诚</v>
      </c>
      <c r="BB422" s="26">
        <f t="shared" si="540"/>
        <v>0</v>
      </c>
      <c r="BC422" s="18" t="str">
        <f t="shared" si="579"/>
        <v>马巫各</v>
      </c>
      <c r="BD422" s="26">
        <f t="shared" si="541"/>
        <v>5.4</v>
      </c>
      <c r="BE422" s="18" t="str">
        <f t="shared" si="580"/>
        <v>赵香才</v>
      </c>
      <c r="BF422" s="26">
        <f t="shared" si="542"/>
        <v>0</v>
      </c>
      <c r="BG422" s="18" t="str">
        <f t="shared" si="581"/>
        <v>杜基次尔</v>
      </c>
      <c r="BH422" s="26">
        <f t="shared" si="543"/>
        <v>5.4</v>
      </c>
      <c r="BI422" s="18">
        <f t="shared" si="582"/>
        <v>2</v>
      </c>
      <c r="BJ422" s="18" t="str">
        <f t="shared" si="583"/>
        <v>阙丽萍</v>
      </c>
      <c r="BK422" s="26">
        <f t="shared" si="608"/>
        <v>5.3999999999999995</v>
      </c>
      <c r="BL422" s="18" t="str">
        <f t="shared" si="584"/>
        <v>李希</v>
      </c>
      <c r="BM422" s="26">
        <f t="shared" si="549"/>
        <v>0</v>
      </c>
      <c r="BN422" s="18" t="str">
        <f t="shared" si="585"/>
        <v>赵顺诚</v>
      </c>
      <c r="BO422" s="26">
        <f t="shared" si="544"/>
        <v>0</v>
      </c>
      <c r="BP422" s="18" t="str">
        <f t="shared" si="586"/>
        <v>马巫各</v>
      </c>
      <c r="BQ422" s="26">
        <f t="shared" si="545"/>
        <v>5.4</v>
      </c>
      <c r="BR422" s="18" t="str">
        <f t="shared" si="587"/>
        <v>赵香才</v>
      </c>
      <c r="BS422" s="26">
        <f t="shared" si="546"/>
        <v>0</v>
      </c>
      <c r="BT422" s="18" t="str">
        <f t="shared" si="588"/>
        <v>杜基次尔</v>
      </c>
      <c r="BU422" s="26">
        <f t="shared" si="547"/>
        <v>5.4</v>
      </c>
      <c r="BV422" s="18">
        <f t="shared" si="589"/>
        <v>2</v>
      </c>
      <c r="BW422" s="18" t="str">
        <f t="shared" si="590"/>
        <v>阙丽萍</v>
      </c>
      <c r="BX422" s="26">
        <f t="shared" si="609"/>
        <v>9</v>
      </c>
      <c r="BY422" s="18" t="str">
        <f t="shared" si="591"/>
        <v>李希</v>
      </c>
      <c r="BZ422" s="26">
        <f t="shared" si="610"/>
        <v>0</v>
      </c>
      <c r="CA422" s="18" t="str">
        <f t="shared" si="592"/>
        <v>赵顺诚</v>
      </c>
      <c r="CB422" s="26">
        <f t="shared" si="611"/>
        <v>0</v>
      </c>
      <c r="CC422" s="18" t="str">
        <f t="shared" si="593"/>
        <v>吴文艺</v>
      </c>
      <c r="CD422" s="26">
        <f t="shared" si="612"/>
        <v>9</v>
      </c>
      <c r="CE422" s="18" t="str">
        <f t="shared" si="594"/>
        <v>赵香才</v>
      </c>
      <c r="CF422" s="26">
        <f t="shared" si="613"/>
        <v>0</v>
      </c>
      <c r="CG422" s="18" t="str">
        <f t="shared" si="595"/>
        <v>杜基次尔</v>
      </c>
      <c r="CH422" s="26">
        <f t="shared" si="614"/>
        <v>9</v>
      </c>
      <c r="CI422" s="18">
        <f t="shared" si="596"/>
        <v>2</v>
      </c>
      <c r="CJ422" s="18" t="str">
        <f t="shared" si="597"/>
        <v>阙丽萍</v>
      </c>
      <c r="CK422" s="26">
        <f t="shared" si="615"/>
        <v>9</v>
      </c>
      <c r="CL422" s="18" t="str">
        <f t="shared" si="598"/>
        <v>李希</v>
      </c>
      <c r="CM422" s="26">
        <f t="shared" si="616"/>
        <v>0</v>
      </c>
      <c r="CN422" s="18" t="str">
        <f t="shared" si="599"/>
        <v>赵顺诚</v>
      </c>
      <c r="CO422" s="26">
        <f t="shared" si="617"/>
        <v>0</v>
      </c>
      <c r="CP422" s="18" t="str">
        <f t="shared" si="600"/>
        <v>吴文艺/康宇峰</v>
      </c>
      <c r="CQ422" s="26">
        <f t="shared" si="618"/>
        <v>9</v>
      </c>
      <c r="CR422" s="18" t="str">
        <f t="shared" si="601"/>
        <v>赵香才</v>
      </c>
      <c r="CS422" s="26">
        <f t="shared" si="619"/>
        <v>0</v>
      </c>
      <c r="CT422" s="18" t="str">
        <f t="shared" si="602"/>
        <v>杜基次尔</v>
      </c>
      <c r="CU422" s="26">
        <f t="shared" si="620"/>
        <v>9</v>
      </c>
    </row>
    <row r="423" spans="1:99" s="2" customFormat="1" ht="15.75">
      <c r="A423" s="42" t="s">
        <v>1126</v>
      </c>
      <c r="B423" s="40" t="s">
        <v>596</v>
      </c>
      <c r="C423" s="59" t="s">
        <v>44</v>
      </c>
      <c r="D423" s="9" t="s">
        <v>9</v>
      </c>
      <c r="E423" s="8" t="str">
        <f t="shared" si="550"/>
        <v/>
      </c>
      <c r="F423" s="9" t="str">
        <f t="shared" si="551"/>
        <v/>
      </c>
      <c r="G423" s="10" t="str">
        <f t="shared" si="552"/>
        <v/>
      </c>
      <c r="H423" s="10">
        <f t="shared" si="553"/>
        <v>113</v>
      </c>
      <c r="I423" s="10">
        <f t="shared" si="554"/>
        <v>76</v>
      </c>
      <c r="J423" s="10">
        <f t="shared" si="555"/>
        <v>70</v>
      </c>
      <c r="K423" s="16">
        <f t="shared" si="556"/>
        <v>62</v>
      </c>
      <c r="L423" s="10">
        <f t="shared" si="557"/>
        <v>76.5</v>
      </c>
      <c r="M423" s="10">
        <f t="shared" si="558"/>
        <v>59</v>
      </c>
      <c r="N423" s="10">
        <f t="shared" si="559"/>
        <v>457</v>
      </c>
      <c r="O423" s="17" t="str">
        <f t="shared" si="560"/>
        <v/>
      </c>
      <c r="P423" s="18">
        <f>IF($D423="理科",IF(AND($N423&gt;=分数线!$C$2,$H423&gt;=分数线!$D$2),36,IF($H423&gt;=分数线!$D$2,18,0)),IF($D423="文科",IF(AND($N423&gt;=分数线!$C$3,$H423&gt;=分数线!$D$3),36,IF($H423&gt;=分数线!$D$3,18,0))))</f>
        <v>18</v>
      </c>
      <c r="Q423" s="18">
        <f>IF($D423="理科",IF(AND($N423&gt;=分数线!$C$2,I423&gt;=分数线!$E$2),36,IF(I423&gt;=分数线!$E$2,18,0)),IF($D423="文科",IF(AND($N423&gt;=分数线!$C$3,I423&gt;=分数线!$E$3),36,IF(I423&gt;=分数线!$E$3,18,0))))</f>
        <v>0</v>
      </c>
      <c r="R423" s="18">
        <f>IF($D423="理科",IF(AND($N423&gt;=分数线!$C$2,J423&gt;=分数线!$F$2),36,IF(J423&gt;=分数线!$F$2,18,0)),IF($D423="文科",IF(AND($N423&gt;=分数线!$C$3,J423&gt;=分数线!$F$3),36,IF(J423&gt;=分数线!$F$3,18,0))))</f>
        <v>0</v>
      </c>
      <c r="S423" s="18">
        <f>IF($D423="理科",IF(AND($N423&gt;=分数线!$C$2,K423&gt;=分数线!$G$2),36,IF(K423&gt;=分数线!$G$2,18,0)),IF($D423="文科",IF(AND($N423&gt;=分数线!$C$3,K423&gt;=分数线!$G$3),36,IF(K423&gt;=分数线!$G$3,18,0))))</f>
        <v>0</v>
      </c>
      <c r="T423" s="18">
        <f>IF($D423="理科",IF(AND($N423&gt;=分数线!$C$2,L423&gt;=分数线!$H$2),36,IF(L423&gt;=分数线!$H$2,18,0)),IF($D423="文科",IF(AND($N423&gt;=分数线!$C$3,L423&gt;=分数线!$H$3),36,IF(L423&gt;=分数线!$H$3,18,0))))</f>
        <v>18</v>
      </c>
      <c r="U423" s="18">
        <f>IF($D423="理科",IF(AND($N423&gt;=分数线!$C$2,M423&gt;=分数线!$I$2),36,IF(M423&gt;=分数线!$I$2,18,0)),IF($D423="文科",IF(AND($N423&gt;=分数线!$C$3,M423&gt;=分数线!$I$3),36,IF(M423&gt;=分数线!$I$3,18,0))))</f>
        <v>18</v>
      </c>
      <c r="V423" s="18">
        <f t="shared" si="561"/>
        <v>7</v>
      </c>
      <c r="W423" s="18" t="str">
        <f t="shared" si="562"/>
        <v>何苗</v>
      </c>
      <c r="X423" s="26">
        <f t="shared" si="603"/>
        <v>1.8</v>
      </c>
      <c r="Y423" s="18" t="str">
        <f t="shared" si="563"/>
        <v>杨周宇</v>
      </c>
      <c r="Z423" s="26">
        <f t="shared" si="604"/>
        <v>0</v>
      </c>
      <c r="AA423" s="18" t="str">
        <f t="shared" si="564"/>
        <v>胡昌燕</v>
      </c>
      <c r="AB423" s="26">
        <f t="shared" si="532"/>
        <v>0</v>
      </c>
      <c r="AC423" s="18" t="str">
        <f t="shared" si="565"/>
        <v>马巫各</v>
      </c>
      <c r="AD423" s="26">
        <f t="shared" si="533"/>
        <v>0</v>
      </c>
      <c r="AE423" s="18" t="str">
        <f t="shared" si="566"/>
        <v>胡慧芳</v>
      </c>
      <c r="AF423" s="26">
        <f t="shared" si="534"/>
        <v>1.8</v>
      </c>
      <c r="AG423" s="18" t="str">
        <f t="shared" si="567"/>
        <v>杜基次尔</v>
      </c>
      <c r="AH423" s="26">
        <f t="shared" si="535"/>
        <v>1.8</v>
      </c>
      <c r="AI423" s="18" t="str">
        <f t="shared" si="568"/>
        <v>2</v>
      </c>
      <c r="AJ423" s="18" t="str">
        <f t="shared" si="569"/>
        <v>阙丽萍</v>
      </c>
      <c r="AK423" s="26">
        <f t="shared" si="605"/>
        <v>1.8</v>
      </c>
      <c r="AL423" s="18" t="str">
        <f t="shared" si="570"/>
        <v>李乔军</v>
      </c>
      <c r="AM423" s="26">
        <f t="shared" si="606"/>
        <v>0</v>
      </c>
      <c r="AN423" s="18" t="str">
        <f t="shared" si="571"/>
        <v>赵顺诚</v>
      </c>
      <c r="AO423" s="26">
        <f t="shared" si="536"/>
        <v>0</v>
      </c>
      <c r="AP423" s="18" t="str">
        <f t="shared" si="572"/>
        <v>卢银楷</v>
      </c>
      <c r="AQ423" s="26">
        <f t="shared" si="537"/>
        <v>0</v>
      </c>
      <c r="AR423" s="18" t="str">
        <f t="shared" si="573"/>
        <v>赵香才</v>
      </c>
      <c r="AS423" s="26">
        <f t="shared" si="538"/>
        <v>1.8</v>
      </c>
      <c r="AT423" s="18" t="str">
        <f t="shared" si="574"/>
        <v>杜基次尔</v>
      </c>
      <c r="AU423" s="26">
        <f t="shared" si="539"/>
        <v>1.8</v>
      </c>
      <c r="AV423" s="18" t="str">
        <f t="shared" si="575"/>
        <v>2</v>
      </c>
      <c r="AW423" s="18" t="str">
        <f t="shared" si="576"/>
        <v>阙丽萍</v>
      </c>
      <c r="AX423" s="26">
        <f t="shared" si="607"/>
        <v>2.6999999999999997</v>
      </c>
      <c r="AY423" s="18" t="str">
        <f t="shared" si="577"/>
        <v>李希</v>
      </c>
      <c r="AZ423" s="26">
        <f t="shared" si="548"/>
        <v>0</v>
      </c>
      <c r="BA423" s="18" t="str">
        <f t="shared" si="578"/>
        <v>赵顺诚</v>
      </c>
      <c r="BB423" s="26">
        <f t="shared" si="540"/>
        <v>0</v>
      </c>
      <c r="BC423" s="18" t="str">
        <f t="shared" si="579"/>
        <v>马巫各</v>
      </c>
      <c r="BD423" s="26">
        <f t="shared" si="541"/>
        <v>0</v>
      </c>
      <c r="BE423" s="18" t="str">
        <f t="shared" si="580"/>
        <v>赵香才</v>
      </c>
      <c r="BF423" s="26">
        <f t="shared" si="542"/>
        <v>2.7</v>
      </c>
      <c r="BG423" s="18" t="str">
        <f t="shared" si="581"/>
        <v>杜基次尔</v>
      </c>
      <c r="BH423" s="26">
        <f t="shared" si="543"/>
        <v>2.7</v>
      </c>
      <c r="BI423" s="18">
        <f t="shared" si="582"/>
        <v>2</v>
      </c>
      <c r="BJ423" s="18" t="str">
        <f t="shared" si="583"/>
        <v>阙丽萍</v>
      </c>
      <c r="BK423" s="26">
        <f t="shared" si="608"/>
        <v>2.6999999999999997</v>
      </c>
      <c r="BL423" s="18" t="str">
        <f t="shared" si="584"/>
        <v>李希</v>
      </c>
      <c r="BM423" s="26">
        <f t="shared" si="549"/>
        <v>0</v>
      </c>
      <c r="BN423" s="18" t="str">
        <f t="shared" si="585"/>
        <v>赵顺诚</v>
      </c>
      <c r="BO423" s="26">
        <f t="shared" si="544"/>
        <v>0</v>
      </c>
      <c r="BP423" s="18" t="str">
        <f t="shared" si="586"/>
        <v>马巫各</v>
      </c>
      <c r="BQ423" s="26">
        <f t="shared" si="545"/>
        <v>0</v>
      </c>
      <c r="BR423" s="18" t="str">
        <f t="shared" si="587"/>
        <v>赵香才</v>
      </c>
      <c r="BS423" s="26">
        <f t="shared" si="546"/>
        <v>2.7</v>
      </c>
      <c r="BT423" s="18" t="str">
        <f t="shared" si="588"/>
        <v>杜基次尔</v>
      </c>
      <c r="BU423" s="26">
        <f t="shared" si="547"/>
        <v>2.7</v>
      </c>
      <c r="BV423" s="18">
        <f t="shared" si="589"/>
        <v>2</v>
      </c>
      <c r="BW423" s="18" t="str">
        <f t="shared" si="590"/>
        <v>阙丽萍</v>
      </c>
      <c r="BX423" s="26">
        <f t="shared" si="609"/>
        <v>4.5</v>
      </c>
      <c r="BY423" s="18" t="str">
        <f t="shared" si="591"/>
        <v>李希</v>
      </c>
      <c r="BZ423" s="26">
        <f t="shared" si="610"/>
        <v>0</v>
      </c>
      <c r="CA423" s="18" t="str">
        <f t="shared" si="592"/>
        <v>赵顺诚</v>
      </c>
      <c r="CB423" s="26">
        <f t="shared" si="611"/>
        <v>0</v>
      </c>
      <c r="CC423" s="18" t="str">
        <f t="shared" si="593"/>
        <v>吴文艺</v>
      </c>
      <c r="CD423" s="26">
        <f t="shared" si="612"/>
        <v>0</v>
      </c>
      <c r="CE423" s="18" t="str">
        <f t="shared" si="594"/>
        <v>赵香才</v>
      </c>
      <c r="CF423" s="26">
        <f t="shared" si="613"/>
        <v>4.5</v>
      </c>
      <c r="CG423" s="18" t="str">
        <f t="shared" si="595"/>
        <v>杜基次尔</v>
      </c>
      <c r="CH423" s="26">
        <f t="shared" si="614"/>
        <v>4.5</v>
      </c>
      <c r="CI423" s="18">
        <f t="shared" si="596"/>
        <v>2</v>
      </c>
      <c r="CJ423" s="18" t="str">
        <f t="shared" si="597"/>
        <v>阙丽萍</v>
      </c>
      <c r="CK423" s="26">
        <f t="shared" si="615"/>
        <v>4.5</v>
      </c>
      <c r="CL423" s="18" t="str">
        <f t="shared" si="598"/>
        <v>李希</v>
      </c>
      <c r="CM423" s="26">
        <f t="shared" si="616"/>
        <v>0</v>
      </c>
      <c r="CN423" s="18" t="str">
        <f t="shared" si="599"/>
        <v>赵顺诚</v>
      </c>
      <c r="CO423" s="26">
        <f t="shared" si="617"/>
        <v>0</v>
      </c>
      <c r="CP423" s="18" t="str">
        <f t="shared" si="600"/>
        <v>吴文艺/康宇峰</v>
      </c>
      <c r="CQ423" s="26">
        <f t="shared" si="618"/>
        <v>0</v>
      </c>
      <c r="CR423" s="18" t="str">
        <f t="shared" si="601"/>
        <v>赵香才</v>
      </c>
      <c r="CS423" s="26">
        <f t="shared" si="619"/>
        <v>4.5</v>
      </c>
      <c r="CT423" s="18" t="str">
        <f t="shared" si="602"/>
        <v>杜基次尔</v>
      </c>
      <c r="CU423" s="26">
        <f t="shared" si="620"/>
        <v>4.5</v>
      </c>
    </row>
    <row r="424" spans="1:99" s="2" customFormat="1" ht="15.75">
      <c r="A424" s="42" t="s">
        <v>1127</v>
      </c>
      <c r="B424" s="40" t="s">
        <v>597</v>
      </c>
      <c r="C424" s="59" t="s">
        <v>44</v>
      </c>
      <c r="D424" s="9" t="s">
        <v>9</v>
      </c>
      <c r="E424" s="8" t="str">
        <f t="shared" si="550"/>
        <v/>
      </c>
      <c r="F424" s="9" t="str">
        <f t="shared" si="551"/>
        <v/>
      </c>
      <c r="G424" s="10" t="str">
        <f t="shared" si="552"/>
        <v/>
      </c>
      <c r="H424" s="10">
        <f t="shared" si="553"/>
        <v>113</v>
      </c>
      <c r="I424" s="10">
        <f t="shared" si="554"/>
        <v>84</v>
      </c>
      <c r="J424" s="10">
        <f t="shared" si="555"/>
        <v>74</v>
      </c>
      <c r="K424" s="16">
        <f t="shared" si="556"/>
        <v>54.5</v>
      </c>
      <c r="L424" s="10">
        <f t="shared" si="557"/>
        <v>57.5</v>
      </c>
      <c r="M424" s="10">
        <f t="shared" si="558"/>
        <v>74</v>
      </c>
      <c r="N424" s="10">
        <f t="shared" si="559"/>
        <v>457</v>
      </c>
      <c r="O424" s="17" t="str">
        <f t="shared" si="560"/>
        <v/>
      </c>
      <c r="P424" s="18">
        <f>IF($D424="理科",IF(AND($N424&gt;=分数线!$C$2,$H424&gt;=分数线!$D$2),36,IF($H424&gt;=分数线!$D$2,18,0)),IF($D424="文科",IF(AND($N424&gt;=分数线!$C$3,$H424&gt;=分数线!$D$3),36,IF($H424&gt;=分数线!$D$3,18,0))))</f>
        <v>18</v>
      </c>
      <c r="Q424" s="18">
        <f>IF($D424="理科",IF(AND($N424&gt;=分数线!$C$2,I424&gt;=分数线!$E$2),36,IF(I424&gt;=分数线!$E$2,18,0)),IF($D424="文科",IF(AND($N424&gt;=分数线!$C$3,I424&gt;=分数线!$E$3),36,IF(I424&gt;=分数线!$E$3,18,0))))</f>
        <v>0</v>
      </c>
      <c r="R424" s="18">
        <f>IF($D424="理科",IF(AND($N424&gt;=分数线!$C$2,J424&gt;=分数线!$F$2),36,IF(J424&gt;=分数线!$F$2,18,0)),IF($D424="文科",IF(AND($N424&gt;=分数线!$C$3,J424&gt;=分数线!$F$3),36,IF(J424&gt;=分数线!$F$3,18,0))))</f>
        <v>0</v>
      </c>
      <c r="S424" s="18">
        <f>IF($D424="理科",IF(AND($N424&gt;=分数线!$C$2,K424&gt;=分数线!$G$2),36,IF(K424&gt;=分数线!$G$2,18,0)),IF($D424="文科",IF(AND($N424&gt;=分数线!$C$3,K424&gt;=分数线!$G$3),36,IF(K424&gt;=分数线!$G$3,18,0))))</f>
        <v>0</v>
      </c>
      <c r="T424" s="18">
        <f>IF($D424="理科",IF(AND($N424&gt;=分数线!$C$2,L424&gt;=分数线!$H$2),36,IF(L424&gt;=分数线!$H$2,18,0)),IF($D424="文科",IF(AND($N424&gt;=分数线!$C$3,L424&gt;=分数线!$H$3),36,IF(L424&gt;=分数线!$H$3,18,0))))</f>
        <v>0</v>
      </c>
      <c r="U424" s="18">
        <f>IF($D424="理科",IF(AND($N424&gt;=分数线!$C$2,M424&gt;=分数线!$I$2),36,IF(M424&gt;=分数线!$I$2,18,0)),IF($D424="文科",IF(AND($N424&gt;=分数线!$C$3,M424&gt;=分数线!$I$3),36,IF(M424&gt;=分数线!$I$3,18,0))))</f>
        <v>18</v>
      </c>
      <c r="V424" s="18">
        <f t="shared" si="561"/>
        <v>9</v>
      </c>
      <c r="W424" s="18" t="str">
        <f t="shared" si="562"/>
        <v>张玉婷</v>
      </c>
      <c r="X424" s="26">
        <f t="shared" si="603"/>
        <v>1.8</v>
      </c>
      <c r="Y424" s="18" t="str">
        <f t="shared" si="563"/>
        <v>周军</v>
      </c>
      <c r="Z424" s="26">
        <f t="shared" si="604"/>
        <v>0</v>
      </c>
      <c r="AA424" s="18" t="str">
        <f t="shared" si="564"/>
        <v>程长寿</v>
      </c>
      <c r="AB424" s="26">
        <f t="shared" ref="AB424:AB487" si="621">$R424*0.5*2/10</f>
        <v>0</v>
      </c>
      <c r="AC424" s="18" t="str">
        <f t="shared" si="565"/>
        <v>杨吉华</v>
      </c>
      <c r="AD424" s="26">
        <f t="shared" ref="AD424:AD487" si="622">$S424*0.5*2/10</f>
        <v>0</v>
      </c>
      <c r="AE424" s="18" t="str">
        <f t="shared" si="566"/>
        <v>赵香才</v>
      </c>
      <c r="AF424" s="26">
        <f t="shared" ref="AF424:AF487" si="623">$T424*0.5*2/10</f>
        <v>0</v>
      </c>
      <c r="AG424" s="18" t="str">
        <f t="shared" si="567"/>
        <v>金贵</v>
      </c>
      <c r="AH424" s="26">
        <f t="shared" ref="AH424:AH487" si="624">$U424*0.5*2/10</f>
        <v>1.8</v>
      </c>
      <c r="AI424" s="18" t="str">
        <f t="shared" si="568"/>
        <v>2</v>
      </c>
      <c r="AJ424" s="18" t="str">
        <f t="shared" si="569"/>
        <v>阙丽萍</v>
      </c>
      <c r="AK424" s="26">
        <f t="shared" si="605"/>
        <v>1.8</v>
      </c>
      <c r="AL424" s="18" t="str">
        <f t="shared" si="570"/>
        <v>李乔军</v>
      </c>
      <c r="AM424" s="26">
        <f t="shared" si="606"/>
        <v>0</v>
      </c>
      <c r="AN424" s="18" t="str">
        <f t="shared" si="571"/>
        <v>赵顺诚</v>
      </c>
      <c r="AO424" s="26">
        <f t="shared" ref="AO424:AO487" si="625">$R424*0.5*2/10</f>
        <v>0</v>
      </c>
      <c r="AP424" s="18" t="str">
        <f t="shared" si="572"/>
        <v>卢银楷</v>
      </c>
      <c r="AQ424" s="26">
        <f t="shared" ref="AQ424:AQ487" si="626">$S424*0.5*2/10</f>
        <v>0</v>
      </c>
      <c r="AR424" s="18" t="str">
        <f t="shared" si="573"/>
        <v>赵香才</v>
      </c>
      <c r="AS424" s="26">
        <f t="shared" ref="AS424:AS487" si="627">$T424*0.5*2/10</f>
        <v>0</v>
      </c>
      <c r="AT424" s="18" t="str">
        <f t="shared" si="574"/>
        <v>杜基次尔</v>
      </c>
      <c r="AU424" s="26">
        <f t="shared" ref="AU424:AU487" si="628">$U424*0.5*2/10</f>
        <v>1.8</v>
      </c>
      <c r="AV424" s="18" t="str">
        <f t="shared" si="575"/>
        <v>2</v>
      </c>
      <c r="AW424" s="18" t="str">
        <f t="shared" si="576"/>
        <v>阙丽萍</v>
      </c>
      <c r="AX424" s="26">
        <f t="shared" si="607"/>
        <v>2.6999999999999997</v>
      </c>
      <c r="AY424" s="18" t="str">
        <f t="shared" si="577"/>
        <v>李希</v>
      </c>
      <c r="AZ424" s="26">
        <f t="shared" si="548"/>
        <v>0</v>
      </c>
      <c r="BA424" s="18" t="str">
        <f t="shared" si="578"/>
        <v>赵顺诚</v>
      </c>
      <c r="BB424" s="26">
        <f t="shared" ref="BB424:BB487" si="629">$R424*0.5*3/10</f>
        <v>0</v>
      </c>
      <c r="BC424" s="18" t="str">
        <f t="shared" si="579"/>
        <v>马巫各</v>
      </c>
      <c r="BD424" s="26">
        <f t="shared" ref="BD424:BD487" si="630">$S424*0.5*3/10</f>
        <v>0</v>
      </c>
      <c r="BE424" s="18" t="str">
        <f t="shared" si="580"/>
        <v>赵香才</v>
      </c>
      <c r="BF424" s="26">
        <f t="shared" ref="BF424:BF487" si="631">$T424*0.5*3/10</f>
        <v>0</v>
      </c>
      <c r="BG424" s="18" t="str">
        <f t="shared" si="581"/>
        <v>杜基次尔</v>
      </c>
      <c r="BH424" s="26">
        <f t="shared" ref="BH424:BH487" si="632">$U424*0.5*3/10</f>
        <v>2.7</v>
      </c>
      <c r="BI424" s="18">
        <f t="shared" si="582"/>
        <v>2</v>
      </c>
      <c r="BJ424" s="18" t="str">
        <f t="shared" si="583"/>
        <v>阙丽萍</v>
      </c>
      <c r="BK424" s="26">
        <f t="shared" si="608"/>
        <v>2.6999999999999997</v>
      </c>
      <c r="BL424" s="18" t="str">
        <f t="shared" si="584"/>
        <v>李希</v>
      </c>
      <c r="BM424" s="26">
        <f t="shared" si="549"/>
        <v>0</v>
      </c>
      <c r="BN424" s="18" t="str">
        <f t="shared" si="585"/>
        <v>赵顺诚</v>
      </c>
      <c r="BO424" s="26">
        <f t="shared" ref="BO424:BO487" si="633">$R424*0.5*3/10</f>
        <v>0</v>
      </c>
      <c r="BP424" s="18" t="str">
        <f t="shared" si="586"/>
        <v>马巫各</v>
      </c>
      <c r="BQ424" s="26">
        <f t="shared" ref="BQ424:BQ487" si="634">$S424*0.5*3/10</f>
        <v>0</v>
      </c>
      <c r="BR424" s="18" t="str">
        <f t="shared" si="587"/>
        <v>赵香才</v>
      </c>
      <c r="BS424" s="26">
        <f t="shared" ref="BS424:BS487" si="635">$T424*0.5*3/10</f>
        <v>0</v>
      </c>
      <c r="BT424" s="18" t="str">
        <f t="shared" si="588"/>
        <v>杜基次尔</v>
      </c>
      <c r="BU424" s="26">
        <f t="shared" ref="BU424:BU487" si="636">$U424*0.5*3/10</f>
        <v>2.7</v>
      </c>
      <c r="BV424" s="18">
        <f t="shared" si="589"/>
        <v>2</v>
      </c>
      <c r="BW424" s="18" t="str">
        <f t="shared" si="590"/>
        <v>阙丽萍</v>
      </c>
      <c r="BX424" s="26">
        <f t="shared" si="609"/>
        <v>4.5</v>
      </c>
      <c r="BY424" s="18" t="str">
        <f t="shared" si="591"/>
        <v>李希</v>
      </c>
      <c r="BZ424" s="26">
        <f t="shared" si="610"/>
        <v>0</v>
      </c>
      <c r="CA424" s="18" t="str">
        <f t="shared" si="592"/>
        <v>赵顺诚</v>
      </c>
      <c r="CB424" s="26">
        <f t="shared" si="611"/>
        <v>0</v>
      </c>
      <c r="CC424" s="18" t="str">
        <f t="shared" si="593"/>
        <v>吴文艺</v>
      </c>
      <c r="CD424" s="26">
        <f t="shared" si="612"/>
        <v>0</v>
      </c>
      <c r="CE424" s="18" t="str">
        <f t="shared" si="594"/>
        <v>赵香才</v>
      </c>
      <c r="CF424" s="26">
        <f t="shared" si="613"/>
        <v>0</v>
      </c>
      <c r="CG424" s="18" t="str">
        <f t="shared" si="595"/>
        <v>杜基次尔</v>
      </c>
      <c r="CH424" s="26">
        <f t="shared" si="614"/>
        <v>4.5</v>
      </c>
      <c r="CI424" s="18">
        <f t="shared" si="596"/>
        <v>2</v>
      </c>
      <c r="CJ424" s="18" t="str">
        <f t="shared" si="597"/>
        <v>阙丽萍</v>
      </c>
      <c r="CK424" s="26">
        <f t="shared" si="615"/>
        <v>4.5</v>
      </c>
      <c r="CL424" s="18" t="str">
        <f t="shared" si="598"/>
        <v>李希</v>
      </c>
      <c r="CM424" s="26">
        <f t="shared" si="616"/>
        <v>0</v>
      </c>
      <c r="CN424" s="18" t="str">
        <f t="shared" si="599"/>
        <v>赵顺诚</v>
      </c>
      <c r="CO424" s="26">
        <f t="shared" si="617"/>
        <v>0</v>
      </c>
      <c r="CP424" s="18" t="str">
        <f t="shared" si="600"/>
        <v>吴文艺/康宇峰</v>
      </c>
      <c r="CQ424" s="26">
        <f t="shared" si="618"/>
        <v>0</v>
      </c>
      <c r="CR424" s="18" t="str">
        <f t="shared" si="601"/>
        <v>赵香才</v>
      </c>
      <c r="CS424" s="26">
        <f t="shared" si="619"/>
        <v>0</v>
      </c>
      <c r="CT424" s="18" t="str">
        <f t="shared" si="602"/>
        <v>杜基次尔</v>
      </c>
      <c r="CU424" s="26">
        <f t="shared" si="620"/>
        <v>4.5</v>
      </c>
    </row>
    <row r="425" spans="1:99" s="2" customFormat="1" ht="15.75">
      <c r="A425" s="42" t="s">
        <v>1128</v>
      </c>
      <c r="B425" s="40" t="s">
        <v>598</v>
      </c>
      <c r="C425" s="59" t="s">
        <v>44</v>
      </c>
      <c r="D425" s="9" t="s">
        <v>9</v>
      </c>
      <c r="E425" s="8" t="str">
        <f t="shared" si="550"/>
        <v/>
      </c>
      <c r="F425" s="9">
        <f t="shared" si="551"/>
        <v>0.4</v>
      </c>
      <c r="G425" s="10" t="str">
        <f t="shared" si="552"/>
        <v/>
      </c>
      <c r="H425" s="10">
        <f t="shared" si="553"/>
        <v>104</v>
      </c>
      <c r="I425" s="10">
        <f t="shared" si="554"/>
        <v>102</v>
      </c>
      <c r="J425" s="10">
        <f t="shared" si="555"/>
        <v>72</v>
      </c>
      <c r="K425" s="16">
        <f t="shared" si="556"/>
        <v>67.5</v>
      </c>
      <c r="L425" s="10">
        <f t="shared" si="557"/>
        <v>47.5</v>
      </c>
      <c r="M425" s="10">
        <f t="shared" si="558"/>
        <v>63</v>
      </c>
      <c r="N425" s="10">
        <f t="shared" si="559"/>
        <v>456</v>
      </c>
      <c r="O425" s="17" t="str">
        <f t="shared" si="560"/>
        <v/>
      </c>
      <c r="P425" s="18">
        <f>IF($D425="理科",IF(AND($N425&gt;=分数线!$C$2,$H425&gt;=分数线!$D$2),36,IF($H425&gt;=分数线!$D$2,18,0)),IF($D425="文科",IF(AND($N425&gt;=分数线!$C$3,$H425&gt;=分数线!$D$3),36,IF($H425&gt;=分数线!$D$3,18,0))))</f>
        <v>0</v>
      </c>
      <c r="Q425" s="18">
        <f>IF($D425="理科",IF(AND($N425&gt;=分数线!$C$2,I425&gt;=分数线!$E$2),36,IF(I425&gt;=分数线!$E$2,18,0)),IF($D425="文科",IF(AND($N425&gt;=分数线!$C$3,I425&gt;=分数线!$E$3),36,IF(I425&gt;=分数线!$E$3,18,0))))</f>
        <v>18</v>
      </c>
      <c r="R425" s="18">
        <f>IF($D425="理科",IF(AND($N425&gt;=分数线!$C$2,J425&gt;=分数线!$F$2),36,IF(J425&gt;=分数线!$F$2,18,0)),IF($D425="文科",IF(AND($N425&gt;=分数线!$C$3,J425&gt;=分数线!$F$3),36,IF(J425&gt;=分数线!$F$3,18,0))))</f>
        <v>0</v>
      </c>
      <c r="S425" s="18">
        <f>IF($D425="理科",IF(AND($N425&gt;=分数线!$C$2,K425&gt;=分数线!$G$2),36,IF(K425&gt;=分数线!$G$2,18,0)),IF($D425="文科",IF(AND($N425&gt;=分数线!$C$3,K425&gt;=分数线!$G$3),36,IF(K425&gt;=分数线!$G$3,18,0))))</f>
        <v>0</v>
      </c>
      <c r="T425" s="18">
        <f>IF($D425="理科",IF(AND($N425&gt;=分数线!$C$2,L425&gt;=分数线!$H$2),36,IF(L425&gt;=分数线!$H$2,18,0)),IF($D425="文科",IF(AND($N425&gt;=分数线!$C$3,L425&gt;=分数线!$H$3),36,IF(L425&gt;=分数线!$H$3,18,0))))</f>
        <v>0</v>
      </c>
      <c r="U425" s="18">
        <f>IF($D425="理科",IF(AND($N425&gt;=分数线!$C$2,M425&gt;=分数线!$I$2),36,IF(M425&gt;=分数线!$I$2,18,0)),IF($D425="文科",IF(AND($N425&gt;=分数线!$C$3,M425&gt;=分数线!$I$3),36,IF(M425&gt;=分数线!$I$3,18,0))))</f>
        <v>18</v>
      </c>
      <c r="V425" s="18">
        <f t="shared" si="561"/>
        <v>1</v>
      </c>
      <c r="W425" s="18" t="str">
        <f t="shared" si="562"/>
        <v>叶屏</v>
      </c>
      <c r="X425" s="26">
        <f t="shared" si="603"/>
        <v>0</v>
      </c>
      <c r="Y425" s="18" t="str">
        <f t="shared" si="563"/>
        <v>余玉红</v>
      </c>
      <c r="Z425" s="26">
        <f t="shared" si="604"/>
        <v>1.8</v>
      </c>
      <c r="AA425" s="18" t="str">
        <f t="shared" si="564"/>
        <v>胡昌燕</v>
      </c>
      <c r="AB425" s="26">
        <f t="shared" si="621"/>
        <v>0</v>
      </c>
      <c r="AC425" s="18" t="str">
        <f t="shared" si="565"/>
        <v>杨吉华</v>
      </c>
      <c r="AD425" s="26">
        <f t="shared" si="622"/>
        <v>0</v>
      </c>
      <c r="AE425" s="18" t="str">
        <f t="shared" si="566"/>
        <v>胡慧芳</v>
      </c>
      <c r="AF425" s="26">
        <f t="shared" si="623"/>
        <v>0</v>
      </c>
      <c r="AG425" s="18" t="str">
        <f t="shared" si="567"/>
        <v>金贵</v>
      </c>
      <c r="AH425" s="26">
        <f t="shared" si="624"/>
        <v>1.8</v>
      </c>
      <c r="AI425" s="18" t="str">
        <f t="shared" si="568"/>
        <v>1</v>
      </c>
      <c r="AJ425" s="18" t="str">
        <f t="shared" si="569"/>
        <v>叶屏</v>
      </c>
      <c r="AK425" s="26">
        <f t="shared" si="605"/>
        <v>0</v>
      </c>
      <c r="AL425" s="18" t="str">
        <f t="shared" si="570"/>
        <v>余玉红</v>
      </c>
      <c r="AM425" s="26">
        <f t="shared" si="606"/>
        <v>1.8</v>
      </c>
      <c r="AN425" s="18" t="str">
        <f t="shared" si="571"/>
        <v>胡昌燕</v>
      </c>
      <c r="AO425" s="26">
        <f t="shared" si="625"/>
        <v>0</v>
      </c>
      <c r="AP425" s="18" t="str">
        <f t="shared" si="572"/>
        <v>杨吉华</v>
      </c>
      <c r="AQ425" s="26">
        <f t="shared" si="626"/>
        <v>0</v>
      </c>
      <c r="AR425" s="18" t="str">
        <f t="shared" si="573"/>
        <v>胡慧芳</v>
      </c>
      <c r="AS425" s="26">
        <f t="shared" si="627"/>
        <v>0</v>
      </c>
      <c r="AT425" s="18" t="str">
        <f t="shared" si="574"/>
        <v>金贵</v>
      </c>
      <c r="AU425" s="26">
        <f t="shared" si="628"/>
        <v>1.8</v>
      </c>
      <c r="AV425" s="18" t="str">
        <f t="shared" si="575"/>
        <v>1</v>
      </c>
      <c r="AW425" s="18" t="str">
        <f t="shared" si="576"/>
        <v>叶屏</v>
      </c>
      <c r="AX425" s="26">
        <f t="shared" si="607"/>
        <v>0</v>
      </c>
      <c r="AY425" s="18" t="str">
        <f t="shared" si="577"/>
        <v>余玉红</v>
      </c>
      <c r="AZ425" s="26">
        <f t="shared" si="548"/>
        <v>2.6999999999999997</v>
      </c>
      <c r="BA425" s="18" t="str">
        <f t="shared" si="578"/>
        <v>胡昌燕</v>
      </c>
      <c r="BB425" s="26">
        <f t="shared" si="629"/>
        <v>0</v>
      </c>
      <c r="BC425" s="18" t="str">
        <f t="shared" si="579"/>
        <v>卢银楷</v>
      </c>
      <c r="BD425" s="26">
        <f t="shared" si="630"/>
        <v>0</v>
      </c>
      <c r="BE425" s="18" t="str">
        <f t="shared" si="580"/>
        <v>胡慧芳</v>
      </c>
      <c r="BF425" s="26">
        <f t="shared" si="631"/>
        <v>0</v>
      </c>
      <c r="BG425" s="18" t="str">
        <f t="shared" si="581"/>
        <v>金贵</v>
      </c>
      <c r="BH425" s="26">
        <f t="shared" si="632"/>
        <v>2.7</v>
      </c>
      <c r="BI425" s="18">
        <f t="shared" si="582"/>
        <v>1</v>
      </c>
      <c r="BJ425" s="18" t="str">
        <f t="shared" si="583"/>
        <v>叶屏</v>
      </c>
      <c r="BK425" s="26">
        <f t="shared" si="608"/>
        <v>0</v>
      </c>
      <c r="BL425" s="18" t="str">
        <f t="shared" si="584"/>
        <v>余玉红</v>
      </c>
      <c r="BM425" s="26">
        <f t="shared" si="549"/>
        <v>2.6999999999999997</v>
      </c>
      <c r="BN425" s="18" t="str">
        <f t="shared" si="585"/>
        <v>胡昌燕</v>
      </c>
      <c r="BO425" s="26">
        <f t="shared" si="633"/>
        <v>0</v>
      </c>
      <c r="BP425" s="18" t="str">
        <f t="shared" si="586"/>
        <v>卢银楷</v>
      </c>
      <c r="BQ425" s="26">
        <f t="shared" si="634"/>
        <v>0</v>
      </c>
      <c r="BR425" s="18" t="str">
        <f t="shared" si="587"/>
        <v>胡慧芳</v>
      </c>
      <c r="BS425" s="26">
        <f t="shared" si="635"/>
        <v>0</v>
      </c>
      <c r="BT425" s="18" t="str">
        <f t="shared" si="588"/>
        <v>金贵</v>
      </c>
      <c r="BU425" s="26">
        <f t="shared" si="636"/>
        <v>2.7</v>
      </c>
      <c r="BV425" s="18">
        <f t="shared" si="589"/>
        <v>1</v>
      </c>
      <c r="BW425" s="18" t="str">
        <f t="shared" si="590"/>
        <v>叶屏</v>
      </c>
      <c r="BX425" s="26">
        <f t="shared" si="609"/>
        <v>0</v>
      </c>
      <c r="BY425" s="18" t="str">
        <f t="shared" si="591"/>
        <v>余玉红</v>
      </c>
      <c r="BZ425" s="26">
        <f t="shared" si="610"/>
        <v>4.5</v>
      </c>
      <c r="CA425" s="18" t="str">
        <f t="shared" si="592"/>
        <v>胡昌燕</v>
      </c>
      <c r="CB425" s="26">
        <f t="shared" si="611"/>
        <v>0</v>
      </c>
      <c r="CC425" s="18" t="str">
        <f t="shared" si="593"/>
        <v>卢银楷</v>
      </c>
      <c r="CD425" s="26">
        <f t="shared" si="612"/>
        <v>0</v>
      </c>
      <c r="CE425" s="18" t="str">
        <f t="shared" si="594"/>
        <v>胡慧芳</v>
      </c>
      <c r="CF425" s="26">
        <f t="shared" si="613"/>
        <v>0</v>
      </c>
      <c r="CG425" s="18" t="str">
        <f t="shared" si="595"/>
        <v>金贵</v>
      </c>
      <c r="CH425" s="26">
        <f t="shared" si="614"/>
        <v>4.5</v>
      </c>
      <c r="CI425" s="18">
        <f t="shared" si="596"/>
        <v>1</v>
      </c>
      <c r="CJ425" s="18" t="str">
        <f t="shared" si="597"/>
        <v>叶屏</v>
      </c>
      <c r="CK425" s="26">
        <f t="shared" si="615"/>
        <v>0</v>
      </c>
      <c r="CL425" s="18" t="str">
        <f t="shared" si="598"/>
        <v>余玉红</v>
      </c>
      <c r="CM425" s="26">
        <f t="shared" si="616"/>
        <v>4.5</v>
      </c>
      <c r="CN425" s="18" t="str">
        <f t="shared" si="599"/>
        <v>胡昌燕</v>
      </c>
      <c r="CO425" s="26">
        <f t="shared" si="617"/>
        <v>0</v>
      </c>
      <c r="CP425" s="18" t="str">
        <f t="shared" si="600"/>
        <v>卢银楷</v>
      </c>
      <c r="CQ425" s="26">
        <f t="shared" si="618"/>
        <v>0</v>
      </c>
      <c r="CR425" s="18" t="str">
        <f t="shared" si="601"/>
        <v>胡慧芳</v>
      </c>
      <c r="CS425" s="26">
        <f t="shared" si="619"/>
        <v>0</v>
      </c>
      <c r="CT425" s="18" t="str">
        <f t="shared" si="602"/>
        <v>金贵</v>
      </c>
      <c r="CU425" s="26">
        <f t="shared" si="620"/>
        <v>4.5</v>
      </c>
    </row>
    <row r="426" spans="1:99" s="2" customFormat="1" ht="15.75">
      <c r="A426" s="42" t="s">
        <v>1129</v>
      </c>
      <c r="B426" s="40" t="s">
        <v>599</v>
      </c>
      <c r="C426" s="59" t="s">
        <v>44</v>
      </c>
      <c r="D426" s="9" t="s">
        <v>9</v>
      </c>
      <c r="E426" s="8" t="str">
        <f t="shared" si="550"/>
        <v/>
      </c>
      <c r="F426" s="9" t="str">
        <f t="shared" si="551"/>
        <v/>
      </c>
      <c r="G426" s="10" t="str">
        <f t="shared" si="552"/>
        <v/>
      </c>
      <c r="H426" s="10">
        <f t="shared" si="553"/>
        <v>100</v>
      </c>
      <c r="I426" s="10">
        <f t="shared" si="554"/>
        <v>83</v>
      </c>
      <c r="J426" s="10">
        <f t="shared" si="555"/>
        <v>91</v>
      </c>
      <c r="K426" s="16">
        <f t="shared" si="556"/>
        <v>71.5</v>
      </c>
      <c r="L426" s="10">
        <f t="shared" si="557"/>
        <v>71.5</v>
      </c>
      <c r="M426" s="10">
        <f t="shared" si="558"/>
        <v>37</v>
      </c>
      <c r="N426" s="10">
        <f t="shared" si="559"/>
        <v>454</v>
      </c>
      <c r="O426" s="17" t="str">
        <f t="shared" si="560"/>
        <v/>
      </c>
      <c r="P426" s="18">
        <f>IF($D426="理科",IF(AND($N426&gt;=分数线!$C$2,$H426&gt;=分数线!$D$2),36,IF($H426&gt;=分数线!$D$2,18,0)),IF($D426="文科",IF(AND($N426&gt;=分数线!$C$3,$H426&gt;=分数线!$D$3),36,IF($H426&gt;=分数线!$D$3,18,0))))</f>
        <v>0</v>
      </c>
      <c r="Q426" s="18">
        <f>IF($D426="理科",IF(AND($N426&gt;=分数线!$C$2,I426&gt;=分数线!$E$2),36,IF(I426&gt;=分数线!$E$2,18,0)),IF($D426="文科",IF(AND($N426&gt;=分数线!$C$3,I426&gt;=分数线!$E$3),36,IF(I426&gt;=分数线!$E$3,18,0))))</f>
        <v>0</v>
      </c>
      <c r="R426" s="18">
        <f>IF($D426="理科",IF(AND($N426&gt;=分数线!$C$2,J426&gt;=分数线!$F$2),36,IF(J426&gt;=分数线!$F$2,18,0)),IF($D426="文科",IF(AND($N426&gt;=分数线!$C$3,J426&gt;=分数线!$F$3),36,IF(J426&gt;=分数线!$F$3,18,0))))</f>
        <v>0</v>
      </c>
      <c r="S426" s="18">
        <f>IF($D426="理科",IF(AND($N426&gt;=分数线!$C$2,K426&gt;=分数线!$G$2),36,IF(K426&gt;=分数线!$G$2,18,0)),IF($D426="文科",IF(AND($N426&gt;=分数线!$C$3,K426&gt;=分数线!$G$3),36,IF(K426&gt;=分数线!$G$3,18,0))))</f>
        <v>18</v>
      </c>
      <c r="T426" s="18">
        <f>IF($D426="理科",IF(AND($N426&gt;=分数线!$C$2,L426&gt;=分数线!$H$2),36,IF(L426&gt;=分数线!$H$2,18,0)),IF($D426="文科",IF(AND($N426&gt;=分数线!$C$3,L426&gt;=分数线!$H$3),36,IF(L426&gt;=分数线!$H$3,18,0))))</f>
        <v>18</v>
      </c>
      <c r="U426" s="18">
        <f>IF($D426="理科",IF(AND($N426&gt;=分数线!$C$2,M426&gt;=分数线!$I$2),36,IF(M426&gt;=分数线!$I$2,18,0)),IF($D426="文科",IF(AND($N426&gt;=分数线!$C$3,M426&gt;=分数线!$I$3),36,IF(M426&gt;=分数线!$I$3,18,0))))</f>
        <v>0</v>
      </c>
      <c r="V426" s="18">
        <f t="shared" si="561"/>
        <v>4</v>
      </c>
      <c r="W426" s="18" t="str">
        <f t="shared" si="562"/>
        <v>朱霞</v>
      </c>
      <c r="X426" s="26">
        <f t="shared" si="603"/>
        <v>0</v>
      </c>
      <c r="Y426" s="18" t="str">
        <f t="shared" si="563"/>
        <v>李乔军</v>
      </c>
      <c r="Z426" s="26">
        <f t="shared" si="604"/>
        <v>0</v>
      </c>
      <c r="AA426" s="18" t="str">
        <f t="shared" si="564"/>
        <v>向翠琳</v>
      </c>
      <c r="AB426" s="26">
        <f t="shared" si="621"/>
        <v>0</v>
      </c>
      <c r="AC426" s="18" t="str">
        <f t="shared" si="565"/>
        <v>卢银楷</v>
      </c>
      <c r="AD426" s="26">
        <f t="shared" si="622"/>
        <v>1.8</v>
      </c>
      <c r="AE426" s="18" t="str">
        <f t="shared" si="566"/>
        <v>胡慧芳</v>
      </c>
      <c r="AF426" s="26">
        <f t="shared" si="623"/>
        <v>1.8</v>
      </c>
      <c r="AG426" s="18" t="str">
        <f t="shared" si="567"/>
        <v>杜基次尔</v>
      </c>
      <c r="AH426" s="26">
        <f t="shared" si="624"/>
        <v>0</v>
      </c>
      <c r="AI426" s="18" t="str">
        <f t="shared" si="568"/>
        <v>4</v>
      </c>
      <c r="AJ426" s="18" t="str">
        <f t="shared" si="569"/>
        <v>朱霞</v>
      </c>
      <c r="AK426" s="26">
        <f t="shared" si="605"/>
        <v>0</v>
      </c>
      <c r="AL426" s="18" t="str">
        <f t="shared" si="570"/>
        <v>李乔军</v>
      </c>
      <c r="AM426" s="26">
        <f t="shared" si="606"/>
        <v>0</v>
      </c>
      <c r="AN426" s="18" t="str">
        <f t="shared" si="571"/>
        <v>向翠琳</v>
      </c>
      <c r="AO426" s="26">
        <f t="shared" si="625"/>
        <v>0</v>
      </c>
      <c r="AP426" s="18" t="str">
        <f t="shared" si="572"/>
        <v>卢银楷</v>
      </c>
      <c r="AQ426" s="26">
        <f t="shared" si="626"/>
        <v>1.8</v>
      </c>
      <c r="AR426" s="18" t="str">
        <f t="shared" si="573"/>
        <v>胡慧芳</v>
      </c>
      <c r="AS426" s="26">
        <f t="shared" si="627"/>
        <v>1.8</v>
      </c>
      <c r="AT426" s="18" t="str">
        <f t="shared" si="574"/>
        <v>杜基次尔</v>
      </c>
      <c r="AU426" s="26">
        <f t="shared" si="628"/>
        <v>0</v>
      </c>
      <c r="AV426" s="18" t="str">
        <f t="shared" si="575"/>
        <v>4</v>
      </c>
      <c r="AW426" s="18" t="str">
        <f t="shared" si="576"/>
        <v>朱霞</v>
      </c>
      <c r="AX426" s="26">
        <f t="shared" si="607"/>
        <v>0</v>
      </c>
      <c r="AY426" s="18" t="str">
        <f t="shared" si="577"/>
        <v>马勇</v>
      </c>
      <c r="AZ426" s="26">
        <f t="shared" si="548"/>
        <v>0</v>
      </c>
      <c r="BA426" s="18" t="str">
        <f t="shared" si="578"/>
        <v>向翠琳</v>
      </c>
      <c r="BB426" s="26">
        <f t="shared" si="629"/>
        <v>0</v>
      </c>
      <c r="BC426" s="18" t="str">
        <f t="shared" si="579"/>
        <v>卢银楷</v>
      </c>
      <c r="BD426" s="26">
        <f t="shared" si="630"/>
        <v>2.7</v>
      </c>
      <c r="BE426" s="18" t="str">
        <f t="shared" si="580"/>
        <v>胡慧芳</v>
      </c>
      <c r="BF426" s="26">
        <f t="shared" si="631"/>
        <v>2.7</v>
      </c>
      <c r="BG426" s="18" t="str">
        <f t="shared" si="581"/>
        <v>杜基次尔</v>
      </c>
      <c r="BH426" s="26">
        <f t="shared" si="632"/>
        <v>0</v>
      </c>
      <c r="BI426" s="18">
        <f t="shared" si="582"/>
        <v>4</v>
      </c>
      <c r="BJ426" s="18" t="str">
        <f t="shared" si="583"/>
        <v>甲阿祝玛</v>
      </c>
      <c r="BK426" s="26">
        <f t="shared" si="608"/>
        <v>0</v>
      </c>
      <c r="BL426" s="18" t="str">
        <f t="shared" si="584"/>
        <v>马勇</v>
      </c>
      <c r="BM426" s="26">
        <f t="shared" si="549"/>
        <v>0</v>
      </c>
      <c r="BN426" s="18" t="str">
        <f t="shared" si="585"/>
        <v>向翠琳</v>
      </c>
      <c r="BO426" s="26">
        <f t="shared" si="633"/>
        <v>0</v>
      </c>
      <c r="BP426" s="18" t="str">
        <f t="shared" si="586"/>
        <v>卢银楷</v>
      </c>
      <c r="BQ426" s="26">
        <f t="shared" si="634"/>
        <v>2.7</v>
      </c>
      <c r="BR426" s="18" t="str">
        <f t="shared" si="587"/>
        <v>胡慧芳</v>
      </c>
      <c r="BS426" s="26">
        <f t="shared" si="635"/>
        <v>2.7</v>
      </c>
      <c r="BT426" s="18" t="str">
        <f t="shared" si="588"/>
        <v>杜基次尔</v>
      </c>
      <c r="BU426" s="26">
        <f t="shared" si="636"/>
        <v>0</v>
      </c>
      <c r="BV426" s="18">
        <f t="shared" si="589"/>
        <v>4</v>
      </c>
      <c r="BW426" s="18" t="str">
        <f t="shared" si="590"/>
        <v>曹霞</v>
      </c>
      <c r="BX426" s="26">
        <f t="shared" si="609"/>
        <v>0</v>
      </c>
      <c r="BY426" s="18" t="str">
        <f t="shared" si="591"/>
        <v>王德兵</v>
      </c>
      <c r="BZ426" s="26">
        <f t="shared" si="610"/>
        <v>0</v>
      </c>
      <c r="CA426" s="18" t="str">
        <f t="shared" si="592"/>
        <v>汪睿</v>
      </c>
      <c r="CB426" s="26">
        <f t="shared" si="611"/>
        <v>0</v>
      </c>
      <c r="CC426" s="18" t="str">
        <f t="shared" si="593"/>
        <v>卢银楷</v>
      </c>
      <c r="CD426" s="26">
        <f t="shared" si="612"/>
        <v>4.5</v>
      </c>
      <c r="CE426" s="18" t="str">
        <f t="shared" si="594"/>
        <v>胡慧芳</v>
      </c>
      <c r="CF426" s="26">
        <f t="shared" si="613"/>
        <v>4.5</v>
      </c>
      <c r="CG426" s="18" t="str">
        <f t="shared" si="595"/>
        <v>杜基次尔</v>
      </c>
      <c r="CH426" s="26">
        <f t="shared" si="614"/>
        <v>0</v>
      </c>
      <c r="CI426" s="18">
        <f t="shared" si="596"/>
        <v>4</v>
      </c>
      <c r="CJ426" s="18" t="str">
        <f t="shared" si="597"/>
        <v>曹霞</v>
      </c>
      <c r="CK426" s="26">
        <f t="shared" si="615"/>
        <v>0</v>
      </c>
      <c r="CL426" s="18" t="str">
        <f t="shared" si="598"/>
        <v>王德兵</v>
      </c>
      <c r="CM426" s="26">
        <f t="shared" si="616"/>
        <v>0</v>
      </c>
      <c r="CN426" s="18" t="str">
        <f t="shared" si="599"/>
        <v>汪睿</v>
      </c>
      <c r="CO426" s="26">
        <f t="shared" si="617"/>
        <v>0</v>
      </c>
      <c r="CP426" s="18" t="str">
        <f t="shared" si="600"/>
        <v>卢银楷</v>
      </c>
      <c r="CQ426" s="26">
        <f t="shared" si="618"/>
        <v>4.5</v>
      </c>
      <c r="CR426" s="18" t="str">
        <f t="shared" si="601"/>
        <v>胡慧芳</v>
      </c>
      <c r="CS426" s="26">
        <f t="shared" si="619"/>
        <v>4.5</v>
      </c>
      <c r="CT426" s="18" t="str">
        <f t="shared" si="602"/>
        <v>杜基次尔</v>
      </c>
      <c r="CU426" s="26">
        <f t="shared" si="620"/>
        <v>0</v>
      </c>
    </row>
    <row r="427" spans="1:99" s="2" customFormat="1" ht="15.75">
      <c r="A427" s="42" t="s">
        <v>1130</v>
      </c>
      <c r="B427" s="40" t="s">
        <v>600</v>
      </c>
      <c r="C427" s="59" t="s">
        <v>44</v>
      </c>
      <c r="D427" s="9" t="s">
        <v>9</v>
      </c>
      <c r="E427" s="8" t="str">
        <f t="shared" si="550"/>
        <v/>
      </c>
      <c r="F427" s="9">
        <f t="shared" si="551"/>
        <v>0.2</v>
      </c>
      <c r="G427" s="10" t="str">
        <f t="shared" si="552"/>
        <v/>
      </c>
      <c r="H427" s="10">
        <f t="shared" si="553"/>
        <v>102</v>
      </c>
      <c r="I427" s="10">
        <f t="shared" si="554"/>
        <v>76</v>
      </c>
      <c r="J427" s="10">
        <f t="shared" si="555"/>
        <v>104</v>
      </c>
      <c r="K427" s="16">
        <f t="shared" si="556"/>
        <v>59.5</v>
      </c>
      <c r="L427" s="10">
        <f t="shared" si="557"/>
        <v>69</v>
      </c>
      <c r="M427" s="10">
        <f t="shared" si="558"/>
        <v>40</v>
      </c>
      <c r="N427" s="10">
        <f t="shared" si="559"/>
        <v>451</v>
      </c>
      <c r="O427" s="17" t="str">
        <f t="shared" si="560"/>
        <v/>
      </c>
      <c r="P427" s="18">
        <f>IF($D427="理科",IF(AND($N427&gt;=分数线!$C$2,$H427&gt;=分数线!$D$2),36,IF($H427&gt;=分数线!$D$2,18,0)),IF($D427="文科",IF(AND($N427&gt;=分数线!$C$3,$H427&gt;=分数线!$D$3),36,IF($H427&gt;=分数线!$D$3,18,0))))</f>
        <v>0</v>
      </c>
      <c r="Q427" s="18">
        <f>IF($D427="理科",IF(AND($N427&gt;=分数线!$C$2,I427&gt;=分数线!$E$2),36,IF(I427&gt;=分数线!$E$2,18,0)),IF($D427="文科",IF(AND($N427&gt;=分数线!$C$3,I427&gt;=分数线!$E$3),36,IF(I427&gt;=分数线!$E$3,18,0))))</f>
        <v>0</v>
      </c>
      <c r="R427" s="18">
        <f>IF($D427="理科",IF(AND($N427&gt;=分数线!$C$2,J427&gt;=分数线!$F$2),36,IF(J427&gt;=分数线!$F$2,18,0)),IF($D427="文科",IF(AND($N427&gt;=分数线!$C$3,J427&gt;=分数线!$F$3),36,IF(J427&gt;=分数线!$F$3,18,0))))</f>
        <v>18</v>
      </c>
      <c r="S427" s="18">
        <f>IF($D427="理科",IF(AND($N427&gt;=分数线!$C$2,K427&gt;=分数线!$G$2),36,IF(K427&gt;=分数线!$G$2,18,0)),IF($D427="文科",IF(AND($N427&gt;=分数线!$C$3,K427&gt;=分数线!$G$3),36,IF(K427&gt;=分数线!$G$3,18,0))))</f>
        <v>0</v>
      </c>
      <c r="T427" s="18">
        <f>IF($D427="理科",IF(AND($N427&gt;=分数线!$C$2,L427&gt;=分数线!$H$2),36,IF(L427&gt;=分数线!$H$2,18,0)),IF($D427="文科",IF(AND($N427&gt;=分数线!$C$3,L427&gt;=分数线!$H$3),36,IF(L427&gt;=分数线!$H$3,18,0))))</f>
        <v>18</v>
      </c>
      <c r="U427" s="18">
        <f>IF($D427="理科",IF(AND($N427&gt;=分数线!$C$2,M427&gt;=分数线!$I$2),36,IF(M427&gt;=分数线!$I$2,18,0)),IF($D427="文科",IF(AND($N427&gt;=分数线!$C$3,M427&gt;=分数线!$I$3),36,IF(M427&gt;=分数线!$I$3,18,0))))</f>
        <v>0</v>
      </c>
      <c r="V427" s="18">
        <f t="shared" si="561"/>
        <v>2</v>
      </c>
      <c r="W427" s="18" t="str">
        <f t="shared" si="562"/>
        <v>阙丽萍</v>
      </c>
      <c r="X427" s="26">
        <f t="shared" si="603"/>
        <v>0</v>
      </c>
      <c r="Y427" s="18" t="str">
        <f t="shared" si="563"/>
        <v>李乔军</v>
      </c>
      <c r="Z427" s="26">
        <f t="shared" si="604"/>
        <v>0</v>
      </c>
      <c r="AA427" s="18" t="str">
        <f t="shared" si="564"/>
        <v>赵顺诚</v>
      </c>
      <c r="AB427" s="26">
        <f t="shared" si="621"/>
        <v>1.8</v>
      </c>
      <c r="AC427" s="18" t="str">
        <f t="shared" si="565"/>
        <v>卢银楷</v>
      </c>
      <c r="AD427" s="26">
        <f t="shared" si="622"/>
        <v>0</v>
      </c>
      <c r="AE427" s="18" t="str">
        <f t="shared" si="566"/>
        <v>赵香才</v>
      </c>
      <c r="AF427" s="26">
        <f t="shared" si="623"/>
        <v>1.8</v>
      </c>
      <c r="AG427" s="18" t="str">
        <f t="shared" si="567"/>
        <v>骆泽群</v>
      </c>
      <c r="AH427" s="26">
        <f t="shared" si="624"/>
        <v>0</v>
      </c>
      <c r="AI427" s="18" t="str">
        <f t="shared" si="568"/>
        <v>2</v>
      </c>
      <c r="AJ427" s="18" t="str">
        <f t="shared" si="569"/>
        <v>阙丽萍</v>
      </c>
      <c r="AK427" s="26">
        <f t="shared" si="605"/>
        <v>0</v>
      </c>
      <c r="AL427" s="18" t="str">
        <f t="shared" si="570"/>
        <v>李乔军</v>
      </c>
      <c r="AM427" s="26">
        <f t="shared" si="606"/>
        <v>0</v>
      </c>
      <c r="AN427" s="18" t="str">
        <f t="shared" si="571"/>
        <v>赵顺诚</v>
      </c>
      <c r="AO427" s="26">
        <f t="shared" si="625"/>
        <v>1.8</v>
      </c>
      <c r="AP427" s="18" t="str">
        <f t="shared" si="572"/>
        <v>卢银楷</v>
      </c>
      <c r="AQ427" s="26">
        <f t="shared" si="626"/>
        <v>0</v>
      </c>
      <c r="AR427" s="18" t="str">
        <f t="shared" si="573"/>
        <v>赵香才</v>
      </c>
      <c r="AS427" s="26">
        <f t="shared" si="627"/>
        <v>1.8</v>
      </c>
      <c r="AT427" s="18" t="str">
        <f t="shared" si="574"/>
        <v>杜基次尔</v>
      </c>
      <c r="AU427" s="26">
        <f t="shared" si="628"/>
        <v>0</v>
      </c>
      <c r="AV427" s="18" t="str">
        <f t="shared" si="575"/>
        <v>2</v>
      </c>
      <c r="AW427" s="18" t="str">
        <f t="shared" si="576"/>
        <v>阙丽萍</v>
      </c>
      <c r="AX427" s="26">
        <f t="shared" si="607"/>
        <v>0</v>
      </c>
      <c r="AY427" s="18" t="str">
        <f t="shared" si="577"/>
        <v>李希</v>
      </c>
      <c r="AZ427" s="26">
        <f t="shared" si="548"/>
        <v>0</v>
      </c>
      <c r="BA427" s="18" t="str">
        <f t="shared" si="578"/>
        <v>赵顺诚</v>
      </c>
      <c r="BB427" s="26">
        <f t="shared" si="629"/>
        <v>2.7</v>
      </c>
      <c r="BC427" s="18" t="str">
        <f t="shared" si="579"/>
        <v>马巫各</v>
      </c>
      <c r="BD427" s="26">
        <f t="shared" si="630"/>
        <v>0</v>
      </c>
      <c r="BE427" s="18" t="str">
        <f t="shared" si="580"/>
        <v>赵香才</v>
      </c>
      <c r="BF427" s="26">
        <f t="shared" si="631"/>
        <v>2.7</v>
      </c>
      <c r="BG427" s="18" t="str">
        <f t="shared" si="581"/>
        <v>杜基次尔</v>
      </c>
      <c r="BH427" s="26">
        <f t="shared" si="632"/>
        <v>0</v>
      </c>
      <c r="BI427" s="18">
        <f t="shared" si="582"/>
        <v>2</v>
      </c>
      <c r="BJ427" s="18" t="str">
        <f t="shared" si="583"/>
        <v>阙丽萍</v>
      </c>
      <c r="BK427" s="26">
        <f t="shared" si="608"/>
        <v>0</v>
      </c>
      <c r="BL427" s="18" t="str">
        <f t="shared" si="584"/>
        <v>李希</v>
      </c>
      <c r="BM427" s="26">
        <f t="shared" si="549"/>
        <v>0</v>
      </c>
      <c r="BN427" s="18" t="str">
        <f t="shared" si="585"/>
        <v>赵顺诚</v>
      </c>
      <c r="BO427" s="26">
        <f t="shared" si="633"/>
        <v>2.7</v>
      </c>
      <c r="BP427" s="18" t="str">
        <f t="shared" si="586"/>
        <v>马巫各</v>
      </c>
      <c r="BQ427" s="26">
        <f t="shared" si="634"/>
        <v>0</v>
      </c>
      <c r="BR427" s="18" t="str">
        <f t="shared" si="587"/>
        <v>赵香才</v>
      </c>
      <c r="BS427" s="26">
        <f t="shared" si="635"/>
        <v>2.7</v>
      </c>
      <c r="BT427" s="18" t="str">
        <f t="shared" si="588"/>
        <v>杜基次尔</v>
      </c>
      <c r="BU427" s="26">
        <f t="shared" si="636"/>
        <v>0</v>
      </c>
      <c r="BV427" s="18">
        <f t="shared" si="589"/>
        <v>2</v>
      </c>
      <c r="BW427" s="18" t="str">
        <f t="shared" si="590"/>
        <v>阙丽萍</v>
      </c>
      <c r="BX427" s="26">
        <f t="shared" si="609"/>
        <v>0</v>
      </c>
      <c r="BY427" s="18" t="str">
        <f t="shared" si="591"/>
        <v>李希</v>
      </c>
      <c r="BZ427" s="26">
        <f t="shared" si="610"/>
        <v>0</v>
      </c>
      <c r="CA427" s="18" t="str">
        <f t="shared" si="592"/>
        <v>赵顺诚</v>
      </c>
      <c r="CB427" s="26">
        <f t="shared" si="611"/>
        <v>4.5</v>
      </c>
      <c r="CC427" s="18" t="str">
        <f t="shared" si="593"/>
        <v>吴文艺</v>
      </c>
      <c r="CD427" s="26">
        <f t="shared" si="612"/>
        <v>0</v>
      </c>
      <c r="CE427" s="18" t="str">
        <f t="shared" si="594"/>
        <v>赵香才</v>
      </c>
      <c r="CF427" s="26">
        <f t="shared" si="613"/>
        <v>4.5</v>
      </c>
      <c r="CG427" s="18" t="str">
        <f t="shared" si="595"/>
        <v>杜基次尔</v>
      </c>
      <c r="CH427" s="26">
        <f t="shared" si="614"/>
        <v>0</v>
      </c>
      <c r="CI427" s="18">
        <f t="shared" si="596"/>
        <v>2</v>
      </c>
      <c r="CJ427" s="18" t="str">
        <f t="shared" si="597"/>
        <v>阙丽萍</v>
      </c>
      <c r="CK427" s="26">
        <f t="shared" si="615"/>
        <v>0</v>
      </c>
      <c r="CL427" s="18" t="str">
        <f t="shared" si="598"/>
        <v>李希</v>
      </c>
      <c r="CM427" s="26">
        <f t="shared" si="616"/>
        <v>0</v>
      </c>
      <c r="CN427" s="18" t="str">
        <f t="shared" si="599"/>
        <v>赵顺诚</v>
      </c>
      <c r="CO427" s="26">
        <f t="shared" si="617"/>
        <v>4.5</v>
      </c>
      <c r="CP427" s="18" t="str">
        <f t="shared" si="600"/>
        <v>吴文艺/康宇峰</v>
      </c>
      <c r="CQ427" s="26">
        <f t="shared" si="618"/>
        <v>0</v>
      </c>
      <c r="CR427" s="18" t="str">
        <f t="shared" si="601"/>
        <v>赵香才</v>
      </c>
      <c r="CS427" s="26">
        <f t="shared" si="619"/>
        <v>4.5</v>
      </c>
      <c r="CT427" s="18" t="str">
        <f t="shared" si="602"/>
        <v>杜基次尔</v>
      </c>
      <c r="CU427" s="26">
        <f t="shared" si="620"/>
        <v>0</v>
      </c>
    </row>
    <row r="428" spans="1:99" s="2" customFormat="1" ht="15.75">
      <c r="A428" s="42" t="s">
        <v>1131</v>
      </c>
      <c r="B428" s="40" t="s">
        <v>601</v>
      </c>
      <c r="C428" s="59" t="s">
        <v>44</v>
      </c>
      <c r="D428" s="9" t="s">
        <v>9</v>
      </c>
      <c r="E428" s="8" t="str">
        <f t="shared" si="550"/>
        <v/>
      </c>
      <c r="F428" s="9">
        <f t="shared" si="551"/>
        <v>0.2</v>
      </c>
      <c r="G428" s="10" t="str">
        <f t="shared" si="552"/>
        <v/>
      </c>
      <c r="H428" s="10">
        <f t="shared" si="553"/>
        <v>112</v>
      </c>
      <c r="I428" s="10">
        <f t="shared" si="554"/>
        <v>62</v>
      </c>
      <c r="J428" s="10">
        <f t="shared" si="555"/>
        <v>98</v>
      </c>
      <c r="K428" s="16">
        <f t="shared" si="556"/>
        <v>66.5</v>
      </c>
      <c r="L428" s="10">
        <f t="shared" si="557"/>
        <v>67.5</v>
      </c>
      <c r="M428" s="10">
        <f t="shared" si="558"/>
        <v>45</v>
      </c>
      <c r="N428" s="10">
        <f t="shared" si="559"/>
        <v>451</v>
      </c>
      <c r="O428" s="17" t="str">
        <f t="shared" si="560"/>
        <v/>
      </c>
      <c r="P428" s="18">
        <f>IF($D428="理科",IF(AND($N428&gt;=分数线!$C$2,$H428&gt;=分数线!$D$2),36,IF($H428&gt;=分数线!$D$2,18,0)),IF($D428="文科",IF(AND($N428&gt;=分数线!$C$3,$H428&gt;=分数线!$D$3),36,IF($H428&gt;=分数线!$D$3,18,0))))</f>
        <v>18</v>
      </c>
      <c r="Q428" s="18">
        <f>IF($D428="理科",IF(AND($N428&gt;=分数线!$C$2,I428&gt;=分数线!$E$2),36,IF(I428&gt;=分数线!$E$2,18,0)),IF($D428="文科",IF(AND($N428&gt;=分数线!$C$3,I428&gt;=分数线!$E$3),36,IF(I428&gt;=分数线!$E$3,18,0))))</f>
        <v>0</v>
      </c>
      <c r="R428" s="18">
        <f>IF($D428="理科",IF(AND($N428&gt;=分数线!$C$2,J428&gt;=分数线!$F$2),36,IF(J428&gt;=分数线!$F$2,18,0)),IF($D428="文科",IF(AND($N428&gt;=分数线!$C$3,J428&gt;=分数线!$F$3),36,IF(J428&gt;=分数线!$F$3,18,0))))</f>
        <v>18</v>
      </c>
      <c r="S428" s="18">
        <f>IF($D428="理科",IF(AND($N428&gt;=分数线!$C$2,K428&gt;=分数线!$G$2),36,IF(K428&gt;=分数线!$G$2,18,0)),IF($D428="文科",IF(AND($N428&gt;=分数线!$C$3,K428&gt;=分数线!$G$3),36,IF(K428&gt;=分数线!$G$3,18,0))))</f>
        <v>0</v>
      </c>
      <c r="T428" s="18">
        <f>IF($D428="理科",IF(AND($N428&gt;=分数线!$C$2,L428&gt;=分数线!$H$2),36,IF(L428&gt;=分数线!$H$2,18,0)),IF($D428="文科",IF(AND($N428&gt;=分数线!$C$3,L428&gt;=分数线!$H$3),36,IF(L428&gt;=分数线!$H$3,18,0))))</f>
        <v>18</v>
      </c>
      <c r="U428" s="18">
        <f>IF($D428="理科",IF(AND($N428&gt;=分数线!$C$2,M428&gt;=分数线!$I$2),36,IF(M428&gt;=分数线!$I$2,18,0)),IF($D428="文科",IF(AND($N428&gt;=分数线!$C$3,M428&gt;=分数线!$I$3),36,IF(M428&gt;=分数线!$I$3,18,0))))</f>
        <v>0</v>
      </c>
      <c r="V428" s="18">
        <f t="shared" si="561"/>
        <v>4</v>
      </c>
      <c r="W428" s="18" t="str">
        <f t="shared" si="562"/>
        <v>朱霞</v>
      </c>
      <c r="X428" s="26">
        <f t="shared" si="603"/>
        <v>1.8</v>
      </c>
      <c r="Y428" s="18" t="str">
        <f t="shared" si="563"/>
        <v>李乔军</v>
      </c>
      <c r="Z428" s="26">
        <f t="shared" si="604"/>
        <v>0</v>
      </c>
      <c r="AA428" s="18" t="str">
        <f t="shared" si="564"/>
        <v>向翠琳</v>
      </c>
      <c r="AB428" s="26">
        <f t="shared" si="621"/>
        <v>1.8</v>
      </c>
      <c r="AC428" s="18" t="str">
        <f t="shared" si="565"/>
        <v>卢银楷</v>
      </c>
      <c r="AD428" s="26">
        <f t="shared" si="622"/>
        <v>0</v>
      </c>
      <c r="AE428" s="18" t="str">
        <f t="shared" si="566"/>
        <v>胡慧芳</v>
      </c>
      <c r="AF428" s="26">
        <f t="shared" si="623"/>
        <v>1.8</v>
      </c>
      <c r="AG428" s="18" t="str">
        <f t="shared" si="567"/>
        <v>杜基次尔</v>
      </c>
      <c r="AH428" s="26">
        <f t="shared" si="624"/>
        <v>0</v>
      </c>
      <c r="AI428" s="18" t="str">
        <f t="shared" si="568"/>
        <v>4</v>
      </c>
      <c r="AJ428" s="18" t="str">
        <f t="shared" si="569"/>
        <v>朱霞</v>
      </c>
      <c r="AK428" s="26">
        <f t="shared" si="605"/>
        <v>1.8</v>
      </c>
      <c r="AL428" s="18" t="str">
        <f t="shared" si="570"/>
        <v>李乔军</v>
      </c>
      <c r="AM428" s="26">
        <f t="shared" si="606"/>
        <v>0</v>
      </c>
      <c r="AN428" s="18" t="str">
        <f t="shared" si="571"/>
        <v>向翠琳</v>
      </c>
      <c r="AO428" s="26">
        <f t="shared" si="625"/>
        <v>1.8</v>
      </c>
      <c r="AP428" s="18" t="str">
        <f t="shared" si="572"/>
        <v>卢银楷</v>
      </c>
      <c r="AQ428" s="26">
        <f t="shared" si="626"/>
        <v>0</v>
      </c>
      <c r="AR428" s="18" t="str">
        <f t="shared" si="573"/>
        <v>胡慧芳</v>
      </c>
      <c r="AS428" s="26">
        <f t="shared" si="627"/>
        <v>1.8</v>
      </c>
      <c r="AT428" s="18" t="str">
        <f t="shared" si="574"/>
        <v>杜基次尔</v>
      </c>
      <c r="AU428" s="26">
        <f t="shared" si="628"/>
        <v>0</v>
      </c>
      <c r="AV428" s="18" t="str">
        <f t="shared" si="575"/>
        <v>4</v>
      </c>
      <c r="AW428" s="18" t="str">
        <f t="shared" si="576"/>
        <v>朱霞</v>
      </c>
      <c r="AX428" s="26">
        <f t="shared" si="607"/>
        <v>2.6999999999999997</v>
      </c>
      <c r="AY428" s="18" t="str">
        <f t="shared" si="577"/>
        <v>马勇</v>
      </c>
      <c r="AZ428" s="26">
        <f t="shared" si="548"/>
        <v>0</v>
      </c>
      <c r="BA428" s="18" t="str">
        <f t="shared" si="578"/>
        <v>向翠琳</v>
      </c>
      <c r="BB428" s="26">
        <f t="shared" si="629"/>
        <v>2.7</v>
      </c>
      <c r="BC428" s="18" t="str">
        <f t="shared" si="579"/>
        <v>卢银楷</v>
      </c>
      <c r="BD428" s="26">
        <f t="shared" si="630"/>
        <v>0</v>
      </c>
      <c r="BE428" s="18" t="str">
        <f t="shared" si="580"/>
        <v>胡慧芳</v>
      </c>
      <c r="BF428" s="26">
        <f t="shared" si="631"/>
        <v>2.7</v>
      </c>
      <c r="BG428" s="18" t="str">
        <f t="shared" si="581"/>
        <v>杜基次尔</v>
      </c>
      <c r="BH428" s="26">
        <f t="shared" si="632"/>
        <v>0</v>
      </c>
      <c r="BI428" s="18">
        <f t="shared" si="582"/>
        <v>4</v>
      </c>
      <c r="BJ428" s="18" t="str">
        <f t="shared" si="583"/>
        <v>甲阿祝玛</v>
      </c>
      <c r="BK428" s="26">
        <f t="shared" si="608"/>
        <v>2.6999999999999997</v>
      </c>
      <c r="BL428" s="18" t="str">
        <f t="shared" si="584"/>
        <v>马勇</v>
      </c>
      <c r="BM428" s="26">
        <f t="shared" si="549"/>
        <v>0</v>
      </c>
      <c r="BN428" s="18" t="str">
        <f t="shared" si="585"/>
        <v>向翠琳</v>
      </c>
      <c r="BO428" s="26">
        <f t="shared" si="633"/>
        <v>2.7</v>
      </c>
      <c r="BP428" s="18" t="str">
        <f t="shared" si="586"/>
        <v>卢银楷</v>
      </c>
      <c r="BQ428" s="26">
        <f t="shared" si="634"/>
        <v>0</v>
      </c>
      <c r="BR428" s="18" t="str">
        <f t="shared" si="587"/>
        <v>胡慧芳</v>
      </c>
      <c r="BS428" s="26">
        <f t="shared" si="635"/>
        <v>2.7</v>
      </c>
      <c r="BT428" s="18" t="str">
        <f t="shared" si="588"/>
        <v>杜基次尔</v>
      </c>
      <c r="BU428" s="26">
        <f t="shared" si="636"/>
        <v>0</v>
      </c>
      <c r="BV428" s="18">
        <f t="shared" si="589"/>
        <v>4</v>
      </c>
      <c r="BW428" s="18" t="str">
        <f t="shared" si="590"/>
        <v>曹霞</v>
      </c>
      <c r="BX428" s="26">
        <f t="shared" si="609"/>
        <v>4.5</v>
      </c>
      <c r="BY428" s="18" t="str">
        <f t="shared" si="591"/>
        <v>王德兵</v>
      </c>
      <c r="BZ428" s="26">
        <f t="shared" si="610"/>
        <v>0</v>
      </c>
      <c r="CA428" s="18" t="str">
        <f t="shared" si="592"/>
        <v>汪睿</v>
      </c>
      <c r="CB428" s="26">
        <f t="shared" si="611"/>
        <v>4.5</v>
      </c>
      <c r="CC428" s="18" t="str">
        <f t="shared" si="593"/>
        <v>卢银楷</v>
      </c>
      <c r="CD428" s="26">
        <f t="shared" si="612"/>
        <v>0</v>
      </c>
      <c r="CE428" s="18" t="str">
        <f t="shared" si="594"/>
        <v>胡慧芳</v>
      </c>
      <c r="CF428" s="26">
        <f t="shared" si="613"/>
        <v>4.5</v>
      </c>
      <c r="CG428" s="18" t="str">
        <f t="shared" si="595"/>
        <v>杜基次尔</v>
      </c>
      <c r="CH428" s="26">
        <f t="shared" si="614"/>
        <v>0</v>
      </c>
      <c r="CI428" s="18">
        <f t="shared" si="596"/>
        <v>4</v>
      </c>
      <c r="CJ428" s="18" t="str">
        <f t="shared" si="597"/>
        <v>曹霞</v>
      </c>
      <c r="CK428" s="26">
        <f t="shared" si="615"/>
        <v>4.5</v>
      </c>
      <c r="CL428" s="18" t="str">
        <f t="shared" si="598"/>
        <v>王德兵</v>
      </c>
      <c r="CM428" s="26">
        <f t="shared" si="616"/>
        <v>0</v>
      </c>
      <c r="CN428" s="18" t="str">
        <f t="shared" si="599"/>
        <v>汪睿</v>
      </c>
      <c r="CO428" s="26">
        <f t="shared" si="617"/>
        <v>4.5</v>
      </c>
      <c r="CP428" s="18" t="str">
        <f t="shared" si="600"/>
        <v>卢银楷</v>
      </c>
      <c r="CQ428" s="26">
        <f t="shared" si="618"/>
        <v>0</v>
      </c>
      <c r="CR428" s="18" t="str">
        <f t="shared" si="601"/>
        <v>胡慧芳</v>
      </c>
      <c r="CS428" s="26">
        <f t="shared" si="619"/>
        <v>4.5</v>
      </c>
      <c r="CT428" s="18" t="str">
        <f t="shared" si="602"/>
        <v>杜基次尔</v>
      </c>
      <c r="CU428" s="26">
        <f t="shared" si="620"/>
        <v>0</v>
      </c>
    </row>
    <row r="429" spans="1:99" s="2" customFormat="1" ht="15.75">
      <c r="A429" s="42" t="s">
        <v>1132</v>
      </c>
      <c r="B429" s="40" t="s">
        <v>602</v>
      </c>
      <c r="C429" s="59" t="s">
        <v>44</v>
      </c>
      <c r="D429" s="9" t="s">
        <v>9</v>
      </c>
      <c r="E429" s="8" t="str">
        <f t="shared" si="550"/>
        <v/>
      </c>
      <c r="F429" s="9">
        <f t="shared" si="551"/>
        <v>1</v>
      </c>
      <c r="G429" s="10" t="str">
        <f t="shared" si="552"/>
        <v/>
      </c>
      <c r="H429" s="10">
        <f t="shared" si="553"/>
        <v>101</v>
      </c>
      <c r="I429" s="10">
        <f t="shared" si="554"/>
        <v>87</v>
      </c>
      <c r="J429" s="10">
        <f t="shared" si="555"/>
        <v>80</v>
      </c>
      <c r="K429" s="16">
        <f t="shared" si="556"/>
        <v>67</v>
      </c>
      <c r="L429" s="10">
        <f t="shared" si="557"/>
        <v>62</v>
      </c>
      <c r="M429" s="10">
        <f t="shared" si="558"/>
        <v>52</v>
      </c>
      <c r="N429" s="10">
        <f t="shared" si="559"/>
        <v>449</v>
      </c>
      <c r="O429" s="17" t="str">
        <f t="shared" si="560"/>
        <v/>
      </c>
      <c r="P429" s="18">
        <f>IF($D429="理科",IF(AND($N429&gt;=分数线!$C$2,$H429&gt;=分数线!$D$2),36,IF($H429&gt;=分数线!$D$2,18,0)),IF($D429="文科",IF(AND($N429&gt;=分数线!$C$3,$H429&gt;=分数线!$D$3),36,IF($H429&gt;=分数线!$D$3,18,0))))</f>
        <v>0</v>
      </c>
      <c r="Q429" s="18">
        <f>IF($D429="理科",IF(AND($N429&gt;=分数线!$C$2,I429&gt;=分数线!$E$2),36,IF(I429&gt;=分数线!$E$2,18,0)),IF($D429="文科",IF(AND($N429&gt;=分数线!$C$3,I429&gt;=分数线!$E$3),36,IF(I429&gt;=分数线!$E$3,18,0))))</f>
        <v>18</v>
      </c>
      <c r="R429" s="18">
        <f>IF($D429="理科",IF(AND($N429&gt;=分数线!$C$2,J429&gt;=分数线!$F$2),36,IF(J429&gt;=分数线!$F$2,18,0)),IF($D429="文科",IF(AND($N429&gt;=分数线!$C$3,J429&gt;=分数线!$F$3),36,IF(J429&gt;=分数线!$F$3,18,0))))</f>
        <v>0</v>
      </c>
      <c r="S429" s="18">
        <f>IF($D429="理科",IF(AND($N429&gt;=分数线!$C$2,K429&gt;=分数线!$G$2),36,IF(K429&gt;=分数线!$G$2,18,0)),IF($D429="文科",IF(AND($N429&gt;=分数线!$C$3,K429&gt;=分数线!$G$3),36,IF(K429&gt;=分数线!$G$3,18,0))))</f>
        <v>0</v>
      </c>
      <c r="T429" s="18">
        <f>IF($D429="理科",IF(AND($N429&gt;=分数线!$C$2,L429&gt;=分数线!$H$2),36,IF(L429&gt;=分数线!$H$2,18,0)),IF($D429="文科",IF(AND($N429&gt;=分数线!$C$3,L429&gt;=分数线!$H$3),36,IF(L429&gt;=分数线!$H$3,18,0))))</f>
        <v>0</v>
      </c>
      <c r="U429" s="18">
        <f>IF($D429="理科",IF(AND($N429&gt;=分数线!$C$2,M429&gt;=分数线!$I$2),36,IF(M429&gt;=分数线!$I$2,18,0)),IF($D429="文科",IF(AND($N429&gt;=分数线!$C$3,M429&gt;=分数线!$I$3),36,IF(M429&gt;=分数线!$I$3,18,0))))</f>
        <v>0</v>
      </c>
      <c r="V429" s="18">
        <f t="shared" si="561"/>
        <v>10</v>
      </c>
      <c r="W429" s="18" t="str">
        <f t="shared" si="562"/>
        <v>向美娟</v>
      </c>
      <c r="X429" s="26">
        <f t="shared" si="603"/>
        <v>0</v>
      </c>
      <c r="Y429" s="18" t="str">
        <f t="shared" si="563"/>
        <v>徐万雄</v>
      </c>
      <c r="Z429" s="26">
        <f t="shared" si="604"/>
        <v>1.8</v>
      </c>
      <c r="AA429" s="18" t="str">
        <f t="shared" si="564"/>
        <v>聂艳梅</v>
      </c>
      <c r="AB429" s="26">
        <f t="shared" si="621"/>
        <v>0</v>
      </c>
      <c r="AC429" s="18" t="str">
        <f t="shared" si="565"/>
        <v>杨吉华</v>
      </c>
      <c r="AD429" s="26">
        <f t="shared" si="622"/>
        <v>0</v>
      </c>
      <c r="AE429" s="18" t="str">
        <f t="shared" si="566"/>
        <v>胡慧芳</v>
      </c>
      <c r="AF429" s="26">
        <f t="shared" si="623"/>
        <v>0</v>
      </c>
      <c r="AG429" s="18" t="str">
        <f t="shared" si="567"/>
        <v>金贵</v>
      </c>
      <c r="AH429" s="26">
        <f t="shared" si="624"/>
        <v>0</v>
      </c>
      <c r="AI429" s="18" t="str">
        <f t="shared" si="568"/>
        <v>1</v>
      </c>
      <c r="AJ429" s="18" t="str">
        <f t="shared" si="569"/>
        <v>叶屏</v>
      </c>
      <c r="AK429" s="26">
        <f t="shared" si="605"/>
        <v>0</v>
      </c>
      <c r="AL429" s="18" t="str">
        <f t="shared" si="570"/>
        <v>余玉红</v>
      </c>
      <c r="AM429" s="26">
        <f t="shared" si="606"/>
        <v>1.8</v>
      </c>
      <c r="AN429" s="18" t="str">
        <f t="shared" si="571"/>
        <v>胡昌燕</v>
      </c>
      <c r="AO429" s="26">
        <f t="shared" si="625"/>
        <v>0</v>
      </c>
      <c r="AP429" s="18" t="str">
        <f t="shared" si="572"/>
        <v>杨吉华</v>
      </c>
      <c r="AQ429" s="26">
        <f t="shared" si="626"/>
        <v>0</v>
      </c>
      <c r="AR429" s="18" t="str">
        <f t="shared" si="573"/>
        <v>胡慧芳</v>
      </c>
      <c r="AS429" s="26">
        <f t="shared" si="627"/>
        <v>0</v>
      </c>
      <c r="AT429" s="18" t="str">
        <f t="shared" si="574"/>
        <v>金贵</v>
      </c>
      <c r="AU429" s="26">
        <f t="shared" si="628"/>
        <v>0</v>
      </c>
      <c r="AV429" s="18" t="str">
        <f t="shared" si="575"/>
        <v>1</v>
      </c>
      <c r="AW429" s="18" t="str">
        <f t="shared" si="576"/>
        <v>叶屏</v>
      </c>
      <c r="AX429" s="26">
        <f t="shared" si="607"/>
        <v>0</v>
      </c>
      <c r="AY429" s="18" t="str">
        <f t="shared" si="577"/>
        <v>余玉红</v>
      </c>
      <c r="AZ429" s="26">
        <f t="shared" si="548"/>
        <v>2.6999999999999997</v>
      </c>
      <c r="BA429" s="18" t="str">
        <f t="shared" si="578"/>
        <v>胡昌燕</v>
      </c>
      <c r="BB429" s="26">
        <f t="shared" si="629"/>
        <v>0</v>
      </c>
      <c r="BC429" s="18" t="str">
        <f t="shared" si="579"/>
        <v>卢银楷</v>
      </c>
      <c r="BD429" s="26">
        <f t="shared" si="630"/>
        <v>0</v>
      </c>
      <c r="BE429" s="18" t="str">
        <f t="shared" si="580"/>
        <v>胡慧芳</v>
      </c>
      <c r="BF429" s="26">
        <f t="shared" si="631"/>
        <v>0</v>
      </c>
      <c r="BG429" s="18" t="str">
        <f t="shared" si="581"/>
        <v>金贵</v>
      </c>
      <c r="BH429" s="26">
        <f t="shared" si="632"/>
        <v>0</v>
      </c>
      <c r="BI429" s="18">
        <f t="shared" si="582"/>
        <v>1</v>
      </c>
      <c r="BJ429" s="18" t="str">
        <f t="shared" si="583"/>
        <v>叶屏</v>
      </c>
      <c r="BK429" s="26">
        <f t="shared" si="608"/>
        <v>0</v>
      </c>
      <c r="BL429" s="18" t="str">
        <f t="shared" si="584"/>
        <v>余玉红</v>
      </c>
      <c r="BM429" s="26">
        <f t="shared" si="549"/>
        <v>2.6999999999999997</v>
      </c>
      <c r="BN429" s="18" t="str">
        <f t="shared" si="585"/>
        <v>胡昌燕</v>
      </c>
      <c r="BO429" s="26">
        <f t="shared" si="633"/>
        <v>0</v>
      </c>
      <c r="BP429" s="18" t="str">
        <f t="shared" si="586"/>
        <v>卢银楷</v>
      </c>
      <c r="BQ429" s="26">
        <f t="shared" si="634"/>
        <v>0</v>
      </c>
      <c r="BR429" s="18" t="str">
        <f t="shared" si="587"/>
        <v>胡慧芳</v>
      </c>
      <c r="BS429" s="26">
        <f t="shared" si="635"/>
        <v>0</v>
      </c>
      <c r="BT429" s="18" t="str">
        <f t="shared" si="588"/>
        <v>金贵</v>
      </c>
      <c r="BU429" s="26">
        <f t="shared" si="636"/>
        <v>0</v>
      </c>
      <c r="BV429" s="18">
        <f t="shared" si="589"/>
        <v>1</v>
      </c>
      <c r="BW429" s="18" t="str">
        <f t="shared" si="590"/>
        <v>叶屏</v>
      </c>
      <c r="BX429" s="26">
        <f t="shared" si="609"/>
        <v>0</v>
      </c>
      <c r="BY429" s="18" t="str">
        <f t="shared" si="591"/>
        <v>余玉红</v>
      </c>
      <c r="BZ429" s="26">
        <f t="shared" si="610"/>
        <v>4.5</v>
      </c>
      <c r="CA429" s="18" t="str">
        <f t="shared" si="592"/>
        <v>胡昌燕</v>
      </c>
      <c r="CB429" s="26">
        <f t="shared" si="611"/>
        <v>0</v>
      </c>
      <c r="CC429" s="18" t="str">
        <f t="shared" si="593"/>
        <v>卢银楷</v>
      </c>
      <c r="CD429" s="26">
        <f t="shared" si="612"/>
        <v>0</v>
      </c>
      <c r="CE429" s="18" t="str">
        <f t="shared" si="594"/>
        <v>胡慧芳</v>
      </c>
      <c r="CF429" s="26">
        <f t="shared" si="613"/>
        <v>0</v>
      </c>
      <c r="CG429" s="18" t="str">
        <f t="shared" si="595"/>
        <v>金贵</v>
      </c>
      <c r="CH429" s="26">
        <f t="shared" si="614"/>
        <v>0</v>
      </c>
      <c r="CI429" s="18">
        <f t="shared" si="596"/>
        <v>1</v>
      </c>
      <c r="CJ429" s="18" t="str">
        <f t="shared" si="597"/>
        <v>叶屏</v>
      </c>
      <c r="CK429" s="26">
        <f t="shared" si="615"/>
        <v>0</v>
      </c>
      <c r="CL429" s="18" t="str">
        <f t="shared" si="598"/>
        <v>余玉红</v>
      </c>
      <c r="CM429" s="26">
        <f t="shared" si="616"/>
        <v>4.5</v>
      </c>
      <c r="CN429" s="18" t="str">
        <f t="shared" si="599"/>
        <v>胡昌燕</v>
      </c>
      <c r="CO429" s="26">
        <f t="shared" si="617"/>
        <v>0</v>
      </c>
      <c r="CP429" s="18" t="str">
        <f t="shared" si="600"/>
        <v>卢银楷</v>
      </c>
      <c r="CQ429" s="26">
        <f t="shared" si="618"/>
        <v>0</v>
      </c>
      <c r="CR429" s="18" t="str">
        <f t="shared" si="601"/>
        <v>胡慧芳</v>
      </c>
      <c r="CS429" s="26">
        <f t="shared" si="619"/>
        <v>0</v>
      </c>
      <c r="CT429" s="18" t="str">
        <f t="shared" si="602"/>
        <v>金贵</v>
      </c>
      <c r="CU429" s="26">
        <f t="shared" si="620"/>
        <v>0</v>
      </c>
    </row>
    <row r="430" spans="1:99" s="2" customFormat="1" ht="15.75">
      <c r="A430" s="42" t="s">
        <v>60</v>
      </c>
      <c r="B430" s="40" t="s">
        <v>603</v>
      </c>
      <c r="C430" s="59" t="s">
        <v>44</v>
      </c>
      <c r="D430" s="9" t="s">
        <v>9</v>
      </c>
      <c r="E430" s="8" t="str">
        <f t="shared" si="550"/>
        <v/>
      </c>
      <c r="F430" s="9">
        <f t="shared" si="551"/>
        <v>0.9</v>
      </c>
      <c r="G430" s="10" t="str">
        <f t="shared" si="552"/>
        <v/>
      </c>
      <c r="H430" s="10">
        <f t="shared" si="553"/>
        <v>109</v>
      </c>
      <c r="I430" s="10">
        <f t="shared" si="554"/>
        <v>84</v>
      </c>
      <c r="J430" s="10">
        <f t="shared" si="555"/>
        <v>91</v>
      </c>
      <c r="K430" s="16">
        <f t="shared" si="556"/>
        <v>60</v>
      </c>
      <c r="L430" s="10">
        <f t="shared" si="557"/>
        <v>60.5</v>
      </c>
      <c r="M430" s="10">
        <f t="shared" si="558"/>
        <v>43</v>
      </c>
      <c r="N430" s="10">
        <f t="shared" si="559"/>
        <v>449</v>
      </c>
      <c r="O430" s="17" t="str">
        <f t="shared" si="560"/>
        <v/>
      </c>
      <c r="P430" s="18">
        <f>IF($D430="理科",IF(AND($N430&gt;=分数线!$C$2,$H430&gt;=分数线!$D$2),36,IF($H430&gt;=分数线!$D$2,18,0)),IF($D430="文科",IF(AND($N430&gt;=分数线!$C$3,$H430&gt;=分数线!$D$3),36,IF($H430&gt;=分数线!$D$3,18,0))))</f>
        <v>18</v>
      </c>
      <c r="Q430" s="18">
        <f>IF($D430="理科",IF(AND($N430&gt;=分数线!$C$2,I430&gt;=分数线!$E$2),36,IF(I430&gt;=分数线!$E$2,18,0)),IF($D430="文科",IF(AND($N430&gt;=分数线!$C$3,I430&gt;=分数线!$E$3),36,IF(I430&gt;=分数线!$E$3,18,0))))</f>
        <v>0</v>
      </c>
      <c r="R430" s="18">
        <f>IF($D430="理科",IF(AND($N430&gt;=分数线!$C$2,J430&gt;=分数线!$F$2),36,IF(J430&gt;=分数线!$F$2,18,0)),IF($D430="文科",IF(AND($N430&gt;=分数线!$C$3,J430&gt;=分数线!$F$3),36,IF(J430&gt;=分数线!$F$3,18,0))))</f>
        <v>0</v>
      </c>
      <c r="S430" s="18">
        <f>IF($D430="理科",IF(AND($N430&gt;=分数线!$C$2,K430&gt;=分数线!$G$2),36,IF(K430&gt;=分数线!$G$2,18,0)),IF($D430="文科",IF(AND($N430&gt;=分数线!$C$3,K430&gt;=分数线!$G$3),36,IF(K430&gt;=分数线!$G$3,18,0))))</f>
        <v>0</v>
      </c>
      <c r="T430" s="18">
        <f>IF($D430="理科",IF(AND($N430&gt;=分数线!$C$2,L430&gt;=分数线!$H$2),36,IF(L430&gt;=分数线!$H$2,18,0)),IF($D430="文科",IF(AND($N430&gt;=分数线!$C$3,L430&gt;=分数线!$H$3),36,IF(L430&gt;=分数线!$H$3,18,0))))</f>
        <v>0</v>
      </c>
      <c r="U430" s="18">
        <f>IF($D430="理科",IF(AND($N430&gt;=分数线!$C$2,M430&gt;=分数线!$I$2),36,IF(M430&gt;=分数线!$I$2,18,0)),IF($D430="文科",IF(AND($N430&gt;=分数线!$C$3,M430&gt;=分数线!$I$3),36,IF(M430&gt;=分数线!$I$3,18,0))))</f>
        <v>0</v>
      </c>
      <c r="V430" s="18">
        <f t="shared" si="561"/>
        <v>11</v>
      </c>
      <c r="W430" s="18" t="str">
        <f t="shared" si="562"/>
        <v>张玉婷</v>
      </c>
      <c r="X430" s="26">
        <f t="shared" si="603"/>
        <v>1.8</v>
      </c>
      <c r="Y430" s="18" t="str">
        <f t="shared" si="563"/>
        <v>胡付松</v>
      </c>
      <c r="Z430" s="26">
        <f t="shared" si="604"/>
        <v>0</v>
      </c>
      <c r="AA430" s="18" t="str">
        <f t="shared" si="564"/>
        <v>向翠琳</v>
      </c>
      <c r="AB430" s="26">
        <f t="shared" si="621"/>
        <v>0</v>
      </c>
      <c r="AC430" s="18" t="str">
        <f t="shared" si="565"/>
        <v>卢银楷</v>
      </c>
      <c r="AD430" s="26">
        <f t="shared" si="622"/>
        <v>0</v>
      </c>
      <c r="AE430" s="18" t="str">
        <f t="shared" si="566"/>
        <v>赵香才</v>
      </c>
      <c r="AF430" s="26">
        <f t="shared" si="623"/>
        <v>0</v>
      </c>
      <c r="AG430" s="18" t="str">
        <f t="shared" si="567"/>
        <v>骆泽群</v>
      </c>
      <c r="AH430" s="26">
        <f t="shared" si="624"/>
        <v>0</v>
      </c>
      <c r="AI430" s="18" t="str">
        <f t="shared" si="568"/>
        <v>2</v>
      </c>
      <c r="AJ430" s="18" t="str">
        <f t="shared" si="569"/>
        <v>阙丽萍</v>
      </c>
      <c r="AK430" s="26">
        <f t="shared" si="605"/>
        <v>1.8</v>
      </c>
      <c r="AL430" s="18" t="str">
        <f t="shared" si="570"/>
        <v>李乔军</v>
      </c>
      <c r="AM430" s="26">
        <f t="shared" si="606"/>
        <v>0</v>
      </c>
      <c r="AN430" s="18" t="str">
        <f t="shared" si="571"/>
        <v>赵顺诚</v>
      </c>
      <c r="AO430" s="26">
        <f t="shared" si="625"/>
        <v>0</v>
      </c>
      <c r="AP430" s="18" t="str">
        <f t="shared" si="572"/>
        <v>卢银楷</v>
      </c>
      <c r="AQ430" s="26">
        <f t="shared" si="626"/>
        <v>0</v>
      </c>
      <c r="AR430" s="18" t="str">
        <f t="shared" si="573"/>
        <v>赵香才</v>
      </c>
      <c r="AS430" s="26">
        <f t="shared" si="627"/>
        <v>0</v>
      </c>
      <c r="AT430" s="18" t="str">
        <f t="shared" si="574"/>
        <v>杜基次尔</v>
      </c>
      <c r="AU430" s="26">
        <f t="shared" si="628"/>
        <v>0</v>
      </c>
      <c r="AV430" s="18" t="str">
        <f t="shared" si="575"/>
        <v>2</v>
      </c>
      <c r="AW430" s="18" t="str">
        <f t="shared" si="576"/>
        <v>阙丽萍</v>
      </c>
      <c r="AX430" s="26">
        <f t="shared" si="607"/>
        <v>2.6999999999999997</v>
      </c>
      <c r="AY430" s="18" t="str">
        <f t="shared" si="577"/>
        <v>李希</v>
      </c>
      <c r="AZ430" s="26">
        <f t="shared" si="548"/>
        <v>0</v>
      </c>
      <c r="BA430" s="18" t="str">
        <f t="shared" si="578"/>
        <v>赵顺诚</v>
      </c>
      <c r="BB430" s="26">
        <f t="shared" si="629"/>
        <v>0</v>
      </c>
      <c r="BC430" s="18" t="str">
        <f t="shared" si="579"/>
        <v>马巫各</v>
      </c>
      <c r="BD430" s="26">
        <f t="shared" si="630"/>
        <v>0</v>
      </c>
      <c r="BE430" s="18" t="str">
        <f t="shared" si="580"/>
        <v>赵香才</v>
      </c>
      <c r="BF430" s="26">
        <f t="shared" si="631"/>
        <v>0</v>
      </c>
      <c r="BG430" s="18" t="str">
        <f t="shared" si="581"/>
        <v>杜基次尔</v>
      </c>
      <c r="BH430" s="26">
        <f t="shared" si="632"/>
        <v>0</v>
      </c>
      <c r="BI430" s="18">
        <f t="shared" si="582"/>
        <v>2</v>
      </c>
      <c r="BJ430" s="18" t="str">
        <f t="shared" si="583"/>
        <v>阙丽萍</v>
      </c>
      <c r="BK430" s="26">
        <f t="shared" si="608"/>
        <v>2.6999999999999997</v>
      </c>
      <c r="BL430" s="18" t="str">
        <f t="shared" si="584"/>
        <v>李希</v>
      </c>
      <c r="BM430" s="26">
        <f t="shared" si="549"/>
        <v>0</v>
      </c>
      <c r="BN430" s="18" t="str">
        <f t="shared" si="585"/>
        <v>赵顺诚</v>
      </c>
      <c r="BO430" s="26">
        <f t="shared" si="633"/>
        <v>0</v>
      </c>
      <c r="BP430" s="18" t="str">
        <f t="shared" si="586"/>
        <v>马巫各</v>
      </c>
      <c r="BQ430" s="26">
        <f t="shared" si="634"/>
        <v>0</v>
      </c>
      <c r="BR430" s="18" t="str">
        <f t="shared" si="587"/>
        <v>赵香才</v>
      </c>
      <c r="BS430" s="26">
        <f t="shared" si="635"/>
        <v>0</v>
      </c>
      <c r="BT430" s="18" t="str">
        <f t="shared" si="588"/>
        <v>杜基次尔</v>
      </c>
      <c r="BU430" s="26">
        <f t="shared" si="636"/>
        <v>0</v>
      </c>
      <c r="BV430" s="18">
        <f t="shared" si="589"/>
        <v>2</v>
      </c>
      <c r="BW430" s="18" t="str">
        <f t="shared" si="590"/>
        <v>阙丽萍</v>
      </c>
      <c r="BX430" s="26">
        <f t="shared" si="609"/>
        <v>4.5</v>
      </c>
      <c r="BY430" s="18" t="str">
        <f t="shared" si="591"/>
        <v>李希</v>
      </c>
      <c r="BZ430" s="26">
        <f t="shared" si="610"/>
        <v>0</v>
      </c>
      <c r="CA430" s="18" t="str">
        <f t="shared" si="592"/>
        <v>赵顺诚</v>
      </c>
      <c r="CB430" s="26">
        <f t="shared" si="611"/>
        <v>0</v>
      </c>
      <c r="CC430" s="18" t="str">
        <f t="shared" si="593"/>
        <v>吴文艺</v>
      </c>
      <c r="CD430" s="26">
        <f t="shared" si="612"/>
        <v>0</v>
      </c>
      <c r="CE430" s="18" t="str">
        <f t="shared" si="594"/>
        <v>赵香才</v>
      </c>
      <c r="CF430" s="26">
        <f t="shared" si="613"/>
        <v>0</v>
      </c>
      <c r="CG430" s="18" t="str">
        <f t="shared" si="595"/>
        <v>杜基次尔</v>
      </c>
      <c r="CH430" s="26">
        <f t="shared" si="614"/>
        <v>0</v>
      </c>
      <c r="CI430" s="18">
        <f t="shared" si="596"/>
        <v>2</v>
      </c>
      <c r="CJ430" s="18" t="str">
        <f t="shared" si="597"/>
        <v>阙丽萍</v>
      </c>
      <c r="CK430" s="26">
        <f t="shared" si="615"/>
        <v>4.5</v>
      </c>
      <c r="CL430" s="18" t="str">
        <f t="shared" si="598"/>
        <v>李希</v>
      </c>
      <c r="CM430" s="26">
        <f t="shared" si="616"/>
        <v>0</v>
      </c>
      <c r="CN430" s="18" t="str">
        <f t="shared" si="599"/>
        <v>赵顺诚</v>
      </c>
      <c r="CO430" s="26">
        <f t="shared" si="617"/>
        <v>0</v>
      </c>
      <c r="CP430" s="18" t="str">
        <f t="shared" si="600"/>
        <v>吴文艺/康宇峰</v>
      </c>
      <c r="CQ430" s="26">
        <f t="shared" si="618"/>
        <v>0</v>
      </c>
      <c r="CR430" s="18" t="str">
        <f t="shared" si="601"/>
        <v>赵香才</v>
      </c>
      <c r="CS430" s="26">
        <f t="shared" si="619"/>
        <v>0</v>
      </c>
      <c r="CT430" s="18" t="str">
        <f t="shared" si="602"/>
        <v>杜基次尔</v>
      </c>
      <c r="CU430" s="26">
        <f t="shared" si="620"/>
        <v>0</v>
      </c>
    </row>
    <row r="431" spans="1:99" s="2" customFormat="1" ht="15.75">
      <c r="A431" s="42" t="s">
        <v>1133</v>
      </c>
      <c r="B431" s="40" t="s">
        <v>604</v>
      </c>
      <c r="C431" s="59" t="s">
        <v>44</v>
      </c>
      <c r="D431" s="9" t="s">
        <v>9</v>
      </c>
      <c r="E431" s="8" t="str">
        <f t="shared" si="550"/>
        <v/>
      </c>
      <c r="F431" s="9" t="str">
        <f t="shared" si="551"/>
        <v/>
      </c>
      <c r="G431" s="10" t="str">
        <f t="shared" si="552"/>
        <v/>
      </c>
      <c r="H431" s="10">
        <f t="shared" si="553"/>
        <v>103</v>
      </c>
      <c r="I431" s="10">
        <f t="shared" si="554"/>
        <v>54</v>
      </c>
      <c r="J431" s="10">
        <f t="shared" si="555"/>
        <v>88</v>
      </c>
      <c r="K431" s="16">
        <f t="shared" si="556"/>
        <v>75.5</v>
      </c>
      <c r="L431" s="10">
        <f t="shared" si="557"/>
        <v>68.5</v>
      </c>
      <c r="M431" s="10">
        <f t="shared" si="558"/>
        <v>58</v>
      </c>
      <c r="N431" s="10">
        <f t="shared" si="559"/>
        <v>447</v>
      </c>
      <c r="O431" s="17" t="str">
        <f t="shared" si="560"/>
        <v/>
      </c>
      <c r="P431" s="18">
        <f>IF($D431="理科",IF(AND($N431&gt;=分数线!$C$2,$H431&gt;=分数线!$D$2),36,IF($H431&gt;=分数线!$D$2,18,0)),IF($D431="文科",IF(AND($N431&gt;=分数线!$C$3,$H431&gt;=分数线!$D$3),36,IF($H431&gt;=分数线!$D$3,18,0))))</f>
        <v>0</v>
      </c>
      <c r="Q431" s="18">
        <f>IF($D431="理科",IF(AND($N431&gt;=分数线!$C$2,I431&gt;=分数线!$E$2),36,IF(I431&gt;=分数线!$E$2,18,0)),IF($D431="文科",IF(AND($N431&gt;=分数线!$C$3,I431&gt;=分数线!$E$3),36,IF(I431&gt;=分数线!$E$3,18,0))))</f>
        <v>0</v>
      </c>
      <c r="R431" s="18">
        <f>IF($D431="理科",IF(AND($N431&gt;=分数线!$C$2,J431&gt;=分数线!$F$2),36,IF(J431&gt;=分数线!$F$2,18,0)),IF($D431="文科",IF(AND($N431&gt;=分数线!$C$3,J431&gt;=分数线!$F$3),36,IF(J431&gt;=分数线!$F$3,18,0))))</f>
        <v>0</v>
      </c>
      <c r="S431" s="18">
        <f>IF($D431="理科",IF(AND($N431&gt;=分数线!$C$2,K431&gt;=分数线!$G$2),36,IF(K431&gt;=分数线!$G$2,18,0)),IF($D431="文科",IF(AND($N431&gt;=分数线!$C$3,K431&gt;=分数线!$G$3),36,IF(K431&gt;=分数线!$G$3,18,0))))</f>
        <v>18</v>
      </c>
      <c r="T431" s="18">
        <f>IF($D431="理科",IF(AND($N431&gt;=分数线!$C$2,L431&gt;=分数线!$H$2),36,IF(L431&gt;=分数线!$H$2,18,0)),IF($D431="文科",IF(AND($N431&gt;=分数线!$C$3,L431&gt;=分数线!$H$3),36,IF(L431&gt;=分数线!$H$3,18,0))))</f>
        <v>18</v>
      </c>
      <c r="U431" s="18">
        <f>IF($D431="理科",IF(AND($N431&gt;=分数线!$C$2,M431&gt;=分数线!$I$2),36,IF(M431&gt;=分数线!$I$2,18,0)),IF($D431="文科",IF(AND($N431&gt;=分数线!$C$3,M431&gt;=分数线!$I$3),36,IF(M431&gt;=分数线!$I$3,18,0))))</f>
        <v>18</v>
      </c>
      <c r="V431" s="18">
        <f t="shared" si="561"/>
        <v>6</v>
      </c>
      <c r="W431" s="18" t="str">
        <f t="shared" si="562"/>
        <v>阙丽萍</v>
      </c>
      <c r="X431" s="26">
        <f t="shared" si="603"/>
        <v>0</v>
      </c>
      <c r="Y431" s="18" t="str">
        <f t="shared" si="563"/>
        <v>李希</v>
      </c>
      <c r="Z431" s="26">
        <f t="shared" si="604"/>
        <v>0</v>
      </c>
      <c r="AA431" s="18" t="str">
        <f t="shared" si="564"/>
        <v>达娃央初</v>
      </c>
      <c r="AB431" s="26">
        <f t="shared" si="621"/>
        <v>0</v>
      </c>
      <c r="AC431" s="18" t="str">
        <f t="shared" si="565"/>
        <v>马巫各</v>
      </c>
      <c r="AD431" s="26">
        <f t="shared" si="622"/>
        <v>1.8</v>
      </c>
      <c r="AE431" s="18" t="str">
        <f t="shared" si="566"/>
        <v>勾中文</v>
      </c>
      <c r="AF431" s="26">
        <f t="shared" si="623"/>
        <v>1.8</v>
      </c>
      <c r="AG431" s="18" t="str">
        <f t="shared" si="567"/>
        <v>骆泽群</v>
      </c>
      <c r="AH431" s="26">
        <f t="shared" si="624"/>
        <v>1.8</v>
      </c>
      <c r="AI431" s="18" t="str">
        <f t="shared" si="568"/>
        <v>2</v>
      </c>
      <c r="AJ431" s="18" t="str">
        <f t="shared" si="569"/>
        <v>阙丽萍</v>
      </c>
      <c r="AK431" s="26">
        <f t="shared" si="605"/>
        <v>0</v>
      </c>
      <c r="AL431" s="18" t="str">
        <f t="shared" si="570"/>
        <v>李乔军</v>
      </c>
      <c r="AM431" s="26">
        <f t="shared" si="606"/>
        <v>0</v>
      </c>
      <c r="AN431" s="18" t="str">
        <f t="shared" si="571"/>
        <v>赵顺诚</v>
      </c>
      <c r="AO431" s="26">
        <f t="shared" si="625"/>
        <v>0</v>
      </c>
      <c r="AP431" s="18" t="str">
        <f t="shared" si="572"/>
        <v>卢银楷</v>
      </c>
      <c r="AQ431" s="26">
        <f t="shared" si="626"/>
        <v>1.8</v>
      </c>
      <c r="AR431" s="18" t="str">
        <f t="shared" si="573"/>
        <v>赵香才</v>
      </c>
      <c r="AS431" s="26">
        <f t="shared" si="627"/>
        <v>1.8</v>
      </c>
      <c r="AT431" s="18" t="str">
        <f t="shared" si="574"/>
        <v>杜基次尔</v>
      </c>
      <c r="AU431" s="26">
        <f t="shared" si="628"/>
        <v>1.8</v>
      </c>
      <c r="AV431" s="18" t="str">
        <f t="shared" si="575"/>
        <v>2</v>
      </c>
      <c r="AW431" s="18" t="str">
        <f t="shared" si="576"/>
        <v>阙丽萍</v>
      </c>
      <c r="AX431" s="26">
        <f t="shared" si="607"/>
        <v>0</v>
      </c>
      <c r="AY431" s="18" t="str">
        <f t="shared" si="577"/>
        <v>李希</v>
      </c>
      <c r="AZ431" s="26">
        <f t="shared" si="548"/>
        <v>0</v>
      </c>
      <c r="BA431" s="18" t="str">
        <f t="shared" si="578"/>
        <v>赵顺诚</v>
      </c>
      <c r="BB431" s="26">
        <f t="shared" si="629"/>
        <v>0</v>
      </c>
      <c r="BC431" s="18" t="str">
        <f t="shared" si="579"/>
        <v>马巫各</v>
      </c>
      <c r="BD431" s="26">
        <f t="shared" si="630"/>
        <v>2.7</v>
      </c>
      <c r="BE431" s="18" t="str">
        <f t="shared" si="580"/>
        <v>赵香才</v>
      </c>
      <c r="BF431" s="26">
        <f t="shared" si="631"/>
        <v>2.7</v>
      </c>
      <c r="BG431" s="18" t="str">
        <f t="shared" si="581"/>
        <v>杜基次尔</v>
      </c>
      <c r="BH431" s="26">
        <f t="shared" si="632"/>
        <v>2.7</v>
      </c>
      <c r="BI431" s="18">
        <f t="shared" si="582"/>
        <v>2</v>
      </c>
      <c r="BJ431" s="18" t="str">
        <f t="shared" si="583"/>
        <v>阙丽萍</v>
      </c>
      <c r="BK431" s="26">
        <f t="shared" si="608"/>
        <v>0</v>
      </c>
      <c r="BL431" s="18" t="str">
        <f t="shared" si="584"/>
        <v>李希</v>
      </c>
      <c r="BM431" s="26">
        <f t="shared" si="549"/>
        <v>0</v>
      </c>
      <c r="BN431" s="18" t="str">
        <f t="shared" si="585"/>
        <v>赵顺诚</v>
      </c>
      <c r="BO431" s="26">
        <f t="shared" si="633"/>
        <v>0</v>
      </c>
      <c r="BP431" s="18" t="str">
        <f t="shared" si="586"/>
        <v>马巫各</v>
      </c>
      <c r="BQ431" s="26">
        <f t="shared" si="634"/>
        <v>2.7</v>
      </c>
      <c r="BR431" s="18" t="str">
        <f t="shared" si="587"/>
        <v>赵香才</v>
      </c>
      <c r="BS431" s="26">
        <f t="shared" si="635"/>
        <v>2.7</v>
      </c>
      <c r="BT431" s="18" t="str">
        <f t="shared" si="588"/>
        <v>杜基次尔</v>
      </c>
      <c r="BU431" s="26">
        <f t="shared" si="636"/>
        <v>2.7</v>
      </c>
      <c r="BV431" s="18">
        <f t="shared" si="589"/>
        <v>2</v>
      </c>
      <c r="BW431" s="18" t="str">
        <f t="shared" si="590"/>
        <v>阙丽萍</v>
      </c>
      <c r="BX431" s="26">
        <f t="shared" si="609"/>
        <v>0</v>
      </c>
      <c r="BY431" s="18" t="str">
        <f t="shared" si="591"/>
        <v>李希</v>
      </c>
      <c r="BZ431" s="26">
        <f t="shared" si="610"/>
        <v>0</v>
      </c>
      <c r="CA431" s="18" t="str">
        <f t="shared" si="592"/>
        <v>赵顺诚</v>
      </c>
      <c r="CB431" s="26">
        <f t="shared" si="611"/>
        <v>0</v>
      </c>
      <c r="CC431" s="18" t="str">
        <f t="shared" si="593"/>
        <v>吴文艺</v>
      </c>
      <c r="CD431" s="26">
        <f t="shared" si="612"/>
        <v>4.5</v>
      </c>
      <c r="CE431" s="18" t="str">
        <f t="shared" si="594"/>
        <v>赵香才</v>
      </c>
      <c r="CF431" s="26">
        <f t="shared" si="613"/>
        <v>4.5</v>
      </c>
      <c r="CG431" s="18" t="str">
        <f t="shared" si="595"/>
        <v>杜基次尔</v>
      </c>
      <c r="CH431" s="26">
        <f t="shared" si="614"/>
        <v>4.5</v>
      </c>
      <c r="CI431" s="18">
        <f t="shared" si="596"/>
        <v>2</v>
      </c>
      <c r="CJ431" s="18" t="str">
        <f t="shared" si="597"/>
        <v>阙丽萍</v>
      </c>
      <c r="CK431" s="26">
        <f t="shared" si="615"/>
        <v>0</v>
      </c>
      <c r="CL431" s="18" t="str">
        <f t="shared" si="598"/>
        <v>李希</v>
      </c>
      <c r="CM431" s="26">
        <f t="shared" si="616"/>
        <v>0</v>
      </c>
      <c r="CN431" s="18" t="str">
        <f t="shared" si="599"/>
        <v>赵顺诚</v>
      </c>
      <c r="CO431" s="26">
        <f t="shared" si="617"/>
        <v>0</v>
      </c>
      <c r="CP431" s="18" t="str">
        <f t="shared" si="600"/>
        <v>吴文艺/康宇峰</v>
      </c>
      <c r="CQ431" s="26">
        <f t="shared" si="618"/>
        <v>4.5</v>
      </c>
      <c r="CR431" s="18" t="str">
        <f t="shared" si="601"/>
        <v>赵香才</v>
      </c>
      <c r="CS431" s="26">
        <f t="shared" si="619"/>
        <v>4.5</v>
      </c>
      <c r="CT431" s="18" t="str">
        <f t="shared" si="602"/>
        <v>杜基次尔</v>
      </c>
      <c r="CU431" s="26">
        <f t="shared" si="620"/>
        <v>4.5</v>
      </c>
    </row>
    <row r="432" spans="1:99" s="2" customFormat="1" ht="15.75">
      <c r="A432" s="42" t="s">
        <v>1104</v>
      </c>
      <c r="B432" s="40" t="s">
        <v>605</v>
      </c>
      <c r="C432" s="59" t="s">
        <v>44</v>
      </c>
      <c r="D432" s="9" t="s">
        <v>9</v>
      </c>
      <c r="E432" s="8" t="str">
        <f t="shared" si="550"/>
        <v/>
      </c>
      <c r="F432" s="9" t="str">
        <f t="shared" si="551"/>
        <v/>
      </c>
      <c r="G432" s="10" t="str">
        <f t="shared" si="552"/>
        <v/>
      </c>
      <c r="H432" s="10">
        <f t="shared" si="553"/>
        <v>107</v>
      </c>
      <c r="I432" s="10">
        <f t="shared" si="554"/>
        <v>95</v>
      </c>
      <c r="J432" s="10">
        <f t="shared" si="555"/>
        <v>81</v>
      </c>
      <c r="K432" s="16">
        <f t="shared" si="556"/>
        <v>63.5</v>
      </c>
      <c r="L432" s="10">
        <f t="shared" si="557"/>
        <v>60</v>
      </c>
      <c r="M432" s="10">
        <f t="shared" si="558"/>
        <v>40</v>
      </c>
      <c r="N432" s="10">
        <f t="shared" si="559"/>
        <v>447</v>
      </c>
      <c r="O432" s="17" t="str">
        <f t="shared" si="560"/>
        <v/>
      </c>
      <c r="P432" s="18">
        <f>IF($D432="理科",IF(AND($N432&gt;=分数线!$C$2,$H432&gt;=分数线!$D$2),36,IF($H432&gt;=分数线!$D$2,18,0)),IF($D432="文科",IF(AND($N432&gt;=分数线!$C$3,$H432&gt;=分数线!$D$3),36,IF($H432&gt;=分数线!$D$3,18,0))))</f>
        <v>18</v>
      </c>
      <c r="Q432" s="18">
        <f>IF($D432="理科",IF(AND($N432&gt;=分数线!$C$2,I432&gt;=分数线!$E$2),36,IF(I432&gt;=分数线!$E$2,18,0)),IF($D432="文科",IF(AND($N432&gt;=分数线!$C$3,I432&gt;=分数线!$E$3),36,IF(I432&gt;=分数线!$E$3,18,0))))</f>
        <v>18</v>
      </c>
      <c r="R432" s="18">
        <f>IF($D432="理科",IF(AND($N432&gt;=分数线!$C$2,J432&gt;=分数线!$F$2),36,IF(J432&gt;=分数线!$F$2,18,0)),IF($D432="文科",IF(AND($N432&gt;=分数线!$C$3,J432&gt;=分数线!$F$3),36,IF(J432&gt;=分数线!$F$3,18,0))))</f>
        <v>0</v>
      </c>
      <c r="S432" s="18">
        <f>IF($D432="理科",IF(AND($N432&gt;=分数线!$C$2,K432&gt;=分数线!$G$2),36,IF(K432&gt;=分数线!$G$2,18,0)),IF($D432="文科",IF(AND($N432&gt;=分数线!$C$3,K432&gt;=分数线!$G$3),36,IF(K432&gt;=分数线!$G$3,18,0))))</f>
        <v>0</v>
      </c>
      <c r="T432" s="18">
        <f>IF($D432="理科",IF(AND($N432&gt;=分数线!$C$2,L432&gt;=分数线!$H$2),36,IF(L432&gt;=分数线!$H$2,18,0)),IF($D432="文科",IF(AND($N432&gt;=分数线!$C$3,L432&gt;=分数线!$H$3),36,IF(L432&gt;=分数线!$H$3,18,0))))</f>
        <v>0</v>
      </c>
      <c r="U432" s="18">
        <f>IF($D432="理科",IF(AND($N432&gt;=分数线!$C$2,M432&gt;=分数线!$I$2),36,IF(M432&gt;=分数线!$I$2,18,0)),IF($D432="文科",IF(AND($N432&gt;=分数线!$C$3,M432&gt;=分数线!$I$3),36,IF(M432&gt;=分数线!$I$3,18,0))))</f>
        <v>0</v>
      </c>
      <c r="V432" s="18">
        <f t="shared" si="561"/>
        <v>5</v>
      </c>
      <c r="W432" s="18" t="str">
        <f t="shared" si="562"/>
        <v>叶屏</v>
      </c>
      <c r="X432" s="26">
        <f t="shared" si="603"/>
        <v>1.8</v>
      </c>
      <c r="Y432" s="18" t="str">
        <f t="shared" si="563"/>
        <v>李希</v>
      </c>
      <c r="Z432" s="26">
        <f t="shared" si="604"/>
        <v>1.8</v>
      </c>
      <c r="AA432" s="18" t="str">
        <f t="shared" si="564"/>
        <v>达娃央初</v>
      </c>
      <c r="AB432" s="26">
        <f t="shared" si="621"/>
        <v>0</v>
      </c>
      <c r="AC432" s="18" t="str">
        <f t="shared" si="565"/>
        <v>马巫各</v>
      </c>
      <c r="AD432" s="26">
        <f t="shared" si="622"/>
        <v>0</v>
      </c>
      <c r="AE432" s="18" t="str">
        <f t="shared" si="566"/>
        <v>赵香才</v>
      </c>
      <c r="AF432" s="26">
        <f t="shared" si="623"/>
        <v>0</v>
      </c>
      <c r="AG432" s="18" t="str">
        <f t="shared" si="567"/>
        <v>金贵</v>
      </c>
      <c r="AH432" s="26">
        <f t="shared" si="624"/>
        <v>0</v>
      </c>
      <c r="AI432" s="18" t="e">
        <f t="shared" si="568"/>
        <v>#N/A</v>
      </c>
      <c r="AJ432" s="18" t="e">
        <f t="shared" si="569"/>
        <v>#N/A</v>
      </c>
      <c r="AK432" s="26">
        <f t="shared" si="605"/>
        <v>1.8</v>
      </c>
      <c r="AL432" s="18" t="e">
        <f t="shared" si="570"/>
        <v>#N/A</v>
      </c>
      <c r="AM432" s="26">
        <f t="shared" si="606"/>
        <v>1.8</v>
      </c>
      <c r="AN432" s="18" t="e">
        <f t="shared" si="571"/>
        <v>#N/A</v>
      </c>
      <c r="AO432" s="26">
        <f t="shared" si="625"/>
        <v>0</v>
      </c>
      <c r="AP432" s="18" t="e">
        <f t="shared" si="572"/>
        <v>#N/A</v>
      </c>
      <c r="AQ432" s="26">
        <f t="shared" si="626"/>
        <v>0</v>
      </c>
      <c r="AR432" s="18" t="e">
        <f t="shared" si="573"/>
        <v>#N/A</v>
      </c>
      <c r="AS432" s="26">
        <f t="shared" si="627"/>
        <v>0</v>
      </c>
      <c r="AT432" s="18" t="e">
        <f t="shared" si="574"/>
        <v>#N/A</v>
      </c>
      <c r="AU432" s="26">
        <f t="shared" si="628"/>
        <v>0</v>
      </c>
      <c r="AV432" s="18" t="str">
        <f t="shared" si="575"/>
        <v>5</v>
      </c>
      <c r="AW432" s="18" t="str">
        <f t="shared" si="576"/>
        <v>叶屏</v>
      </c>
      <c r="AX432" s="26">
        <f t="shared" si="607"/>
        <v>2.6999999999999997</v>
      </c>
      <c r="AY432" s="18" t="str">
        <f t="shared" si="577"/>
        <v>罗锐</v>
      </c>
      <c r="AZ432" s="26">
        <f t="shared" si="548"/>
        <v>2.6999999999999997</v>
      </c>
      <c r="BA432" s="18" t="str">
        <f t="shared" si="578"/>
        <v>谢斌</v>
      </c>
      <c r="BB432" s="26">
        <f t="shared" si="629"/>
        <v>0</v>
      </c>
      <c r="BC432" s="18" t="str">
        <f t="shared" si="579"/>
        <v>马巫各</v>
      </c>
      <c r="BD432" s="26">
        <f t="shared" si="630"/>
        <v>0</v>
      </c>
      <c r="BE432" s="18" t="str">
        <f t="shared" si="580"/>
        <v>赵香才</v>
      </c>
      <c r="BF432" s="26">
        <f t="shared" si="631"/>
        <v>0</v>
      </c>
      <c r="BG432" s="18" t="str">
        <f t="shared" si="581"/>
        <v>金贵</v>
      </c>
      <c r="BH432" s="26">
        <f t="shared" si="632"/>
        <v>0</v>
      </c>
      <c r="BI432" s="18">
        <f t="shared" si="582"/>
        <v>5</v>
      </c>
      <c r="BJ432" s="18" t="str">
        <f t="shared" si="583"/>
        <v>叶屏</v>
      </c>
      <c r="BK432" s="26">
        <f t="shared" si="608"/>
        <v>2.6999999999999997</v>
      </c>
      <c r="BL432" s="18" t="str">
        <f t="shared" si="584"/>
        <v>罗锐</v>
      </c>
      <c r="BM432" s="26">
        <f t="shared" si="549"/>
        <v>2.6999999999999997</v>
      </c>
      <c r="BN432" s="18" t="str">
        <f t="shared" si="585"/>
        <v>杨小波</v>
      </c>
      <c r="BO432" s="26">
        <f t="shared" si="633"/>
        <v>0</v>
      </c>
      <c r="BP432" s="18" t="str">
        <f t="shared" si="586"/>
        <v>马巫各</v>
      </c>
      <c r="BQ432" s="26">
        <f t="shared" si="634"/>
        <v>0</v>
      </c>
      <c r="BR432" s="18" t="str">
        <f t="shared" si="587"/>
        <v>赵香才</v>
      </c>
      <c r="BS432" s="26">
        <f t="shared" si="635"/>
        <v>0</v>
      </c>
      <c r="BT432" s="18" t="str">
        <f t="shared" si="588"/>
        <v>金贵</v>
      </c>
      <c r="BU432" s="26">
        <f t="shared" si="636"/>
        <v>0</v>
      </c>
      <c r="BV432" s="18">
        <f t="shared" si="589"/>
        <v>5</v>
      </c>
      <c r="BW432" s="18" t="str">
        <f t="shared" si="590"/>
        <v>叶屏</v>
      </c>
      <c r="BX432" s="26">
        <f t="shared" si="609"/>
        <v>4.5</v>
      </c>
      <c r="BY432" s="18" t="str">
        <f t="shared" si="591"/>
        <v>王德兵</v>
      </c>
      <c r="BZ432" s="26">
        <f t="shared" si="610"/>
        <v>4.5</v>
      </c>
      <c r="CA432" s="18" t="str">
        <f t="shared" si="592"/>
        <v>兰卡布尺</v>
      </c>
      <c r="CB432" s="26">
        <f t="shared" si="611"/>
        <v>0</v>
      </c>
      <c r="CC432" s="18" t="str">
        <f t="shared" si="593"/>
        <v>吴文艺</v>
      </c>
      <c r="CD432" s="26">
        <f t="shared" si="612"/>
        <v>0</v>
      </c>
      <c r="CE432" s="18" t="str">
        <f t="shared" si="594"/>
        <v>赵香才</v>
      </c>
      <c r="CF432" s="26">
        <f t="shared" si="613"/>
        <v>0</v>
      </c>
      <c r="CG432" s="18" t="str">
        <f t="shared" si="595"/>
        <v>金贵</v>
      </c>
      <c r="CH432" s="26">
        <f t="shared" si="614"/>
        <v>0</v>
      </c>
      <c r="CI432" s="18">
        <f t="shared" si="596"/>
        <v>5</v>
      </c>
      <c r="CJ432" s="18" t="str">
        <f t="shared" si="597"/>
        <v>叶屏</v>
      </c>
      <c r="CK432" s="26">
        <f t="shared" si="615"/>
        <v>4.5</v>
      </c>
      <c r="CL432" s="18" t="str">
        <f t="shared" si="598"/>
        <v>王德兵</v>
      </c>
      <c r="CM432" s="26">
        <f t="shared" si="616"/>
        <v>4.5</v>
      </c>
      <c r="CN432" s="18" t="str">
        <f t="shared" si="599"/>
        <v>兰卡布尺</v>
      </c>
      <c r="CO432" s="26">
        <f t="shared" si="617"/>
        <v>0</v>
      </c>
      <c r="CP432" s="18" t="str">
        <f t="shared" si="600"/>
        <v>吴文艺/康宇峰</v>
      </c>
      <c r="CQ432" s="26">
        <f t="shared" si="618"/>
        <v>0</v>
      </c>
      <c r="CR432" s="18" t="str">
        <f t="shared" si="601"/>
        <v>赵香才</v>
      </c>
      <c r="CS432" s="26">
        <f t="shared" si="619"/>
        <v>0</v>
      </c>
      <c r="CT432" s="18" t="str">
        <f t="shared" si="602"/>
        <v>金贵</v>
      </c>
      <c r="CU432" s="26">
        <f t="shared" si="620"/>
        <v>0</v>
      </c>
    </row>
    <row r="433" spans="1:99" s="2" customFormat="1" ht="15.75">
      <c r="A433" s="42" t="s">
        <v>1134</v>
      </c>
      <c r="B433" s="40" t="s">
        <v>606</v>
      </c>
      <c r="C433" s="59" t="s">
        <v>44</v>
      </c>
      <c r="D433" s="9" t="s">
        <v>9</v>
      </c>
      <c r="E433" s="8" t="str">
        <f t="shared" si="550"/>
        <v/>
      </c>
      <c r="F433" s="9">
        <f t="shared" si="551"/>
        <v>0.2</v>
      </c>
      <c r="G433" s="10" t="str">
        <f t="shared" si="552"/>
        <v/>
      </c>
      <c r="H433" s="10">
        <f t="shared" si="553"/>
        <v>97</v>
      </c>
      <c r="I433" s="10">
        <f t="shared" si="554"/>
        <v>81</v>
      </c>
      <c r="J433" s="10">
        <f t="shared" si="555"/>
        <v>104</v>
      </c>
      <c r="K433" s="16">
        <f t="shared" si="556"/>
        <v>55.5</v>
      </c>
      <c r="L433" s="10">
        <f t="shared" si="557"/>
        <v>66</v>
      </c>
      <c r="M433" s="10">
        <f t="shared" si="558"/>
        <v>42</v>
      </c>
      <c r="N433" s="10">
        <f t="shared" si="559"/>
        <v>446</v>
      </c>
      <c r="O433" s="17" t="str">
        <f t="shared" si="560"/>
        <v/>
      </c>
      <c r="P433" s="18">
        <f>IF($D433="理科",IF(AND($N433&gt;=分数线!$C$2,$H433&gt;=分数线!$D$2),36,IF($H433&gt;=分数线!$D$2,18,0)),IF($D433="文科",IF(AND($N433&gt;=分数线!$C$3,$H433&gt;=分数线!$D$3),36,IF($H433&gt;=分数线!$D$3,18,0))))</f>
        <v>0</v>
      </c>
      <c r="Q433" s="18">
        <f>IF($D433="理科",IF(AND($N433&gt;=分数线!$C$2,I433&gt;=分数线!$E$2),36,IF(I433&gt;=分数线!$E$2,18,0)),IF($D433="文科",IF(AND($N433&gt;=分数线!$C$3,I433&gt;=分数线!$E$3),36,IF(I433&gt;=分数线!$E$3,18,0))))</f>
        <v>0</v>
      </c>
      <c r="R433" s="18">
        <f>IF($D433="理科",IF(AND($N433&gt;=分数线!$C$2,J433&gt;=分数线!$F$2),36,IF(J433&gt;=分数线!$F$2,18,0)),IF($D433="文科",IF(AND($N433&gt;=分数线!$C$3,J433&gt;=分数线!$F$3),36,IF(J433&gt;=分数线!$F$3,18,0))))</f>
        <v>18</v>
      </c>
      <c r="S433" s="18">
        <f>IF($D433="理科",IF(AND($N433&gt;=分数线!$C$2,K433&gt;=分数线!$G$2),36,IF(K433&gt;=分数线!$G$2,18,0)),IF($D433="文科",IF(AND($N433&gt;=分数线!$C$3,K433&gt;=分数线!$G$3),36,IF(K433&gt;=分数线!$G$3,18,0))))</f>
        <v>0</v>
      </c>
      <c r="T433" s="18">
        <f>IF($D433="理科",IF(AND($N433&gt;=分数线!$C$2,L433&gt;=分数线!$H$2),36,IF(L433&gt;=分数线!$H$2,18,0)),IF($D433="文科",IF(AND($N433&gt;=分数线!$C$3,L433&gt;=分数线!$H$3),36,IF(L433&gt;=分数线!$H$3,18,0))))</f>
        <v>18</v>
      </c>
      <c r="U433" s="18">
        <f>IF($D433="理科",IF(AND($N433&gt;=分数线!$C$2,M433&gt;=分数线!$I$2),36,IF(M433&gt;=分数线!$I$2,18,0)),IF($D433="文科",IF(AND($N433&gt;=分数线!$C$3,M433&gt;=分数线!$I$3),36,IF(M433&gt;=分数线!$I$3,18,0))))</f>
        <v>0</v>
      </c>
      <c r="V433" s="18">
        <f t="shared" si="561"/>
        <v>1</v>
      </c>
      <c r="W433" s="18" t="str">
        <f t="shared" si="562"/>
        <v>叶屏</v>
      </c>
      <c r="X433" s="26">
        <f t="shared" si="603"/>
        <v>0</v>
      </c>
      <c r="Y433" s="18" t="str">
        <f t="shared" si="563"/>
        <v>余玉红</v>
      </c>
      <c r="Z433" s="26">
        <f t="shared" si="604"/>
        <v>0</v>
      </c>
      <c r="AA433" s="18" t="str">
        <f t="shared" si="564"/>
        <v>胡昌燕</v>
      </c>
      <c r="AB433" s="26">
        <f t="shared" si="621"/>
        <v>1.8</v>
      </c>
      <c r="AC433" s="18" t="str">
        <f t="shared" si="565"/>
        <v>杨吉华</v>
      </c>
      <c r="AD433" s="26">
        <f t="shared" si="622"/>
        <v>0</v>
      </c>
      <c r="AE433" s="18" t="str">
        <f t="shared" si="566"/>
        <v>胡慧芳</v>
      </c>
      <c r="AF433" s="26">
        <f t="shared" si="623"/>
        <v>1.8</v>
      </c>
      <c r="AG433" s="18" t="str">
        <f t="shared" si="567"/>
        <v>金贵</v>
      </c>
      <c r="AH433" s="26">
        <f t="shared" si="624"/>
        <v>0</v>
      </c>
      <c r="AI433" s="18" t="str">
        <f t="shared" si="568"/>
        <v>1</v>
      </c>
      <c r="AJ433" s="18" t="str">
        <f t="shared" si="569"/>
        <v>叶屏</v>
      </c>
      <c r="AK433" s="26">
        <f t="shared" si="605"/>
        <v>0</v>
      </c>
      <c r="AL433" s="18" t="str">
        <f t="shared" si="570"/>
        <v>余玉红</v>
      </c>
      <c r="AM433" s="26">
        <f t="shared" si="606"/>
        <v>0</v>
      </c>
      <c r="AN433" s="18" t="str">
        <f t="shared" si="571"/>
        <v>胡昌燕</v>
      </c>
      <c r="AO433" s="26">
        <f t="shared" si="625"/>
        <v>1.8</v>
      </c>
      <c r="AP433" s="18" t="str">
        <f t="shared" si="572"/>
        <v>杨吉华</v>
      </c>
      <c r="AQ433" s="26">
        <f t="shared" si="626"/>
        <v>0</v>
      </c>
      <c r="AR433" s="18" t="str">
        <f t="shared" si="573"/>
        <v>胡慧芳</v>
      </c>
      <c r="AS433" s="26">
        <f t="shared" si="627"/>
        <v>1.8</v>
      </c>
      <c r="AT433" s="18" t="str">
        <f t="shared" si="574"/>
        <v>金贵</v>
      </c>
      <c r="AU433" s="26">
        <f t="shared" si="628"/>
        <v>0</v>
      </c>
      <c r="AV433" s="18" t="str">
        <f t="shared" si="575"/>
        <v>1</v>
      </c>
      <c r="AW433" s="18" t="str">
        <f t="shared" si="576"/>
        <v>叶屏</v>
      </c>
      <c r="AX433" s="26">
        <f t="shared" si="607"/>
        <v>0</v>
      </c>
      <c r="AY433" s="18" t="str">
        <f t="shared" si="577"/>
        <v>余玉红</v>
      </c>
      <c r="AZ433" s="26">
        <f t="shared" si="548"/>
        <v>0</v>
      </c>
      <c r="BA433" s="18" t="str">
        <f t="shared" si="578"/>
        <v>胡昌燕</v>
      </c>
      <c r="BB433" s="26">
        <f t="shared" si="629"/>
        <v>2.7</v>
      </c>
      <c r="BC433" s="18" t="str">
        <f t="shared" si="579"/>
        <v>卢银楷</v>
      </c>
      <c r="BD433" s="26">
        <f t="shared" si="630"/>
        <v>0</v>
      </c>
      <c r="BE433" s="18" t="str">
        <f t="shared" si="580"/>
        <v>胡慧芳</v>
      </c>
      <c r="BF433" s="26">
        <f t="shared" si="631"/>
        <v>2.7</v>
      </c>
      <c r="BG433" s="18" t="str">
        <f t="shared" si="581"/>
        <v>金贵</v>
      </c>
      <c r="BH433" s="26">
        <f t="shared" si="632"/>
        <v>0</v>
      </c>
      <c r="BI433" s="18">
        <f t="shared" si="582"/>
        <v>1</v>
      </c>
      <c r="BJ433" s="18" t="str">
        <f t="shared" si="583"/>
        <v>叶屏</v>
      </c>
      <c r="BK433" s="26">
        <f t="shared" si="608"/>
        <v>0</v>
      </c>
      <c r="BL433" s="18" t="str">
        <f t="shared" si="584"/>
        <v>余玉红</v>
      </c>
      <c r="BM433" s="26">
        <f t="shared" si="549"/>
        <v>0</v>
      </c>
      <c r="BN433" s="18" t="str">
        <f t="shared" si="585"/>
        <v>胡昌燕</v>
      </c>
      <c r="BO433" s="26">
        <f t="shared" si="633"/>
        <v>2.7</v>
      </c>
      <c r="BP433" s="18" t="str">
        <f t="shared" si="586"/>
        <v>卢银楷</v>
      </c>
      <c r="BQ433" s="26">
        <f t="shared" si="634"/>
        <v>0</v>
      </c>
      <c r="BR433" s="18" t="str">
        <f t="shared" si="587"/>
        <v>胡慧芳</v>
      </c>
      <c r="BS433" s="26">
        <f t="shared" si="635"/>
        <v>2.7</v>
      </c>
      <c r="BT433" s="18" t="str">
        <f t="shared" si="588"/>
        <v>金贵</v>
      </c>
      <c r="BU433" s="26">
        <f t="shared" si="636"/>
        <v>0</v>
      </c>
      <c r="BV433" s="18">
        <f t="shared" si="589"/>
        <v>1</v>
      </c>
      <c r="BW433" s="18" t="str">
        <f t="shared" si="590"/>
        <v>叶屏</v>
      </c>
      <c r="BX433" s="26">
        <f t="shared" si="609"/>
        <v>0</v>
      </c>
      <c r="BY433" s="18" t="str">
        <f t="shared" si="591"/>
        <v>余玉红</v>
      </c>
      <c r="BZ433" s="26">
        <f t="shared" si="610"/>
        <v>0</v>
      </c>
      <c r="CA433" s="18" t="str">
        <f t="shared" si="592"/>
        <v>胡昌燕</v>
      </c>
      <c r="CB433" s="26">
        <f t="shared" si="611"/>
        <v>4.5</v>
      </c>
      <c r="CC433" s="18" t="str">
        <f t="shared" si="593"/>
        <v>卢银楷</v>
      </c>
      <c r="CD433" s="26">
        <f t="shared" si="612"/>
        <v>0</v>
      </c>
      <c r="CE433" s="18" t="str">
        <f t="shared" si="594"/>
        <v>胡慧芳</v>
      </c>
      <c r="CF433" s="26">
        <f t="shared" si="613"/>
        <v>4.5</v>
      </c>
      <c r="CG433" s="18" t="str">
        <f t="shared" si="595"/>
        <v>金贵</v>
      </c>
      <c r="CH433" s="26">
        <f t="shared" si="614"/>
        <v>0</v>
      </c>
      <c r="CI433" s="18">
        <f t="shared" si="596"/>
        <v>1</v>
      </c>
      <c r="CJ433" s="18" t="str">
        <f t="shared" si="597"/>
        <v>叶屏</v>
      </c>
      <c r="CK433" s="26">
        <f t="shared" si="615"/>
        <v>0</v>
      </c>
      <c r="CL433" s="18" t="str">
        <f t="shared" si="598"/>
        <v>余玉红</v>
      </c>
      <c r="CM433" s="26">
        <f t="shared" si="616"/>
        <v>0</v>
      </c>
      <c r="CN433" s="18" t="str">
        <f t="shared" si="599"/>
        <v>胡昌燕</v>
      </c>
      <c r="CO433" s="26">
        <f t="shared" si="617"/>
        <v>4.5</v>
      </c>
      <c r="CP433" s="18" t="str">
        <f t="shared" si="600"/>
        <v>卢银楷</v>
      </c>
      <c r="CQ433" s="26">
        <f t="shared" si="618"/>
        <v>0</v>
      </c>
      <c r="CR433" s="18" t="str">
        <f t="shared" si="601"/>
        <v>胡慧芳</v>
      </c>
      <c r="CS433" s="26">
        <f t="shared" si="619"/>
        <v>4.5</v>
      </c>
      <c r="CT433" s="18" t="str">
        <f t="shared" si="602"/>
        <v>金贵</v>
      </c>
      <c r="CU433" s="26">
        <f t="shared" si="620"/>
        <v>0</v>
      </c>
    </row>
    <row r="434" spans="1:99" s="2" customFormat="1" ht="15.75">
      <c r="A434" s="42" t="s">
        <v>1135</v>
      </c>
      <c r="B434" s="40" t="s">
        <v>607</v>
      </c>
      <c r="C434" s="59" t="s">
        <v>44</v>
      </c>
      <c r="D434" s="9" t="s">
        <v>9</v>
      </c>
      <c r="E434" s="8" t="str">
        <f t="shared" si="550"/>
        <v/>
      </c>
      <c r="F434" s="9">
        <f t="shared" si="551"/>
        <v>0.6</v>
      </c>
      <c r="G434" s="10" t="str">
        <f t="shared" si="552"/>
        <v/>
      </c>
      <c r="H434" s="10">
        <f t="shared" si="553"/>
        <v>103</v>
      </c>
      <c r="I434" s="10">
        <f t="shared" si="554"/>
        <v>73</v>
      </c>
      <c r="J434" s="10">
        <f t="shared" si="555"/>
        <v>92</v>
      </c>
      <c r="K434" s="16">
        <f t="shared" si="556"/>
        <v>54</v>
      </c>
      <c r="L434" s="10">
        <f t="shared" si="557"/>
        <v>60.5</v>
      </c>
      <c r="M434" s="10">
        <f t="shared" si="558"/>
        <v>61</v>
      </c>
      <c r="N434" s="10">
        <f t="shared" si="559"/>
        <v>444</v>
      </c>
      <c r="O434" s="17" t="str">
        <f t="shared" si="560"/>
        <v/>
      </c>
      <c r="P434" s="18">
        <f>IF($D434="理科",IF(AND($N434&gt;=分数线!$C$2,$H434&gt;=分数线!$D$2),36,IF($H434&gt;=分数线!$D$2,18,0)),IF($D434="文科",IF(AND($N434&gt;=分数线!$C$3,$H434&gt;=分数线!$D$3),36,IF($H434&gt;=分数线!$D$3,18,0))))</f>
        <v>0</v>
      </c>
      <c r="Q434" s="18">
        <f>IF($D434="理科",IF(AND($N434&gt;=分数线!$C$2,I434&gt;=分数线!$E$2),36,IF(I434&gt;=分数线!$E$2,18,0)),IF($D434="文科",IF(AND($N434&gt;=分数线!$C$3,I434&gt;=分数线!$E$3),36,IF(I434&gt;=分数线!$E$3,18,0))))</f>
        <v>0</v>
      </c>
      <c r="R434" s="18">
        <f>IF($D434="理科",IF(AND($N434&gt;=分数线!$C$2,J434&gt;=分数线!$F$2),36,IF(J434&gt;=分数线!$F$2,18,0)),IF($D434="文科",IF(AND($N434&gt;=分数线!$C$3,J434&gt;=分数线!$F$3),36,IF(J434&gt;=分数线!$F$3,18,0))))</f>
        <v>0</v>
      </c>
      <c r="S434" s="18">
        <f>IF($D434="理科",IF(AND($N434&gt;=分数线!$C$2,K434&gt;=分数线!$G$2),36,IF(K434&gt;=分数线!$G$2,18,0)),IF($D434="文科",IF(AND($N434&gt;=分数线!$C$3,K434&gt;=分数线!$G$3),36,IF(K434&gt;=分数线!$G$3,18,0))))</f>
        <v>0</v>
      </c>
      <c r="T434" s="18">
        <f>IF($D434="理科",IF(AND($N434&gt;=分数线!$C$2,L434&gt;=分数线!$H$2),36,IF(L434&gt;=分数线!$H$2,18,0)),IF($D434="文科",IF(AND($N434&gt;=分数线!$C$3,L434&gt;=分数线!$H$3),36,IF(L434&gt;=分数线!$H$3,18,0))))</f>
        <v>0</v>
      </c>
      <c r="U434" s="18">
        <f>IF($D434="理科",IF(AND($N434&gt;=分数线!$C$2,M434&gt;=分数线!$I$2),36,IF(M434&gt;=分数线!$I$2,18,0)),IF($D434="文科",IF(AND($N434&gt;=分数线!$C$3,M434&gt;=分数线!$I$3),36,IF(M434&gt;=分数线!$I$3,18,0))))</f>
        <v>18</v>
      </c>
      <c r="V434" s="18">
        <f t="shared" si="561"/>
        <v>1</v>
      </c>
      <c r="W434" s="18" t="str">
        <f t="shared" si="562"/>
        <v>叶屏</v>
      </c>
      <c r="X434" s="26">
        <f t="shared" si="603"/>
        <v>0</v>
      </c>
      <c r="Y434" s="18" t="str">
        <f t="shared" si="563"/>
        <v>余玉红</v>
      </c>
      <c r="Z434" s="26">
        <f t="shared" si="604"/>
        <v>0</v>
      </c>
      <c r="AA434" s="18" t="str">
        <f t="shared" si="564"/>
        <v>胡昌燕</v>
      </c>
      <c r="AB434" s="26">
        <f t="shared" si="621"/>
        <v>0</v>
      </c>
      <c r="AC434" s="18" t="str">
        <f t="shared" si="565"/>
        <v>杨吉华</v>
      </c>
      <c r="AD434" s="26">
        <f t="shared" si="622"/>
        <v>0</v>
      </c>
      <c r="AE434" s="18" t="str">
        <f t="shared" si="566"/>
        <v>胡慧芳</v>
      </c>
      <c r="AF434" s="26">
        <f t="shared" si="623"/>
        <v>0</v>
      </c>
      <c r="AG434" s="18" t="str">
        <f t="shared" si="567"/>
        <v>金贵</v>
      </c>
      <c r="AH434" s="26">
        <f t="shared" si="624"/>
        <v>1.8</v>
      </c>
      <c r="AI434" s="18" t="str">
        <f t="shared" si="568"/>
        <v>1</v>
      </c>
      <c r="AJ434" s="18" t="str">
        <f t="shared" si="569"/>
        <v>叶屏</v>
      </c>
      <c r="AK434" s="26">
        <f t="shared" si="605"/>
        <v>0</v>
      </c>
      <c r="AL434" s="18" t="str">
        <f t="shared" si="570"/>
        <v>余玉红</v>
      </c>
      <c r="AM434" s="26">
        <f t="shared" si="606"/>
        <v>0</v>
      </c>
      <c r="AN434" s="18" t="str">
        <f t="shared" si="571"/>
        <v>胡昌燕</v>
      </c>
      <c r="AO434" s="26">
        <f t="shared" si="625"/>
        <v>0</v>
      </c>
      <c r="AP434" s="18" t="str">
        <f t="shared" si="572"/>
        <v>杨吉华</v>
      </c>
      <c r="AQ434" s="26">
        <f t="shared" si="626"/>
        <v>0</v>
      </c>
      <c r="AR434" s="18" t="str">
        <f t="shared" si="573"/>
        <v>胡慧芳</v>
      </c>
      <c r="AS434" s="26">
        <f t="shared" si="627"/>
        <v>0</v>
      </c>
      <c r="AT434" s="18" t="str">
        <f t="shared" si="574"/>
        <v>金贵</v>
      </c>
      <c r="AU434" s="26">
        <f t="shared" si="628"/>
        <v>1.8</v>
      </c>
      <c r="AV434" s="18" t="str">
        <f t="shared" si="575"/>
        <v>1</v>
      </c>
      <c r="AW434" s="18" t="str">
        <f t="shared" si="576"/>
        <v>叶屏</v>
      </c>
      <c r="AX434" s="26">
        <f t="shared" si="607"/>
        <v>0</v>
      </c>
      <c r="AY434" s="18" t="str">
        <f t="shared" si="577"/>
        <v>余玉红</v>
      </c>
      <c r="AZ434" s="26">
        <f t="shared" si="548"/>
        <v>0</v>
      </c>
      <c r="BA434" s="18" t="str">
        <f t="shared" si="578"/>
        <v>胡昌燕</v>
      </c>
      <c r="BB434" s="26">
        <f t="shared" si="629"/>
        <v>0</v>
      </c>
      <c r="BC434" s="18" t="str">
        <f t="shared" si="579"/>
        <v>卢银楷</v>
      </c>
      <c r="BD434" s="26">
        <f t="shared" si="630"/>
        <v>0</v>
      </c>
      <c r="BE434" s="18" t="str">
        <f t="shared" si="580"/>
        <v>胡慧芳</v>
      </c>
      <c r="BF434" s="26">
        <f t="shared" si="631"/>
        <v>0</v>
      </c>
      <c r="BG434" s="18" t="str">
        <f t="shared" si="581"/>
        <v>金贵</v>
      </c>
      <c r="BH434" s="26">
        <f t="shared" si="632"/>
        <v>2.7</v>
      </c>
      <c r="BI434" s="18">
        <f t="shared" si="582"/>
        <v>1</v>
      </c>
      <c r="BJ434" s="18" t="str">
        <f t="shared" si="583"/>
        <v>叶屏</v>
      </c>
      <c r="BK434" s="26">
        <f t="shared" si="608"/>
        <v>0</v>
      </c>
      <c r="BL434" s="18" t="str">
        <f t="shared" si="584"/>
        <v>余玉红</v>
      </c>
      <c r="BM434" s="26">
        <f t="shared" si="549"/>
        <v>0</v>
      </c>
      <c r="BN434" s="18" t="str">
        <f t="shared" si="585"/>
        <v>胡昌燕</v>
      </c>
      <c r="BO434" s="26">
        <f t="shared" si="633"/>
        <v>0</v>
      </c>
      <c r="BP434" s="18" t="str">
        <f t="shared" si="586"/>
        <v>卢银楷</v>
      </c>
      <c r="BQ434" s="26">
        <f t="shared" si="634"/>
        <v>0</v>
      </c>
      <c r="BR434" s="18" t="str">
        <f t="shared" si="587"/>
        <v>胡慧芳</v>
      </c>
      <c r="BS434" s="26">
        <f t="shared" si="635"/>
        <v>0</v>
      </c>
      <c r="BT434" s="18" t="str">
        <f t="shared" si="588"/>
        <v>金贵</v>
      </c>
      <c r="BU434" s="26">
        <f t="shared" si="636"/>
        <v>2.7</v>
      </c>
      <c r="BV434" s="18">
        <f t="shared" si="589"/>
        <v>1</v>
      </c>
      <c r="BW434" s="18" t="str">
        <f t="shared" si="590"/>
        <v>叶屏</v>
      </c>
      <c r="BX434" s="26">
        <f t="shared" si="609"/>
        <v>0</v>
      </c>
      <c r="BY434" s="18" t="str">
        <f t="shared" si="591"/>
        <v>余玉红</v>
      </c>
      <c r="BZ434" s="26">
        <f t="shared" si="610"/>
        <v>0</v>
      </c>
      <c r="CA434" s="18" t="str">
        <f t="shared" si="592"/>
        <v>胡昌燕</v>
      </c>
      <c r="CB434" s="26">
        <f t="shared" si="611"/>
        <v>0</v>
      </c>
      <c r="CC434" s="18" t="str">
        <f t="shared" si="593"/>
        <v>卢银楷</v>
      </c>
      <c r="CD434" s="26">
        <f t="shared" si="612"/>
        <v>0</v>
      </c>
      <c r="CE434" s="18" t="str">
        <f t="shared" si="594"/>
        <v>胡慧芳</v>
      </c>
      <c r="CF434" s="26">
        <f t="shared" si="613"/>
        <v>0</v>
      </c>
      <c r="CG434" s="18" t="str">
        <f t="shared" si="595"/>
        <v>金贵</v>
      </c>
      <c r="CH434" s="26">
        <f t="shared" si="614"/>
        <v>4.5</v>
      </c>
      <c r="CI434" s="18">
        <f t="shared" si="596"/>
        <v>1</v>
      </c>
      <c r="CJ434" s="18" t="str">
        <f t="shared" si="597"/>
        <v>叶屏</v>
      </c>
      <c r="CK434" s="26">
        <f t="shared" si="615"/>
        <v>0</v>
      </c>
      <c r="CL434" s="18" t="str">
        <f t="shared" si="598"/>
        <v>余玉红</v>
      </c>
      <c r="CM434" s="26">
        <f t="shared" si="616"/>
        <v>0</v>
      </c>
      <c r="CN434" s="18" t="str">
        <f t="shared" si="599"/>
        <v>胡昌燕</v>
      </c>
      <c r="CO434" s="26">
        <f t="shared" si="617"/>
        <v>0</v>
      </c>
      <c r="CP434" s="18" t="str">
        <f t="shared" si="600"/>
        <v>卢银楷</v>
      </c>
      <c r="CQ434" s="26">
        <f t="shared" si="618"/>
        <v>0</v>
      </c>
      <c r="CR434" s="18" t="str">
        <f t="shared" si="601"/>
        <v>胡慧芳</v>
      </c>
      <c r="CS434" s="26">
        <f t="shared" si="619"/>
        <v>0</v>
      </c>
      <c r="CT434" s="18" t="str">
        <f t="shared" si="602"/>
        <v>金贵</v>
      </c>
      <c r="CU434" s="26">
        <f t="shared" si="620"/>
        <v>4.5</v>
      </c>
    </row>
    <row r="435" spans="1:99" s="2" customFormat="1" ht="15.75">
      <c r="A435" s="42" t="s">
        <v>1136</v>
      </c>
      <c r="B435" s="40" t="s">
        <v>608</v>
      </c>
      <c r="C435" s="59" t="s">
        <v>44</v>
      </c>
      <c r="D435" s="9" t="s">
        <v>9</v>
      </c>
      <c r="E435" s="8" t="str">
        <f t="shared" si="550"/>
        <v/>
      </c>
      <c r="F435" s="9">
        <f t="shared" si="551"/>
        <v>0.2</v>
      </c>
      <c r="G435" s="10" t="str">
        <f t="shared" si="552"/>
        <v/>
      </c>
      <c r="H435" s="10">
        <f t="shared" si="553"/>
        <v>107</v>
      </c>
      <c r="I435" s="10">
        <f t="shared" si="554"/>
        <v>62</v>
      </c>
      <c r="J435" s="10">
        <f t="shared" si="555"/>
        <v>90</v>
      </c>
      <c r="K435" s="16">
        <f t="shared" si="556"/>
        <v>60</v>
      </c>
      <c r="L435" s="10">
        <f t="shared" si="557"/>
        <v>68</v>
      </c>
      <c r="M435" s="10">
        <f t="shared" si="558"/>
        <v>57</v>
      </c>
      <c r="N435" s="10">
        <f t="shared" si="559"/>
        <v>444</v>
      </c>
      <c r="O435" s="17" t="str">
        <f t="shared" si="560"/>
        <v/>
      </c>
      <c r="P435" s="18">
        <f>IF($D435="理科",IF(AND($N435&gt;=分数线!$C$2,$H435&gt;=分数线!$D$2),36,IF($H435&gt;=分数线!$D$2,18,0)),IF($D435="文科",IF(AND($N435&gt;=分数线!$C$3,$H435&gt;=分数线!$D$3),36,IF($H435&gt;=分数线!$D$3,18,0))))</f>
        <v>18</v>
      </c>
      <c r="Q435" s="18">
        <f>IF($D435="理科",IF(AND($N435&gt;=分数线!$C$2,I435&gt;=分数线!$E$2),36,IF(I435&gt;=分数线!$E$2,18,0)),IF($D435="文科",IF(AND($N435&gt;=分数线!$C$3,I435&gt;=分数线!$E$3),36,IF(I435&gt;=分数线!$E$3,18,0))))</f>
        <v>0</v>
      </c>
      <c r="R435" s="18">
        <f>IF($D435="理科",IF(AND($N435&gt;=分数线!$C$2,J435&gt;=分数线!$F$2),36,IF(J435&gt;=分数线!$F$2,18,0)),IF($D435="文科",IF(AND($N435&gt;=分数线!$C$3,J435&gt;=分数线!$F$3),36,IF(J435&gt;=分数线!$F$3,18,0))))</f>
        <v>0</v>
      </c>
      <c r="S435" s="18">
        <f>IF($D435="理科",IF(AND($N435&gt;=分数线!$C$2,K435&gt;=分数线!$G$2),36,IF(K435&gt;=分数线!$G$2,18,0)),IF($D435="文科",IF(AND($N435&gt;=分数线!$C$3,K435&gt;=分数线!$G$3),36,IF(K435&gt;=分数线!$G$3,18,0))))</f>
        <v>0</v>
      </c>
      <c r="T435" s="18">
        <f>IF($D435="理科",IF(AND($N435&gt;=分数线!$C$2,L435&gt;=分数线!$H$2),36,IF(L435&gt;=分数线!$H$2,18,0)),IF($D435="文科",IF(AND($N435&gt;=分数线!$C$3,L435&gt;=分数线!$H$3),36,IF(L435&gt;=分数线!$H$3,18,0))))</f>
        <v>18</v>
      </c>
      <c r="U435" s="18">
        <f>IF($D435="理科",IF(AND($N435&gt;=分数线!$C$2,M435&gt;=分数线!$I$2),36,IF(M435&gt;=分数线!$I$2,18,0)),IF($D435="文科",IF(AND($N435&gt;=分数线!$C$3,M435&gt;=分数线!$I$3),36,IF(M435&gt;=分数线!$I$3,18,0))))</f>
        <v>18</v>
      </c>
      <c r="V435" s="18">
        <f t="shared" si="561"/>
        <v>2</v>
      </c>
      <c r="W435" s="18" t="str">
        <f t="shared" si="562"/>
        <v>阙丽萍</v>
      </c>
      <c r="X435" s="26">
        <f t="shared" si="603"/>
        <v>1.8</v>
      </c>
      <c r="Y435" s="18" t="str">
        <f t="shared" si="563"/>
        <v>李乔军</v>
      </c>
      <c r="Z435" s="26">
        <f t="shared" si="604"/>
        <v>0</v>
      </c>
      <c r="AA435" s="18" t="str">
        <f t="shared" si="564"/>
        <v>赵顺诚</v>
      </c>
      <c r="AB435" s="26">
        <f t="shared" si="621"/>
        <v>0</v>
      </c>
      <c r="AC435" s="18" t="str">
        <f t="shared" si="565"/>
        <v>卢银楷</v>
      </c>
      <c r="AD435" s="26">
        <f t="shared" si="622"/>
        <v>0</v>
      </c>
      <c r="AE435" s="18" t="str">
        <f t="shared" si="566"/>
        <v>赵香才</v>
      </c>
      <c r="AF435" s="26">
        <f t="shared" si="623"/>
        <v>1.8</v>
      </c>
      <c r="AG435" s="18" t="str">
        <f t="shared" si="567"/>
        <v>骆泽群</v>
      </c>
      <c r="AH435" s="26">
        <f t="shared" si="624"/>
        <v>1.8</v>
      </c>
      <c r="AI435" s="18" t="str">
        <f t="shared" si="568"/>
        <v>2</v>
      </c>
      <c r="AJ435" s="18" t="str">
        <f t="shared" si="569"/>
        <v>阙丽萍</v>
      </c>
      <c r="AK435" s="26">
        <f t="shared" si="605"/>
        <v>1.8</v>
      </c>
      <c r="AL435" s="18" t="str">
        <f t="shared" si="570"/>
        <v>李乔军</v>
      </c>
      <c r="AM435" s="26">
        <f t="shared" si="606"/>
        <v>0</v>
      </c>
      <c r="AN435" s="18" t="str">
        <f t="shared" si="571"/>
        <v>赵顺诚</v>
      </c>
      <c r="AO435" s="26">
        <f t="shared" si="625"/>
        <v>0</v>
      </c>
      <c r="AP435" s="18" t="str">
        <f t="shared" si="572"/>
        <v>卢银楷</v>
      </c>
      <c r="AQ435" s="26">
        <f t="shared" si="626"/>
        <v>0</v>
      </c>
      <c r="AR435" s="18" t="str">
        <f t="shared" si="573"/>
        <v>赵香才</v>
      </c>
      <c r="AS435" s="26">
        <f t="shared" si="627"/>
        <v>1.8</v>
      </c>
      <c r="AT435" s="18" t="str">
        <f t="shared" si="574"/>
        <v>杜基次尔</v>
      </c>
      <c r="AU435" s="26">
        <f t="shared" si="628"/>
        <v>1.8</v>
      </c>
      <c r="AV435" s="18" t="str">
        <f t="shared" si="575"/>
        <v>2</v>
      </c>
      <c r="AW435" s="18" t="str">
        <f t="shared" si="576"/>
        <v>阙丽萍</v>
      </c>
      <c r="AX435" s="26">
        <f t="shared" si="607"/>
        <v>2.6999999999999997</v>
      </c>
      <c r="AY435" s="18" t="str">
        <f t="shared" si="577"/>
        <v>李希</v>
      </c>
      <c r="AZ435" s="26">
        <f t="shared" si="548"/>
        <v>0</v>
      </c>
      <c r="BA435" s="18" t="str">
        <f t="shared" si="578"/>
        <v>赵顺诚</v>
      </c>
      <c r="BB435" s="26">
        <f t="shared" si="629"/>
        <v>0</v>
      </c>
      <c r="BC435" s="18" t="str">
        <f t="shared" si="579"/>
        <v>马巫各</v>
      </c>
      <c r="BD435" s="26">
        <f t="shared" si="630"/>
        <v>0</v>
      </c>
      <c r="BE435" s="18" t="str">
        <f t="shared" si="580"/>
        <v>赵香才</v>
      </c>
      <c r="BF435" s="26">
        <f t="shared" si="631"/>
        <v>2.7</v>
      </c>
      <c r="BG435" s="18" t="str">
        <f t="shared" si="581"/>
        <v>杜基次尔</v>
      </c>
      <c r="BH435" s="26">
        <f t="shared" si="632"/>
        <v>2.7</v>
      </c>
      <c r="BI435" s="18">
        <f t="shared" si="582"/>
        <v>2</v>
      </c>
      <c r="BJ435" s="18" t="str">
        <f t="shared" si="583"/>
        <v>阙丽萍</v>
      </c>
      <c r="BK435" s="26">
        <f t="shared" si="608"/>
        <v>2.6999999999999997</v>
      </c>
      <c r="BL435" s="18" t="str">
        <f t="shared" si="584"/>
        <v>李希</v>
      </c>
      <c r="BM435" s="26">
        <f t="shared" si="549"/>
        <v>0</v>
      </c>
      <c r="BN435" s="18" t="str">
        <f t="shared" si="585"/>
        <v>赵顺诚</v>
      </c>
      <c r="BO435" s="26">
        <f t="shared" si="633"/>
        <v>0</v>
      </c>
      <c r="BP435" s="18" t="str">
        <f t="shared" si="586"/>
        <v>马巫各</v>
      </c>
      <c r="BQ435" s="26">
        <f t="shared" si="634"/>
        <v>0</v>
      </c>
      <c r="BR435" s="18" t="str">
        <f t="shared" si="587"/>
        <v>赵香才</v>
      </c>
      <c r="BS435" s="26">
        <f t="shared" si="635"/>
        <v>2.7</v>
      </c>
      <c r="BT435" s="18" t="str">
        <f t="shared" si="588"/>
        <v>杜基次尔</v>
      </c>
      <c r="BU435" s="26">
        <f t="shared" si="636"/>
        <v>2.7</v>
      </c>
      <c r="BV435" s="18">
        <f t="shared" si="589"/>
        <v>2</v>
      </c>
      <c r="BW435" s="18" t="str">
        <f t="shared" si="590"/>
        <v>阙丽萍</v>
      </c>
      <c r="BX435" s="26">
        <f t="shared" si="609"/>
        <v>4.5</v>
      </c>
      <c r="BY435" s="18" t="str">
        <f t="shared" si="591"/>
        <v>李希</v>
      </c>
      <c r="BZ435" s="26">
        <f t="shared" si="610"/>
        <v>0</v>
      </c>
      <c r="CA435" s="18" t="str">
        <f t="shared" si="592"/>
        <v>赵顺诚</v>
      </c>
      <c r="CB435" s="26">
        <f t="shared" si="611"/>
        <v>0</v>
      </c>
      <c r="CC435" s="18" t="str">
        <f t="shared" si="593"/>
        <v>吴文艺</v>
      </c>
      <c r="CD435" s="26">
        <f t="shared" si="612"/>
        <v>0</v>
      </c>
      <c r="CE435" s="18" t="str">
        <f t="shared" si="594"/>
        <v>赵香才</v>
      </c>
      <c r="CF435" s="26">
        <f t="shared" si="613"/>
        <v>4.5</v>
      </c>
      <c r="CG435" s="18" t="str">
        <f t="shared" si="595"/>
        <v>杜基次尔</v>
      </c>
      <c r="CH435" s="26">
        <f t="shared" si="614"/>
        <v>4.5</v>
      </c>
      <c r="CI435" s="18">
        <f t="shared" si="596"/>
        <v>2</v>
      </c>
      <c r="CJ435" s="18" t="str">
        <f t="shared" si="597"/>
        <v>阙丽萍</v>
      </c>
      <c r="CK435" s="26">
        <f t="shared" si="615"/>
        <v>4.5</v>
      </c>
      <c r="CL435" s="18" t="str">
        <f t="shared" si="598"/>
        <v>李希</v>
      </c>
      <c r="CM435" s="26">
        <f t="shared" si="616"/>
        <v>0</v>
      </c>
      <c r="CN435" s="18" t="str">
        <f t="shared" si="599"/>
        <v>赵顺诚</v>
      </c>
      <c r="CO435" s="26">
        <f t="shared" si="617"/>
        <v>0</v>
      </c>
      <c r="CP435" s="18" t="str">
        <f t="shared" si="600"/>
        <v>吴文艺/康宇峰</v>
      </c>
      <c r="CQ435" s="26">
        <f t="shared" si="618"/>
        <v>0</v>
      </c>
      <c r="CR435" s="18" t="str">
        <f t="shared" si="601"/>
        <v>赵香才</v>
      </c>
      <c r="CS435" s="26">
        <f t="shared" si="619"/>
        <v>4.5</v>
      </c>
      <c r="CT435" s="18" t="str">
        <f t="shared" si="602"/>
        <v>杜基次尔</v>
      </c>
      <c r="CU435" s="26">
        <f t="shared" si="620"/>
        <v>4.5</v>
      </c>
    </row>
    <row r="436" spans="1:99" s="2" customFormat="1" ht="15.75">
      <c r="A436" s="42" t="s">
        <v>1137</v>
      </c>
      <c r="B436" s="40" t="s">
        <v>609</v>
      </c>
      <c r="C436" s="59" t="s">
        <v>44</v>
      </c>
      <c r="D436" s="9" t="s">
        <v>9</v>
      </c>
      <c r="E436" s="8" t="str">
        <f t="shared" si="550"/>
        <v/>
      </c>
      <c r="F436" s="9" t="str">
        <f t="shared" si="551"/>
        <v/>
      </c>
      <c r="G436" s="10" t="str">
        <f t="shared" si="552"/>
        <v/>
      </c>
      <c r="H436" s="10">
        <f t="shared" si="553"/>
        <v>104</v>
      </c>
      <c r="I436" s="10">
        <f t="shared" si="554"/>
        <v>74</v>
      </c>
      <c r="J436" s="10">
        <f t="shared" si="555"/>
        <v>62</v>
      </c>
      <c r="K436" s="16">
        <f t="shared" si="556"/>
        <v>67</v>
      </c>
      <c r="L436" s="10">
        <f t="shared" si="557"/>
        <v>75</v>
      </c>
      <c r="M436" s="10">
        <f t="shared" si="558"/>
        <v>60</v>
      </c>
      <c r="N436" s="10">
        <f t="shared" si="559"/>
        <v>442</v>
      </c>
      <c r="O436" s="17" t="str">
        <f t="shared" si="560"/>
        <v/>
      </c>
      <c r="P436" s="18">
        <f>IF($D436="理科",IF(AND($N436&gt;=分数线!$C$2,$H436&gt;=分数线!$D$2),36,IF($H436&gt;=分数线!$D$2,18,0)),IF($D436="文科",IF(AND($N436&gt;=分数线!$C$3,$H436&gt;=分数线!$D$3),36,IF($H436&gt;=分数线!$D$3,18,0))))</f>
        <v>0</v>
      </c>
      <c r="Q436" s="18">
        <f>IF($D436="理科",IF(AND($N436&gt;=分数线!$C$2,I436&gt;=分数线!$E$2),36,IF(I436&gt;=分数线!$E$2,18,0)),IF($D436="文科",IF(AND($N436&gt;=分数线!$C$3,I436&gt;=分数线!$E$3),36,IF(I436&gt;=分数线!$E$3,18,0))))</f>
        <v>0</v>
      </c>
      <c r="R436" s="18">
        <f>IF($D436="理科",IF(AND($N436&gt;=分数线!$C$2,J436&gt;=分数线!$F$2),36,IF(J436&gt;=分数线!$F$2,18,0)),IF($D436="文科",IF(AND($N436&gt;=分数线!$C$3,J436&gt;=分数线!$F$3),36,IF(J436&gt;=分数线!$F$3,18,0))))</f>
        <v>0</v>
      </c>
      <c r="S436" s="18">
        <f>IF($D436="理科",IF(AND($N436&gt;=分数线!$C$2,K436&gt;=分数线!$G$2),36,IF(K436&gt;=分数线!$G$2,18,0)),IF($D436="文科",IF(AND($N436&gt;=分数线!$C$3,K436&gt;=分数线!$G$3),36,IF(K436&gt;=分数线!$G$3,18,0))))</f>
        <v>0</v>
      </c>
      <c r="T436" s="18">
        <f>IF($D436="理科",IF(AND($N436&gt;=分数线!$C$2,L436&gt;=分数线!$H$2),36,IF(L436&gt;=分数线!$H$2,18,0)),IF($D436="文科",IF(AND($N436&gt;=分数线!$C$3,L436&gt;=分数线!$H$3),36,IF(L436&gt;=分数线!$H$3,18,0))))</f>
        <v>18</v>
      </c>
      <c r="U436" s="18">
        <f>IF($D436="理科",IF(AND($N436&gt;=分数线!$C$2,M436&gt;=分数线!$I$2),36,IF(M436&gt;=分数线!$I$2,18,0)),IF($D436="文科",IF(AND($N436&gt;=分数线!$C$3,M436&gt;=分数线!$I$3),36,IF(M436&gt;=分数线!$I$3,18,0))))</f>
        <v>18</v>
      </c>
      <c r="V436" s="18">
        <f t="shared" si="561"/>
        <v>5</v>
      </c>
      <c r="W436" s="18" t="str">
        <f t="shared" si="562"/>
        <v>叶屏</v>
      </c>
      <c r="X436" s="26">
        <f t="shared" si="603"/>
        <v>0</v>
      </c>
      <c r="Y436" s="18" t="str">
        <f t="shared" si="563"/>
        <v>李希</v>
      </c>
      <c r="Z436" s="26">
        <f t="shared" si="604"/>
        <v>0</v>
      </c>
      <c r="AA436" s="18" t="str">
        <f t="shared" si="564"/>
        <v>达娃央初</v>
      </c>
      <c r="AB436" s="26">
        <f t="shared" si="621"/>
        <v>0</v>
      </c>
      <c r="AC436" s="18" t="str">
        <f t="shared" si="565"/>
        <v>马巫各</v>
      </c>
      <c r="AD436" s="26">
        <f t="shared" si="622"/>
        <v>0</v>
      </c>
      <c r="AE436" s="18" t="str">
        <f t="shared" si="566"/>
        <v>赵香才</v>
      </c>
      <c r="AF436" s="26">
        <f t="shared" si="623"/>
        <v>1.8</v>
      </c>
      <c r="AG436" s="18" t="str">
        <f t="shared" si="567"/>
        <v>金贵</v>
      </c>
      <c r="AH436" s="26">
        <f t="shared" si="624"/>
        <v>1.8</v>
      </c>
      <c r="AI436" s="18" t="e">
        <f t="shared" si="568"/>
        <v>#N/A</v>
      </c>
      <c r="AJ436" s="18" t="e">
        <f t="shared" si="569"/>
        <v>#N/A</v>
      </c>
      <c r="AK436" s="26">
        <f t="shared" si="605"/>
        <v>0</v>
      </c>
      <c r="AL436" s="18" t="e">
        <f t="shared" si="570"/>
        <v>#N/A</v>
      </c>
      <c r="AM436" s="26">
        <f t="shared" si="606"/>
        <v>0</v>
      </c>
      <c r="AN436" s="18" t="e">
        <f t="shared" si="571"/>
        <v>#N/A</v>
      </c>
      <c r="AO436" s="26">
        <f t="shared" si="625"/>
        <v>0</v>
      </c>
      <c r="AP436" s="18" t="e">
        <f t="shared" si="572"/>
        <v>#N/A</v>
      </c>
      <c r="AQ436" s="26">
        <f t="shared" si="626"/>
        <v>0</v>
      </c>
      <c r="AR436" s="18" t="e">
        <f t="shared" si="573"/>
        <v>#N/A</v>
      </c>
      <c r="AS436" s="26">
        <f t="shared" si="627"/>
        <v>1.8</v>
      </c>
      <c r="AT436" s="18" t="e">
        <f t="shared" si="574"/>
        <v>#N/A</v>
      </c>
      <c r="AU436" s="26">
        <f t="shared" si="628"/>
        <v>1.8</v>
      </c>
      <c r="AV436" s="18" t="str">
        <f t="shared" si="575"/>
        <v>5</v>
      </c>
      <c r="AW436" s="18" t="str">
        <f t="shared" si="576"/>
        <v>叶屏</v>
      </c>
      <c r="AX436" s="26">
        <f t="shared" si="607"/>
        <v>0</v>
      </c>
      <c r="AY436" s="18" t="str">
        <f t="shared" si="577"/>
        <v>罗锐</v>
      </c>
      <c r="AZ436" s="26">
        <f t="shared" si="548"/>
        <v>0</v>
      </c>
      <c r="BA436" s="18" t="str">
        <f t="shared" si="578"/>
        <v>谢斌</v>
      </c>
      <c r="BB436" s="26">
        <f t="shared" si="629"/>
        <v>0</v>
      </c>
      <c r="BC436" s="18" t="str">
        <f t="shared" si="579"/>
        <v>马巫各</v>
      </c>
      <c r="BD436" s="26">
        <f t="shared" si="630"/>
        <v>0</v>
      </c>
      <c r="BE436" s="18" t="str">
        <f t="shared" si="580"/>
        <v>赵香才</v>
      </c>
      <c r="BF436" s="26">
        <f t="shared" si="631"/>
        <v>2.7</v>
      </c>
      <c r="BG436" s="18" t="str">
        <f t="shared" si="581"/>
        <v>金贵</v>
      </c>
      <c r="BH436" s="26">
        <f t="shared" si="632"/>
        <v>2.7</v>
      </c>
      <c r="BI436" s="18">
        <f t="shared" si="582"/>
        <v>5</v>
      </c>
      <c r="BJ436" s="18" t="str">
        <f t="shared" si="583"/>
        <v>叶屏</v>
      </c>
      <c r="BK436" s="26">
        <f t="shared" si="608"/>
        <v>0</v>
      </c>
      <c r="BL436" s="18" t="str">
        <f t="shared" si="584"/>
        <v>罗锐</v>
      </c>
      <c r="BM436" s="26">
        <f t="shared" si="549"/>
        <v>0</v>
      </c>
      <c r="BN436" s="18" t="str">
        <f t="shared" si="585"/>
        <v>杨小波</v>
      </c>
      <c r="BO436" s="26">
        <f t="shared" si="633"/>
        <v>0</v>
      </c>
      <c r="BP436" s="18" t="str">
        <f t="shared" si="586"/>
        <v>马巫各</v>
      </c>
      <c r="BQ436" s="26">
        <f t="shared" si="634"/>
        <v>0</v>
      </c>
      <c r="BR436" s="18" t="str">
        <f t="shared" si="587"/>
        <v>赵香才</v>
      </c>
      <c r="BS436" s="26">
        <f t="shared" si="635"/>
        <v>2.7</v>
      </c>
      <c r="BT436" s="18" t="str">
        <f t="shared" si="588"/>
        <v>金贵</v>
      </c>
      <c r="BU436" s="26">
        <f t="shared" si="636"/>
        <v>2.7</v>
      </c>
      <c r="BV436" s="18">
        <f t="shared" si="589"/>
        <v>5</v>
      </c>
      <c r="BW436" s="18" t="str">
        <f t="shared" si="590"/>
        <v>叶屏</v>
      </c>
      <c r="BX436" s="26">
        <f t="shared" si="609"/>
        <v>0</v>
      </c>
      <c r="BY436" s="18" t="str">
        <f t="shared" si="591"/>
        <v>王德兵</v>
      </c>
      <c r="BZ436" s="26">
        <f t="shared" si="610"/>
        <v>0</v>
      </c>
      <c r="CA436" s="18" t="str">
        <f t="shared" si="592"/>
        <v>兰卡布尺</v>
      </c>
      <c r="CB436" s="26">
        <f t="shared" si="611"/>
        <v>0</v>
      </c>
      <c r="CC436" s="18" t="str">
        <f t="shared" si="593"/>
        <v>吴文艺</v>
      </c>
      <c r="CD436" s="26">
        <f t="shared" si="612"/>
        <v>0</v>
      </c>
      <c r="CE436" s="18" t="str">
        <f t="shared" si="594"/>
        <v>赵香才</v>
      </c>
      <c r="CF436" s="26">
        <f t="shared" si="613"/>
        <v>4.5</v>
      </c>
      <c r="CG436" s="18" t="str">
        <f t="shared" si="595"/>
        <v>金贵</v>
      </c>
      <c r="CH436" s="26">
        <f t="shared" si="614"/>
        <v>4.5</v>
      </c>
      <c r="CI436" s="18">
        <f t="shared" si="596"/>
        <v>5</v>
      </c>
      <c r="CJ436" s="18" t="str">
        <f t="shared" si="597"/>
        <v>叶屏</v>
      </c>
      <c r="CK436" s="26">
        <f t="shared" si="615"/>
        <v>0</v>
      </c>
      <c r="CL436" s="18" t="str">
        <f t="shared" si="598"/>
        <v>王德兵</v>
      </c>
      <c r="CM436" s="26">
        <f t="shared" si="616"/>
        <v>0</v>
      </c>
      <c r="CN436" s="18" t="str">
        <f t="shared" si="599"/>
        <v>兰卡布尺</v>
      </c>
      <c r="CO436" s="26">
        <f t="shared" si="617"/>
        <v>0</v>
      </c>
      <c r="CP436" s="18" t="str">
        <f t="shared" si="600"/>
        <v>吴文艺/康宇峰</v>
      </c>
      <c r="CQ436" s="26">
        <f t="shared" si="618"/>
        <v>0</v>
      </c>
      <c r="CR436" s="18" t="str">
        <f t="shared" si="601"/>
        <v>赵香才</v>
      </c>
      <c r="CS436" s="26">
        <f t="shared" si="619"/>
        <v>4.5</v>
      </c>
      <c r="CT436" s="18" t="str">
        <f t="shared" si="602"/>
        <v>金贵</v>
      </c>
      <c r="CU436" s="26">
        <f t="shared" si="620"/>
        <v>4.5</v>
      </c>
    </row>
    <row r="437" spans="1:99" s="2" customFormat="1" ht="15.75">
      <c r="A437" s="42" t="s">
        <v>1138</v>
      </c>
      <c r="B437" s="40" t="s">
        <v>610</v>
      </c>
      <c r="C437" s="59" t="s">
        <v>44</v>
      </c>
      <c r="D437" s="9" t="s">
        <v>9</v>
      </c>
      <c r="E437" s="8" t="str">
        <f t="shared" si="550"/>
        <v/>
      </c>
      <c r="F437" s="9">
        <f t="shared" si="551"/>
        <v>0.3</v>
      </c>
      <c r="G437" s="10" t="str">
        <f t="shared" si="552"/>
        <v/>
      </c>
      <c r="H437" s="10">
        <f t="shared" si="553"/>
        <v>111</v>
      </c>
      <c r="I437" s="10">
        <f t="shared" si="554"/>
        <v>80</v>
      </c>
      <c r="J437" s="10">
        <f t="shared" si="555"/>
        <v>87</v>
      </c>
      <c r="K437" s="16">
        <f t="shared" si="556"/>
        <v>64</v>
      </c>
      <c r="L437" s="10">
        <f t="shared" si="557"/>
        <v>61.5</v>
      </c>
      <c r="M437" s="10">
        <f t="shared" si="558"/>
        <v>37</v>
      </c>
      <c r="N437" s="10">
        <f t="shared" si="559"/>
        <v>441</v>
      </c>
      <c r="O437" s="17" t="str">
        <f t="shared" si="560"/>
        <v/>
      </c>
      <c r="P437" s="18">
        <f>IF($D437="理科",IF(AND($N437&gt;=分数线!$C$2,$H437&gt;=分数线!$D$2),36,IF($H437&gt;=分数线!$D$2,18,0)),IF($D437="文科",IF(AND($N437&gt;=分数线!$C$3,$H437&gt;=分数线!$D$3),36,IF($H437&gt;=分数线!$D$3,18,0))))</f>
        <v>18</v>
      </c>
      <c r="Q437" s="18">
        <f>IF($D437="理科",IF(AND($N437&gt;=分数线!$C$2,I437&gt;=分数线!$E$2),36,IF(I437&gt;=分数线!$E$2,18,0)),IF($D437="文科",IF(AND($N437&gt;=分数线!$C$3,I437&gt;=分数线!$E$3),36,IF(I437&gt;=分数线!$E$3,18,0))))</f>
        <v>0</v>
      </c>
      <c r="R437" s="18">
        <f>IF($D437="理科",IF(AND($N437&gt;=分数线!$C$2,J437&gt;=分数线!$F$2),36,IF(J437&gt;=分数线!$F$2,18,0)),IF($D437="文科",IF(AND($N437&gt;=分数线!$C$3,J437&gt;=分数线!$F$3),36,IF(J437&gt;=分数线!$F$3,18,0))))</f>
        <v>0</v>
      </c>
      <c r="S437" s="18">
        <f>IF($D437="理科",IF(AND($N437&gt;=分数线!$C$2,K437&gt;=分数线!$G$2),36,IF(K437&gt;=分数线!$G$2,18,0)),IF($D437="文科",IF(AND($N437&gt;=分数线!$C$3,K437&gt;=分数线!$G$3),36,IF(K437&gt;=分数线!$G$3,18,0))))</f>
        <v>0</v>
      </c>
      <c r="T437" s="18">
        <f>IF($D437="理科",IF(AND($N437&gt;=分数线!$C$2,L437&gt;=分数线!$H$2),36,IF(L437&gt;=分数线!$H$2,18,0)),IF($D437="文科",IF(AND($N437&gt;=分数线!$C$3,L437&gt;=分数线!$H$3),36,IF(L437&gt;=分数线!$H$3,18,0))))</f>
        <v>0</v>
      </c>
      <c r="U437" s="18">
        <f>IF($D437="理科",IF(AND($N437&gt;=分数线!$C$2,M437&gt;=分数线!$I$2),36,IF(M437&gt;=分数线!$I$2,18,0)),IF($D437="文科",IF(AND($N437&gt;=分数线!$C$3,M437&gt;=分数线!$I$3),36,IF(M437&gt;=分数线!$I$3,18,0))))</f>
        <v>0</v>
      </c>
      <c r="V437" s="18">
        <f t="shared" si="561"/>
        <v>1</v>
      </c>
      <c r="W437" s="18" t="str">
        <f t="shared" si="562"/>
        <v>叶屏</v>
      </c>
      <c r="X437" s="26">
        <f t="shared" si="603"/>
        <v>1.8</v>
      </c>
      <c r="Y437" s="18" t="str">
        <f t="shared" si="563"/>
        <v>余玉红</v>
      </c>
      <c r="Z437" s="26">
        <f t="shared" si="604"/>
        <v>0</v>
      </c>
      <c r="AA437" s="18" t="str">
        <f t="shared" si="564"/>
        <v>胡昌燕</v>
      </c>
      <c r="AB437" s="26">
        <f t="shared" si="621"/>
        <v>0</v>
      </c>
      <c r="AC437" s="18" t="str">
        <f t="shared" si="565"/>
        <v>杨吉华</v>
      </c>
      <c r="AD437" s="26">
        <f t="shared" si="622"/>
        <v>0</v>
      </c>
      <c r="AE437" s="18" t="str">
        <f t="shared" si="566"/>
        <v>胡慧芳</v>
      </c>
      <c r="AF437" s="26">
        <f t="shared" si="623"/>
        <v>0</v>
      </c>
      <c r="AG437" s="18" t="str">
        <f t="shared" si="567"/>
        <v>金贵</v>
      </c>
      <c r="AH437" s="26">
        <f t="shared" si="624"/>
        <v>0</v>
      </c>
      <c r="AI437" s="18" t="str">
        <f t="shared" si="568"/>
        <v>1</v>
      </c>
      <c r="AJ437" s="18" t="str">
        <f t="shared" si="569"/>
        <v>叶屏</v>
      </c>
      <c r="AK437" s="26">
        <f t="shared" si="605"/>
        <v>1.8</v>
      </c>
      <c r="AL437" s="18" t="str">
        <f t="shared" si="570"/>
        <v>余玉红</v>
      </c>
      <c r="AM437" s="26">
        <f t="shared" si="606"/>
        <v>0</v>
      </c>
      <c r="AN437" s="18" t="str">
        <f t="shared" si="571"/>
        <v>胡昌燕</v>
      </c>
      <c r="AO437" s="26">
        <f t="shared" si="625"/>
        <v>0</v>
      </c>
      <c r="AP437" s="18" t="str">
        <f t="shared" si="572"/>
        <v>杨吉华</v>
      </c>
      <c r="AQ437" s="26">
        <f t="shared" si="626"/>
        <v>0</v>
      </c>
      <c r="AR437" s="18" t="str">
        <f t="shared" si="573"/>
        <v>胡慧芳</v>
      </c>
      <c r="AS437" s="26">
        <f t="shared" si="627"/>
        <v>0</v>
      </c>
      <c r="AT437" s="18" t="str">
        <f t="shared" si="574"/>
        <v>金贵</v>
      </c>
      <c r="AU437" s="26">
        <f t="shared" si="628"/>
        <v>0</v>
      </c>
      <c r="AV437" s="18" t="str">
        <f t="shared" si="575"/>
        <v>1</v>
      </c>
      <c r="AW437" s="18" t="str">
        <f t="shared" si="576"/>
        <v>叶屏</v>
      </c>
      <c r="AX437" s="26">
        <f t="shared" si="607"/>
        <v>2.6999999999999997</v>
      </c>
      <c r="AY437" s="18" t="str">
        <f t="shared" si="577"/>
        <v>余玉红</v>
      </c>
      <c r="AZ437" s="26">
        <f t="shared" si="548"/>
        <v>0</v>
      </c>
      <c r="BA437" s="18" t="str">
        <f t="shared" si="578"/>
        <v>胡昌燕</v>
      </c>
      <c r="BB437" s="26">
        <f t="shared" si="629"/>
        <v>0</v>
      </c>
      <c r="BC437" s="18" t="str">
        <f t="shared" si="579"/>
        <v>卢银楷</v>
      </c>
      <c r="BD437" s="26">
        <f t="shared" si="630"/>
        <v>0</v>
      </c>
      <c r="BE437" s="18" t="str">
        <f t="shared" si="580"/>
        <v>胡慧芳</v>
      </c>
      <c r="BF437" s="26">
        <f t="shared" si="631"/>
        <v>0</v>
      </c>
      <c r="BG437" s="18" t="str">
        <f t="shared" si="581"/>
        <v>金贵</v>
      </c>
      <c r="BH437" s="26">
        <f t="shared" si="632"/>
        <v>0</v>
      </c>
      <c r="BI437" s="18">
        <f t="shared" si="582"/>
        <v>1</v>
      </c>
      <c r="BJ437" s="18" t="str">
        <f t="shared" si="583"/>
        <v>叶屏</v>
      </c>
      <c r="BK437" s="26">
        <f t="shared" si="608"/>
        <v>2.6999999999999997</v>
      </c>
      <c r="BL437" s="18" t="str">
        <f t="shared" si="584"/>
        <v>余玉红</v>
      </c>
      <c r="BM437" s="26">
        <f t="shared" si="549"/>
        <v>0</v>
      </c>
      <c r="BN437" s="18" t="str">
        <f t="shared" si="585"/>
        <v>胡昌燕</v>
      </c>
      <c r="BO437" s="26">
        <f t="shared" si="633"/>
        <v>0</v>
      </c>
      <c r="BP437" s="18" t="str">
        <f t="shared" si="586"/>
        <v>卢银楷</v>
      </c>
      <c r="BQ437" s="26">
        <f t="shared" si="634"/>
        <v>0</v>
      </c>
      <c r="BR437" s="18" t="str">
        <f t="shared" si="587"/>
        <v>胡慧芳</v>
      </c>
      <c r="BS437" s="26">
        <f t="shared" si="635"/>
        <v>0</v>
      </c>
      <c r="BT437" s="18" t="str">
        <f t="shared" si="588"/>
        <v>金贵</v>
      </c>
      <c r="BU437" s="26">
        <f t="shared" si="636"/>
        <v>0</v>
      </c>
      <c r="BV437" s="18">
        <f t="shared" si="589"/>
        <v>1</v>
      </c>
      <c r="BW437" s="18" t="str">
        <f t="shared" si="590"/>
        <v>叶屏</v>
      </c>
      <c r="BX437" s="26">
        <f t="shared" si="609"/>
        <v>4.5</v>
      </c>
      <c r="BY437" s="18" t="str">
        <f t="shared" si="591"/>
        <v>余玉红</v>
      </c>
      <c r="BZ437" s="26">
        <f t="shared" si="610"/>
        <v>0</v>
      </c>
      <c r="CA437" s="18" t="str">
        <f t="shared" si="592"/>
        <v>胡昌燕</v>
      </c>
      <c r="CB437" s="26">
        <f t="shared" si="611"/>
        <v>0</v>
      </c>
      <c r="CC437" s="18" t="str">
        <f t="shared" si="593"/>
        <v>卢银楷</v>
      </c>
      <c r="CD437" s="26">
        <f t="shared" si="612"/>
        <v>0</v>
      </c>
      <c r="CE437" s="18" t="str">
        <f t="shared" si="594"/>
        <v>胡慧芳</v>
      </c>
      <c r="CF437" s="26">
        <f t="shared" si="613"/>
        <v>0</v>
      </c>
      <c r="CG437" s="18" t="str">
        <f t="shared" si="595"/>
        <v>金贵</v>
      </c>
      <c r="CH437" s="26">
        <f t="shared" si="614"/>
        <v>0</v>
      </c>
      <c r="CI437" s="18">
        <f t="shared" si="596"/>
        <v>1</v>
      </c>
      <c r="CJ437" s="18" t="str">
        <f t="shared" si="597"/>
        <v>叶屏</v>
      </c>
      <c r="CK437" s="26">
        <f t="shared" si="615"/>
        <v>4.5</v>
      </c>
      <c r="CL437" s="18" t="str">
        <f t="shared" si="598"/>
        <v>余玉红</v>
      </c>
      <c r="CM437" s="26">
        <f t="shared" si="616"/>
        <v>0</v>
      </c>
      <c r="CN437" s="18" t="str">
        <f t="shared" si="599"/>
        <v>胡昌燕</v>
      </c>
      <c r="CO437" s="26">
        <f t="shared" si="617"/>
        <v>0</v>
      </c>
      <c r="CP437" s="18" t="str">
        <f t="shared" si="600"/>
        <v>卢银楷</v>
      </c>
      <c r="CQ437" s="26">
        <f t="shared" si="618"/>
        <v>0</v>
      </c>
      <c r="CR437" s="18" t="str">
        <f t="shared" si="601"/>
        <v>胡慧芳</v>
      </c>
      <c r="CS437" s="26">
        <f t="shared" si="619"/>
        <v>0</v>
      </c>
      <c r="CT437" s="18" t="str">
        <f t="shared" si="602"/>
        <v>金贵</v>
      </c>
      <c r="CU437" s="26">
        <f t="shared" si="620"/>
        <v>0</v>
      </c>
    </row>
    <row r="438" spans="1:99" s="2" customFormat="1" ht="15.75">
      <c r="A438" s="42" t="s">
        <v>1139</v>
      </c>
      <c r="B438" s="40" t="s">
        <v>611</v>
      </c>
      <c r="C438" s="59" t="s">
        <v>44</v>
      </c>
      <c r="D438" s="9" t="s">
        <v>9</v>
      </c>
      <c r="E438" s="8" t="str">
        <f t="shared" si="550"/>
        <v/>
      </c>
      <c r="F438" s="9" t="str">
        <f t="shared" si="551"/>
        <v/>
      </c>
      <c r="G438" s="10" t="str">
        <f t="shared" si="552"/>
        <v/>
      </c>
      <c r="H438" s="10">
        <f t="shared" si="553"/>
        <v>98</v>
      </c>
      <c r="I438" s="10">
        <f t="shared" si="554"/>
        <v>90</v>
      </c>
      <c r="J438" s="10">
        <f t="shared" si="555"/>
        <v>77</v>
      </c>
      <c r="K438" s="16">
        <f t="shared" si="556"/>
        <v>58.5</v>
      </c>
      <c r="L438" s="10">
        <f t="shared" si="557"/>
        <v>65</v>
      </c>
      <c r="M438" s="10">
        <f t="shared" si="558"/>
        <v>52</v>
      </c>
      <c r="N438" s="10">
        <f t="shared" si="559"/>
        <v>441</v>
      </c>
      <c r="O438" s="17" t="str">
        <f t="shared" si="560"/>
        <v/>
      </c>
      <c r="P438" s="18">
        <f>IF($D438="理科",IF(AND($N438&gt;=分数线!$C$2,$H438&gt;=分数线!$D$2),36,IF($H438&gt;=分数线!$D$2,18,0)),IF($D438="文科",IF(AND($N438&gt;=分数线!$C$3,$H438&gt;=分数线!$D$3),36,IF($H438&gt;=分数线!$D$3,18,0))))</f>
        <v>0</v>
      </c>
      <c r="Q438" s="18">
        <f>IF($D438="理科",IF(AND($N438&gt;=分数线!$C$2,I438&gt;=分数线!$E$2),36,IF(I438&gt;=分数线!$E$2,18,0)),IF($D438="文科",IF(AND($N438&gt;=分数线!$C$3,I438&gt;=分数线!$E$3),36,IF(I438&gt;=分数线!$E$3,18,0))))</f>
        <v>18</v>
      </c>
      <c r="R438" s="18">
        <f>IF($D438="理科",IF(AND($N438&gt;=分数线!$C$2,J438&gt;=分数线!$F$2),36,IF(J438&gt;=分数线!$F$2,18,0)),IF($D438="文科",IF(AND($N438&gt;=分数线!$C$3,J438&gt;=分数线!$F$3),36,IF(J438&gt;=分数线!$F$3,18,0))))</f>
        <v>0</v>
      </c>
      <c r="S438" s="18">
        <f>IF($D438="理科",IF(AND($N438&gt;=分数线!$C$2,K438&gt;=分数线!$G$2),36,IF(K438&gt;=分数线!$G$2,18,0)),IF($D438="文科",IF(AND($N438&gt;=分数线!$C$3,K438&gt;=分数线!$G$3),36,IF(K438&gt;=分数线!$G$3,18,0))))</f>
        <v>0</v>
      </c>
      <c r="T438" s="18">
        <f>IF($D438="理科",IF(AND($N438&gt;=分数线!$C$2,L438&gt;=分数线!$H$2),36,IF(L438&gt;=分数线!$H$2,18,0)),IF($D438="文科",IF(AND($N438&gt;=分数线!$C$3,L438&gt;=分数线!$H$3),36,IF(L438&gt;=分数线!$H$3,18,0))))</f>
        <v>18</v>
      </c>
      <c r="U438" s="18">
        <f>IF($D438="理科",IF(AND($N438&gt;=分数线!$C$2,M438&gt;=分数线!$I$2),36,IF(M438&gt;=分数线!$I$2,18,0)),IF($D438="文科",IF(AND($N438&gt;=分数线!$C$3,M438&gt;=分数线!$I$3),36,IF(M438&gt;=分数线!$I$3,18,0))))</f>
        <v>0</v>
      </c>
      <c r="V438" s="18">
        <f t="shared" si="561"/>
        <v>8</v>
      </c>
      <c r="W438" s="18" t="str">
        <f t="shared" si="562"/>
        <v>向美娟</v>
      </c>
      <c r="X438" s="26">
        <f t="shared" si="603"/>
        <v>0</v>
      </c>
      <c r="Y438" s="18" t="str">
        <f t="shared" si="563"/>
        <v>胡付松</v>
      </c>
      <c r="Z438" s="26">
        <f t="shared" si="604"/>
        <v>1.8</v>
      </c>
      <c r="AA438" s="18" t="str">
        <f t="shared" si="564"/>
        <v>聂艳梅</v>
      </c>
      <c r="AB438" s="26">
        <f t="shared" si="621"/>
        <v>0</v>
      </c>
      <c r="AC438" s="18" t="str">
        <f t="shared" si="565"/>
        <v>卢银楷</v>
      </c>
      <c r="AD438" s="26">
        <f t="shared" si="622"/>
        <v>0</v>
      </c>
      <c r="AE438" s="18" t="str">
        <f t="shared" si="566"/>
        <v>赵香才</v>
      </c>
      <c r="AF438" s="26">
        <f t="shared" si="623"/>
        <v>1.8</v>
      </c>
      <c r="AG438" s="18" t="str">
        <f t="shared" si="567"/>
        <v>骆泽群</v>
      </c>
      <c r="AH438" s="26">
        <f t="shared" si="624"/>
        <v>0</v>
      </c>
      <c r="AI438" s="18" t="str">
        <f t="shared" si="568"/>
        <v>2</v>
      </c>
      <c r="AJ438" s="18" t="str">
        <f t="shared" si="569"/>
        <v>阙丽萍</v>
      </c>
      <c r="AK438" s="26">
        <f t="shared" si="605"/>
        <v>0</v>
      </c>
      <c r="AL438" s="18" t="str">
        <f t="shared" si="570"/>
        <v>李乔军</v>
      </c>
      <c r="AM438" s="26">
        <f t="shared" si="606"/>
        <v>1.8</v>
      </c>
      <c r="AN438" s="18" t="str">
        <f t="shared" si="571"/>
        <v>赵顺诚</v>
      </c>
      <c r="AO438" s="26">
        <f t="shared" si="625"/>
        <v>0</v>
      </c>
      <c r="AP438" s="18" t="str">
        <f t="shared" si="572"/>
        <v>卢银楷</v>
      </c>
      <c r="AQ438" s="26">
        <f t="shared" si="626"/>
        <v>0</v>
      </c>
      <c r="AR438" s="18" t="str">
        <f t="shared" si="573"/>
        <v>赵香才</v>
      </c>
      <c r="AS438" s="26">
        <f t="shared" si="627"/>
        <v>1.8</v>
      </c>
      <c r="AT438" s="18" t="str">
        <f t="shared" si="574"/>
        <v>杜基次尔</v>
      </c>
      <c r="AU438" s="26">
        <f t="shared" si="628"/>
        <v>0</v>
      </c>
      <c r="AV438" s="18" t="str">
        <f t="shared" si="575"/>
        <v>2</v>
      </c>
      <c r="AW438" s="18" t="str">
        <f t="shared" si="576"/>
        <v>阙丽萍</v>
      </c>
      <c r="AX438" s="26">
        <f t="shared" si="607"/>
        <v>0</v>
      </c>
      <c r="AY438" s="18" t="str">
        <f t="shared" si="577"/>
        <v>李希</v>
      </c>
      <c r="AZ438" s="26">
        <f t="shared" si="548"/>
        <v>2.6999999999999997</v>
      </c>
      <c r="BA438" s="18" t="str">
        <f t="shared" si="578"/>
        <v>赵顺诚</v>
      </c>
      <c r="BB438" s="26">
        <f t="shared" si="629"/>
        <v>0</v>
      </c>
      <c r="BC438" s="18" t="str">
        <f t="shared" si="579"/>
        <v>马巫各</v>
      </c>
      <c r="BD438" s="26">
        <f t="shared" si="630"/>
        <v>0</v>
      </c>
      <c r="BE438" s="18" t="str">
        <f t="shared" si="580"/>
        <v>赵香才</v>
      </c>
      <c r="BF438" s="26">
        <f t="shared" si="631"/>
        <v>2.7</v>
      </c>
      <c r="BG438" s="18" t="str">
        <f t="shared" si="581"/>
        <v>杜基次尔</v>
      </c>
      <c r="BH438" s="26">
        <f t="shared" si="632"/>
        <v>0</v>
      </c>
      <c r="BI438" s="18">
        <f t="shared" si="582"/>
        <v>2</v>
      </c>
      <c r="BJ438" s="18" t="str">
        <f t="shared" si="583"/>
        <v>阙丽萍</v>
      </c>
      <c r="BK438" s="26">
        <f t="shared" si="608"/>
        <v>0</v>
      </c>
      <c r="BL438" s="18" t="str">
        <f t="shared" si="584"/>
        <v>李希</v>
      </c>
      <c r="BM438" s="26">
        <f t="shared" si="549"/>
        <v>2.6999999999999997</v>
      </c>
      <c r="BN438" s="18" t="str">
        <f t="shared" si="585"/>
        <v>赵顺诚</v>
      </c>
      <c r="BO438" s="26">
        <f t="shared" si="633"/>
        <v>0</v>
      </c>
      <c r="BP438" s="18" t="str">
        <f t="shared" si="586"/>
        <v>马巫各</v>
      </c>
      <c r="BQ438" s="26">
        <f t="shared" si="634"/>
        <v>0</v>
      </c>
      <c r="BR438" s="18" t="str">
        <f t="shared" si="587"/>
        <v>赵香才</v>
      </c>
      <c r="BS438" s="26">
        <f t="shared" si="635"/>
        <v>2.7</v>
      </c>
      <c r="BT438" s="18" t="str">
        <f t="shared" si="588"/>
        <v>杜基次尔</v>
      </c>
      <c r="BU438" s="26">
        <f t="shared" si="636"/>
        <v>0</v>
      </c>
      <c r="BV438" s="18">
        <f t="shared" si="589"/>
        <v>2</v>
      </c>
      <c r="BW438" s="18" t="str">
        <f t="shared" si="590"/>
        <v>阙丽萍</v>
      </c>
      <c r="BX438" s="26">
        <f t="shared" si="609"/>
        <v>0</v>
      </c>
      <c r="BY438" s="18" t="str">
        <f t="shared" si="591"/>
        <v>李希</v>
      </c>
      <c r="BZ438" s="26">
        <f t="shared" si="610"/>
        <v>4.5</v>
      </c>
      <c r="CA438" s="18" t="str">
        <f t="shared" si="592"/>
        <v>赵顺诚</v>
      </c>
      <c r="CB438" s="26">
        <f t="shared" si="611"/>
        <v>0</v>
      </c>
      <c r="CC438" s="18" t="str">
        <f t="shared" si="593"/>
        <v>吴文艺</v>
      </c>
      <c r="CD438" s="26">
        <f t="shared" si="612"/>
        <v>0</v>
      </c>
      <c r="CE438" s="18" t="str">
        <f t="shared" si="594"/>
        <v>赵香才</v>
      </c>
      <c r="CF438" s="26">
        <f t="shared" si="613"/>
        <v>4.5</v>
      </c>
      <c r="CG438" s="18" t="str">
        <f t="shared" si="595"/>
        <v>杜基次尔</v>
      </c>
      <c r="CH438" s="26">
        <f t="shared" si="614"/>
        <v>0</v>
      </c>
      <c r="CI438" s="18">
        <f t="shared" si="596"/>
        <v>2</v>
      </c>
      <c r="CJ438" s="18" t="str">
        <f t="shared" si="597"/>
        <v>阙丽萍</v>
      </c>
      <c r="CK438" s="26">
        <f t="shared" si="615"/>
        <v>0</v>
      </c>
      <c r="CL438" s="18" t="str">
        <f t="shared" si="598"/>
        <v>李希</v>
      </c>
      <c r="CM438" s="26">
        <f t="shared" si="616"/>
        <v>4.5</v>
      </c>
      <c r="CN438" s="18" t="str">
        <f t="shared" si="599"/>
        <v>赵顺诚</v>
      </c>
      <c r="CO438" s="26">
        <f t="shared" si="617"/>
        <v>0</v>
      </c>
      <c r="CP438" s="18" t="str">
        <f t="shared" si="600"/>
        <v>吴文艺/康宇峰</v>
      </c>
      <c r="CQ438" s="26">
        <f t="shared" si="618"/>
        <v>0</v>
      </c>
      <c r="CR438" s="18" t="str">
        <f t="shared" si="601"/>
        <v>赵香才</v>
      </c>
      <c r="CS438" s="26">
        <f t="shared" si="619"/>
        <v>4.5</v>
      </c>
      <c r="CT438" s="18" t="str">
        <f t="shared" si="602"/>
        <v>杜基次尔</v>
      </c>
      <c r="CU438" s="26">
        <f t="shared" si="620"/>
        <v>0</v>
      </c>
    </row>
    <row r="439" spans="1:99" s="2" customFormat="1" ht="15.75">
      <c r="A439" s="42" t="s">
        <v>1140</v>
      </c>
      <c r="B439" s="40" t="s">
        <v>612</v>
      </c>
      <c r="C439" s="59" t="s">
        <v>44</v>
      </c>
      <c r="D439" s="9" t="s">
        <v>9</v>
      </c>
      <c r="E439" s="8" t="str">
        <f t="shared" si="550"/>
        <v/>
      </c>
      <c r="F439" s="9">
        <f t="shared" si="551"/>
        <v>0.2</v>
      </c>
      <c r="G439" s="10" t="str">
        <f t="shared" si="552"/>
        <v/>
      </c>
      <c r="H439" s="10">
        <f t="shared" si="553"/>
        <v>105</v>
      </c>
      <c r="I439" s="10">
        <f t="shared" si="554"/>
        <v>80</v>
      </c>
      <c r="J439" s="10">
        <f t="shared" si="555"/>
        <v>88</v>
      </c>
      <c r="K439" s="16">
        <f t="shared" si="556"/>
        <v>68</v>
      </c>
      <c r="L439" s="10">
        <f t="shared" si="557"/>
        <v>55.5</v>
      </c>
      <c r="M439" s="10">
        <f t="shared" si="558"/>
        <v>43</v>
      </c>
      <c r="N439" s="10">
        <f t="shared" si="559"/>
        <v>440</v>
      </c>
      <c r="O439" s="17" t="str">
        <f t="shared" si="560"/>
        <v/>
      </c>
      <c r="P439" s="18">
        <f>IF($D439="理科",IF(AND($N439&gt;=分数线!$C$2,$H439&gt;=分数线!$D$2),36,IF($H439&gt;=分数线!$D$2,18,0)),IF($D439="文科",IF(AND($N439&gt;=分数线!$C$3,$H439&gt;=分数线!$D$3),36,IF($H439&gt;=分数线!$D$3,18,0))))</f>
        <v>0</v>
      </c>
      <c r="Q439" s="18">
        <f>IF($D439="理科",IF(AND($N439&gt;=分数线!$C$2,I439&gt;=分数线!$E$2),36,IF(I439&gt;=分数线!$E$2,18,0)),IF($D439="文科",IF(AND($N439&gt;=分数线!$C$3,I439&gt;=分数线!$E$3),36,IF(I439&gt;=分数线!$E$3,18,0))))</f>
        <v>0</v>
      </c>
      <c r="R439" s="18">
        <f>IF($D439="理科",IF(AND($N439&gt;=分数线!$C$2,J439&gt;=分数线!$F$2),36,IF(J439&gt;=分数线!$F$2,18,0)),IF($D439="文科",IF(AND($N439&gt;=分数线!$C$3,J439&gt;=分数线!$F$3),36,IF(J439&gt;=分数线!$F$3,18,0))))</f>
        <v>0</v>
      </c>
      <c r="S439" s="18">
        <f>IF($D439="理科",IF(AND($N439&gt;=分数线!$C$2,K439&gt;=分数线!$G$2),36,IF(K439&gt;=分数线!$G$2,18,0)),IF($D439="文科",IF(AND($N439&gt;=分数线!$C$3,K439&gt;=分数线!$G$3),36,IF(K439&gt;=分数线!$G$3,18,0))))</f>
        <v>18</v>
      </c>
      <c r="T439" s="18">
        <f>IF($D439="理科",IF(AND($N439&gt;=分数线!$C$2,L439&gt;=分数线!$H$2),36,IF(L439&gt;=分数线!$H$2,18,0)),IF($D439="文科",IF(AND($N439&gt;=分数线!$C$3,L439&gt;=分数线!$H$3),36,IF(L439&gt;=分数线!$H$3,18,0))))</f>
        <v>0</v>
      </c>
      <c r="U439" s="18">
        <f>IF($D439="理科",IF(AND($N439&gt;=分数线!$C$2,M439&gt;=分数线!$I$2),36,IF(M439&gt;=分数线!$I$2,18,0)),IF($D439="文科",IF(AND($N439&gt;=分数线!$C$3,M439&gt;=分数线!$I$3),36,IF(M439&gt;=分数线!$I$3,18,0))))</f>
        <v>0</v>
      </c>
      <c r="V439" s="18">
        <f t="shared" si="561"/>
        <v>1</v>
      </c>
      <c r="W439" s="18" t="str">
        <f t="shared" si="562"/>
        <v>叶屏</v>
      </c>
      <c r="X439" s="26">
        <f t="shared" si="603"/>
        <v>0</v>
      </c>
      <c r="Y439" s="18" t="str">
        <f t="shared" si="563"/>
        <v>余玉红</v>
      </c>
      <c r="Z439" s="26">
        <f t="shared" si="604"/>
        <v>0</v>
      </c>
      <c r="AA439" s="18" t="str">
        <f t="shared" si="564"/>
        <v>胡昌燕</v>
      </c>
      <c r="AB439" s="26">
        <f t="shared" si="621"/>
        <v>0</v>
      </c>
      <c r="AC439" s="18" t="str">
        <f t="shared" si="565"/>
        <v>杨吉华</v>
      </c>
      <c r="AD439" s="26">
        <f t="shared" si="622"/>
        <v>1.8</v>
      </c>
      <c r="AE439" s="18" t="str">
        <f t="shared" si="566"/>
        <v>胡慧芳</v>
      </c>
      <c r="AF439" s="26">
        <f t="shared" si="623"/>
        <v>0</v>
      </c>
      <c r="AG439" s="18" t="str">
        <f t="shared" si="567"/>
        <v>金贵</v>
      </c>
      <c r="AH439" s="26">
        <f t="shared" si="624"/>
        <v>0</v>
      </c>
      <c r="AI439" s="18" t="str">
        <f t="shared" si="568"/>
        <v>1</v>
      </c>
      <c r="AJ439" s="18" t="str">
        <f t="shared" si="569"/>
        <v>叶屏</v>
      </c>
      <c r="AK439" s="26">
        <f t="shared" si="605"/>
        <v>0</v>
      </c>
      <c r="AL439" s="18" t="str">
        <f t="shared" si="570"/>
        <v>余玉红</v>
      </c>
      <c r="AM439" s="26">
        <f t="shared" si="606"/>
        <v>0</v>
      </c>
      <c r="AN439" s="18" t="str">
        <f t="shared" si="571"/>
        <v>胡昌燕</v>
      </c>
      <c r="AO439" s="26">
        <f t="shared" si="625"/>
        <v>0</v>
      </c>
      <c r="AP439" s="18" t="str">
        <f t="shared" si="572"/>
        <v>杨吉华</v>
      </c>
      <c r="AQ439" s="26">
        <f t="shared" si="626"/>
        <v>1.8</v>
      </c>
      <c r="AR439" s="18" t="str">
        <f t="shared" si="573"/>
        <v>胡慧芳</v>
      </c>
      <c r="AS439" s="26">
        <f t="shared" si="627"/>
        <v>0</v>
      </c>
      <c r="AT439" s="18" t="str">
        <f t="shared" si="574"/>
        <v>金贵</v>
      </c>
      <c r="AU439" s="26">
        <f t="shared" si="628"/>
        <v>0</v>
      </c>
      <c r="AV439" s="18" t="str">
        <f t="shared" si="575"/>
        <v>1</v>
      </c>
      <c r="AW439" s="18" t="str">
        <f t="shared" si="576"/>
        <v>叶屏</v>
      </c>
      <c r="AX439" s="26">
        <f t="shared" si="607"/>
        <v>0</v>
      </c>
      <c r="AY439" s="18" t="str">
        <f t="shared" si="577"/>
        <v>余玉红</v>
      </c>
      <c r="AZ439" s="26">
        <f t="shared" si="548"/>
        <v>0</v>
      </c>
      <c r="BA439" s="18" t="str">
        <f t="shared" si="578"/>
        <v>胡昌燕</v>
      </c>
      <c r="BB439" s="26">
        <f t="shared" si="629"/>
        <v>0</v>
      </c>
      <c r="BC439" s="18" t="str">
        <f t="shared" si="579"/>
        <v>卢银楷</v>
      </c>
      <c r="BD439" s="26">
        <f t="shared" si="630"/>
        <v>2.7</v>
      </c>
      <c r="BE439" s="18" t="str">
        <f t="shared" si="580"/>
        <v>胡慧芳</v>
      </c>
      <c r="BF439" s="26">
        <f t="shared" si="631"/>
        <v>0</v>
      </c>
      <c r="BG439" s="18" t="str">
        <f t="shared" si="581"/>
        <v>金贵</v>
      </c>
      <c r="BH439" s="26">
        <f t="shared" si="632"/>
        <v>0</v>
      </c>
      <c r="BI439" s="18">
        <f t="shared" si="582"/>
        <v>1</v>
      </c>
      <c r="BJ439" s="18" t="str">
        <f t="shared" si="583"/>
        <v>叶屏</v>
      </c>
      <c r="BK439" s="26">
        <f t="shared" si="608"/>
        <v>0</v>
      </c>
      <c r="BL439" s="18" t="str">
        <f t="shared" si="584"/>
        <v>余玉红</v>
      </c>
      <c r="BM439" s="26">
        <f t="shared" si="549"/>
        <v>0</v>
      </c>
      <c r="BN439" s="18" t="str">
        <f t="shared" si="585"/>
        <v>胡昌燕</v>
      </c>
      <c r="BO439" s="26">
        <f t="shared" si="633"/>
        <v>0</v>
      </c>
      <c r="BP439" s="18" t="str">
        <f t="shared" si="586"/>
        <v>卢银楷</v>
      </c>
      <c r="BQ439" s="26">
        <f t="shared" si="634"/>
        <v>2.7</v>
      </c>
      <c r="BR439" s="18" t="str">
        <f t="shared" si="587"/>
        <v>胡慧芳</v>
      </c>
      <c r="BS439" s="26">
        <f t="shared" si="635"/>
        <v>0</v>
      </c>
      <c r="BT439" s="18" t="str">
        <f t="shared" si="588"/>
        <v>金贵</v>
      </c>
      <c r="BU439" s="26">
        <f t="shared" si="636"/>
        <v>0</v>
      </c>
      <c r="BV439" s="18">
        <f t="shared" si="589"/>
        <v>1</v>
      </c>
      <c r="BW439" s="18" t="str">
        <f t="shared" si="590"/>
        <v>叶屏</v>
      </c>
      <c r="BX439" s="26">
        <f t="shared" si="609"/>
        <v>0</v>
      </c>
      <c r="BY439" s="18" t="str">
        <f t="shared" si="591"/>
        <v>余玉红</v>
      </c>
      <c r="BZ439" s="26">
        <f t="shared" si="610"/>
        <v>0</v>
      </c>
      <c r="CA439" s="18" t="str">
        <f t="shared" si="592"/>
        <v>胡昌燕</v>
      </c>
      <c r="CB439" s="26">
        <f t="shared" si="611"/>
        <v>0</v>
      </c>
      <c r="CC439" s="18" t="str">
        <f t="shared" si="593"/>
        <v>卢银楷</v>
      </c>
      <c r="CD439" s="26">
        <f t="shared" si="612"/>
        <v>4.5</v>
      </c>
      <c r="CE439" s="18" t="str">
        <f t="shared" si="594"/>
        <v>胡慧芳</v>
      </c>
      <c r="CF439" s="26">
        <f t="shared" si="613"/>
        <v>0</v>
      </c>
      <c r="CG439" s="18" t="str">
        <f t="shared" si="595"/>
        <v>金贵</v>
      </c>
      <c r="CH439" s="26">
        <f t="shared" si="614"/>
        <v>0</v>
      </c>
      <c r="CI439" s="18">
        <f t="shared" si="596"/>
        <v>1</v>
      </c>
      <c r="CJ439" s="18" t="str">
        <f t="shared" si="597"/>
        <v>叶屏</v>
      </c>
      <c r="CK439" s="26">
        <f t="shared" si="615"/>
        <v>0</v>
      </c>
      <c r="CL439" s="18" t="str">
        <f t="shared" si="598"/>
        <v>余玉红</v>
      </c>
      <c r="CM439" s="26">
        <f t="shared" si="616"/>
        <v>0</v>
      </c>
      <c r="CN439" s="18" t="str">
        <f t="shared" si="599"/>
        <v>胡昌燕</v>
      </c>
      <c r="CO439" s="26">
        <f t="shared" si="617"/>
        <v>0</v>
      </c>
      <c r="CP439" s="18" t="str">
        <f t="shared" si="600"/>
        <v>卢银楷</v>
      </c>
      <c r="CQ439" s="26">
        <f t="shared" si="618"/>
        <v>4.5</v>
      </c>
      <c r="CR439" s="18" t="str">
        <f t="shared" si="601"/>
        <v>胡慧芳</v>
      </c>
      <c r="CS439" s="26">
        <f t="shared" si="619"/>
        <v>0</v>
      </c>
      <c r="CT439" s="18" t="str">
        <f t="shared" si="602"/>
        <v>金贵</v>
      </c>
      <c r="CU439" s="26">
        <f t="shared" si="620"/>
        <v>0</v>
      </c>
    </row>
    <row r="440" spans="1:99" s="2" customFormat="1" ht="15.75">
      <c r="A440" s="42" t="s">
        <v>1141</v>
      </c>
      <c r="B440" s="40" t="s">
        <v>613</v>
      </c>
      <c r="C440" s="59" t="s">
        <v>44</v>
      </c>
      <c r="D440" s="9" t="s">
        <v>9</v>
      </c>
      <c r="E440" s="8" t="str">
        <f t="shared" si="550"/>
        <v/>
      </c>
      <c r="F440" s="9">
        <f t="shared" si="551"/>
        <v>0.2</v>
      </c>
      <c r="G440" s="10" t="str">
        <f t="shared" si="552"/>
        <v/>
      </c>
      <c r="H440" s="10">
        <f t="shared" si="553"/>
        <v>110</v>
      </c>
      <c r="I440" s="10">
        <f t="shared" si="554"/>
        <v>78</v>
      </c>
      <c r="J440" s="10">
        <f t="shared" si="555"/>
        <v>76</v>
      </c>
      <c r="K440" s="16">
        <f t="shared" si="556"/>
        <v>63</v>
      </c>
      <c r="L440" s="10">
        <f t="shared" si="557"/>
        <v>69</v>
      </c>
      <c r="M440" s="10">
        <f t="shared" si="558"/>
        <v>44</v>
      </c>
      <c r="N440" s="10">
        <f t="shared" si="559"/>
        <v>440</v>
      </c>
      <c r="O440" s="17" t="str">
        <f t="shared" si="560"/>
        <v/>
      </c>
      <c r="P440" s="18">
        <f>IF($D440="理科",IF(AND($N440&gt;=分数线!$C$2,$H440&gt;=分数线!$D$2),36,IF($H440&gt;=分数线!$D$2,18,0)),IF($D440="文科",IF(AND($N440&gt;=分数线!$C$3,$H440&gt;=分数线!$D$3),36,IF($H440&gt;=分数线!$D$3,18,0))))</f>
        <v>18</v>
      </c>
      <c r="Q440" s="18">
        <f>IF($D440="理科",IF(AND($N440&gt;=分数线!$C$2,I440&gt;=分数线!$E$2),36,IF(I440&gt;=分数线!$E$2,18,0)),IF($D440="文科",IF(AND($N440&gt;=分数线!$C$3,I440&gt;=分数线!$E$3),36,IF(I440&gt;=分数线!$E$3,18,0))))</f>
        <v>0</v>
      </c>
      <c r="R440" s="18">
        <f>IF($D440="理科",IF(AND($N440&gt;=分数线!$C$2,J440&gt;=分数线!$F$2),36,IF(J440&gt;=分数线!$F$2,18,0)),IF($D440="文科",IF(AND($N440&gt;=分数线!$C$3,J440&gt;=分数线!$F$3),36,IF(J440&gt;=分数线!$F$3,18,0))))</f>
        <v>0</v>
      </c>
      <c r="S440" s="18">
        <f>IF($D440="理科",IF(AND($N440&gt;=分数线!$C$2,K440&gt;=分数线!$G$2),36,IF(K440&gt;=分数线!$G$2,18,0)),IF($D440="文科",IF(AND($N440&gt;=分数线!$C$3,K440&gt;=分数线!$G$3),36,IF(K440&gt;=分数线!$G$3,18,0))))</f>
        <v>0</v>
      </c>
      <c r="T440" s="18">
        <f>IF($D440="理科",IF(AND($N440&gt;=分数线!$C$2,L440&gt;=分数线!$H$2),36,IF(L440&gt;=分数线!$H$2,18,0)),IF($D440="文科",IF(AND($N440&gt;=分数线!$C$3,L440&gt;=分数线!$H$3),36,IF(L440&gt;=分数线!$H$3,18,0))))</f>
        <v>18</v>
      </c>
      <c r="U440" s="18">
        <f>IF($D440="理科",IF(AND($N440&gt;=分数线!$C$2,M440&gt;=分数线!$I$2),36,IF(M440&gt;=分数线!$I$2,18,0)),IF($D440="文科",IF(AND($N440&gt;=分数线!$C$3,M440&gt;=分数线!$I$3),36,IF(M440&gt;=分数线!$I$3,18,0))))</f>
        <v>0</v>
      </c>
      <c r="V440" s="18">
        <f t="shared" si="561"/>
        <v>1</v>
      </c>
      <c r="W440" s="18" t="str">
        <f t="shared" si="562"/>
        <v>叶屏</v>
      </c>
      <c r="X440" s="26">
        <f t="shared" si="603"/>
        <v>1.8</v>
      </c>
      <c r="Y440" s="18" t="str">
        <f t="shared" si="563"/>
        <v>余玉红</v>
      </c>
      <c r="Z440" s="26">
        <f t="shared" si="604"/>
        <v>0</v>
      </c>
      <c r="AA440" s="18" t="str">
        <f t="shared" si="564"/>
        <v>胡昌燕</v>
      </c>
      <c r="AB440" s="26">
        <f t="shared" si="621"/>
        <v>0</v>
      </c>
      <c r="AC440" s="18" t="str">
        <f t="shared" si="565"/>
        <v>杨吉华</v>
      </c>
      <c r="AD440" s="26">
        <f t="shared" si="622"/>
        <v>0</v>
      </c>
      <c r="AE440" s="18" t="str">
        <f t="shared" si="566"/>
        <v>胡慧芳</v>
      </c>
      <c r="AF440" s="26">
        <f t="shared" si="623"/>
        <v>1.8</v>
      </c>
      <c r="AG440" s="18" t="str">
        <f t="shared" si="567"/>
        <v>金贵</v>
      </c>
      <c r="AH440" s="26">
        <f t="shared" si="624"/>
        <v>0</v>
      </c>
      <c r="AI440" s="18" t="str">
        <f t="shared" si="568"/>
        <v>1</v>
      </c>
      <c r="AJ440" s="18" t="str">
        <f t="shared" si="569"/>
        <v>叶屏</v>
      </c>
      <c r="AK440" s="26">
        <f t="shared" si="605"/>
        <v>1.8</v>
      </c>
      <c r="AL440" s="18" t="str">
        <f t="shared" si="570"/>
        <v>余玉红</v>
      </c>
      <c r="AM440" s="26">
        <f t="shared" si="606"/>
        <v>0</v>
      </c>
      <c r="AN440" s="18" t="str">
        <f t="shared" si="571"/>
        <v>胡昌燕</v>
      </c>
      <c r="AO440" s="26">
        <f t="shared" si="625"/>
        <v>0</v>
      </c>
      <c r="AP440" s="18" t="str">
        <f t="shared" si="572"/>
        <v>杨吉华</v>
      </c>
      <c r="AQ440" s="26">
        <f t="shared" si="626"/>
        <v>0</v>
      </c>
      <c r="AR440" s="18" t="str">
        <f t="shared" si="573"/>
        <v>胡慧芳</v>
      </c>
      <c r="AS440" s="26">
        <f t="shared" si="627"/>
        <v>1.8</v>
      </c>
      <c r="AT440" s="18" t="str">
        <f t="shared" si="574"/>
        <v>金贵</v>
      </c>
      <c r="AU440" s="26">
        <f t="shared" si="628"/>
        <v>0</v>
      </c>
      <c r="AV440" s="18" t="str">
        <f t="shared" si="575"/>
        <v>1</v>
      </c>
      <c r="AW440" s="18" t="str">
        <f t="shared" si="576"/>
        <v>叶屏</v>
      </c>
      <c r="AX440" s="26">
        <f t="shared" si="607"/>
        <v>2.6999999999999997</v>
      </c>
      <c r="AY440" s="18" t="str">
        <f t="shared" si="577"/>
        <v>余玉红</v>
      </c>
      <c r="AZ440" s="26">
        <f t="shared" si="548"/>
        <v>0</v>
      </c>
      <c r="BA440" s="18" t="str">
        <f t="shared" si="578"/>
        <v>胡昌燕</v>
      </c>
      <c r="BB440" s="26">
        <f t="shared" si="629"/>
        <v>0</v>
      </c>
      <c r="BC440" s="18" t="str">
        <f t="shared" si="579"/>
        <v>卢银楷</v>
      </c>
      <c r="BD440" s="26">
        <f t="shared" si="630"/>
        <v>0</v>
      </c>
      <c r="BE440" s="18" t="str">
        <f t="shared" si="580"/>
        <v>胡慧芳</v>
      </c>
      <c r="BF440" s="26">
        <f t="shared" si="631"/>
        <v>2.7</v>
      </c>
      <c r="BG440" s="18" t="str">
        <f t="shared" si="581"/>
        <v>金贵</v>
      </c>
      <c r="BH440" s="26">
        <f t="shared" si="632"/>
        <v>0</v>
      </c>
      <c r="BI440" s="18">
        <f t="shared" si="582"/>
        <v>1</v>
      </c>
      <c r="BJ440" s="18" t="str">
        <f t="shared" si="583"/>
        <v>叶屏</v>
      </c>
      <c r="BK440" s="26">
        <f t="shared" si="608"/>
        <v>2.6999999999999997</v>
      </c>
      <c r="BL440" s="18" t="str">
        <f t="shared" si="584"/>
        <v>余玉红</v>
      </c>
      <c r="BM440" s="26">
        <f t="shared" si="549"/>
        <v>0</v>
      </c>
      <c r="BN440" s="18" t="str">
        <f t="shared" si="585"/>
        <v>胡昌燕</v>
      </c>
      <c r="BO440" s="26">
        <f t="shared" si="633"/>
        <v>0</v>
      </c>
      <c r="BP440" s="18" t="str">
        <f t="shared" si="586"/>
        <v>卢银楷</v>
      </c>
      <c r="BQ440" s="26">
        <f t="shared" si="634"/>
        <v>0</v>
      </c>
      <c r="BR440" s="18" t="str">
        <f t="shared" si="587"/>
        <v>胡慧芳</v>
      </c>
      <c r="BS440" s="26">
        <f t="shared" si="635"/>
        <v>2.7</v>
      </c>
      <c r="BT440" s="18" t="str">
        <f t="shared" si="588"/>
        <v>金贵</v>
      </c>
      <c r="BU440" s="26">
        <f t="shared" si="636"/>
        <v>0</v>
      </c>
      <c r="BV440" s="18">
        <f t="shared" si="589"/>
        <v>1</v>
      </c>
      <c r="BW440" s="18" t="str">
        <f t="shared" si="590"/>
        <v>叶屏</v>
      </c>
      <c r="BX440" s="26">
        <f t="shared" si="609"/>
        <v>4.5</v>
      </c>
      <c r="BY440" s="18" t="str">
        <f t="shared" si="591"/>
        <v>余玉红</v>
      </c>
      <c r="BZ440" s="26">
        <f t="shared" si="610"/>
        <v>0</v>
      </c>
      <c r="CA440" s="18" t="str">
        <f t="shared" si="592"/>
        <v>胡昌燕</v>
      </c>
      <c r="CB440" s="26">
        <f t="shared" si="611"/>
        <v>0</v>
      </c>
      <c r="CC440" s="18" t="str">
        <f t="shared" si="593"/>
        <v>卢银楷</v>
      </c>
      <c r="CD440" s="26">
        <f t="shared" si="612"/>
        <v>0</v>
      </c>
      <c r="CE440" s="18" t="str">
        <f t="shared" si="594"/>
        <v>胡慧芳</v>
      </c>
      <c r="CF440" s="26">
        <f t="shared" si="613"/>
        <v>4.5</v>
      </c>
      <c r="CG440" s="18" t="str">
        <f t="shared" si="595"/>
        <v>金贵</v>
      </c>
      <c r="CH440" s="26">
        <f t="shared" si="614"/>
        <v>0</v>
      </c>
      <c r="CI440" s="18">
        <f t="shared" si="596"/>
        <v>1</v>
      </c>
      <c r="CJ440" s="18" t="str">
        <f t="shared" si="597"/>
        <v>叶屏</v>
      </c>
      <c r="CK440" s="26">
        <f t="shared" si="615"/>
        <v>4.5</v>
      </c>
      <c r="CL440" s="18" t="str">
        <f t="shared" si="598"/>
        <v>余玉红</v>
      </c>
      <c r="CM440" s="26">
        <f t="shared" si="616"/>
        <v>0</v>
      </c>
      <c r="CN440" s="18" t="str">
        <f t="shared" si="599"/>
        <v>胡昌燕</v>
      </c>
      <c r="CO440" s="26">
        <f t="shared" si="617"/>
        <v>0</v>
      </c>
      <c r="CP440" s="18" t="str">
        <f t="shared" si="600"/>
        <v>卢银楷</v>
      </c>
      <c r="CQ440" s="26">
        <f t="shared" si="618"/>
        <v>0</v>
      </c>
      <c r="CR440" s="18" t="str">
        <f t="shared" si="601"/>
        <v>胡慧芳</v>
      </c>
      <c r="CS440" s="26">
        <f t="shared" si="619"/>
        <v>4.5</v>
      </c>
      <c r="CT440" s="18" t="str">
        <f t="shared" si="602"/>
        <v>金贵</v>
      </c>
      <c r="CU440" s="26">
        <f t="shared" si="620"/>
        <v>0</v>
      </c>
    </row>
    <row r="441" spans="1:99" s="2" customFormat="1" ht="15.75">
      <c r="A441" s="42" t="s">
        <v>1142</v>
      </c>
      <c r="B441" s="40" t="s">
        <v>614</v>
      </c>
      <c r="C441" s="59" t="s">
        <v>44</v>
      </c>
      <c r="D441" s="9" t="s">
        <v>9</v>
      </c>
      <c r="E441" s="8" t="str">
        <f t="shared" si="550"/>
        <v/>
      </c>
      <c r="F441" s="9" t="str">
        <f t="shared" si="551"/>
        <v/>
      </c>
      <c r="G441" s="10" t="str">
        <f t="shared" si="552"/>
        <v/>
      </c>
      <c r="H441" s="10">
        <f t="shared" si="553"/>
        <v>101</v>
      </c>
      <c r="I441" s="10">
        <f t="shared" si="554"/>
        <v>84</v>
      </c>
      <c r="J441" s="10">
        <f t="shared" si="555"/>
        <v>80</v>
      </c>
      <c r="K441" s="16">
        <f t="shared" si="556"/>
        <v>63.5</v>
      </c>
      <c r="L441" s="10">
        <f t="shared" si="557"/>
        <v>63</v>
      </c>
      <c r="M441" s="10">
        <f t="shared" si="558"/>
        <v>47</v>
      </c>
      <c r="N441" s="10">
        <f t="shared" si="559"/>
        <v>439</v>
      </c>
      <c r="O441" s="17" t="str">
        <f t="shared" si="560"/>
        <v/>
      </c>
      <c r="P441" s="18">
        <f>IF($D441="理科",IF(AND($N441&gt;=分数线!$C$2,$H441&gt;=分数线!$D$2),36,IF($H441&gt;=分数线!$D$2,18,0)),IF($D441="文科",IF(AND($N441&gt;=分数线!$C$3,$H441&gt;=分数线!$D$3),36,IF($H441&gt;=分数线!$D$3,18,0))))</f>
        <v>0</v>
      </c>
      <c r="Q441" s="18">
        <f>IF($D441="理科",IF(AND($N441&gt;=分数线!$C$2,I441&gt;=分数线!$E$2),36,IF(I441&gt;=分数线!$E$2,18,0)),IF($D441="文科",IF(AND($N441&gt;=分数线!$C$3,I441&gt;=分数线!$E$3),36,IF(I441&gt;=分数线!$E$3,18,0))))</f>
        <v>0</v>
      </c>
      <c r="R441" s="18">
        <f>IF($D441="理科",IF(AND($N441&gt;=分数线!$C$2,J441&gt;=分数线!$F$2),36,IF(J441&gt;=分数线!$F$2,18,0)),IF($D441="文科",IF(AND($N441&gt;=分数线!$C$3,J441&gt;=分数线!$F$3),36,IF(J441&gt;=分数线!$F$3,18,0))))</f>
        <v>0</v>
      </c>
      <c r="S441" s="18">
        <f>IF($D441="理科",IF(AND($N441&gt;=分数线!$C$2,K441&gt;=分数线!$G$2),36,IF(K441&gt;=分数线!$G$2,18,0)),IF($D441="文科",IF(AND($N441&gt;=分数线!$C$3,K441&gt;=分数线!$G$3),36,IF(K441&gt;=分数线!$G$3,18,0))))</f>
        <v>0</v>
      </c>
      <c r="T441" s="18">
        <f>IF($D441="理科",IF(AND($N441&gt;=分数线!$C$2,L441&gt;=分数线!$H$2),36,IF(L441&gt;=分数线!$H$2,18,0)),IF($D441="文科",IF(AND($N441&gt;=分数线!$C$3,L441&gt;=分数线!$H$3),36,IF(L441&gt;=分数线!$H$3,18,0))))</f>
        <v>0</v>
      </c>
      <c r="U441" s="18">
        <f>IF($D441="理科",IF(AND($N441&gt;=分数线!$C$2,M441&gt;=分数线!$I$2),36,IF(M441&gt;=分数线!$I$2,18,0)),IF($D441="文科",IF(AND($N441&gt;=分数线!$C$3,M441&gt;=分数线!$I$3),36,IF(M441&gt;=分数线!$I$3,18,0))))</f>
        <v>0</v>
      </c>
      <c r="V441" s="18">
        <f t="shared" si="561"/>
        <v>3</v>
      </c>
      <c r="W441" s="18" t="str">
        <f t="shared" si="562"/>
        <v>朱霞</v>
      </c>
      <c r="X441" s="26">
        <f t="shared" si="603"/>
        <v>0</v>
      </c>
      <c r="Y441" s="18" t="str">
        <f t="shared" si="563"/>
        <v>余玉红</v>
      </c>
      <c r="Z441" s="26">
        <f t="shared" si="604"/>
        <v>0</v>
      </c>
      <c r="AA441" s="18" t="str">
        <f t="shared" si="564"/>
        <v>邵晖</v>
      </c>
      <c r="AB441" s="26">
        <f t="shared" si="621"/>
        <v>0</v>
      </c>
      <c r="AC441" s="18" t="str">
        <f t="shared" si="565"/>
        <v>杨吉华</v>
      </c>
      <c r="AD441" s="26">
        <f t="shared" si="622"/>
        <v>0</v>
      </c>
      <c r="AE441" s="18" t="str">
        <f t="shared" si="566"/>
        <v>勾中文</v>
      </c>
      <c r="AF441" s="26">
        <f t="shared" si="623"/>
        <v>0</v>
      </c>
      <c r="AG441" s="18" t="str">
        <f t="shared" si="567"/>
        <v>杜基次尔</v>
      </c>
      <c r="AH441" s="26">
        <f t="shared" si="624"/>
        <v>0</v>
      </c>
      <c r="AI441" s="18" t="str">
        <f t="shared" si="568"/>
        <v>3</v>
      </c>
      <c r="AJ441" s="18" t="str">
        <f t="shared" si="569"/>
        <v>朱霞</v>
      </c>
      <c r="AK441" s="26">
        <f t="shared" si="605"/>
        <v>0</v>
      </c>
      <c r="AL441" s="18" t="str">
        <f t="shared" si="570"/>
        <v>余玉红</v>
      </c>
      <c r="AM441" s="26">
        <f t="shared" si="606"/>
        <v>0</v>
      </c>
      <c r="AN441" s="18" t="str">
        <f t="shared" si="571"/>
        <v>赵顺诚</v>
      </c>
      <c r="AO441" s="26">
        <f t="shared" si="625"/>
        <v>0</v>
      </c>
      <c r="AP441" s="18" t="str">
        <f t="shared" si="572"/>
        <v>杨吉华</v>
      </c>
      <c r="AQ441" s="26">
        <f t="shared" si="626"/>
        <v>0</v>
      </c>
      <c r="AR441" s="18" t="str">
        <f t="shared" si="573"/>
        <v>赵香才</v>
      </c>
      <c r="AS441" s="26">
        <f t="shared" si="627"/>
        <v>0</v>
      </c>
      <c r="AT441" s="18" t="str">
        <f t="shared" si="574"/>
        <v>杜基次尔</v>
      </c>
      <c r="AU441" s="26">
        <f t="shared" si="628"/>
        <v>0</v>
      </c>
      <c r="AV441" s="18" t="str">
        <f t="shared" si="575"/>
        <v>3</v>
      </c>
      <c r="AW441" s="18" t="str">
        <f t="shared" si="576"/>
        <v>何光红</v>
      </c>
      <c r="AX441" s="26">
        <f t="shared" si="607"/>
        <v>0</v>
      </c>
      <c r="AY441" s="18" t="str">
        <f t="shared" si="577"/>
        <v>余玉红</v>
      </c>
      <c r="AZ441" s="26">
        <f t="shared" si="548"/>
        <v>0</v>
      </c>
      <c r="BA441" s="18" t="str">
        <f t="shared" si="578"/>
        <v>向翠琳</v>
      </c>
      <c r="BB441" s="26">
        <f t="shared" si="629"/>
        <v>0</v>
      </c>
      <c r="BC441" s="18" t="str">
        <f t="shared" si="579"/>
        <v>卢银楷</v>
      </c>
      <c r="BD441" s="26">
        <f t="shared" si="630"/>
        <v>0</v>
      </c>
      <c r="BE441" s="18" t="str">
        <f t="shared" si="580"/>
        <v>勾中文</v>
      </c>
      <c r="BF441" s="26">
        <f t="shared" si="631"/>
        <v>0</v>
      </c>
      <c r="BG441" s="18" t="str">
        <f t="shared" si="581"/>
        <v>杜基次尔</v>
      </c>
      <c r="BH441" s="26">
        <f t="shared" si="632"/>
        <v>0</v>
      </c>
      <c r="BI441" s="18">
        <f t="shared" si="582"/>
        <v>3</v>
      </c>
      <c r="BJ441" s="18" t="str">
        <f t="shared" si="583"/>
        <v>何光红</v>
      </c>
      <c r="BK441" s="26">
        <f t="shared" si="608"/>
        <v>0</v>
      </c>
      <c r="BL441" s="18" t="str">
        <f t="shared" si="584"/>
        <v>余玉红</v>
      </c>
      <c r="BM441" s="26">
        <f t="shared" si="549"/>
        <v>0</v>
      </c>
      <c r="BN441" s="18" t="str">
        <f t="shared" si="585"/>
        <v>向翠琳</v>
      </c>
      <c r="BO441" s="26">
        <f t="shared" si="633"/>
        <v>0</v>
      </c>
      <c r="BP441" s="18" t="str">
        <f t="shared" si="586"/>
        <v>卢银楷</v>
      </c>
      <c r="BQ441" s="26">
        <f t="shared" si="634"/>
        <v>0</v>
      </c>
      <c r="BR441" s="18" t="str">
        <f t="shared" si="587"/>
        <v>赵香才</v>
      </c>
      <c r="BS441" s="26">
        <f t="shared" si="635"/>
        <v>0</v>
      </c>
      <c r="BT441" s="18" t="str">
        <f t="shared" si="588"/>
        <v>杜基次尔</v>
      </c>
      <c r="BU441" s="26">
        <f t="shared" si="636"/>
        <v>0</v>
      </c>
      <c r="BV441" s="18">
        <f t="shared" si="589"/>
        <v>3</v>
      </c>
      <c r="BW441" s="18" t="str">
        <f t="shared" si="590"/>
        <v>曹霞</v>
      </c>
      <c r="BX441" s="26">
        <f t="shared" si="609"/>
        <v>0</v>
      </c>
      <c r="BY441" s="18" t="str">
        <f t="shared" si="591"/>
        <v>余玉红</v>
      </c>
      <c r="BZ441" s="26">
        <f t="shared" si="610"/>
        <v>0</v>
      </c>
      <c r="CA441" s="18" t="str">
        <f t="shared" si="592"/>
        <v>汪睿</v>
      </c>
      <c r="CB441" s="26">
        <f t="shared" si="611"/>
        <v>0</v>
      </c>
      <c r="CC441" s="18" t="str">
        <f t="shared" si="593"/>
        <v>卢银楷</v>
      </c>
      <c r="CD441" s="26">
        <f t="shared" si="612"/>
        <v>0</v>
      </c>
      <c r="CE441" s="18" t="str">
        <f t="shared" si="594"/>
        <v>赵香才</v>
      </c>
      <c r="CF441" s="26">
        <f t="shared" si="613"/>
        <v>0</v>
      </c>
      <c r="CG441" s="18" t="str">
        <f t="shared" si="595"/>
        <v>杜基次尔</v>
      </c>
      <c r="CH441" s="26">
        <f t="shared" si="614"/>
        <v>0</v>
      </c>
      <c r="CI441" s="18">
        <f t="shared" si="596"/>
        <v>3</v>
      </c>
      <c r="CJ441" s="18" t="str">
        <f t="shared" si="597"/>
        <v>曹霞</v>
      </c>
      <c r="CK441" s="26">
        <f t="shared" si="615"/>
        <v>0</v>
      </c>
      <c r="CL441" s="18" t="str">
        <f t="shared" si="598"/>
        <v>余玉红</v>
      </c>
      <c r="CM441" s="26">
        <f t="shared" si="616"/>
        <v>0</v>
      </c>
      <c r="CN441" s="18" t="str">
        <f t="shared" si="599"/>
        <v>汪睿</v>
      </c>
      <c r="CO441" s="26">
        <f t="shared" si="617"/>
        <v>0</v>
      </c>
      <c r="CP441" s="18" t="str">
        <f t="shared" si="600"/>
        <v>赵香才</v>
      </c>
      <c r="CQ441" s="26">
        <f t="shared" si="618"/>
        <v>0</v>
      </c>
      <c r="CR441" s="18" t="str">
        <f t="shared" si="601"/>
        <v>卢银楷</v>
      </c>
      <c r="CS441" s="26">
        <f t="shared" si="619"/>
        <v>0</v>
      </c>
      <c r="CT441" s="18" t="str">
        <f t="shared" si="602"/>
        <v>杜基次尔</v>
      </c>
      <c r="CU441" s="26">
        <f t="shared" si="620"/>
        <v>0</v>
      </c>
    </row>
    <row r="442" spans="1:99" s="2" customFormat="1" ht="15.75">
      <c r="A442" s="42" t="s">
        <v>1143</v>
      </c>
      <c r="B442" s="40" t="s">
        <v>615</v>
      </c>
      <c r="C442" s="59" t="s">
        <v>44</v>
      </c>
      <c r="D442" s="9" t="s">
        <v>9</v>
      </c>
      <c r="E442" s="8" t="str">
        <f t="shared" si="550"/>
        <v/>
      </c>
      <c r="F442" s="9" t="str">
        <f t="shared" si="551"/>
        <v/>
      </c>
      <c r="G442" s="10" t="str">
        <f t="shared" si="552"/>
        <v/>
      </c>
      <c r="H442" s="10">
        <f t="shared" si="553"/>
        <v>108</v>
      </c>
      <c r="I442" s="10">
        <f t="shared" si="554"/>
        <v>60</v>
      </c>
      <c r="J442" s="10">
        <f t="shared" si="555"/>
        <v>72</v>
      </c>
      <c r="K442" s="16">
        <f t="shared" si="556"/>
        <v>70</v>
      </c>
      <c r="L442" s="10">
        <f t="shared" si="557"/>
        <v>64.5</v>
      </c>
      <c r="M442" s="10">
        <f t="shared" si="558"/>
        <v>64</v>
      </c>
      <c r="N442" s="10">
        <f t="shared" si="559"/>
        <v>439</v>
      </c>
      <c r="O442" s="17" t="str">
        <f t="shared" si="560"/>
        <v/>
      </c>
      <c r="P442" s="18">
        <f>IF($D442="理科",IF(AND($N442&gt;=分数线!$C$2,$H442&gt;=分数线!$D$2),36,IF($H442&gt;=分数线!$D$2,18,0)),IF($D442="文科",IF(AND($N442&gt;=分数线!$C$3,$H442&gt;=分数线!$D$3),36,IF($H442&gt;=分数线!$D$3,18,0))))</f>
        <v>18</v>
      </c>
      <c r="Q442" s="18">
        <f>IF($D442="理科",IF(AND($N442&gt;=分数线!$C$2,I442&gt;=分数线!$E$2),36,IF(I442&gt;=分数线!$E$2,18,0)),IF($D442="文科",IF(AND($N442&gt;=分数线!$C$3,I442&gt;=分数线!$E$3),36,IF(I442&gt;=分数线!$E$3,18,0))))</f>
        <v>0</v>
      </c>
      <c r="R442" s="18">
        <f>IF($D442="理科",IF(AND($N442&gt;=分数线!$C$2,J442&gt;=分数线!$F$2),36,IF(J442&gt;=分数线!$F$2,18,0)),IF($D442="文科",IF(AND($N442&gt;=分数线!$C$3,J442&gt;=分数线!$F$3),36,IF(J442&gt;=分数线!$F$3,18,0))))</f>
        <v>0</v>
      </c>
      <c r="S442" s="18">
        <f>IF($D442="理科",IF(AND($N442&gt;=分数线!$C$2,K442&gt;=分数线!$G$2),36,IF(K442&gt;=分数线!$G$2,18,0)),IF($D442="文科",IF(AND($N442&gt;=分数线!$C$3,K442&gt;=分数线!$G$3),36,IF(K442&gt;=分数线!$G$3,18,0))))</f>
        <v>18</v>
      </c>
      <c r="T442" s="18">
        <f>IF($D442="理科",IF(AND($N442&gt;=分数线!$C$2,L442&gt;=分数线!$H$2),36,IF(L442&gt;=分数线!$H$2,18,0)),IF($D442="文科",IF(AND($N442&gt;=分数线!$C$3,L442&gt;=分数线!$H$3),36,IF(L442&gt;=分数线!$H$3,18,0))))</f>
        <v>0</v>
      </c>
      <c r="U442" s="18">
        <f>IF($D442="理科",IF(AND($N442&gt;=分数线!$C$2,M442&gt;=分数线!$I$2),36,IF(M442&gt;=分数线!$I$2,18,0)),IF($D442="文科",IF(AND($N442&gt;=分数线!$C$3,M442&gt;=分数线!$I$3),36,IF(M442&gt;=分数线!$I$3,18,0))))</f>
        <v>18</v>
      </c>
      <c r="V442" s="18">
        <f t="shared" si="561"/>
        <v>6</v>
      </c>
      <c r="W442" s="18" t="str">
        <f t="shared" si="562"/>
        <v>阙丽萍</v>
      </c>
      <c r="X442" s="26">
        <f t="shared" si="603"/>
        <v>1.8</v>
      </c>
      <c r="Y442" s="18" t="str">
        <f t="shared" si="563"/>
        <v>李希</v>
      </c>
      <c r="Z442" s="26">
        <f t="shared" si="604"/>
        <v>0</v>
      </c>
      <c r="AA442" s="18" t="str">
        <f t="shared" si="564"/>
        <v>达娃央初</v>
      </c>
      <c r="AB442" s="26">
        <f t="shared" si="621"/>
        <v>0</v>
      </c>
      <c r="AC442" s="18" t="str">
        <f t="shared" si="565"/>
        <v>马巫各</v>
      </c>
      <c r="AD442" s="26">
        <f t="shared" si="622"/>
        <v>1.8</v>
      </c>
      <c r="AE442" s="18" t="str">
        <f t="shared" si="566"/>
        <v>勾中文</v>
      </c>
      <c r="AF442" s="26">
        <f t="shared" si="623"/>
        <v>0</v>
      </c>
      <c r="AG442" s="18" t="str">
        <f t="shared" si="567"/>
        <v>骆泽群</v>
      </c>
      <c r="AH442" s="26">
        <f t="shared" si="624"/>
        <v>1.8</v>
      </c>
      <c r="AI442" s="18" t="str">
        <f t="shared" si="568"/>
        <v>3</v>
      </c>
      <c r="AJ442" s="18" t="str">
        <f t="shared" si="569"/>
        <v>朱霞</v>
      </c>
      <c r="AK442" s="26">
        <f t="shared" si="605"/>
        <v>1.8</v>
      </c>
      <c r="AL442" s="18" t="str">
        <f t="shared" si="570"/>
        <v>余玉红</v>
      </c>
      <c r="AM442" s="26">
        <f t="shared" si="606"/>
        <v>0</v>
      </c>
      <c r="AN442" s="18" t="str">
        <f t="shared" si="571"/>
        <v>赵顺诚</v>
      </c>
      <c r="AO442" s="26">
        <f t="shared" si="625"/>
        <v>0</v>
      </c>
      <c r="AP442" s="18" t="str">
        <f t="shared" si="572"/>
        <v>杨吉华</v>
      </c>
      <c r="AQ442" s="26">
        <f t="shared" si="626"/>
        <v>1.8</v>
      </c>
      <c r="AR442" s="18" t="str">
        <f t="shared" si="573"/>
        <v>赵香才</v>
      </c>
      <c r="AS442" s="26">
        <f t="shared" si="627"/>
        <v>0</v>
      </c>
      <c r="AT442" s="18" t="str">
        <f t="shared" si="574"/>
        <v>杜基次尔</v>
      </c>
      <c r="AU442" s="26">
        <f t="shared" si="628"/>
        <v>1.8</v>
      </c>
      <c r="AV442" s="18" t="str">
        <f t="shared" si="575"/>
        <v>3</v>
      </c>
      <c r="AW442" s="18" t="str">
        <f t="shared" si="576"/>
        <v>何光红</v>
      </c>
      <c r="AX442" s="26">
        <f t="shared" si="607"/>
        <v>2.6999999999999997</v>
      </c>
      <c r="AY442" s="18" t="str">
        <f t="shared" si="577"/>
        <v>余玉红</v>
      </c>
      <c r="AZ442" s="26">
        <f t="shared" si="548"/>
        <v>0</v>
      </c>
      <c r="BA442" s="18" t="str">
        <f t="shared" si="578"/>
        <v>向翠琳</v>
      </c>
      <c r="BB442" s="26">
        <f t="shared" si="629"/>
        <v>0</v>
      </c>
      <c r="BC442" s="18" t="str">
        <f t="shared" si="579"/>
        <v>卢银楷</v>
      </c>
      <c r="BD442" s="26">
        <f t="shared" si="630"/>
        <v>2.7</v>
      </c>
      <c r="BE442" s="18" t="str">
        <f t="shared" si="580"/>
        <v>勾中文</v>
      </c>
      <c r="BF442" s="26">
        <f t="shared" si="631"/>
        <v>0</v>
      </c>
      <c r="BG442" s="18" t="str">
        <f t="shared" si="581"/>
        <v>杜基次尔</v>
      </c>
      <c r="BH442" s="26">
        <f t="shared" si="632"/>
        <v>2.7</v>
      </c>
      <c r="BI442" s="18">
        <f t="shared" si="582"/>
        <v>3</v>
      </c>
      <c r="BJ442" s="18" t="str">
        <f t="shared" si="583"/>
        <v>何光红</v>
      </c>
      <c r="BK442" s="26">
        <f t="shared" si="608"/>
        <v>2.6999999999999997</v>
      </c>
      <c r="BL442" s="18" t="str">
        <f t="shared" si="584"/>
        <v>余玉红</v>
      </c>
      <c r="BM442" s="26">
        <f t="shared" si="549"/>
        <v>0</v>
      </c>
      <c r="BN442" s="18" t="str">
        <f t="shared" si="585"/>
        <v>向翠琳</v>
      </c>
      <c r="BO442" s="26">
        <f t="shared" si="633"/>
        <v>0</v>
      </c>
      <c r="BP442" s="18" t="str">
        <f t="shared" si="586"/>
        <v>卢银楷</v>
      </c>
      <c r="BQ442" s="26">
        <f t="shared" si="634"/>
        <v>2.7</v>
      </c>
      <c r="BR442" s="18" t="str">
        <f t="shared" si="587"/>
        <v>赵香才</v>
      </c>
      <c r="BS442" s="26">
        <f t="shared" si="635"/>
        <v>0</v>
      </c>
      <c r="BT442" s="18" t="str">
        <f t="shared" si="588"/>
        <v>杜基次尔</v>
      </c>
      <c r="BU442" s="26">
        <f t="shared" si="636"/>
        <v>2.7</v>
      </c>
      <c r="BV442" s="18">
        <f t="shared" si="589"/>
        <v>3</v>
      </c>
      <c r="BW442" s="18" t="str">
        <f t="shared" si="590"/>
        <v>曹霞</v>
      </c>
      <c r="BX442" s="26">
        <f t="shared" si="609"/>
        <v>4.5</v>
      </c>
      <c r="BY442" s="18" t="str">
        <f t="shared" si="591"/>
        <v>余玉红</v>
      </c>
      <c r="BZ442" s="26">
        <f t="shared" si="610"/>
        <v>0</v>
      </c>
      <c r="CA442" s="18" t="str">
        <f t="shared" si="592"/>
        <v>汪睿</v>
      </c>
      <c r="CB442" s="26">
        <f t="shared" si="611"/>
        <v>0</v>
      </c>
      <c r="CC442" s="18" t="str">
        <f t="shared" si="593"/>
        <v>卢银楷</v>
      </c>
      <c r="CD442" s="26">
        <f t="shared" si="612"/>
        <v>4.5</v>
      </c>
      <c r="CE442" s="18" t="str">
        <f t="shared" si="594"/>
        <v>赵香才</v>
      </c>
      <c r="CF442" s="26">
        <f t="shared" si="613"/>
        <v>0</v>
      </c>
      <c r="CG442" s="18" t="str">
        <f t="shared" si="595"/>
        <v>杜基次尔</v>
      </c>
      <c r="CH442" s="26">
        <f t="shared" si="614"/>
        <v>4.5</v>
      </c>
      <c r="CI442" s="18">
        <f t="shared" si="596"/>
        <v>3</v>
      </c>
      <c r="CJ442" s="18" t="str">
        <f t="shared" si="597"/>
        <v>曹霞</v>
      </c>
      <c r="CK442" s="26">
        <f t="shared" si="615"/>
        <v>4.5</v>
      </c>
      <c r="CL442" s="18" t="str">
        <f t="shared" si="598"/>
        <v>余玉红</v>
      </c>
      <c r="CM442" s="26">
        <f t="shared" si="616"/>
        <v>0</v>
      </c>
      <c r="CN442" s="18" t="str">
        <f t="shared" si="599"/>
        <v>汪睿</v>
      </c>
      <c r="CO442" s="26">
        <f t="shared" si="617"/>
        <v>0</v>
      </c>
      <c r="CP442" s="18" t="str">
        <f t="shared" si="600"/>
        <v>赵香才</v>
      </c>
      <c r="CQ442" s="26">
        <f t="shared" si="618"/>
        <v>4.5</v>
      </c>
      <c r="CR442" s="18" t="str">
        <f t="shared" si="601"/>
        <v>卢银楷</v>
      </c>
      <c r="CS442" s="26">
        <f t="shared" si="619"/>
        <v>0</v>
      </c>
      <c r="CT442" s="18" t="str">
        <f t="shared" si="602"/>
        <v>杜基次尔</v>
      </c>
      <c r="CU442" s="26">
        <f t="shared" si="620"/>
        <v>4.5</v>
      </c>
    </row>
    <row r="443" spans="1:99" s="2" customFormat="1" ht="15.75">
      <c r="A443" s="42" t="s">
        <v>1144</v>
      </c>
      <c r="B443" s="40" t="s">
        <v>616</v>
      </c>
      <c r="C443" s="59" t="s">
        <v>44</v>
      </c>
      <c r="D443" s="9" t="s">
        <v>9</v>
      </c>
      <c r="E443" s="8" t="str">
        <f t="shared" si="550"/>
        <v/>
      </c>
      <c r="F443" s="9" t="str">
        <f t="shared" si="551"/>
        <v/>
      </c>
      <c r="G443" s="10" t="str">
        <f t="shared" si="552"/>
        <v/>
      </c>
      <c r="H443" s="10">
        <f t="shared" si="553"/>
        <v>107</v>
      </c>
      <c r="I443" s="10">
        <f t="shared" si="554"/>
        <v>86</v>
      </c>
      <c r="J443" s="10">
        <f t="shared" si="555"/>
        <v>54</v>
      </c>
      <c r="K443" s="16">
        <f t="shared" si="556"/>
        <v>70.5</v>
      </c>
      <c r="L443" s="10">
        <f t="shared" si="557"/>
        <v>62</v>
      </c>
      <c r="M443" s="10">
        <f t="shared" si="558"/>
        <v>59</v>
      </c>
      <c r="N443" s="10">
        <f t="shared" si="559"/>
        <v>439</v>
      </c>
      <c r="O443" s="17" t="str">
        <f t="shared" si="560"/>
        <v/>
      </c>
      <c r="P443" s="18">
        <f>IF($D443="理科",IF(AND($N443&gt;=分数线!$C$2,$H443&gt;=分数线!$D$2),36,IF($H443&gt;=分数线!$D$2,18,0)),IF($D443="文科",IF(AND($N443&gt;=分数线!$C$3,$H443&gt;=分数线!$D$3),36,IF($H443&gt;=分数线!$D$3,18,0))))</f>
        <v>18</v>
      </c>
      <c r="Q443" s="18">
        <f>IF($D443="理科",IF(AND($N443&gt;=分数线!$C$2,I443&gt;=分数线!$E$2),36,IF(I443&gt;=分数线!$E$2,18,0)),IF($D443="文科",IF(AND($N443&gt;=分数线!$C$3,I443&gt;=分数线!$E$3),36,IF(I443&gt;=分数线!$E$3,18,0))))</f>
        <v>0</v>
      </c>
      <c r="R443" s="18">
        <f>IF($D443="理科",IF(AND($N443&gt;=分数线!$C$2,J443&gt;=分数线!$F$2),36,IF(J443&gt;=分数线!$F$2,18,0)),IF($D443="文科",IF(AND($N443&gt;=分数线!$C$3,J443&gt;=分数线!$F$3),36,IF(J443&gt;=分数线!$F$3,18,0))))</f>
        <v>0</v>
      </c>
      <c r="S443" s="18">
        <f>IF($D443="理科",IF(AND($N443&gt;=分数线!$C$2,K443&gt;=分数线!$G$2),36,IF(K443&gt;=分数线!$G$2,18,0)),IF($D443="文科",IF(AND($N443&gt;=分数线!$C$3,K443&gt;=分数线!$G$3),36,IF(K443&gt;=分数线!$G$3,18,0))))</f>
        <v>18</v>
      </c>
      <c r="T443" s="18">
        <f>IF($D443="理科",IF(AND($N443&gt;=分数线!$C$2,L443&gt;=分数线!$H$2),36,IF(L443&gt;=分数线!$H$2,18,0)),IF($D443="文科",IF(AND($N443&gt;=分数线!$C$3,L443&gt;=分数线!$H$3),36,IF(L443&gt;=分数线!$H$3,18,0))))</f>
        <v>0</v>
      </c>
      <c r="U443" s="18">
        <f>IF($D443="理科",IF(AND($N443&gt;=分数线!$C$2,M443&gt;=分数线!$I$2),36,IF(M443&gt;=分数线!$I$2,18,0)),IF($D443="文科",IF(AND($N443&gt;=分数线!$C$3,M443&gt;=分数线!$I$3),36,IF(M443&gt;=分数线!$I$3,18,0))))</f>
        <v>18</v>
      </c>
      <c r="V443" s="18">
        <f t="shared" si="561"/>
        <v>4</v>
      </c>
      <c r="W443" s="18" t="str">
        <f t="shared" si="562"/>
        <v>朱霞</v>
      </c>
      <c r="X443" s="26">
        <f t="shared" si="603"/>
        <v>1.8</v>
      </c>
      <c r="Y443" s="18" t="str">
        <f t="shared" si="563"/>
        <v>李乔军</v>
      </c>
      <c r="Z443" s="26">
        <f t="shared" si="604"/>
        <v>0</v>
      </c>
      <c r="AA443" s="18" t="str">
        <f t="shared" si="564"/>
        <v>向翠琳</v>
      </c>
      <c r="AB443" s="26">
        <f t="shared" si="621"/>
        <v>0</v>
      </c>
      <c r="AC443" s="18" t="str">
        <f t="shared" si="565"/>
        <v>卢银楷</v>
      </c>
      <c r="AD443" s="26">
        <f t="shared" si="622"/>
        <v>1.8</v>
      </c>
      <c r="AE443" s="18" t="str">
        <f t="shared" si="566"/>
        <v>胡慧芳</v>
      </c>
      <c r="AF443" s="26">
        <f t="shared" si="623"/>
        <v>0</v>
      </c>
      <c r="AG443" s="18" t="str">
        <f t="shared" si="567"/>
        <v>杜基次尔</v>
      </c>
      <c r="AH443" s="26">
        <f t="shared" si="624"/>
        <v>1.8</v>
      </c>
      <c r="AI443" s="18" t="str">
        <f t="shared" si="568"/>
        <v>4</v>
      </c>
      <c r="AJ443" s="18" t="str">
        <f t="shared" si="569"/>
        <v>朱霞</v>
      </c>
      <c r="AK443" s="26">
        <f t="shared" si="605"/>
        <v>1.8</v>
      </c>
      <c r="AL443" s="18" t="str">
        <f t="shared" si="570"/>
        <v>李乔军</v>
      </c>
      <c r="AM443" s="26">
        <f t="shared" si="606"/>
        <v>0</v>
      </c>
      <c r="AN443" s="18" t="str">
        <f t="shared" si="571"/>
        <v>向翠琳</v>
      </c>
      <c r="AO443" s="26">
        <f t="shared" si="625"/>
        <v>0</v>
      </c>
      <c r="AP443" s="18" t="str">
        <f t="shared" si="572"/>
        <v>卢银楷</v>
      </c>
      <c r="AQ443" s="26">
        <f t="shared" si="626"/>
        <v>1.8</v>
      </c>
      <c r="AR443" s="18" t="str">
        <f t="shared" si="573"/>
        <v>胡慧芳</v>
      </c>
      <c r="AS443" s="26">
        <f t="shared" si="627"/>
        <v>0</v>
      </c>
      <c r="AT443" s="18" t="str">
        <f t="shared" si="574"/>
        <v>杜基次尔</v>
      </c>
      <c r="AU443" s="26">
        <f t="shared" si="628"/>
        <v>1.8</v>
      </c>
      <c r="AV443" s="18" t="str">
        <f t="shared" si="575"/>
        <v>4</v>
      </c>
      <c r="AW443" s="18" t="str">
        <f t="shared" si="576"/>
        <v>朱霞</v>
      </c>
      <c r="AX443" s="26">
        <f t="shared" si="607"/>
        <v>2.6999999999999997</v>
      </c>
      <c r="AY443" s="18" t="str">
        <f t="shared" si="577"/>
        <v>马勇</v>
      </c>
      <c r="AZ443" s="26">
        <f t="shared" si="548"/>
        <v>0</v>
      </c>
      <c r="BA443" s="18" t="str">
        <f t="shared" si="578"/>
        <v>向翠琳</v>
      </c>
      <c r="BB443" s="26">
        <f t="shared" si="629"/>
        <v>0</v>
      </c>
      <c r="BC443" s="18" t="str">
        <f t="shared" si="579"/>
        <v>卢银楷</v>
      </c>
      <c r="BD443" s="26">
        <f t="shared" si="630"/>
        <v>2.7</v>
      </c>
      <c r="BE443" s="18" t="str">
        <f t="shared" si="580"/>
        <v>胡慧芳</v>
      </c>
      <c r="BF443" s="26">
        <f t="shared" si="631"/>
        <v>0</v>
      </c>
      <c r="BG443" s="18" t="str">
        <f t="shared" si="581"/>
        <v>杜基次尔</v>
      </c>
      <c r="BH443" s="26">
        <f t="shared" si="632"/>
        <v>2.7</v>
      </c>
      <c r="BI443" s="18">
        <f t="shared" si="582"/>
        <v>4</v>
      </c>
      <c r="BJ443" s="18" t="str">
        <f t="shared" si="583"/>
        <v>甲阿祝玛</v>
      </c>
      <c r="BK443" s="26">
        <f t="shared" si="608"/>
        <v>2.6999999999999997</v>
      </c>
      <c r="BL443" s="18" t="str">
        <f t="shared" si="584"/>
        <v>马勇</v>
      </c>
      <c r="BM443" s="26">
        <f t="shared" si="549"/>
        <v>0</v>
      </c>
      <c r="BN443" s="18" t="str">
        <f t="shared" si="585"/>
        <v>向翠琳</v>
      </c>
      <c r="BO443" s="26">
        <f t="shared" si="633"/>
        <v>0</v>
      </c>
      <c r="BP443" s="18" t="str">
        <f t="shared" si="586"/>
        <v>卢银楷</v>
      </c>
      <c r="BQ443" s="26">
        <f t="shared" si="634"/>
        <v>2.7</v>
      </c>
      <c r="BR443" s="18" t="str">
        <f t="shared" si="587"/>
        <v>胡慧芳</v>
      </c>
      <c r="BS443" s="26">
        <f t="shared" si="635"/>
        <v>0</v>
      </c>
      <c r="BT443" s="18" t="str">
        <f t="shared" si="588"/>
        <v>杜基次尔</v>
      </c>
      <c r="BU443" s="26">
        <f t="shared" si="636"/>
        <v>2.7</v>
      </c>
      <c r="BV443" s="18">
        <f t="shared" si="589"/>
        <v>4</v>
      </c>
      <c r="BW443" s="18" t="str">
        <f t="shared" si="590"/>
        <v>曹霞</v>
      </c>
      <c r="BX443" s="26">
        <f t="shared" si="609"/>
        <v>4.5</v>
      </c>
      <c r="BY443" s="18" t="str">
        <f t="shared" si="591"/>
        <v>王德兵</v>
      </c>
      <c r="BZ443" s="26">
        <f t="shared" si="610"/>
        <v>0</v>
      </c>
      <c r="CA443" s="18" t="str">
        <f t="shared" si="592"/>
        <v>汪睿</v>
      </c>
      <c r="CB443" s="26">
        <f t="shared" si="611"/>
        <v>0</v>
      </c>
      <c r="CC443" s="18" t="str">
        <f t="shared" si="593"/>
        <v>卢银楷</v>
      </c>
      <c r="CD443" s="26">
        <f t="shared" si="612"/>
        <v>4.5</v>
      </c>
      <c r="CE443" s="18" t="str">
        <f t="shared" si="594"/>
        <v>胡慧芳</v>
      </c>
      <c r="CF443" s="26">
        <f t="shared" si="613"/>
        <v>0</v>
      </c>
      <c r="CG443" s="18" t="str">
        <f t="shared" si="595"/>
        <v>杜基次尔</v>
      </c>
      <c r="CH443" s="26">
        <f t="shared" si="614"/>
        <v>4.5</v>
      </c>
      <c r="CI443" s="18">
        <f t="shared" si="596"/>
        <v>4</v>
      </c>
      <c r="CJ443" s="18" t="str">
        <f t="shared" si="597"/>
        <v>曹霞</v>
      </c>
      <c r="CK443" s="26">
        <f t="shared" si="615"/>
        <v>4.5</v>
      </c>
      <c r="CL443" s="18" t="str">
        <f t="shared" si="598"/>
        <v>王德兵</v>
      </c>
      <c r="CM443" s="26">
        <f t="shared" si="616"/>
        <v>0</v>
      </c>
      <c r="CN443" s="18" t="str">
        <f t="shared" si="599"/>
        <v>汪睿</v>
      </c>
      <c r="CO443" s="26">
        <f t="shared" si="617"/>
        <v>0</v>
      </c>
      <c r="CP443" s="18" t="str">
        <f t="shared" si="600"/>
        <v>卢银楷</v>
      </c>
      <c r="CQ443" s="26">
        <f t="shared" si="618"/>
        <v>4.5</v>
      </c>
      <c r="CR443" s="18" t="str">
        <f t="shared" si="601"/>
        <v>胡慧芳</v>
      </c>
      <c r="CS443" s="26">
        <f t="shared" si="619"/>
        <v>0</v>
      </c>
      <c r="CT443" s="18" t="str">
        <f t="shared" si="602"/>
        <v>杜基次尔</v>
      </c>
      <c r="CU443" s="26">
        <f t="shared" si="620"/>
        <v>4.5</v>
      </c>
    </row>
    <row r="444" spans="1:99" s="2" customFormat="1" ht="15.75">
      <c r="A444" s="42" t="s">
        <v>1145</v>
      </c>
      <c r="B444" s="40" t="s">
        <v>617</v>
      </c>
      <c r="C444" s="59" t="s">
        <v>44</v>
      </c>
      <c r="D444" s="9" t="s">
        <v>9</v>
      </c>
      <c r="E444" s="8" t="str">
        <f t="shared" si="550"/>
        <v/>
      </c>
      <c r="F444" s="9" t="str">
        <f t="shared" si="551"/>
        <v/>
      </c>
      <c r="G444" s="10" t="str">
        <f t="shared" si="552"/>
        <v/>
      </c>
      <c r="H444" s="10">
        <f t="shared" si="553"/>
        <v>112</v>
      </c>
      <c r="I444" s="10">
        <f t="shared" si="554"/>
        <v>80</v>
      </c>
      <c r="J444" s="10">
        <f t="shared" si="555"/>
        <v>80</v>
      </c>
      <c r="K444" s="16">
        <f t="shared" si="556"/>
        <v>64.5</v>
      </c>
      <c r="L444" s="10">
        <f t="shared" si="557"/>
        <v>61</v>
      </c>
      <c r="M444" s="10">
        <f t="shared" si="558"/>
        <v>41</v>
      </c>
      <c r="N444" s="10">
        <f t="shared" si="559"/>
        <v>439</v>
      </c>
      <c r="O444" s="17" t="str">
        <f t="shared" si="560"/>
        <v/>
      </c>
      <c r="P444" s="18">
        <f>IF($D444="理科",IF(AND($N444&gt;=分数线!$C$2,$H444&gt;=分数线!$D$2),36,IF($H444&gt;=分数线!$D$2,18,0)),IF($D444="文科",IF(AND($N444&gt;=分数线!$C$3,$H444&gt;=分数线!$D$3),36,IF($H444&gt;=分数线!$D$3,18,0))))</f>
        <v>18</v>
      </c>
      <c r="Q444" s="18">
        <f>IF($D444="理科",IF(AND($N444&gt;=分数线!$C$2,I444&gt;=分数线!$E$2),36,IF(I444&gt;=分数线!$E$2,18,0)),IF($D444="文科",IF(AND($N444&gt;=分数线!$C$3,I444&gt;=分数线!$E$3),36,IF(I444&gt;=分数线!$E$3,18,0))))</f>
        <v>0</v>
      </c>
      <c r="R444" s="18">
        <f>IF($D444="理科",IF(AND($N444&gt;=分数线!$C$2,J444&gt;=分数线!$F$2),36,IF(J444&gt;=分数线!$F$2,18,0)),IF($D444="文科",IF(AND($N444&gt;=分数线!$C$3,J444&gt;=分数线!$F$3),36,IF(J444&gt;=分数线!$F$3,18,0))))</f>
        <v>0</v>
      </c>
      <c r="S444" s="18">
        <f>IF($D444="理科",IF(AND($N444&gt;=分数线!$C$2,K444&gt;=分数线!$G$2),36,IF(K444&gt;=分数线!$G$2,18,0)),IF($D444="文科",IF(AND($N444&gt;=分数线!$C$3,K444&gt;=分数线!$G$3),36,IF(K444&gt;=分数线!$G$3,18,0))))</f>
        <v>0</v>
      </c>
      <c r="T444" s="18">
        <f>IF($D444="理科",IF(AND($N444&gt;=分数线!$C$2,L444&gt;=分数线!$H$2),36,IF(L444&gt;=分数线!$H$2,18,0)),IF($D444="文科",IF(AND($N444&gt;=分数线!$C$3,L444&gt;=分数线!$H$3),36,IF(L444&gt;=分数线!$H$3,18,0))))</f>
        <v>0</v>
      </c>
      <c r="U444" s="18">
        <f>IF($D444="理科",IF(AND($N444&gt;=分数线!$C$2,M444&gt;=分数线!$I$2),36,IF(M444&gt;=分数线!$I$2,18,0)),IF($D444="文科",IF(AND($N444&gt;=分数线!$C$3,M444&gt;=分数线!$I$3),36,IF(M444&gt;=分数线!$I$3,18,0))))</f>
        <v>0</v>
      </c>
      <c r="V444" s="18">
        <f t="shared" si="561"/>
        <v>4</v>
      </c>
      <c r="W444" s="18" t="str">
        <f t="shared" si="562"/>
        <v>朱霞</v>
      </c>
      <c r="X444" s="26">
        <f t="shared" si="603"/>
        <v>1.8</v>
      </c>
      <c r="Y444" s="18" t="str">
        <f t="shared" si="563"/>
        <v>李乔军</v>
      </c>
      <c r="Z444" s="26">
        <f t="shared" si="604"/>
        <v>0</v>
      </c>
      <c r="AA444" s="18" t="str">
        <f t="shared" si="564"/>
        <v>向翠琳</v>
      </c>
      <c r="AB444" s="26">
        <f t="shared" si="621"/>
        <v>0</v>
      </c>
      <c r="AC444" s="18" t="str">
        <f t="shared" si="565"/>
        <v>卢银楷</v>
      </c>
      <c r="AD444" s="26">
        <f t="shared" si="622"/>
        <v>0</v>
      </c>
      <c r="AE444" s="18" t="str">
        <f t="shared" si="566"/>
        <v>胡慧芳</v>
      </c>
      <c r="AF444" s="26">
        <f t="shared" si="623"/>
        <v>0</v>
      </c>
      <c r="AG444" s="18" t="str">
        <f t="shared" si="567"/>
        <v>杜基次尔</v>
      </c>
      <c r="AH444" s="26">
        <f t="shared" si="624"/>
        <v>0</v>
      </c>
      <c r="AI444" s="18" t="str">
        <f t="shared" si="568"/>
        <v>4</v>
      </c>
      <c r="AJ444" s="18" t="str">
        <f t="shared" si="569"/>
        <v>朱霞</v>
      </c>
      <c r="AK444" s="26">
        <f t="shared" si="605"/>
        <v>1.8</v>
      </c>
      <c r="AL444" s="18" t="str">
        <f t="shared" si="570"/>
        <v>李乔军</v>
      </c>
      <c r="AM444" s="26">
        <f t="shared" si="606"/>
        <v>0</v>
      </c>
      <c r="AN444" s="18" t="str">
        <f t="shared" si="571"/>
        <v>向翠琳</v>
      </c>
      <c r="AO444" s="26">
        <f t="shared" si="625"/>
        <v>0</v>
      </c>
      <c r="AP444" s="18" t="str">
        <f t="shared" si="572"/>
        <v>卢银楷</v>
      </c>
      <c r="AQ444" s="26">
        <f t="shared" si="626"/>
        <v>0</v>
      </c>
      <c r="AR444" s="18" t="str">
        <f t="shared" si="573"/>
        <v>胡慧芳</v>
      </c>
      <c r="AS444" s="26">
        <f t="shared" si="627"/>
        <v>0</v>
      </c>
      <c r="AT444" s="18" t="str">
        <f t="shared" si="574"/>
        <v>杜基次尔</v>
      </c>
      <c r="AU444" s="26">
        <f t="shared" si="628"/>
        <v>0</v>
      </c>
      <c r="AV444" s="18" t="str">
        <f t="shared" si="575"/>
        <v>4</v>
      </c>
      <c r="AW444" s="18" t="str">
        <f t="shared" si="576"/>
        <v>朱霞</v>
      </c>
      <c r="AX444" s="26">
        <f t="shared" si="607"/>
        <v>2.6999999999999997</v>
      </c>
      <c r="AY444" s="18" t="str">
        <f t="shared" si="577"/>
        <v>马勇</v>
      </c>
      <c r="AZ444" s="26">
        <f t="shared" si="548"/>
        <v>0</v>
      </c>
      <c r="BA444" s="18" t="str">
        <f t="shared" si="578"/>
        <v>向翠琳</v>
      </c>
      <c r="BB444" s="26">
        <f t="shared" si="629"/>
        <v>0</v>
      </c>
      <c r="BC444" s="18" t="str">
        <f t="shared" si="579"/>
        <v>卢银楷</v>
      </c>
      <c r="BD444" s="26">
        <f t="shared" si="630"/>
        <v>0</v>
      </c>
      <c r="BE444" s="18" t="str">
        <f t="shared" si="580"/>
        <v>胡慧芳</v>
      </c>
      <c r="BF444" s="26">
        <f t="shared" si="631"/>
        <v>0</v>
      </c>
      <c r="BG444" s="18" t="str">
        <f t="shared" si="581"/>
        <v>杜基次尔</v>
      </c>
      <c r="BH444" s="26">
        <f t="shared" si="632"/>
        <v>0</v>
      </c>
      <c r="BI444" s="18">
        <f t="shared" si="582"/>
        <v>4</v>
      </c>
      <c r="BJ444" s="18" t="str">
        <f t="shared" si="583"/>
        <v>甲阿祝玛</v>
      </c>
      <c r="BK444" s="26">
        <f t="shared" si="608"/>
        <v>2.6999999999999997</v>
      </c>
      <c r="BL444" s="18" t="str">
        <f t="shared" si="584"/>
        <v>马勇</v>
      </c>
      <c r="BM444" s="26">
        <f t="shared" si="549"/>
        <v>0</v>
      </c>
      <c r="BN444" s="18" t="str">
        <f t="shared" si="585"/>
        <v>向翠琳</v>
      </c>
      <c r="BO444" s="26">
        <f t="shared" si="633"/>
        <v>0</v>
      </c>
      <c r="BP444" s="18" t="str">
        <f t="shared" si="586"/>
        <v>卢银楷</v>
      </c>
      <c r="BQ444" s="26">
        <f t="shared" si="634"/>
        <v>0</v>
      </c>
      <c r="BR444" s="18" t="str">
        <f t="shared" si="587"/>
        <v>胡慧芳</v>
      </c>
      <c r="BS444" s="26">
        <f t="shared" si="635"/>
        <v>0</v>
      </c>
      <c r="BT444" s="18" t="str">
        <f t="shared" si="588"/>
        <v>杜基次尔</v>
      </c>
      <c r="BU444" s="26">
        <f t="shared" si="636"/>
        <v>0</v>
      </c>
      <c r="BV444" s="18">
        <f t="shared" si="589"/>
        <v>4</v>
      </c>
      <c r="BW444" s="18" t="str">
        <f t="shared" si="590"/>
        <v>曹霞</v>
      </c>
      <c r="BX444" s="26">
        <f t="shared" si="609"/>
        <v>4.5</v>
      </c>
      <c r="BY444" s="18" t="str">
        <f t="shared" si="591"/>
        <v>王德兵</v>
      </c>
      <c r="BZ444" s="26">
        <f t="shared" si="610"/>
        <v>0</v>
      </c>
      <c r="CA444" s="18" t="str">
        <f t="shared" si="592"/>
        <v>汪睿</v>
      </c>
      <c r="CB444" s="26">
        <f t="shared" si="611"/>
        <v>0</v>
      </c>
      <c r="CC444" s="18" t="str">
        <f t="shared" si="593"/>
        <v>卢银楷</v>
      </c>
      <c r="CD444" s="26">
        <f t="shared" si="612"/>
        <v>0</v>
      </c>
      <c r="CE444" s="18" t="str">
        <f t="shared" si="594"/>
        <v>胡慧芳</v>
      </c>
      <c r="CF444" s="26">
        <f t="shared" si="613"/>
        <v>0</v>
      </c>
      <c r="CG444" s="18" t="str">
        <f t="shared" si="595"/>
        <v>杜基次尔</v>
      </c>
      <c r="CH444" s="26">
        <f t="shared" si="614"/>
        <v>0</v>
      </c>
      <c r="CI444" s="18">
        <f t="shared" si="596"/>
        <v>4</v>
      </c>
      <c r="CJ444" s="18" t="str">
        <f t="shared" si="597"/>
        <v>曹霞</v>
      </c>
      <c r="CK444" s="26">
        <f t="shared" si="615"/>
        <v>4.5</v>
      </c>
      <c r="CL444" s="18" t="str">
        <f t="shared" si="598"/>
        <v>王德兵</v>
      </c>
      <c r="CM444" s="26">
        <f t="shared" si="616"/>
        <v>0</v>
      </c>
      <c r="CN444" s="18" t="str">
        <f t="shared" si="599"/>
        <v>汪睿</v>
      </c>
      <c r="CO444" s="26">
        <f t="shared" si="617"/>
        <v>0</v>
      </c>
      <c r="CP444" s="18" t="str">
        <f t="shared" si="600"/>
        <v>卢银楷</v>
      </c>
      <c r="CQ444" s="26">
        <f t="shared" si="618"/>
        <v>0</v>
      </c>
      <c r="CR444" s="18" t="str">
        <f t="shared" si="601"/>
        <v>胡慧芳</v>
      </c>
      <c r="CS444" s="26">
        <f t="shared" si="619"/>
        <v>0</v>
      </c>
      <c r="CT444" s="18" t="str">
        <f t="shared" si="602"/>
        <v>杜基次尔</v>
      </c>
      <c r="CU444" s="26">
        <f t="shared" si="620"/>
        <v>0</v>
      </c>
    </row>
    <row r="445" spans="1:99" s="2" customFormat="1" ht="15.75">
      <c r="A445" s="42" t="s">
        <v>1146</v>
      </c>
      <c r="B445" s="40" t="s">
        <v>618</v>
      </c>
      <c r="C445" s="59" t="s">
        <v>44</v>
      </c>
      <c r="D445" s="9" t="s">
        <v>9</v>
      </c>
      <c r="E445" s="8" t="str">
        <f t="shared" si="550"/>
        <v/>
      </c>
      <c r="F445" s="9" t="str">
        <f t="shared" si="551"/>
        <v/>
      </c>
      <c r="G445" s="10" t="str">
        <f t="shared" si="552"/>
        <v/>
      </c>
      <c r="H445" s="10">
        <f t="shared" si="553"/>
        <v>97</v>
      </c>
      <c r="I445" s="10">
        <f t="shared" si="554"/>
        <v>67</v>
      </c>
      <c r="J445" s="10">
        <f t="shared" si="555"/>
        <v>95</v>
      </c>
      <c r="K445" s="16">
        <f t="shared" si="556"/>
        <v>66</v>
      </c>
      <c r="L445" s="10">
        <f t="shared" si="557"/>
        <v>72.5</v>
      </c>
      <c r="M445" s="10">
        <f t="shared" si="558"/>
        <v>39</v>
      </c>
      <c r="N445" s="10">
        <f t="shared" si="559"/>
        <v>437</v>
      </c>
      <c r="O445" s="17" t="str">
        <f t="shared" si="560"/>
        <v/>
      </c>
      <c r="P445" s="18">
        <f>IF($D445="理科",IF(AND($N445&gt;=分数线!$C$2,$H445&gt;=分数线!$D$2),36,IF($H445&gt;=分数线!$D$2,18,0)),IF($D445="文科",IF(AND($N445&gt;=分数线!$C$3,$H445&gt;=分数线!$D$3),36,IF($H445&gt;=分数线!$D$3,18,0))))</f>
        <v>0</v>
      </c>
      <c r="Q445" s="18">
        <f>IF($D445="理科",IF(AND($N445&gt;=分数线!$C$2,I445&gt;=分数线!$E$2),36,IF(I445&gt;=分数线!$E$2,18,0)),IF($D445="文科",IF(AND($N445&gt;=分数线!$C$3,I445&gt;=分数线!$E$3),36,IF(I445&gt;=分数线!$E$3,18,0))))</f>
        <v>0</v>
      </c>
      <c r="R445" s="18">
        <f>IF($D445="理科",IF(AND($N445&gt;=分数线!$C$2,J445&gt;=分数线!$F$2),36,IF(J445&gt;=分数线!$F$2,18,0)),IF($D445="文科",IF(AND($N445&gt;=分数线!$C$3,J445&gt;=分数线!$F$3),36,IF(J445&gt;=分数线!$F$3,18,0))))</f>
        <v>18</v>
      </c>
      <c r="S445" s="18">
        <f>IF($D445="理科",IF(AND($N445&gt;=分数线!$C$2,K445&gt;=分数线!$G$2),36,IF(K445&gt;=分数线!$G$2,18,0)),IF($D445="文科",IF(AND($N445&gt;=分数线!$C$3,K445&gt;=分数线!$G$3),36,IF(K445&gt;=分数线!$G$3,18,0))))</f>
        <v>0</v>
      </c>
      <c r="T445" s="18">
        <f>IF($D445="理科",IF(AND($N445&gt;=分数线!$C$2,L445&gt;=分数线!$H$2),36,IF(L445&gt;=分数线!$H$2,18,0)),IF($D445="文科",IF(AND($N445&gt;=分数线!$C$3,L445&gt;=分数线!$H$3),36,IF(L445&gt;=分数线!$H$3,18,0))))</f>
        <v>18</v>
      </c>
      <c r="U445" s="18">
        <f>IF($D445="理科",IF(AND($N445&gt;=分数线!$C$2,M445&gt;=分数线!$I$2),36,IF(M445&gt;=分数线!$I$2,18,0)),IF($D445="文科",IF(AND($N445&gt;=分数线!$C$3,M445&gt;=分数线!$I$3),36,IF(M445&gt;=分数线!$I$3,18,0))))</f>
        <v>0</v>
      </c>
      <c r="V445" s="18">
        <f t="shared" si="561"/>
        <v>9</v>
      </c>
      <c r="W445" s="18" t="str">
        <f t="shared" si="562"/>
        <v>张玉婷</v>
      </c>
      <c r="X445" s="26">
        <f t="shared" si="603"/>
        <v>0</v>
      </c>
      <c r="Y445" s="18" t="str">
        <f t="shared" si="563"/>
        <v>周军</v>
      </c>
      <c r="Z445" s="26">
        <f t="shared" si="604"/>
        <v>0</v>
      </c>
      <c r="AA445" s="18" t="str">
        <f t="shared" si="564"/>
        <v>程长寿</v>
      </c>
      <c r="AB445" s="26">
        <f t="shared" si="621"/>
        <v>1.8</v>
      </c>
      <c r="AC445" s="18" t="str">
        <f t="shared" si="565"/>
        <v>杨吉华</v>
      </c>
      <c r="AD445" s="26">
        <f t="shared" si="622"/>
        <v>0</v>
      </c>
      <c r="AE445" s="18" t="str">
        <f t="shared" si="566"/>
        <v>赵香才</v>
      </c>
      <c r="AF445" s="26">
        <f t="shared" si="623"/>
        <v>1.8</v>
      </c>
      <c r="AG445" s="18" t="str">
        <f t="shared" si="567"/>
        <v>金贵</v>
      </c>
      <c r="AH445" s="26">
        <f t="shared" si="624"/>
        <v>0</v>
      </c>
      <c r="AI445" s="18" t="str">
        <f t="shared" si="568"/>
        <v>2</v>
      </c>
      <c r="AJ445" s="18" t="str">
        <f t="shared" si="569"/>
        <v>阙丽萍</v>
      </c>
      <c r="AK445" s="26">
        <f t="shared" si="605"/>
        <v>0</v>
      </c>
      <c r="AL445" s="18" t="str">
        <f t="shared" si="570"/>
        <v>李乔军</v>
      </c>
      <c r="AM445" s="26">
        <f t="shared" si="606"/>
        <v>0</v>
      </c>
      <c r="AN445" s="18" t="str">
        <f t="shared" si="571"/>
        <v>赵顺诚</v>
      </c>
      <c r="AO445" s="26">
        <f t="shared" si="625"/>
        <v>1.8</v>
      </c>
      <c r="AP445" s="18" t="str">
        <f t="shared" si="572"/>
        <v>卢银楷</v>
      </c>
      <c r="AQ445" s="26">
        <f t="shared" si="626"/>
        <v>0</v>
      </c>
      <c r="AR445" s="18" t="str">
        <f t="shared" si="573"/>
        <v>赵香才</v>
      </c>
      <c r="AS445" s="26">
        <f t="shared" si="627"/>
        <v>1.8</v>
      </c>
      <c r="AT445" s="18" t="str">
        <f t="shared" si="574"/>
        <v>杜基次尔</v>
      </c>
      <c r="AU445" s="26">
        <f t="shared" si="628"/>
        <v>0</v>
      </c>
      <c r="AV445" s="18" t="str">
        <f t="shared" si="575"/>
        <v>2</v>
      </c>
      <c r="AW445" s="18" t="str">
        <f t="shared" si="576"/>
        <v>阙丽萍</v>
      </c>
      <c r="AX445" s="26">
        <f t="shared" si="607"/>
        <v>0</v>
      </c>
      <c r="AY445" s="18" t="str">
        <f t="shared" si="577"/>
        <v>李希</v>
      </c>
      <c r="AZ445" s="26">
        <f t="shared" si="548"/>
        <v>0</v>
      </c>
      <c r="BA445" s="18" t="str">
        <f t="shared" si="578"/>
        <v>赵顺诚</v>
      </c>
      <c r="BB445" s="26">
        <f t="shared" si="629"/>
        <v>2.7</v>
      </c>
      <c r="BC445" s="18" t="str">
        <f t="shared" si="579"/>
        <v>马巫各</v>
      </c>
      <c r="BD445" s="26">
        <f t="shared" si="630"/>
        <v>0</v>
      </c>
      <c r="BE445" s="18" t="str">
        <f t="shared" si="580"/>
        <v>赵香才</v>
      </c>
      <c r="BF445" s="26">
        <f t="shared" si="631"/>
        <v>2.7</v>
      </c>
      <c r="BG445" s="18" t="str">
        <f t="shared" si="581"/>
        <v>杜基次尔</v>
      </c>
      <c r="BH445" s="26">
        <f t="shared" si="632"/>
        <v>0</v>
      </c>
      <c r="BI445" s="18">
        <f t="shared" si="582"/>
        <v>2</v>
      </c>
      <c r="BJ445" s="18" t="str">
        <f t="shared" si="583"/>
        <v>阙丽萍</v>
      </c>
      <c r="BK445" s="26">
        <f t="shared" si="608"/>
        <v>0</v>
      </c>
      <c r="BL445" s="18" t="str">
        <f t="shared" si="584"/>
        <v>李希</v>
      </c>
      <c r="BM445" s="26">
        <f t="shared" si="549"/>
        <v>0</v>
      </c>
      <c r="BN445" s="18" t="str">
        <f t="shared" si="585"/>
        <v>赵顺诚</v>
      </c>
      <c r="BO445" s="26">
        <f t="shared" si="633"/>
        <v>2.7</v>
      </c>
      <c r="BP445" s="18" t="str">
        <f t="shared" si="586"/>
        <v>马巫各</v>
      </c>
      <c r="BQ445" s="26">
        <f t="shared" si="634"/>
        <v>0</v>
      </c>
      <c r="BR445" s="18" t="str">
        <f t="shared" si="587"/>
        <v>赵香才</v>
      </c>
      <c r="BS445" s="26">
        <f t="shared" si="635"/>
        <v>2.7</v>
      </c>
      <c r="BT445" s="18" t="str">
        <f t="shared" si="588"/>
        <v>杜基次尔</v>
      </c>
      <c r="BU445" s="26">
        <f t="shared" si="636"/>
        <v>0</v>
      </c>
      <c r="BV445" s="18">
        <f t="shared" si="589"/>
        <v>2</v>
      </c>
      <c r="BW445" s="18" t="str">
        <f t="shared" si="590"/>
        <v>阙丽萍</v>
      </c>
      <c r="BX445" s="26">
        <f t="shared" si="609"/>
        <v>0</v>
      </c>
      <c r="BY445" s="18" t="str">
        <f t="shared" si="591"/>
        <v>李希</v>
      </c>
      <c r="BZ445" s="26">
        <f t="shared" si="610"/>
        <v>0</v>
      </c>
      <c r="CA445" s="18" t="str">
        <f t="shared" si="592"/>
        <v>赵顺诚</v>
      </c>
      <c r="CB445" s="26">
        <f t="shared" si="611"/>
        <v>4.5</v>
      </c>
      <c r="CC445" s="18" t="str">
        <f t="shared" si="593"/>
        <v>吴文艺</v>
      </c>
      <c r="CD445" s="26">
        <f t="shared" si="612"/>
        <v>0</v>
      </c>
      <c r="CE445" s="18" t="str">
        <f t="shared" si="594"/>
        <v>赵香才</v>
      </c>
      <c r="CF445" s="26">
        <f t="shared" si="613"/>
        <v>4.5</v>
      </c>
      <c r="CG445" s="18" t="str">
        <f t="shared" si="595"/>
        <v>杜基次尔</v>
      </c>
      <c r="CH445" s="26">
        <f t="shared" si="614"/>
        <v>0</v>
      </c>
      <c r="CI445" s="18">
        <f t="shared" si="596"/>
        <v>2</v>
      </c>
      <c r="CJ445" s="18" t="str">
        <f t="shared" si="597"/>
        <v>阙丽萍</v>
      </c>
      <c r="CK445" s="26">
        <f t="shared" si="615"/>
        <v>0</v>
      </c>
      <c r="CL445" s="18" t="str">
        <f t="shared" si="598"/>
        <v>李希</v>
      </c>
      <c r="CM445" s="26">
        <f t="shared" si="616"/>
        <v>0</v>
      </c>
      <c r="CN445" s="18" t="str">
        <f t="shared" si="599"/>
        <v>赵顺诚</v>
      </c>
      <c r="CO445" s="26">
        <f t="shared" si="617"/>
        <v>4.5</v>
      </c>
      <c r="CP445" s="18" t="str">
        <f t="shared" si="600"/>
        <v>吴文艺/康宇峰</v>
      </c>
      <c r="CQ445" s="26">
        <f t="shared" si="618"/>
        <v>0</v>
      </c>
      <c r="CR445" s="18" t="str">
        <f t="shared" si="601"/>
        <v>赵香才</v>
      </c>
      <c r="CS445" s="26">
        <f t="shared" si="619"/>
        <v>4.5</v>
      </c>
      <c r="CT445" s="18" t="str">
        <f t="shared" si="602"/>
        <v>杜基次尔</v>
      </c>
      <c r="CU445" s="26">
        <f t="shared" si="620"/>
        <v>0</v>
      </c>
    </row>
    <row r="446" spans="1:99" s="2" customFormat="1" ht="15.75">
      <c r="A446" s="42" t="s">
        <v>1147</v>
      </c>
      <c r="B446" s="40" t="s">
        <v>619</v>
      </c>
      <c r="C446" s="59" t="s">
        <v>44</v>
      </c>
      <c r="D446" s="9" t="s">
        <v>9</v>
      </c>
      <c r="E446" s="8" t="str">
        <f t="shared" si="550"/>
        <v/>
      </c>
      <c r="F446" s="9" t="str">
        <f t="shared" si="551"/>
        <v/>
      </c>
      <c r="G446" s="10" t="str">
        <f t="shared" si="552"/>
        <v/>
      </c>
      <c r="H446" s="10">
        <f t="shared" si="553"/>
        <v>108</v>
      </c>
      <c r="I446" s="10">
        <f t="shared" si="554"/>
        <v>66</v>
      </c>
      <c r="J446" s="10">
        <f t="shared" si="555"/>
        <v>68</v>
      </c>
      <c r="K446" s="16">
        <f t="shared" si="556"/>
        <v>66</v>
      </c>
      <c r="L446" s="10">
        <f t="shared" si="557"/>
        <v>70.5</v>
      </c>
      <c r="M446" s="10">
        <f t="shared" si="558"/>
        <v>58</v>
      </c>
      <c r="N446" s="10">
        <f t="shared" si="559"/>
        <v>437</v>
      </c>
      <c r="O446" s="17" t="str">
        <f t="shared" si="560"/>
        <v/>
      </c>
      <c r="P446" s="18">
        <f>IF($D446="理科",IF(AND($N446&gt;=分数线!$C$2,$H446&gt;=分数线!$D$2),36,IF($H446&gt;=分数线!$D$2,18,0)),IF($D446="文科",IF(AND($N446&gt;=分数线!$C$3,$H446&gt;=分数线!$D$3),36,IF($H446&gt;=分数线!$D$3,18,0))))</f>
        <v>18</v>
      </c>
      <c r="Q446" s="18">
        <f>IF($D446="理科",IF(AND($N446&gt;=分数线!$C$2,I446&gt;=分数线!$E$2),36,IF(I446&gt;=分数线!$E$2,18,0)),IF($D446="文科",IF(AND($N446&gt;=分数线!$C$3,I446&gt;=分数线!$E$3),36,IF(I446&gt;=分数线!$E$3,18,0))))</f>
        <v>0</v>
      </c>
      <c r="R446" s="18">
        <f>IF($D446="理科",IF(AND($N446&gt;=分数线!$C$2,J446&gt;=分数线!$F$2),36,IF(J446&gt;=分数线!$F$2,18,0)),IF($D446="文科",IF(AND($N446&gt;=分数线!$C$3,J446&gt;=分数线!$F$3),36,IF(J446&gt;=分数线!$F$3,18,0))))</f>
        <v>0</v>
      </c>
      <c r="S446" s="18">
        <f>IF($D446="理科",IF(AND($N446&gt;=分数线!$C$2,K446&gt;=分数线!$G$2),36,IF(K446&gt;=分数线!$G$2,18,0)),IF($D446="文科",IF(AND($N446&gt;=分数线!$C$3,K446&gt;=分数线!$G$3),36,IF(K446&gt;=分数线!$G$3,18,0))))</f>
        <v>0</v>
      </c>
      <c r="T446" s="18">
        <f>IF($D446="理科",IF(AND($N446&gt;=分数线!$C$2,L446&gt;=分数线!$H$2),36,IF(L446&gt;=分数线!$H$2,18,0)),IF($D446="文科",IF(AND($N446&gt;=分数线!$C$3,L446&gt;=分数线!$H$3),36,IF(L446&gt;=分数线!$H$3,18,0))))</f>
        <v>18</v>
      </c>
      <c r="U446" s="18">
        <f>IF($D446="理科",IF(AND($N446&gt;=分数线!$C$2,M446&gt;=分数线!$I$2),36,IF(M446&gt;=分数线!$I$2,18,0)),IF($D446="文科",IF(AND($N446&gt;=分数线!$C$3,M446&gt;=分数线!$I$3),36,IF(M446&gt;=分数线!$I$3,18,0))))</f>
        <v>18</v>
      </c>
      <c r="V446" s="18">
        <f t="shared" si="561"/>
        <v>9</v>
      </c>
      <c r="W446" s="18" t="str">
        <f t="shared" si="562"/>
        <v>张玉婷</v>
      </c>
      <c r="X446" s="26">
        <f t="shared" si="603"/>
        <v>1.8</v>
      </c>
      <c r="Y446" s="18" t="str">
        <f t="shared" si="563"/>
        <v>周军</v>
      </c>
      <c r="Z446" s="26">
        <f t="shared" si="604"/>
        <v>0</v>
      </c>
      <c r="AA446" s="18" t="str">
        <f t="shared" si="564"/>
        <v>程长寿</v>
      </c>
      <c r="AB446" s="26">
        <f t="shared" si="621"/>
        <v>0</v>
      </c>
      <c r="AC446" s="18" t="str">
        <f t="shared" si="565"/>
        <v>杨吉华</v>
      </c>
      <c r="AD446" s="26">
        <f t="shared" si="622"/>
        <v>0</v>
      </c>
      <c r="AE446" s="18" t="str">
        <f t="shared" si="566"/>
        <v>赵香才</v>
      </c>
      <c r="AF446" s="26">
        <f t="shared" si="623"/>
        <v>1.8</v>
      </c>
      <c r="AG446" s="18" t="str">
        <f t="shared" si="567"/>
        <v>金贵</v>
      </c>
      <c r="AH446" s="26">
        <f t="shared" si="624"/>
        <v>1.8</v>
      </c>
      <c r="AI446" s="18" t="str">
        <f t="shared" si="568"/>
        <v>2</v>
      </c>
      <c r="AJ446" s="18" t="str">
        <f t="shared" si="569"/>
        <v>阙丽萍</v>
      </c>
      <c r="AK446" s="26">
        <f t="shared" si="605"/>
        <v>1.8</v>
      </c>
      <c r="AL446" s="18" t="str">
        <f t="shared" si="570"/>
        <v>李乔军</v>
      </c>
      <c r="AM446" s="26">
        <f t="shared" si="606"/>
        <v>0</v>
      </c>
      <c r="AN446" s="18" t="str">
        <f t="shared" si="571"/>
        <v>赵顺诚</v>
      </c>
      <c r="AO446" s="26">
        <f t="shared" si="625"/>
        <v>0</v>
      </c>
      <c r="AP446" s="18" t="str">
        <f t="shared" si="572"/>
        <v>卢银楷</v>
      </c>
      <c r="AQ446" s="26">
        <f t="shared" si="626"/>
        <v>0</v>
      </c>
      <c r="AR446" s="18" t="str">
        <f t="shared" si="573"/>
        <v>赵香才</v>
      </c>
      <c r="AS446" s="26">
        <f t="shared" si="627"/>
        <v>1.8</v>
      </c>
      <c r="AT446" s="18" t="str">
        <f t="shared" si="574"/>
        <v>杜基次尔</v>
      </c>
      <c r="AU446" s="26">
        <f t="shared" si="628"/>
        <v>1.8</v>
      </c>
      <c r="AV446" s="18" t="str">
        <f t="shared" si="575"/>
        <v>2</v>
      </c>
      <c r="AW446" s="18" t="str">
        <f t="shared" si="576"/>
        <v>阙丽萍</v>
      </c>
      <c r="AX446" s="26">
        <f t="shared" si="607"/>
        <v>2.6999999999999997</v>
      </c>
      <c r="AY446" s="18" t="str">
        <f t="shared" si="577"/>
        <v>李希</v>
      </c>
      <c r="AZ446" s="26">
        <f t="shared" si="548"/>
        <v>0</v>
      </c>
      <c r="BA446" s="18" t="str">
        <f t="shared" si="578"/>
        <v>赵顺诚</v>
      </c>
      <c r="BB446" s="26">
        <f t="shared" si="629"/>
        <v>0</v>
      </c>
      <c r="BC446" s="18" t="str">
        <f t="shared" si="579"/>
        <v>马巫各</v>
      </c>
      <c r="BD446" s="26">
        <f t="shared" si="630"/>
        <v>0</v>
      </c>
      <c r="BE446" s="18" t="str">
        <f t="shared" si="580"/>
        <v>赵香才</v>
      </c>
      <c r="BF446" s="26">
        <f t="shared" si="631"/>
        <v>2.7</v>
      </c>
      <c r="BG446" s="18" t="str">
        <f t="shared" si="581"/>
        <v>杜基次尔</v>
      </c>
      <c r="BH446" s="26">
        <f t="shared" si="632"/>
        <v>2.7</v>
      </c>
      <c r="BI446" s="18">
        <f t="shared" si="582"/>
        <v>2</v>
      </c>
      <c r="BJ446" s="18" t="str">
        <f t="shared" si="583"/>
        <v>阙丽萍</v>
      </c>
      <c r="BK446" s="26">
        <f t="shared" si="608"/>
        <v>2.6999999999999997</v>
      </c>
      <c r="BL446" s="18" t="str">
        <f t="shared" si="584"/>
        <v>李希</v>
      </c>
      <c r="BM446" s="26">
        <f t="shared" si="549"/>
        <v>0</v>
      </c>
      <c r="BN446" s="18" t="str">
        <f t="shared" si="585"/>
        <v>赵顺诚</v>
      </c>
      <c r="BO446" s="26">
        <f t="shared" si="633"/>
        <v>0</v>
      </c>
      <c r="BP446" s="18" t="str">
        <f t="shared" si="586"/>
        <v>马巫各</v>
      </c>
      <c r="BQ446" s="26">
        <f t="shared" si="634"/>
        <v>0</v>
      </c>
      <c r="BR446" s="18" t="str">
        <f t="shared" si="587"/>
        <v>赵香才</v>
      </c>
      <c r="BS446" s="26">
        <f t="shared" si="635"/>
        <v>2.7</v>
      </c>
      <c r="BT446" s="18" t="str">
        <f t="shared" si="588"/>
        <v>杜基次尔</v>
      </c>
      <c r="BU446" s="26">
        <f t="shared" si="636"/>
        <v>2.7</v>
      </c>
      <c r="BV446" s="18">
        <f t="shared" si="589"/>
        <v>2</v>
      </c>
      <c r="BW446" s="18" t="str">
        <f t="shared" si="590"/>
        <v>阙丽萍</v>
      </c>
      <c r="BX446" s="26">
        <f t="shared" si="609"/>
        <v>4.5</v>
      </c>
      <c r="BY446" s="18" t="str">
        <f t="shared" si="591"/>
        <v>李希</v>
      </c>
      <c r="BZ446" s="26">
        <f t="shared" si="610"/>
        <v>0</v>
      </c>
      <c r="CA446" s="18" t="str">
        <f t="shared" si="592"/>
        <v>赵顺诚</v>
      </c>
      <c r="CB446" s="26">
        <f t="shared" si="611"/>
        <v>0</v>
      </c>
      <c r="CC446" s="18" t="str">
        <f t="shared" si="593"/>
        <v>吴文艺</v>
      </c>
      <c r="CD446" s="26">
        <f t="shared" si="612"/>
        <v>0</v>
      </c>
      <c r="CE446" s="18" t="str">
        <f t="shared" si="594"/>
        <v>赵香才</v>
      </c>
      <c r="CF446" s="26">
        <f t="shared" si="613"/>
        <v>4.5</v>
      </c>
      <c r="CG446" s="18" t="str">
        <f t="shared" si="595"/>
        <v>杜基次尔</v>
      </c>
      <c r="CH446" s="26">
        <f t="shared" si="614"/>
        <v>4.5</v>
      </c>
      <c r="CI446" s="18">
        <f t="shared" si="596"/>
        <v>2</v>
      </c>
      <c r="CJ446" s="18" t="str">
        <f t="shared" si="597"/>
        <v>阙丽萍</v>
      </c>
      <c r="CK446" s="26">
        <f t="shared" si="615"/>
        <v>4.5</v>
      </c>
      <c r="CL446" s="18" t="str">
        <f t="shared" si="598"/>
        <v>李希</v>
      </c>
      <c r="CM446" s="26">
        <f t="shared" si="616"/>
        <v>0</v>
      </c>
      <c r="CN446" s="18" t="str">
        <f t="shared" si="599"/>
        <v>赵顺诚</v>
      </c>
      <c r="CO446" s="26">
        <f t="shared" si="617"/>
        <v>0</v>
      </c>
      <c r="CP446" s="18" t="str">
        <f t="shared" si="600"/>
        <v>吴文艺/康宇峰</v>
      </c>
      <c r="CQ446" s="26">
        <f t="shared" si="618"/>
        <v>0</v>
      </c>
      <c r="CR446" s="18" t="str">
        <f t="shared" si="601"/>
        <v>赵香才</v>
      </c>
      <c r="CS446" s="26">
        <f t="shared" si="619"/>
        <v>4.5</v>
      </c>
      <c r="CT446" s="18" t="str">
        <f t="shared" si="602"/>
        <v>杜基次尔</v>
      </c>
      <c r="CU446" s="26">
        <f t="shared" si="620"/>
        <v>4.5</v>
      </c>
    </row>
    <row r="447" spans="1:99" s="2" customFormat="1" ht="15.75">
      <c r="A447" s="42" t="s">
        <v>1148</v>
      </c>
      <c r="B447" s="40" t="s">
        <v>620</v>
      </c>
      <c r="C447" s="59" t="s">
        <v>44</v>
      </c>
      <c r="D447" s="9" t="s">
        <v>9</v>
      </c>
      <c r="E447" s="8" t="str">
        <f t="shared" si="550"/>
        <v/>
      </c>
      <c r="F447" s="9">
        <f t="shared" si="551"/>
        <v>0.2</v>
      </c>
      <c r="G447" s="10" t="str">
        <f t="shared" si="552"/>
        <v/>
      </c>
      <c r="H447" s="10">
        <f t="shared" si="553"/>
        <v>107</v>
      </c>
      <c r="I447" s="10">
        <f t="shared" si="554"/>
        <v>72</v>
      </c>
      <c r="J447" s="10">
        <f t="shared" si="555"/>
        <v>86</v>
      </c>
      <c r="K447" s="16">
        <f t="shared" si="556"/>
        <v>60.5</v>
      </c>
      <c r="L447" s="10">
        <f t="shared" si="557"/>
        <v>65</v>
      </c>
      <c r="M447" s="10">
        <f t="shared" si="558"/>
        <v>46</v>
      </c>
      <c r="N447" s="10">
        <f t="shared" si="559"/>
        <v>437</v>
      </c>
      <c r="O447" s="17" t="str">
        <f t="shared" si="560"/>
        <v/>
      </c>
      <c r="P447" s="18">
        <f>IF($D447="理科",IF(AND($N447&gt;=分数线!$C$2,$H447&gt;=分数线!$D$2),36,IF($H447&gt;=分数线!$D$2,18,0)),IF($D447="文科",IF(AND($N447&gt;=分数线!$C$3,$H447&gt;=分数线!$D$3),36,IF($H447&gt;=分数线!$D$3,18,0))))</f>
        <v>18</v>
      </c>
      <c r="Q447" s="18">
        <f>IF($D447="理科",IF(AND($N447&gt;=分数线!$C$2,I447&gt;=分数线!$E$2),36,IF(I447&gt;=分数线!$E$2,18,0)),IF($D447="文科",IF(AND($N447&gt;=分数线!$C$3,I447&gt;=分数线!$E$3),36,IF(I447&gt;=分数线!$E$3,18,0))))</f>
        <v>0</v>
      </c>
      <c r="R447" s="18">
        <f>IF($D447="理科",IF(AND($N447&gt;=分数线!$C$2,J447&gt;=分数线!$F$2),36,IF(J447&gt;=分数线!$F$2,18,0)),IF($D447="文科",IF(AND($N447&gt;=分数线!$C$3,J447&gt;=分数线!$F$3),36,IF(J447&gt;=分数线!$F$3,18,0))))</f>
        <v>0</v>
      </c>
      <c r="S447" s="18">
        <f>IF($D447="理科",IF(AND($N447&gt;=分数线!$C$2,K447&gt;=分数线!$G$2),36,IF(K447&gt;=分数线!$G$2,18,0)),IF($D447="文科",IF(AND($N447&gt;=分数线!$C$3,K447&gt;=分数线!$G$3),36,IF(K447&gt;=分数线!$G$3,18,0))))</f>
        <v>0</v>
      </c>
      <c r="T447" s="18">
        <f>IF($D447="理科",IF(AND($N447&gt;=分数线!$C$2,L447&gt;=分数线!$H$2),36,IF(L447&gt;=分数线!$H$2,18,0)),IF($D447="文科",IF(AND($N447&gt;=分数线!$C$3,L447&gt;=分数线!$H$3),36,IF(L447&gt;=分数线!$H$3,18,0))))</f>
        <v>18</v>
      </c>
      <c r="U447" s="18">
        <f>IF($D447="理科",IF(AND($N447&gt;=分数线!$C$2,M447&gt;=分数线!$I$2),36,IF(M447&gt;=分数线!$I$2,18,0)),IF($D447="文科",IF(AND($N447&gt;=分数线!$C$3,M447&gt;=分数线!$I$3),36,IF(M447&gt;=分数线!$I$3,18,0))))</f>
        <v>0</v>
      </c>
      <c r="V447" s="18">
        <f t="shared" si="561"/>
        <v>2</v>
      </c>
      <c r="W447" s="18" t="str">
        <f t="shared" si="562"/>
        <v>阙丽萍</v>
      </c>
      <c r="X447" s="26">
        <f t="shared" si="603"/>
        <v>1.8</v>
      </c>
      <c r="Y447" s="18" t="str">
        <f t="shared" si="563"/>
        <v>李乔军</v>
      </c>
      <c r="Z447" s="26">
        <f t="shared" si="604"/>
        <v>0</v>
      </c>
      <c r="AA447" s="18" t="str">
        <f t="shared" si="564"/>
        <v>赵顺诚</v>
      </c>
      <c r="AB447" s="26">
        <f t="shared" si="621"/>
        <v>0</v>
      </c>
      <c r="AC447" s="18" t="str">
        <f t="shared" si="565"/>
        <v>卢银楷</v>
      </c>
      <c r="AD447" s="26">
        <f t="shared" si="622"/>
        <v>0</v>
      </c>
      <c r="AE447" s="18" t="str">
        <f t="shared" si="566"/>
        <v>赵香才</v>
      </c>
      <c r="AF447" s="26">
        <f t="shared" si="623"/>
        <v>1.8</v>
      </c>
      <c r="AG447" s="18" t="str">
        <f t="shared" si="567"/>
        <v>骆泽群</v>
      </c>
      <c r="AH447" s="26">
        <f t="shared" si="624"/>
        <v>0</v>
      </c>
      <c r="AI447" s="18" t="str">
        <f t="shared" si="568"/>
        <v>2</v>
      </c>
      <c r="AJ447" s="18" t="str">
        <f t="shared" si="569"/>
        <v>阙丽萍</v>
      </c>
      <c r="AK447" s="26">
        <f t="shared" si="605"/>
        <v>1.8</v>
      </c>
      <c r="AL447" s="18" t="str">
        <f t="shared" si="570"/>
        <v>李乔军</v>
      </c>
      <c r="AM447" s="26">
        <f t="shared" si="606"/>
        <v>0</v>
      </c>
      <c r="AN447" s="18" t="str">
        <f t="shared" si="571"/>
        <v>赵顺诚</v>
      </c>
      <c r="AO447" s="26">
        <f t="shared" si="625"/>
        <v>0</v>
      </c>
      <c r="AP447" s="18" t="str">
        <f t="shared" si="572"/>
        <v>卢银楷</v>
      </c>
      <c r="AQ447" s="26">
        <f t="shared" si="626"/>
        <v>0</v>
      </c>
      <c r="AR447" s="18" t="str">
        <f t="shared" si="573"/>
        <v>赵香才</v>
      </c>
      <c r="AS447" s="26">
        <f t="shared" si="627"/>
        <v>1.8</v>
      </c>
      <c r="AT447" s="18" t="str">
        <f t="shared" si="574"/>
        <v>杜基次尔</v>
      </c>
      <c r="AU447" s="26">
        <f t="shared" si="628"/>
        <v>0</v>
      </c>
      <c r="AV447" s="18" t="str">
        <f t="shared" si="575"/>
        <v>2</v>
      </c>
      <c r="AW447" s="18" t="str">
        <f t="shared" si="576"/>
        <v>阙丽萍</v>
      </c>
      <c r="AX447" s="26">
        <f t="shared" si="607"/>
        <v>2.6999999999999997</v>
      </c>
      <c r="AY447" s="18" t="str">
        <f t="shared" si="577"/>
        <v>李希</v>
      </c>
      <c r="AZ447" s="26">
        <f t="shared" ref="AZ447:AZ510" si="637">IF($C447="应届",$Q447*0.15,IF($C447="往届","","NULL"))</f>
        <v>0</v>
      </c>
      <c r="BA447" s="18" t="str">
        <f t="shared" si="578"/>
        <v>赵顺诚</v>
      </c>
      <c r="BB447" s="26">
        <f t="shared" si="629"/>
        <v>0</v>
      </c>
      <c r="BC447" s="18" t="str">
        <f t="shared" si="579"/>
        <v>马巫各</v>
      </c>
      <c r="BD447" s="26">
        <f t="shared" si="630"/>
        <v>0</v>
      </c>
      <c r="BE447" s="18" t="str">
        <f t="shared" si="580"/>
        <v>赵香才</v>
      </c>
      <c r="BF447" s="26">
        <f t="shared" si="631"/>
        <v>2.7</v>
      </c>
      <c r="BG447" s="18" t="str">
        <f t="shared" si="581"/>
        <v>杜基次尔</v>
      </c>
      <c r="BH447" s="26">
        <f t="shared" si="632"/>
        <v>0</v>
      </c>
      <c r="BI447" s="18">
        <f t="shared" si="582"/>
        <v>2</v>
      </c>
      <c r="BJ447" s="18" t="str">
        <f t="shared" si="583"/>
        <v>阙丽萍</v>
      </c>
      <c r="BK447" s="26">
        <f t="shared" si="608"/>
        <v>2.6999999999999997</v>
      </c>
      <c r="BL447" s="18" t="str">
        <f t="shared" si="584"/>
        <v>李希</v>
      </c>
      <c r="BM447" s="26">
        <f t="shared" ref="BM447:BM510" si="638">IF($C447="应届",$Q447*0.15,IF($C447="往届","","NULL"))</f>
        <v>0</v>
      </c>
      <c r="BN447" s="18" t="str">
        <f t="shared" si="585"/>
        <v>赵顺诚</v>
      </c>
      <c r="BO447" s="26">
        <f t="shared" si="633"/>
        <v>0</v>
      </c>
      <c r="BP447" s="18" t="str">
        <f t="shared" si="586"/>
        <v>马巫各</v>
      </c>
      <c r="BQ447" s="26">
        <f t="shared" si="634"/>
        <v>0</v>
      </c>
      <c r="BR447" s="18" t="str">
        <f t="shared" si="587"/>
        <v>赵香才</v>
      </c>
      <c r="BS447" s="26">
        <f t="shared" si="635"/>
        <v>2.7</v>
      </c>
      <c r="BT447" s="18" t="str">
        <f t="shared" si="588"/>
        <v>杜基次尔</v>
      </c>
      <c r="BU447" s="26">
        <f t="shared" si="636"/>
        <v>0</v>
      </c>
      <c r="BV447" s="18">
        <f t="shared" si="589"/>
        <v>2</v>
      </c>
      <c r="BW447" s="18" t="str">
        <f t="shared" si="590"/>
        <v>阙丽萍</v>
      </c>
      <c r="BX447" s="26">
        <f t="shared" si="609"/>
        <v>4.5</v>
      </c>
      <c r="BY447" s="18" t="str">
        <f t="shared" si="591"/>
        <v>李希</v>
      </c>
      <c r="BZ447" s="26">
        <f t="shared" si="610"/>
        <v>0</v>
      </c>
      <c r="CA447" s="18" t="str">
        <f t="shared" si="592"/>
        <v>赵顺诚</v>
      </c>
      <c r="CB447" s="26">
        <f t="shared" si="611"/>
        <v>0</v>
      </c>
      <c r="CC447" s="18" t="str">
        <f t="shared" si="593"/>
        <v>吴文艺</v>
      </c>
      <c r="CD447" s="26">
        <f t="shared" si="612"/>
        <v>0</v>
      </c>
      <c r="CE447" s="18" t="str">
        <f t="shared" si="594"/>
        <v>赵香才</v>
      </c>
      <c r="CF447" s="26">
        <f t="shared" si="613"/>
        <v>4.5</v>
      </c>
      <c r="CG447" s="18" t="str">
        <f t="shared" si="595"/>
        <v>杜基次尔</v>
      </c>
      <c r="CH447" s="26">
        <f t="shared" si="614"/>
        <v>0</v>
      </c>
      <c r="CI447" s="18">
        <f t="shared" si="596"/>
        <v>2</v>
      </c>
      <c r="CJ447" s="18" t="str">
        <f t="shared" si="597"/>
        <v>阙丽萍</v>
      </c>
      <c r="CK447" s="26">
        <f t="shared" si="615"/>
        <v>4.5</v>
      </c>
      <c r="CL447" s="18" t="str">
        <f t="shared" si="598"/>
        <v>李希</v>
      </c>
      <c r="CM447" s="26">
        <f t="shared" si="616"/>
        <v>0</v>
      </c>
      <c r="CN447" s="18" t="str">
        <f t="shared" si="599"/>
        <v>赵顺诚</v>
      </c>
      <c r="CO447" s="26">
        <f t="shared" si="617"/>
        <v>0</v>
      </c>
      <c r="CP447" s="18" t="str">
        <f t="shared" si="600"/>
        <v>吴文艺/康宇峰</v>
      </c>
      <c r="CQ447" s="26">
        <f t="shared" si="618"/>
        <v>0</v>
      </c>
      <c r="CR447" s="18" t="str">
        <f t="shared" si="601"/>
        <v>赵香才</v>
      </c>
      <c r="CS447" s="26">
        <f t="shared" si="619"/>
        <v>4.5</v>
      </c>
      <c r="CT447" s="18" t="str">
        <f t="shared" si="602"/>
        <v>杜基次尔</v>
      </c>
      <c r="CU447" s="26">
        <f t="shared" si="620"/>
        <v>0</v>
      </c>
    </row>
    <row r="448" spans="1:99" s="2" customFormat="1" ht="15.75">
      <c r="A448" s="42" t="s">
        <v>1149</v>
      </c>
      <c r="B448" s="40" t="s">
        <v>621</v>
      </c>
      <c r="C448" s="59" t="s">
        <v>44</v>
      </c>
      <c r="D448" s="9" t="s">
        <v>9</v>
      </c>
      <c r="E448" s="8" t="str">
        <f t="shared" si="550"/>
        <v/>
      </c>
      <c r="F448" s="9">
        <f t="shared" si="551"/>
        <v>0.2</v>
      </c>
      <c r="G448" s="10" t="str">
        <f t="shared" si="552"/>
        <v/>
      </c>
      <c r="H448" s="10">
        <f t="shared" si="553"/>
        <v>97</v>
      </c>
      <c r="I448" s="10">
        <f t="shared" si="554"/>
        <v>87</v>
      </c>
      <c r="J448" s="10">
        <f t="shared" si="555"/>
        <v>94</v>
      </c>
      <c r="K448" s="16">
        <f t="shared" si="556"/>
        <v>67</v>
      </c>
      <c r="L448" s="10">
        <f t="shared" si="557"/>
        <v>55</v>
      </c>
      <c r="M448" s="10">
        <f t="shared" si="558"/>
        <v>36</v>
      </c>
      <c r="N448" s="10">
        <f t="shared" si="559"/>
        <v>436</v>
      </c>
      <c r="O448" s="17" t="str">
        <f t="shared" si="560"/>
        <v/>
      </c>
      <c r="P448" s="18">
        <f>IF($D448="理科",IF(AND($N448&gt;=分数线!$C$2,$H448&gt;=分数线!$D$2),36,IF($H448&gt;=分数线!$D$2,18,0)),IF($D448="文科",IF(AND($N448&gt;=分数线!$C$3,$H448&gt;=分数线!$D$3),36,IF($H448&gt;=分数线!$D$3,18,0))))</f>
        <v>0</v>
      </c>
      <c r="Q448" s="18">
        <f>IF($D448="理科",IF(AND($N448&gt;=分数线!$C$2,I448&gt;=分数线!$E$2),36,IF(I448&gt;=分数线!$E$2,18,0)),IF($D448="文科",IF(AND($N448&gt;=分数线!$C$3,I448&gt;=分数线!$E$3),36,IF(I448&gt;=分数线!$E$3,18,0))))</f>
        <v>18</v>
      </c>
      <c r="R448" s="18">
        <f>IF($D448="理科",IF(AND($N448&gt;=分数线!$C$2,J448&gt;=分数线!$F$2),36,IF(J448&gt;=分数线!$F$2,18,0)),IF($D448="文科",IF(AND($N448&gt;=分数线!$C$3,J448&gt;=分数线!$F$3),36,IF(J448&gt;=分数线!$F$3,18,0))))</f>
        <v>0</v>
      </c>
      <c r="S448" s="18">
        <f>IF($D448="理科",IF(AND($N448&gt;=分数线!$C$2,K448&gt;=分数线!$G$2),36,IF(K448&gt;=分数线!$G$2,18,0)),IF($D448="文科",IF(AND($N448&gt;=分数线!$C$3,K448&gt;=分数线!$G$3),36,IF(K448&gt;=分数线!$G$3,18,0))))</f>
        <v>0</v>
      </c>
      <c r="T448" s="18">
        <f>IF($D448="理科",IF(AND($N448&gt;=分数线!$C$2,L448&gt;=分数线!$H$2),36,IF(L448&gt;=分数线!$H$2,18,0)),IF($D448="文科",IF(AND($N448&gt;=分数线!$C$3,L448&gt;=分数线!$H$3),36,IF(L448&gt;=分数线!$H$3,18,0))))</f>
        <v>0</v>
      </c>
      <c r="U448" s="18">
        <f>IF($D448="理科",IF(AND($N448&gt;=分数线!$C$2,M448&gt;=分数线!$I$2),36,IF(M448&gt;=分数线!$I$2,18,0)),IF($D448="文科",IF(AND($N448&gt;=分数线!$C$3,M448&gt;=分数线!$I$3),36,IF(M448&gt;=分数线!$I$3,18,0))))</f>
        <v>0</v>
      </c>
      <c r="V448" s="18">
        <f t="shared" si="561"/>
        <v>1</v>
      </c>
      <c r="W448" s="18" t="str">
        <f t="shared" si="562"/>
        <v>叶屏</v>
      </c>
      <c r="X448" s="26">
        <f t="shared" si="603"/>
        <v>0</v>
      </c>
      <c r="Y448" s="18" t="str">
        <f t="shared" si="563"/>
        <v>余玉红</v>
      </c>
      <c r="Z448" s="26">
        <f t="shared" si="604"/>
        <v>1.8</v>
      </c>
      <c r="AA448" s="18" t="str">
        <f t="shared" si="564"/>
        <v>胡昌燕</v>
      </c>
      <c r="AB448" s="26">
        <f t="shared" si="621"/>
        <v>0</v>
      </c>
      <c r="AC448" s="18" t="str">
        <f t="shared" si="565"/>
        <v>杨吉华</v>
      </c>
      <c r="AD448" s="26">
        <f t="shared" si="622"/>
        <v>0</v>
      </c>
      <c r="AE448" s="18" t="str">
        <f t="shared" si="566"/>
        <v>胡慧芳</v>
      </c>
      <c r="AF448" s="26">
        <f t="shared" si="623"/>
        <v>0</v>
      </c>
      <c r="AG448" s="18" t="str">
        <f t="shared" si="567"/>
        <v>金贵</v>
      </c>
      <c r="AH448" s="26">
        <f t="shared" si="624"/>
        <v>0</v>
      </c>
      <c r="AI448" s="18" t="str">
        <f t="shared" si="568"/>
        <v>1</v>
      </c>
      <c r="AJ448" s="18" t="str">
        <f t="shared" si="569"/>
        <v>叶屏</v>
      </c>
      <c r="AK448" s="26">
        <f t="shared" si="605"/>
        <v>0</v>
      </c>
      <c r="AL448" s="18" t="str">
        <f t="shared" si="570"/>
        <v>余玉红</v>
      </c>
      <c r="AM448" s="26">
        <f t="shared" si="606"/>
        <v>1.8</v>
      </c>
      <c r="AN448" s="18" t="str">
        <f t="shared" si="571"/>
        <v>胡昌燕</v>
      </c>
      <c r="AO448" s="26">
        <f t="shared" si="625"/>
        <v>0</v>
      </c>
      <c r="AP448" s="18" t="str">
        <f t="shared" si="572"/>
        <v>杨吉华</v>
      </c>
      <c r="AQ448" s="26">
        <f t="shared" si="626"/>
        <v>0</v>
      </c>
      <c r="AR448" s="18" t="str">
        <f t="shared" si="573"/>
        <v>胡慧芳</v>
      </c>
      <c r="AS448" s="26">
        <f t="shared" si="627"/>
        <v>0</v>
      </c>
      <c r="AT448" s="18" t="str">
        <f t="shared" si="574"/>
        <v>金贵</v>
      </c>
      <c r="AU448" s="26">
        <f t="shared" si="628"/>
        <v>0</v>
      </c>
      <c r="AV448" s="18" t="str">
        <f t="shared" si="575"/>
        <v>1</v>
      </c>
      <c r="AW448" s="18" t="str">
        <f t="shared" si="576"/>
        <v>叶屏</v>
      </c>
      <c r="AX448" s="26">
        <f t="shared" si="607"/>
        <v>0</v>
      </c>
      <c r="AY448" s="18" t="str">
        <f t="shared" si="577"/>
        <v>余玉红</v>
      </c>
      <c r="AZ448" s="26">
        <f t="shared" si="637"/>
        <v>2.6999999999999997</v>
      </c>
      <c r="BA448" s="18" t="str">
        <f t="shared" si="578"/>
        <v>胡昌燕</v>
      </c>
      <c r="BB448" s="26">
        <f t="shared" si="629"/>
        <v>0</v>
      </c>
      <c r="BC448" s="18" t="str">
        <f t="shared" si="579"/>
        <v>卢银楷</v>
      </c>
      <c r="BD448" s="26">
        <f t="shared" si="630"/>
        <v>0</v>
      </c>
      <c r="BE448" s="18" t="str">
        <f t="shared" si="580"/>
        <v>胡慧芳</v>
      </c>
      <c r="BF448" s="26">
        <f t="shared" si="631"/>
        <v>0</v>
      </c>
      <c r="BG448" s="18" t="str">
        <f t="shared" si="581"/>
        <v>金贵</v>
      </c>
      <c r="BH448" s="26">
        <f t="shared" si="632"/>
        <v>0</v>
      </c>
      <c r="BI448" s="18">
        <f t="shared" si="582"/>
        <v>1</v>
      </c>
      <c r="BJ448" s="18" t="str">
        <f t="shared" si="583"/>
        <v>叶屏</v>
      </c>
      <c r="BK448" s="26">
        <f t="shared" si="608"/>
        <v>0</v>
      </c>
      <c r="BL448" s="18" t="str">
        <f t="shared" si="584"/>
        <v>余玉红</v>
      </c>
      <c r="BM448" s="26">
        <f t="shared" si="638"/>
        <v>2.6999999999999997</v>
      </c>
      <c r="BN448" s="18" t="str">
        <f t="shared" si="585"/>
        <v>胡昌燕</v>
      </c>
      <c r="BO448" s="26">
        <f t="shared" si="633"/>
        <v>0</v>
      </c>
      <c r="BP448" s="18" t="str">
        <f t="shared" si="586"/>
        <v>卢银楷</v>
      </c>
      <c r="BQ448" s="26">
        <f t="shared" si="634"/>
        <v>0</v>
      </c>
      <c r="BR448" s="18" t="str">
        <f t="shared" si="587"/>
        <v>胡慧芳</v>
      </c>
      <c r="BS448" s="26">
        <f t="shared" si="635"/>
        <v>0</v>
      </c>
      <c r="BT448" s="18" t="str">
        <f t="shared" si="588"/>
        <v>金贵</v>
      </c>
      <c r="BU448" s="26">
        <f t="shared" si="636"/>
        <v>0</v>
      </c>
      <c r="BV448" s="18">
        <f t="shared" si="589"/>
        <v>1</v>
      </c>
      <c r="BW448" s="18" t="str">
        <f t="shared" si="590"/>
        <v>叶屏</v>
      </c>
      <c r="BX448" s="26">
        <f t="shared" si="609"/>
        <v>0</v>
      </c>
      <c r="BY448" s="18" t="str">
        <f t="shared" si="591"/>
        <v>余玉红</v>
      </c>
      <c r="BZ448" s="26">
        <f t="shared" si="610"/>
        <v>4.5</v>
      </c>
      <c r="CA448" s="18" t="str">
        <f t="shared" si="592"/>
        <v>胡昌燕</v>
      </c>
      <c r="CB448" s="26">
        <f t="shared" si="611"/>
        <v>0</v>
      </c>
      <c r="CC448" s="18" t="str">
        <f t="shared" si="593"/>
        <v>卢银楷</v>
      </c>
      <c r="CD448" s="26">
        <f t="shared" si="612"/>
        <v>0</v>
      </c>
      <c r="CE448" s="18" t="str">
        <f t="shared" si="594"/>
        <v>胡慧芳</v>
      </c>
      <c r="CF448" s="26">
        <f t="shared" si="613"/>
        <v>0</v>
      </c>
      <c r="CG448" s="18" t="str">
        <f t="shared" si="595"/>
        <v>金贵</v>
      </c>
      <c r="CH448" s="26">
        <f t="shared" si="614"/>
        <v>0</v>
      </c>
      <c r="CI448" s="18">
        <f t="shared" si="596"/>
        <v>1</v>
      </c>
      <c r="CJ448" s="18" t="str">
        <f t="shared" si="597"/>
        <v>叶屏</v>
      </c>
      <c r="CK448" s="26">
        <f t="shared" si="615"/>
        <v>0</v>
      </c>
      <c r="CL448" s="18" t="str">
        <f t="shared" si="598"/>
        <v>余玉红</v>
      </c>
      <c r="CM448" s="26">
        <f t="shared" si="616"/>
        <v>4.5</v>
      </c>
      <c r="CN448" s="18" t="str">
        <f t="shared" si="599"/>
        <v>胡昌燕</v>
      </c>
      <c r="CO448" s="26">
        <f t="shared" si="617"/>
        <v>0</v>
      </c>
      <c r="CP448" s="18" t="str">
        <f t="shared" si="600"/>
        <v>卢银楷</v>
      </c>
      <c r="CQ448" s="26">
        <f t="shared" si="618"/>
        <v>0</v>
      </c>
      <c r="CR448" s="18" t="str">
        <f t="shared" si="601"/>
        <v>胡慧芳</v>
      </c>
      <c r="CS448" s="26">
        <f t="shared" si="619"/>
        <v>0</v>
      </c>
      <c r="CT448" s="18" t="str">
        <f t="shared" si="602"/>
        <v>金贵</v>
      </c>
      <c r="CU448" s="26">
        <f t="shared" si="620"/>
        <v>0</v>
      </c>
    </row>
    <row r="449" spans="1:99" s="2" customFormat="1" ht="15.75">
      <c r="A449" s="42" t="s">
        <v>1150</v>
      </c>
      <c r="B449" s="40" t="s">
        <v>622</v>
      </c>
      <c r="C449" s="59" t="s">
        <v>44</v>
      </c>
      <c r="D449" s="9" t="s">
        <v>9</v>
      </c>
      <c r="E449" s="8" t="str">
        <f t="shared" si="550"/>
        <v/>
      </c>
      <c r="F449" s="9" t="str">
        <f t="shared" si="551"/>
        <v/>
      </c>
      <c r="G449" s="10" t="str">
        <f t="shared" si="552"/>
        <v/>
      </c>
      <c r="H449" s="10">
        <f t="shared" si="553"/>
        <v>102</v>
      </c>
      <c r="I449" s="10">
        <f t="shared" si="554"/>
        <v>78</v>
      </c>
      <c r="J449" s="10">
        <f t="shared" si="555"/>
        <v>90</v>
      </c>
      <c r="K449" s="16">
        <f t="shared" si="556"/>
        <v>55</v>
      </c>
      <c r="L449" s="10">
        <f t="shared" si="557"/>
        <v>58.5</v>
      </c>
      <c r="M449" s="10">
        <f t="shared" si="558"/>
        <v>52</v>
      </c>
      <c r="N449" s="10">
        <f t="shared" si="559"/>
        <v>436</v>
      </c>
      <c r="O449" s="17" t="str">
        <f t="shared" si="560"/>
        <v/>
      </c>
      <c r="P449" s="18">
        <f>IF($D449="理科",IF(AND($N449&gt;=分数线!$C$2,$H449&gt;=分数线!$D$2),36,IF($H449&gt;=分数线!$D$2,18,0)),IF($D449="文科",IF(AND($N449&gt;=分数线!$C$3,$H449&gt;=分数线!$D$3),36,IF($H449&gt;=分数线!$D$3,18,0))))</f>
        <v>0</v>
      </c>
      <c r="Q449" s="18">
        <f>IF($D449="理科",IF(AND($N449&gt;=分数线!$C$2,I449&gt;=分数线!$E$2),36,IF(I449&gt;=分数线!$E$2,18,0)),IF($D449="文科",IF(AND($N449&gt;=分数线!$C$3,I449&gt;=分数线!$E$3),36,IF(I449&gt;=分数线!$E$3,18,0))))</f>
        <v>0</v>
      </c>
      <c r="R449" s="18">
        <f>IF($D449="理科",IF(AND($N449&gt;=分数线!$C$2,J449&gt;=分数线!$F$2),36,IF(J449&gt;=分数线!$F$2,18,0)),IF($D449="文科",IF(AND($N449&gt;=分数线!$C$3,J449&gt;=分数线!$F$3),36,IF(J449&gt;=分数线!$F$3,18,0))))</f>
        <v>0</v>
      </c>
      <c r="S449" s="18">
        <f>IF($D449="理科",IF(AND($N449&gt;=分数线!$C$2,K449&gt;=分数线!$G$2),36,IF(K449&gt;=分数线!$G$2,18,0)),IF($D449="文科",IF(AND($N449&gt;=分数线!$C$3,K449&gt;=分数线!$G$3),36,IF(K449&gt;=分数线!$G$3,18,0))))</f>
        <v>0</v>
      </c>
      <c r="T449" s="18">
        <f>IF($D449="理科",IF(AND($N449&gt;=分数线!$C$2,L449&gt;=分数线!$H$2),36,IF(L449&gt;=分数线!$H$2,18,0)),IF($D449="文科",IF(AND($N449&gt;=分数线!$C$3,L449&gt;=分数线!$H$3),36,IF(L449&gt;=分数线!$H$3,18,0))))</f>
        <v>0</v>
      </c>
      <c r="U449" s="18">
        <f>IF($D449="理科",IF(AND($N449&gt;=分数线!$C$2,M449&gt;=分数线!$I$2),36,IF(M449&gt;=分数线!$I$2,18,0)),IF($D449="文科",IF(AND($N449&gt;=分数线!$C$3,M449&gt;=分数线!$I$3),36,IF(M449&gt;=分数线!$I$3,18,0))))</f>
        <v>0</v>
      </c>
      <c r="V449" s="18">
        <f t="shared" si="561"/>
        <v>3</v>
      </c>
      <c r="W449" s="18" t="str">
        <f t="shared" si="562"/>
        <v>朱霞</v>
      </c>
      <c r="X449" s="26">
        <f t="shared" si="603"/>
        <v>0</v>
      </c>
      <c r="Y449" s="18" t="str">
        <f t="shared" si="563"/>
        <v>余玉红</v>
      </c>
      <c r="Z449" s="26">
        <f t="shared" si="604"/>
        <v>0</v>
      </c>
      <c r="AA449" s="18" t="str">
        <f t="shared" si="564"/>
        <v>邵晖</v>
      </c>
      <c r="AB449" s="26">
        <f t="shared" si="621"/>
        <v>0</v>
      </c>
      <c r="AC449" s="18" t="str">
        <f t="shared" si="565"/>
        <v>杨吉华</v>
      </c>
      <c r="AD449" s="26">
        <f t="shared" si="622"/>
        <v>0</v>
      </c>
      <c r="AE449" s="18" t="str">
        <f t="shared" si="566"/>
        <v>勾中文</v>
      </c>
      <c r="AF449" s="26">
        <f t="shared" si="623"/>
        <v>0</v>
      </c>
      <c r="AG449" s="18" t="str">
        <f t="shared" si="567"/>
        <v>杜基次尔</v>
      </c>
      <c r="AH449" s="26">
        <f t="shared" si="624"/>
        <v>0</v>
      </c>
      <c r="AI449" s="18" t="str">
        <f t="shared" si="568"/>
        <v>3</v>
      </c>
      <c r="AJ449" s="18" t="str">
        <f t="shared" si="569"/>
        <v>朱霞</v>
      </c>
      <c r="AK449" s="26">
        <f t="shared" si="605"/>
        <v>0</v>
      </c>
      <c r="AL449" s="18" t="str">
        <f t="shared" si="570"/>
        <v>余玉红</v>
      </c>
      <c r="AM449" s="26">
        <f t="shared" si="606"/>
        <v>0</v>
      </c>
      <c r="AN449" s="18" t="str">
        <f t="shared" si="571"/>
        <v>赵顺诚</v>
      </c>
      <c r="AO449" s="26">
        <f t="shared" si="625"/>
        <v>0</v>
      </c>
      <c r="AP449" s="18" t="str">
        <f t="shared" si="572"/>
        <v>杨吉华</v>
      </c>
      <c r="AQ449" s="26">
        <f t="shared" si="626"/>
        <v>0</v>
      </c>
      <c r="AR449" s="18" t="str">
        <f t="shared" si="573"/>
        <v>赵香才</v>
      </c>
      <c r="AS449" s="26">
        <f t="shared" si="627"/>
        <v>0</v>
      </c>
      <c r="AT449" s="18" t="str">
        <f t="shared" si="574"/>
        <v>杜基次尔</v>
      </c>
      <c r="AU449" s="26">
        <f t="shared" si="628"/>
        <v>0</v>
      </c>
      <c r="AV449" s="18" t="str">
        <f t="shared" si="575"/>
        <v>3</v>
      </c>
      <c r="AW449" s="18" t="str">
        <f t="shared" si="576"/>
        <v>何光红</v>
      </c>
      <c r="AX449" s="26">
        <f t="shared" si="607"/>
        <v>0</v>
      </c>
      <c r="AY449" s="18" t="str">
        <f t="shared" si="577"/>
        <v>余玉红</v>
      </c>
      <c r="AZ449" s="26">
        <f t="shared" si="637"/>
        <v>0</v>
      </c>
      <c r="BA449" s="18" t="str">
        <f t="shared" si="578"/>
        <v>向翠琳</v>
      </c>
      <c r="BB449" s="26">
        <f t="shared" si="629"/>
        <v>0</v>
      </c>
      <c r="BC449" s="18" t="str">
        <f t="shared" si="579"/>
        <v>卢银楷</v>
      </c>
      <c r="BD449" s="26">
        <f t="shared" si="630"/>
        <v>0</v>
      </c>
      <c r="BE449" s="18" t="str">
        <f t="shared" si="580"/>
        <v>勾中文</v>
      </c>
      <c r="BF449" s="26">
        <f t="shared" si="631"/>
        <v>0</v>
      </c>
      <c r="BG449" s="18" t="str">
        <f t="shared" si="581"/>
        <v>杜基次尔</v>
      </c>
      <c r="BH449" s="26">
        <f t="shared" si="632"/>
        <v>0</v>
      </c>
      <c r="BI449" s="18">
        <f t="shared" si="582"/>
        <v>3</v>
      </c>
      <c r="BJ449" s="18" t="str">
        <f t="shared" si="583"/>
        <v>何光红</v>
      </c>
      <c r="BK449" s="26">
        <f t="shared" si="608"/>
        <v>0</v>
      </c>
      <c r="BL449" s="18" t="str">
        <f t="shared" si="584"/>
        <v>余玉红</v>
      </c>
      <c r="BM449" s="26">
        <f t="shared" si="638"/>
        <v>0</v>
      </c>
      <c r="BN449" s="18" t="str">
        <f t="shared" si="585"/>
        <v>向翠琳</v>
      </c>
      <c r="BO449" s="26">
        <f t="shared" si="633"/>
        <v>0</v>
      </c>
      <c r="BP449" s="18" t="str">
        <f t="shared" si="586"/>
        <v>卢银楷</v>
      </c>
      <c r="BQ449" s="26">
        <f t="shared" si="634"/>
        <v>0</v>
      </c>
      <c r="BR449" s="18" t="str">
        <f t="shared" si="587"/>
        <v>赵香才</v>
      </c>
      <c r="BS449" s="26">
        <f t="shared" si="635"/>
        <v>0</v>
      </c>
      <c r="BT449" s="18" t="str">
        <f t="shared" si="588"/>
        <v>杜基次尔</v>
      </c>
      <c r="BU449" s="26">
        <f t="shared" si="636"/>
        <v>0</v>
      </c>
      <c r="BV449" s="18">
        <f t="shared" si="589"/>
        <v>3</v>
      </c>
      <c r="BW449" s="18" t="str">
        <f t="shared" si="590"/>
        <v>曹霞</v>
      </c>
      <c r="BX449" s="26">
        <f t="shared" si="609"/>
        <v>0</v>
      </c>
      <c r="BY449" s="18" t="str">
        <f t="shared" si="591"/>
        <v>余玉红</v>
      </c>
      <c r="BZ449" s="26">
        <f t="shared" si="610"/>
        <v>0</v>
      </c>
      <c r="CA449" s="18" t="str">
        <f t="shared" si="592"/>
        <v>汪睿</v>
      </c>
      <c r="CB449" s="26">
        <f t="shared" si="611"/>
        <v>0</v>
      </c>
      <c r="CC449" s="18" t="str">
        <f t="shared" si="593"/>
        <v>卢银楷</v>
      </c>
      <c r="CD449" s="26">
        <f t="shared" si="612"/>
        <v>0</v>
      </c>
      <c r="CE449" s="18" t="str">
        <f t="shared" si="594"/>
        <v>赵香才</v>
      </c>
      <c r="CF449" s="26">
        <f t="shared" si="613"/>
        <v>0</v>
      </c>
      <c r="CG449" s="18" t="str">
        <f t="shared" si="595"/>
        <v>杜基次尔</v>
      </c>
      <c r="CH449" s="26">
        <f t="shared" si="614"/>
        <v>0</v>
      </c>
      <c r="CI449" s="18">
        <f t="shared" si="596"/>
        <v>3</v>
      </c>
      <c r="CJ449" s="18" t="str">
        <f t="shared" si="597"/>
        <v>曹霞</v>
      </c>
      <c r="CK449" s="26">
        <f t="shared" si="615"/>
        <v>0</v>
      </c>
      <c r="CL449" s="18" t="str">
        <f t="shared" si="598"/>
        <v>余玉红</v>
      </c>
      <c r="CM449" s="26">
        <f t="shared" si="616"/>
        <v>0</v>
      </c>
      <c r="CN449" s="18" t="str">
        <f t="shared" si="599"/>
        <v>汪睿</v>
      </c>
      <c r="CO449" s="26">
        <f t="shared" si="617"/>
        <v>0</v>
      </c>
      <c r="CP449" s="18" t="str">
        <f t="shared" si="600"/>
        <v>赵香才</v>
      </c>
      <c r="CQ449" s="26">
        <f t="shared" si="618"/>
        <v>0</v>
      </c>
      <c r="CR449" s="18" t="str">
        <f t="shared" si="601"/>
        <v>卢银楷</v>
      </c>
      <c r="CS449" s="26">
        <f t="shared" si="619"/>
        <v>0</v>
      </c>
      <c r="CT449" s="18" t="str">
        <f t="shared" si="602"/>
        <v>杜基次尔</v>
      </c>
      <c r="CU449" s="26">
        <f t="shared" si="620"/>
        <v>0</v>
      </c>
    </row>
    <row r="450" spans="1:99" s="2" customFormat="1" ht="15.75">
      <c r="A450" s="42" t="s">
        <v>1151</v>
      </c>
      <c r="B450" s="40" t="s">
        <v>623</v>
      </c>
      <c r="C450" s="59" t="s">
        <v>44</v>
      </c>
      <c r="D450" s="9" t="s">
        <v>9</v>
      </c>
      <c r="E450" s="8" t="str">
        <f t="shared" si="550"/>
        <v/>
      </c>
      <c r="F450" s="9">
        <f t="shared" si="551"/>
        <v>0.4</v>
      </c>
      <c r="G450" s="10" t="str">
        <f t="shared" si="552"/>
        <v/>
      </c>
      <c r="H450" s="10">
        <f t="shared" si="553"/>
        <v>106</v>
      </c>
      <c r="I450" s="10">
        <f t="shared" si="554"/>
        <v>83</v>
      </c>
      <c r="J450" s="10">
        <f t="shared" si="555"/>
        <v>83</v>
      </c>
      <c r="K450" s="16">
        <f t="shared" si="556"/>
        <v>65</v>
      </c>
      <c r="L450" s="10">
        <f t="shared" si="557"/>
        <v>56.5</v>
      </c>
      <c r="M450" s="10">
        <f t="shared" si="558"/>
        <v>41</v>
      </c>
      <c r="N450" s="10">
        <f t="shared" si="559"/>
        <v>435</v>
      </c>
      <c r="O450" s="17" t="str">
        <f t="shared" si="560"/>
        <v/>
      </c>
      <c r="P450" s="18">
        <f>IF($D450="理科",IF(AND($N450&gt;=分数线!$C$2,$H450&gt;=分数线!$D$2),36,IF($H450&gt;=分数线!$D$2,18,0)),IF($D450="文科",IF(AND($N450&gt;=分数线!$C$3,$H450&gt;=分数线!$D$3),36,IF($H450&gt;=分数线!$D$3,18,0))))</f>
        <v>18</v>
      </c>
      <c r="Q450" s="18">
        <f>IF($D450="理科",IF(AND($N450&gt;=分数线!$C$2,I450&gt;=分数线!$E$2),36,IF(I450&gt;=分数线!$E$2,18,0)),IF($D450="文科",IF(AND($N450&gt;=分数线!$C$3,I450&gt;=分数线!$E$3),36,IF(I450&gt;=分数线!$E$3,18,0))))</f>
        <v>0</v>
      </c>
      <c r="R450" s="18">
        <f>IF($D450="理科",IF(AND($N450&gt;=分数线!$C$2,J450&gt;=分数线!$F$2),36,IF(J450&gt;=分数线!$F$2,18,0)),IF($D450="文科",IF(AND($N450&gt;=分数线!$C$3,J450&gt;=分数线!$F$3),36,IF(J450&gt;=分数线!$F$3,18,0))))</f>
        <v>0</v>
      </c>
      <c r="S450" s="18">
        <f>IF($D450="理科",IF(AND($N450&gt;=分数线!$C$2,K450&gt;=分数线!$G$2),36,IF(K450&gt;=分数线!$G$2,18,0)),IF($D450="文科",IF(AND($N450&gt;=分数线!$C$3,K450&gt;=分数线!$G$3),36,IF(K450&gt;=分数线!$G$3,18,0))))</f>
        <v>0</v>
      </c>
      <c r="T450" s="18">
        <f>IF($D450="理科",IF(AND($N450&gt;=分数线!$C$2,L450&gt;=分数线!$H$2),36,IF(L450&gt;=分数线!$H$2,18,0)),IF($D450="文科",IF(AND($N450&gt;=分数线!$C$3,L450&gt;=分数线!$H$3),36,IF(L450&gt;=分数线!$H$3,18,0))))</f>
        <v>0</v>
      </c>
      <c r="U450" s="18">
        <f>IF($D450="理科",IF(AND($N450&gt;=分数线!$C$2,M450&gt;=分数线!$I$2),36,IF(M450&gt;=分数线!$I$2,18,0)),IF($D450="文科",IF(AND($N450&gt;=分数线!$C$3,M450&gt;=分数线!$I$3),36,IF(M450&gt;=分数线!$I$3,18,0))))</f>
        <v>0</v>
      </c>
      <c r="V450" s="18">
        <f t="shared" si="561"/>
        <v>1</v>
      </c>
      <c r="W450" s="18" t="str">
        <f t="shared" si="562"/>
        <v>叶屏</v>
      </c>
      <c r="X450" s="26">
        <f t="shared" si="603"/>
        <v>1.8</v>
      </c>
      <c r="Y450" s="18" t="str">
        <f t="shared" si="563"/>
        <v>余玉红</v>
      </c>
      <c r="Z450" s="26">
        <f t="shared" si="604"/>
        <v>0</v>
      </c>
      <c r="AA450" s="18" t="str">
        <f t="shared" si="564"/>
        <v>胡昌燕</v>
      </c>
      <c r="AB450" s="26">
        <f t="shared" si="621"/>
        <v>0</v>
      </c>
      <c r="AC450" s="18" t="str">
        <f t="shared" si="565"/>
        <v>杨吉华</v>
      </c>
      <c r="AD450" s="26">
        <f t="shared" si="622"/>
        <v>0</v>
      </c>
      <c r="AE450" s="18" t="str">
        <f t="shared" si="566"/>
        <v>胡慧芳</v>
      </c>
      <c r="AF450" s="26">
        <f t="shared" si="623"/>
        <v>0</v>
      </c>
      <c r="AG450" s="18" t="str">
        <f t="shared" si="567"/>
        <v>金贵</v>
      </c>
      <c r="AH450" s="26">
        <f t="shared" si="624"/>
        <v>0</v>
      </c>
      <c r="AI450" s="18" t="str">
        <f t="shared" si="568"/>
        <v>1</v>
      </c>
      <c r="AJ450" s="18" t="str">
        <f t="shared" si="569"/>
        <v>叶屏</v>
      </c>
      <c r="AK450" s="26">
        <f t="shared" si="605"/>
        <v>1.8</v>
      </c>
      <c r="AL450" s="18" t="str">
        <f t="shared" si="570"/>
        <v>余玉红</v>
      </c>
      <c r="AM450" s="26">
        <f t="shared" si="606"/>
        <v>0</v>
      </c>
      <c r="AN450" s="18" t="str">
        <f t="shared" si="571"/>
        <v>胡昌燕</v>
      </c>
      <c r="AO450" s="26">
        <f t="shared" si="625"/>
        <v>0</v>
      </c>
      <c r="AP450" s="18" t="str">
        <f t="shared" si="572"/>
        <v>杨吉华</v>
      </c>
      <c r="AQ450" s="26">
        <f t="shared" si="626"/>
        <v>0</v>
      </c>
      <c r="AR450" s="18" t="str">
        <f t="shared" si="573"/>
        <v>胡慧芳</v>
      </c>
      <c r="AS450" s="26">
        <f t="shared" si="627"/>
        <v>0</v>
      </c>
      <c r="AT450" s="18" t="str">
        <f t="shared" si="574"/>
        <v>金贵</v>
      </c>
      <c r="AU450" s="26">
        <f t="shared" si="628"/>
        <v>0</v>
      </c>
      <c r="AV450" s="18" t="str">
        <f t="shared" si="575"/>
        <v>1</v>
      </c>
      <c r="AW450" s="18" t="str">
        <f t="shared" si="576"/>
        <v>叶屏</v>
      </c>
      <c r="AX450" s="26">
        <f t="shared" si="607"/>
        <v>2.6999999999999997</v>
      </c>
      <c r="AY450" s="18" t="str">
        <f t="shared" si="577"/>
        <v>余玉红</v>
      </c>
      <c r="AZ450" s="26">
        <f t="shared" si="637"/>
        <v>0</v>
      </c>
      <c r="BA450" s="18" t="str">
        <f t="shared" si="578"/>
        <v>胡昌燕</v>
      </c>
      <c r="BB450" s="26">
        <f t="shared" si="629"/>
        <v>0</v>
      </c>
      <c r="BC450" s="18" t="str">
        <f t="shared" si="579"/>
        <v>卢银楷</v>
      </c>
      <c r="BD450" s="26">
        <f t="shared" si="630"/>
        <v>0</v>
      </c>
      <c r="BE450" s="18" t="str">
        <f t="shared" si="580"/>
        <v>胡慧芳</v>
      </c>
      <c r="BF450" s="26">
        <f t="shared" si="631"/>
        <v>0</v>
      </c>
      <c r="BG450" s="18" t="str">
        <f t="shared" si="581"/>
        <v>金贵</v>
      </c>
      <c r="BH450" s="26">
        <f t="shared" si="632"/>
        <v>0</v>
      </c>
      <c r="BI450" s="18">
        <f t="shared" si="582"/>
        <v>1</v>
      </c>
      <c r="BJ450" s="18" t="str">
        <f t="shared" si="583"/>
        <v>叶屏</v>
      </c>
      <c r="BK450" s="26">
        <f t="shared" si="608"/>
        <v>2.6999999999999997</v>
      </c>
      <c r="BL450" s="18" t="str">
        <f t="shared" si="584"/>
        <v>余玉红</v>
      </c>
      <c r="BM450" s="26">
        <f t="shared" si="638"/>
        <v>0</v>
      </c>
      <c r="BN450" s="18" t="str">
        <f t="shared" si="585"/>
        <v>胡昌燕</v>
      </c>
      <c r="BO450" s="26">
        <f t="shared" si="633"/>
        <v>0</v>
      </c>
      <c r="BP450" s="18" t="str">
        <f t="shared" si="586"/>
        <v>卢银楷</v>
      </c>
      <c r="BQ450" s="26">
        <f t="shared" si="634"/>
        <v>0</v>
      </c>
      <c r="BR450" s="18" t="str">
        <f t="shared" si="587"/>
        <v>胡慧芳</v>
      </c>
      <c r="BS450" s="26">
        <f t="shared" si="635"/>
        <v>0</v>
      </c>
      <c r="BT450" s="18" t="str">
        <f t="shared" si="588"/>
        <v>金贵</v>
      </c>
      <c r="BU450" s="26">
        <f t="shared" si="636"/>
        <v>0</v>
      </c>
      <c r="BV450" s="18">
        <f t="shared" si="589"/>
        <v>1</v>
      </c>
      <c r="BW450" s="18" t="str">
        <f t="shared" si="590"/>
        <v>叶屏</v>
      </c>
      <c r="BX450" s="26">
        <f t="shared" si="609"/>
        <v>4.5</v>
      </c>
      <c r="BY450" s="18" t="str">
        <f t="shared" si="591"/>
        <v>余玉红</v>
      </c>
      <c r="BZ450" s="26">
        <f t="shared" si="610"/>
        <v>0</v>
      </c>
      <c r="CA450" s="18" t="str">
        <f t="shared" si="592"/>
        <v>胡昌燕</v>
      </c>
      <c r="CB450" s="26">
        <f t="shared" si="611"/>
        <v>0</v>
      </c>
      <c r="CC450" s="18" t="str">
        <f t="shared" si="593"/>
        <v>卢银楷</v>
      </c>
      <c r="CD450" s="26">
        <f t="shared" si="612"/>
        <v>0</v>
      </c>
      <c r="CE450" s="18" t="str">
        <f t="shared" si="594"/>
        <v>胡慧芳</v>
      </c>
      <c r="CF450" s="26">
        <f t="shared" si="613"/>
        <v>0</v>
      </c>
      <c r="CG450" s="18" t="str">
        <f t="shared" si="595"/>
        <v>金贵</v>
      </c>
      <c r="CH450" s="26">
        <f t="shared" si="614"/>
        <v>0</v>
      </c>
      <c r="CI450" s="18">
        <f t="shared" si="596"/>
        <v>1</v>
      </c>
      <c r="CJ450" s="18" t="str">
        <f t="shared" si="597"/>
        <v>叶屏</v>
      </c>
      <c r="CK450" s="26">
        <f t="shared" si="615"/>
        <v>4.5</v>
      </c>
      <c r="CL450" s="18" t="str">
        <f t="shared" si="598"/>
        <v>余玉红</v>
      </c>
      <c r="CM450" s="26">
        <f t="shared" si="616"/>
        <v>0</v>
      </c>
      <c r="CN450" s="18" t="str">
        <f t="shared" si="599"/>
        <v>胡昌燕</v>
      </c>
      <c r="CO450" s="26">
        <f t="shared" si="617"/>
        <v>0</v>
      </c>
      <c r="CP450" s="18" t="str">
        <f t="shared" si="600"/>
        <v>卢银楷</v>
      </c>
      <c r="CQ450" s="26">
        <f t="shared" si="618"/>
        <v>0</v>
      </c>
      <c r="CR450" s="18" t="str">
        <f t="shared" si="601"/>
        <v>胡慧芳</v>
      </c>
      <c r="CS450" s="26">
        <f t="shared" si="619"/>
        <v>0</v>
      </c>
      <c r="CT450" s="18" t="str">
        <f t="shared" si="602"/>
        <v>金贵</v>
      </c>
      <c r="CU450" s="26">
        <f t="shared" si="620"/>
        <v>0</v>
      </c>
    </row>
    <row r="451" spans="1:99" s="2" customFormat="1" ht="15.75">
      <c r="A451" s="42" t="s">
        <v>1152</v>
      </c>
      <c r="B451" s="40" t="s">
        <v>624</v>
      </c>
      <c r="C451" s="59" t="s">
        <v>44</v>
      </c>
      <c r="D451" s="9" t="s">
        <v>9</v>
      </c>
      <c r="E451" s="8" t="str">
        <f t="shared" si="550"/>
        <v/>
      </c>
      <c r="F451" s="9" t="str">
        <f t="shared" si="551"/>
        <v/>
      </c>
      <c r="G451" s="10" t="str">
        <f t="shared" si="552"/>
        <v/>
      </c>
      <c r="H451" s="10">
        <f t="shared" si="553"/>
        <v>102</v>
      </c>
      <c r="I451" s="10">
        <f t="shared" si="554"/>
        <v>88</v>
      </c>
      <c r="J451" s="10">
        <f t="shared" si="555"/>
        <v>80</v>
      </c>
      <c r="K451" s="16">
        <f t="shared" si="556"/>
        <v>55.5</v>
      </c>
      <c r="L451" s="10">
        <f t="shared" si="557"/>
        <v>55</v>
      </c>
      <c r="M451" s="10">
        <f t="shared" si="558"/>
        <v>53</v>
      </c>
      <c r="N451" s="10">
        <f t="shared" si="559"/>
        <v>434</v>
      </c>
      <c r="O451" s="17" t="str">
        <f t="shared" si="560"/>
        <v/>
      </c>
      <c r="P451" s="18">
        <f>IF($D451="理科",IF(AND($N451&gt;=分数线!$C$2,$H451&gt;=分数线!$D$2),36,IF($H451&gt;=分数线!$D$2,18,0)),IF($D451="文科",IF(AND($N451&gt;=分数线!$C$3,$H451&gt;=分数线!$D$3),36,IF($H451&gt;=分数线!$D$3,18,0))))</f>
        <v>0</v>
      </c>
      <c r="Q451" s="18">
        <f>IF($D451="理科",IF(AND($N451&gt;=分数线!$C$2,I451&gt;=分数线!$E$2),36,IF(I451&gt;=分数线!$E$2,18,0)),IF($D451="文科",IF(AND($N451&gt;=分数线!$C$3,I451&gt;=分数线!$E$3),36,IF(I451&gt;=分数线!$E$3,18,0))))</f>
        <v>18</v>
      </c>
      <c r="R451" s="18">
        <f>IF($D451="理科",IF(AND($N451&gt;=分数线!$C$2,J451&gt;=分数线!$F$2),36,IF(J451&gt;=分数线!$F$2,18,0)),IF($D451="文科",IF(AND($N451&gt;=分数线!$C$3,J451&gt;=分数线!$F$3),36,IF(J451&gt;=分数线!$F$3,18,0))))</f>
        <v>0</v>
      </c>
      <c r="S451" s="18">
        <f>IF($D451="理科",IF(AND($N451&gt;=分数线!$C$2,K451&gt;=分数线!$G$2),36,IF(K451&gt;=分数线!$G$2,18,0)),IF($D451="文科",IF(AND($N451&gt;=分数线!$C$3,K451&gt;=分数线!$G$3),36,IF(K451&gt;=分数线!$G$3,18,0))))</f>
        <v>0</v>
      </c>
      <c r="T451" s="18">
        <f>IF($D451="理科",IF(AND($N451&gt;=分数线!$C$2,L451&gt;=分数线!$H$2),36,IF(L451&gt;=分数线!$H$2,18,0)),IF($D451="文科",IF(AND($N451&gt;=分数线!$C$3,L451&gt;=分数线!$H$3),36,IF(L451&gt;=分数线!$H$3,18,0))))</f>
        <v>0</v>
      </c>
      <c r="U451" s="18">
        <f>IF($D451="理科",IF(AND($N451&gt;=分数线!$C$2,M451&gt;=分数线!$I$2),36,IF(M451&gt;=分数线!$I$2,18,0)),IF($D451="文科",IF(AND($N451&gt;=分数线!$C$3,M451&gt;=分数线!$I$3),36,IF(M451&gt;=分数线!$I$3,18,0))))</f>
        <v>0</v>
      </c>
      <c r="V451" s="18">
        <f t="shared" si="561"/>
        <v>3</v>
      </c>
      <c r="W451" s="18" t="str">
        <f t="shared" si="562"/>
        <v>朱霞</v>
      </c>
      <c r="X451" s="26">
        <f t="shared" si="603"/>
        <v>0</v>
      </c>
      <c r="Y451" s="18" t="str">
        <f t="shared" si="563"/>
        <v>余玉红</v>
      </c>
      <c r="Z451" s="26">
        <f t="shared" si="604"/>
        <v>1.8</v>
      </c>
      <c r="AA451" s="18" t="str">
        <f t="shared" si="564"/>
        <v>邵晖</v>
      </c>
      <c r="AB451" s="26">
        <f t="shared" si="621"/>
        <v>0</v>
      </c>
      <c r="AC451" s="18" t="str">
        <f t="shared" si="565"/>
        <v>杨吉华</v>
      </c>
      <c r="AD451" s="26">
        <f t="shared" si="622"/>
        <v>0</v>
      </c>
      <c r="AE451" s="18" t="str">
        <f t="shared" si="566"/>
        <v>勾中文</v>
      </c>
      <c r="AF451" s="26">
        <f t="shared" si="623"/>
        <v>0</v>
      </c>
      <c r="AG451" s="18" t="str">
        <f t="shared" si="567"/>
        <v>杜基次尔</v>
      </c>
      <c r="AH451" s="26">
        <f t="shared" si="624"/>
        <v>0</v>
      </c>
      <c r="AI451" s="18" t="str">
        <f t="shared" si="568"/>
        <v>3</v>
      </c>
      <c r="AJ451" s="18" t="str">
        <f t="shared" si="569"/>
        <v>朱霞</v>
      </c>
      <c r="AK451" s="26">
        <f t="shared" si="605"/>
        <v>0</v>
      </c>
      <c r="AL451" s="18" t="str">
        <f t="shared" si="570"/>
        <v>余玉红</v>
      </c>
      <c r="AM451" s="26">
        <f t="shared" si="606"/>
        <v>1.8</v>
      </c>
      <c r="AN451" s="18" t="str">
        <f t="shared" si="571"/>
        <v>赵顺诚</v>
      </c>
      <c r="AO451" s="26">
        <f t="shared" si="625"/>
        <v>0</v>
      </c>
      <c r="AP451" s="18" t="str">
        <f t="shared" si="572"/>
        <v>杨吉华</v>
      </c>
      <c r="AQ451" s="26">
        <f t="shared" si="626"/>
        <v>0</v>
      </c>
      <c r="AR451" s="18" t="str">
        <f t="shared" si="573"/>
        <v>赵香才</v>
      </c>
      <c r="AS451" s="26">
        <f t="shared" si="627"/>
        <v>0</v>
      </c>
      <c r="AT451" s="18" t="str">
        <f t="shared" si="574"/>
        <v>杜基次尔</v>
      </c>
      <c r="AU451" s="26">
        <f t="shared" si="628"/>
        <v>0</v>
      </c>
      <c r="AV451" s="18" t="str">
        <f t="shared" si="575"/>
        <v>3</v>
      </c>
      <c r="AW451" s="18" t="str">
        <f t="shared" si="576"/>
        <v>何光红</v>
      </c>
      <c r="AX451" s="26">
        <f t="shared" si="607"/>
        <v>0</v>
      </c>
      <c r="AY451" s="18" t="str">
        <f t="shared" si="577"/>
        <v>余玉红</v>
      </c>
      <c r="AZ451" s="26">
        <f t="shared" si="637"/>
        <v>2.6999999999999997</v>
      </c>
      <c r="BA451" s="18" t="str">
        <f t="shared" si="578"/>
        <v>向翠琳</v>
      </c>
      <c r="BB451" s="26">
        <f t="shared" si="629"/>
        <v>0</v>
      </c>
      <c r="BC451" s="18" t="str">
        <f t="shared" si="579"/>
        <v>卢银楷</v>
      </c>
      <c r="BD451" s="26">
        <f t="shared" si="630"/>
        <v>0</v>
      </c>
      <c r="BE451" s="18" t="str">
        <f t="shared" si="580"/>
        <v>勾中文</v>
      </c>
      <c r="BF451" s="26">
        <f t="shared" si="631"/>
        <v>0</v>
      </c>
      <c r="BG451" s="18" t="str">
        <f t="shared" si="581"/>
        <v>杜基次尔</v>
      </c>
      <c r="BH451" s="26">
        <f t="shared" si="632"/>
        <v>0</v>
      </c>
      <c r="BI451" s="18">
        <f t="shared" si="582"/>
        <v>3</v>
      </c>
      <c r="BJ451" s="18" t="str">
        <f t="shared" si="583"/>
        <v>何光红</v>
      </c>
      <c r="BK451" s="26">
        <f t="shared" si="608"/>
        <v>0</v>
      </c>
      <c r="BL451" s="18" t="str">
        <f t="shared" si="584"/>
        <v>余玉红</v>
      </c>
      <c r="BM451" s="26">
        <f t="shared" si="638"/>
        <v>2.6999999999999997</v>
      </c>
      <c r="BN451" s="18" t="str">
        <f t="shared" si="585"/>
        <v>向翠琳</v>
      </c>
      <c r="BO451" s="26">
        <f t="shared" si="633"/>
        <v>0</v>
      </c>
      <c r="BP451" s="18" t="str">
        <f t="shared" si="586"/>
        <v>卢银楷</v>
      </c>
      <c r="BQ451" s="26">
        <f t="shared" si="634"/>
        <v>0</v>
      </c>
      <c r="BR451" s="18" t="str">
        <f t="shared" si="587"/>
        <v>赵香才</v>
      </c>
      <c r="BS451" s="26">
        <f t="shared" si="635"/>
        <v>0</v>
      </c>
      <c r="BT451" s="18" t="str">
        <f t="shared" si="588"/>
        <v>杜基次尔</v>
      </c>
      <c r="BU451" s="26">
        <f t="shared" si="636"/>
        <v>0</v>
      </c>
      <c r="BV451" s="18">
        <f t="shared" si="589"/>
        <v>3</v>
      </c>
      <c r="BW451" s="18" t="str">
        <f t="shared" si="590"/>
        <v>曹霞</v>
      </c>
      <c r="BX451" s="26">
        <f t="shared" si="609"/>
        <v>0</v>
      </c>
      <c r="BY451" s="18" t="str">
        <f t="shared" si="591"/>
        <v>余玉红</v>
      </c>
      <c r="BZ451" s="26">
        <f t="shared" si="610"/>
        <v>4.5</v>
      </c>
      <c r="CA451" s="18" t="str">
        <f t="shared" si="592"/>
        <v>汪睿</v>
      </c>
      <c r="CB451" s="26">
        <f t="shared" si="611"/>
        <v>0</v>
      </c>
      <c r="CC451" s="18" t="str">
        <f t="shared" si="593"/>
        <v>卢银楷</v>
      </c>
      <c r="CD451" s="26">
        <f t="shared" si="612"/>
        <v>0</v>
      </c>
      <c r="CE451" s="18" t="str">
        <f t="shared" si="594"/>
        <v>赵香才</v>
      </c>
      <c r="CF451" s="26">
        <f t="shared" si="613"/>
        <v>0</v>
      </c>
      <c r="CG451" s="18" t="str">
        <f t="shared" si="595"/>
        <v>杜基次尔</v>
      </c>
      <c r="CH451" s="26">
        <f t="shared" si="614"/>
        <v>0</v>
      </c>
      <c r="CI451" s="18">
        <f t="shared" si="596"/>
        <v>3</v>
      </c>
      <c r="CJ451" s="18" t="str">
        <f t="shared" si="597"/>
        <v>曹霞</v>
      </c>
      <c r="CK451" s="26">
        <f t="shared" si="615"/>
        <v>0</v>
      </c>
      <c r="CL451" s="18" t="str">
        <f t="shared" si="598"/>
        <v>余玉红</v>
      </c>
      <c r="CM451" s="26">
        <f t="shared" si="616"/>
        <v>4.5</v>
      </c>
      <c r="CN451" s="18" t="str">
        <f t="shared" si="599"/>
        <v>汪睿</v>
      </c>
      <c r="CO451" s="26">
        <f t="shared" si="617"/>
        <v>0</v>
      </c>
      <c r="CP451" s="18" t="str">
        <f t="shared" si="600"/>
        <v>赵香才</v>
      </c>
      <c r="CQ451" s="26">
        <f t="shared" si="618"/>
        <v>0</v>
      </c>
      <c r="CR451" s="18" t="str">
        <f t="shared" si="601"/>
        <v>卢银楷</v>
      </c>
      <c r="CS451" s="26">
        <f t="shared" si="619"/>
        <v>0</v>
      </c>
      <c r="CT451" s="18" t="str">
        <f t="shared" si="602"/>
        <v>杜基次尔</v>
      </c>
      <c r="CU451" s="26">
        <f t="shared" si="620"/>
        <v>0</v>
      </c>
    </row>
    <row r="452" spans="1:99" s="2" customFormat="1" ht="15.75">
      <c r="A452" s="42" t="s">
        <v>1044</v>
      </c>
      <c r="B452" s="40" t="s">
        <v>625</v>
      </c>
      <c r="C452" s="59" t="s">
        <v>44</v>
      </c>
      <c r="D452" s="9" t="s">
        <v>9</v>
      </c>
      <c r="E452" s="8" t="str">
        <f t="shared" si="550"/>
        <v/>
      </c>
      <c r="F452" s="9">
        <f t="shared" si="551"/>
        <v>0.3</v>
      </c>
      <c r="G452" s="10" t="str">
        <f t="shared" si="552"/>
        <v/>
      </c>
      <c r="H452" s="10">
        <f t="shared" si="553"/>
        <v>96</v>
      </c>
      <c r="I452" s="10">
        <f t="shared" si="554"/>
        <v>80</v>
      </c>
      <c r="J452" s="10">
        <f t="shared" si="555"/>
        <v>88</v>
      </c>
      <c r="K452" s="16">
        <f t="shared" si="556"/>
        <v>58.5</v>
      </c>
      <c r="L452" s="10">
        <f t="shared" si="557"/>
        <v>59.5</v>
      </c>
      <c r="M452" s="10">
        <f t="shared" si="558"/>
        <v>51</v>
      </c>
      <c r="N452" s="10">
        <f t="shared" si="559"/>
        <v>433</v>
      </c>
      <c r="O452" s="17" t="str">
        <f t="shared" si="560"/>
        <v/>
      </c>
      <c r="P452" s="18">
        <f>IF($D452="理科",IF(AND($N452&gt;=分数线!$C$2,$H452&gt;=分数线!$D$2),36,IF($H452&gt;=分数线!$D$2,18,0)),IF($D452="文科",IF(AND($N452&gt;=分数线!$C$3,$H452&gt;=分数线!$D$3),36,IF($H452&gt;=分数线!$D$3,18,0))))</f>
        <v>0</v>
      </c>
      <c r="Q452" s="18">
        <f>IF($D452="理科",IF(AND($N452&gt;=分数线!$C$2,I452&gt;=分数线!$E$2),36,IF(I452&gt;=分数线!$E$2,18,0)),IF($D452="文科",IF(AND($N452&gt;=分数线!$C$3,I452&gt;=分数线!$E$3),36,IF(I452&gt;=分数线!$E$3,18,0))))</f>
        <v>0</v>
      </c>
      <c r="R452" s="18">
        <f>IF($D452="理科",IF(AND($N452&gt;=分数线!$C$2,J452&gt;=分数线!$F$2),36,IF(J452&gt;=分数线!$F$2,18,0)),IF($D452="文科",IF(AND($N452&gt;=分数线!$C$3,J452&gt;=分数线!$F$3),36,IF(J452&gt;=分数线!$F$3,18,0))))</f>
        <v>0</v>
      </c>
      <c r="S452" s="18">
        <f>IF($D452="理科",IF(AND($N452&gt;=分数线!$C$2,K452&gt;=分数线!$G$2),36,IF(K452&gt;=分数线!$G$2,18,0)),IF($D452="文科",IF(AND($N452&gt;=分数线!$C$3,K452&gt;=分数线!$G$3),36,IF(K452&gt;=分数线!$G$3,18,0))))</f>
        <v>0</v>
      </c>
      <c r="T452" s="18">
        <f>IF($D452="理科",IF(AND($N452&gt;=分数线!$C$2,L452&gt;=分数线!$H$2),36,IF(L452&gt;=分数线!$H$2,18,0)),IF($D452="文科",IF(AND($N452&gt;=分数线!$C$3,L452&gt;=分数线!$H$3),36,IF(L452&gt;=分数线!$H$3,18,0))))</f>
        <v>0</v>
      </c>
      <c r="U452" s="18">
        <f>IF($D452="理科",IF(AND($N452&gt;=分数线!$C$2,M452&gt;=分数线!$I$2),36,IF(M452&gt;=分数线!$I$2,18,0)),IF($D452="文科",IF(AND($N452&gt;=分数线!$C$3,M452&gt;=分数线!$I$3),36,IF(M452&gt;=分数线!$I$3,18,0))))</f>
        <v>0</v>
      </c>
      <c r="V452" s="18">
        <f t="shared" si="561"/>
        <v>10</v>
      </c>
      <c r="W452" s="18" t="str">
        <f t="shared" si="562"/>
        <v>向美娟</v>
      </c>
      <c r="X452" s="26">
        <f t="shared" si="603"/>
        <v>0</v>
      </c>
      <c r="Y452" s="18" t="str">
        <f t="shared" si="563"/>
        <v>徐万雄</v>
      </c>
      <c r="Z452" s="26">
        <f t="shared" si="604"/>
        <v>0</v>
      </c>
      <c r="AA452" s="18" t="str">
        <f t="shared" si="564"/>
        <v>聂艳梅</v>
      </c>
      <c r="AB452" s="26">
        <f t="shared" si="621"/>
        <v>0</v>
      </c>
      <c r="AC452" s="18" t="str">
        <f t="shared" si="565"/>
        <v>杨吉华</v>
      </c>
      <c r="AD452" s="26">
        <f t="shared" si="622"/>
        <v>0</v>
      </c>
      <c r="AE452" s="18" t="str">
        <f t="shared" si="566"/>
        <v>胡慧芳</v>
      </c>
      <c r="AF452" s="26">
        <f t="shared" si="623"/>
        <v>0</v>
      </c>
      <c r="AG452" s="18" t="str">
        <f t="shared" si="567"/>
        <v>金贵</v>
      </c>
      <c r="AH452" s="26">
        <f t="shared" si="624"/>
        <v>0</v>
      </c>
      <c r="AI452" s="18" t="str">
        <f t="shared" si="568"/>
        <v>1</v>
      </c>
      <c r="AJ452" s="18" t="str">
        <f t="shared" si="569"/>
        <v>叶屏</v>
      </c>
      <c r="AK452" s="26">
        <f t="shared" si="605"/>
        <v>0</v>
      </c>
      <c r="AL452" s="18" t="str">
        <f t="shared" si="570"/>
        <v>余玉红</v>
      </c>
      <c r="AM452" s="26">
        <f t="shared" si="606"/>
        <v>0</v>
      </c>
      <c r="AN452" s="18" t="str">
        <f t="shared" si="571"/>
        <v>胡昌燕</v>
      </c>
      <c r="AO452" s="26">
        <f t="shared" si="625"/>
        <v>0</v>
      </c>
      <c r="AP452" s="18" t="str">
        <f t="shared" si="572"/>
        <v>杨吉华</v>
      </c>
      <c r="AQ452" s="26">
        <f t="shared" si="626"/>
        <v>0</v>
      </c>
      <c r="AR452" s="18" t="str">
        <f t="shared" si="573"/>
        <v>胡慧芳</v>
      </c>
      <c r="AS452" s="26">
        <f t="shared" si="627"/>
        <v>0</v>
      </c>
      <c r="AT452" s="18" t="str">
        <f t="shared" si="574"/>
        <v>金贵</v>
      </c>
      <c r="AU452" s="26">
        <f t="shared" si="628"/>
        <v>0</v>
      </c>
      <c r="AV452" s="18" t="str">
        <f t="shared" si="575"/>
        <v>1</v>
      </c>
      <c r="AW452" s="18" t="str">
        <f t="shared" si="576"/>
        <v>叶屏</v>
      </c>
      <c r="AX452" s="26">
        <f t="shared" si="607"/>
        <v>0</v>
      </c>
      <c r="AY452" s="18" t="str">
        <f t="shared" si="577"/>
        <v>余玉红</v>
      </c>
      <c r="AZ452" s="26">
        <f t="shared" si="637"/>
        <v>0</v>
      </c>
      <c r="BA452" s="18" t="str">
        <f t="shared" si="578"/>
        <v>胡昌燕</v>
      </c>
      <c r="BB452" s="26">
        <f t="shared" si="629"/>
        <v>0</v>
      </c>
      <c r="BC452" s="18" t="str">
        <f t="shared" si="579"/>
        <v>卢银楷</v>
      </c>
      <c r="BD452" s="26">
        <f t="shared" si="630"/>
        <v>0</v>
      </c>
      <c r="BE452" s="18" t="str">
        <f t="shared" si="580"/>
        <v>胡慧芳</v>
      </c>
      <c r="BF452" s="26">
        <f t="shared" si="631"/>
        <v>0</v>
      </c>
      <c r="BG452" s="18" t="str">
        <f t="shared" si="581"/>
        <v>金贵</v>
      </c>
      <c r="BH452" s="26">
        <f t="shared" si="632"/>
        <v>0</v>
      </c>
      <c r="BI452" s="18">
        <f t="shared" si="582"/>
        <v>1</v>
      </c>
      <c r="BJ452" s="18" t="str">
        <f t="shared" si="583"/>
        <v>叶屏</v>
      </c>
      <c r="BK452" s="26">
        <f t="shared" si="608"/>
        <v>0</v>
      </c>
      <c r="BL452" s="18" t="str">
        <f t="shared" si="584"/>
        <v>余玉红</v>
      </c>
      <c r="BM452" s="26">
        <f t="shared" si="638"/>
        <v>0</v>
      </c>
      <c r="BN452" s="18" t="str">
        <f t="shared" si="585"/>
        <v>胡昌燕</v>
      </c>
      <c r="BO452" s="26">
        <f t="shared" si="633"/>
        <v>0</v>
      </c>
      <c r="BP452" s="18" t="str">
        <f t="shared" si="586"/>
        <v>卢银楷</v>
      </c>
      <c r="BQ452" s="26">
        <f t="shared" si="634"/>
        <v>0</v>
      </c>
      <c r="BR452" s="18" t="str">
        <f t="shared" si="587"/>
        <v>胡慧芳</v>
      </c>
      <c r="BS452" s="26">
        <f t="shared" si="635"/>
        <v>0</v>
      </c>
      <c r="BT452" s="18" t="str">
        <f t="shared" si="588"/>
        <v>金贵</v>
      </c>
      <c r="BU452" s="26">
        <f t="shared" si="636"/>
        <v>0</v>
      </c>
      <c r="BV452" s="18">
        <f t="shared" si="589"/>
        <v>1</v>
      </c>
      <c r="BW452" s="18" t="str">
        <f t="shared" si="590"/>
        <v>叶屏</v>
      </c>
      <c r="BX452" s="26">
        <f t="shared" si="609"/>
        <v>0</v>
      </c>
      <c r="BY452" s="18" t="str">
        <f t="shared" si="591"/>
        <v>余玉红</v>
      </c>
      <c r="BZ452" s="26">
        <f t="shared" si="610"/>
        <v>0</v>
      </c>
      <c r="CA452" s="18" t="str">
        <f t="shared" si="592"/>
        <v>胡昌燕</v>
      </c>
      <c r="CB452" s="26">
        <f t="shared" si="611"/>
        <v>0</v>
      </c>
      <c r="CC452" s="18" t="str">
        <f t="shared" si="593"/>
        <v>卢银楷</v>
      </c>
      <c r="CD452" s="26">
        <f t="shared" si="612"/>
        <v>0</v>
      </c>
      <c r="CE452" s="18" t="str">
        <f t="shared" si="594"/>
        <v>胡慧芳</v>
      </c>
      <c r="CF452" s="26">
        <f t="shared" si="613"/>
        <v>0</v>
      </c>
      <c r="CG452" s="18" t="str">
        <f t="shared" si="595"/>
        <v>金贵</v>
      </c>
      <c r="CH452" s="26">
        <f t="shared" si="614"/>
        <v>0</v>
      </c>
      <c r="CI452" s="18">
        <f t="shared" si="596"/>
        <v>1</v>
      </c>
      <c r="CJ452" s="18" t="str">
        <f t="shared" si="597"/>
        <v>叶屏</v>
      </c>
      <c r="CK452" s="26">
        <f t="shared" si="615"/>
        <v>0</v>
      </c>
      <c r="CL452" s="18" t="str">
        <f t="shared" si="598"/>
        <v>余玉红</v>
      </c>
      <c r="CM452" s="26">
        <f t="shared" si="616"/>
        <v>0</v>
      </c>
      <c r="CN452" s="18" t="str">
        <f t="shared" si="599"/>
        <v>胡昌燕</v>
      </c>
      <c r="CO452" s="26">
        <f t="shared" si="617"/>
        <v>0</v>
      </c>
      <c r="CP452" s="18" t="str">
        <f t="shared" si="600"/>
        <v>卢银楷</v>
      </c>
      <c r="CQ452" s="26">
        <f t="shared" si="618"/>
        <v>0</v>
      </c>
      <c r="CR452" s="18" t="str">
        <f t="shared" si="601"/>
        <v>胡慧芳</v>
      </c>
      <c r="CS452" s="26">
        <f t="shared" si="619"/>
        <v>0</v>
      </c>
      <c r="CT452" s="18" t="str">
        <f t="shared" si="602"/>
        <v>金贵</v>
      </c>
      <c r="CU452" s="26">
        <f t="shared" si="620"/>
        <v>0</v>
      </c>
    </row>
    <row r="453" spans="1:99" s="2" customFormat="1" ht="15.75">
      <c r="A453" s="42" t="s">
        <v>1153</v>
      </c>
      <c r="B453" s="40" t="s">
        <v>626</v>
      </c>
      <c r="C453" s="59" t="s">
        <v>44</v>
      </c>
      <c r="D453" s="9" t="s">
        <v>9</v>
      </c>
      <c r="E453" s="8" t="str">
        <f t="shared" si="550"/>
        <v/>
      </c>
      <c r="F453" s="9">
        <f t="shared" si="551"/>
        <v>0.2</v>
      </c>
      <c r="G453" s="10" t="str">
        <f t="shared" si="552"/>
        <v/>
      </c>
      <c r="H453" s="10">
        <f t="shared" si="553"/>
        <v>114</v>
      </c>
      <c r="I453" s="10">
        <f t="shared" si="554"/>
        <v>70</v>
      </c>
      <c r="J453" s="10">
        <f t="shared" si="555"/>
        <v>87</v>
      </c>
      <c r="K453" s="16">
        <f t="shared" si="556"/>
        <v>62.5</v>
      </c>
      <c r="L453" s="10">
        <f t="shared" si="557"/>
        <v>53</v>
      </c>
      <c r="M453" s="10">
        <f t="shared" si="558"/>
        <v>46</v>
      </c>
      <c r="N453" s="10">
        <f t="shared" si="559"/>
        <v>433</v>
      </c>
      <c r="O453" s="17" t="str">
        <f t="shared" si="560"/>
        <v/>
      </c>
      <c r="P453" s="18">
        <f>IF($D453="理科",IF(AND($N453&gt;=分数线!$C$2,$H453&gt;=分数线!$D$2),36,IF($H453&gt;=分数线!$D$2,18,0)),IF($D453="文科",IF(AND($N453&gt;=分数线!$C$3,$H453&gt;=分数线!$D$3),36,IF($H453&gt;=分数线!$D$3,18,0))))</f>
        <v>18</v>
      </c>
      <c r="Q453" s="18">
        <f>IF($D453="理科",IF(AND($N453&gt;=分数线!$C$2,I453&gt;=分数线!$E$2),36,IF(I453&gt;=分数线!$E$2,18,0)),IF($D453="文科",IF(AND($N453&gt;=分数线!$C$3,I453&gt;=分数线!$E$3),36,IF(I453&gt;=分数线!$E$3,18,0))))</f>
        <v>0</v>
      </c>
      <c r="R453" s="18">
        <f>IF($D453="理科",IF(AND($N453&gt;=分数线!$C$2,J453&gt;=分数线!$F$2),36,IF(J453&gt;=分数线!$F$2,18,0)),IF($D453="文科",IF(AND($N453&gt;=分数线!$C$3,J453&gt;=分数线!$F$3),36,IF(J453&gt;=分数线!$F$3,18,0))))</f>
        <v>0</v>
      </c>
      <c r="S453" s="18">
        <f>IF($D453="理科",IF(AND($N453&gt;=分数线!$C$2,K453&gt;=分数线!$G$2),36,IF(K453&gt;=分数线!$G$2,18,0)),IF($D453="文科",IF(AND($N453&gt;=分数线!$C$3,K453&gt;=分数线!$G$3),36,IF(K453&gt;=分数线!$G$3,18,0))))</f>
        <v>0</v>
      </c>
      <c r="T453" s="18">
        <f>IF($D453="理科",IF(AND($N453&gt;=分数线!$C$2,L453&gt;=分数线!$H$2),36,IF(L453&gt;=分数线!$H$2,18,0)),IF($D453="文科",IF(AND($N453&gt;=分数线!$C$3,L453&gt;=分数线!$H$3),36,IF(L453&gt;=分数线!$H$3,18,0))))</f>
        <v>0</v>
      </c>
      <c r="U453" s="18">
        <f>IF($D453="理科",IF(AND($N453&gt;=分数线!$C$2,M453&gt;=分数线!$I$2),36,IF(M453&gt;=分数线!$I$2,18,0)),IF($D453="文科",IF(AND($N453&gt;=分数线!$C$3,M453&gt;=分数线!$I$3),36,IF(M453&gt;=分数线!$I$3,18,0))))</f>
        <v>0</v>
      </c>
      <c r="V453" s="18">
        <f t="shared" si="561"/>
        <v>2</v>
      </c>
      <c r="W453" s="18" t="str">
        <f t="shared" si="562"/>
        <v>阙丽萍</v>
      </c>
      <c r="X453" s="26">
        <f t="shared" si="603"/>
        <v>1.8</v>
      </c>
      <c r="Y453" s="18" t="str">
        <f t="shared" si="563"/>
        <v>李乔军</v>
      </c>
      <c r="Z453" s="26">
        <f t="shared" si="604"/>
        <v>0</v>
      </c>
      <c r="AA453" s="18" t="str">
        <f t="shared" si="564"/>
        <v>赵顺诚</v>
      </c>
      <c r="AB453" s="26">
        <f t="shared" si="621"/>
        <v>0</v>
      </c>
      <c r="AC453" s="18" t="str">
        <f t="shared" si="565"/>
        <v>卢银楷</v>
      </c>
      <c r="AD453" s="26">
        <f t="shared" si="622"/>
        <v>0</v>
      </c>
      <c r="AE453" s="18" t="str">
        <f t="shared" si="566"/>
        <v>赵香才</v>
      </c>
      <c r="AF453" s="26">
        <f t="shared" si="623"/>
        <v>0</v>
      </c>
      <c r="AG453" s="18" t="str">
        <f t="shared" si="567"/>
        <v>骆泽群</v>
      </c>
      <c r="AH453" s="26">
        <f t="shared" si="624"/>
        <v>0</v>
      </c>
      <c r="AI453" s="18" t="str">
        <f t="shared" si="568"/>
        <v>2</v>
      </c>
      <c r="AJ453" s="18" t="str">
        <f t="shared" si="569"/>
        <v>阙丽萍</v>
      </c>
      <c r="AK453" s="26">
        <f t="shared" si="605"/>
        <v>1.8</v>
      </c>
      <c r="AL453" s="18" t="str">
        <f t="shared" si="570"/>
        <v>李乔军</v>
      </c>
      <c r="AM453" s="26">
        <f t="shared" si="606"/>
        <v>0</v>
      </c>
      <c r="AN453" s="18" t="str">
        <f t="shared" si="571"/>
        <v>赵顺诚</v>
      </c>
      <c r="AO453" s="26">
        <f t="shared" si="625"/>
        <v>0</v>
      </c>
      <c r="AP453" s="18" t="str">
        <f t="shared" si="572"/>
        <v>卢银楷</v>
      </c>
      <c r="AQ453" s="26">
        <f t="shared" si="626"/>
        <v>0</v>
      </c>
      <c r="AR453" s="18" t="str">
        <f t="shared" si="573"/>
        <v>赵香才</v>
      </c>
      <c r="AS453" s="26">
        <f t="shared" si="627"/>
        <v>0</v>
      </c>
      <c r="AT453" s="18" t="str">
        <f t="shared" si="574"/>
        <v>杜基次尔</v>
      </c>
      <c r="AU453" s="26">
        <f t="shared" si="628"/>
        <v>0</v>
      </c>
      <c r="AV453" s="18" t="str">
        <f t="shared" si="575"/>
        <v>2</v>
      </c>
      <c r="AW453" s="18" t="str">
        <f t="shared" si="576"/>
        <v>阙丽萍</v>
      </c>
      <c r="AX453" s="26">
        <f t="shared" si="607"/>
        <v>2.6999999999999997</v>
      </c>
      <c r="AY453" s="18" t="str">
        <f t="shared" si="577"/>
        <v>李希</v>
      </c>
      <c r="AZ453" s="26">
        <f t="shared" si="637"/>
        <v>0</v>
      </c>
      <c r="BA453" s="18" t="str">
        <f t="shared" si="578"/>
        <v>赵顺诚</v>
      </c>
      <c r="BB453" s="26">
        <f t="shared" si="629"/>
        <v>0</v>
      </c>
      <c r="BC453" s="18" t="str">
        <f t="shared" si="579"/>
        <v>马巫各</v>
      </c>
      <c r="BD453" s="26">
        <f t="shared" si="630"/>
        <v>0</v>
      </c>
      <c r="BE453" s="18" t="str">
        <f t="shared" si="580"/>
        <v>赵香才</v>
      </c>
      <c r="BF453" s="26">
        <f t="shared" si="631"/>
        <v>0</v>
      </c>
      <c r="BG453" s="18" t="str">
        <f t="shared" si="581"/>
        <v>杜基次尔</v>
      </c>
      <c r="BH453" s="26">
        <f t="shared" si="632"/>
        <v>0</v>
      </c>
      <c r="BI453" s="18">
        <f t="shared" si="582"/>
        <v>2</v>
      </c>
      <c r="BJ453" s="18" t="str">
        <f t="shared" si="583"/>
        <v>阙丽萍</v>
      </c>
      <c r="BK453" s="26">
        <f t="shared" si="608"/>
        <v>2.6999999999999997</v>
      </c>
      <c r="BL453" s="18" t="str">
        <f t="shared" si="584"/>
        <v>李希</v>
      </c>
      <c r="BM453" s="26">
        <f t="shared" si="638"/>
        <v>0</v>
      </c>
      <c r="BN453" s="18" t="str">
        <f t="shared" si="585"/>
        <v>赵顺诚</v>
      </c>
      <c r="BO453" s="26">
        <f t="shared" si="633"/>
        <v>0</v>
      </c>
      <c r="BP453" s="18" t="str">
        <f t="shared" si="586"/>
        <v>马巫各</v>
      </c>
      <c r="BQ453" s="26">
        <f t="shared" si="634"/>
        <v>0</v>
      </c>
      <c r="BR453" s="18" t="str">
        <f t="shared" si="587"/>
        <v>赵香才</v>
      </c>
      <c r="BS453" s="26">
        <f t="shared" si="635"/>
        <v>0</v>
      </c>
      <c r="BT453" s="18" t="str">
        <f t="shared" si="588"/>
        <v>杜基次尔</v>
      </c>
      <c r="BU453" s="26">
        <f t="shared" si="636"/>
        <v>0</v>
      </c>
      <c r="BV453" s="18">
        <f t="shared" si="589"/>
        <v>2</v>
      </c>
      <c r="BW453" s="18" t="str">
        <f t="shared" si="590"/>
        <v>阙丽萍</v>
      </c>
      <c r="BX453" s="26">
        <f t="shared" si="609"/>
        <v>4.5</v>
      </c>
      <c r="BY453" s="18" t="str">
        <f t="shared" si="591"/>
        <v>李希</v>
      </c>
      <c r="BZ453" s="26">
        <f t="shared" si="610"/>
        <v>0</v>
      </c>
      <c r="CA453" s="18" t="str">
        <f t="shared" si="592"/>
        <v>赵顺诚</v>
      </c>
      <c r="CB453" s="26">
        <f t="shared" si="611"/>
        <v>0</v>
      </c>
      <c r="CC453" s="18" t="str">
        <f t="shared" si="593"/>
        <v>吴文艺</v>
      </c>
      <c r="CD453" s="26">
        <f t="shared" si="612"/>
        <v>0</v>
      </c>
      <c r="CE453" s="18" t="str">
        <f t="shared" si="594"/>
        <v>赵香才</v>
      </c>
      <c r="CF453" s="26">
        <f t="shared" si="613"/>
        <v>0</v>
      </c>
      <c r="CG453" s="18" t="str">
        <f t="shared" si="595"/>
        <v>杜基次尔</v>
      </c>
      <c r="CH453" s="26">
        <f t="shared" si="614"/>
        <v>0</v>
      </c>
      <c r="CI453" s="18">
        <f t="shared" si="596"/>
        <v>2</v>
      </c>
      <c r="CJ453" s="18" t="str">
        <f t="shared" si="597"/>
        <v>阙丽萍</v>
      </c>
      <c r="CK453" s="26">
        <f t="shared" si="615"/>
        <v>4.5</v>
      </c>
      <c r="CL453" s="18" t="str">
        <f t="shared" si="598"/>
        <v>李希</v>
      </c>
      <c r="CM453" s="26">
        <f t="shared" si="616"/>
        <v>0</v>
      </c>
      <c r="CN453" s="18" t="str">
        <f t="shared" si="599"/>
        <v>赵顺诚</v>
      </c>
      <c r="CO453" s="26">
        <f t="shared" si="617"/>
        <v>0</v>
      </c>
      <c r="CP453" s="18" t="str">
        <f t="shared" si="600"/>
        <v>吴文艺/康宇峰</v>
      </c>
      <c r="CQ453" s="26">
        <f t="shared" si="618"/>
        <v>0</v>
      </c>
      <c r="CR453" s="18" t="str">
        <f t="shared" si="601"/>
        <v>赵香才</v>
      </c>
      <c r="CS453" s="26">
        <f t="shared" si="619"/>
        <v>0</v>
      </c>
      <c r="CT453" s="18" t="str">
        <f t="shared" si="602"/>
        <v>杜基次尔</v>
      </c>
      <c r="CU453" s="26">
        <f t="shared" si="620"/>
        <v>0</v>
      </c>
    </row>
    <row r="454" spans="1:99" s="2" customFormat="1" ht="15.75">
      <c r="A454" s="42" t="s">
        <v>1154</v>
      </c>
      <c r="B454" s="40" t="s">
        <v>627</v>
      </c>
      <c r="C454" s="59" t="s">
        <v>44</v>
      </c>
      <c r="D454" s="9" t="s">
        <v>9</v>
      </c>
      <c r="E454" s="8" t="str">
        <f t="shared" si="550"/>
        <v/>
      </c>
      <c r="F454" s="9" t="str">
        <f t="shared" si="551"/>
        <v/>
      </c>
      <c r="G454" s="10" t="str">
        <f t="shared" si="552"/>
        <v/>
      </c>
      <c r="H454" s="10">
        <f t="shared" si="553"/>
        <v>110</v>
      </c>
      <c r="I454" s="10">
        <f t="shared" si="554"/>
        <v>64</v>
      </c>
      <c r="J454" s="10">
        <f t="shared" si="555"/>
        <v>84</v>
      </c>
      <c r="K454" s="16">
        <f t="shared" si="556"/>
        <v>60.5</v>
      </c>
      <c r="L454" s="10">
        <f t="shared" si="557"/>
        <v>65.5</v>
      </c>
      <c r="M454" s="10">
        <f t="shared" si="558"/>
        <v>47</v>
      </c>
      <c r="N454" s="10">
        <f t="shared" si="559"/>
        <v>431</v>
      </c>
      <c r="O454" s="17" t="str">
        <f t="shared" si="560"/>
        <v/>
      </c>
      <c r="P454" s="18">
        <f>IF($D454="理科",IF(AND($N454&gt;=分数线!$C$2,$H454&gt;=分数线!$D$2),36,IF($H454&gt;=分数线!$D$2,18,0)),IF($D454="文科",IF(AND($N454&gt;=分数线!$C$3,$H454&gt;=分数线!$D$3),36,IF($H454&gt;=分数线!$D$3,18,0))))</f>
        <v>18</v>
      </c>
      <c r="Q454" s="18">
        <f>IF($D454="理科",IF(AND($N454&gt;=分数线!$C$2,I454&gt;=分数线!$E$2),36,IF(I454&gt;=分数线!$E$2,18,0)),IF($D454="文科",IF(AND($N454&gt;=分数线!$C$3,I454&gt;=分数线!$E$3),36,IF(I454&gt;=分数线!$E$3,18,0))))</f>
        <v>0</v>
      </c>
      <c r="R454" s="18">
        <f>IF($D454="理科",IF(AND($N454&gt;=分数线!$C$2,J454&gt;=分数线!$F$2),36,IF(J454&gt;=分数线!$F$2,18,0)),IF($D454="文科",IF(AND($N454&gt;=分数线!$C$3,J454&gt;=分数线!$F$3),36,IF(J454&gt;=分数线!$F$3,18,0))))</f>
        <v>0</v>
      </c>
      <c r="S454" s="18">
        <f>IF($D454="理科",IF(AND($N454&gt;=分数线!$C$2,K454&gt;=分数线!$G$2),36,IF(K454&gt;=分数线!$G$2,18,0)),IF($D454="文科",IF(AND($N454&gt;=分数线!$C$3,K454&gt;=分数线!$G$3),36,IF(K454&gt;=分数线!$G$3,18,0))))</f>
        <v>0</v>
      </c>
      <c r="T454" s="18">
        <f>IF($D454="理科",IF(AND($N454&gt;=分数线!$C$2,L454&gt;=分数线!$H$2),36,IF(L454&gt;=分数线!$H$2,18,0)),IF($D454="文科",IF(AND($N454&gt;=分数线!$C$3,L454&gt;=分数线!$H$3),36,IF(L454&gt;=分数线!$H$3,18,0))))</f>
        <v>18</v>
      </c>
      <c r="U454" s="18">
        <f>IF($D454="理科",IF(AND($N454&gt;=分数线!$C$2,M454&gt;=分数线!$I$2),36,IF(M454&gt;=分数线!$I$2,18,0)),IF($D454="文科",IF(AND($N454&gt;=分数线!$C$3,M454&gt;=分数线!$I$3),36,IF(M454&gt;=分数线!$I$3,18,0))))</f>
        <v>0</v>
      </c>
      <c r="V454" s="18">
        <f t="shared" si="561"/>
        <v>4</v>
      </c>
      <c r="W454" s="18" t="str">
        <f t="shared" si="562"/>
        <v>朱霞</v>
      </c>
      <c r="X454" s="26">
        <f t="shared" si="603"/>
        <v>1.8</v>
      </c>
      <c r="Y454" s="18" t="str">
        <f t="shared" si="563"/>
        <v>李乔军</v>
      </c>
      <c r="Z454" s="26">
        <f t="shared" si="604"/>
        <v>0</v>
      </c>
      <c r="AA454" s="18" t="str">
        <f t="shared" si="564"/>
        <v>向翠琳</v>
      </c>
      <c r="AB454" s="26">
        <f t="shared" si="621"/>
        <v>0</v>
      </c>
      <c r="AC454" s="18" t="str">
        <f t="shared" si="565"/>
        <v>卢银楷</v>
      </c>
      <c r="AD454" s="26">
        <f t="shared" si="622"/>
        <v>0</v>
      </c>
      <c r="AE454" s="18" t="str">
        <f t="shared" si="566"/>
        <v>胡慧芳</v>
      </c>
      <c r="AF454" s="26">
        <f t="shared" si="623"/>
        <v>1.8</v>
      </c>
      <c r="AG454" s="18" t="str">
        <f t="shared" si="567"/>
        <v>杜基次尔</v>
      </c>
      <c r="AH454" s="26">
        <f t="shared" si="624"/>
        <v>0</v>
      </c>
      <c r="AI454" s="18" t="str">
        <f t="shared" si="568"/>
        <v>4</v>
      </c>
      <c r="AJ454" s="18" t="str">
        <f t="shared" si="569"/>
        <v>朱霞</v>
      </c>
      <c r="AK454" s="26">
        <f t="shared" si="605"/>
        <v>1.8</v>
      </c>
      <c r="AL454" s="18" t="str">
        <f t="shared" si="570"/>
        <v>李乔军</v>
      </c>
      <c r="AM454" s="26">
        <f t="shared" si="606"/>
        <v>0</v>
      </c>
      <c r="AN454" s="18" t="str">
        <f t="shared" si="571"/>
        <v>向翠琳</v>
      </c>
      <c r="AO454" s="26">
        <f t="shared" si="625"/>
        <v>0</v>
      </c>
      <c r="AP454" s="18" t="str">
        <f t="shared" si="572"/>
        <v>卢银楷</v>
      </c>
      <c r="AQ454" s="26">
        <f t="shared" si="626"/>
        <v>0</v>
      </c>
      <c r="AR454" s="18" t="str">
        <f t="shared" si="573"/>
        <v>胡慧芳</v>
      </c>
      <c r="AS454" s="26">
        <f t="shared" si="627"/>
        <v>1.8</v>
      </c>
      <c r="AT454" s="18" t="str">
        <f t="shared" si="574"/>
        <v>杜基次尔</v>
      </c>
      <c r="AU454" s="26">
        <f t="shared" si="628"/>
        <v>0</v>
      </c>
      <c r="AV454" s="18" t="str">
        <f t="shared" si="575"/>
        <v>4</v>
      </c>
      <c r="AW454" s="18" t="str">
        <f t="shared" si="576"/>
        <v>朱霞</v>
      </c>
      <c r="AX454" s="26">
        <f t="shared" si="607"/>
        <v>2.6999999999999997</v>
      </c>
      <c r="AY454" s="18" t="str">
        <f t="shared" si="577"/>
        <v>马勇</v>
      </c>
      <c r="AZ454" s="26">
        <f t="shared" si="637"/>
        <v>0</v>
      </c>
      <c r="BA454" s="18" t="str">
        <f t="shared" si="578"/>
        <v>向翠琳</v>
      </c>
      <c r="BB454" s="26">
        <f t="shared" si="629"/>
        <v>0</v>
      </c>
      <c r="BC454" s="18" t="str">
        <f t="shared" si="579"/>
        <v>卢银楷</v>
      </c>
      <c r="BD454" s="26">
        <f t="shared" si="630"/>
        <v>0</v>
      </c>
      <c r="BE454" s="18" t="str">
        <f t="shared" si="580"/>
        <v>胡慧芳</v>
      </c>
      <c r="BF454" s="26">
        <f t="shared" si="631"/>
        <v>2.7</v>
      </c>
      <c r="BG454" s="18" t="str">
        <f t="shared" si="581"/>
        <v>杜基次尔</v>
      </c>
      <c r="BH454" s="26">
        <f t="shared" si="632"/>
        <v>0</v>
      </c>
      <c r="BI454" s="18">
        <f t="shared" si="582"/>
        <v>4</v>
      </c>
      <c r="BJ454" s="18" t="str">
        <f t="shared" si="583"/>
        <v>甲阿祝玛</v>
      </c>
      <c r="BK454" s="26">
        <f t="shared" si="608"/>
        <v>2.6999999999999997</v>
      </c>
      <c r="BL454" s="18" t="str">
        <f t="shared" si="584"/>
        <v>马勇</v>
      </c>
      <c r="BM454" s="26">
        <f t="shared" si="638"/>
        <v>0</v>
      </c>
      <c r="BN454" s="18" t="str">
        <f t="shared" si="585"/>
        <v>向翠琳</v>
      </c>
      <c r="BO454" s="26">
        <f t="shared" si="633"/>
        <v>0</v>
      </c>
      <c r="BP454" s="18" t="str">
        <f t="shared" si="586"/>
        <v>卢银楷</v>
      </c>
      <c r="BQ454" s="26">
        <f t="shared" si="634"/>
        <v>0</v>
      </c>
      <c r="BR454" s="18" t="str">
        <f t="shared" si="587"/>
        <v>胡慧芳</v>
      </c>
      <c r="BS454" s="26">
        <f t="shared" si="635"/>
        <v>2.7</v>
      </c>
      <c r="BT454" s="18" t="str">
        <f t="shared" si="588"/>
        <v>杜基次尔</v>
      </c>
      <c r="BU454" s="26">
        <f t="shared" si="636"/>
        <v>0</v>
      </c>
      <c r="BV454" s="18">
        <f t="shared" si="589"/>
        <v>4</v>
      </c>
      <c r="BW454" s="18" t="str">
        <f t="shared" si="590"/>
        <v>曹霞</v>
      </c>
      <c r="BX454" s="26">
        <f t="shared" si="609"/>
        <v>4.5</v>
      </c>
      <c r="BY454" s="18" t="str">
        <f t="shared" si="591"/>
        <v>王德兵</v>
      </c>
      <c r="BZ454" s="26">
        <f t="shared" si="610"/>
        <v>0</v>
      </c>
      <c r="CA454" s="18" t="str">
        <f t="shared" si="592"/>
        <v>汪睿</v>
      </c>
      <c r="CB454" s="26">
        <f t="shared" si="611"/>
        <v>0</v>
      </c>
      <c r="CC454" s="18" t="str">
        <f t="shared" si="593"/>
        <v>卢银楷</v>
      </c>
      <c r="CD454" s="26">
        <f t="shared" si="612"/>
        <v>0</v>
      </c>
      <c r="CE454" s="18" t="str">
        <f t="shared" si="594"/>
        <v>胡慧芳</v>
      </c>
      <c r="CF454" s="26">
        <f t="shared" si="613"/>
        <v>4.5</v>
      </c>
      <c r="CG454" s="18" t="str">
        <f t="shared" si="595"/>
        <v>杜基次尔</v>
      </c>
      <c r="CH454" s="26">
        <f t="shared" si="614"/>
        <v>0</v>
      </c>
      <c r="CI454" s="18">
        <f t="shared" si="596"/>
        <v>4</v>
      </c>
      <c r="CJ454" s="18" t="str">
        <f t="shared" si="597"/>
        <v>曹霞</v>
      </c>
      <c r="CK454" s="26">
        <f t="shared" si="615"/>
        <v>4.5</v>
      </c>
      <c r="CL454" s="18" t="str">
        <f t="shared" si="598"/>
        <v>王德兵</v>
      </c>
      <c r="CM454" s="26">
        <f t="shared" si="616"/>
        <v>0</v>
      </c>
      <c r="CN454" s="18" t="str">
        <f t="shared" si="599"/>
        <v>汪睿</v>
      </c>
      <c r="CO454" s="26">
        <f t="shared" si="617"/>
        <v>0</v>
      </c>
      <c r="CP454" s="18" t="str">
        <f t="shared" si="600"/>
        <v>卢银楷</v>
      </c>
      <c r="CQ454" s="26">
        <f t="shared" si="618"/>
        <v>0</v>
      </c>
      <c r="CR454" s="18" t="str">
        <f t="shared" si="601"/>
        <v>胡慧芳</v>
      </c>
      <c r="CS454" s="26">
        <f t="shared" si="619"/>
        <v>4.5</v>
      </c>
      <c r="CT454" s="18" t="str">
        <f t="shared" si="602"/>
        <v>杜基次尔</v>
      </c>
      <c r="CU454" s="26">
        <f t="shared" si="620"/>
        <v>0</v>
      </c>
    </row>
    <row r="455" spans="1:99" s="2" customFormat="1" ht="15.75">
      <c r="A455" s="42" t="s">
        <v>1155</v>
      </c>
      <c r="B455" s="40" t="s">
        <v>628</v>
      </c>
      <c r="C455" s="59" t="s">
        <v>44</v>
      </c>
      <c r="D455" s="9" t="s">
        <v>9</v>
      </c>
      <c r="E455" s="8" t="str">
        <f t="shared" si="550"/>
        <v/>
      </c>
      <c r="F455" s="9">
        <f t="shared" si="551"/>
        <v>0.2</v>
      </c>
      <c r="G455" s="10" t="str">
        <f t="shared" si="552"/>
        <v/>
      </c>
      <c r="H455" s="10">
        <f t="shared" si="553"/>
        <v>107</v>
      </c>
      <c r="I455" s="10">
        <f t="shared" si="554"/>
        <v>64</v>
      </c>
      <c r="J455" s="10">
        <f t="shared" si="555"/>
        <v>69</v>
      </c>
      <c r="K455" s="16">
        <f t="shared" si="556"/>
        <v>67.5</v>
      </c>
      <c r="L455" s="10">
        <f t="shared" si="557"/>
        <v>58</v>
      </c>
      <c r="M455" s="10">
        <f t="shared" si="558"/>
        <v>64</v>
      </c>
      <c r="N455" s="10">
        <f t="shared" si="559"/>
        <v>430</v>
      </c>
      <c r="O455" s="17" t="str">
        <f t="shared" si="560"/>
        <v/>
      </c>
      <c r="P455" s="18">
        <f>IF($D455="理科",IF(AND($N455&gt;=分数线!$C$2,$H455&gt;=分数线!$D$2),36,IF($H455&gt;=分数线!$D$2,18,0)),IF($D455="文科",IF(AND($N455&gt;=分数线!$C$3,$H455&gt;=分数线!$D$3),36,IF($H455&gt;=分数线!$D$3,18,0))))</f>
        <v>18</v>
      </c>
      <c r="Q455" s="18">
        <f>IF($D455="理科",IF(AND($N455&gt;=分数线!$C$2,I455&gt;=分数线!$E$2),36,IF(I455&gt;=分数线!$E$2,18,0)),IF($D455="文科",IF(AND($N455&gt;=分数线!$C$3,I455&gt;=分数线!$E$3),36,IF(I455&gt;=分数线!$E$3,18,0))))</f>
        <v>0</v>
      </c>
      <c r="R455" s="18">
        <f>IF($D455="理科",IF(AND($N455&gt;=分数线!$C$2,J455&gt;=分数线!$F$2),36,IF(J455&gt;=分数线!$F$2,18,0)),IF($D455="文科",IF(AND($N455&gt;=分数线!$C$3,J455&gt;=分数线!$F$3),36,IF(J455&gt;=分数线!$F$3,18,0))))</f>
        <v>0</v>
      </c>
      <c r="S455" s="18">
        <f>IF($D455="理科",IF(AND($N455&gt;=分数线!$C$2,K455&gt;=分数线!$G$2),36,IF(K455&gt;=分数线!$G$2,18,0)),IF($D455="文科",IF(AND($N455&gt;=分数线!$C$3,K455&gt;=分数线!$G$3),36,IF(K455&gt;=分数线!$G$3,18,0))))</f>
        <v>0</v>
      </c>
      <c r="T455" s="18">
        <f>IF($D455="理科",IF(AND($N455&gt;=分数线!$C$2,L455&gt;=分数线!$H$2),36,IF(L455&gt;=分数线!$H$2,18,0)),IF($D455="文科",IF(AND($N455&gt;=分数线!$C$3,L455&gt;=分数线!$H$3),36,IF(L455&gt;=分数线!$H$3,18,0))))</f>
        <v>0</v>
      </c>
      <c r="U455" s="18">
        <f>IF($D455="理科",IF(AND($N455&gt;=分数线!$C$2,M455&gt;=分数线!$I$2),36,IF(M455&gt;=分数线!$I$2,18,0)),IF($D455="文科",IF(AND($N455&gt;=分数线!$C$3,M455&gt;=分数线!$I$3),36,IF(M455&gt;=分数线!$I$3,18,0))))</f>
        <v>18</v>
      </c>
      <c r="V455" s="18">
        <f t="shared" si="561"/>
        <v>1</v>
      </c>
      <c r="W455" s="18" t="str">
        <f t="shared" si="562"/>
        <v>叶屏</v>
      </c>
      <c r="X455" s="26">
        <f t="shared" si="603"/>
        <v>1.8</v>
      </c>
      <c r="Y455" s="18" t="str">
        <f t="shared" si="563"/>
        <v>余玉红</v>
      </c>
      <c r="Z455" s="26">
        <f t="shared" si="604"/>
        <v>0</v>
      </c>
      <c r="AA455" s="18" t="str">
        <f t="shared" si="564"/>
        <v>胡昌燕</v>
      </c>
      <c r="AB455" s="26">
        <f t="shared" si="621"/>
        <v>0</v>
      </c>
      <c r="AC455" s="18" t="str">
        <f t="shared" si="565"/>
        <v>杨吉华</v>
      </c>
      <c r="AD455" s="26">
        <f t="shared" si="622"/>
        <v>0</v>
      </c>
      <c r="AE455" s="18" t="str">
        <f t="shared" si="566"/>
        <v>胡慧芳</v>
      </c>
      <c r="AF455" s="26">
        <f t="shared" si="623"/>
        <v>0</v>
      </c>
      <c r="AG455" s="18" t="str">
        <f t="shared" si="567"/>
        <v>金贵</v>
      </c>
      <c r="AH455" s="26">
        <f t="shared" si="624"/>
        <v>1.8</v>
      </c>
      <c r="AI455" s="18" t="str">
        <f t="shared" si="568"/>
        <v>1</v>
      </c>
      <c r="AJ455" s="18" t="str">
        <f t="shared" si="569"/>
        <v>叶屏</v>
      </c>
      <c r="AK455" s="26">
        <f t="shared" si="605"/>
        <v>1.8</v>
      </c>
      <c r="AL455" s="18" t="str">
        <f t="shared" si="570"/>
        <v>余玉红</v>
      </c>
      <c r="AM455" s="26">
        <f t="shared" si="606"/>
        <v>0</v>
      </c>
      <c r="AN455" s="18" t="str">
        <f t="shared" si="571"/>
        <v>胡昌燕</v>
      </c>
      <c r="AO455" s="26">
        <f t="shared" si="625"/>
        <v>0</v>
      </c>
      <c r="AP455" s="18" t="str">
        <f t="shared" si="572"/>
        <v>杨吉华</v>
      </c>
      <c r="AQ455" s="26">
        <f t="shared" si="626"/>
        <v>0</v>
      </c>
      <c r="AR455" s="18" t="str">
        <f t="shared" si="573"/>
        <v>胡慧芳</v>
      </c>
      <c r="AS455" s="26">
        <f t="shared" si="627"/>
        <v>0</v>
      </c>
      <c r="AT455" s="18" t="str">
        <f t="shared" si="574"/>
        <v>金贵</v>
      </c>
      <c r="AU455" s="26">
        <f t="shared" si="628"/>
        <v>1.8</v>
      </c>
      <c r="AV455" s="18" t="str">
        <f t="shared" si="575"/>
        <v>1</v>
      </c>
      <c r="AW455" s="18" t="str">
        <f t="shared" si="576"/>
        <v>叶屏</v>
      </c>
      <c r="AX455" s="26">
        <f t="shared" si="607"/>
        <v>2.6999999999999997</v>
      </c>
      <c r="AY455" s="18" t="str">
        <f t="shared" si="577"/>
        <v>余玉红</v>
      </c>
      <c r="AZ455" s="26">
        <f t="shared" si="637"/>
        <v>0</v>
      </c>
      <c r="BA455" s="18" t="str">
        <f t="shared" si="578"/>
        <v>胡昌燕</v>
      </c>
      <c r="BB455" s="26">
        <f t="shared" si="629"/>
        <v>0</v>
      </c>
      <c r="BC455" s="18" t="str">
        <f t="shared" si="579"/>
        <v>卢银楷</v>
      </c>
      <c r="BD455" s="26">
        <f t="shared" si="630"/>
        <v>0</v>
      </c>
      <c r="BE455" s="18" t="str">
        <f t="shared" si="580"/>
        <v>胡慧芳</v>
      </c>
      <c r="BF455" s="26">
        <f t="shared" si="631"/>
        <v>0</v>
      </c>
      <c r="BG455" s="18" t="str">
        <f t="shared" si="581"/>
        <v>金贵</v>
      </c>
      <c r="BH455" s="26">
        <f t="shared" si="632"/>
        <v>2.7</v>
      </c>
      <c r="BI455" s="18">
        <f t="shared" si="582"/>
        <v>1</v>
      </c>
      <c r="BJ455" s="18" t="str">
        <f t="shared" si="583"/>
        <v>叶屏</v>
      </c>
      <c r="BK455" s="26">
        <f t="shared" si="608"/>
        <v>2.6999999999999997</v>
      </c>
      <c r="BL455" s="18" t="str">
        <f t="shared" si="584"/>
        <v>余玉红</v>
      </c>
      <c r="BM455" s="26">
        <f t="shared" si="638"/>
        <v>0</v>
      </c>
      <c r="BN455" s="18" t="str">
        <f t="shared" si="585"/>
        <v>胡昌燕</v>
      </c>
      <c r="BO455" s="26">
        <f t="shared" si="633"/>
        <v>0</v>
      </c>
      <c r="BP455" s="18" t="str">
        <f t="shared" si="586"/>
        <v>卢银楷</v>
      </c>
      <c r="BQ455" s="26">
        <f t="shared" si="634"/>
        <v>0</v>
      </c>
      <c r="BR455" s="18" t="str">
        <f t="shared" si="587"/>
        <v>胡慧芳</v>
      </c>
      <c r="BS455" s="26">
        <f t="shared" si="635"/>
        <v>0</v>
      </c>
      <c r="BT455" s="18" t="str">
        <f t="shared" si="588"/>
        <v>金贵</v>
      </c>
      <c r="BU455" s="26">
        <f t="shared" si="636"/>
        <v>2.7</v>
      </c>
      <c r="BV455" s="18">
        <f t="shared" si="589"/>
        <v>1</v>
      </c>
      <c r="BW455" s="18" t="str">
        <f t="shared" si="590"/>
        <v>叶屏</v>
      </c>
      <c r="BX455" s="26">
        <f t="shared" si="609"/>
        <v>4.5</v>
      </c>
      <c r="BY455" s="18" t="str">
        <f t="shared" si="591"/>
        <v>余玉红</v>
      </c>
      <c r="BZ455" s="26">
        <f t="shared" si="610"/>
        <v>0</v>
      </c>
      <c r="CA455" s="18" t="str">
        <f t="shared" si="592"/>
        <v>胡昌燕</v>
      </c>
      <c r="CB455" s="26">
        <f t="shared" si="611"/>
        <v>0</v>
      </c>
      <c r="CC455" s="18" t="str">
        <f t="shared" si="593"/>
        <v>卢银楷</v>
      </c>
      <c r="CD455" s="26">
        <f t="shared" si="612"/>
        <v>0</v>
      </c>
      <c r="CE455" s="18" t="str">
        <f t="shared" si="594"/>
        <v>胡慧芳</v>
      </c>
      <c r="CF455" s="26">
        <f t="shared" si="613"/>
        <v>0</v>
      </c>
      <c r="CG455" s="18" t="str">
        <f t="shared" si="595"/>
        <v>金贵</v>
      </c>
      <c r="CH455" s="26">
        <f t="shared" si="614"/>
        <v>4.5</v>
      </c>
      <c r="CI455" s="18">
        <f t="shared" si="596"/>
        <v>1</v>
      </c>
      <c r="CJ455" s="18" t="str">
        <f t="shared" si="597"/>
        <v>叶屏</v>
      </c>
      <c r="CK455" s="26">
        <f t="shared" si="615"/>
        <v>4.5</v>
      </c>
      <c r="CL455" s="18" t="str">
        <f t="shared" si="598"/>
        <v>余玉红</v>
      </c>
      <c r="CM455" s="26">
        <f t="shared" si="616"/>
        <v>0</v>
      </c>
      <c r="CN455" s="18" t="str">
        <f t="shared" si="599"/>
        <v>胡昌燕</v>
      </c>
      <c r="CO455" s="26">
        <f t="shared" si="617"/>
        <v>0</v>
      </c>
      <c r="CP455" s="18" t="str">
        <f t="shared" si="600"/>
        <v>卢银楷</v>
      </c>
      <c r="CQ455" s="26">
        <f t="shared" si="618"/>
        <v>0</v>
      </c>
      <c r="CR455" s="18" t="str">
        <f t="shared" si="601"/>
        <v>胡慧芳</v>
      </c>
      <c r="CS455" s="26">
        <f t="shared" si="619"/>
        <v>0</v>
      </c>
      <c r="CT455" s="18" t="str">
        <f t="shared" si="602"/>
        <v>金贵</v>
      </c>
      <c r="CU455" s="26">
        <f t="shared" si="620"/>
        <v>4.5</v>
      </c>
    </row>
    <row r="456" spans="1:99" s="2" customFormat="1" ht="15.75">
      <c r="A456" s="42" t="s">
        <v>1156</v>
      </c>
      <c r="B456" s="40" t="s">
        <v>629</v>
      </c>
      <c r="C456" s="59" t="s">
        <v>44</v>
      </c>
      <c r="D456" s="9" t="s">
        <v>9</v>
      </c>
      <c r="E456" s="8" t="str">
        <f t="shared" si="550"/>
        <v/>
      </c>
      <c r="F456" s="9">
        <f t="shared" si="551"/>
        <v>0.4</v>
      </c>
      <c r="G456" s="10" t="str">
        <f t="shared" si="552"/>
        <v/>
      </c>
      <c r="H456" s="10">
        <f t="shared" si="553"/>
        <v>108</v>
      </c>
      <c r="I456" s="10">
        <f t="shared" si="554"/>
        <v>69</v>
      </c>
      <c r="J456" s="10">
        <f t="shared" si="555"/>
        <v>60</v>
      </c>
      <c r="K456" s="16">
        <f t="shared" si="556"/>
        <v>68</v>
      </c>
      <c r="L456" s="10">
        <f t="shared" si="557"/>
        <v>66.5</v>
      </c>
      <c r="M456" s="10">
        <f t="shared" si="558"/>
        <v>58</v>
      </c>
      <c r="N456" s="10">
        <f t="shared" si="559"/>
        <v>430</v>
      </c>
      <c r="O456" s="17" t="str">
        <f t="shared" si="560"/>
        <v/>
      </c>
      <c r="P456" s="18">
        <f>IF($D456="理科",IF(AND($N456&gt;=分数线!$C$2,$H456&gt;=分数线!$D$2),36,IF($H456&gt;=分数线!$D$2,18,0)),IF($D456="文科",IF(AND($N456&gt;=分数线!$C$3,$H456&gt;=分数线!$D$3),36,IF($H456&gt;=分数线!$D$3,18,0))))</f>
        <v>18</v>
      </c>
      <c r="Q456" s="18">
        <f>IF($D456="理科",IF(AND($N456&gt;=分数线!$C$2,I456&gt;=分数线!$E$2),36,IF(I456&gt;=分数线!$E$2,18,0)),IF($D456="文科",IF(AND($N456&gt;=分数线!$C$3,I456&gt;=分数线!$E$3),36,IF(I456&gt;=分数线!$E$3,18,0))))</f>
        <v>0</v>
      </c>
      <c r="R456" s="18">
        <f>IF($D456="理科",IF(AND($N456&gt;=分数线!$C$2,J456&gt;=分数线!$F$2),36,IF(J456&gt;=分数线!$F$2,18,0)),IF($D456="文科",IF(AND($N456&gt;=分数线!$C$3,J456&gt;=分数线!$F$3),36,IF(J456&gt;=分数线!$F$3,18,0))))</f>
        <v>0</v>
      </c>
      <c r="S456" s="18">
        <f>IF($D456="理科",IF(AND($N456&gt;=分数线!$C$2,K456&gt;=分数线!$G$2),36,IF(K456&gt;=分数线!$G$2,18,0)),IF($D456="文科",IF(AND($N456&gt;=分数线!$C$3,K456&gt;=分数线!$G$3),36,IF(K456&gt;=分数线!$G$3,18,0))))</f>
        <v>18</v>
      </c>
      <c r="T456" s="18">
        <f>IF($D456="理科",IF(AND($N456&gt;=分数线!$C$2,L456&gt;=分数线!$H$2),36,IF(L456&gt;=分数线!$H$2,18,0)),IF($D456="文科",IF(AND($N456&gt;=分数线!$C$3,L456&gt;=分数线!$H$3),36,IF(L456&gt;=分数线!$H$3,18,0))))</f>
        <v>18</v>
      </c>
      <c r="U456" s="18">
        <f>IF($D456="理科",IF(AND($N456&gt;=分数线!$C$2,M456&gt;=分数线!$I$2),36,IF(M456&gt;=分数线!$I$2,18,0)),IF($D456="文科",IF(AND($N456&gt;=分数线!$C$3,M456&gt;=分数线!$I$3),36,IF(M456&gt;=分数线!$I$3,18,0))))</f>
        <v>18</v>
      </c>
      <c r="V456" s="18">
        <f t="shared" si="561"/>
        <v>2</v>
      </c>
      <c r="W456" s="18" t="str">
        <f t="shared" si="562"/>
        <v>阙丽萍</v>
      </c>
      <c r="X456" s="26">
        <f t="shared" si="603"/>
        <v>1.8</v>
      </c>
      <c r="Y456" s="18" t="str">
        <f t="shared" si="563"/>
        <v>李乔军</v>
      </c>
      <c r="Z456" s="26">
        <f t="shared" si="604"/>
        <v>0</v>
      </c>
      <c r="AA456" s="18" t="str">
        <f t="shared" si="564"/>
        <v>赵顺诚</v>
      </c>
      <c r="AB456" s="26">
        <f t="shared" si="621"/>
        <v>0</v>
      </c>
      <c r="AC456" s="18" t="str">
        <f t="shared" si="565"/>
        <v>卢银楷</v>
      </c>
      <c r="AD456" s="26">
        <f t="shared" si="622"/>
        <v>1.8</v>
      </c>
      <c r="AE456" s="18" t="str">
        <f t="shared" si="566"/>
        <v>赵香才</v>
      </c>
      <c r="AF456" s="26">
        <f t="shared" si="623"/>
        <v>1.8</v>
      </c>
      <c r="AG456" s="18" t="str">
        <f t="shared" si="567"/>
        <v>骆泽群</v>
      </c>
      <c r="AH456" s="26">
        <f t="shared" si="624"/>
        <v>1.8</v>
      </c>
      <c r="AI456" s="18" t="str">
        <f t="shared" si="568"/>
        <v>2</v>
      </c>
      <c r="AJ456" s="18" t="str">
        <f t="shared" si="569"/>
        <v>阙丽萍</v>
      </c>
      <c r="AK456" s="26">
        <f t="shared" si="605"/>
        <v>1.8</v>
      </c>
      <c r="AL456" s="18" t="str">
        <f t="shared" si="570"/>
        <v>李乔军</v>
      </c>
      <c r="AM456" s="26">
        <f t="shared" si="606"/>
        <v>0</v>
      </c>
      <c r="AN456" s="18" t="str">
        <f t="shared" si="571"/>
        <v>赵顺诚</v>
      </c>
      <c r="AO456" s="26">
        <f t="shared" si="625"/>
        <v>0</v>
      </c>
      <c r="AP456" s="18" t="str">
        <f t="shared" si="572"/>
        <v>卢银楷</v>
      </c>
      <c r="AQ456" s="26">
        <f t="shared" si="626"/>
        <v>1.8</v>
      </c>
      <c r="AR456" s="18" t="str">
        <f t="shared" si="573"/>
        <v>赵香才</v>
      </c>
      <c r="AS456" s="26">
        <f t="shared" si="627"/>
        <v>1.8</v>
      </c>
      <c r="AT456" s="18" t="str">
        <f t="shared" si="574"/>
        <v>杜基次尔</v>
      </c>
      <c r="AU456" s="26">
        <f t="shared" si="628"/>
        <v>1.8</v>
      </c>
      <c r="AV456" s="18" t="str">
        <f t="shared" si="575"/>
        <v>2</v>
      </c>
      <c r="AW456" s="18" t="str">
        <f t="shared" si="576"/>
        <v>阙丽萍</v>
      </c>
      <c r="AX456" s="26">
        <f t="shared" si="607"/>
        <v>2.6999999999999997</v>
      </c>
      <c r="AY456" s="18" t="str">
        <f t="shared" si="577"/>
        <v>李希</v>
      </c>
      <c r="AZ456" s="26">
        <f t="shared" si="637"/>
        <v>0</v>
      </c>
      <c r="BA456" s="18" t="str">
        <f t="shared" si="578"/>
        <v>赵顺诚</v>
      </c>
      <c r="BB456" s="26">
        <f t="shared" si="629"/>
        <v>0</v>
      </c>
      <c r="BC456" s="18" t="str">
        <f t="shared" si="579"/>
        <v>马巫各</v>
      </c>
      <c r="BD456" s="26">
        <f t="shared" si="630"/>
        <v>2.7</v>
      </c>
      <c r="BE456" s="18" t="str">
        <f t="shared" si="580"/>
        <v>赵香才</v>
      </c>
      <c r="BF456" s="26">
        <f t="shared" si="631"/>
        <v>2.7</v>
      </c>
      <c r="BG456" s="18" t="str">
        <f t="shared" si="581"/>
        <v>杜基次尔</v>
      </c>
      <c r="BH456" s="26">
        <f t="shared" si="632"/>
        <v>2.7</v>
      </c>
      <c r="BI456" s="18">
        <f t="shared" si="582"/>
        <v>2</v>
      </c>
      <c r="BJ456" s="18" t="str">
        <f t="shared" si="583"/>
        <v>阙丽萍</v>
      </c>
      <c r="BK456" s="26">
        <f t="shared" si="608"/>
        <v>2.6999999999999997</v>
      </c>
      <c r="BL456" s="18" t="str">
        <f t="shared" si="584"/>
        <v>李希</v>
      </c>
      <c r="BM456" s="26">
        <f t="shared" si="638"/>
        <v>0</v>
      </c>
      <c r="BN456" s="18" t="str">
        <f t="shared" si="585"/>
        <v>赵顺诚</v>
      </c>
      <c r="BO456" s="26">
        <f t="shared" si="633"/>
        <v>0</v>
      </c>
      <c r="BP456" s="18" t="str">
        <f t="shared" si="586"/>
        <v>马巫各</v>
      </c>
      <c r="BQ456" s="26">
        <f t="shared" si="634"/>
        <v>2.7</v>
      </c>
      <c r="BR456" s="18" t="str">
        <f t="shared" si="587"/>
        <v>赵香才</v>
      </c>
      <c r="BS456" s="26">
        <f t="shared" si="635"/>
        <v>2.7</v>
      </c>
      <c r="BT456" s="18" t="str">
        <f t="shared" si="588"/>
        <v>杜基次尔</v>
      </c>
      <c r="BU456" s="26">
        <f t="shared" si="636"/>
        <v>2.7</v>
      </c>
      <c r="BV456" s="18">
        <f t="shared" si="589"/>
        <v>2</v>
      </c>
      <c r="BW456" s="18" t="str">
        <f t="shared" si="590"/>
        <v>阙丽萍</v>
      </c>
      <c r="BX456" s="26">
        <f t="shared" si="609"/>
        <v>4.5</v>
      </c>
      <c r="BY456" s="18" t="str">
        <f t="shared" si="591"/>
        <v>李希</v>
      </c>
      <c r="BZ456" s="26">
        <f t="shared" si="610"/>
        <v>0</v>
      </c>
      <c r="CA456" s="18" t="str">
        <f t="shared" si="592"/>
        <v>赵顺诚</v>
      </c>
      <c r="CB456" s="26">
        <f t="shared" si="611"/>
        <v>0</v>
      </c>
      <c r="CC456" s="18" t="str">
        <f t="shared" si="593"/>
        <v>吴文艺</v>
      </c>
      <c r="CD456" s="26">
        <f t="shared" si="612"/>
        <v>4.5</v>
      </c>
      <c r="CE456" s="18" t="str">
        <f t="shared" si="594"/>
        <v>赵香才</v>
      </c>
      <c r="CF456" s="26">
        <f t="shared" si="613"/>
        <v>4.5</v>
      </c>
      <c r="CG456" s="18" t="str">
        <f t="shared" si="595"/>
        <v>杜基次尔</v>
      </c>
      <c r="CH456" s="26">
        <f t="shared" si="614"/>
        <v>4.5</v>
      </c>
      <c r="CI456" s="18">
        <f t="shared" si="596"/>
        <v>2</v>
      </c>
      <c r="CJ456" s="18" t="str">
        <f t="shared" si="597"/>
        <v>阙丽萍</v>
      </c>
      <c r="CK456" s="26">
        <f t="shared" si="615"/>
        <v>4.5</v>
      </c>
      <c r="CL456" s="18" t="str">
        <f t="shared" si="598"/>
        <v>李希</v>
      </c>
      <c r="CM456" s="26">
        <f t="shared" si="616"/>
        <v>0</v>
      </c>
      <c r="CN456" s="18" t="str">
        <f t="shared" si="599"/>
        <v>赵顺诚</v>
      </c>
      <c r="CO456" s="26">
        <f t="shared" si="617"/>
        <v>0</v>
      </c>
      <c r="CP456" s="18" t="str">
        <f t="shared" si="600"/>
        <v>吴文艺/康宇峰</v>
      </c>
      <c r="CQ456" s="26">
        <f t="shared" si="618"/>
        <v>4.5</v>
      </c>
      <c r="CR456" s="18" t="str">
        <f t="shared" si="601"/>
        <v>赵香才</v>
      </c>
      <c r="CS456" s="26">
        <f t="shared" si="619"/>
        <v>4.5</v>
      </c>
      <c r="CT456" s="18" t="str">
        <f t="shared" si="602"/>
        <v>杜基次尔</v>
      </c>
      <c r="CU456" s="26">
        <f t="shared" si="620"/>
        <v>4.5</v>
      </c>
    </row>
    <row r="457" spans="1:99" s="2" customFormat="1" ht="15.75">
      <c r="A457" s="42" t="s">
        <v>1157</v>
      </c>
      <c r="B457" s="40" t="s">
        <v>630</v>
      </c>
      <c r="C457" s="59" t="s">
        <v>44</v>
      </c>
      <c r="D457" s="9" t="s">
        <v>9</v>
      </c>
      <c r="E457" s="8" t="str">
        <f t="shared" si="550"/>
        <v/>
      </c>
      <c r="F457" s="9">
        <f t="shared" si="551"/>
        <v>0.2</v>
      </c>
      <c r="G457" s="10" t="str">
        <f t="shared" si="552"/>
        <v/>
      </c>
      <c r="H457" s="10">
        <f t="shared" si="553"/>
        <v>103</v>
      </c>
      <c r="I457" s="10">
        <f t="shared" si="554"/>
        <v>81</v>
      </c>
      <c r="J457" s="10">
        <f t="shared" si="555"/>
        <v>66</v>
      </c>
      <c r="K457" s="16">
        <f t="shared" si="556"/>
        <v>68</v>
      </c>
      <c r="L457" s="10">
        <f t="shared" si="557"/>
        <v>61</v>
      </c>
      <c r="M457" s="10">
        <f t="shared" si="558"/>
        <v>51</v>
      </c>
      <c r="N457" s="10">
        <f t="shared" si="559"/>
        <v>430</v>
      </c>
      <c r="O457" s="17" t="str">
        <f t="shared" si="560"/>
        <v/>
      </c>
      <c r="P457" s="18">
        <f>IF($D457="理科",IF(AND($N457&gt;=分数线!$C$2,$H457&gt;=分数线!$D$2),36,IF($H457&gt;=分数线!$D$2,18,0)),IF($D457="文科",IF(AND($N457&gt;=分数线!$C$3,$H457&gt;=分数线!$D$3),36,IF($H457&gt;=分数线!$D$3,18,0))))</f>
        <v>0</v>
      </c>
      <c r="Q457" s="18">
        <f>IF($D457="理科",IF(AND($N457&gt;=分数线!$C$2,I457&gt;=分数线!$E$2),36,IF(I457&gt;=分数线!$E$2,18,0)),IF($D457="文科",IF(AND($N457&gt;=分数线!$C$3,I457&gt;=分数线!$E$3),36,IF(I457&gt;=分数线!$E$3,18,0))))</f>
        <v>0</v>
      </c>
      <c r="R457" s="18">
        <f>IF($D457="理科",IF(AND($N457&gt;=分数线!$C$2,J457&gt;=分数线!$F$2),36,IF(J457&gt;=分数线!$F$2,18,0)),IF($D457="文科",IF(AND($N457&gt;=分数线!$C$3,J457&gt;=分数线!$F$3),36,IF(J457&gt;=分数线!$F$3,18,0))))</f>
        <v>0</v>
      </c>
      <c r="S457" s="18">
        <f>IF($D457="理科",IF(AND($N457&gt;=分数线!$C$2,K457&gt;=分数线!$G$2),36,IF(K457&gt;=分数线!$G$2,18,0)),IF($D457="文科",IF(AND($N457&gt;=分数线!$C$3,K457&gt;=分数线!$G$3),36,IF(K457&gt;=分数线!$G$3,18,0))))</f>
        <v>18</v>
      </c>
      <c r="T457" s="18">
        <f>IF($D457="理科",IF(AND($N457&gt;=分数线!$C$2,L457&gt;=分数线!$H$2),36,IF(L457&gt;=分数线!$H$2,18,0)),IF($D457="文科",IF(AND($N457&gt;=分数线!$C$3,L457&gt;=分数线!$H$3),36,IF(L457&gt;=分数线!$H$3,18,0))))</f>
        <v>0</v>
      </c>
      <c r="U457" s="18">
        <f>IF($D457="理科",IF(AND($N457&gt;=分数线!$C$2,M457&gt;=分数线!$I$2),36,IF(M457&gt;=分数线!$I$2,18,0)),IF($D457="文科",IF(AND($N457&gt;=分数线!$C$3,M457&gt;=分数线!$I$3),36,IF(M457&gt;=分数线!$I$3,18,0))))</f>
        <v>0</v>
      </c>
      <c r="V457" s="18">
        <f t="shared" si="561"/>
        <v>3</v>
      </c>
      <c r="W457" s="18" t="str">
        <f t="shared" si="562"/>
        <v>朱霞</v>
      </c>
      <c r="X457" s="26">
        <f t="shared" si="603"/>
        <v>0</v>
      </c>
      <c r="Y457" s="18" t="str">
        <f t="shared" si="563"/>
        <v>余玉红</v>
      </c>
      <c r="Z457" s="26">
        <f t="shared" si="604"/>
        <v>0</v>
      </c>
      <c r="AA457" s="18" t="str">
        <f t="shared" si="564"/>
        <v>邵晖</v>
      </c>
      <c r="AB457" s="26">
        <f t="shared" si="621"/>
        <v>0</v>
      </c>
      <c r="AC457" s="18" t="str">
        <f t="shared" si="565"/>
        <v>杨吉华</v>
      </c>
      <c r="AD457" s="26">
        <f t="shared" si="622"/>
        <v>1.8</v>
      </c>
      <c r="AE457" s="18" t="str">
        <f t="shared" si="566"/>
        <v>勾中文</v>
      </c>
      <c r="AF457" s="26">
        <f t="shared" si="623"/>
        <v>0</v>
      </c>
      <c r="AG457" s="18" t="str">
        <f t="shared" si="567"/>
        <v>杜基次尔</v>
      </c>
      <c r="AH457" s="26">
        <f t="shared" si="624"/>
        <v>0</v>
      </c>
      <c r="AI457" s="18" t="str">
        <f t="shared" si="568"/>
        <v>3</v>
      </c>
      <c r="AJ457" s="18" t="str">
        <f t="shared" si="569"/>
        <v>朱霞</v>
      </c>
      <c r="AK457" s="26">
        <f t="shared" si="605"/>
        <v>0</v>
      </c>
      <c r="AL457" s="18" t="str">
        <f t="shared" si="570"/>
        <v>余玉红</v>
      </c>
      <c r="AM457" s="26">
        <f t="shared" si="606"/>
        <v>0</v>
      </c>
      <c r="AN457" s="18" t="str">
        <f t="shared" si="571"/>
        <v>赵顺诚</v>
      </c>
      <c r="AO457" s="26">
        <f t="shared" si="625"/>
        <v>0</v>
      </c>
      <c r="AP457" s="18" t="str">
        <f t="shared" si="572"/>
        <v>杨吉华</v>
      </c>
      <c r="AQ457" s="26">
        <f t="shared" si="626"/>
        <v>1.8</v>
      </c>
      <c r="AR457" s="18" t="str">
        <f t="shared" si="573"/>
        <v>赵香才</v>
      </c>
      <c r="AS457" s="26">
        <f t="shared" si="627"/>
        <v>0</v>
      </c>
      <c r="AT457" s="18" t="str">
        <f t="shared" si="574"/>
        <v>杜基次尔</v>
      </c>
      <c r="AU457" s="26">
        <f t="shared" si="628"/>
        <v>0</v>
      </c>
      <c r="AV457" s="18" t="str">
        <f t="shared" si="575"/>
        <v>3</v>
      </c>
      <c r="AW457" s="18" t="str">
        <f t="shared" si="576"/>
        <v>何光红</v>
      </c>
      <c r="AX457" s="26">
        <f t="shared" si="607"/>
        <v>0</v>
      </c>
      <c r="AY457" s="18" t="str">
        <f t="shared" si="577"/>
        <v>余玉红</v>
      </c>
      <c r="AZ457" s="26">
        <f t="shared" si="637"/>
        <v>0</v>
      </c>
      <c r="BA457" s="18" t="str">
        <f t="shared" si="578"/>
        <v>向翠琳</v>
      </c>
      <c r="BB457" s="26">
        <f t="shared" si="629"/>
        <v>0</v>
      </c>
      <c r="BC457" s="18" t="str">
        <f t="shared" si="579"/>
        <v>卢银楷</v>
      </c>
      <c r="BD457" s="26">
        <f t="shared" si="630"/>
        <v>2.7</v>
      </c>
      <c r="BE457" s="18" t="str">
        <f t="shared" si="580"/>
        <v>勾中文</v>
      </c>
      <c r="BF457" s="26">
        <f t="shared" si="631"/>
        <v>0</v>
      </c>
      <c r="BG457" s="18" t="str">
        <f t="shared" si="581"/>
        <v>杜基次尔</v>
      </c>
      <c r="BH457" s="26">
        <f t="shared" si="632"/>
        <v>0</v>
      </c>
      <c r="BI457" s="18">
        <f t="shared" si="582"/>
        <v>3</v>
      </c>
      <c r="BJ457" s="18" t="str">
        <f t="shared" si="583"/>
        <v>何光红</v>
      </c>
      <c r="BK457" s="26">
        <f t="shared" si="608"/>
        <v>0</v>
      </c>
      <c r="BL457" s="18" t="str">
        <f t="shared" si="584"/>
        <v>余玉红</v>
      </c>
      <c r="BM457" s="26">
        <f t="shared" si="638"/>
        <v>0</v>
      </c>
      <c r="BN457" s="18" t="str">
        <f t="shared" si="585"/>
        <v>向翠琳</v>
      </c>
      <c r="BO457" s="26">
        <f t="shared" si="633"/>
        <v>0</v>
      </c>
      <c r="BP457" s="18" t="str">
        <f t="shared" si="586"/>
        <v>卢银楷</v>
      </c>
      <c r="BQ457" s="26">
        <f t="shared" si="634"/>
        <v>2.7</v>
      </c>
      <c r="BR457" s="18" t="str">
        <f t="shared" si="587"/>
        <v>赵香才</v>
      </c>
      <c r="BS457" s="26">
        <f t="shared" si="635"/>
        <v>0</v>
      </c>
      <c r="BT457" s="18" t="str">
        <f t="shared" si="588"/>
        <v>杜基次尔</v>
      </c>
      <c r="BU457" s="26">
        <f t="shared" si="636"/>
        <v>0</v>
      </c>
      <c r="BV457" s="18">
        <f t="shared" si="589"/>
        <v>3</v>
      </c>
      <c r="BW457" s="18" t="str">
        <f t="shared" si="590"/>
        <v>曹霞</v>
      </c>
      <c r="BX457" s="26">
        <f t="shared" si="609"/>
        <v>0</v>
      </c>
      <c r="BY457" s="18" t="str">
        <f t="shared" si="591"/>
        <v>余玉红</v>
      </c>
      <c r="BZ457" s="26">
        <f t="shared" si="610"/>
        <v>0</v>
      </c>
      <c r="CA457" s="18" t="str">
        <f t="shared" si="592"/>
        <v>汪睿</v>
      </c>
      <c r="CB457" s="26">
        <f t="shared" si="611"/>
        <v>0</v>
      </c>
      <c r="CC457" s="18" t="str">
        <f t="shared" si="593"/>
        <v>卢银楷</v>
      </c>
      <c r="CD457" s="26">
        <f t="shared" si="612"/>
        <v>4.5</v>
      </c>
      <c r="CE457" s="18" t="str">
        <f t="shared" si="594"/>
        <v>赵香才</v>
      </c>
      <c r="CF457" s="26">
        <f t="shared" si="613"/>
        <v>0</v>
      </c>
      <c r="CG457" s="18" t="str">
        <f t="shared" si="595"/>
        <v>杜基次尔</v>
      </c>
      <c r="CH457" s="26">
        <f t="shared" si="614"/>
        <v>0</v>
      </c>
      <c r="CI457" s="18">
        <f t="shared" si="596"/>
        <v>3</v>
      </c>
      <c r="CJ457" s="18" t="str">
        <f t="shared" si="597"/>
        <v>曹霞</v>
      </c>
      <c r="CK457" s="26">
        <f t="shared" si="615"/>
        <v>0</v>
      </c>
      <c r="CL457" s="18" t="str">
        <f t="shared" si="598"/>
        <v>余玉红</v>
      </c>
      <c r="CM457" s="26">
        <f t="shared" si="616"/>
        <v>0</v>
      </c>
      <c r="CN457" s="18" t="str">
        <f t="shared" si="599"/>
        <v>汪睿</v>
      </c>
      <c r="CO457" s="26">
        <f t="shared" si="617"/>
        <v>0</v>
      </c>
      <c r="CP457" s="18" t="str">
        <f t="shared" si="600"/>
        <v>赵香才</v>
      </c>
      <c r="CQ457" s="26">
        <f t="shared" si="618"/>
        <v>4.5</v>
      </c>
      <c r="CR457" s="18" t="str">
        <f t="shared" si="601"/>
        <v>卢银楷</v>
      </c>
      <c r="CS457" s="26">
        <f t="shared" si="619"/>
        <v>0</v>
      </c>
      <c r="CT457" s="18" t="str">
        <f t="shared" si="602"/>
        <v>杜基次尔</v>
      </c>
      <c r="CU457" s="26">
        <f t="shared" si="620"/>
        <v>0</v>
      </c>
    </row>
    <row r="458" spans="1:99" s="2" customFormat="1" ht="15.75">
      <c r="A458" s="42" t="s">
        <v>1158</v>
      </c>
      <c r="B458" s="40" t="s">
        <v>631</v>
      </c>
      <c r="C458" s="59" t="s">
        <v>44</v>
      </c>
      <c r="D458" s="9" t="s">
        <v>9</v>
      </c>
      <c r="E458" s="8" t="str">
        <f t="shared" si="550"/>
        <v/>
      </c>
      <c r="F458" s="9" t="str">
        <f t="shared" si="551"/>
        <v/>
      </c>
      <c r="G458" s="10" t="str">
        <f t="shared" si="552"/>
        <v/>
      </c>
      <c r="H458" s="10">
        <f t="shared" si="553"/>
        <v>105</v>
      </c>
      <c r="I458" s="10">
        <f t="shared" si="554"/>
        <v>81</v>
      </c>
      <c r="J458" s="10">
        <f t="shared" si="555"/>
        <v>71</v>
      </c>
      <c r="K458" s="16">
        <f t="shared" si="556"/>
        <v>63.5</v>
      </c>
      <c r="L458" s="10">
        <f t="shared" si="557"/>
        <v>67</v>
      </c>
      <c r="M458" s="10">
        <f t="shared" si="558"/>
        <v>42</v>
      </c>
      <c r="N458" s="10">
        <f t="shared" si="559"/>
        <v>430</v>
      </c>
      <c r="O458" s="17" t="str">
        <f t="shared" si="560"/>
        <v/>
      </c>
      <c r="P458" s="18">
        <f>IF($D458="理科",IF(AND($N458&gt;=分数线!$C$2,$H458&gt;=分数线!$D$2),36,IF($H458&gt;=分数线!$D$2,18,0)),IF($D458="文科",IF(AND($N458&gt;=分数线!$C$3,$H458&gt;=分数线!$D$3),36,IF($H458&gt;=分数线!$D$3,18,0))))</f>
        <v>0</v>
      </c>
      <c r="Q458" s="18">
        <f>IF($D458="理科",IF(AND($N458&gt;=分数线!$C$2,I458&gt;=分数线!$E$2),36,IF(I458&gt;=分数线!$E$2,18,0)),IF($D458="文科",IF(AND($N458&gt;=分数线!$C$3,I458&gt;=分数线!$E$3),36,IF(I458&gt;=分数线!$E$3,18,0))))</f>
        <v>0</v>
      </c>
      <c r="R458" s="18">
        <f>IF($D458="理科",IF(AND($N458&gt;=分数线!$C$2,J458&gt;=分数线!$F$2),36,IF(J458&gt;=分数线!$F$2,18,0)),IF($D458="文科",IF(AND($N458&gt;=分数线!$C$3,J458&gt;=分数线!$F$3),36,IF(J458&gt;=分数线!$F$3,18,0))))</f>
        <v>0</v>
      </c>
      <c r="S458" s="18">
        <f>IF($D458="理科",IF(AND($N458&gt;=分数线!$C$2,K458&gt;=分数线!$G$2),36,IF(K458&gt;=分数线!$G$2,18,0)),IF($D458="文科",IF(AND($N458&gt;=分数线!$C$3,K458&gt;=分数线!$G$3),36,IF(K458&gt;=分数线!$G$3,18,0))))</f>
        <v>0</v>
      </c>
      <c r="T458" s="18">
        <f>IF($D458="理科",IF(AND($N458&gt;=分数线!$C$2,L458&gt;=分数线!$H$2),36,IF(L458&gt;=分数线!$H$2,18,0)),IF($D458="文科",IF(AND($N458&gt;=分数线!$C$3,L458&gt;=分数线!$H$3),36,IF(L458&gt;=分数线!$H$3,18,0))))</f>
        <v>18</v>
      </c>
      <c r="U458" s="18">
        <f>IF($D458="理科",IF(AND($N458&gt;=分数线!$C$2,M458&gt;=分数线!$I$2),36,IF(M458&gt;=分数线!$I$2,18,0)),IF($D458="文科",IF(AND($N458&gt;=分数线!$C$3,M458&gt;=分数线!$I$3),36,IF(M458&gt;=分数线!$I$3,18,0))))</f>
        <v>0</v>
      </c>
      <c r="V458" s="18">
        <f t="shared" si="561"/>
        <v>3</v>
      </c>
      <c r="W458" s="18" t="str">
        <f t="shared" si="562"/>
        <v>朱霞</v>
      </c>
      <c r="X458" s="26">
        <f t="shared" si="603"/>
        <v>0</v>
      </c>
      <c r="Y458" s="18" t="str">
        <f t="shared" si="563"/>
        <v>余玉红</v>
      </c>
      <c r="Z458" s="26">
        <f t="shared" si="604"/>
        <v>0</v>
      </c>
      <c r="AA458" s="18" t="str">
        <f t="shared" si="564"/>
        <v>邵晖</v>
      </c>
      <c r="AB458" s="26">
        <f t="shared" si="621"/>
        <v>0</v>
      </c>
      <c r="AC458" s="18" t="str">
        <f t="shared" si="565"/>
        <v>杨吉华</v>
      </c>
      <c r="AD458" s="26">
        <f t="shared" si="622"/>
        <v>0</v>
      </c>
      <c r="AE458" s="18" t="str">
        <f t="shared" si="566"/>
        <v>勾中文</v>
      </c>
      <c r="AF458" s="26">
        <f t="shared" si="623"/>
        <v>1.8</v>
      </c>
      <c r="AG458" s="18" t="str">
        <f t="shared" si="567"/>
        <v>杜基次尔</v>
      </c>
      <c r="AH458" s="26">
        <f t="shared" si="624"/>
        <v>0</v>
      </c>
      <c r="AI458" s="18" t="str">
        <f t="shared" si="568"/>
        <v>3</v>
      </c>
      <c r="AJ458" s="18" t="str">
        <f t="shared" si="569"/>
        <v>朱霞</v>
      </c>
      <c r="AK458" s="26">
        <f t="shared" si="605"/>
        <v>0</v>
      </c>
      <c r="AL458" s="18" t="str">
        <f t="shared" si="570"/>
        <v>余玉红</v>
      </c>
      <c r="AM458" s="26">
        <f t="shared" si="606"/>
        <v>0</v>
      </c>
      <c r="AN458" s="18" t="str">
        <f t="shared" si="571"/>
        <v>赵顺诚</v>
      </c>
      <c r="AO458" s="26">
        <f t="shared" si="625"/>
        <v>0</v>
      </c>
      <c r="AP458" s="18" t="str">
        <f t="shared" si="572"/>
        <v>杨吉华</v>
      </c>
      <c r="AQ458" s="26">
        <f t="shared" si="626"/>
        <v>0</v>
      </c>
      <c r="AR458" s="18" t="str">
        <f t="shared" si="573"/>
        <v>赵香才</v>
      </c>
      <c r="AS458" s="26">
        <f t="shared" si="627"/>
        <v>1.8</v>
      </c>
      <c r="AT458" s="18" t="str">
        <f t="shared" si="574"/>
        <v>杜基次尔</v>
      </c>
      <c r="AU458" s="26">
        <f t="shared" si="628"/>
        <v>0</v>
      </c>
      <c r="AV458" s="18" t="str">
        <f t="shared" si="575"/>
        <v>3</v>
      </c>
      <c r="AW458" s="18" t="str">
        <f t="shared" si="576"/>
        <v>何光红</v>
      </c>
      <c r="AX458" s="26">
        <f t="shared" si="607"/>
        <v>0</v>
      </c>
      <c r="AY458" s="18" t="str">
        <f t="shared" si="577"/>
        <v>余玉红</v>
      </c>
      <c r="AZ458" s="26">
        <f t="shared" si="637"/>
        <v>0</v>
      </c>
      <c r="BA458" s="18" t="str">
        <f t="shared" si="578"/>
        <v>向翠琳</v>
      </c>
      <c r="BB458" s="26">
        <f t="shared" si="629"/>
        <v>0</v>
      </c>
      <c r="BC458" s="18" t="str">
        <f t="shared" si="579"/>
        <v>卢银楷</v>
      </c>
      <c r="BD458" s="26">
        <f t="shared" si="630"/>
        <v>0</v>
      </c>
      <c r="BE458" s="18" t="str">
        <f t="shared" si="580"/>
        <v>勾中文</v>
      </c>
      <c r="BF458" s="26">
        <f t="shared" si="631"/>
        <v>2.7</v>
      </c>
      <c r="BG458" s="18" t="str">
        <f t="shared" si="581"/>
        <v>杜基次尔</v>
      </c>
      <c r="BH458" s="26">
        <f t="shared" si="632"/>
        <v>0</v>
      </c>
      <c r="BI458" s="18">
        <f t="shared" si="582"/>
        <v>3</v>
      </c>
      <c r="BJ458" s="18" t="str">
        <f t="shared" si="583"/>
        <v>何光红</v>
      </c>
      <c r="BK458" s="26">
        <f t="shared" si="608"/>
        <v>0</v>
      </c>
      <c r="BL458" s="18" t="str">
        <f t="shared" si="584"/>
        <v>余玉红</v>
      </c>
      <c r="BM458" s="26">
        <f t="shared" si="638"/>
        <v>0</v>
      </c>
      <c r="BN458" s="18" t="str">
        <f t="shared" si="585"/>
        <v>向翠琳</v>
      </c>
      <c r="BO458" s="26">
        <f t="shared" si="633"/>
        <v>0</v>
      </c>
      <c r="BP458" s="18" t="str">
        <f t="shared" si="586"/>
        <v>卢银楷</v>
      </c>
      <c r="BQ458" s="26">
        <f t="shared" si="634"/>
        <v>0</v>
      </c>
      <c r="BR458" s="18" t="str">
        <f t="shared" si="587"/>
        <v>赵香才</v>
      </c>
      <c r="BS458" s="26">
        <f t="shared" si="635"/>
        <v>2.7</v>
      </c>
      <c r="BT458" s="18" t="str">
        <f t="shared" si="588"/>
        <v>杜基次尔</v>
      </c>
      <c r="BU458" s="26">
        <f t="shared" si="636"/>
        <v>0</v>
      </c>
      <c r="BV458" s="18">
        <f t="shared" si="589"/>
        <v>3</v>
      </c>
      <c r="BW458" s="18" t="str">
        <f t="shared" si="590"/>
        <v>曹霞</v>
      </c>
      <c r="BX458" s="26">
        <f t="shared" si="609"/>
        <v>0</v>
      </c>
      <c r="BY458" s="18" t="str">
        <f t="shared" si="591"/>
        <v>余玉红</v>
      </c>
      <c r="BZ458" s="26">
        <f t="shared" si="610"/>
        <v>0</v>
      </c>
      <c r="CA458" s="18" t="str">
        <f t="shared" si="592"/>
        <v>汪睿</v>
      </c>
      <c r="CB458" s="26">
        <f t="shared" si="611"/>
        <v>0</v>
      </c>
      <c r="CC458" s="18" t="str">
        <f t="shared" si="593"/>
        <v>卢银楷</v>
      </c>
      <c r="CD458" s="26">
        <f t="shared" si="612"/>
        <v>0</v>
      </c>
      <c r="CE458" s="18" t="str">
        <f t="shared" si="594"/>
        <v>赵香才</v>
      </c>
      <c r="CF458" s="26">
        <f t="shared" si="613"/>
        <v>4.5</v>
      </c>
      <c r="CG458" s="18" t="str">
        <f t="shared" si="595"/>
        <v>杜基次尔</v>
      </c>
      <c r="CH458" s="26">
        <f t="shared" si="614"/>
        <v>0</v>
      </c>
      <c r="CI458" s="18">
        <f t="shared" si="596"/>
        <v>3</v>
      </c>
      <c r="CJ458" s="18" t="str">
        <f t="shared" si="597"/>
        <v>曹霞</v>
      </c>
      <c r="CK458" s="26">
        <f t="shared" si="615"/>
        <v>0</v>
      </c>
      <c r="CL458" s="18" t="str">
        <f t="shared" si="598"/>
        <v>余玉红</v>
      </c>
      <c r="CM458" s="26">
        <f t="shared" si="616"/>
        <v>0</v>
      </c>
      <c r="CN458" s="18" t="str">
        <f t="shared" si="599"/>
        <v>汪睿</v>
      </c>
      <c r="CO458" s="26">
        <f t="shared" si="617"/>
        <v>0</v>
      </c>
      <c r="CP458" s="18" t="str">
        <f t="shared" si="600"/>
        <v>赵香才</v>
      </c>
      <c r="CQ458" s="26">
        <f t="shared" si="618"/>
        <v>0</v>
      </c>
      <c r="CR458" s="18" t="str">
        <f t="shared" si="601"/>
        <v>卢银楷</v>
      </c>
      <c r="CS458" s="26">
        <f t="shared" si="619"/>
        <v>4.5</v>
      </c>
      <c r="CT458" s="18" t="str">
        <f t="shared" si="602"/>
        <v>杜基次尔</v>
      </c>
      <c r="CU458" s="26">
        <f t="shared" si="620"/>
        <v>0</v>
      </c>
    </row>
    <row r="459" spans="1:99" s="2" customFormat="1" ht="15.75">
      <c r="A459" s="42" t="s">
        <v>160</v>
      </c>
      <c r="B459" s="40" t="s">
        <v>632</v>
      </c>
      <c r="C459" s="59" t="s">
        <v>44</v>
      </c>
      <c r="D459" s="9" t="s">
        <v>9</v>
      </c>
      <c r="E459" s="8" t="str">
        <f t="shared" si="550"/>
        <v/>
      </c>
      <c r="F459" s="9">
        <f t="shared" si="551"/>
        <v>0.5</v>
      </c>
      <c r="G459" s="10" t="str">
        <f t="shared" si="552"/>
        <v/>
      </c>
      <c r="H459" s="10">
        <f t="shared" si="553"/>
        <v>104</v>
      </c>
      <c r="I459" s="10">
        <f t="shared" si="554"/>
        <v>72</v>
      </c>
      <c r="J459" s="10">
        <f t="shared" si="555"/>
        <v>75</v>
      </c>
      <c r="K459" s="16">
        <f t="shared" si="556"/>
        <v>69</v>
      </c>
      <c r="L459" s="10">
        <f t="shared" si="557"/>
        <v>57.5</v>
      </c>
      <c r="M459" s="10">
        <f t="shared" si="558"/>
        <v>51</v>
      </c>
      <c r="N459" s="10">
        <f t="shared" si="559"/>
        <v>429</v>
      </c>
      <c r="O459" s="17" t="str">
        <f t="shared" si="560"/>
        <v/>
      </c>
      <c r="P459" s="18">
        <f>IF($D459="理科",IF(AND($N459&gt;=分数线!$C$2,$H459&gt;=分数线!$D$2),36,IF($H459&gt;=分数线!$D$2,18,0)),IF($D459="文科",IF(AND($N459&gt;=分数线!$C$3,$H459&gt;=分数线!$D$3),36,IF($H459&gt;=分数线!$D$3,18,0))))</f>
        <v>0</v>
      </c>
      <c r="Q459" s="18">
        <f>IF($D459="理科",IF(AND($N459&gt;=分数线!$C$2,I459&gt;=分数线!$E$2),36,IF(I459&gt;=分数线!$E$2,18,0)),IF($D459="文科",IF(AND($N459&gt;=分数线!$C$3,I459&gt;=分数线!$E$3),36,IF(I459&gt;=分数线!$E$3,18,0))))</f>
        <v>0</v>
      </c>
      <c r="R459" s="18">
        <f>IF($D459="理科",IF(AND($N459&gt;=分数线!$C$2,J459&gt;=分数线!$F$2),36,IF(J459&gt;=分数线!$F$2,18,0)),IF($D459="文科",IF(AND($N459&gt;=分数线!$C$3,J459&gt;=分数线!$F$3),36,IF(J459&gt;=分数线!$F$3,18,0))))</f>
        <v>0</v>
      </c>
      <c r="S459" s="18">
        <f>IF($D459="理科",IF(AND($N459&gt;=分数线!$C$2,K459&gt;=分数线!$G$2),36,IF(K459&gt;=分数线!$G$2,18,0)),IF($D459="文科",IF(AND($N459&gt;=分数线!$C$3,K459&gt;=分数线!$G$3),36,IF(K459&gt;=分数线!$G$3,18,0))))</f>
        <v>18</v>
      </c>
      <c r="T459" s="18">
        <f>IF($D459="理科",IF(AND($N459&gt;=分数线!$C$2,L459&gt;=分数线!$H$2),36,IF(L459&gt;=分数线!$H$2,18,0)),IF($D459="文科",IF(AND($N459&gt;=分数线!$C$3,L459&gt;=分数线!$H$3),36,IF(L459&gt;=分数线!$H$3,18,0))))</f>
        <v>0</v>
      </c>
      <c r="U459" s="18">
        <f>IF($D459="理科",IF(AND($N459&gt;=分数线!$C$2,M459&gt;=分数线!$I$2),36,IF(M459&gt;=分数线!$I$2,18,0)),IF($D459="文科",IF(AND($N459&gt;=分数线!$C$3,M459&gt;=分数线!$I$3),36,IF(M459&gt;=分数线!$I$3,18,0))))</f>
        <v>0</v>
      </c>
      <c r="V459" s="18">
        <f t="shared" si="561"/>
        <v>1</v>
      </c>
      <c r="W459" s="18" t="str">
        <f t="shared" si="562"/>
        <v>叶屏</v>
      </c>
      <c r="X459" s="26">
        <f t="shared" si="603"/>
        <v>0</v>
      </c>
      <c r="Y459" s="18" t="str">
        <f t="shared" si="563"/>
        <v>余玉红</v>
      </c>
      <c r="Z459" s="26">
        <f t="shared" si="604"/>
        <v>0</v>
      </c>
      <c r="AA459" s="18" t="str">
        <f t="shared" si="564"/>
        <v>胡昌燕</v>
      </c>
      <c r="AB459" s="26">
        <f t="shared" si="621"/>
        <v>0</v>
      </c>
      <c r="AC459" s="18" t="str">
        <f t="shared" si="565"/>
        <v>杨吉华</v>
      </c>
      <c r="AD459" s="26">
        <f t="shared" si="622"/>
        <v>1.8</v>
      </c>
      <c r="AE459" s="18" t="str">
        <f t="shared" si="566"/>
        <v>胡慧芳</v>
      </c>
      <c r="AF459" s="26">
        <f t="shared" si="623"/>
        <v>0</v>
      </c>
      <c r="AG459" s="18" t="str">
        <f t="shared" si="567"/>
        <v>金贵</v>
      </c>
      <c r="AH459" s="26">
        <f t="shared" si="624"/>
        <v>0</v>
      </c>
      <c r="AI459" s="18" t="str">
        <f t="shared" si="568"/>
        <v>1</v>
      </c>
      <c r="AJ459" s="18" t="str">
        <f t="shared" si="569"/>
        <v>叶屏</v>
      </c>
      <c r="AK459" s="26">
        <f t="shared" si="605"/>
        <v>0</v>
      </c>
      <c r="AL459" s="18" t="str">
        <f t="shared" si="570"/>
        <v>余玉红</v>
      </c>
      <c r="AM459" s="26">
        <f t="shared" si="606"/>
        <v>0</v>
      </c>
      <c r="AN459" s="18" t="str">
        <f t="shared" si="571"/>
        <v>胡昌燕</v>
      </c>
      <c r="AO459" s="26">
        <f t="shared" si="625"/>
        <v>0</v>
      </c>
      <c r="AP459" s="18" t="str">
        <f t="shared" si="572"/>
        <v>杨吉华</v>
      </c>
      <c r="AQ459" s="26">
        <f t="shared" si="626"/>
        <v>1.8</v>
      </c>
      <c r="AR459" s="18" t="str">
        <f t="shared" si="573"/>
        <v>胡慧芳</v>
      </c>
      <c r="AS459" s="26">
        <f t="shared" si="627"/>
        <v>0</v>
      </c>
      <c r="AT459" s="18" t="str">
        <f t="shared" si="574"/>
        <v>金贵</v>
      </c>
      <c r="AU459" s="26">
        <f t="shared" si="628"/>
        <v>0</v>
      </c>
      <c r="AV459" s="18" t="str">
        <f t="shared" si="575"/>
        <v>1</v>
      </c>
      <c r="AW459" s="18" t="str">
        <f t="shared" si="576"/>
        <v>叶屏</v>
      </c>
      <c r="AX459" s="26">
        <f t="shared" si="607"/>
        <v>0</v>
      </c>
      <c r="AY459" s="18" t="str">
        <f t="shared" si="577"/>
        <v>余玉红</v>
      </c>
      <c r="AZ459" s="26">
        <f t="shared" si="637"/>
        <v>0</v>
      </c>
      <c r="BA459" s="18" t="str">
        <f t="shared" si="578"/>
        <v>胡昌燕</v>
      </c>
      <c r="BB459" s="26">
        <f t="shared" si="629"/>
        <v>0</v>
      </c>
      <c r="BC459" s="18" t="str">
        <f t="shared" si="579"/>
        <v>卢银楷</v>
      </c>
      <c r="BD459" s="26">
        <f t="shared" si="630"/>
        <v>2.7</v>
      </c>
      <c r="BE459" s="18" t="str">
        <f t="shared" si="580"/>
        <v>胡慧芳</v>
      </c>
      <c r="BF459" s="26">
        <f t="shared" si="631"/>
        <v>0</v>
      </c>
      <c r="BG459" s="18" t="str">
        <f t="shared" si="581"/>
        <v>金贵</v>
      </c>
      <c r="BH459" s="26">
        <f t="shared" si="632"/>
        <v>0</v>
      </c>
      <c r="BI459" s="18">
        <f t="shared" si="582"/>
        <v>1</v>
      </c>
      <c r="BJ459" s="18" t="str">
        <f t="shared" si="583"/>
        <v>叶屏</v>
      </c>
      <c r="BK459" s="26">
        <f t="shared" si="608"/>
        <v>0</v>
      </c>
      <c r="BL459" s="18" t="str">
        <f t="shared" si="584"/>
        <v>余玉红</v>
      </c>
      <c r="BM459" s="26">
        <f t="shared" si="638"/>
        <v>0</v>
      </c>
      <c r="BN459" s="18" t="str">
        <f t="shared" si="585"/>
        <v>胡昌燕</v>
      </c>
      <c r="BO459" s="26">
        <f t="shared" si="633"/>
        <v>0</v>
      </c>
      <c r="BP459" s="18" t="str">
        <f t="shared" si="586"/>
        <v>卢银楷</v>
      </c>
      <c r="BQ459" s="26">
        <f t="shared" si="634"/>
        <v>2.7</v>
      </c>
      <c r="BR459" s="18" t="str">
        <f t="shared" si="587"/>
        <v>胡慧芳</v>
      </c>
      <c r="BS459" s="26">
        <f t="shared" si="635"/>
        <v>0</v>
      </c>
      <c r="BT459" s="18" t="str">
        <f t="shared" si="588"/>
        <v>金贵</v>
      </c>
      <c r="BU459" s="26">
        <f t="shared" si="636"/>
        <v>0</v>
      </c>
      <c r="BV459" s="18">
        <f t="shared" si="589"/>
        <v>1</v>
      </c>
      <c r="BW459" s="18" t="str">
        <f t="shared" si="590"/>
        <v>叶屏</v>
      </c>
      <c r="BX459" s="26">
        <f t="shared" si="609"/>
        <v>0</v>
      </c>
      <c r="BY459" s="18" t="str">
        <f t="shared" si="591"/>
        <v>余玉红</v>
      </c>
      <c r="BZ459" s="26">
        <f t="shared" si="610"/>
        <v>0</v>
      </c>
      <c r="CA459" s="18" t="str">
        <f t="shared" si="592"/>
        <v>胡昌燕</v>
      </c>
      <c r="CB459" s="26">
        <f t="shared" si="611"/>
        <v>0</v>
      </c>
      <c r="CC459" s="18" t="str">
        <f t="shared" si="593"/>
        <v>卢银楷</v>
      </c>
      <c r="CD459" s="26">
        <f t="shared" si="612"/>
        <v>4.5</v>
      </c>
      <c r="CE459" s="18" t="str">
        <f t="shared" si="594"/>
        <v>胡慧芳</v>
      </c>
      <c r="CF459" s="26">
        <f t="shared" si="613"/>
        <v>0</v>
      </c>
      <c r="CG459" s="18" t="str">
        <f t="shared" si="595"/>
        <v>金贵</v>
      </c>
      <c r="CH459" s="26">
        <f t="shared" si="614"/>
        <v>0</v>
      </c>
      <c r="CI459" s="18">
        <f t="shared" si="596"/>
        <v>1</v>
      </c>
      <c r="CJ459" s="18" t="str">
        <f t="shared" si="597"/>
        <v>叶屏</v>
      </c>
      <c r="CK459" s="26">
        <f t="shared" si="615"/>
        <v>0</v>
      </c>
      <c r="CL459" s="18" t="str">
        <f t="shared" si="598"/>
        <v>余玉红</v>
      </c>
      <c r="CM459" s="26">
        <f t="shared" si="616"/>
        <v>0</v>
      </c>
      <c r="CN459" s="18" t="str">
        <f t="shared" si="599"/>
        <v>胡昌燕</v>
      </c>
      <c r="CO459" s="26">
        <f t="shared" si="617"/>
        <v>0</v>
      </c>
      <c r="CP459" s="18" t="str">
        <f t="shared" si="600"/>
        <v>卢银楷</v>
      </c>
      <c r="CQ459" s="26">
        <f t="shared" si="618"/>
        <v>4.5</v>
      </c>
      <c r="CR459" s="18" t="str">
        <f t="shared" si="601"/>
        <v>胡慧芳</v>
      </c>
      <c r="CS459" s="26">
        <f t="shared" si="619"/>
        <v>0</v>
      </c>
      <c r="CT459" s="18" t="str">
        <f t="shared" si="602"/>
        <v>金贵</v>
      </c>
      <c r="CU459" s="26">
        <f t="shared" si="620"/>
        <v>0</v>
      </c>
    </row>
    <row r="460" spans="1:99" s="2" customFormat="1" ht="15.75">
      <c r="A460" s="42" t="s">
        <v>1159</v>
      </c>
      <c r="B460" s="40" t="s">
        <v>633</v>
      </c>
      <c r="C460" s="59" t="s">
        <v>44</v>
      </c>
      <c r="D460" s="9" t="s">
        <v>9</v>
      </c>
      <c r="E460" s="8" t="str">
        <f t="shared" si="550"/>
        <v/>
      </c>
      <c r="F460" s="9" t="str">
        <f t="shared" si="551"/>
        <v/>
      </c>
      <c r="G460" s="10" t="str">
        <f t="shared" si="552"/>
        <v/>
      </c>
      <c r="H460" s="10">
        <f t="shared" si="553"/>
        <v>97</v>
      </c>
      <c r="I460" s="10">
        <f t="shared" si="554"/>
        <v>87</v>
      </c>
      <c r="J460" s="10">
        <f t="shared" si="555"/>
        <v>76</v>
      </c>
      <c r="K460" s="16">
        <f t="shared" si="556"/>
        <v>67.5</v>
      </c>
      <c r="L460" s="10">
        <f t="shared" si="557"/>
        <v>47</v>
      </c>
      <c r="M460" s="10">
        <f t="shared" si="558"/>
        <v>54</v>
      </c>
      <c r="N460" s="10">
        <f t="shared" si="559"/>
        <v>429</v>
      </c>
      <c r="O460" s="17" t="str">
        <f t="shared" si="560"/>
        <v/>
      </c>
      <c r="P460" s="18">
        <f>IF($D460="理科",IF(AND($N460&gt;=分数线!$C$2,$H460&gt;=分数线!$D$2),36,IF($H460&gt;=分数线!$D$2,18,0)),IF($D460="文科",IF(AND($N460&gt;=分数线!$C$3,$H460&gt;=分数线!$D$3),36,IF($H460&gt;=分数线!$D$3,18,0))))</f>
        <v>0</v>
      </c>
      <c r="Q460" s="18">
        <f>IF($D460="理科",IF(AND($N460&gt;=分数线!$C$2,I460&gt;=分数线!$E$2),36,IF(I460&gt;=分数线!$E$2,18,0)),IF($D460="文科",IF(AND($N460&gt;=分数线!$C$3,I460&gt;=分数线!$E$3),36,IF(I460&gt;=分数线!$E$3,18,0))))</f>
        <v>18</v>
      </c>
      <c r="R460" s="18">
        <f>IF($D460="理科",IF(AND($N460&gt;=分数线!$C$2,J460&gt;=分数线!$F$2),36,IF(J460&gt;=分数线!$F$2,18,0)),IF($D460="文科",IF(AND($N460&gt;=分数线!$C$3,J460&gt;=分数线!$F$3),36,IF(J460&gt;=分数线!$F$3,18,0))))</f>
        <v>0</v>
      </c>
      <c r="S460" s="18">
        <f>IF($D460="理科",IF(AND($N460&gt;=分数线!$C$2,K460&gt;=分数线!$G$2),36,IF(K460&gt;=分数线!$G$2,18,0)),IF($D460="文科",IF(AND($N460&gt;=分数线!$C$3,K460&gt;=分数线!$G$3),36,IF(K460&gt;=分数线!$G$3,18,0))))</f>
        <v>0</v>
      </c>
      <c r="T460" s="18">
        <f>IF($D460="理科",IF(AND($N460&gt;=分数线!$C$2,L460&gt;=分数线!$H$2),36,IF(L460&gt;=分数线!$H$2,18,0)),IF($D460="文科",IF(AND($N460&gt;=分数线!$C$3,L460&gt;=分数线!$H$3),36,IF(L460&gt;=分数线!$H$3,18,0))))</f>
        <v>0</v>
      </c>
      <c r="U460" s="18">
        <f>IF($D460="理科",IF(AND($N460&gt;=分数线!$C$2,M460&gt;=分数线!$I$2),36,IF(M460&gt;=分数线!$I$2,18,0)),IF($D460="文科",IF(AND($N460&gt;=分数线!$C$3,M460&gt;=分数线!$I$3),36,IF(M460&gt;=分数线!$I$3,18,0))))</f>
        <v>18</v>
      </c>
      <c r="V460" s="18">
        <f t="shared" si="561"/>
        <v>1</v>
      </c>
      <c r="W460" s="18" t="str">
        <f t="shared" si="562"/>
        <v>叶屏</v>
      </c>
      <c r="X460" s="26">
        <f t="shared" si="603"/>
        <v>0</v>
      </c>
      <c r="Y460" s="18" t="str">
        <f t="shared" si="563"/>
        <v>余玉红</v>
      </c>
      <c r="Z460" s="26">
        <f t="shared" si="604"/>
        <v>1.8</v>
      </c>
      <c r="AA460" s="18" t="str">
        <f t="shared" si="564"/>
        <v>胡昌燕</v>
      </c>
      <c r="AB460" s="26">
        <f t="shared" si="621"/>
        <v>0</v>
      </c>
      <c r="AC460" s="18" t="str">
        <f t="shared" si="565"/>
        <v>杨吉华</v>
      </c>
      <c r="AD460" s="26">
        <f t="shared" si="622"/>
        <v>0</v>
      </c>
      <c r="AE460" s="18" t="str">
        <f t="shared" si="566"/>
        <v>胡慧芳</v>
      </c>
      <c r="AF460" s="26">
        <f t="shared" si="623"/>
        <v>0</v>
      </c>
      <c r="AG460" s="18" t="str">
        <f t="shared" si="567"/>
        <v>金贵</v>
      </c>
      <c r="AH460" s="26">
        <f t="shared" si="624"/>
        <v>1.8</v>
      </c>
      <c r="AI460" s="18" t="str">
        <f t="shared" si="568"/>
        <v>1</v>
      </c>
      <c r="AJ460" s="18" t="str">
        <f t="shared" si="569"/>
        <v>叶屏</v>
      </c>
      <c r="AK460" s="26">
        <f t="shared" si="605"/>
        <v>0</v>
      </c>
      <c r="AL460" s="18" t="str">
        <f t="shared" si="570"/>
        <v>余玉红</v>
      </c>
      <c r="AM460" s="26">
        <f t="shared" si="606"/>
        <v>1.8</v>
      </c>
      <c r="AN460" s="18" t="str">
        <f t="shared" si="571"/>
        <v>胡昌燕</v>
      </c>
      <c r="AO460" s="26">
        <f t="shared" si="625"/>
        <v>0</v>
      </c>
      <c r="AP460" s="18" t="str">
        <f t="shared" si="572"/>
        <v>杨吉华</v>
      </c>
      <c r="AQ460" s="26">
        <f t="shared" si="626"/>
        <v>0</v>
      </c>
      <c r="AR460" s="18" t="str">
        <f t="shared" si="573"/>
        <v>胡慧芳</v>
      </c>
      <c r="AS460" s="26">
        <f t="shared" si="627"/>
        <v>0</v>
      </c>
      <c r="AT460" s="18" t="str">
        <f t="shared" si="574"/>
        <v>金贵</v>
      </c>
      <c r="AU460" s="26">
        <f t="shared" si="628"/>
        <v>1.8</v>
      </c>
      <c r="AV460" s="18" t="str">
        <f t="shared" si="575"/>
        <v>1</v>
      </c>
      <c r="AW460" s="18" t="str">
        <f t="shared" si="576"/>
        <v>叶屏</v>
      </c>
      <c r="AX460" s="26">
        <f t="shared" si="607"/>
        <v>0</v>
      </c>
      <c r="AY460" s="18" t="str">
        <f t="shared" si="577"/>
        <v>余玉红</v>
      </c>
      <c r="AZ460" s="26">
        <f t="shared" si="637"/>
        <v>2.6999999999999997</v>
      </c>
      <c r="BA460" s="18" t="str">
        <f t="shared" si="578"/>
        <v>胡昌燕</v>
      </c>
      <c r="BB460" s="26">
        <f t="shared" si="629"/>
        <v>0</v>
      </c>
      <c r="BC460" s="18" t="str">
        <f t="shared" si="579"/>
        <v>卢银楷</v>
      </c>
      <c r="BD460" s="26">
        <f t="shared" si="630"/>
        <v>0</v>
      </c>
      <c r="BE460" s="18" t="str">
        <f t="shared" si="580"/>
        <v>胡慧芳</v>
      </c>
      <c r="BF460" s="26">
        <f t="shared" si="631"/>
        <v>0</v>
      </c>
      <c r="BG460" s="18" t="str">
        <f t="shared" si="581"/>
        <v>金贵</v>
      </c>
      <c r="BH460" s="26">
        <f t="shared" si="632"/>
        <v>2.7</v>
      </c>
      <c r="BI460" s="18">
        <f t="shared" si="582"/>
        <v>1</v>
      </c>
      <c r="BJ460" s="18" t="str">
        <f t="shared" si="583"/>
        <v>叶屏</v>
      </c>
      <c r="BK460" s="26">
        <f t="shared" si="608"/>
        <v>0</v>
      </c>
      <c r="BL460" s="18" t="str">
        <f t="shared" si="584"/>
        <v>余玉红</v>
      </c>
      <c r="BM460" s="26">
        <f t="shared" si="638"/>
        <v>2.6999999999999997</v>
      </c>
      <c r="BN460" s="18" t="str">
        <f t="shared" si="585"/>
        <v>胡昌燕</v>
      </c>
      <c r="BO460" s="26">
        <f t="shared" si="633"/>
        <v>0</v>
      </c>
      <c r="BP460" s="18" t="str">
        <f t="shared" si="586"/>
        <v>卢银楷</v>
      </c>
      <c r="BQ460" s="26">
        <f t="shared" si="634"/>
        <v>0</v>
      </c>
      <c r="BR460" s="18" t="str">
        <f t="shared" si="587"/>
        <v>胡慧芳</v>
      </c>
      <c r="BS460" s="26">
        <f t="shared" si="635"/>
        <v>0</v>
      </c>
      <c r="BT460" s="18" t="str">
        <f t="shared" si="588"/>
        <v>金贵</v>
      </c>
      <c r="BU460" s="26">
        <f t="shared" si="636"/>
        <v>2.7</v>
      </c>
      <c r="BV460" s="18">
        <f t="shared" si="589"/>
        <v>1</v>
      </c>
      <c r="BW460" s="18" t="str">
        <f t="shared" si="590"/>
        <v>叶屏</v>
      </c>
      <c r="BX460" s="26">
        <f t="shared" si="609"/>
        <v>0</v>
      </c>
      <c r="BY460" s="18" t="str">
        <f t="shared" si="591"/>
        <v>余玉红</v>
      </c>
      <c r="BZ460" s="26">
        <f t="shared" si="610"/>
        <v>4.5</v>
      </c>
      <c r="CA460" s="18" t="str">
        <f t="shared" si="592"/>
        <v>胡昌燕</v>
      </c>
      <c r="CB460" s="26">
        <f t="shared" si="611"/>
        <v>0</v>
      </c>
      <c r="CC460" s="18" t="str">
        <f t="shared" si="593"/>
        <v>卢银楷</v>
      </c>
      <c r="CD460" s="26">
        <f t="shared" si="612"/>
        <v>0</v>
      </c>
      <c r="CE460" s="18" t="str">
        <f t="shared" si="594"/>
        <v>胡慧芳</v>
      </c>
      <c r="CF460" s="26">
        <f t="shared" si="613"/>
        <v>0</v>
      </c>
      <c r="CG460" s="18" t="str">
        <f t="shared" si="595"/>
        <v>金贵</v>
      </c>
      <c r="CH460" s="26">
        <f t="shared" si="614"/>
        <v>4.5</v>
      </c>
      <c r="CI460" s="18">
        <f t="shared" si="596"/>
        <v>1</v>
      </c>
      <c r="CJ460" s="18" t="str">
        <f t="shared" si="597"/>
        <v>叶屏</v>
      </c>
      <c r="CK460" s="26">
        <f t="shared" si="615"/>
        <v>0</v>
      </c>
      <c r="CL460" s="18" t="str">
        <f t="shared" si="598"/>
        <v>余玉红</v>
      </c>
      <c r="CM460" s="26">
        <f t="shared" si="616"/>
        <v>4.5</v>
      </c>
      <c r="CN460" s="18" t="str">
        <f t="shared" si="599"/>
        <v>胡昌燕</v>
      </c>
      <c r="CO460" s="26">
        <f t="shared" si="617"/>
        <v>0</v>
      </c>
      <c r="CP460" s="18" t="str">
        <f t="shared" si="600"/>
        <v>卢银楷</v>
      </c>
      <c r="CQ460" s="26">
        <f t="shared" si="618"/>
        <v>0</v>
      </c>
      <c r="CR460" s="18" t="str">
        <f t="shared" si="601"/>
        <v>胡慧芳</v>
      </c>
      <c r="CS460" s="26">
        <f t="shared" si="619"/>
        <v>0</v>
      </c>
      <c r="CT460" s="18" t="str">
        <f t="shared" si="602"/>
        <v>金贵</v>
      </c>
      <c r="CU460" s="26">
        <f t="shared" si="620"/>
        <v>4.5</v>
      </c>
    </row>
    <row r="461" spans="1:99" s="2" customFormat="1" ht="15.75">
      <c r="A461" s="42" t="s">
        <v>1160</v>
      </c>
      <c r="B461" s="40" t="s">
        <v>634</v>
      </c>
      <c r="C461" s="59" t="s">
        <v>44</v>
      </c>
      <c r="D461" s="9" t="s">
        <v>9</v>
      </c>
      <c r="E461" s="8" t="str">
        <f t="shared" si="550"/>
        <v/>
      </c>
      <c r="F461" s="9">
        <f t="shared" si="551"/>
        <v>0.4</v>
      </c>
      <c r="G461" s="10" t="str">
        <f t="shared" si="552"/>
        <v/>
      </c>
      <c r="H461" s="10">
        <f t="shared" si="553"/>
        <v>92</v>
      </c>
      <c r="I461" s="10">
        <f t="shared" si="554"/>
        <v>101</v>
      </c>
      <c r="J461" s="10">
        <f t="shared" si="555"/>
        <v>70</v>
      </c>
      <c r="K461" s="16">
        <f t="shared" si="556"/>
        <v>66</v>
      </c>
      <c r="L461" s="10">
        <f t="shared" si="557"/>
        <v>58.5</v>
      </c>
      <c r="M461" s="10">
        <f t="shared" si="558"/>
        <v>40</v>
      </c>
      <c r="N461" s="10">
        <f t="shared" si="559"/>
        <v>428</v>
      </c>
      <c r="O461" s="17" t="str">
        <f t="shared" si="560"/>
        <v/>
      </c>
      <c r="P461" s="18">
        <f>IF($D461="理科",IF(AND($N461&gt;=分数线!$C$2,$H461&gt;=分数线!$D$2),36,IF($H461&gt;=分数线!$D$2,18,0)),IF($D461="文科",IF(AND($N461&gt;=分数线!$C$3,$H461&gt;=分数线!$D$3),36,IF($H461&gt;=分数线!$D$3,18,0))))</f>
        <v>0</v>
      </c>
      <c r="Q461" s="18">
        <f>IF($D461="理科",IF(AND($N461&gt;=分数线!$C$2,I461&gt;=分数线!$E$2),36,IF(I461&gt;=分数线!$E$2,18,0)),IF($D461="文科",IF(AND($N461&gt;=分数线!$C$3,I461&gt;=分数线!$E$3),36,IF(I461&gt;=分数线!$E$3,18,0))))</f>
        <v>18</v>
      </c>
      <c r="R461" s="18">
        <f>IF($D461="理科",IF(AND($N461&gt;=分数线!$C$2,J461&gt;=分数线!$F$2),36,IF(J461&gt;=分数线!$F$2,18,0)),IF($D461="文科",IF(AND($N461&gt;=分数线!$C$3,J461&gt;=分数线!$F$3),36,IF(J461&gt;=分数线!$F$3,18,0))))</f>
        <v>0</v>
      </c>
      <c r="S461" s="18">
        <f>IF($D461="理科",IF(AND($N461&gt;=分数线!$C$2,K461&gt;=分数线!$G$2),36,IF(K461&gt;=分数线!$G$2,18,0)),IF($D461="文科",IF(AND($N461&gt;=分数线!$C$3,K461&gt;=分数线!$G$3),36,IF(K461&gt;=分数线!$G$3,18,0))))</f>
        <v>0</v>
      </c>
      <c r="T461" s="18">
        <f>IF($D461="理科",IF(AND($N461&gt;=分数线!$C$2,L461&gt;=分数线!$H$2),36,IF(L461&gt;=分数线!$H$2,18,0)),IF($D461="文科",IF(AND($N461&gt;=分数线!$C$3,L461&gt;=分数线!$H$3),36,IF(L461&gt;=分数线!$H$3,18,0))))</f>
        <v>0</v>
      </c>
      <c r="U461" s="18">
        <f>IF($D461="理科",IF(AND($N461&gt;=分数线!$C$2,M461&gt;=分数线!$I$2),36,IF(M461&gt;=分数线!$I$2,18,0)),IF($D461="文科",IF(AND($N461&gt;=分数线!$C$3,M461&gt;=分数线!$I$3),36,IF(M461&gt;=分数线!$I$3,18,0))))</f>
        <v>0</v>
      </c>
      <c r="V461" s="18">
        <f t="shared" si="561"/>
        <v>1</v>
      </c>
      <c r="W461" s="18" t="str">
        <f t="shared" si="562"/>
        <v>叶屏</v>
      </c>
      <c r="X461" s="26">
        <f t="shared" si="603"/>
        <v>0</v>
      </c>
      <c r="Y461" s="18" t="str">
        <f t="shared" si="563"/>
        <v>余玉红</v>
      </c>
      <c r="Z461" s="26">
        <f t="shared" si="604"/>
        <v>1.8</v>
      </c>
      <c r="AA461" s="18" t="str">
        <f t="shared" si="564"/>
        <v>胡昌燕</v>
      </c>
      <c r="AB461" s="26">
        <f t="shared" si="621"/>
        <v>0</v>
      </c>
      <c r="AC461" s="18" t="str">
        <f t="shared" si="565"/>
        <v>杨吉华</v>
      </c>
      <c r="AD461" s="26">
        <f t="shared" si="622"/>
        <v>0</v>
      </c>
      <c r="AE461" s="18" t="str">
        <f t="shared" si="566"/>
        <v>胡慧芳</v>
      </c>
      <c r="AF461" s="26">
        <f t="shared" si="623"/>
        <v>0</v>
      </c>
      <c r="AG461" s="18" t="str">
        <f t="shared" si="567"/>
        <v>金贵</v>
      </c>
      <c r="AH461" s="26">
        <f t="shared" si="624"/>
        <v>0</v>
      </c>
      <c r="AI461" s="18" t="str">
        <f t="shared" si="568"/>
        <v>1</v>
      </c>
      <c r="AJ461" s="18" t="str">
        <f t="shared" si="569"/>
        <v>叶屏</v>
      </c>
      <c r="AK461" s="26">
        <f t="shared" si="605"/>
        <v>0</v>
      </c>
      <c r="AL461" s="18" t="str">
        <f t="shared" si="570"/>
        <v>余玉红</v>
      </c>
      <c r="AM461" s="26">
        <f t="shared" si="606"/>
        <v>1.8</v>
      </c>
      <c r="AN461" s="18" t="str">
        <f t="shared" si="571"/>
        <v>胡昌燕</v>
      </c>
      <c r="AO461" s="26">
        <f t="shared" si="625"/>
        <v>0</v>
      </c>
      <c r="AP461" s="18" t="str">
        <f t="shared" si="572"/>
        <v>杨吉华</v>
      </c>
      <c r="AQ461" s="26">
        <f t="shared" si="626"/>
        <v>0</v>
      </c>
      <c r="AR461" s="18" t="str">
        <f t="shared" si="573"/>
        <v>胡慧芳</v>
      </c>
      <c r="AS461" s="26">
        <f t="shared" si="627"/>
        <v>0</v>
      </c>
      <c r="AT461" s="18" t="str">
        <f t="shared" si="574"/>
        <v>金贵</v>
      </c>
      <c r="AU461" s="26">
        <f t="shared" si="628"/>
        <v>0</v>
      </c>
      <c r="AV461" s="18" t="str">
        <f t="shared" si="575"/>
        <v>1</v>
      </c>
      <c r="AW461" s="18" t="str">
        <f t="shared" si="576"/>
        <v>叶屏</v>
      </c>
      <c r="AX461" s="26">
        <f t="shared" si="607"/>
        <v>0</v>
      </c>
      <c r="AY461" s="18" t="str">
        <f t="shared" si="577"/>
        <v>余玉红</v>
      </c>
      <c r="AZ461" s="26">
        <f t="shared" si="637"/>
        <v>2.6999999999999997</v>
      </c>
      <c r="BA461" s="18" t="str">
        <f t="shared" si="578"/>
        <v>胡昌燕</v>
      </c>
      <c r="BB461" s="26">
        <f t="shared" si="629"/>
        <v>0</v>
      </c>
      <c r="BC461" s="18" t="str">
        <f t="shared" si="579"/>
        <v>卢银楷</v>
      </c>
      <c r="BD461" s="26">
        <f t="shared" si="630"/>
        <v>0</v>
      </c>
      <c r="BE461" s="18" t="str">
        <f t="shared" si="580"/>
        <v>胡慧芳</v>
      </c>
      <c r="BF461" s="26">
        <f t="shared" si="631"/>
        <v>0</v>
      </c>
      <c r="BG461" s="18" t="str">
        <f t="shared" si="581"/>
        <v>金贵</v>
      </c>
      <c r="BH461" s="26">
        <f t="shared" si="632"/>
        <v>0</v>
      </c>
      <c r="BI461" s="18">
        <f t="shared" si="582"/>
        <v>1</v>
      </c>
      <c r="BJ461" s="18" t="str">
        <f t="shared" si="583"/>
        <v>叶屏</v>
      </c>
      <c r="BK461" s="26">
        <f t="shared" si="608"/>
        <v>0</v>
      </c>
      <c r="BL461" s="18" t="str">
        <f t="shared" si="584"/>
        <v>余玉红</v>
      </c>
      <c r="BM461" s="26">
        <f t="shared" si="638"/>
        <v>2.6999999999999997</v>
      </c>
      <c r="BN461" s="18" t="str">
        <f t="shared" si="585"/>
        <v>胡昌燕</v>
      </c>
      <c r="BO461" s="26">
        <f t="shared" si="633"/>
        <v>0</v>
      </c>
      <c r="BP461" s="18" t="str">
        <f t="shared" si="586"/>
        <v>卢银楷</v>
      </c>
      <c r="BQ461" s="26">
        <f t="shared" si="634"/>
        <v>0</v>
      </c>
      <c r="BR461" s="18" t="str">
        <f t="shared" si="587"/>
        <v>胡慧芳</v>
      </c>
      <c r="BS461" s="26">
        <f t="shared" si="635"/>
        <v>0</v>
      </c>
      <c r="BT461" s="18" t="str">
        <f t="shared" si="588"/>
        <v>金贵</v>
      </c>
      <c r="BU461" s="26">
        <f t="shared" si="636"/>
        <v>0</v>
      </c>
      <c r="BV461" s="18">
        <f t="shared" si="589"/>
        <v>1</v>
      </c>
      <c r="BW461" s="18" t="str">
        <f t="shared" si="590"/>
        <v>叶屏</v>
      </c>
      <c r="BX461" s="26">
        <f t="shared" si="609"/>
        <v>0</v>
      </c>
      <c r="BY461" s="18" t="str">
        <f t="shared" si="591"/>
        <v>余玉红</v>
      </c>
      <c r="BZ461" s="26">
        <f t="shared" si="610"/>
        <v>4.5</v>
      </c>
      <c r="CA461" s="18" t="str">
        <f t="shared" si="592"/>
        <v>胡昌燕</v>
      </c>
      <c r="CB461" s="26">
        <f t="shared" si="611"/>
        <v>0</v>
      </c>
      <c r="CC461" s="18" t="str">
        <f t="shared" si="593"/>
        <v>卢银楷</v>
      </c>
      <c r="CD461" s="26">
        <f t="shared" si="612"/>
        <v>0</v>
      </c>
      <c r="CE461" s="18" t="str">
        <f t="shared" si="594"/>
        <v>胡慧芳</v>
      </c>
      <c r="CF461" s="26">
        <f t="shared" si="613"/>
        <v>0</v>
      </c>
      <c r="CG461" s="18" t="str">
        <f t="shared" si="595"/>
        <v>金贵</v>
      </c>
      <c r="CH461" s="26">
        <f t="shared" si="614"/>
        <v>0</v>
      </c>
      <c r="CI461" s="18">
        <f t="shared" si="596"/>
        <v>1</v>
      </c>
      <c r="CJ461" s="18" t="str">
        <f t="shared" si="597"/>
        <v>叶屏</v>
      </c>
      <c r="CK461" s="26">
        <f t="shared" si="615"/>
        <v>0</v>
      </c>
      <c r="CL461" s="18" t="str">
        <f t="shared" si="598"/>
        <v>余玉红</v>
      </c>
      <c r="CM461" s="26">
        <f t="shared" si="616"/>
        <v>4.5</v>
      </c>
      <c r="CN461" s="18" t="str">
        <f t="shared" si="599"/>
        <v>胡昌燕</v>
      </c>
      <c r="CO461" s="26">
        <f t="shared" si="617"/>
        <v>0</v>
      </c>
      <c r="CP461" s="18" t="str">
        <f t="shared" si="600"/>
        <v>卢银楷</v>
      </c>
      <c r="CQ461" s="26">
        <f t="shared" si="618"/>
        <v>0</v>
      </c>
      <c r="CR461" s="18" t="str">
        <f t="shared" si="601"/>
        <v>胡慧芳</v>
      </c>
      <c r="CS461" s="26">
        <f t="shared" si="619"/>
        <v>0</v>
      </c>
      <c r="CT461" s="18" t="str">
        <f t="shared" si="602"/>
        <v>金贵</v>
      </c>
      <c r="CU461" s="26">
        <f t="shared" si="620"/>
        <v>0</v>
      </c>
    </row>
    <row r="462" spans="1:99" s="2" customFormat="1" ht="15.75">
      <c r="A462" s="42" t="s">
        <v>1161</v>
      </c>
      <c r="B462" s="40" t="s">
        <v>635</v>
      </c>
      <c r="C462" s="59" t="s">
        <v>44</v>
      </c>
      <c r="D462" s="9" t="s">
        <v>9</v>
      </c>
      <c r="E462" s="8" t="str">
        <f t="shared" si="550"/>
        <v/>
      </c>
      <c r="F462" s="9" t="str">
        <f t="shared" si="551"/>
        <v/>
      </c>
      <c r="G462" s="10" t="str">
        <f t="shared" si="552"/>
        <v/>
      </c>
      <c r="H462" s="10">
        <f t="shared" si="553"/>
        <v>94</v>
      </c>
      <c r="I462" s="10">
        <f t="shared" si="554"/>
        <v>100</v>
      </c>
      <c r="J462" s="10">
        <f t="shared" si="555"/>
        <v>47</v>
      </c>
      <c r="K462" s="16">
        <f t="shared" si="556"/>
        <v>70.5</v>
      </c>
      <c r="L462" s="10">
        <f t="shared" si="557"/>
        <v>67</v>
      </c>
      <c r="M462" s="10">
        <f t="shared" si="558"/>
        <v>49</v>
      </c>
      <c r="N462" s="10">
        <f t="shared" si="559"/>
        <v>428</v>
      </c>
      <c r="O462" s="17" t="str">
        <f t="shared" si="560"/>
        <v/>
      </c>
      <c r="P462" s="18">
        <f>IF($D462="理科",IF(AND($N462&gt;=分数线!$C$2,$H462&gt;=分数线!$D$2),36,IF($H462&gt;=分数线!$D$2,18,0)),IF($D462="文科",IF(AND($N462&gt;=分数线!$C$3,$H462&gt;=分数线!$D$3),36,IF($H462&gt;=分数线!$D$3,18,0))))</f>
        <v>0</v>
      </c>
      <c r="Q462" s="18">
        <f>IF($D462="理科",IF(AND($N462&gt;=分数线!$C$2,I462&gt;=分数线!$E$2),36,IF(I462&gt;=分数线!$E$2,18,0)),IF($D462="文科",IF(AND($N462&gt;=分数线!$C$3,I462&gt;=分数线!$E$3),36,IF(I462&gt;=分数线!$E$3,18,0))))</f>
        <v>18</v>
      </c>
      <c r="R462" s="18">
        <f>IF($D462="理科",IF(AND($N462&gt;=分数线!$C$2,J462&gt;=分数线!$F$2),36,IF(J462&gt;=分数线!$F$2,18,0)),IF($D462="文科",IF(AND($N462&gt;=分数线!$C$3,J462&gt;=分数线!$F$3),36,IF(J462&gt;=分数线!$F$3,18,0))))</f>
        <v>0</v>
      </c>
      <c r="S462" s="18">
        <f>IF($D462="理科",IF(AND($N462&gt;=分数线!$C$2,K462&gt;=分数线!$G$2),36,IF(K462&gt;=分数线!$G$2,18,0)),IF($D462="文科",IF(AND($N462&gt;=分数线!$C$3,K462&gt;=分数线!$G$3),36,IF(K462&gt;=分数线!$G$3,18,0))))</f>
        <v>18</v>
      </c>
      <c r="T462" s="18">
        <f>IF($D462="理科",IF(AND($N462&gt;=分数线!$C$2,L462&gt;=分数线!$H$2),36,IF(L462&gt;=分数线!$H$2,18,0)),IF($D462="文科",IF(AND($N462&gt;=分数线!$C$3,L462&gt;=分数线!$H$3),36,IF(L462&gt;=分数线!$H$3,18,0))))</f>
        <v>18</v>
      </c>
      <c r="U462" s="18">
        <f>IF($D462="理科",IF(AND($N462&gt;=分数线!$C$2,M462&gt;=分数线!$I$2),36,IF(M462&gt;=分数线!$I$2,18,0)),IF($D462="文科",IF(AND($N462&gt;=分数线!$C$3,M462&gt;=分数线!$I$3),36,IF(M462&gt;=分数线!$I$3,18,0))))</f>
        <v>0</v>
      </c>
      <c r="V462" s="18">
        <f t="shared" si="561"/>
        <v>6</v>
      </c>
      <c r="W462" s="18" t="str">
        <f t="shared" si="562"/>
        <v>阙丽萍</v>
      </c>
      <c r="X462" s="26">
        <f t="shared" si="603"/>
        <v>0</v>
      </c>
      <c r="Y462" s="18" t="str">
        <f t="shared" si="563"/>
        <v>李希</v>
      </c>
      <c r="Z462" s="26">
        <f t="shared" si="604"/>
        <v>1.8</v>
      </c>
      <c r="AA462" s="18" t="str">
        <f t="shared" si="564"/>
        <v>达娃央初</v>
      </c>
      <c r="AB462" s="26">
        <f t="shared" si="621"/>
        <v>0</v>
      </c>
      <c r="AC462" s="18" t="str">
        <f t="shared" si="565"/>
        <v>马巫各</v>
      </c>
      <c r="AD462" s="26">
        <f t="shared" si="622"/>
        <v>1.8</v>
      </c>
      <c r="AE462" s="18" t="str">
        <f t="shared" si="566"/>
        <v>勾中文</v>
      </c>
      <c r="AF462" s="26">
        <f t="shared" si="623"/>
        <v>1.8</v>
      </c>
      <c r="AG462" s="18" t="str">
        <f t="shared" si="567"/>
        <v>骆泽群</v>
      </c>
      <c r="AH462" s="26">
        <f t="shared" si="624"/>
        <v>0</v>
      </c>
      <c r="AI462" s="18" t="str">
        <f t="shared" si="568"/>
        <v>1</v>
      </c>
      <c r="AJ462" s="18" t="str">
        <f t="shared" si="569"/>
        <v>叶屏</v>
      </c>
      <c r="AK462" s="26">
        <f t="shared" si="605"/>
        <v>0</v>
      </c>
      <c r="AL462" s="18" t="str">
        <f t="shared" si="570"/>
        <v>余玉红</v>
      </c>
      <c r="AM462" s="26">
        <f t="shared" si="606"/>
        <v>1.8</v>
      </c>
      <c r="AN462" s="18" t="str">
        <f t="shared" si="571"/>
        <v>胡昌燕</v>
      </c>
      <c r="AO462" s="26">
        <f t="shared" si="625"/>
        <v>0</v>
      </c>
      <c r="AP462" s="18" t="str">
        <f t="shared" si="572"/>
        <v>杨吉华</v>
      </c>
      <c r="AQ462" s="26">
        <f t="shared" si="626"/>
        <v>1.8</v>
      </c>
      <c r="AR462" s="18" t="str">
        <f t="shared" si="573"/>
        <v>胡慧芳</v>
      </c>
      <c r="AS462" s="26">
        <f t="shared" si="627"/>
        <v>1.8</v>
      </c>
      <c r="AT462" s="18" t="str">
        <f t="shared" si="574"/>
        <v>金贵</v>
      </c>
      <c r="AU462" s="26">
        <f t="shared" si="628"/>
        <v>0</v>
      </c>
      <c r="AV462" s="18" t="str">
        <f t="shared" si="575"/>
        <v>1</v>
      </c>
      <c r="AW462" s="18" t="str">
        <f t="shared" si="576"/>
        <v>叶屏</v>
      </c>
      <c r="AX462" s="26">
        <f t="shared" si="607"/>
        <v>0</v>
      </c>
      <c r="AY462" s="18" t="str">
        <f t="shared" si="577"/>
        <v>余玉红</v>
      </c>
      <c r="AZ462" s="26">
        <f t="shared" si="637"/>
        <v>2.6999999999999997</v>
      </c>
      <c r="BA462" s="18" t="str">
        <f t="shared" si="578"/>
        <v>胡昌燕</v>
      </c>
      <c r="BB462" s="26">
        <f t="shared" si="629"/>
        <v>0</v>
      </c>
      <c r="BC462" s="18" t="str">
        <f t="shared" si="579"/>
        <v>卢银楷</v>
      </c>
      <c r="BD462" s="26">
        <f t="shared" si="630"/>
        <v>2.7</v>
      </c>
      <c r="BE462" s="18" t="str">
        <f t="shared" si="580"/>
        <v>胡慧芳</v>
      </c>
      <c r="BF462" s="26">
        <f t="shared" si="631"/>
        <v>2.7</v>
      </c>
      <c r="BG462" s="18" t="str">
        <f t="shared" si="581"/>
        <v>金贵</v>
      </c>
      <c r="BH462" s="26">
        <f t="shared" si="632"/>
        <v>0</v>
      </c>
      <c r="BI462" s="18">
        <f t="shared" si="582"/>
        <v>1</v>
      </c>
      <c r="BJ462" s="18" t="str">
        <f t="shared" si="583"/>
        <v>叶屏</v>
      </c>
      <c r="BK462" s="26">
        <f t="shared" si="608"/>
        <v>0</v>
      </c>
      <c r="BL462" s="18" t="str">
        <f t="shared" si="584"/>
        <v>余玉红</v>
      </c>
      <c r="BM462" s="26">
        <f t="shared" si="638"/>
        <v>2.6999999999999997</v>
      </c>
      <c r="BN462" s="18" t="str">
        <f t="shared" si="585"/>
        <v>胡昌燕</v>
      </c>
      <c r="BO462" s="26">
        <f t="shared" si="633"/>
        <v>0</v>
      </c>
      <c r="BP462" s="18" t="str">
        <f t="shared" si="586"/>
        <v>卢银楷</v>
      </c>
      <c r="BQ462" s="26">
        <f t="shared" si="634"/>
        <v>2.7</v>
      </c>
      <c r="BR462" s="18" t="str">
        <f t="shared" si="587"/>
        <v>胡慧芳</v>
      </c>
      <c r="BS462" s="26">
        <f t="shared" si="635"/>
        <v>2.7</v>
      </c>
      <c r="BT462" s="18" t="str">
        <f t="shared" si="588"/>
        <v>金贵</v>
      </c>
      <c r="BU462" s="26">
        <f t="shared" si="636"/>
        <v>0</v>
      </c>
      <c r="BV462" s="18">
        <f t="shared" si="589"/>
        <v>1</v>
      </c>
      <c r="BW462" s="18" t="str">
        <f t="shared" si="590"/>
        <v>叶屏</v>
      </c>
      <c r="BX462" s="26">
        <f t="shared" si="609"/>
        <v>0</v>
      </c>
      <c r="BY462" s="18" t="str">
        <f t="shared" si="591"/>
        <v>余玉红</v>
      </c>
      <c r="BZ462" s="26">
        <f t="shared" si="610"/>
        <v>4.5</v>
      </c>
      <c r="CA462" s="18" t="str">
        <f t="shared" si="592"/>
        <v>胡昌燕</v>
      </c>
      <c r="CB462" s="26">
        <f t="shared" si="611"/>
        <v>0</v>
      </c>
      <c r="CC462" s="18" t="str">
        <f t="shared" si="593"/>
        <v>卢银楷</v>
      </c>
      <c r="CD462" s="26">
        <f t="shared" si="612"/>
        <v>4.5</v>
      </c>
      <c r="CE462" s="18" t="str">
        <f t="shared" si="594"/>
        <v>胡慧芳</v>
      </c>
      <c r="CF462" s="26">
        <f t="shared" si="613"/>
        <v>4.5</v>
      </c>
      <c r="CG462" s="18" t="str">
        <f t="shared" si="595"/>
        <v>金贵</v>
      </c>
      <c r="CH462" s="26">
        <f t="shared" si="614"/>
        <v>0</v>
      </c>
      <c r="CI462" s="18">
        <f t="shared" si="596"/>
        <v>1</v>
      </c>
      <c r="CJ462" s="18" t="str">
        <f t="shared" si="597"/>
        <v>叶屏</v>
      </c>
      <c r="CK462" s="26">
        <f t="shared" si="615"/>
        <v>0</v>
      </c>
      <c r="CL462" s="18" t="str">
        <f t="shared" si="598"/>
        <v>余玉红</v>
      </c>
      <c r="CM462" s="26">
        <f t="shared" si="616"/>
        <v>4.5</v>
      </c>
      <c r="CN462" s="18" t="str">
        <f t="shared" si="599"/>
        <v>胡昌燕</v>
      </c>
      <c r="CO462" s="26">
        <f t="shared" si="617"/>
        <v>0</v>
      </c>
      <c r="CP462" s="18" t="str">
        <f t="shared" si="600"/>
        <v>卢银楷</v>
      </c>
      <c r="CQ462" s="26">
        <f t="shared" si="618"/>
        <v>4.5</v>
      </c>
      <c r="CR462" s="18" t="str">
        <f t="shared" si="601"/>
        <v>胡慧芳</v>
      </c>
      <c r="CS462" s="26">
        <f t="shared" si="619"/>
        <v>4.5</v>
      </c>
      <c r="CT462" s="18" t="str">
        <f t="shared" si="602"/>
        <v>金贵</v>
      </c>
      <c r="CU462" s="26">
        <f t="shared" si="620"/>
        <v>0</v>
      </c>
    </row>
    <row r="463" spans="1:99" s="2" customFormat="1" ht="15.75">
      <c r="A463" s="42" t="s">
        <v>1162</v>
      </c>
      <c r="B463" s="40" t="s">
        <v>636</v>
      </c>
      <c r="C463" s="59" t="s">
        <v>44</v>
      </c>
      <c r="D463" s="9" t="s">
        <v>9</v>
      </c>
      <c r="E463" s="8" t="str">
        <f t="shared" si="550"/>
        <v/>
      </c>
      <c r="F463" s="9" t="str">
        <f t="shared" si="551"/>
        <v/>
      </c>
      <c r="G463" s="10" t="str">
        <f t="shared" si="552"/>
        <v/>
      </c>
      <c r="H463" s="10">
        <f t="shared" si="553"/>
        <v>100</v>
      </c>
      <c r="I463" s="10">
        <f t="shared" si="554"/>
        <v>90</v>
      </c>
      <c r="J463" s="10">
        <f t="shared" si="555"/>
        <v>55</v>
      </c>
      <c r="K463" s="16">
        <f t="shared" si="556"/>
        <v>66</v>
      </c>
      <c r="L463" s="10">
        <f t="shared" si="557"/>
        <v>61</v>
      </c>
      <c r="M463" s="10">
        <f t="shared" si="558"/>
        <v>56</v>
      </c>
      <c r="N463" s="10">
        <f t="shared" si="559"/>
        <v>428</v>
      </c>
      <c r="O463" s="17" t="str">
        <f t="shared" si="560"/>
        <v/>
      </c>
      <c r="P463" s="18">
        <f>IF($D463="理科",IF(AND($N463&gt;=分数线!$C$2,$H463&gt;=分数线!$D$2),36,IF($H463&gt;=分数线!$D$2,18,0)),IF($D463="文科",IF(AND($N463&gt;=分数线!$C$3,$H463&gt;=分数线!$D$3),36,IF($H463&gt;=分数线!$D$3,18,0))))</f>
        <v>0</v>
      </c>
      <c r="Q463" s="18">
        <f>IF($D463="理科",IF(AND($N463&gt;=分数线!$C$2,I463&gt;=分数线!$E$2),36,IF(I463&gt;=分数线!$E$2,18,0)),IF($D463="文科",IF(AND($N463&gt;=分数线!$C$3,I463&gt;=分数线!$E$3),36,IF(I463&gt;=分数线!$E$3,18,0))))</f>
        <v>18</v>
      </c>
      <c r="R463" s="18">
        <f>IF($D463="理科",IF(AND($N463&gt;=分数线!$C$2,J463&gt;=分数线!$F$2),36,IF(J463&gt;=分数线!$F$2,18,0)),IF($D463="文科",IF(AND($N463&gt;=分数线!$C$3,J463&gt;=分数线!$F$3),36,IF(J463&gt;=分数线!$F$3,18,0))))</f>
        <v>0</v>
      </c>
      <c r="S463" s="18">
        <f>IF($D463="理科",IF(AND($N463&gt;=分数线!$C$2,K463&gt;=分数线!$G$2),36,IF(K463&gt;=分数线!$G$2,18,0)),IF($D463="文科",IF(AND($N463&gt;=分数线!$C$3,K463&gt;=分数线!$G$3),36,IF(K463&gt;=分数线!$G$3,18,0))))</f>
        <v>0</v>
      </c>
      <c r="T463" s="18">
        <f>IF($D463="理科",IF(AND($N463&gt;=分数线!$C$2,L463&gt;=分数线!$H$2),36,IF(L463&gt;=分数线!$H$2,18,0)),IF($D463="文科",IF(AND($N463&gt;=分数线!$C$3,L463&gt;=分数线!$H$3),36,IF(L463&gt;=分数线!$H$3,18,0))))</f>
        <v>0</v>
      </c>
      <c r="U463" s="18">
        <f>IF($D463="理科",IF(AND($N463&gt;=分数线!$C$2,M463&gt;=分数线!$I$2),36,IF(M463&gt;=分数线!$I$2,18,0)),IF($D463="文科",IF(AND($N463&gt;=分数线!$C$3,M463&gt;=分数线!$I$3),36,IF(M463&gt;=分数线!$I$3,18,0))))</f>
        <v>18</v>
      </c>
      <c r="V463" s="18">
        <f t="shared" si="561"/>
        <v>5</v>
      </c>
      <c r="W463" s="18" t="str">
        <f t="shared" si="562"/>
        <v>叶屏</v>
      </c>
      <c r="X463" s="26">
        <f t="shared" si="603"/>
        <v>0</v>
      </c>
      <c r="Y463" s="18" t="str">
        <f t="shared" si="563"/>
        <v>李希</v>
      </c>
      <c r="Z463" s="26">
        <f t="shared" si="604"/>
        <v>1.8</v>
      </c>
      <c r="AA463" s="18" t="str">
        <f t="shared" si="564"/>
        <v>达娃央初</v>
      </c>
      <c r="AB463" s="26">
        <f t="shared" si="621"/>
        <v>0</v>
      </c>
      <c r="AC463" s="18" t="str">
        <f t="shared" si="565"/>
        <v>马巫各</v>
      </c>
      <c r="AD463" s="26">
        <f t="shared" si="622"/>
        <v>0</v>
      </c>
      <c r="AE463" s="18" t="str">
        <f t="shared" si="566"/>
        <v>赵香才</v>
      </c>
      <c r="AF463" s="26">
        <f t="shared" si="623"/>
        <v>0</v>
      </c>
      <c r="AG463" s="18" t="str">
        <f t="shared" si="567"/>
        <v>金贵</v>
      </c>
      <c r="AH463" s="26">
        <f t="shared" si="624"/>
        <v>1.8</v>
      </c>
      <c r="AI463" s="18" t="str">
        <f t="shared" si="568"/>
        <v>5</v>
      </c>
      <c r="AJ463" s="18" t="str">
        <f t="shared" si="569"/>
        <v>叶屏</v>
      </c>
      <c r="AK463" s="26">
        <f t="shared" si="605"/>
        <v>0</v>
      </c>
      <c r="AL463" s="18" t="str">
        <f t="shared" si="570"/>
        <v>李希</v>
      </c>
      <c r="AM463" s="26">
        <f t="shared" si="606"/>
        <v>1.8</v>
      </c>
      <c r="AN463" s="18" t="str">
        <f t="shared" si="571"/>
        <v>达娃央初</v>
      </c>
      <c r="AO463" s="26">
        <f t="shared" si="625"/>
        <v>0</v>
      </c>
      <c r="AP463" s="18" t="str">
        <f t="shared" si="572"/>
        <v>马巫各</v>
      </c>
      <c r="AQ463" s="26">
        <f t="shared" si="626"/>
        <v>0</v>
      </c>
      <c r="AR463" s="18" t="str">
        <f t="shared" si="573"/>
        <v>赵香才</v>
      </c>
      <c r="AS463" s="26">
        <f t="shared" si="627"/>
        <v>0</v>
      </c>
      <c r="AT463" s="18" t="str">
        <f t="shared" si="574"/>
        <v>金贵</v>
      </c>
      <c r="AU463" s="26">
        <f t="shared" si="628"/>
        <v>1.8</v>
      </c>
      <c r="AV463" s="18" t="str">
        <f t="shared" si="575"/>
        <v>5</v>
      </c>
      <c r="AW463" s="18" t="str">
        <f t="shared" si="576"/>
        <v>叶屏</v>
      </c>
      <c r="AX463" s="26">
        <f t="shared" si="607"/>
        <v>0</v>
      </c>
      <c r="AY463" s="18" t="str">
        <f t="shared" si="577"/>
        <v>罗锐</v>
      </c>
      <c r="AZ463" s="26">
        <f t="shared" si="637"/>
        <v>2.6999999999999997</v>
      </c>
      <c r="BA463" s="18" t="str">
        <f t="shared" si="578"/>
        <v>谢斌</v>
      </c>
      <c r="BB463" s="26">
        <f t="shared" si="629"/>
        <v>0</v>
      </c>
      <c r="BC463" s="18" t="str">
        <f t="shared" si="579"/>
        <v>马巫各</v>
      </c>
      <c r="BD463" s="26">
        <f t="shared" si="630"/>
        <v>0</v>
      </c>
      <c r="BE463" s="18" t="str">
        <f t="shared" si="580"/>
        <v>赵香才</v>
      </c>
      <c r="BF463" s="26">
        <f t="shared" si="631"/>
        <v>0</v>
      </c>
      <c r="BG463" s="18" t="str">
        <f t="shared" si="581"/>
        <v>金贵</v>
      </c>
      <c r="BH463" s="26">
        <f t="shared" si="632"/>
        <v>2.7</v>
      </c>
      <c r="BI463" s="18">
        <f t="shared" si="582"/>
        <v>5</v>
      </c>
      <c r="BJ463" s="18" t="str">
        <f t="shared" si="583"/>
        <v>叶屏</v>
      </c>
      <c r="BK463" s="26">
        <f t="shared" si="608"/>
        <v>0</v>
      </c>
      <c r="BL463" s="18" t="str">
        <f t="shared" si="584"/>
        <v>罗锐</v>
      </c>
      <c r="BM463" s="26">
        <f t="shared" si="638"/>
        <v>2.6999999999999997</v>
      </c>
      <c r="BN463" s="18" t="str">
        <f t="shared" si="585"/>
        <v>杨小波</v>
      </c>
      <c r="BO463" s="26">
        <f t="shared" si="633"/>
        <v>0</v>
      </c>
      <c r="BP463" s="18" t="str">
        <f t="shared" si="586"/>
        <v>马巫各</v>
      </c>
      <c r="BQ463" s="26">
        <f t="shared" si="634"/>
        <v>0</v>
      </c>
      <c r="BR463" s="18" t="str">
        <f t="shared" si="587"/>
        <v>赵香才</v>
      </c>
      <c r="BS463" s="26">
        <f t="shared" si="635"/>
        <v>0</v>
      </c>
      <c r="BT463" s="18" t="str">
        <f t="shared" si="588"/>
        <v>金贵</v>
      </c>
      <c r="BU463" s="26">
        <f t="shared" si="636"/>
        <v>2.7</v>
      </c>
      <c r="BV463" s="18">
        <f t="shared" si="589"/>
        <v>5</v>
      </c>
      <c r="BW463" s="18" t="str">
        <f t="shared" si="590"/>
        <v>叶屏</v>
      </c>
      <c r="BX463" s="26">
        <f t="shared" si="609"/>
        <v>0</v>
      </c>
      <c r="BY463" s="18" t="str">
        <f t="shared" si="591"/>
        <v>王德兵</v>
      </c>
      <c r="BZ463" s="26">
        <f t="shared" si="610"/>
        <v>4.5</v>
      </c>
      <c r="CA463" s="18" t="str">
        <f t="shared" si="592"/>
        <v>兰卡布尺</v>
      </c>
      <c r="CB463" s="26">
        <f t="shared" si="611"/>
        <v>0</v>
      </c>
      <c r="CC463" s="18" t="str">
        <f t="shared" si="593"/>
        <v>吴文艺</v>
      </c>
      <c r="CD463" s="26">
        <f t="shared" si="612"/>
        <v>0</v>
      </c>
      <c r="CE463" s="18" t="str">
        <f t="shared" si="594"/>
        <v>赵香才</v>
      </c>
      <c r="CF463" s="26">
        <f t="shared" si="613"/>
        <v>0</v>
      </c>
      <c r="CG463" s="18" t="str">
        <f t="shared" si="595"/>
        <v>金贵</v>
      </c>
      <c r="CH463" s="26">
        <f t="shared" si="614"/>
        <v>4.5</v>
      </c>
      <c r="CI463" s="18">
        <f t="shared" si="596"/>
        <v>5</v>
      </c>
      <c r="CJ463" s="18" t="str">
        <f t="shared" si="597"/>
        <v>叶屏</v>
      </c>
      <c r="CK463" s="26">
        <f t="shared" si="615"/>
        <v>0</v>
      </c>
      <c r="CL463" s="18" t="str">
        <f t="shared" si="598"/>
        <v>王德兵</v>
      </c>
      <c r="CM463" s="26">
        <f t="shared" si="616"/>
        <v>4.5</v>
      </c>
      <c r="CN463" s="18" t="str">
        <f t="shared" si="599"/>
        <v>兰卡布尺</v>
      </c>
      <c r="CO463" s="26">
        <f t="shared" si="617"/>
        <v>0</v>
      </c>
      <c r="CP463" s="18" t="str">
        <f t="shared" si="600"/>
        <v>吴文艺/康宇峰</v>
      </c>
      <c r="CQ463" s="26">
        <f t="shared" si="618"/>
        <v>0</v>
      </c>
      <c r="CR463" s="18" t="str">
        <f t="shared" si="601"/>
        <v>赵香才</v>
      </c>
      <c r="CS463" s="26">
        <f t="shared" si="619"/>
        <v>0</v>
      </c>
      <c r="CT463" s="18" t="str">
        <f t="shared" si="602"/>
        <v>金贵</v>
      </c>
      <c r="CU463" s="26">
        <f t="shared" si="620"/>
        <v>4.5</v>
      </c>
    </row>
    <row r="464" spans="1:99" s="2" customFormat="1" ht="15.75">
      <c r="A464" s="42" t="s">
        <v>1163</v>
      </c>
      <c r="B464" s="40" t="s">
        <v>637</v>
      </c>
      <c r="C464" s="59" t="s">
        <v>44</v>
      </c>
      <c r="D464" s="9" t="s">
        <v>9</v>
      </c>
      <c r="E464" s="8" t="str">
        <f t="shared" si="550"/>
        <v/>
      </c>
      <c r="F464" s="9" t="str">
        <f t="shared" si="551"/>
        <v/>
      </c>
      <c r="G464" s="10" t="str">
        <f t="shared" si="552"/>
        <v/>
      </c>
      <c r="H464" s="10">
        <f t="shared" si="553"/>
        <v>103</v>
      </c>
      <c r="I464" s="10">
        <f t="shared" si="554"/>
        <v>72</v>
      </c>
      <c r="J464" s="10">
        <f t="shared" si="555"/>
        <v>75</v>
      </c>
      <c r="K464" s="16">
        <f t="shared" si="556"/>
        <v>68.5</v>
      </c>
      <c r="L464" s="10">
        <f t="shared" si="557"/>
        <v>70</v>
      </c>
      <c r="M464" s="10">
        <f t="shared" si="558"/>
        <v>38</v>
      </c>
      <c r="N464" s="10">
        <f t="shared" si="559"/>
        <v>427</v>
      </c>
      <c r="O464" s="17" t="str">
        <f t="shared" si="560"/>
        <v/>
      </c>
      <c r="P464" s="18">
        <f>IF($D464="理科",IF(AND($N464&gt;=分数线!$C$2,$H464&gt;=分数线!$D$2),36,IF($H464&gt;=分数线!$D$2,18,0)),IF($D464="文科",IF(AND($N464&gt;=分数线!$C$3,$H464&gt;=分数线!$D$3),36,IF($H464&gt;=分数线!$D$3,18,0))))</f>
        <v>0</v>
      </c>
      <c r="Q464" s="18">
        <f>IF($D464="理科",IF(AND($N464&gt;=分数线!$C$2,I464&gt;=分数线!$E$2),36,IF(I464&gt;=分数线!$E$2,18,0)),IF($D464="文科",IF(AND($N464&gt;=分数线!$C$3,I464&gt;=分数线!$E$3),36,IF(I464&gt;=分数线!$E$3,18,0))))</f>
        <v>0</v>
      </c>
      <c r="R464" s="18">
        <f>IF($D464="理科",IF(AND($N464&gt;=分数线!$C$2,J464&gt;=分数线!$F$2),36,IF(J464&gt;=分数线!$F$2,18,0)),IF($D464="文科",IF(AND($N464&gt;=分数线!$C$3,J464&gt;=分数线!$F$3),36,IF(J464&gt;=分数线!$F$3,18,0))))</f>
        <v>0</v>
      </c>
      <c r="S464" s="18">
        <f>IF($D464="理科",IF(AND($N464&gt;=分数线!$C$2,K464&gt;=分数线!$G$2),36,IF(K464&gt;=分数线!$G$2,18,0)),IF($D464="文科",IF(AND($N464&gt;=分数线!$C$3,K464&gt;=分数线!$G$3),36,IF(K464&gt;=分数线!$G$3,18,0))))</f>
        <v>18</v>
      </c>
      <c r="T464" s="18">
        <f>IF($D464="理科",IF(AND($N464&gt;=分数线!$C$2,L464&gt;=分数线!$H$2),36,IF(L464&gt;=分数线!$H$2,18,0)),IF($D464="文科",IF(AND($N464&gt;=分数线!$C$3,L464&gt;=分数线!$H$3),36,IF(L464&gt;=分数线!$H$3,18,0))))</f>
        <v>18</v>
      </c>
      <c r="U464" s="18">
        <f>IF($D464="理科",IF(AND($N464&gt;=分数线!$C$2,M464&gt;=分数线!$I$2),36,IF(M464&gt;=分数线!$I$2,18,0)),IF($D464="文科",IF(AND($N464&gt;=分数线!$C$3,M464&gt;=分数线!$I$3),36,IF(M464&gt;=分数线!$I$3,18,0))))</f>
        <v>0</v>
      </c>
      <c r="V464" s="18" t="e">
        <f t="shared" si="561"/>
        <v>#N/A</v>
      </c>
      <c r="W464" s="18" t="e">
        <f t="shared" si="562"/>
        <v>#N/A</v>
      </c>
      <c r="X464" s="26">
        <f t="shared" si="603"/>
        <v>0</v>
      </c>
      <c r="Y464" s="18" t="e">
        <f t="shared" si="563"/>
        <v>#N/A</v>
      </c>
      <c r="Z464" s="26">
        <f t="shared" si="604"/>
        <v>0</v>
      </c>
      <c r="AA464" s="18" t="e">
        <f t="shared" si="564"/>
        <v>#N/A</v>
      </c>
      <c r="AB464" s="26">
        <f t="shared" si="621"/>
        <v>0</v>
      </c>
      <c r="AC464" s="18" t="e">
        <f t="shared" si="565"/>
        <v>#N/A</v>
      </c>
      <c r="AD464" s="26">
        <f t="shared" si="622"/>
        <v>1.8</v>
      </c>
      <c r="AE464" s="18" t="e">
        <f t="shared" si="566"/>
        <v>#N/A</v>
      </c>
      <c r="AF464" s="26">
        <f t="shared" si="623"/>
        <v>1.8</v>
      </c>
      <c r="AG464" s="18" t="e">
        <f t="shared" si="567"/>
        <v>#N/A</v>
      </c>
      <c r="AH464" s="26">
        <f t="shared" si="624"/>
        <v>0</v>
      </c>
      <c r="AI464" s="18" t="str">
        <f t="shared" si="568"/>
        <v>1</v>
      </c>
      <c r="AJ464" s="18" t="str">
        <f t="shared" si="569"/>
        <v>叶屏</v>
      </c>
      <c r="AK464" s="26">
        <f t="shared" si="605"/>
        <v>0</v>
      </c>
      <c r="AL464" s="18" t="str">
        <f t="shared" si="570"/>
        <v>余玉红</v>
      </c>
      <c r="AM464" s="26">
        <f t="shared" si="606"/>
        <v>0</v>
      </c>
      <c r="AN464" s="18" t="str">
        <f t="shared" si="571"/>
        <v>胡昌燕</v>
      </c>
      <c r="AO464" s="26">
        <f t="shared" si="625"/>
        <v>0</v>
      </c>
      <c r="AP464" s="18" t="str">
        <f t="shared" si="572"/>
        <v>杨吉华</v>
      </c>
      <c r="AQ464" s="26">
        <f t="shared" si="626"/>
        <v>1.8</v>
      </c>
      <c r="AR464" s="18" t="str">
        <f t="shared" si="573"/>
        <v>胡慧芳</v>
      </c>
      <c r="AS464" s="26">
        <f t="shared" si="627"/>
        <v>1.8</v>
      </c>
      <c r="AT464" s="18" t="str">
        <f t="shared" si="574"/>
        <v>金贵</v>
      </c>
      <c r="AU464" s="26">
        <f t="shared" si="628"/>
        <v>0</v>
      </c>
      <c r="AV464" s="18" t="str">
        <f t="shared" si="575"/>
        <v>1</v>
      </c>
      <c r="AW464" s="18" t="str">
        <f t="shared" si="576"/>
        <v>叶屏</v>
      </c>
      <c r="AX464" s="26">
        <f t="shared" si="607"/>
        <v>0</v>
      </c>
      <c r="AY464" s="18" t="str">
        <f t="shared" si="577"/>
        <v>余玉红</v>
      </c>
      <c r="AZ464" s="26">
        <f t="shared" si="637"/>
        <v>0</v>
      </c>
      <c r="BA464" s="18" t="str">
        <f t="shared" si="578"/>
        <v>胡昌燕</v>
      </c>
      <c r="BB464" s="26">
        <f t="shared" si="629"/>
        <v>0</v>
      </c>
      <c r="BC464" s="18" t="str">
        <f t="shared" si="579"/>
        <v>卢银楷</v>
      </c>
      <c r="BD464" s="26">
        <f t="shared" si="630"/>
        <v>2.7</v>
      </c>
      <c r="BE464" s="18" t="str">
        <f t="shared" si="580"/>
        <v>胡慧芳</v>
      </c>
      <c r="BF464" s="26">
        <f t="shared" si="631"/>
        <v>2.7</v>
      </c>
      <c r="BG464" s="18" t="str">
        <f t="shared" si="581"/>
        <v>金贵</v>
      </c>
      <c r="BH464" s="26">
        <f t="shared" si="632"/>
        <v>0</v>
      </c>
      <c r="BI464" s="18">
        <f t="shared" si="582"/>
        <v>1</v>
      </c>
      <c r="BJ464" s="18" t="str">
        <f t="shared" si="583"/>
        <v>叶屏</v>
      </c>
      <c r="BK464" s="26">
        <f t="shared" si="608"/>
        <v>0</v>
      </c>
      <c r="BL464" s="18" t="str">
        <f t="shared" si="584"/>
        <v>余玉红</v>
      </c>
      <c r="BM464" s="26">
        <f t="shared" si="638"/>
        <v>0</v>
      </c>
      <c r="BN464" s="18" t="str">
        <f t="shared" si="585"/>
        <v>胡昌燕</v>
      </c>
      <c r="BO464" s="26">
        <f t="shared" si="633"/>
        <v>0</v>
      </c>
      <c r="BP464" s="18" t="str">
        <f t="shared" si="586"/>
        <v>卢银楷</v>
      </c>
      <c r="BQ464" s="26">
        <f t="shared" si="634"/>
        <v>2.7</v>
      </c>
      <c r="BR464" s="18" t="str">
        <f t="shared" si="587"/>
        <v>胡慧芳</v>
      </c>
      <c r="BS464" s="26">
        <f t="shared" si="635"/>
        <v>2.7</v>
      </c>
      <c r="BT464" s="18" t="str">
        <f t="shared" si="588"/>
        <v>金贵</v>
      </c>
      <c r="BU464" s="26">
        <f t="shared" si="636"/>
        <v>0</v>
      </c>
      <c r="BV464" s="18">
        <f t="shared" si="589"/>
        <v>1</v>
      </c>
      <c r="BW464" s="18" t="str">
        <f t="shared" si="590"/>
        <v>叶屏</v>
      </c>
      <c r="BX464" s="26">
        <f t="shared" si="609"/>
        <v>0</v>
      </c>
      <c r="BY464" s="18" t="str">
        <f t="shared" si="591"/>
        <v>余玉红</v>
      </c>
      <c r="BZ464" s="26">
        <f t="shared" si="610"/>
        <v>0</v>
      </c>
      <c r="CA464" s="18" t="str">
        <f t="shared" si="592"/>
        <v>胡昌燕</v>
      </c>
      <c r="CB464" s="26">
        <f t="shared" si="611"/>
        <v>0</v>
      </c>
      <c r="CC464" s="18" t="str">
        <f t="shared" si="593"/>
        <v>卢银楷</v>
      </c>
      <c r="CD464" s="26">
        <f t="shared" si="612"/>
        <v>4.5</v>
      </c>
      <c r="CE464" s="18" t="str">
        <f t="shared" si="594"/>
        <v>胡慧芳</v>
      </c>
      <c r="CF464" s="26">
        <f t="shared" si="613"/>
        <v>4.5</v>
      </c>
      <c r="CG464" s="18" t="str">
        <f t="shared" si="595"/>
        <v>金贵</v>
      </c>
      <c r="CH464" s="26">
        <f t="shared" si="614"/>
        <v>0</v>
      </c>
      <c r="CI464" s="18">
        <f t="shared" si="596"/>
        <v>1</v>
      </c>
      <c r="CJ464" s="18" t="str">
        <f t="shared" si="597"/>
        <v>叶屏</v>
      </c>
      <c r="CK464" s="26">
        <f t="shared" si="615"/>
        <v>0</v>
      </c>
      <c r="CL464" s="18" t="str">
        <f t="shared" si="598"/>
        <v>余玉红</v>
      </c>
      <c r="CM464" s="26">
        <f t="shared" si="616"/>
        <v>0</v>
      </c>
      <c r="CN464" s="18" t="str">
        <f t="shared" si="599"/>
        <v>胡昌燕</v>
      </c>
      <c r="CO464" s="26">
        <f t="shared" si="617"/>
        <v>0</v>
      </c>
      <c r="CP464" s="18" t="str">
        <f t="shared" si="600"/>
        <v>卢银楷</v>
      </c>
      <c r="CQ464" s="26">
        <f t="shared" si="618"/>
        <v>4.5</v>
      </c>
      <c r="CR464" s="18" t="str">
        <f t="shared" si="601"/>
        <v>胡慧芳</v>
      </c>
      <c r="CS464" s="26">
        <f t="shared" si="619"/>
        <v>4.5</v>
      </c>
      <c r="CT464" s="18" t="str">
        <f t="shared" si="602"/>
        <v>金贵</v>
      </c>
      <c r="CU464" s="26">
        <f t="shared" si="620"/>
        <v>0</v>
      </c>
    </row>
    <row r="465" spans="1:99" s="2" customFormat="1" ht="15.75">
      <c r="A465" s="42" t="s">
        <v>1164</v>
      </c>
      <c r="B465" s="40" t="s">
        <v>638</v>
      </c>
      <c r="C465" s="59" t="s">
        <v>44</v>
      </c>
      <c r="D465" s="9" t="s">
        <v>9</v>
      </c>
      <c r="E465" s="8" t="str">
        <f t="shared" si="550"/>
        <v/>
      </c>
      <c r="F465" s="9" t="str">
        <f t="shared" si="551"/>
        <v/>
      </c>
      <c r="G465" s="10" t="str">
        <f t="shared" si="552"/>
        <v/>
      </c>
      <c r="H465" s="10">
        <f t="shared" si="553"/>
        <v>96</v>
      </c>
      <c r="I465" s="10">
        <f t="shared" si="554"/>
        <v>66</v>
      </c>
      <c r="J465" s="10">
        <f t="shared" si="555"/>
        <v>82</v>
      </c>
      <c r="K465" s="16">
        <f t="shared" si="556"/>
        <v>49</v>
      </c>
      <c r="L465" s="10">
        <f t="shared" si="557"/>
        <v>73.5</v>
      </c>
      <c r="M465" s="10">
        <f t="shared" si="558"/>
        <v>58</v>
      </c>
      <c r="N465" s="10">
        <f t="shared" si="559"/>
        <v>425</v>
      </c>
      <c r="O465" s="17" t="str">
        <f t="shared" si="560"/>
        <v/>
      </c>
      <c r="P465" s="18">
        <f>IF($D465="理科",IF(AND($N465&gt;=分数线!$C$2,$H465&gt;=分数线!$D$2),36,IF($H465&gt;=分数线!$D$2,18,0)),IF($D465="文科",IF(AND($N465&gt;=分数线!$C$3,$H465&gt;=分数线!$D$3),36,IF($H465&gt;=分数线!$D$3,18,0))))</f>
        <v>0</v>
      </c>
      <c r="Q465" s="18">
        <f>IF($D465="理科",IF(AND($N465&gt;=分数线!$C$2,I465&gt;=分数线!$E$2),36,IF(I465&gt;=分数线!$E$2,18,0)),IF($D465="文科",IF(AND($N465&gt;=分数线!$C$3,I465&gt;=分数线!$E$3),36,IF(I465&gt;=分数线!$E$3,18,0))))</f>
        <v>0</v>
      </c>
      <c r="R465" s="18">
        <f>IF($D465="理科",IF(AND($N465&gt;=分数线!$C$2,J465&gt;=分数线!$F$2),36,IF(J465&gt;=分数线!$F$2,18,0)),IF($D465="文科",IF(AND($N465&gt;=分数线!$C$3,J465&gt;=分数线!$F$3),36,IF(J465&gt;=分数线!$F$3,18,0))))</f>
        <v>0</v>
      </c>
      <c r="S465" s="18">
        <f>IF($D465="理科",IF(AND($N465&gt;=分数线!$C$2,K465&gt;=分数线!$G$2),36,IF(K465&gt;=分数线!$G$2,18,0)),IF($D465="文科",IF(AND($N465&gt;=分数线!$C$3,K465&gt;=分数线!$G$3),36,IF(K465&gt;=分数线!$G$3,18,0))))</f>
        <v>0</v>
      </c>
      <c r="T465" s="18">
        <f>IF($D465="理科",IF(AND($N465&gt;=分数线!$C$2,L465&gt;=分数线!$H$2),36,IF(L465&gt;=分数线!$H$2,18,0)),IF($D465="文科",IF(AND($N465&gt;=分数线!$C$3,L465&gt;=分数线!$H$3),36,IF(L465&gt;=分数线!$H$3,18,0))))</f>
        <v>18</v>
      </c>
      <c r="U465" s="18">
        <f>IF($D465="理科",IF(AND($N465&gt;=分数线!$C$2,M465&gt;=分数线!$I$2),36,IF(M465&gt;=分数线!$I$2,18,0)),IF($D465="文科",IF(AND($N465&gt;=分数线!$C$3,M465&gt;=分数线!$I$3),36,IF(M465&gt;=分数线!$I$3,18,0))))</f>
        <v>18</v>
      </c>
      <c r="V465" s="18">
        <f t="shared" si="561"/>
        <v>3</v>
      </c>
      <c r="W465" s="18" t="str">
        <f t="shared" si="562"/>
        <v>朱霞</v>
      </c>
      <c r="X465" s="26">
        <f t="shared" si="603"/>
        <v>0</v>
      </c>
      <c r="Y465" s="18" t="str">
        <f t="shared" si="563"/>
        <v>余玉红</v>
      </c>
      <c r="Z465" s="26">
        <f t="shared" si="604"/>
        <v>0</v>
      </c>
      <c r="AA465" s="18" t="str">
        <f t="shared" si="564"/>
        <v>邵晖</v>
      </c>
      <c r="AB465" s="26">
        <f t="shared" si="621"/>
        <v>0</v>
      </c>
      <c r="AC465" s="18" t="str">
        <f t="shared" si="565"/>
        <v>杨吉华</v>
      </c>
      <c r="AD465" s="26">
        <f t="shared" si="622"/>
        <v>0</v>
      </c>
      <c r="AE465" s="18" t="str">
        <f t="shared" si="566"/>
        <v>勾中文</v>
      </c>
      <c r="AF465" s="26">
        <f t="shared" si="623"/>
        <v>1.8</v>
      </c>
      <c r="AG465" s="18" t="str">
        <f t="shared" si="567"/>
        <v>杜基次尔</v>
      </c>
      <c r="AH465" s="26">
        <f t="shared" si="624"/>
        <v>1.8</v>
      </c>
      <c r="AI465" s="18" t="str">
        <f t="shared" si="568"/>
        <v>3</v>
      </c>
      <c r="AJ465" s="18" t="str">
        <f t="shared" si="569"/>
        <v>朱霞</v>
      </c>
      <c r="AK465" s="26">
        <f t="shared" si="605"/>
        <v>0</v>
      </c>
      <c r="AL465" s="18" t="str">
        <f t="shared" si="570"/>
        <v>余玉红</v>
      </c>
      <c r="AM465" s="26">
        <f t="shared" si="606"/>
        <v>0</v>
      </c>
      <c r="AN465" s="18" t="str">
        <f t="shared" si="571"/>
        <v>赵顺诚</v>
      </c>
      <c r="AO465" s="26">
        <f t="shared" si="625"/>
        <v>0</v>
      </c>
      <c r="AP465" s="18" t="str">
        <f t="shared" si="572"/>
        <v>杨吉华</v>
      </c>
      <c r="AQ465" s="26">
        <f t="shared" si="626"/>
        <v>0</v>
      </c>
      <c r="AR465" s="18" t="str">
        <f t="shared" si="573"/>
        <v>赵香才</v>
      </c>
      <c r="AS465" s="26">
        <f t="shared" si="627"/>
        <v>1.8</v>
      </c>
      <c r="AT465" s="18" t="str">
        <f t="shared" si="574"/>
        <v>杜基次尔</v>
      </c>
      <c r="AU465" s="26">
        <f t="shared" si="628"/>
        <v>1.8</v>
      </c>
      <c r="AV465" s="18" t="str">
        <f t="shared" si="575"/>
        <v>3</v>
      </c>
      <c r="AW465" s="18" t="str">
        <f t="shared" si="576"/>
        <v>何光红</v>
      </c>
      <c r="AX465" s="26">
        <f t="shared" si="607"/>
        <v>0</v>
      </c>
      <c r="AY465" s="18" t="str">
        <f t="shared" si="577"/>
        <v>余玉红</v>
      </c>
      <c r="AZ465" s="26">
        <f t="shared" si="637"/>
        <v>0</v>
      </c>
      <c r="BA465" s="18" t="str">
        <f t="shared" si="578"/>
        <v>向翠琳</v>
      </c>
      <c r="BB465" s="26">
        <f t="shared" si="629"/>
        <v>0</v>
      </c>
      <c r="BC465" s="18" t="str">
        <f t="shared" si="579"/>
        <v>卢银楷</v>
      </c>
      <c r="BD465" s="26">
        <f t="shared" si="630"/>
        <v>0</v>
      </c>
      <c r="BE465" s="18" t="str">
        <f t="shared" si="580"/>
        <v>勾中文</v>
      </c>
      <c r="BF465" s="26">
        <f t="shared" si="631"/>
        <v>2.7</v>
      </c>
      <c r="BG465" s="18" t="str">
        <f t="shared" si="581"/>
        <v>杜基次尔</v>
      </c>
      <c r="BH465" s="26">
        <f t="shared" si="632"/>
        <v>2.7</v>
      </c>
      <c r="BI465" s="18">
        <f t="shared" si="582"/>
        <v>3</v>
      </c>
      <c r="BJ465" s="18" t="str">
        <f t="shared" si="583"/>
        <v>何光红</v>
      </c>
      <c r="BK465" s="26">
        <f t="shared" si="608"/>
        <v>0</v>
      </c>
      <c r="BL465" s="18" t="str">
        <f t="shared" si="584"/>
        <v>余玉红</v>
      </c>
      <c r="BM465" s="26">
        <f t="shared" si="638"/>
        <v>0</v>
      </c>
      <c r="BN465" s="18" t="str">
        <f t="shared" si="585"/>
        <v>向翠琳</v>
      </c>
      <c r="BO465" s="26">
        <f t="shared" si="633"/>
        <v>0</v>
      </c>
      <c r="BP465" s="18" t="str">
        <f t="shared" si="586"/>
        <v>卢银楷</v>
      </c>
      <c r="BQ465" s="26">
        <f t="shared" si="634"/>
        <v>0</v>
      </c>
      <c r="BR465" s="18" t="str">
        <f t="shared" si="587"/>
        <v>赵香才</v>
      </c>
      <c r="BS465" s="26">
        <f t="shared" si="635"/>
        <v>2.7</v>
      </c>
      <c r="BT465" s="18" t="str">
        <f t="shared" si="588"/>
        <v>杜基次尔</v>
      </c>
      <c r="BU465" s="26">
        <f t="shared" si="636"/>
        <v>2.7</v>
      </c>
      <c r="BV465" s="18">
        <f t="shared" si="589"/>
        <v>3</v>
      </c>
      <c r="BW465" s="18" t="str">
        <f t="shared" si="590"/>
        <v>曹霞</v>
      </c>
      <c r="BX465" s="26">
        <f t="shared" si="609"/>
        <v>0</v>
      </c>
      <c r="BY465" s="18" t="str">
        <f t="shared" si="591"/>
        <v>余玉红</v>
      </c>
      <c r="BZ465" s="26">
        <f t="shared" si="610"/>
        <v>0</v>
      </c>
      <c r="CA465" s="18" t="str">
        <f t="shared" si="592"/>
        <v>汪睿</v>
      </c>
      <c r="CB465" s="26">
        <f t="shared" si="611"/>
        <v>0</v>
      </c>
      <c r="CC465" s="18" t="str">
        <f t="shared" si="593"/>
        <v>卢银楷</v>
      </c>
      <c r="CD465" s="26">
        <f t="shared" si="612"/>
        <v>0</v>
      </c>
      <c r="CE465" s="18" t="str">
        <f t="shared" si="594"/>
        <v>赵香才</v>
      </c>
      <c r="CF465" s="26">
        <f t="shared" si="613"/>
        <v>4.5</v>
      </c>
      <c r="CG465" s="18" t="str">
        <f t="shared" si="595"/>
        <v>杜基次尔</v>
      </c>
      <c r="CH465" s="26">
        <f t="shared" si="614"/>
        <v>4.5</v>
      </c>
      <c r="CI465" s="18">
        <f t="shared" si="596"/>
        <v>3</v>
      </c>
      <c r="CJ465" s="18" t="str">
        <f t="shared" si="597"/>
        <v>曹霞</v>
      </c>
      <c r="CK465" s="26">
        <f t="shared" si="615"/>
        <v>0</v>
      </c>
      <c r="CL465" s="18" t="str">
        <f t="shared" si="598"/>
        <v>余玉红</v>
      </c>
      <c r="CM465" s="26">
        <f t="shared" si="616"/>
        <v>0</v>
      </c>
      <c r="CN465" s="18" t="str">
        <f t="shared" si="599"/>
        <v>汪睿</v>
      </c>
      <c r="CO465" s="26">
        <f t="shared" si="617"/>
        <v>0</v>
      </c>
      <c r="CP465" s="18" t="str">
        <f t="shared" si="600"/>
        <v>赵香才</v>
      </c>
      <c r="CQ465" s="26">
        <f t="shared" si="618"/>
        <v>0</v>
      </c>
      <c r="CR465" s="18" t="str">
        <f t="shared" si="601"/>
        <v>卢银楷</v>
      </c>
      <c r="CS465" s="26">
        <f t="shared" si="619"/>
        <v>4.5</v>
      </c>
      <c r="CT465" s="18" t="str">
        <f t="shared" si="602"/>
        <v>杜基次尔</v>
      </c>
      <c r="CU465" s="26">
        <f t="shared" si="620"/>
        <v>4.5</v>
      </c>
    </row>
    <row r="466" spans="1:99" s="2" customFormat="1" ht="15.75">
      <c r="A466" s="42" t="s">
        <v>195</v>
      </c>
      <c r="B466" s="40" t="s">
        <v>639</v>
      </c>
      <c r="C466" s="59" t="s">
        <v>44</v>
      </c>
      <c r="D466" s="9" t="s">
        <v>9</v>
      </c>
      <c r="E466" s="8" t="str">
        <f t="shared" si="550"/>
        <v/>
      </c>
      <c r="F466" s="9" t="str">
        <f t="shared" si="551"/>
        <v/>
      </c>
      <c r="G466" s="10" t="str">
        <f t="shared" si="552"/>
        <v/>
      </c>
      <c r="H466" s="10">
        <f t="shared" si="553"/>
        <v>102</v>
      </c>
      <c r="I466" s="10">
        <f t="shared" si="554"/>
        <v>87</v>
      </c>
      <c r="J466" s="10">
        <f t="shared" si="555"/>
        <v>60</v>
      </c>
      <c r="K466" s="16">
        <f t="shared" si="556"/>
        <v>60</v>
      </c>
      <c r="L466" s="10">
        <f t="shared" si="557"/>
        <v>64</v>
      </c>
      <c r="M466" s="10">
        <f t="shared" si="558"/>
        <v>51</v>
      </c>
      <c r="N466" s="10">
        <f t="shared" si="559"/>
        <v>424</v>
      </c>
      <c r="O466" s="17" t="str">
        <f t="shared" si="560"/>
        <v/>
      </c>
      <c r="P466" s="18">
        <f>IF($D466="理科",IF(AND($N466&gt;=分数线!$C$2,$H466&gt;=分数线!$D$2),36,IF($H466&gt;=分数线!$D$2,18,0)),IF($D466="文科",IF(AND($N466&gt;=分数线!$C$3,$H466&gt;=分数线!$D$3),36,IF($H466&gt;=分数线!$D$3,18,0))))</f>
        <v>0</v>
      </c>
      <c r="Q466" s="18">
        <f>IF($D466="理科",IF(AND($N466&gt;=分数线!$C$2,I466&gt;=分数线!$E$2),36,IF(I466&gt;=分数线!$E$2,18,0)),IF($D466="文科",IF(AND($N466&gt;=分数线!$C$3,I466&gt;=分数线!$E$3),36,IF(I466&gt;=分数线!$E$3,18,0))))</f>
        <v>18</v>
      </c>
      <c r="R466" s="18">
        <f>IF($D466="理科",IF(AND($N466&gt;=分数线!$C$2,J466&gt;=分数线!$F$2),36,IF(J466&gt;=分数线!$F$2,18,0)),IF($D466="文科",IF(AND($N466&gt;=分数线!$C$3,J466&gt;=分数线!$F$3),36,IF(J466&gt;=分数线!$F$3,18,0))))</f>
        <v>0</v>
      </c>
      <c r="S466" s="18">
        <f>IF($D466="理科",IF(AND($N466&gt;=分数线!$C$2,K466&gt;=分数线!$G$2),36,IF(K466&gt;=分数线!$G$2,18,0)),IF($D466="文科",IF(AND($N466&gt;=分数线!$C$3,K466&gt;=分数线!$G$3),36,IF(K466&gt;=分数线!$G$3,18,0))))</f>
        <v>0</v>
      </c>
      <c r="T466" s="18">
        <f>IF($D466="理科",IF(AND($N466&gt;=分数线!$C$2,L466&gt;=分数线!$H$2),36,IF(L466&gt;=分数线!$H$2,18,0)),IF($D466="文科",IF(AND($N466&gt;=分数线!$C$3,L466&gt;=分数线!$H$3),36,IF(L466&gt;=分数线!$H$3,18,0))))</f>
        <v>0</v>
      </c>
      <c r="U466" s="18">
        <f>IF($D466="理科",IF(AND($N466&gt;=分数线!$C$2,M466&gt;=分数线!$I$2),36,IF(M466&gt;=分数线!$I$2,18,0)),IF($D466="文科",IF(AND($N466&gt;=分数线!$C$3,M466&gt;=分数线!$I$3),36,IF(M466&gt;=分数线!$I$3,18,0))))</f>
        <v>0</v>
      </c>
      <c r="V466" s="18">
        <f t="shared" si="561"/>
        <v>3</v>
      </c>
      <c r="W466" s="18" t="str">
        <f t="shared" si="562"/>
        <v>朱霞</v>
      </c>
      <c r="X466" s="26">
        <f t="shared" si="603"/>
        <v>0</v>
      </c>
      <c r="Y466" s="18" t="str">
        <f t="shared" si="563"/>
        <v>余玉红</v>
      </c>
      <c r="Z466" s="26">
        <f t="shared" si="604"/>
        <v>1.8</v>
      </c>
      <c r="AA466" s="18" t="str">
        <f t="shared" si="564"/>
        <v>邵晖</v>
      </c>
      <c r="AB466" s="26">
        <f t="shared" si="621"/>
        <v>0</v>
      </c>
      <c r="AC466" s="18" t="str">
        <f t="shared" si="565"/>
        <v>杨吉华</v>
      </c>
      <c r="AD466" s="26">
        <f t="shared" si="622"/>
        <v>0</v>
      </c>
      <c r="AE466" s="18" t="str">
        <f t="shared" si="566"/>
        <v>勾中文</v>
      </c>
      <c r="AF466" s="26">
        <f t="shared" si="623"/>
        <v>0</v>
      </c>
      <c r="AG466" s="18" t="str">
        <f t="shared" si="567"/>
        <v>杜基次尔</v>
      </c>
      <c r="AH466" s="26">
        <f t="shared" si="624"/>
        <v>0</v>
      </c>
      <c r="AI466" s="18" t="str">
        <f t="shared" si="568"/>
        <v>3</v>
      </c>
      <c r="AJ466" s="18" t="str">
        <f t="shared" si="569"/>
        <v>朱霞</v>
      </c>
      <c r="AK466" s="26">
        <f t="shared" si="605"/>
        <v>0</v>
      </c>
      <c r="AL466" s="18" t="str">
        <f t="shared" si="570"/>
        <v>余玉红</v>
      </c>
      <c r="AM466" s="26">
        <f t="shared" si="606"/>
        <v>1.8</v>
      </c>
      <c r="AN466" s="18" t="str">
        <f t="shared" si="571"/>
        <v>赵顺诚</v>
      </c>
      <c r="AO466" s="26">
        <f t="shared" si="625"/>
        <v>0</v>
      </c>
      <c r="AP466" s="18" t="str">
        <f t="shared" si="572"/>
        <v>杨吉华</v>
      </c>
      <c r="AQ466" s="26">
        <f t="shared" si="626"/>
        <v>0</v>
      </c>
      <c r="AR466" s="18" t="str">
        <f t="shared" si="573"/>
        <v>赵香才</v>
      </c>
      <c r="AS466" s="26">
        <f t="shared" si="627"/>
        <v>0</v>
      </c>
      <c r="AT466" s="18" t="str">
        <f t="shared" si="574"/>
        <v>杜基次尔</v>
      </c>
      <c r="AU466" s="26">
        <f t="shared" si="628"/>
        <v>0</v>
      </c>
      <c r="AV466" s="18" t="str">
        <f t="shared" si="575"/>
        <v>3</v>
      </c>
      <c r="AW466" s="18" t="str">
        <f t="shared" si="576"/>
        <v>何光红</v>
      </c>
      <c r="AX466" s="26">
        <f t="shared" si="607"/>
        <v>0</v>
      </c>
      <c r="AY466" s="18" t="str">
        <f t="shared" si="577"/>
        <v>余玉红</v>
      </c>
      <c r="AZ466" s="26">
        <f t="shared" si="637"/>
        <v>2.6999999999999997</v>
      </c>
      <c r="BA466" s="18" t="str">
        <f t="shared" si="578"/>
        <v>向翠琳</v>
      </c>
      <c r="BB466" s="26">
        <f t="shared" si="629"/>
        <v>0</v>
      </c>
      <c r="BC466" s="18" t="str">
        <f t="shared" si="579"/>
        <v>卢银楷</v>
      </c>
      <c r="BD466" s="26">
        <f t="shared" si="630"/>
        <v>0</v>
      </c>
      <c r="BE466" s="18" t="str">
        <f t="shared" si="580"/>
        <v>勾中文</v>
      </c>
      <c r="BF466" s="26">
        <f t="shared" si="631"/>
        <v>0</v>
      </c>
      <c r="BG466" s="18" t="str">
        <f t="shared" si="581"/>
        <v>杜基次尔</v>
      </c>
      <c r="BH466" s="26">
        <f t="shared" si="632"/>
        <v>0</v>
      </c>
      <c r="BI466" s="18">
        <f t="shared" si="582"/>
        <v>3</v>
      </c>
      <c r="BJ466" s="18" t="str">
        <f t="shared" si="583"/>
        <v>何光红</v>
      </c>
      <c r="BK466" s="26">
        <f t="shared" si="608"/>
        <v>0</v>
      </c>
      <c r="BL466" s="18" t="str">
        <f t="shared" si="584"/>
        <v>余玉红</v>
      </c>
      <c r="BM466" s="26">
        <f t="shared" si="638"/>
        <v>2.6999999999999997</v>
      </c>
      <c r="BN466" s="18" t="str">
        <f t="shared" si="585"/>
        <v>向翠琳</v>
      </c>
      <c r="BO466" s="26">
        <f t="shared" si="633"/>
        <v>0</v>
      </c>
      <c r="BP466" s="18" t="str">
        <f t="shared" si="586"/>
        <v>卢银楷</v>
      </c>
      <c r="BQ466" s="26">
        <f t="shared" si="634"/>
        <v>0</v>
      </c>
      <c r="BR466" s="18" t="str">
        <f t="shared" si="587"/>
        <v>赵香才</v>
      </c>
      <c r="BS466" s="26">
        <f t="shared" si="635"/>
        <v>0</v>
      </c>
      <c r="BT466" s="18" t="str">
        <f t="shared" si="588"/>
        <v>杜基次尔</v>
      </c>
      <c r="BU466" s="26">
        <f t="shared" si="636"/>
        <v>0</v>
      </c>
      <c r="BV466" s="18">
        <f t="shared" si="589"/>
        <v>3</v>
      </c>
      <c r="BW466" s="18" t="str">
        <f t="shared" si="590"/>
        <v>曹霞</v>
      </c>
      <c r="BX466" s="26">
        <f t="shared" si="609"/>
        <v>0</v>
      </c>
      <c r="BY466" s="18" t="str">
        <f t="shared" si="591"/>
        <v>余玉红</v>
      </c>
      <c r="BZ466" s="26">
        <f t="shared" si="610"/>
        <v>4.5</v>
      </c>
      <c r="CA466" s="18" t="str">
        <f t="shared" si="592"/>
        <v>汪睿</v>
      </c>
      <c r="CB466" s="26">
        <f t="shared" si="611"/>
        <v>0</v>
      </c>
      <c r="CC466" s="18" t="str">
        <f t="shared" si="593"/>
        <v>卢银楷</v>
      </c>
      <c r="CD466" s="26">
        <f t="shared" si="612"/>
        <v>0</v>
      </c>
      <c r="CE466" s="18" t="str">
        <f t="shared" si="594"/>
        <v>赵香才</v>
      </c>
      <c r="CF466" s="26">
        <f t="shared" si="613"/>
        <v>0</v>
      </c>
      <c r="CG466" s="18" t="str">
        <f t="shared" si="595"/>
        <v>杜基次尔</v>
      </c>
      <c r="CH466" s="26">
        <f t="shared" si="614"/>
        <v>0</v>
      </c>
      <c r="CI466" s="18">
        <f t="shared" si="596"/>
        <v>3</v>
      </c>
      <c r="CJ466" s="18" t="str">
        <f t="shared" si="597"/>
        <v>曹霞</v>
      </c>
      <c r="CK466" s="26">
        <f t="shared" si="615"/>
        <v>0</v>
      </c>
      <c r="CL466" s="18" t="str">
        <f t="shared" si="598"/>
        <v>余玉红</v>
      </c>
      <c r="CM466" s="26">
        <f t="shared" si="616"/>
        <v>4.5</v>
      </c>
      <c r="CN466" s="18" t="str">
        <f t="shared" si="599"/>
        <v>汪睿</v>
      </c>
      <c r="CO466" s="26">
        <f t="shared" si="617"/>
        <v>0</v>
      </c>
      <c r="CP466" s="18" t="str">
        <f t="shared" si="600"/>
        <v>赵香才</v>
      </c>
      <c r="CQ466" s="26">
        <f t="shared" si="618"/>
        <v>0</v>
      </c>
      <c r="CR466" s="18" t="str">
        <f t="shared" si="601"/>
        <v>卢银楷</v>
      </c>
      <c r="CS466" s="26">
        <f t="shared" si="619"/>
        <v>0</v>
      </c>
      <c r="CT466" s="18" t="str">
        <f t="shared" si="602"/>
        <v>杜基次尔</v>
      </c>
      <c r="CU466" s="26">
        <f t="shared" si="620"/>
        <v>0</v>
      </c>
    </row>
    <row r="467" spans="1:99" s="2" customFormat="1" ht="15.75">
      <c r="A467" s="42" t="s">
        <v>1165</v>
      </c>
      <c r="B467" s="40" t="s">
        <v>640</v>
      </c>
      <c r="C467" s="59" t="s">
        <v>44</v>
      </c>
      <c r="D467" s="9" t="s">
        <v>9</v>
      </c>
      <c r="E467" s="8" t="str">
        <f t="shared" si="550"/>
        <v/>
      </c>
      <c r="F467" s="9">
        <f t="shared" si="551"/>
        <v>0.2</v>
      </c>
      <c r="G467" s="10" t="str">
        <f t="shared" si="552"/>
        <v/>
      </c>
      <c r="H467" s="10">
        <f t="shared" si="553"/>
        <v>94</v>
      </c>
      <c r="I467" s="10">
        <f t="shared" si="554"/>
        <v>82</v>
      </c>
      <c r="J467" s="10">
        <f t="shared" si="555"/>
        <v>97</v>
      </c>
      <c r="K467" s="16">
        <f t="shared" si="556"/>
        <v>55</v>
      </c>
      <c r="L467" s="10">
        <f t="shared" si="557"/>
        <v>56.5</v>
      </c>
      <c r="M467" s="10">
        <f t="shared" si="558"/>
        <v>37</v>
      </c>
      <c r="N467" s="10">
        <f t="shared" si="559"/>
        <v>422</v>
      </c>
      <c r="O467" s="17" t="str">
        <f t="shared" si="560"/>
        <v/>
      </c>
      <c r="P467" s="18">
        <f>IF($D467="理科",IF(AND($N467&gt;=分数线!$C$2,$H467&gt;=分数线!$D$2),36,IF($H467&gt;=分数线!$D$2,18,0)),IF($D467="文科",IF(AND($N467&gt;=分数线!$C$3,$H467&gt;=分数线!$D$3),36,IF($H467&gt;=分数线!$D$3,18,0))))</f>
        <v>0</v>
      </c>
      <c r="Q467" s="18">
        <f>IF($D467="理科",IF(AND($N467&gt;=分数线!$C$2,I467&gt;=分数线!$E$2),36,IF(I467&gt;=分数线!$E$2,18,0)),IF($D467="文科",IF(AND($N467&gt;=分数线!$C$3,I467&gt;=分数线!$E$3),36,IF(I467&gt;=分数线!$E$3,18,0))))</f>
        <v>0</v>
      </c>
      <c r="R467" s="18">
        <f>IF($D467="理科",IF(AND($N467&gt;=分数线!$C$2,J467&gt;=分数线!$F$2),36,IF(J467&gt;=分数线!$F$2,18,0)),IF($D467="文科",IF(AND($N467&gt;=分数线!$C$3,J467&gt;=分数线!$F$3),36,IF(J467&gt;=分数线!$F$3,18,0))))</f>
        <v>18</v>
      </c>
      <c r="S467" s="18">
        <f>IF($D467="理科",IF(AND($N467&gt;=分数线!$C$2,K467&gt;=分数线!$G$2),36,IF(K467&gt;=分数线!$G$2,18,0)),IF($D467="文科",IF(AND($N467&gt;=分数线!$C$3,K467&gt;=分数线!$G$3),36,IF(K467&gt;=分数线!$G$3,18,0))))</f>
        <v>0</v>
      </c>
      <c r="T467" s="18">
        <f>IF($D467="理科",IF(AND($N467&gt;=分数线!$C$2,L467&gt;=分数线!$H$2),36,IF(L467&gt;=分数线!$H$2,18,0)),IF($D467="文科",IF(AND($N467&gt;=分数线!$C$3,L467&gt;=分数线!$H$3),36,IF(L467&gt;=分数线!$H$3,18,0))))</f>
        <v>0</v>
      </c>
      <c r="U467" s="18">
        <f>IF($D467="理科",IF(AND($N467&gt;=分数线!$C$2,M467&gt;=分数线!$I$2),36,IF(M467&gt;=分数线!$I$2,18,0)),IF($D467="文科",IF(AND($N467&gt;=分数线!$C$3,M467&gt;=分数线!$I$3),36,IF(M467&gt;=分数线!$I$3,18,0))))</f>
        <v>0</v>
      </c>
      <c r="V467" s="18">
        <f t="shared" si="561"/>
        <v>1</v>
      </c>
      <c r="W467" s="18" t="str">
        <f t="shared" si="562"/>
        <v>叶屏</v>
      </c>
      <c r="X467" s="26">
        <f t="shared" si="603"/>
        <v>0</v>
      </c>
      <c r="Y467" s="18" t="str">
        <f t="shared" si="563"/>
        <v>余玉红</v>
      </c>
      <c r="Z467" s="26">
        <f t="shared" si="604"/>
        <v>0</v>
      </c>
      <c r="AA467" s="18" t="str">
        <f t="shared" si="564"/>
        <v>胡昌燕</v>
      </c>
      <c r="AB467" s="26">
        <f t="shared" si="621"/>
        <v>1.8</v>
      </c>
      <c r="AC467" s="18" t="str">
        <f t="shared" si="565"/>
        <v>杨吉华</v>
      </c>
      <c r="AD467" s="26">
        <f t="shared" si="622"/>
        <v>0</v>
      </c>
      <c r="AE467" s="18" t="str">
        <f t="shared" si="566"/>
        <v>胡慧芳</v>
      </c>
      <c r="AF467" s="26">
        <f t="shared" si="623"/>
        <v>0</v>
      </c>
      <c r="AG467" s="18" t="str">
        <f t="shared" si="567"/>
        <v>金贵</v>
      </c>
      <c r="AH467" s="26">
        <f t="shared" si="624"/>
        <v>0</v>
      </c>
      <c r="AI467" s="18" t="str">
        <f t="shared" si="568"/>
        <v>1</v>
      </c>
      <c r="AJ467" s="18" t="str">
        <f t="shared" si="569"/>
        <v>叶屏</v>
      </c>
      <c r="AK467" s="26">
        <f t="shared" si="605"/>
        <v>0</v>
      </c>
      <c r="AL467" s="18" t="str">
        <f t="shared" si="570"/>
        <v>余玉红</v>
      </c>
      <c r="AM467" s="26">
        <f t="shared" si="606"/>
        <v>0</v>
      </c>
      <c r="AN467" s="18" t="str">
        <f t="shared" si="571"/>
        <v>胡昌燕</v>
      </c>
      <c r="AO467" s="26">
        <f t="shared" si="625"/>
        <v>1.8</v>
      </c>
      <c r="AP467" s="18" t="str">
        <f t="shared" si="572"/>
        <v>杨吉华</v>
      </c>
      <c r="AQ467" s="26">
        <f t="shared" si="626"/>
        <v>0</v>
      </c>
      <c r="AR467" s="18" t="str">
        <f t="shared" si="573"/>
        <v>胡慧芳</v>
      </c>
      <c r="AS467" s="26">
        <f t="shared" si="627"/>
        <v>0</v>
      </c>
      <c r="AT467" s="18" t="str">
        <f t="shared" si="574"/>
        <v>金贵</v>
      </c>
      <c r="AU467" s="26">
        <f t="shared" si="628"/>
        <v>0</v>
      </c>
      <c r="AV467" s="18" t="str">
        <f t="shared" si="575"/>
        <v>1</v>
      </c>
      <c r="AW467" s="18" t="str">
        <f t="shared" si="576"/>
        <v>叶屏</v>
      </c>
      <c r="AX467" s="26">
        <f t="shared" si="607"/>
        <v>0</v>
      </c>
      <c r="AY467" s="18" t="str">
        <f t="shared" si="577"/>
        <v>余玉红</v>
      </c>
      <c r="AZ467" s="26">
        <f t="shared" si="637"/>
        <v>0</v>
      </c>
      <c r="BA467" s="18" t="str">
        <f t="shared" si="578"/>
        <v>胡昌燕</v>
      </c>
      <c r="BB467" s="26">
        <f t="shared" si="629"/>
        <v>2.7</v>
      </c>
      <c r="BC467" s="18" t="str">
        <f t="shared" si="579"/>
        <v>卢银楷</v>
      </c>
      <c r="BD467" s="26">
        <f t="shared" si="630"/>
        <v>0</v>
      </c>
      <c r="BE467" s="18" t="str">
        <f t="shared" si="580"/>
        <v>胡慧芳</v>
      </c>
      <c r="BF467" s="26">
        <f t="shared" si="631"/>
        <v>0</v>
      </c>
      <c r="BG467" s="18" t="str">
        <f t="shared" si="581"/>
        <v>金贵</v>
      </c>
      <c r="BH467" s="26">
        <f t="shared" si="632"/>
        <v>0</v>
      </c>
      <c r="BI467" s="18">
        <f t="shared" si="582"/>
        <v>1</v>
      </c>
      <c r="BJ467" s="18" t="str">
        <f t="shared" si="583"/>
        <v>叶屏</v>
      </c>
      <c r="BK467" s="26">
        <f t="shared" si="608"/>
        <v>0</v>
      </c>
      <c r="BL467" s="18" t="str">
        <f t="shared" si="584"/>
        <v>余玉红</v>
      </c>
      <c r="BM467" s="26">
        <f t="shared" si="638"/>
        <v>0</v>
      </c>
      <c r="BN467" s="18" t="str">
        <f t="shared" si="585"/>
        <v>胡昌燕</v>
      </c>
      <c r="BO467" s="26">
        <f t="shared" si="633"/>
        <v>2.7</v>
      </c>
      <c r="BP467" s="18" t="str">
        <f t="shared" si="586"/>
        <v>卢银楷</v>
      </c>
      <c r="BQ467" s="26">
        <f t="shared" si="634"/>
        <v>0</v>
      </c>
      <c r="BR467" s="18" t="str">
        <f t="shared" si="587"/>
        <v>胡慧芳</v>
      </c>
      <c r="BS467" s="26">
        <f t="shared" si="635"/>
        <v>0</v>
      </c>
      <c r="BT467" s="18" t="str">
        <f t="shared" si="588"/>
        <v>金贵</v>
      </c>
      <c r="BU467" s="26">
        <f t="shared" si="636"/>
        <v>0</v>
      </c>
      <c r="BV467" s="18">
        <f t="shared" si="589"/>
        <v>1</v>
      </c>
      <c r="BW467" s="18" t="str">
        <f t="shared" si="590"/>
        <v>叶屏</v>
      </c>
      <c r="BX467" s="26">
        <f t="shared" si="609"/>
        <v>0</v>
      </c>
      <c r="BY467" s="18" t="str">
        <f t="shared" si="591"/>
        <v>余玉红</v>
      </c>
      <c r="BZ467" s="26">
        <f t="shared" si="610"/>
        <v>0</v>
      </c>
      <c r="CA467" s="18" t="str">
        <f t="shared" si="592"/>
        <v>胡昌燕</v>
      </c>
      <c r="CB467" s="26">
        <f t="shared" si="611"/>
        <v>4.5</v>
      </c>
      <c r="CC467" s="18" t="str">
        <f t="shared" si="593"/>
        <v>卢银楷</v>
      </c>
      <c r="CD467" s="26">
        <f t="shared" si="612"/>
        <v>0</v>
      </c>
      <c r="CE467" s="18" t="str">
        <f t="shared" si="594"/>
        <v>胡慧芳</v>
      </c>
      <c r="CF467" s="26">
        <f t="shared" si="613"/>
        <v>0</v>
      </c>
      <c r="CG467" s="18" t="str">
        <f t="shared" si="595"/>
        <v>金贵</v>
      </c>
      <c r="CH467" s="26">
        <f t="shared" si="614"/>
        <v>0</v>
      </c>
      <c r="CI467" s="18">
        <f t="shared" si="596"/>
        <v>1</v>
      </c>
      <c r="CJ467" s="18" t="str">
        <f t="shared" si="597"/>
        <v>叶屏</v>
      </c>
      <c r="CK467" s="26">
        <f t="shared" si="615"/>
        <v>0</v>
      </c>
      <c r="CL467" s="18" t="str">
        <f t="shared" si="598"/>
        <v>余玉红</v>
      </c>
      <c r="CM467" s="26">
        <f t="shared" si="616"/>
        <v>0</v>
      </c>
      <c r="CN467" s="18" t="str">
        <f t="shared" si="599"/>
        <v>胡昌燕</v>
      </c>
      <c r="CO467" s="26">
        <f t="shared" si="617"/>
        <v>4.5</v>
      </c>
      <c r="CP467" s="18" t="str">
        <f t="shared" si="600"/>
        <v>卢银楷</v>
      </c>
      <c r="CQ467" s="26">
        <f t="shared" si="618"/>
        <v>0</v>
      </c>
      <c r="CR467" s="18" t="str">
        <f t="shared" si="601"/>
        <v>胡慧芳</v>
      </c>
      <c r="CS467" s="26">
        <f t="shared" si="619"/>
        <v>0</v>
      </c>
      <c r="CT467" s="18" t="str">
        <f t="shared" si="602"/>
        <v>金贵</v>
      </c>
      <c r="CU467" s="26">
        <f t="shared" si="620"/>
        <v>0</v>
      </c>
    </row>
    <row r="468" spans="1:99" s="2" customFormat="1" ht="15.75">
      <c r="A468" s="42" t="s">
        <v>146</v>
      </c>
      <c r="B468" s="40" t="s">
        <v>641</v>
      </c>
      <c r="C468" s="59" t="s">
        <v>44</v>
      </c>
      <c r="D468" s="9" t="s">
        <v>9</v>
      </c>
      <c r="E468" s="8" t="str">
        <f t="shared" si="550"/>
        <v/>
      </c>
      <c r="F468" s="9" t="str">
        <f t="shared" si="551"/>
        <v/>
      </c>
      <c r="G468" s="10" t="str">
        <f t="shared" si="552"/>
        <v/>
      </c>
      <c r="H468" s="10">
        <f t="shared" si="553"/>
        <v>106</v>
      </c>
      <c r="I468" s="10">
        <f t="shared" si="554"/>
        <v>62</v>
      </c>
      <c r="J468" s="10">
        <f t="shared" si="555"/>
        <v>77</v>
      </c>
      <c r="K468" s="16">
        <f t="shared" si="556"/>
        <v>74.5</v>
      </c>
      <c r="L468" s="10">
        <f t="shared" si="557"/>
        <v>68.5</v>
      </c>
      <c r="M468" s="10">
        <f t="shared" si="558"/>
        <v>34</v>
      </c>
      <c r="N468" s="10">
        <f t="shared" si="559"/>
        <v>422</v>
      </c>
      <c r="O468" s="17" t="str">
        <f t="shared" si="560"/>
        <v/>
      </c>
      <c r="P468" s="18">
        <f>IF($D468="理科",IF(AND($N468&gt;=分数线!$C$2,$H468&gt;=分数线!$D$2),36,IF($H468&gt;=分数线!$D$2,18,0)),IF($D468="文科",IF(AND($N468&gt;=分数线!$C$3,$H468&gt;=分数线!$D$3),36,IF($H468&gt;=分数线!$D$3,18,0))))</f>
        <v>18</v>
      </c>
      <c r="Q468" s="18">
        <f>IF($D468="理科",IF(AND($N468&gt;=分数线!$C$2,I468&gt;=分数线!$E$2),36,IF(I468&gt;=分数线!$E$2,18,0)),IF($D468="文科",IF(AND($N468&gt;=分数线!$C$3,I468&gt;=分数线!$E$3),36,IF(I468&gt;=分数线!$E$3,18,0))))</f>
        <v>0</v>
      </c>
      <c r="R468" s="18">
        <f>IF($D468="理科",IF(AND($N468&gt;=分数线!$C$2,J468&gt;=分数线!$F$2),36,IF(J468&gt;=分数线!$F$2,18,0)),IF($D468="文科",IF(AND($N468&gt;=分数线!$C$3,J468&gt;=分数线!$F$3),36,IF(J468&gt;=分数线!$F$3,18,0))))</f>
        <v>0</v>
      </c>
      <c r="S468" s="18">
        <f>IF($D468="理科",IF(AND($N468&gt;=分数线!$C$2,K468&gt;=分数线!$G$2),36,IF(K468&gt;=分数线!$G$2,18,0)),IF($D468="文科",IF(AND($N468&gt;=分数线!$C$3,K468&gt;=分数线!$G$3),36,IF(K468&gt;=分数线!$G$3,18,0))))</f>
        <v>18</v>
      </c>
      <c r="T468" s="18">
        <f>IF($D468="理科",IF(AND($N468&gt;=分数线!$C$2,L468&gt;=分数线!$H$2),36,IF(L468&gt;=分数线!$H$2,18,0)),IF($D468="文科",IF(AND($N468&gt;=分数线!$C$3,L468&gt;=分数线!$H$3),36,IF(L468&gt;=分数线!$H$3,18,0))))</f>
        <v>18</v>
      </c>
      <c r="U468" s="18">
        <f>IF($D468="理科",IF(AND($N468&gt;=分数线!$C$2,M468&gt;=分数线!$I$2),36,IF(M468&gt;=分数线!$I$2,18,0)),IF($D468="文科",IF(AND($N468&gt;=分数线!$C$3,M468&gt;=分数线!$I$3),36,IF(M468&gt;=分数线!$I$3,18,0))))</f>
        <v>0</v>
      </c>
      <c r="V468" s="18">
        <f t="shared" si="561"/>
        <v>3</v>
      </c>
      <c r="W468" s="18" t="str">
        <f t="shared" si="562"/>
        <v>朱霞</v>
      </c>
      <c r="X468" s="26">
        <f t="shared" si="603"/>
        <v>1.8</v>
      </c>
      <c r="Y468" s="18" t="str">
        <f t="shared" si="563"/>
        <v>余玉红</v>
      </c>
      <c r="Z468" s="26">
        <f t="shared" si="604"/>
        <v>0</v>
      </c>
      <c r="AA468" s="18" t="str">
        <f t="shared" si="564"/>
        <v>邵晖</v>
      </c>
      <c r="AB468" s="26">
        <f t="shared" si="621"/>
        <v>0</v>
      </c>
      <c r="AC468" s="18" t="str">
        <f t="shared" si="565"/>
        <v>杨吉华</v>
      </c>
      <c r="AD468" s="26">
        <f t="shared" si="622"/>
        <v>1.8</v>
      </c>
      <c r="AE468" s="18" t="str">
        <f t="shared" si="566"/>
        <v>勾中文</v>
      </c>
      <c r="AF468" s="26">
        <f t="shared" si="623"/>
        <v>1.8</v>
      </c>
      <c r="AG468" s="18" t="str">
        <f t="shared" si="567"/>
        <v>杜基次尔</v>
      </c>
      <c r="AH468" s="26">
        <f t="shared" si="624"/>
        <v>0</v>
      </c>
      <c r="AI468" s="18" t="str">
        <f t="shared" si="568"/>
        <v>3</v>
      </c>
      <c r="AJ468" s="18" t="str">
        <f t="shared" si="569"/>
        <v>朱霞</v>
      </c>
      <c r="AK468" s="26">
        <f t="shared" si="605"/>
        <v>1.8</v>
      </c>
      <c r="AL468" s="18" t="str">
        <f t="shared" si="570"/>
        <v>余玉红</v>
      </c>
      <c r="AM468" s="26">
        <f t="shared" si="606"/>
        <v>0</v>
      </c>
      <c r="AN468" s="18" t="str">
        <f t="shared" si="571"/>
        <v>赵顺诚</v>
      </c>
      <c r="AO468" s="26">
        <f t="shared" si="625"/>
        <v>0</v>
      </c>
      <c r="AP468" s="18" t="str">
        <f t="shared" si="572"/>
        <v>杨吉华</v>
      </c>
      <c r="AQ468" s="26">
        <f t="shared" si="626"/>
        <v>1.8</v>
      </c>
      <c r="AR468" s="18" t="str">
        <f t="shared" si="573"/>
        <v>赵香才</v>
      </c>
      <c r="AS468" s="26">
        <f t="shared" si="627"/>
        <v>1.8</v>
      </c>
      <c r="AT468" s="18" t="str">
        <f t="shared" si="574"/>
        <v>杜基次尔</v>
      </c>
      <c r="AU468" s="26">
        <f t="shared" si="628"/>
        <v>0</v>
      </c>
      <c r="AV468" s="18" t="str">
        <f t="shared" si="575"/>
        <v>3</v>
      </c>
      <c r="AW468" s="18" t="str">
        <f t="shared" si="576"/>
        <v>何光红</v>
      </c>
      <c r="AX468" s="26">
        <f t="shared" si="607"/>
        <v>2.6999999999999997</v>
      </c>
      <c r="AY468" s="18" t="str">
        <f t="shared" si="577"/>
        <v>余玉红</v>
      </c>
      <c r="AZ468" s="26">
        <f t="shared" si="637"/>
        <v>0</v>
      </c>
      <c r="BA468" s="18" t="str">
        <f t="shared" si="578"/>
        <v>向翠琳</v>
      </c>
      <c r="BB468" s="26">
        <f t="shared" si="629"/>
        <v>0</v>
      </c>
      <c r="BC468" s="18" t="str">
        <f t="shared" si="579"/>
        <v>卢银楷</v>
      </c>
      <c r="BD468" s="26">
        <f t="shared" si="630"/>
        <v>2.7</v>
      </c>
      <c r="BE468" s="18" t="str">
        <f t="shared" si="580"/>
        <v>勾中文</v>
      </c>
      <c r="BF468" s="26">
        <f t="shared" si="631"/>
        <v>2.7</v>
      </c>
      <c r="BG468" s="18" t="str">
        <f t="shared" si="581"/>
        <v>杜基次尔</v>
      </c>
      <c r="BH468" s="26">
        <f t="shared" si="632"/>
        <v>0</v>
      </c>
      <c r="BI468" s="18">
        <f t="shared" si="582"/>
        <v>3</v>
      </c>
      <c r="BJ468" s="18" t="str">
        <f t="shared" si="583"/>
        <v>何光红</v>
      </c>
      <c r="BK468" s="26">
        <f t="shared" si="608"/>
        <v>2.6999999999999997</v>
      </c>
      <c r="BL468" s="18" t="str">
        <f t="shared" si="584"/>
        <v>余玉红</v>
      </c>
      <c r="BM468" s="26">
        <f t="shared" si="638"/>
        <v>0</v>
      </c>
      <c r="BN468" s="18" t="str">
        <f t="shared" si="585"/>
        <v>向翠琳</v>
      </c>
      <c r="BO468" s="26">
        <f t="shared" si="633"/>
        <v>0</v>
      </c>
      <c r="BP468" s="18" t="str">
        <f t="shared" si="586"/>
        <v>卢银楷</v>
      </c>
      <c r="BQ468" s="26">
        <f t="shared" si="634"/>
        <v>2.7</v>
      </c>
      <c r="BR468" s="18" t="str">
        <f t="shared" si="587"/>
        <v>赵香才</v>
      </c>
      <c r="BS468" s="26">
        <f t="shared" si="635"/>
        <v>2.7</v>
      </c>
      <c r="BT468" s="18" t="str">
        <f t="shared" si="588"/>
        <v>杜基次尔</v>
      </c>
      <c r="BU468" s="26">
        <f t="shared" si="636"/>
        <v>0</v>
      </c>
      <c r="BV468" s="18">
        <f t="shared" si="589"/>
        <v>3</v>
      </c>
      <c r="BW468" s="18" t="str">
        <f t="shared" si="590"/>
        <v>曹霞</v>
      </c>
      <c r="BX468" s="26">
        <f t="shared" si="609"/>
        <v>4.5</v>
      </c>
      <c r="BY468" s="18" t="str">
        <f t="shared" si="591"/>
        <v>余玉红</v>
      </c>
      <c r="BZ468" s="26">
        <f t="shared" si="610"/>
        <v>0</v>
      </c>
      <c r="CA468" s="18" t="str">
        <f t="shared" si="592"/>
        <v>汪睿</v>
      </c>
      <c r="CB468" s="26">
        <f t="shared" si="611"/>
        <v>0</v>
      </c>
      <c r="CC468" s="18" t="str">
        <f t="shared" si="593"/>
        <v>卢银楷</v>
      </c>
      <c r="CD468" s="26">
        <f t="shared" si="612"/>
        <v>4.5</v>
      </c>
      <c r="CE468" s="18" t="str">
        <f t="shared" si="594"/>
        <v>赵香才</v>
      </c>
      <c r="CF468" s="26">
        <f t="shared" si="613"/>
        <v>4.5</v>
      </c>
      <c r="CG468" s="18" t="str">
        <f t="shared" si="595"/>
        <v>杜基次尔</v>
      </c>
      <c r="CH468" s="26">
        <f t="shared" si="614"/>
        <v>0</v>
      </c>
      <c r="CI468" s="18">
        <f t="shared" si="596"/>
        <v>3</v>
      </c>
      <c r="CJ468" s="18" t="str">
        <f t="shared" si="597"/>
        <v>曹霞</v>
      </c>
      <c r="CK468" s="26">
        <f t="shared" si="615"/>
        <v>4.5</v>
      </c>
      <c r="CL468" s="18" t="str">
        <f t="shared" si="598"/>
        <v>余玉红</v>
      </c>
      <c r="CM468" s="26">
        <f t="shared" si="616"/>
        <v>0</v>
      </c>
      <c r="CN468" s="18" t="str">
        <f t="shared" si="599"/>
        <v>汪睿</v>
      </c>
      <c r="CO468" s="26">
        <f t="shared" si="617"/>
        <v>0</v>
      </c>
      <c r="CP468" s="18" t="str">
        <f t="shared" si="600"/>
        <v>赵香才</v>
      </c>
      <c r="CQ468" s="26">
        <f t="shared" si="618"/>
        <v>4.5</v>
      </c>
      <c r="CR468" s="18" t="str">
        <f t="shared" si="601"/>
        <v>卢银楷</v>
      </c>
      <c r="CS468" s="26">
        <f t="shared" si="619"/>
        <v>4.5</v>
      </c>
      <c r="CT468" s="18" t="str">
        <f t="shared" si="602"/>
        <v>杜基次尔</v>
      </c>
      <c r="CU468" s="26">
        <f t="shared" si="620"/>
        <v>0</v>
      </c>
    </row>
    <row r="469" spans="1:99" s="2" customFormat="1" ht="15.75">
      <c r="A469" s="42" t="s">
        <v>1166</v>
      </c>
      <c r="B469" s="40" t="s">
        <v>642</v>
      </c>
      <c r="C469" s="59" t="s">
        <v>44</v>
      </c>
      <c r="D469" s="9" t="s">
        <v>9</v>
      </c>
      <c r="E469" s="8" t="str">
        <f t="shared" si="550"/>
        <v/>
      </c>
      <c r="F469" s="9" t="str">
        <f t="shared" si="551"/>
        <v/>
      </c>
      <c r="G469" s="10" t="str">
        <f t="shared" si="552"/>
        <v/>
      </c>
      <c r="H469" s="10">
        <f t="shared" si="553"/>
        <v>106</v>
      </c>
      <c r="I469" s="10">
        <f t="shared" si="554"/>
        <v>50</v>
      </c>
      <c r="J469" s="10">
        <f t="shared" si="555"/>
        <v>110</v>
      </c>
      <c r="K469" s="16">
        <f t="shared" si="556"/>
        <v>64.5</v>
      </c>
      <c r="L469" s="10">
        <f t="shared" si="557"/>
        <v>56.5</v>
      </c>
      <c r="M469" s="10">
        <f t="shared" si="558"/>
        <v>35</v>
      </c>
      <c r="N469" s="10">
        <f t="shared" si="559"/>
        <v>422</v>
      </c>
      <c r="O469" s="17" t="str">
        <f t="shared" si="560"/>
        <v/>
      </c>
      <c r="P469" s="18">
        <f>IF($D469="理科",IF(AND($N469&gt;=分数线!$C$2,$H469&gt;=分数线!$D$2),36,IF($H469&gt;=分数线!$D$2,18,0)),IF($D469="文科",IF(AND($N469&gt;=分数线!$C$3,$H469&gt;=分数线!$D$3),36,IF($H469&gt;=分数线!$D$3,18,0))))</f>
        <v>18</v>
      </c>
      <c r="Q469" s="18">
        <f>IF($D469="理科",IF(AND($N469&gt;=分数线!$C$2,I469&gt;=分数线!$E$2),36,IF(I469&gt;=分数线!$E$2,18,0)),IF($D469="文科",IF(AND($N469&gt;=分数线!$C$3,I469&gt;=分数线!$E$3),36,IF(I469&gt;=分数线!$E$3,18,0))))</f>
        <v>0</v>
      </c>
      <c r="R469" s="18">
        <f>IF($D469="理科",IF(AND($N469&gt;=分数线!$C$2,J469&gt;=分数线!$F$2),36,IF(J469&gt;=分数线!$F$2,18,0)),IF($D469="文科",IF(AND($N469&gt;=分数线!$C$3,J469&gt;=分数线!$F$3),36,IF(J469&gt;=分数线!$F$3,18,0))))</f>
        <v>18</v>
      </c>
      <c r="S469" s="18">
        <f>IF($D469="理科",IF(AND($N469&gt;=分数线!$C$2,K469&gt;=分数线!$G$2),36,IF(K469&gt;=分数线!$G$2,18,0)),IF($D469="文科",IF(AND($N469&gt;=分数线!$C$3,K469&gt;=分数线!$G$3),36,IF(K469&gt;=分数线!$G$3,18,0))))</f>
        <v>0</v>
      </c>
      <c r="T469" s="18">
        <f>IF($D469="理科",IF(AND($N469&gt;=分数线!$C$2,L469&gt;=分数线!$H$2),36,IF(L469&gt;=分数线!$H$2,18,0)),IF($D469="文科",IF(AND($N469&gt;=分数线!$C$3,L469&gt;=分数线!$H$3),36,IF(L469&gt;=分数线!$H$3,18,0))))</f>
        <v>0</v>
      </c>
      <c r="U469" s="18">
        <f>IF($D469="理科",IF(AND($N469&gt;=分数线!$C$2,M469&gt;=分数线!$I$2),36,IF(M469&gt;=分数线!$I$2,18,0)),IF($D469="文科",IF(AND($N469&gt;=分数线!$C$3,M469&gt;=分数线!$I$3),36,IF(M469&gt;=分数线!$I$3,18,0))))</f>
        <v>0</v>
      </c>
      <c r="V469" s="18">
        <f t="shared" si="561"/>
        <v>3</v>
      </c>
      <c r="W469" s="18" t="str">
        <f t="shared" si="562"/>
        <v>朱霞</v>
      </c>
      <c r="X469" s="26">
        <f t="shared" si="603"/>
        <v>1.8</v>
      </c>
      <c r="Y469" s="18" t="str">
        <f t="shared" si="563"/>
        <v>余玉红</v>
      </c>
      <c r="Z469" s="26">
        <f t="shared" si="604"/>
        <v>0</v>
      </c>
      <c r="AA469" s="18" t="str">
        <f t="shared" si="564"/>
        <v>邵晖</v>
      </c>
      <c r="AB469" s="26">
        <f t="shared" si="621"/>
        <v>1.8</v>
      </c>
      <c r="AC469" s="18" t="str">
        <f t="shared" si="565"/>
        <v>杨吉华</v>
      </c>
      <c r="AD469" s="26">
        <f t="shared" si="622"/>
        <v>0</v>
      </c>
      <c r="AE469" s="18" t="str">
        <f t="shared" si="566"/>
        <v>勾中文</v>
      </c>
      <c r="AF469" s="26">
        <f t="shared" si="623"/>
        <v>0</v>
      </c>
      <c r="AG469" s="18" t="str">
        <f t="shared" si="567"/>
        <v>杜基次尔</v>
      </c>
      <c r="AH469" s="26">
        <f t="shared" si="624"/>
        <v>0</v>
      </c>
      <c r="AI469" s="18" t="str">
        <f t="shared" si="568"/>
        <v>3</v>
      </c>
      <c r="AJ469" s="18" t="str">
        <f t="shared" si="569"/>
        <v>朱霞</v>
      </c>
      <c r="AK469" s="26">
        <f t="shared" si="605"/>
        <v>1.8</v>
      </c>
      <c r="AL469" s="18" t="str">
        <f t="shared" si="570"/>
        <v>余玉红</v>
      </c>
      <c r="AM469" s="26">
        <f t="shared" si="606"/>
        <v>0</v>
      </c>
      <c r="AN469" s="18" t="str">
        <f t="shared" si="571"/>
        <v>赵顺诚</v>
      </c>
      <c r="AO469" s="26">
        <f t="shared" si="625"/>
        <v>1.8</v>
      </c>
      <c r="AP469" s="18" t="str">
        <f t="shared" si="572"/>
        <v>杨吉华</v>
      </c>
      <c r="AQ469" s="26">
        <f t="shared" si="626"/>
        <v>0</v>
      </c>
      <c r="AR469" s="18" t="str">
        <f t="shared" si="573"/>
        <v>赵香才</v>
      </c>
      <c r="AS469" s="26">
        <f t="shared" si="627"/>
        <v>0</v>
      </c>
      <c r="AT469" s="18" t="str">
        <f t="shared" si="574"/>
        <v>杜基次尔</v>
      </c>
      <c r="AU469" s="26">
        <f t="shared" si="628"/>
        <v>0</v>
      </c>
      <c r="AV469" s="18" t="str">
        <f t="shared" si="575"/>
        <v>3</v>
      </c>
      <c r="AW469" s="18" t="str">
        <f t="shared" si="576"/>
        <v>何光红</v>
      </c>
      <c r="AX469" s="26">
        <f t="shared" si="607"/>
        <v>2.6999999999999997</v>
      </c>
      <c r="AY469" s="18" t="str">
        <f t="shared" si="577"/>
        <v>余玉红</v>
      </c>
      <c r="AZ469" s="26">
        <f t="shared" si="637"/>
        <v>0</v>
      </c>
      <c r="BA469" s="18" t="str">
        <f t="shared" si="578"/>
        <v>向翠琳</v>
      </c>
      <c r="BB469" s="26">
        <f t="shared" si="629"/>
        <v>2.7</v>
      </c>
      <c r="BC469" s="18" t="str">
        <f t="shared" si="579"/>
        <v>卢银楷</v>
      </c>
      <c r="BD469" s="26">
        <f t="shared" si="630"/>
        <v>0</v>
      </c>
      <c r="BE469" s="18" t="str">
        <f t="shared" si="580"/>
        <v>勾中文</v>
      </c>
      <c r="BF469" s="26">
        <f t="shared" si="631"/>
        <v>0</v>
      </c>
      <c r="BG469" s="18" t="str">
        <f t="shared" si="581"/>
        <v>杜基次尔</v>
      </c>
      <c r="BH469" s="26">
        <f t="shared" si="632"/>
        <v>0</v>
      </c>
      <c r="BI469" s="18">
        <f t="shared" si="582"/>
        <v>3</v>
      </c>
      <c r="BJ469" s="18" t="str">
        <f t="shared" si="583"/>
        <v>何光红</v>
      </c>
      <c r="BK469" s="26">
        <f t="shared" si="608"/>
        <v>2.6999999999999997</v>
      </c>
      <c r="BL469" s="18" t="str">
        <f t="shared" si="584"/>
        <v>余玉红</v>
      </c>
      <c r="BM469" s="26">
        <f t="shared" si="638"/>
        <v>0</v>
      </c>
      <c r="BN469" s="18" t="str">
        <f t="shared" si="585"/>
        <v>向翠琳</v>
      </c>
      <c r="BO469" s="26">
        <f t="shared" si="633"/>
        <v>2.7</v>
      </c>
      <c r="BP469" s="18" t="str">
        <f t="shared" si="586"/>
        <v>卢银楷</v>
      </c>
      <c r="BQ469" s="26">
        <f t="shared" si="634"/>
        <v>0</v>
      </c>
      <c r="BR469" s="18" t="str">
        <f t="shared" si="587"/>
        <v>赵香才</v>
      </c>
      <c r="BS469" s="26">
        <f t="shared" si="635"/>
        <v>0</v>
      </c>
      <c r="BT469" s="18" t="str">
        <f t="shared" si="588"/>
        <v>杜基次尔</v>
      </c>
      <c r="BU469" s="26">
        <f t="shared" si="636"/>
        <v>0</v>
      </c>
      <c r="BV469" s="18">
        <f t="shared" si="589"/>
        <v>3</v>
      </c>
      <c r="BW469" s="18" t="str">
        <f t="shared" si="590"/>
        <v>曹霞</v>
      </c>
      <c r="BX469" s="26">
        <f t="shared" si="609"/>
        <v>4.5</v>
      </c>
      <c r="BY469" s="18" t="str">
        <f t="shared" si="591"/>
        <v>余玉红</v>
      </c>
      <c r="BZ469" s="26">
        <f t="shared" si="610"/>
        <v>0</v>
      </c>
      <c r="CA469" s="18" t="str">
        <f t="shared" si="592"/>
        <v>汪睿</v>
      </c>
      <c r="CB469" s="26">
        <f t="shared" si="611"/>
        <v>4.5</v>
      </c>
      <c r="CC469" s="18" t="str">
        <f t="shared" si="593"/>
        <v>卢银楷</v>
      </c>
      <c r="CD469" s="26">
        <f t="shared" si="612"/>
        <v>0</v>
      </c>
      <c r="CE469" s="18" t="str">
        <f t="shared" si="594"/>
        <v>赵香才</v>
      </c>
      <c r="CF469" s="26">
        <f t="shared" si="613"/>
        <v>0</v>
      </c>
      <c r="CG469" s="18" t="str">
        <f t="shared" si="595"/>
        <v>杜基次尔</v>
      </c>
      <c r="CH469" s="26">
        <f t="shared" si="614"/>
        <v>0</v>
      </c>
      <c r="CI469" s="18">
        <f t="shared" si="596"/>
        <v>3</v>
      </c>
      <c r="CJ469" s="18" t="str">
        <f t="shared" si="597"/>
        <v>曹霞</v>
      </c>
      <c r="CK469" s="26">
        <f t="shared" si="615"/>
        <v>4.5</v>
      </c>
      <c r="CL469" s="18" t="str">
        <f t="shared" si="598"/>
        <v>余玉红</v>
      </c>
      <c r="CM469" s="26">
        <f t="shared" si="616"/>
        <v>0</v>
      </c>
      <c r="CN469" s="18" t="str">
        <f t="shared" si="599"/>
        <v>汪睿</v>
      </c>
      <c r="CO469" s="26">
        <f t="shared" si="617"/>
        <v>4.5</v>
      </c>
      <c r="CP469" s="18" t="str">
        <f t="shared" si="600"/>
        <v>赵香才</v>
      </c>
      <c r="CQ469" s="26">
        <f t="shared" si="618"/>
        <v>0</v>
      </c>
      <c r="CR469" s="18" t="str">
        <f t="shared" si="601"/>
        <v>卢银楷</v>
      </c>
      <c r="CS469" s="26">
        <f t="shared" si="619"/>
        <v>0</v>
      </c>
      <c r="CT469" s="18" t="str">
        <f t="shared" si="602"/>
        <v>杜基次尔</v>
      </c>
      <c r="CU469" s="26">
        <f t="shared" si="620"/>
        <v>0</v>
      </c>
    </row>
    <row r="470" spans="1:99" s="2" customFormat="1" ht="15.75">
      <c r="A470" s="42" t="s">
        <v>1167</v>
      </c>
      <c r="B470" s="40" t="s">
        <v>643</v>
      </c>
      <c r="C470" s="59" t="s">
        <v>44</v>
      </c>
      <c r="D470" s="9" t="s">
        <v>9</v>
      </c>
      <c r="E470" s="8" t="str">
        <f t="shared" si="550"/>
        <v/>
      </c>
      <c r="F470" s="9">
        <f t="shared" si="551"/>
        <v>0.2</v>
      </c>
      <c r="G470" s="10" t="str">
        <f t="shared" si="552"/>
        <v/>
      </c>
      <c r="H470" s="10">
        <f t="shared" si="553"/>
        <v>102</v>
      </c>
      <c r="I470" s="10">
        <f t="shared" si="554"/>
        <v>67</v>
      </c>
      <c r="J470" s="10">
        <f t="shared" si="555"/>
        <v>85</v>
      </c>
      <c r="K470" s="16">
        <f t="shared" si="556"/>
        <v>61.5</v>
      </c>
      <c r="L470" s="10">
        <f t="shared" si="557"/>
        <v>54</v>
      </c>
      <c r="M470" s="10">
        <f t="shared" si="558"/>
        <v>51</v>
      </c>
      <c r="N470" s="10">
        <f t="shared" si="559"/>
        <v>421</v>
      </c>
      <c r="O470" s="17" t="str">
        <f t="shared" si="560"/>
        <v/>
      </c>
      <c r="P470" s="18">
        <f>IF($D470="理科",IF(AND($N470&gt;=分数线!$C$2,$H470&gt;=分数线!$D$2),36,IF($H470&gt;=分数线!$D$2,18,0)),IF($D470="文科",IF(AND($N470&gt;=分数线!$C$3,$H470&gt;=分数线!$D$3),36,IF($H470&gt;=分数线!$D$3,18,0))))</f>
        <v>0</v>
      </c>
      <c r="Q470" s="18">
        <f>IF($D470="理科",IF(AND($N470&gt;=分数线!$C$2,I470&gt;=分数线!$E$2),36,IF(I470&gt;=分数线!$E$2,18,0)),IF($D470="文科",IF(AND($N470&gt;=分数线!$C$3,I470&gt;=分数线!$E$3),36,IF(I470&gt;=分数线!$E$3,18,0))))</f>
        <v>0</v>
      </c>
      <c r="R470" s="18">
        <f>IF($D470="理科",IF(AND($N470&gt;=分数线!$C$2,J470&gt;=分数线!$F$2),36,IF(J470&gt;=分数线!$F$2,18,0)),IF($D470="文科",IF(AND($N470&gt;=分数线!$C$3,J470&gt;=分数线!$F$3),36,IF(J470&gt;=分数线!$F$3,18,0))))</f>
        <v>0</v>
      </c>
      <c r="S470" s="18">
        <f>IF($D470="理科",IF(AND($N470&gt;=分数线!$C$2,K470&gt;=分数线!$G$2),36,IF(K470&gt;=分数线!$G$2,18,0)),IF($D470="文科",IF(AND($N470&gt;=分数线!$C$3,K470&gt;=分数线!$G$3),36,IF(K470&gt;=分数线!$G$3,18,0))))</f>
        <v>0</v>
      </c>
      <c r="T470" s="18">
        <f>IF($D470="理科",IF(AND($N470&gt;=分数线!$C$2,L470&gt;=分数线!$H$2),36,IF(L470&gt;=分数线!$H$2,18,0)),IF($D470="文科",IF(AND($N470&gt;=分数线!$C$3,L470&gt;=分数线!$H$3),36,IF(L470&gt;=分数线!$H$3,18,0))))</f>
        <v>0</v>
      </c>
      <c r="U470" s="18">
        <f>IF($D470="理科",IF(AND($N470&gt;=分数线!$C$2,M470&gt;=分数线!$I$2),36,IF(M470&gt;=分数线!$I$2,18,0)),IF($D470="文科",IF(AND($N470&gt;=分数线!$C$3,M470&gt;=分数线!$I$3),36,IF(M470&gt;=分数线!$I$3,18,0))))</f>
        <v>0</v>
      </c>
      <c r="V470" s="18">
        <f t="shared" si="561"/>
        <v>1</v>
      </c>
      <c r="W470" s="18" t="str">
        <f t="shared" si="562"/>
        <v>叶屏</v>
      </c>
      <c r="X470" s="26">
        <f t="shared" si="603"/>
        <v>0</v>
      </c>
      <c r="Y470" s="18" t="str">
        <f t="shared" si="563"/>
        <v>余玉红</v>
      </c>
      <c r="Z470" s="26">
        <f t="shared" si="604"/>
        <v>0</v>
      </c>
      <c r="AA470" s="18" t="str">
        <f t="shared" si="564"/>
        <v>胡昌燕</v>
      </c>
      <c r="AB470" s="26">
        <f t="shared" si="621"/>
        <v>0</v>
      </c>
      <c r="AC470" s="18" t="str">
        <f t="shared" si="565"/>
        <v>杨吉华</v>
      </c>
      <c r="AD470" s="26">
        <f t="shared" si="622"/>
        <v>0</v>
      </c>
      <c r="AE470" s="18" t="str">
        <f t="shared" si="566"/>
        <v>胡慧芳</v>
      </c>
      <c r="AF470" s="26">
        <f t="shared" si="623"/>
        <v>0</v>
      </c>
      <c r="AG470" s="18" t="str">
        <f t="shared" si="567"/>
        <v>金贵</v>
      </c>
      <c r="AH470" s="26">
        <f t="shared" si="624"/>
        <v>0</v>
      </c>
      <c r="AI470" s="18" t="str">
        <f t="shared" si="568"/>
        <v>1</v>
      </c>
      <c r="AJ470" s="18" t="str">
        <f t="shared" si="569"/>
        <v>叶屏</v>
      </c>
      <c r="AK470" s="26">
        <f t="shared" si="605"/>
        <v>0</v>
      </c>
      <c r="AL470" s="18" t="str">
        <f t="shared" si="570"/>
        <v>余玉红</v>
      </c>
      <c r="AM470" s="26">
        <f t="shared" si="606"/>
        <v>0</v>
      </c>
      <c r="AN470" s="18" t="str">
        <f t="shared" si="571"/>
        <v>胡昌燕</v>
      </c>
      <c r="AO470" s="26">
        <f t="shared" si="625"/>
        <v>0</v>
      </c>
      <c r="AP470" s="18" t="str">
        <f t="shared" si="572"/>
        <v>杨吉华</v>
      </c>
      <c r="AQ470" s="26">
        <f t="shared" si="626"/>
        <v>0</v>
      </c>
      <c r="AR470" s="18" t="str">
        <f t="shared" si="573"/>
        <v>胡慧芳</v>
      </c>
      <c r="AS470" s="26">
        <f t="shared" si="627"/>
        <v>0</v>
      </c>
      <c r="AT470" s="18" t="str">
        <f t="shared" si="574"/>
        <v>金贵</v>
      </c>
      <c r="AU470" s="26">
        <f t="shared" si="628"/>
        <v>0</v>
      </c>
      <c r="AV470" s="18" t="str">
        <f t="shared" si="575"/>
        <v>1</v>
      </c>
      <c r="AW470" s="18" t="str">
        <f t="shared" si="576"/>
        <v>叶屏</v>
      </c>
      <c r="AX470" s="26">
        <f t="shared" si="607"/>
        <v>0</v>
      </c>
      <c r="AY470" s="18" t="str">
        <f t="shared" si="577"/>
        <v>余玉红</v>
      </c>
      <c r="AZ470" s="26">
        <f t="shared" si="637"/>
        <v>0</v>
      </c>
      <c r="BA470" s="18" t="str">
        <f t="shared" si="578"/>
        <v>胡昌燕</v>
      </c>
      <c r="BB470" s="26">
        <f t="shared" si="629"/>
        <v>0</v>
      </c>
      <c r="BC470" s="18" t="str">
        <f t="shared" si="579"/>
        <v>卢银楷</v>
      </c>
      <c r="BD470" s="26">
        <f t="shared" si="630"/>
        <v>0</v>
      </c>
      <c r="BE470" s="18" t="str">
        <f t="shared" si="580"/>
        <v>胡慧芳</v>
      </c>
      <c r="BF470" s="26">
        <f t="shared" si="631"/>
        <v>0</v>
      </c>
      <c r="BG470" s="18" t="str">
        <f t="shared" si="581"/>
        <v>金贵</v>
      </c>
      <c r="BH470" s="26">
        <f t="shared" si="632"/>
        <v>0</v>
      </c>
      <c r="BI470" s="18">
        <f t="shared" si="582"/>
        <v>1</v>
      </c>
      <c r="BJ470" s="18" t="str">
        <f t="shared" si="583"/>
        <v>叶屏</v>
      </c>
      <c r="BK470" s="26">
        <f t="shared" si="608"/>
        <v>0</v>
      </c>
      <c r="BL470" s="18" t="str">
        <f t="shared" si="584"/>
        <v>余玉红</v>
      </c>
      <c r="BM470" s="26">
        <f t="shared" si="638"/>
        <v>0</v>
      </c>
      <c r="BN470" s="18" t="str">
        <f t="shared" si="585"/>
        <v>胡昌燕</v>
      </c>
      <c r="BO470" s="26">
        <f t="shared" si="633"/>
        <v>0</v>
      </c>
      <c r="BP470" s="18" t="str">
        <f t="shared" si="586"/>
        <v>卢银楷</v>
      </c>
      <c r="BQ470" s="26">
        <f t="shared" si="634"/>
        <v>0</v>
      </c>
      <c r="BR470" s="18" t="str">
        <f t="shared" si="587"/>
        <v>胡慧芳</v>
      </c>
      <c r="BS470" s="26">
        <f t="shared" si="635"/>
        <v>0</v>
      </c>
      <c r="BT470" s="18" t="str">
        <f t="shared" si="588"/>
        <v>金贵</v>
      </c>
      <c r="BU470" s="26">
        <f t="shared" si="636"/>
        <v>0</v>
      </c>
      <c r="BV470" s="18">
        <f t="shared" si="589"/>
        <v>1</v>
      </c>
      <c r="BW470" s="18" t="str">
        <f t="shared" si="590"/>
        <v>叶屏</v>
      </c>
      <c r="BX470" s="26">
        <f t="shared" si="609"/>
        <v>0</v>
      </c>
      <c r="BY470" s="18" t="str">
        <f t="shared" si="591"/>
        <v>余玉红</v>
      </c>
      <c r="BZ470" s="26">
        <f t="shared" si="610"/>
        <v>0</v>
      </c>
      <c r="CA470" s="18" t="str">
        <f t="shared" si="592"/>
        <v>胡昌燕</v>
      </c>
      <c r="CB470" s="26">
        <f t="shared" si="611"/>
        <v>0</v>
      </c>
      <c r="CC470" s="18" t="str">
        <f t="shared" si="593"/>
        <v>卢银楷</v>
      </c>
      <c r="CD470" s="26">
        <f t="shared" si="612"/>
        <v>0</v>
      </c>
      <c r="CE470" s="18" t="str">
        <f t="shared" si="594"/>
        <v>胡慧芳</v>
      </c>
      <c r="CF470" s="26">
        <f t="shared" si="613"/>
        <v>0</v>
      </c>
      <c r="CG470" s="18" t="str">
        <f t="shared" si="595"/>
        <v>金贵</v>
      </c>
      <c r="CH470" s="26">
        <f t="shared" si="614"/>
        <v>0</v>
      </c>
      <c r="CI470" s="18">
        <f t="shared" si="596"/>
        <v>1</v>
      </c>
      <c r="CJ470" s="18" t="str">
        <f t="shared" si="597"/>
        <v>叶屏</v>
      </c>
      <c r="CK470" s="26">
        <f t="shared" si="615"/>
        <v>0</v>
      </c>
      <c r="CL470" s="18" t="str">
        <f t="shared" si="598"/>
        <v>余玉红</v>
      </c>
      <c r="CM470" s="26">
        <f t="shared" si="616"/>
        <v>0</v>
      </c>
      <c r="CN470" s="18" t="str">
        <f t="shared" si="599"/>
        <v>胡昌燕</v>
      </c>
      <c r="CO470" s="26">
        <f t="shared" si="617"/>
        <v>0</v>
      </c>
      <c r="CP470" s="18" t="str">
        <f t="shared" si="600"/>
        <v>卢银楷</v>
      </c>
      <c r="CQ470" s="26">
        <f t="shared" si="618"/>
        <v>0</v>
      </c>
      <c r="CR470" s="18" t="str">
        <f t="shared" si="601"/>
        <v>胡慧芳</v>
      </c>
      <c r="CS470" s="26">
        <f t="shared" si="619"/>
        <v>0</v>
      </c>
      <c r="CT470" s="18" t="str">
        <f t="shared" si="602"/>
        <v>金贵</v>
      </c>
      <c r="CU470" s="26">
        <f t="shared" si="620"/>
        <v>0</v>
      </c>
    </row>
    <row r="471" spans="1:99" s="2" customFormat="1" ht="15.75">
      <c r="A471" s="42" t="s">
        <v>1168</v>
      </c>
      <c r="B471" s="40" t="s">
        <v>644</v>
      </c>
      <c r="C471" s="59" t="s">
        <v>44</v>
      </c>
      <c r="D471" s="9" t="s">
        <v>9</v>
      </c>
      <c r="E471" s="8" t="str">
        <f t="shared" si="550"/>
        <v/>
      </c>
      <c r="F471" s="9" t="str">
        <f t="shared" si="551"/>
        <v/>
      </c>
      <c r="G471" s="10" t="str">
        <f t="shared" si="552"/>
        <v/>
      </c>
      <c r="H471" s="10">
        <f t="shared" si="553"/>
        <v>106</v>
      </c>
      <c r="I471" s="10">
        <f t="shared" si="554"/>
        <v>78</v>
      </c>
      <c r="J471" s="10">
        <f t="shared" si="555"/>
        <v>52</v>
      </c>
      <c r="K471" s="16">
        <f t="shared" si="556"/>
        <v>64.5</v>
      </c>
      <c r="L471" s="10">
        <f t="shared" si="557"/>
        <v>67</v>
      </c>
      <c r="M471" s="10">
        <f t="shared" si="558"/>
        <v>52</v>
      </c>
      <c r="N471" s="10">
        <f t="shared" si="559"/>
        <v>420</v>
      </c>
      <c r="O471" s="17" t="str">
        <f t="shared" si="560"/>
        <v/>
      </c>
      <c r="P471" s="18">
        <f>IF($D471="理科",IF(AND($N471&gt;=分数线!$C$2,$H471&gt;=分数线!$D$2),36,IF($H471&gt;=分数线!$D$2,18,0)),IF($D471="文科",IF(AND($N471&gt;=分数线!$C$3,$H471&gt;=分数线!$D$3),36,IF($H471&gt;=分数线!$D$3,18,0))))</f>
        <v>18</v>
      </c>
      <c r="Q471" s="18">
        <f>IF($D471="理科",IF(AND($N471&gt;=分数线!$C$2,I471&gt;=分数线!$E$2),36,IF(I471&gt;=分数线!$E$2,18,0)),IF($D471="文科",IF(AND($N471&gt;=分数线!$C$3,I471&gt;=分数线!$E$3),36,IF(I471&gt;=分数线!$E$3,18,0))))</f>
        <v>0</v>
      </c>
      <c r="R471" s="18">
        <f>IF($D471="理科",IF(AND($N471&gt;=分数线!$C$2,J471&gt;=分数线!$F$2),36,IF(J471&gt;=分数线!$F$2,18,0)),IF($D471="文科",IF(AND($N471&gt;=分数线!$C$3,J471&gt;=分数线!$F$3),36,IF(J471&gt;=分数线!$F$3,18,0))))</f>
        <v>0</v>
      </c>
      <c r="S471" s="18">
        <f>IF($D471="理科",IF(AND($N471&gt;=分数线!$C$2,K471&gt;=分数线!$G$2),36,IF(K471&gt;=分数线!$G$2,18,0)),IF($D471="文科",IF(AND($N471&gt;=分数线!$C$3,K471&gt;=分数线!$G$3),36,IF(K471&gt;=分数线!$G$3,18,0))))</f>
        <v>0</v>
      </c>
      <c r="T471" s="18">
        <f>IF($D471="理科",IF(AND($N471&gt;=分数线!$C$2,L471&gt;=分数线!$H$2),36,IF(L471&gt;=分数线!$H$2,18,0)),IF($D471="文科",IF(AND($N471&gt;=分数线!$C$3,L471&gt;=分数线!$H$3),36,IF(L471&gt;=分数线!$H$3,18,0))))</f>
        <v>18</v>
      </c>
      <c r="U471" s="18">
        <f>IF($D471="理科",IF(AND($N471&gt;=分数线!$C$2,M471&gt;=分数线!$I$2),36,IF(M471&gt;=分数线!$I$2,18,0)),IF($D471="文科",IF(AND($N471&gt;=分数线!$C$3,M471&gt;=分数线!$I$3),36,IF(M471&gt;=分数线!$I$3,18,0))))</f>
        <v>0</v>
      </c>
      <c r="V471" s="18">
        <f t="shared" si="561"/>
        <v>4</v>
      </c>
      <c r="W471" s="18" t="str">
        <f t="shared" si="562"/>
        <v>朱霞</v>
      </c>
      <c r="X471" s="26">
        <f t="shared" si="603"/>
        <v>1.8</v>
      </c>
      <c r="Y471" s="18" t="str">
        <f t="shared" si="563"/>
        <v>李乔军</v>
      </c>
      <c r="Z471" s="26">
        <f t="shared" si="604"/>
        <v>0</v>
      </c>
      <c r="AA471" s="18" t="str">
        <f t="shared" si="564"/>
        <v>向翠琳</v>
      </c>
      <c r="AB471" s="26">
        <f t="shared" si="621"/>
        <v>0</v>
      </c>
      <c r="AC471" s="18" t="str">
        <f t="shared" si="565"/>
        <v>卢银楷</v>
      </c>
      <c r="AD471" s="26">
        <f t="shared" si="622"/>
        <v>0</v>
      </c>
      <c r="AE471" s="18" t="str">
        <f t="shared" si="566"/>
        <v>胡慧芳</v>
      </c>
      <c r="AF471" s="26">
        <f t="shared" si="623"/>
        <v>1.8</v>
      </c>
      <c r="AG471" s="18" t="str">
        <f t="shared" si="567"/>
        <v>杜基次尔</v>
      </c>
      <c r="AH471" s="26">
        <f t="shared" si="624"/>
        <v>0</v>
      </c>
      <c r="AI471" s="18" t="e">
        <f t="shared" si="568"/>
        <v>#N/A</v>
      </c>
      <c r="AJ471" s="18" t="e">
        <f t="shared" si="569"/>
        <v>#N/A</v>
      </c>
      <c r="AK471" s="26">
        <f t="shared" si="605"/>
        <v>1.8</v>
      </c>
      <c r="AL471" s="18" t="e">
        <f t="shared" si="570"/>
        <v>#N/A</v>
      </c>
      <c r="AM471" s="26">
        <f t="shared" si="606"/>
        <v>0</v>
      </c>
      <c r="AN471" s="18" t="e">
        <f t="shared" si="571"/>
        <v>#N/A</v>
      </c>
      <c r="AO471" s="26">
        <f t="shared" si="625"/>
        <v>0</v>
      </c>
      <c r="AP471" s="18" t="e">
        <f t="shared" si="572"/>
        <v>#N/A</v>
      </c>
      <c r="AQ471" s="26">
        <f t="shared" si="626"/>
        <v>0</v>
      </c>
      <c r="AR471" s="18" t="e">
        <f t="shared" si="573"/>
        <v>#N/A</v>
      </c>
      <c r="AS471" s="26">
        <f t="shared" si="627"/>
        <v>1.8</v>
      </c>
      <c r="AT471" s="18" t="e">
        <f t="shared" si="574"/>
        <v>#N/A</v>
      </c>
      <c r="AU471" s="26">
        <f t="shared" si="628"/>
        <v>0</v>
      </c>
      <c r="AV471" s="18" t="str">
        <f t="shared" si="575"/>
        <v>4</v>
      </c>
      <c r="AW471" s="18" t="str">
        <f t="shared" si="576"/>
        <v>朱霞</v>
      </c>
      <c r="AX471" s="26">
        <f t="shared" si="607"/>
        <v>2.6999999999999997</v>
      </c>
      <c r="AY471" s="18" t="str">
        <f t="shared" si="577"/>
        <v>马勇</v>
      </c>
      <c r="AZ471" s="26">
        <f t="shared" si="637"/>
        <v>0</v>
      </c>
      <c r="BA471" s="18" t="str">
        <f t="shared" si="578"/>
        <v>向翠琳</v>
      </c>
      <c r="BB471" s="26">
        <f t="shared" si="629"/>
        <v>0</v>
      </c>
      <c r="BC471" s="18" t="str">
        <f t="shared" si="579"/>
        <v>卢银楷</v>
      </c>
      <c r="BD471" s="26">
        <f t="shared" si="630"/>
        <v>0</v>
      </c>
      <c r="BE471" s="18" t="str">
        <f t="shared" si="580"/>
        <v>胡慧芳</v>
      </c>
      <c r="BF471" s="26">
        <f t="shared" si="631"/>
        <v>2.7</v>
      </c>
      <c r="BG471" s="18" t="str">
        <f t="shared" si="581"/>
        <v>杜基次尔</v>
      </c>
      <c r="BH471" s="26">
        <f t="shared" si="632"/>
        <v>0</v>
      </c>
      <c r="BI471" s="18">
        <f t="shared" si="582"/>
        <v>4</v>
      </c>
      <c r="BJ471" s="18" t="str">
        <f t="shared" si="583"/>
        <v>甲阿祝玛</v>
      </c>
      <c r="BK471" s="26">
        <f t="shared" si="608"/>
        <v>2.6999999999999997</v>
      </c>
      <c r="BL471" s="18" t="str">
        <f t="shared" si="584"/>
        <v>马勇</v>
      </c>
      <c r="BM471" s="26">
        <f t="shared" si="638"/>
        <v>0</v>
      </c>
      <c r="BN471" s="18" t="str">
        <f t="shared" si="585"/>
        <v>向翠琳</v>
      </c>
      <c r="BO471" s="26">
        <f t="shared" si="633"/>
        <v>0</v>
      </c>
      <c r="BP471" s="18" t="str">
        <f t="shared" si="586"/>
        <v>卢银楷</v>
      </c>
      <c r="BQ471" s="26">
        <f t="shared" si="634"/>
        <v>0</v>
      </c>
      <c r="BR471" s="18" t="str">
        <f t="shared" si="587"/>
        <v>胡慧芳</v>
      </c>
      <c r="BS471" s="26">
        <f t="shared" si="635"/>
        <v>2.7</v>
      </c>
      <c r="BT471" s="18" t="str">
        <f t="shared" si="588"/>
        <v>杜基次尔</v>
      </c>
      <c r="BU471" s="26">
        <f t="shared" si="636"/>
        <v>0</v>
      </c>
      <c r="BV471" s="18">
        <f t="shared" si="589"/>
        <v>4</v>
      </c>
      <c r="BW471" s="18" t="str">
        <f t="shared" si="590"/>
        <v>曹霞</v>
      </c>
      <c r="BX471" s="26">
        <f t="shared" si="609"/>
        <v>4.5</v>
      </c>
      <c r="BY471" s="18" t="str">
        <f t="shared" si="591"/>
        <v>王德兵</v>
      </c>
      <c r="BZ471" s="26">
        <f t="shared" si="610"/>
        <v>0</v>
      </c>
      <c r="CA471" s="18" t="str">
        <f t="shared" si="592"/>
        <v>汪睿</v>
      </c>
      <c r="CB471" s="26">
        <f t="shared" si="611"/>
        <v>0</v>
      </c>
      <c r="CC471" s="18" t="str">
        <f t="shared" si="593"/>
        <v>卢银楷</v>
      </c>
      <c r="CD471" s="26">
        <f t="shared" si="612"/>
        <v>0</v>
      </c>
      <c r="CE471" s="18" t="str">
        <f t="shared" si="594"/>
        <v>胡慧芳</v>
      </c>
      <c r="CF471" s="26">
        <f t="shared" si="613"/>
        <v>4.5</v>
      </c>
      <c r="CG471" s="18" t="str">
        <f t="shared" si="595"/>
        <v>杜基次尔</v>
      </c>
      <c r="CH471" s="26">
        <f t="shared" si="614"/>
        <v>0</v>
      </c>
      <c r="CI471" s="18">
        <f t="shared" si="596"/>
        <v>4</v>
      </c>
      <c r="CJ471" s="18" t="str">
        <f t="shared" si="597"/>
        <v>曹霞</v>
      </c>
      <c r="CK471" s="26">
        <f t="shared" si="615"/>
        <v>4.5</v>
      </c>
      <c r="CL471" s="18" t="str">
        <f t="shared" si="598"/>
        <v>王德兵</v>
      </c>
      <c r="CM471" s="26">
        <f t="shared" si="616"/>
        <v>0</v>
      </c>
      <c r="CN471" s="18" t="str">
        <f t="shared" si="599"/>
        <v>汪睿</v>
      </c>
      <c r="CO471" s="26">
        <f t="shared" si="617"/>
        <v>0</v>
      </c>
      <c r="CP471" s="18" t="str">
        <f t="shared" si="600"/>
        <v>卢银楷</v>
      </c>
      <c r="CQ471" s="26">
        <f t="shared" si="618"/>
        <v>0</v>
      </c>
      <c r="CR471" s="18" t="str">
        <f t="shared" si="601"/>
        <v>胡慧芳</v>
      </c>
      <c r="CS471" s="26">
        <f t="shared" si="619"/>
        <v>4.5</v>
      </c>
      <c r="CT471" s="18" t="str">
        <f t="shared" si="602"/>
        <v>杜基次尔</v>
      </c>
      <c r="CU471" s="26">
        <f t="shared" si="620"/>
        <v>0</v>
      </c>
    </row>
    <row r="472" spans="1:99" s="2" customFormat="1" ht="15.75">
      <c r="A472" s="42" t="s">
        <v>1169</v>
      </c>
      <c r="B472" s="40" t="s">
        <v>645</v>
      </c>
      <c r="C472" s="59" t="s">
        <v>44</v>
      </c>
      <c r="D472" s="9" t="s">
        <v>9</v>
      </c>
      <c r="E472" s="8" t="str">
        <f t="shared" si="550"/>
        <v/>
      </c>
      <c r="F472" s="9" t="str">
        <f t="shared" si="551"/>
        <v/>
      </c>
      <c r="G472" s="10" t="str">
        <f t="shared" si="552"/>
        <v/>
      </c>
      <c r="H472" s="10">
        <f t="shared" si="553"/>
        <v>94</v>
      </c>
      <c r="I472" s="10">
        <f t="shared" si="554"/>
        <v>63</v>
      </c>
      <c r="J472" s="10">
        <f t="shared" si="555"/>
        <v>91</v>
      </c>
      <c r="K472" s="16">
        <f t="shared" si="556"/>
        <v>68</v>
      </c>
      <c r="L472" s="10">
        <f t="shared" si="557"/>
        <v>59.5</v>
      </c>
      <c r="M472" s="10">
        <f t="shared" si="558"/>
        <v>42</v>
      </c>
      <c r="N472" s="10">
        <f t="shared" si="559"/>
        <v>418</v>
      </c>
      <c r="O472" s="17" t="str">
        <f t="shared" si="560"/>
        <v/>
      </c>
      <c r="P472" s="18">
        <f>IF($D472="理科",IF(AND($N472&gt;=分数线!$C$2,$H472&gt;=分数线!$D$2),36,IF($H472&gt;=分数线!$D$2,18,0)),IF($D472="文科",IF(AND($N472&gt;=分数线!$C$3,$H472&gt;=分数线!$D$3),36,IF($H472&gt;=分数线!$D$3,18,0))))</f>
        <v>0</v>
      </c>
      <c r="Q472" s="18">
        <f>IF($D472="理科",IF(AND($N472&gt;=分数线!$C$2,I472&gt;=分数线!$E$2),36,IF(I472&gt;=分数线!$E$2,18,0)),IF($D472="文科",IF(AND($N472&gt;=分数线!$C$3,I472&gt;=分数线!$E$3),36,IF(I472&gt;=分数线!$E$3,18,0))))</f>
        <v>0</v>
      </c>
      <c r="R472" s="18">
        <f>IF($D472="理科",IF(AND($N472&gt;=分数线!$C$2,J472&gt;=分数线!$F$2),36,IF(J472&gt;=分数线!$F$2,18,0)),IF($D472="文科",IF(AND($N472&gt;=分数线!$C$3,J472&gt;=分数线!$F$3),36,IF(J472&gt;=分数线!$F$3,18,0))))</f>
        <v>0</v>
      </c>
      <c r="S472" s="18">
        <f>IF($D472="理科",IF(AND($N472&gt;=分数线!$C$2,K472&gt;=分数线!$G$2),36,IF(K472&gt;=分数线!$G$2,18,0)),IF($D472="文科",IF(AND($N472&gt;=分数线!$C$3,K472&gt;=分数线!$G$3),36,IF(K472&gt;=分数线!$G$3,18,0))))</f>
        <v>18</v>
      </c>
      <c r="T472" s="18">
        <f>IF($D472="理科",IF(AND($N472&gt;=分数线!$C$2,L472&gt;=分数线!$H$2),36,IF(L472&gt;=分数线!$H$2,18,0)),IF($D472="文科",IF(AND($N472&gt;=分数线!$C$3,L472&gt;=分数线!$H$3),36,IF(L472&gt;=分数线!$H$3,18,0))))</f>
        <v>0</v>
      </c>
      <c r="U472" s="18">
        <f>IF($D472="理科",IF(AND($N472&gt;=分数线!$C$2,M472&gt;=分数线!$I$2),36,IF(M472&gt;=分数线!$I$2,18,0)),IF($D472="文科",IF(AND($N472&gt;=分数线!$C$3,M472&gt;=分数线!$I$3),36,IF(M472&gt;=分数线!$I$3,18,0))))</f>
        <v>0</v>
      </c>
      <c r="V472" s="18">
        <f t="shared" si="561"/>
        <v>9</v>
      </c>
      <c r="W472" s="18" t="str">
        <f t="shared" si="562"/>
        <v>张玉婷</v>
      </c>
      <c r="X472" s="26">
        <f t="shared" si="603"/>
        <v>0</v>
      </c>
      <c r="Y472" s="18" t="str">
        <f t="shared" si="563"/>
        <v>周军</v>
      </c>
      <c r="Z472" s="26">
        <f t="shared" si="604"/>
        <v>0</v>
      </c>
      <c r="AA472" s="18" t="str">
        <f t="shared" si="564"/>
        <v>程长寿</v>
      </c>
      <c r="AB472" s="26">
        <f t="shared" si="621"/>
        <v>0</v>
      </c>
      <c r="AC472" s="18" t="str">
        <f t="shared" si="565"/>
        <v>杨吉华</v>
      </c>
      <c r="AD472" s="26">
        <f t="shared" si="622"/>
        <v>1.8</v>
      </c>
      <c r="AE472" s="18" t="str">
        <f t="shared" si="566"/>
        <v>赵香才</v>
      </c>
      <c r="AF472" s="26">
        <f t="shared" si="623"/>
        <v>0</v>
      </c>
      <c r="AG472" s="18" t="str">
        <f t="shared" si="567"/>
        <v>金贵</v>
      </c>
      <c r="AH472" s="26">
        <f t="shared" si="624"/>
        <v>0</v>
      </c>
      <c r="AI472" s="18" t="str">
        <f t="shared" si="568"/>
        <v>4</v>
      </c>
      <c r="AJ472" s="18" t="str">
        <f t="shared" si="569"/>
        <v>朱霞</v>
      </c>
      <c r="AK472" s="26">
        <f t="shared" si="605"/>
        <v>0</v>
      </c>
      <c r="AL472" s="18" t="str">
        <f t="shared" si="570"/>
        <v>李乔军</v>
      </c>
      <c r="AM472" s="26">
        <f t="shared" si="606"/>
        <v>0</v>
      </c>
      <c r="AN472" s="18" t="str">
        <f t="shared" si="571"/>
        <v>向翠琳</v>
      </c>
      <c r="AO472" s="26">
        <f t="shared" si="625"/>
        <v>0</v>
      </c>
      <c r="AP472" s="18" t="str">
        <f t="shared" si="572"/>
        <v>卢银楷</v>
      </c>
      <c r="AQ472" s="26">
        <f t="shared" si="626"/>
        <v>1.8</v>
      </c>
      <c r="AR472" s="18" t="str">
        <f t="shared" si="573"/>
        <v>胡慧芳</v>
      </c>
      <c r="AS472" s="26">
        <f t="shared" si="627"/>
        <v>0</v>
      </c>
      <c r="AT472" s="18" t="str">
        <f t="shared" si="574"/>
        <v>杜基次尔</v>
      </c>
      <c r="AU472" s="26">
        <f t="shared" si="628"/>
        <v>0</v>
      </c>
      <c r="AV472" s="18" t="str">
        <f t="shared" si="575"/>
        <v>4</v>
      </c>
      <c r="AW472" s="18" t="str">
        <f t="shared" si="576"/>
        <v>朱霞</v>
      </c>
      <c r="AX472" s="26">
        <f t="shared" si="607"/>
        <v>0</v>
      </c>
      <c r="AY472" s="18" t="str">
        <f t="shared" si="577"/>
        <v>马勇</v>
      </c>
      <c r="AZ472" s="26">
        <f t="shared" si="637"/>
        <v>0</v>
      </c>
      <c r="BA472" s="18" t="str">
        <f t="shared" si="578"/>
        <v>向翠琳</v>
      </c>
      <c r="BB472" s="26">
        <f t="shared" si="629"/>
        <v>0</v>
      </c>
      <c r="BC472" s="18" t="str">
        <f t="shared" si="579"/>
        <v>卢银楷</v>
      </c>
      <c r="BD472" s="26">
        <f t="shared" si="630"/>
        <v>2.7</v>
      </c>
      <c r="BE472" s="18" t="str">
        <f t="shared" si="580"/>
        <v>胡慧芳</v>
      </c>
      <c r="BF472" s="26">
        <f t="shared" si="631"/>
        <v>0</v>
      </c>
      <c r="BG472" s="18" t="str">
        <f t="shared" si="581"/>
        <v>杜基次尔</v>
      </c>
      <c r="BH472" s="26">
        <f t="shared" si="632"/>
        <v>0</v>
      </c>
      <c r="BI472" s="18">
        <f t="shared" si="582"/>
        <v>4</v>
      </c>
      <c r="BJ472" s="18" t="str">
        <f t="shared" si="583"/>
        <v>甲阿祝玛</v>
      </c>
      <c r="BK472" s="26">
        <f t="shared" si="608"/>
        <v>0</v>
      </c>
      <c r="BL472" s="18" t="str">
        <f t="shared" si="584"/>
        <v>马勇</v>
      </c>
      <c r="BM472" s="26">
        <f t="shared" si="638"/>
        <v>0</v>
      </c>
      <c r="BN472" s="18" t="str">
        <f t="shared" si="585"/>
        <v>向翠琳</v>
      </c>
      <c r="BO472" s="26">
        <f t="shared" si="633"/>
        <v>0</v>
      </c>
      <c r="BP472" s="18" t="str">
        <f t="shared" si="586"/>
        <v>卢银楷</v>
      </c>
      <c r="BQ472" s="26">
        <f t="shared" si="634"/>
        <v>2.7</v>
      </c>
      <c r="BR472" s="18" t="str">
        <f t="shared" si="587"/>
        <v>胡慧芳</v>
      </c>
      <c r="BS472" s="26">
        <f t="shared" si="635"/>
        <v>0</v>
      </c>
      <c r="BT472" s="18" t="str">
        <f t="shared" si="588"/>
        <v>杜基次尔</v>
      </c>
      <c r="BU472" s="26">
        <f t="shared" si="636"/>
        <v>0</v>
      </c>
      <c r="BV472" s="18">
        <f t="shared" si="589"/>
        <v>4</v>
      </c>
      <c r="BW472" s="18" t="str">
        <f t="shared" si="590"/>
        <v>曹霞</v>
      </c>
      <c r="BX472" s="26">
        <f t="shared" si="609"/>
        <v>0</v>
      </c>
      <c r="BY472" s="18" t="str">
        <f t="shared" si="591"/>
        <v>王德兵</v>
      </c>
      <c r="BZ472" s="26">
        <f t="shared" si="610"/>
        <v>0</v>
      </c>
      <c r="CA472" s="18" t="str">
        <f t="shared" si="592"/>
        <v>汪睿</v>
      </c>
      <c r="CB472" s="26">
        <f t="shared" si="611"/>
        <v>0</v>
      </c>
      <c r="CC472" s="18" t="str">
        <f t="shared" si="593"/>
        <v>卢银楷</v>
      </c>
      <c r="CD472" s="26">
        <f t="shared" si="612"/>
        <v>4.5</v>
      </c>
      <c r="CE472" s="18" t="str">
        <f t="shared" si="594"/>
        <v>胡慧芳</v>
      </c>
      <c r="CF472" s="26">
        <f t="shared" si="613"/>
        <v>0</v>
      </c>
      <c r="CG472" s="18" t="str">
        <f t="shared" si="595"/>
        <v>杜基次尔</v>
      </c>
      <c r="CH472" s="26">
        <f t="shared" si="614"/>
        <v>0</v>
      </c>
      <c r="CI472" s="18">
        <f t="shared" si="596"/>
        <v>4</v>
      </c>
      <c r="CJ472" s="18" t="str">
        <f t="shared" si="597"/>
        <v>曹霞</v>
      </c>
      <c r="CK472" s="26">
        <f t="shared" si="615"/>
        <v>0</v>
      </c>
      <c r="CL472" s="18" t="str">
        <f t="shared" si="598"/>
        <v>王德兵</v>
      </c>
      <c r="CM472" s="26">
        <f t="shared" si="616"/>
        <v>0</v>
      </c>
      <c r="CN472" s="18" t="str">
        <f t="shared" si="599"/>
        <v>汪睿</v>
      </c>
      <c r="CO472" s="26">
        <f t="shared" si="617"/>
        <v>0</v>
      </c>
      <c r="CP472" s="18" t="str">
        <f t="shared" si="600"/>
        <v>卢银楷</v>
      </c>
      <c r="CQ472" s="26">
        <f t="shared" si="618"/>
        <v>4.5</v>
      </c>
      <c r="CR472" s="18" t="str">
        <f t="shared" si="601"/>
        <v>胡慧芳</v>
      </c>
      <c r="CS472" s="26">
        <f t="shared" si="619"/>
        <v>0</v>
      </c>
      <c r="CT472" s="18" t="str">
        <f t="shared" si="602"/>
        <v>杜基次尔</v>
      </c>
      <c r="CU472" s="26">
        <f t="shared" si="620"/>
        <v>0</v>
      </c>
    </row>
    <row r="473" spans="1:99" s="2" customFormat="1" ht="15.75">
      <c r="A473" s="42" t="s">
        <v>53</v>
      </c>
      <c r="B473" s="40" t="s">
        <v>646</v>
      </c>
      <c r="C473" s="59" t="s">
        <v>44</v>
      </c>
      <c r="D473" s="9" t="s">
        <v>9</v>
      </c>
      <c r="E473" s="8" t="str">
        <f t="shared" ref="E473:E536" si="639">IF((VLOOKUP(B473,basicdata,4,FALSE))=0,"",VLOOKUP(B473,basicdata,4,FALSE))</f>
        <v/>
      </c>
      <c r="F473" s="9">
        <f t="shared" ref="F473:F536" si="640">IF((VLOOKUP(B473,basicdata,5,FALSE))=0,"",VLOOKUP(B473,basicdata,5,FALSE))</f>
        <v>0.2</v>
      </c>
      <c r="G473" s="10" t="str">
        <f t="shared" ref="G473:G536" si="641">IF((VLOOKUP(B473,basicdata,6,FALSE))=0,"",VLOOKUP(B473,basicdata,6,FALSE))</f>
        <v/>
      </c>
      <c r="H473" s="10">
        <f t="shared" ref="H473:H536" si="642">VLOOKUP(B473,basicdata,7,FALSE)</f>
        <v>107</v>
      </c>
      <c r="I473" s="10">
        <f t="shared" ref="I473:I536" si="643">VLOOKUP(B473,basicdata,8,FALSE)</f>
        <v>68</v>
      </c>
      <c r="J473" s="10">
        <f t="shared" ref="J473:J536" si="644">VLOOKUP(B473,basicdata,9,FALSE)</f>
        <v>84</v>
      </c>
      <c r="K473" s="16">
        <f t="shared" ref="K473:K536" si="645">VLOOKUP(B473,basicdata,10,FALSE)</f>
        <v>58</v>
      </c>
      <c r="L473" s="10">
        <f t="shared" ref="L473:L536" si="646">VLOOKUP(B473,basicdata,11,FALSE)</f>
        <v>53.5</v>
      </c>
      <c r="M473" s="10">
        <f t="shared" ref="M473:M536" si="647">VLOOKUP(B473,basicdata,12,FALSE)</f>
        <v>46</v>
      </c>
      <c r="N473" s="10">
        <f t="shared" ref="N473:N536" si="648">VLOOKUP(B473,basicdata,13,FALSE)</f>
        <v>417</v>
      </c>
      <c r="O473" s="17" t="str">
        <f t="shared" ref="O473:O536" si="649">IF((VLOOKUP(B473,basicdata,14,FALSE))=0,"",VLOOKUP(B473,basicdata,14,FALSE))</f>
        <v/>
      </c>
      <c r="P473" s="18">
        <f>IF($D473="理科",IF(AND($N473&gt;=分数线!$C$2,$H473&gt;=分数线!$D$2),36,IF($H473&gt;=分数线!$D$2,18,0)),IF($D473="文科",IF(AND($N473&gt;=分数线!$C$3,$H473&gt;=分数线!$D$3),36,IF($H473&gt;=分数线!$D$3,18,0))))</f>
        <v>18</v>
      </c>
      <c r="Q473" s="18">
        <f>IF($D473="理科",IF(AND($N473&gt;=分数线!$C$2,I473&gt;=分数线!$E$2),36,IF(I473&gt;=分数线!$E$2,18,0)),IF($D473="文科",IF(AND($N473&gt;=分数线!$C$3,I473&gt;=分数线!$E$3),36,IF(I473&gt;=分数线!$E$3,18,0))))</f>
        <v>0</v>
      </c>
      <c r="R473" s="18">
        <f>IF($D473="理科",IF(AND($N473&gt;=分数线!$C$2,J473&gt;=分数线!$F$2),36,IF(J473&gt;=分数线!$F$2,18,0)),IF($D473="文科",IF(AND($N473&gt;=分数线!$C$3,J473&gt;=分数线!$F$3),36,IF(J473&gt;=分数线!$F$3,18,0))))</f>
        <v>0</v>
      </c>
      <c r="S473" s="18">
        <f>IF($D473="理科",IF(AND($N473&gt;=分数线!$C$2,K473&gt;=分数线!$G$2),36,IF(K473&gt;=分数线!$G$2,18,0)),IF($D473="文科",IF(AND($N473&gt;=分数线!$C$3,K473&gt;=分数线!$G$3),36,IF(K473&gt;=分数线!$G$3,18,0))))</f>
        <v>0</v>
      </c>
      <c r="T473" s="18">
        <f>IF($D473="理科",IF(AND($N473&gt;=分数线!$C$2,L473&gt;=分数线!$H$2),36,IF(L473&gt;=分数线!$H$2,18,0)),IF($D473="文科",IF(AND($N473&gt;=分数线!$C$3,L473&gt;=分数线!$H$3),36,IF(L473&gt;=分数线!$H$3,18,0))))</f>
        <v>0</v>
      </c>
      <c r="U473" s="18">
        <f>IF($D473="理科",IF(AND($N473&gt;=分数线!$C$2,M473&gt;=分数线!$I$2),36,IF(M473&gt;=分数线!$I$2,18,0)),IF($D473="文科",IF(AND($N473&gt;=分数线!$C$3,M473&gt;=分数线!$I$3),36,IF(M473&gt;=分数线!$I$3,18,0))))</f>
        <v>0</v>
      </c>
      <c r="V473" s="18">
        <f t="shared" ref="V473:V536" si="650">VLOOKUP($B473,basicdata,19,FALSE)</f>
        <v>6</v>
      </c>
      <c r="W473" s="18" t="str">
        <f t="shared" ref="W473:W536" si="651">VLOOKUP($B473,basicdata,20,FALSE)</f>
        <v>阙丽萍</v>
      </c>
      <c r="X473" s="26">
        <f t="shared" si="603"/>
        <v>1.8</v>
      </c>
      <c r="Y473" s="18" t="str">
        <f t="shared" ref="Y473:Y536" si="652">VLOOKUP($B473,basicdata,22,FALSE)</f>
        <v>李希</v>
      </c>
      <c r="Z473" s="26">
        <f t="shared" si="604"/>
        <v>0</v>
      </c>
      <c r="AA473" s="18" t="str">
        <f t="shared" ref="AA473:AA536" si="653">VLOOKUP($B473,basicdata,24,FALSE)</f>
        <v>达娃央初</v>
      </c>
      <c r="AB473" s="26">
        <f t="shared" si="621"/>
        <v>0</v>
      </c>
      <c r="AC473" s="18" t="str">
        <f t="shared" ref="AC473:AC536" si="654">VLOOKUP($B473,basicdata,26,FALSE)</f>
        <v>马巫各</v>
      </c>
      <c r="AD473" s="26">
        <f t="shared" si="622"/>
        <v>0</v>
      </c>
      <c r="AE473" s="18" t="str">
        <f t="shared" ref="AE473:AE536" si="655">VLOOKUP($B473,basicdata,28,FALSE)</f>
        <v>勾中文</v>
      </c>
      <c r="AF473" s="26">
        <f t="shared" si="623"/>
        <v>0</v>
      </c>
      <c r="AG473" s="18" t="str">
        <f t="shared" ref="AG473:AG536" si="656">VLOOKUP($B473,basicdata,30,FALSE)</f>
        <v>骆泽群</v>
      </c>
      <c r="AH473" s="26">
        <f t="shared" si="624"/>
        <v>0</v>
      </c>
      <c r="AI473" s="18" t="str">
        <f t="shared" ref="AI473:AI536" si="657">VLOOKUP($B473,basicdata,32,FALSE)</f>
        <v>1</v>
      </c>
      <c r="AJ473" s="18" t="str">
        <f t="shared" ref="AJ473:AJ536" si="658">VLOOKUP($B473,basicdata,33,FALSE)</f>
        <v>叶屏</v>
      </c>
      <c r="AK473" s="26">
        <f t="shared" si="605"/>
        <v>1.8</v>
      </c>
      <c r="AL473" s="18" t="str">
        <f t="shared" ref="AL473:AL536" si="659">VLOOKUP($B473,basicdata,35,FALSE)</f>
        <v>余玉红</v>
      </c>
      <c r="AM473" s="26">
        <f t="shared" si="606"/>
        <v>0</v>
      </c>
      <c r="AN473" s="18" t="str">
        <f t="shared" ref="AN473:AN536" si="660">VLOOKUP($B473,basicdata,37,FALSE)</f>
        <v>胡昌燕</v>
      </c>
      <c r="AO473" s="26">
        <f t="shared" si="625"/>
        <v>0</v>
      </c>
      <c r="AP473" s="18" t="str">
        <f t="shared" ref="AP473:AP536" si="661">VLOOKUP($B473,basicdata,39,FALSE)</f>
        <v>杨吉华</v>
      </c>
      <c r="AQ473" s="26">
        <f t="shared" si="626"/>
        <v>0</v>
      </c>
      <c r="AR473" s="18" t="str">
        <f t="shared" ref="AR473:AR536" si="662">VLOOKUP($B473,basicdata,41,FALSE)</f>
        <v>胡慧芳</v>
      </c>
      <c r="AS473" s="26">
        <f t="shared" si="627"/>
        <v>0</v>
      </c>
      <c r="AT473" s="18" t="str">
        <f t="shared" ref="AT473:AT536" si="663">VLOOKUP($B473,basicdata,43,FALSE)</f>
        <v>金贵</v>
      </c>
      <c r="AU473" s="26">
        <f t="shared" si="628"/>
        <v>0</v>
      </c>
      <c r="AV473" s="18" t="str">
        <f t="shared" ref="AV473:AV536" si="664">VLOOKUP($B473,basicdata,45,FALSE)</f>
        <v>1</v>
      </c>
      <c r="AW473" s="18" t="str">
        <f t="shared" ref="AW473:AW536" si="665">VLOOKUP($B473,basicdata,46,FALSE)</f>
        <v>叶屏</v>
      </c>
      <c r="AX473" s="26">
        <f t="shared" si="607"/>
        <v>2.6999999999999997</v>
      </c>
      <c r="AY473" s="18" t="str">
        <f t="shared" ref="AY473:AY536" si="666">VLOOKUP($B473,basicdata,48,FALSE)</f>
        <v>余玉红</v>
      </c>
      <c r="AZ473" s="26">
        <f t="shared" si="637"/>
        <v>0</v>
      </c>
      <c r="BA473" s="18" t="str">
        <f t="shared" ref="BA473:BA536" si="667">VLOOKUP($B473,basicdata,50,FALSE)</f>
        <v>胡昌燕</v>
      </c>
      <c r="BB473" s="26">
        <f t="shared" si="629"/>
        <v>0</v>
      </c>
      <c r="BC473" s="18" t="str">
        <f t="shared" ref="BC473:BC536" si="668">VLOOKUP($B473,basicdata,52,FALSE)</f>
        <v>卢银楷</v>
      </c>
      <c r="BD473" s="26">
        <f t="shared" si="630"/>
        <v>0</v>
      </c>
      <c r="BE473" s="18" t="str">
        <f t="shared" ref="BE473:BE536" si="669">VLOOKUP($B473,basicdata,54,FALSE)</f>
        <v>胡慧芳</v>
      </c>
      <c r="BF473" s="26">
        <f t="shared" si="631"/>
        <v>0</v>
      </c>
      <c r="BG473" s="18" t="str">
        <f t="shared" ref="BG473:BG536" si="670">VLOOKUP($B473,basicdata,56,FALSE)</f>
        <v>金贵</v>
      </c>
      <c r="BH473" s="26">
        <f t="shared" si="632"/>
        <v>0</v>
      </c>
      <c r="BI473" s="18">
        <f t="shared" ref="BI473:BI536" si="671">VLOOKUP($B473,basicdata,58,FALSE)</f>
        <v>1</v>
      </c>
      <c r="BJ473" s="18" t="str">
        <f t="shared" ref="BJ473:BJ536" si="672">VLOOKUP($B473,basicdata,59,FALSE)</f>
        <v>叶屏</v>
      </c>
      <c r="BK473" s="26">
        <f t="shared" si="608"/>
        <v>2.6999999999999997</v>
      </c>
      <c r="BL473" s="18" t="str">
        <f t="shared" ref="BL473:BL536" si="673">VLOOKUP($B473,basicdata,61,FALSE)</f>
        <v>余玉红</v>
      </c>
      <c r="BM473" s="26">
        <f t="shared" si="638"/>
        <v>0</v>
      </c>
      <c r="BN473" s="18" t="str">
        <f t="shared" ref="BN473:BN536" si="674">VLOOKUP($B473,basicdata,63,FALSE)</f>
        <v>胡昌燕</v>
      </c>
      <c r="BO473" s="26">
        <f t="shared" si="633"/>
        <v>0</v>
      </c>
      <c r="BP473" s="18" t="str">
        <f t="shared" ref="BP473:BP536" si="675">VLOOKUP($B473,basicdata,65,FALSE)</f>
        <v>卢银楷</v>
      </c>
      <c r="BQ473" s="26">
        <f t="shared" si="634"/>
        <v>0</v>
      </c>
      <c r="BR473" s="18" t="str">
        <f t="shared" ref="BR473:BR536" si="676">VLOOKUP($B473,basicdata,67,FALSE)</f>
        <v>胡慧芳</v>
      </c>
      <c r="BS473" s="26">
        <f t="shared" si="635"/>
        <v>0</v>
      </c>
      <c r="BT473" s="18" t="str">
        <f t="shared" ref="BT473:BT536" si="677">VLOOKUP($B473,basicdata,69,FALSE)</f>
        <v>金贵</v>
      </c>
      <c r="BU473" s="26">
        <f t="shared" si="636"/>
        <v>0</v>
      </c>
      <c r="BV473" s="18">
        <f t="shared" ref="BV473:BV536" si="678">VLOOKUP($B473,basicdata,71,FALSE)</f>
        <v>1</v>
      </c>
      <c r="BW473" s="18" t="str">
        <f t="shared" ref="BW473:BW536" si="679">VLOOKUP($B473,basicdata,72,FALSE)</f>
        <v>叶屏</v>
      </c>
      <c r="BX473" s="26">
        <f t="shared" si="609"/>
        <v>4.5</v>
      </c>
      <c r="BY473" s="18" t="str">
        <f t="shared" ref="BY473:BY536" si="680">VLOOKUP($B473,basicdata,74,FALSE)</f>
        <v>余玉红</v>
      </c>
      <c r="BZ473" s="26">
        <f t="shared" si="610"/>
        <v>0</v>
      </c>
      <c r="CA473" s="18" t="str">
        <f t="shared" ref="CA473:CA536" si="681">VLOOKUP($B473,basicdata,76,FALSE)</f>
        <v>胡昌燕</v>
      </c>
      <c r="CB473" s="26">
        <f t="shared" si="611"/>
        <v>0</v>
      </c>
      <c r="CC473" s="18" t="str">
        <f t="shared" ref="CC473:CC536" si="682">VLOOKUP($B473,basicdata,78,FALSE)</f>
        <v>卢银楷</v>
      </c>
      <c r="CD473" s="26">
        <f t="shared" si="612"/>
        <v>0</v>
      </c>
      <c r="CE473" s="18" t="str">
        <f t="shared" ref="CE473:CE536" si="683">VLOOKUP($B473,basicdata,80,FALSE)</f>
        <v>胡慧芳</v>
      </c>
      <c r="CF473" s="26">
        <f t="shared" si="613"/>
        <v>0</v>
      </c>
      <c r="CG473" s="18" t="str">
        <f t="shared" ref="CG473:CG536" si="684">VLOOKUP($B473,basicdata,82,FALSE)</f>
        <v>金贵</v>
      </c>
      <c r="CH473" s="26">
        <f t="shared" si="614"/>
        <v>0</v>
      </c>
      <c r="CI473" s="18">
        <f t="shared" ref="CI473:CI536" si="685">VLOOKUP($B473,basicdata,84,FALSE)</f>
        <v>1</v>
      </c>
      <c r="CJ473" s="18" t="str">
        <f t="shared" ref="CJ473:CJ536" si="686">VLOOKUP($B473,basicdata,85,FALSE)</f>
        <v>叶屏</v>
      </c>
      <c r="CK473" s="26">
        <f t="shared" si="615"/>
        <v>4.5</v>
      </c>
      <c r="CL473" s="18" t="str">
        <f t="shared" ref="CL473:CL536" si="687">VLOOKUP($B473,basicdata,87,FALSE)</f>
        <v>余玉红</v>
      </c>
      <c r="CM473" s="26">
        <f t="shared" si="616"/>
        <v>0</v>
      </c>
      <c r="CN473" s="18" t="str">
        <f t="shared" ref="CN473:CN536" si="688">VLOOKUP($B473,basicdata,89,FALSE)</f>
        <v>胡昌燕</v>
      </c>
      <c r="CO473" s="26">
        <f t="shared" si="617"/>
        <v>0</v>
      </c>
      <c r="CP473" s="18" t="str">
        <f t="shared" ref="CP473:CP536" si="689">VLOOKUP($B473,basicdata,91,FALSE)</f>
        <v>卢银楷</v>
      </c>
      <c r="CQ473" s="26">
        <f t="shared" si="618"/>
        <v>0</v>
      </c>
      <c r="CR473" s="18" t="str">
        <f t="shared" ref="CR473:CR536" si="690">VLOOKUP($B473,basicdata,93,FALSE)</f>
        <v>胡慧芳</v>
      </c>
      <c r="CS473" s="26">
        <f t="shared" si="619"/>
        <v>0</v>
      </c>
      <c r="CT473" s="18" t="str">
        <f t="shared" ref="CT473:CT536" si="691">VLOOKUP($B473,basicdata,95,FALSE)</f>
        <v>金贵</v>
      </c>
      <c r="CU473" s="26">
        <f t="shared" si="620"/>
        <v>0</v>
      </c>
    </row>
    <row r="474" spans="1:99" s="2" customFormat="1" ht="15.75">
      <c r="A474" s="42" t="s">
        <v>1170</v>
      </c>
      <c r="B474" s="40" t="s">
        <v>647</v>
      </c>
      <c r="C474" s="59" t="s">
        <v>44</v>
      </c>
      <c r="D474" s="9" t="s">
        <v>9</v>
      </c>
      <c r="E474" s="8" t="str">
        <f t="shared" si="639"/>
        <v/>
      </c>
      <c r="F474" s="9" t="str">
        <f t="shared" si="640"/>
        <v/>
      </c>
      <c r="G474" s="10" t="str">
        <f t="shared" si="641"/>
        <v/>
      </c>
      <c r="H474" s="10">
        <f t="shared" si="642"/>
        <v>114</v>
      </c>
      <c r="I474" s="10">
        <f t="shared" si="643"/>
        <v>52</v>
      </c>
      <c r="J474" s="10">
        <f t="shared" si="644"/>
        <v>74</v>
      </c>
      <c r="K474" s="16">
        <f t="shared" si="645"/>
        <v>62.5</v>
      </c>
      <c r="L474" s="10">
        <f t="shared" si="646"/>
        <v>69.5</v>
      </c>
      <c r="M474" s="10">
        <f t="shared" si="647"/>
        <v>45</v>
      </c>
      <c r="N474" s="10">
        <f t="shared" si="648"/>
        <v>417</v>
      </c>
      <c r="O474" s="17" t="str">
        <f t="shared" si="649"/>
        <v/>
      </c>
      <c r="P474" s="18">
        <f>IF($D474="理科",IF(AND($N474&gt;=分数线!$C$2,$H474&gt;=分数线!$D$2),36,IF($H474&gt;=分数线!$D$2,18,0)),IF($D474="文科",IF(AND($N474&gt;=分数线!$C$3,$H474&gt;=分数线!$D$3),36,IF($H474&gt;=分数线!$D$3,18,0))))</f>
        <v>18</v>
      </c>
      <c r="Q474" s="18">
        <f>IF($D474="理科",IF(AND($N474&gt;=分数线!$C$2,I474&gt;=分数线!$E$2),36,IF(I474&gt;=分数线!$E$2,18,0)),IF($D474="文科",IF(AND($N474&gt;=分数线!$C$3,I474&gt;=分数线!$E$3),36,IF(I474&gt;=分数线!$E$3,18,0))))</f>
        <v>0</v>
      </c>
      <c r="R474" s="18">
        <f>IF($D474="理科",IF(AND($N474&gt;=分数线!$C$2,J474&gt;=分数线!$F$2),36,IF(J474&gt;=分数线!$F$2,18,0)),IF($D474="文科",IF(AND($N474&gt;=分数线!$C$3,J474&gt;=分数线!$F$3),36,IF(J474&gt;=分数线!$F$3,18,0))))</f>
        <v>0</v>
      </c>
      <c r="S474" s="18">
        <f>IF($D474="理科",IF(AND($N474&gt;=分数线!$C$2,K474&gt;=分数线!$G$2),36,IF(K474&gt;=分数线!$G$2,18,0)),IF($D474="文科",IF(AND($N474&gt;=分数线!$C$3,K474&gt;=分数线!$G$3),36,IF(K474&gt;=分数线!$G$3,18,0))))</f>
        <v>0</v>
      </c>
      <c r="T474" s="18">
        <f>IF($D474="理科",IF(AND($N474&gt;=分数线!$C$2,L474&gt;=分数线!$H$2),36,IF(L474&gt;=分数线!$H$2,18,0)),IF($D474="文科",IF(AND($N474&gt;=分数线!$C$3,L474&gt;=分数线!$H$3),36,IF(L474&gt;=分数线!$H$3,18,0))))</f>
        <v>18</v>
      </c>
      <c r="U474" s="18">
        <f>IF($D474="理科",IF(AND($N474&gt;=分数线!$C$2,M474&gt;=分数线!$I$2),36,IF(M474&gt;=分数线!$I$2,18,0)),IF($D474="文科",IF(AND($N474&gt;=分数线!$C$3,M474&gt;=分数线!$I$3),36,IF(M474&gt;=分数线!$I$3,18,0))))</f>
        <v>0</v>
      </c>
      <c r="V474" s="18">
        <f t="shared" si="650"/>
        <v>7</v>
      </c>
      <c r="W474" s="18" t="str">
        <f t="shared" si="651"/>
        <v>何苗</v>
      </c>
      <c r="X474" s="26">
        <f t="shared" ref="X474:X537" si="692">IF(C474="应届",P474*0.1,IF(C474="往届","","NULL"))</f>
        <v>1.8</v>
      </c>
      <c r="Y474" s="18" t="str">
        <f t="shared" si="652"/>
        <v>杨周宇</v>
      </c>
      <c r="Z474" s="26">
        <f t="shared" ref="Z474:Z537" si="693">IF($C474="应届",$Q474*0.1,IF($C474="往届","","NULL"))</f>
        <v>0</v>
      </c>
      <c r="AA474" s="18" t="str">
        <f t="shared" si="653"/>
        <v>胡昌燕</v>
      </c>
      <c r="AB474" s="26">
        <f t="shared" si="621"/>
        <v>0</v>
      </c>
      <c r="AC474" s="18" t="str">
        <f t="shared" si="654"/>
        <v>马巫各</v>
      </c>
      <c r="AD474" s="26">
        <f t="shared" si="622"/>
        <v>0</v>
      </c>
      <c r="AE474" s="18" t="str">
        <f t="shared" si="655"/>
        <v>胡慧芳</v>
      </c>
      <c r="AF474" s="26">
        <f t="shared" si="623"/>
        <v>1.8</v>
      </c>
      <c r="AG474" s="18" t="str">
        <f t="shared" si="656"/>
        <v>杜基次尔</v>
      </c>
      <c r="AH474" s="26">
        <f t="shared" si="624"/>
        <v>0</v>
      </c>
      <c r="AI474" s="18" t="str">
        <f t="shared" si="657"/>
        <v>1</v>
      </c>
      <c r="AJ474" s="18" t="str">
        <f t="shared" si="658"/>
        <v>叶屏</v>
      </c>
      <c r="AK474" s="26">
        <f t="shared" ref="AK474:AK537" si="694">IF($C474="应届",$P474*0.1,IF($C474="往届","","NULL"))</f>
        <v>1.8</v>
      </c>
      <c r="AL474" s="18" t="str">
        <f t="shared" si="659"/>
        <v>余玉红</v>
      </c>
      <c r="AM474" s="26">
        <f t="shared" ref="AM474:AM537" si="695">IF($C474="应届",$Q474*0.1,IF($C474="往届","","NULL"))</f>
        <v>0</v>
      </c>
      <c r="AN474" s="18" t="str">
        <f t="shared" si="660"/>
        <v>胡昌燕</v>
      </c>
      <c r="AO474" s="26">
        <f t="shared" si="625"/>
        <v>0</v>
      </c>
      <c r="AP474" s="18" t="str">
        <f t="shared" si="661"/>
        <v>杨吉华</v>
      </c>
      <c r="AQ474" s="26">
        <f t="shared" si="626"/>
        <v>0</v>
      </c>
      <c r="AR474" s="18" t="str">
        <f t="shared" si="662"/>
        <v>胡慧芳</v>
      </c>
      <c r="AS474" s="26">
        <f t="shared" si="627"/>
        <v>1.8</v>
      </c>
      <c r="AT474" s="18" t="str">
        <f t="shared" si="663"/>
        <v>金贵</v>
      </c>
      <c r="AU474" s="26">
        <f t="shared" si="628"/>
        <v>0</v>
      </c>
      <c r="AV474" s="18" t="str">
        <f t="shared" si="664"/>
        <v>1</v>
      </c>
      <c r="AW474" s="18" t="str">
        <f t="shared" si="665"/>
        <v>叶屏</v>
      </c>
      <c r="AX474" s="26">
        <f t="shared" ref="AX474:AX537" si="696">IF($C474="应届",$P474*0.15,IF($C474="往届","","NULL"))</f>
        <v>2.6999999999999997</v>
      </c>
      <c r="AY474" s="18" t="str">
        <f t="shared" si="666"/>
        <v>余玉红</v>
      </c>
      <c r="AZ474" s="26">
        <f t="shared" si="637"/>
        <v>0</v>
      </c>
      <c r="BA474" s="18" t="str">
        <f t="shared" si="667"/>
        <v>胡昌燕</v>
      </c>
      <c r="BB474" s="26">
        <f t="shared" si="629"/>
        <v>0</v>
      </c>
      <c r="BC474" s="18" t="str">
        <f t="shared" si="668"/>
        <v>卢银楷</v>
      </c>
      <c r="BD474" s="26">
        <f t="shared" si="630"/>
        <v>0</v>
      </c>
      <c r="BE474" s="18" t="str">
        <f t="shared" si="669"/>
        <v>胡慧芳</v>
      </c>
      <c r="BF474" s="26">
        <f t="shared" si="631"/>
        <v>2.7</v>
      </c>
      <c r="BG474" s="18" t="str">
        <f t="shared" si="670"/>
        <v>金贵</v>
      </c>
      <c r="BH474" s="26">
        <f t="shared" si="632"/>
        <v>0</v>
      </c>
      <c r="BI474" s="18">
        <f t="shared" si="671"/>
        <v>1</v>
      </c>
      <c r="BJ474" s="18" t="str">
        <f t="shared" si="672"/>
        <v>叶屏</v>
      </c>
      <c r="BK474" s="26">
        <f t="shared" ref="BK474:BK537" si="697">IF($C474="应届",$P474*0.15,IF($C474="往届","","NULL"))</f>
        <v>2.6999999999999997</v>
      </c>
      <c r="BL474" s="18" t="str">
        <f t="shared" si="673"/>
        <v>余玉红</v>
      </c>
      <c r="BM474" s="26">
        <f t="shared" si="638"/>
        <v>0</v>
      </c>
      <c r="BN474" s="18" t="str">
        <f t="shared" si="674"/>
        <v>胡昌燕</v>
      </c>
      <c r="BO474" s="26">
        <f t="shared" si="633"/>
        <v>0</v>
      </c>
      <c r="BP474" s="18" t="str">
        <f t="shared" si="675"/>
        <v>卢银楷</v>
      </c>
      <c r="BQ474" s="26">
        <f t="shared" si="634"/>
        <v>0</v>
      </c>
      <c r="BR474" s="18" t="str">
        <f t="shared" si="676"/>
        <v>胡慧芳</v>
      </c>
      <c r="BS474" s="26">
        <f t="shared" si="635"/>
        <v>2.7</v>
      </c>
      <c r="BT474" s="18" t="str">
        <f t="shared" si="677"/>
        <v>金贵</v>
      </c>
      <c r="BU474" s="26">
        <f t="shared" si="636"/>
        <v>0</v>
      </c>
      <c r="BV474" s="18">
        <f t="shared" si="678"/>
        <v>1</v>
      </c>
      <c r="BW474" s="18" t="str">
        <f t="shared" si="679"/>
        <v>叶屏</v>
      </c>
      <c r="BX474" s="26">
        <f t="shared" ref="BX474:BX537" si="698">IF($C474="应届",$P474*0.25,IF($C474="往届",$P474*0.5,"NULL"))</f>
        <v>4.5</v>
      </c>
      <c r="BY474" s="18" t="str">
        <f t="shared" si="680"/>
        <v>余玉红</v>
      </c>
      <c r="BZ474" s="26">
        <f t="shared" ref="BZ474:BZ537" si="699">IF($C474="应届",$Q474*0.25,IF($C474="往届",$Q474*0.5,"NULL"))</f>
        <v>0</v>
      </c>
      <c r="CA474" s="18" t="str">
        <f t="shared" si="681"/>
        <v>胡昌燕</v>
      </c>
      <c r="CB474" s="26">
        <f t="shared" ref="CB474:CB537" si="700">IF($C474="应届",$R474*0.25,IF($C474="往届",$R474*0.5,"NULL"))</f>
        <v>0</v>
      </c>
      <c r="CC474" s="18" t="str">
        <f t="shared" si="682"/>
        <v>卢银楷</v>
      </c>
      <c r="CD474" s="26">
        <f t="shared" ref="CD474:CD537" si="701">IF($C474="应届",$S474*0.25,IF($C474="往届",$S474*0.5,"NULL"))</f>
        <v>0</v>
      </c>
      <c r="CE474" s="18" t="str">
        <f t="shared" si="683"/>
        <v>胡慧芳</v>
      </c>
      <c r="CF474" s="26">
        <f t="shared" ref="CF474:CF537" si="702">IF($C474="应届",$T474*0.25,IF($C474="往届",$T474*0.5,"NULL"))</f>
        <v>4.5</v>
      </c>
      <c r="CG474" s="18" t="str">
        <f t="shared" si="684"/>
        <v>金贵</v>
      </c>
      <c r="CH474" s="26">
        <f t="shared" ref="CH474:CH537" si="703">IF($C474="应届",$U474*0.25,IF($C474="往届",$U474*0.5,"NULL"))</f>
        <v>0</v>
      </c>
      <c r="CI474" s="18">
        <f t="shared" si="685"/>
        <v>1</v>
      </c>
      <c r="CJ474" s="18" t="str">
        <f t="shared" si="686"/>
        <v>叶屏</v>
      </c>
      <c r="CK474" s="26">
        <f t="shared" ref="CK474:CK537" si="704">IF($C474="应届",$P474*0.25,IF($C474="往届",$P474*0.5,"NULL"))</f>
        <v>4.5</v>
      </c>
      <c r="CL474" s="18" t="str">
        <f t="shared" si="687"/>
        <v>余玉红</v>
      </c>
      <c r="CM474" s="26">
        <f t="shared" ref="CM474:CM537" si="705">IF($C474="应届",$Q474*0.25,IF($C474="往届",$Q474*0.5,"NULL"))</f>
        <v>0</v>
      </c>
      <c r="CN474" s="18" t="str">
        <f t="shared" si="688"/>
        <v>胡昌燕</v>
      </c>
      <c r="CO474" s="26">
        <f t="shared" ref="CO474:CO537" si="706">IF($C474="应届",$R474*0.25,IF($C474="往届",$R474*0.5,"NULL"))</f>
        <v>0</v>
      </c>
      <c r="CP474" s="18" t="str">
        <f t="shared" si="689"/>
        <v>卢银楷</v>
      </c>
      <c r="CQ474" s="26">
        <f t="shared" ref="CQ474:CQ537" si="707">IF($C474="应届",$S474*0.25,IF($C474="往届",$S474*0.5,"NULL"))</f>
        <v>0</v>
      </c>
      <c r="CR474" s="18" t="str">
        <f t="shared" si="690"/>
        <v>胡慧芳</v>
      </c>
      <c r="CS474" s="26">
        <f t="shared" ref="CS474:CS537" si="708">IF($C474="应届",$T474*0.25,IF($C474="往届",$T474*0.5,"NULL"))</f>
        <v>4.5</v>
      </c>
      <c r="CT474" s="18" t="str">
        <f t="shared" si="691"/>
        <v>金贵</v>
      </c>
      <c r="CU474" s="26">
        <f t="shared" ref="CU474:CU537" si="709">IF($C474="应届",$U474*0.25,IF($C474="往届",$U474*0.5,"NULL"))</f>
        <v>0</v>
      </c>
    </row>
    <row r="475" spans="1:99" s="2" customFormat="1" ht="15.75">
      <c r="A475" s="42" t="s">
        <v>1171</v>
      </c>
      <c r="B475" s="40" t="s">
        <v>648</v>
      </c>
      <c r="C475" s="59" t="s">
        <v>44</v>
      </c>
      <c r="D475" s="9" t="s">
        <v>9</v>
      </c>
      <c r="E475" s="8" t="str">
        <f t="shared" si="639"/>
        <v/>
      </c>
      <c r="F475" s="9">
        <f t="shared" si="640"/>
        <v>1</v>
      </c>
      <c r="G475" s="10" t="str">
        <f t="shared" si="641"/>
        <v/>
      </c>
      <c r="H475" s="10">
        <f t="shared" si="642"/>
        <v>105</v>
      </c>
      <c r="I475" s="10">
        <f t="shared" si="643"/>
        <v>74</v>
      </c>
      <c r="J475" s="10">
        <f t="shared" si="644"/>
        <v>79</v>
      </c>
      <c r="K475" s="16">
        <f t="shared" si="645"/>
        <v>57</v>
      </c>
      <c r="L475" s="10">
        <f t="shared" si="646"/>
        <v>56.5</v>
      </c>
      <c r="M475" s="10">
        <f t="shared" si="647"/>
        <v>54</v>
      </c>
      <c r="N475" s="10">
        <f t="shared" si="648"/>
        <v>416</v>
      </c>
      <c r="O475" s="17" t="str">
        <f t="shared" si="649"/>
        <v/>
      </c>
      <c r="P475" s="18">
        <f>IF($D475="理科",IF(AND($N475&gt;=分数线!$C$2,$H475&gt;=分数线!$D$2),36,IF($H475&gt;=分数线!$D$2,18,0)),IF($D475="文科",IF(AND($N475&gt;=分数线!$C$3,$H475&gt;=分数线!$D$3),36,IF($H475&gt;=分数线!$D$3,18,0))))</f>
        <v>0</v>
      </c>
      <c r="Q475" s="18">
        <f>IF($D475="理科",IF(AND($N475&gt;=分数线!$C$2,I475&gt;=分数线!$E$2),36,IF(I475&gt;=分数线!$E$2,18,0)),IF($D475="文科",IF(AND($N475&gt;=分数线!$C$3,I475&gt;=分数线!$E$3),36,IF(I475&gt;=分数线!$E$3,18,0))))</f>
        <v>0</v>
      </c>
      <c r="R475" s="18">
        <f>IF($D475="理科",IF(AND($N475&gt;=分数线!$C$2,J475&gt;=分数线!$F$2),36,IF(J475&gt;=分数线!$F$2,18,0)),IF($D475="文科",IF(AND($N475&gt;=分数线!$C$3,J475&gt;=分数线!$F$3),36,IF(J475&gt;=分数线!$F$3,18,0))))</f>
        <v>0</v>
      </c>
      <c r="S475" s="18">
        <f>IF($D475="理科",IF(AND($N475&gt;=分数线!$C$2,K475&gt;=分数线!$G$2),36,IF(K475&gt;=分数线!$G$2,18,0)),IF($D475="文科",IF(AND($N475&gt;=分数线!$C$3,K475&gt;=分数线!$G$3),36,IF(K475&gt;=分数线!$G$3,18,0))))</f>
        <v>0</v>
      </c>
      <c r="T475" s="18">
        <f>IF($D475="理科",IF(AND($N475&gt;=分数线!$C$2,L475&gt;=分数线!$H$2),36,IF(L475&gt;=分数线!$H$2,18,0)),IF($D475="文科",IF(AND($N475&gt;=分数线!$C$3,L475&gt;=分数线!$H$3),36,IF(L475&gt;=分数线!$H$3,18,0))))</f>
        <v>0</v>
      </c>
      <c r="U475" s="18">
        <f>IF($D475="理科",IF(AND($N475&gt;=分数线!$C$2,M475&gt;=分数线!$I$2),36,IF(M475&gt;=分数线!$I$2,18,0)),IF($D475="文科",IF(AND($N475&gt;=分数线!$C$3,M475&gt;=分数线!$I$3),36,IF(M475&gt;=分数线!$I$3,18,0))))</f>
        <v>18</v>
      </c>
      <c r="V475" s="18">
        <f t="shared" si="650"/>
        <v>11</v>
      </c>
      <c r="W475" s="18" t="str">
        <f t="shared" si="651"/>
        <v>张玉婷</v>
      </c>
      <c r="X475" s="26">
        <f t="shared" si="692"/>
        <v>0</v>
      </c>
      <c r="Y475" s="18" t="str">
        <f t="shared" si="652"/>
        <v>胡付松</v>
      </c>
      <c r="Z475" s="26">
        <f t="shared" si="693"/>
        <v>0</v>
      </c>
      <c r="AA475" s="18" t="str">
        <f t="shared" si="653"/>
        <v>向翠琳</v>
      </c>
      <c r="AB475" s="26">
        <f t="shared" si="621"/>
        <v>0</v>
      </c>
      <c r="AC475" s="18" t="str">
        <f t="shared" si="654"/>
        <v>卢银楷</v>
      </c>
      <c r="AD475" s="26">
        <f t="shared" si="622"/>
        <v>0</v>
      </c>
      <c r="AE475" s="18" t="str">
        <f t="shared" si="655"/>
        <v>赵香才</v>
      </c>
      <c r="AF475" s="26">
        <f t="shared" si="623"/>
        <v>0</v>
      </c>
      <c r="AG475" s="18" t="str">
        <f t="shared" si="656"/>
        <v>骆泽群</v>
      </c>
      <c r="AH475" s="26">
        <f t="shared" si="624"/>
        <v>1.8</v>
      </c>
      <c r="AI475" s="18" t="str">
        <f t="shared" si="657"/>
        <v>2</v>
      </c>
      <c r="AJ475" s="18" t="str">
        <f t="shared" si="658"/>
        <v>阙丽萍</v>
      </c>
      <c r="AK475" s="26">
        <f t="shared" si="694"/>
        <v>0</v>
      </c>
      <c r="AL475" s="18" t="str">
        <f t="shared" si="659"/>
        <v>李乔军</v>
      </c>
      <c r="AM475" s="26">
        <f t="shared" si="695"/>
        <v>0</v>
      </c>
      <c r="AN475" s="18" t="str">
        <f t="shared" si="660"/>
        <v>赵顺诚</v>
      </c>
      <c r="AO475" s="26">
        <f t="shared" si="625"/>
        <v>0</v>
      </c>
      <c r="AP475" s="18" t="str">
        <f t="shared" si="661"/>
        <v>卢银楷</v>
      </c>
      <c r="AQ475" s="26">
        <f t="shared" si="626"/>
        <v>0</v>
      </c>
      <c r="AR475" s="18" t="str">
        <f t="shared" si="662"/>
        <v>赵香才</v>
      </c>
      <c r="AS475" s="26">
        <f t="shared" si="627"/>
        <v>0</v>
      </c>
      <c r="AT475" s="18" t="str">
        <f t="shared" si="663"/>
        <v>杜基次尔</v>
      </c>
      <c r="AU475" s="26">
        <f t="shared" si="628"/>
        <v>1.8</v>
      </c>
      <c r="AV475" s="18" t="str">
        <f t="shared" si="664"/>
        <v>2</v>
      </c>
      <c r="AW475" s="18" t="str">
        <f t="shared" si="665"/>
        <v>阙丽萍</v>
      </c>
      <c r="AX475" s="26">
        <f t="shared" si="696"/>
        <v>0</v>
      </c>
      <c r="AY475" s="18" t="str">
        <f t="shared" si="666"/>
        <v>李希</v>
      </c>
      <c r="AZ475" s="26">
        <f t="shared" si="637"/>
        <v>0</v>
      </c>
      <c r="BA475" s="18" t="str">
        <f t="shared" si="667"/>
        <v>赵顺诚</v>
      </c>
      <c r="BB475" s="26">
        <f t="shared" si="629"/>
        <v>0</v>
      </c>
      <c r="BC475" s="18" t="str">
        <f t="shared" si="668"/>
        <v>马巫各</v>
      </c>
      <c r="BD475" s="26">
        <f t="shared" si="630"/>
        <v>0</v>
      </c>
      <c r="BE475" s="18" t="str">
        <f t="shared" si="669"/>
        <v>赵香才</v>
      </c>
      <c r="BF475" s="26">
        <f t="shared" si="631"/>
        <v>0</v>
      </c>
      <c r="BG475" s="18" t="str">
        <f t="shared" si="670"/>
        <v>杜基次尔</v>
      </c>
      <c r="BH475" s="26">
        <f t="shared" si="632"/>
        <v>2.7</v>
      </c>
      <c r="BI475" s="18">
        <f t="shared" si="671"/>
        <v>2</v>
      </c>
      <c r="BJ475" s="18" t="str">
        <f t="shared" si="672"/>
        <v>阙丽萍</v>
      </c>
      <c r="BK475" s="26">
        <f t="shared" si="697"/>
        <v>0</v>
      </c>
      <c r="BL475" s="18" t="str">
        <f t="shared" si="673"/>
        <v>李希</v>
      </c>
      <c r="BM475" s="26">
        <f t="shared" si="638"/>
        <v>0</v>
      </c>
      <c r="BN475" s="18" t="str">
        <f t="shared" si="674"/>
        <v>赵顺诚</v>
      </c>
      <c r="BO475" s="26">
        <f t="shared" si="633"/>
        <v>0</v>
      </c>
      <c r="BP475" s="18" t="str">
        <f t="shared" si="675"/>
        <v>马巫各</v>
      </c>
      <c r="BQ475" s="26">
        <f t="shared" si="634"/>
        <v>0</v>
      </c>
      <c r="BR475" s="18" t="str">
        <f t="shared" si="676"/>
        <v>赵香才</v>
      </c>
      <c r="BS475" s="26">
        <f t="shared" si="635"/>
        <v>0</v>
      </c>
      <c r="BT475" s="18" t="str">
        <f t="shared" si="677"/>
        <v>杜基次尔</v>
      </c>
      <c r="BU475" s="26">
        <f t="shared" si="636"/>
        <v>2.7</v>
      </c>
      <c r="BV475" s="18">
        <f t="shared" si="678"/>
        <v>2</v>
      </c>
      <c r="BW475" s="18" t="str">
        <f t="shared" si="679"/>
        <v>阙丽萍</v>
      </c>
      <c r="BX475" s="26">
        <f t="shared" si="698"/>
        <v>0</v>
      </c>
      <c r="BY475" s="18" t="str">
        <f t="shared" si="680"/>
        <v>李希</v>
      </c>
      <c r="BZ475" s="26">
        <f t="shared" si="699"/>
        <v>0</v>
      </c>
      <c r="CA475" s="18" t="str">
        <f t="shared" si="681"/>
        <v>赵顺诚</v>
      </c>
      <c r="CB475" s="26">
        <f t="shared" si="700"/>
        <v>0</v>
      </c>
      <c r="CC475" s="18" t="str">
        <f t="shared" si="682"/>
        <v>吴文艺</v>
      </c>
      <c r="CD475" s="26">
        <f t="shared" si="701"/>
        <v>0</v>
      </c>
      <c r="CE475" s="18" t="str">
        <f t="shared" si="683"/>
        <v>赵香才</v>
      </c>
      <c r="CF475" s="26">
        <f t="shared" si="702"/>
        <v>0</v>
      </c>
      <c r="CG475" s="18" t="str">
        <f t="shared" si="684"/>
        <v>杜基次尔</v>
      </c>
      <c r="CH475" s="26">
        <f t="shared" si="703"/>
        <v>4.5</v>
      </c>
      <c r="CI475" s="18">
        <f t="shared" si="685"/>
        <v>2</v>
      </c>
      <c r="CJ475" s="18" t="str">
        <f t="shared" si="686"/>
        <v>阙丽萍</v>
      </c>
      <c r="CK475" s="26">
        <f t="shared" si="704"/>
        <v>0</v>
      </c>
      <c r="CL475" s="18" t="str">
        <f t="shared" si="687"/>
        <v>李希</v>
      </c>
      <c r="CM475" s="26">
        <f t="shared" si="705"/>
        <v>0</v>
      </c>
      <c r="CN475" s="18" t="str">
        <f t="shared" si="688"/>
        <v>赵顺诚</v>
      </c>
      <c r="CO475" s="26">
        <f t="shared" si="706"/>
        <v>0</v>
      </c>
      <c r="CP475" s="18" t="str">
        <f t="shared" si="689"/>
        <v>吴文艺/康宇峰</v>
      </c>
      <c r="CQ475" s="26">
        <f t="shared" si="707"/>
        <v>0</v>
      </c>
      <c r="CR475" s="18" t="str">
        <f t="shared" si="690"/>
        <v>赵香才</v>
      </c>
      <c r="CS475" s="26">
        <f t="shared" si="708"/>
        <v>0</v>
      </c>
      <c r="CT475" s="18" t="str">
        <f t="shared" si="691"/>
        <v>杜基次尔</v>
      </c>
      <c r="CU475" s="26">
        <f t="shared" si="709"/>
        <v>4.5</v>
      </c>
    </row>
    <row r="476" spans="1:99" s="2" customFormat="1" ht="15.75">
      <c r="A476" s="42" t="s">
        <v>1172</v>
      </c>
      <c r="B476" s="40" t="s">
        <v>649</v>
      </c>
      <c r="C476" s="59" t="s">
        <v>44</v>
      </c>
      <c r="D476" s="9" t="s">
        <v>9</v>
      </c>
      <c r="E476" s="8" t="str">
        <f t="shared" si="639"/>
        <v/>
      </c>
      <c r="F476" s="9" t="str">
        <f t="shared" si="640"/>
        <v/>
      </c>
      <c r="G476" s="10" t="str">
        <f t="shared" si="641"/>
        <v/>
      </c>
      <c r="H476" s="10">
        <f t="shared" si="642"/>
        <v>91</v>
      </c>
      <c r="I476" s="10">
        <f t="shared" si="643"/>
        <v>71</v>
      </c>
      <c r="J476" s="10">
        <f t="shared" si="644"/>
        <v>68</v>
      </c>
      <c r="K476" s="16">
        <f t="shared" si="645"/>
        <v>62</v>
      </c>
      <c r="L476" s="10">
        <f t="shared" si="646"/>
        <v>63.5</v>
      </c>
      <c r="M476" s="10">
        <f t="shared" si="647"/>
        <v>60</v>
      </c>
      <c r="N476" s="10">
        <f t="shared" si="648"/>
        <v>416</v>
      </c>
      <c r="O476" s="17" t="str">
        <f t="shared" si="649"/>
        <v/>
      </c>
      <c r="P476" s="18">
        <f>IF($D476="理科",IF(AND($N476&gt;=分数线!$C$2,$H476&gt;=分数线!$D$2),36,IF($H476&gt;=分数线!$D$2,18,0)),IF($D476="文科",IF(AND($N476&gt;=分数线!$C$3,$H476&gt;=分数线!$D$3),36,IF($H476&gt;=分数线!$D$3,18,0))))</f>
        <v>0</v>
      </c>
      <c r="Q476" s="18">
        <f>IF($D476="理科",IF(AND($N476&gt;=分数线!$C$2,I476&gt;=分数线!$E$2),36,IF(I476&gt;=分数线!$E$2,18,0)),IF($D476="文科",IF(AND($N476&gt;=分数线!$C$3,I476&gt;=分数线!$E$3),36,IF(I476&gt;=分数线!$E$3,18,0))))</f>
        <v>0</v>
      </c>
      <c r="R476" s="18">
        <f>IF($D476="理科",IF(AND($N476&gt;=分数线!$C$2,J476&gt;=分数线!$F$2),36,IF(J476&gt;=分数线!$F$2,18,0)),IF($D476="文科",IF(AND($N476&gt;=分数线!$C$3,J476&gt;=分数线!$F$3),36,IF(J476&gt;=分数线!$F$3,18,0))))</f>
        <v>0</v>
      </c>
      <c r="S476" s="18">
        <f>IF($D476="理科",IF(AND($N476&gt;=分数线!$C$2,K476&gt;=分数线!$G$2),36,IF(K476&gt;=分数线!$G$2,18,0)),IF($D476="文科",IF(AND($N476&gt;=分数线!$C$3,K476&gt;=分数线!$G$3),36,IF(K476&gt;=分数线!$G$3,18,0))))</f>
        <v>0</v>
      </c>
      <c r="T476" s="18">
        <f>IF($D476="理科",IF(AND($N476&gt;=分数线!$C$2,L476&gt;=分数线!$H$2),36,IF(L476&gt;=分数线!$H$2,18,0)),IF($D476="文科",IF(AND($N476&gt;=分数线!$C$3,L476&gt;=分数线!$H$3),36,IF(L476&gt;=分数线!$H$3,18,0))))</f>
        <v>0</v>
      </c>
      <c r="U476" s="18">
        <f>IF($D476="理科",IF(AND($N476&gt;=分数线!$C$2,M476&gt;=分数线!$I$2),36,IF(M476&gt;=分数线!$I$2,18,0)),IF($D476="文科",IF(AND($N476&gt;=分数线!$C$3,M476&gt;=分数线!$I$3),36,IF(M476&gt;=分数线!$I$3,18,0))))</f>
        <v>18</v>
      </c>
      <c r="V476" s="18">
        <f t="shared" si="650"/>
        <v>6</v>
      </c>
      <c r="W476" s="18" t="str">
        <f t="shared" si="651"/>
        <v>阙丽萍</v>
      </c>
      <c r="X476" s="26">
        <f t="shared" si="692"/>
        <v>0</v>
      </c>
      <c r="Y476" s="18" t="str">
        <f t="shared" si="652"/>
        <v>李希</v>
      </c>
      <c r="Z476" s="26">
        <f t="shared" si="693"/>
        <v>0</v>
      </c>
      <c r="AA476" s="18" t="str">
        <f t="shared" si="653"/>
        <v>达娃央初</v>
      </c>
      <c r="AB476" s="26">
        <f t="shared" si="621"/>
        <v>0</v>
      </c>
      <c r="AC476" s="18" t="str">
        <f t="shared" si="654"/>
        <v>马巫各</v>
      </c>
      <c r="AD476" s="26">
        <f t="shared" si="622"/>
        <v>0</v>
      </c>
      <c r="AE476" s="18" t="str">
        <f t="shared" si="655"/>
        <v>勾中文</v>
      </c>
      <c r="AF476" s="26">
        <f t="shared" si="623"/>
        <v>0</v>
      </c>
      <c r="AG476" s="18" t="str">
        <f t="shared" si="656"/>
        <v>骆泽群</v>
      </c>
      <c r="AH476" s="26">
        <f t="shared" si="624"/>
        <v>1.8</v>
      </c>
      <c r="AI476" s="18" t="str">
        <f t="shared" si="657"/>
        <v>3</v>
      </c>
      <c r="AJ476" s="18" t="str">
        <f t="shared" si="658"/>
        <v>朱霞</v>
      </c>
      <c r="AK476" s="26">
        <f t="shared" si="694"/>
        <v>0</v>
      </c>
      <c r="AL476" s="18" t="str">
        <f t="shared" si="659"/>
        <v>余玉红</v>
      </c>
      <c r="AM476" s="26">
        <f t="shared" si="695"/>
        <v>0</v>
      </c>
      <c r="AN476" s="18" t="str">
        <f t="shared" si="660"/>
        <v>赵顺诚</v>
      </c>
      <c r="AO476" s="26">
        <f t="shared" si="625"/>
        <v>0</v>
      </c>
      <c r="AP476" s="18" t="str">
        <f t="shared" si="661"/>
        <v>杨吉华</v>
      </c>
      <c r="AQ476" s="26">
        <f t="shared" si="626"/>
        <v>0</v>
      </c>
      <c r="AR476" s="18" t="str">
        <f t="shared" si="662"/>
        <v>赵香才</v>
      </c>
      <c r="AS476" s="26">
        <f t="shared" si="627"/>
        <v>0</v>
      </c>
      <c r="AT476" s="18" t="str">
        <f t="shared" si="663"/>
        <v>杜基次尔</v>
      </c>
      <c r="AU476" s="26">
        <f t="shared" si="628"/>
        <v>1.8</v>
      </c>
      <c r="AV476" s="18" t="str">
        <f t="shared" si="664"/>
        <v>3</v>
      </c>
      <c r="AW476" s="18" t="str">
        <f t="shared" si="665"/>
        <v>何光红</v>
      </c>
      <c r="AX476" s="26">
        <f t="shared" si="696"/>
        <v>0</v>
      </c>
      <c r="AY476" s="18" t="str">
        <f t="shared" si="666"/>
        <v>余玉红</v>
      </c>
      <c r="AZ476" s="26">
        <f t="shared" si="637"/>
        <v>0</v>
      </c>
      <c r="BA476" s="18" t="str">
        <f t="shared" si="667"/>
        <v>向翠琳</v>
      </c>
      <c r="BB476" s="26">
        <f t="shared" si="629"/>
        <v>0</v>
      </c>
      <c r="BC476" s="18" t="str">
        <f t="shared" si="668"/>
        <v>卢银楷</v>
      </c>
      <c r="BD476" s="26">
        <f t="shared" si="630"/>
        <v>0</v>
      </c>
      <c r="BE476" s="18" t="str">
        <f t="shared" si="669"/>
        <v>勾中文</v>
      </c>
      <c r="BF476" s="26">
        <f t="shared" si="631"/>
        <v>0</v>
      </c>
      <c r="BG476" s="18" t="str">
        <f t="shared" si="670"/>
        <v>杜基次尔</v>
      </c>
      <c r="BH476" s="26">
        <f t="shared" si="632"/>
        <v>2.7</v>
      </c>
      <c r="BI476" s="18">
        <f t="shared" si="671"/>
        <v>3</v>
      </c>
      <c r="BJ476" s="18" t="str">
        <f t="shared" si="672"/>
        <v>何光红</v>
      </c>
      <c r="BK476" s="26">
        <f t="shared" si="697"/>
        <v>0</v>
      </c>
      <c r="BL476" s="18" t="str">
        <f t="shared" si="673"/>
        <v>余玉红</v>
      </c>
      <c r="BM476" s="26">
        <f t="shared" si="638"/>
        <v>0</v>
      </c>
      <c r="BN476" s="18" t="str">
        <f t="shared" si="674"/>
        <v>向翠琳</v>
      </c>
      <c r="BO476" s="26">
        <f t="shared" si="633"/>
        <v>0</v>
      </c>
      <c r="BP476" s="18" t="str">
        <f t="shared" si="675"/>
        <v>卢银楷</v>
      </c>
      <c r="BQ476" s="26">
        <f t="shared" si="634"/>
        <v>0</v>
      </c>
      <c r="BR476" s="18" t="str">
        <f t="shared" si="676"/>
        <v>赵香才</v>
      </c>
      <c r="BS476" s="26">
        <f t="shared" si="635"/>
        <v>0</v>
      </c>
      <c r="BT476" s="18" t="str">
        <f t="shared" si="677"/>
        <v>杜基次尔</v>
      </c>
      <c r="BU476" s="26">
        <f t="shared" si="636"/>
        <v>2.7</v>
      </c>
      <c r="BV476" s="18">
        <f t="shared" si="678"/>
        <v>3</v>
      </c>
      <c r="BW476" s="18" t="str">
        <f t="shared" si="679"/>
        <v>曹霞</v>
      </c>
      <c r="BX476" s="26">
        <f t="shared" si="698"/>
        <v>0</v>
      </c>
      <c r="BY476" s="18" t="str">
        <f t="shared" si="680"/>
        <v>余玉红</v>
      </c>
      <c r="BZ476" s="26">
        <f t="shared" si="699"/>
        <v>0</v>
      </c>
      <c r="CA476" s="18" t="str">
        <f t="shared" si="681"/>
        <v>汪睿</v>
      </c>
      <c r="CB476" s="26">
        <f t="shared" si="700"/>
        <v>0</v>
      </c>
      <c r="CC476" s="18" t="str">
        <f t="shared" si="682"/>
        <v>卢银楷</v>
      </c>
      <c r="CD476" s="26">
        <f t="shared" si="701"/>
        <v>0</v>
      </c>
      <c r="CE476" s="18" t="str">
        <f t="shared" si="683"/>
        <v>赵香才</v>
      </c>
      <c r="CF476" s="26">
        <f t="shared" si="702"/>
        <v>0</v>
      </c>
      <c r="CG476" s="18" t="str">
        <f t="shared" si="684"/>
        <v>杜基次尔</v>
      </c>
      <c r="CH476" s="26">
        <f t="shared" si="703"/>
        <v>4.5</v>
      </c>
      <c r="CI476" s="18">
        <f t="shared" si="685"/>
        <v>3</v>
      </c>
      <c r="CJ476" s="18" t="str">
        <f t="shared" si="686"/>
        <v>曹霞</v>
      </c>
      <c r="CK476" s="26">
        <f t="shared" si="704"/>
        <v>0</v>
      </c>
      <c r="CL476" s="18" t="str">
        <f t="shared" si="687"/>
        <v>余玉红</v>
      </c>
      <c r="CM476" s="26">
        <f t="shared" si="705"/>
        <v>0</v>
      </c>
      <c r="CN476" s="18" t="str">
        <f t="shared" si="688"/>
        <v>汪睿</v>
      </c>
      <c r="CO476" s="26">
        <f t="shared" si="706"/>
        <v>0</v>
      </c>
      <c r="CP476" s="18" t="str">
        <f t="shared" si="689"/>
        <v>赵香才</v>
      </c>
      <c r="CQ476" s="26">
        <f t="shared" si="707"/>
        <v>0</v>
      </c>
      <c r="CR476" s="18" t="str">
        <f t="shared" si="690"/>
        <v>卢银楷</v>
      </c>
      <c r="CS476" s="26">
        <f t="shared" si="708"/>
        <v>0</v>
      </c>
      <c r="CT476" s="18" t="str">
        <f t="shared" si="691"/>
        <v>杜基次尔</v>
      </c>
      <c r="CU476" s="26">
        <f t="shared" si="709"/>
        <v>4.5</v>
      </c>
    </row>
    <row r="477" spans="1:99" s="2" customFormat="1" ht="15.75">
      <c r="A477" s="42" t="s">
        <v>1143</v>
      </c>
      <c r="B477" s="40" t="s">
        <v>650</v>
      </c>
      <c r="C477" s="59" t="s">
        <v>44</v>
      </c>
      <c r="D477" s="9" t="s">
        <v>9</v>
      </c>
      <c r="E477" s="8" t="str">
        <f t="shared" si="639"/>
        <v/>
      </c>
      <c r="F477" s="9" t="str">
        <f t="shared" si="640"/>
        <v/>
      </c>
      <c r="G477" s="10" t="str">
        <f t="shared" si="641"/>
        <v/>
      </c>
      <c r="H477" s="10">
        <f t="shared" si="642"/>
        <v>95</v>
      </c>
      <c r="I477" s="10">
        <f t="shared" si="643"/>
        <v>63</v>
      </c>
      <c r="J477" s="10">
        <f t="shared" si="644"/>
        <v>78</v>
      </c>
      <c r="K477" s="16">
        <f t="shared" si="645"/>
        <v>60.5</v>
      </c>
      <c r="L477" s="10">
        <f t="shared" si="646"/>
        <v>71</v>
      </c>
      <c r="M477" s="10">
        <f t="shared" si="647"/>
        <v>47</v>
      </c>
      <c r="N477" s="10">
        <f t="shared" si="648"/>
        <v>415</v>
      </c>
      <c r="O477" s="17" t="str">
        <f t="shared" si="649"/>
        <v/>
      </c>
      <c r="P477" s="18">
        <f>IF($D477="理科",IF(AND($N477&gt;=分数线!$C$2,$H477&gt;=分数线!$D$2),36,IF($H477&gt;=分数线!$D$2,18,0)),IF($D477="文科",IF(AND($N477&gt;=分数线!$C$3,$H477&gt;=分数线!$D$3),36,IF($H477&gt;=分数线!$D$3,18,0))))</f>
        <v>0</v>
      </c>
      <c r="Q477" s="18">
        <f>IF($D477="理科",IF(AND($N477&gt;=分数线!$C$2,I477&gt;=分数线!$E$2),36,IF(I477&gt;=分数线!$E$2,18,0)),IF($D477="文科",IF(AND($N477&gt;=分数线!$C$3,I477&gt;=分数线!$E$3),36,IF(I477&gt;=分数线!$E$3,18,0))))</f>
        <v>0</v>
      </c>
      <c r="R477" s="18">
        <f>IF($D477="理科",IF(AND($N477&gt;=分数线!$C$2,J477&gt;=分数线!$F$2),36,IF(J477&gt;=分数线!$F$2,18,0)),IF($D477="文科",IF(AND($N477&gt;=分数线!$C$3,J477&gt;=分数线!$F$3),36,IF(J477&gt;=分数线!$F$3,18,0))))</f>
        <v>0</v>
      </c>
      <c r="S477" s="18">
        <f>IF($D477="理科",IF(AND($N477&gt;=分数线!$C$2,K477&gt;=分数线!$G$2),36,IF(K477&gt;=分数线!$G$2,18,0)),IF($D477="文科",IF(AND($N477&gt;=分数线!$C$3,K477&gt;=分数线!$G$3),36,IF(K477&gt;=分数线!$G$3,18,0))))</f>
        <v>0</v>
      </c>
      <c r="T477" s="18">
        <f>IF($D477="理科",IF(AND($N477&gt;=分数线!$C$2,L477&gt;=分数线!$H$2),36,IF(L477&gt;=分数线!$H$2,18,0)),IF($D477="文科",IF(AND($N477&gt;=分数线!$C$3,L477&gt;=分数线!$H$3),36,IF(L477&gt;=分数线!$H$3,18,0))))</f>
        <v>18</v>
      </c>
      <c r="U477" s="18">
        <f>IF($D477="理科",IF(AND($N477&gt;=分数线!$C$2,M477&gt;=分数线!$I$2),36,IF(M477&gt;=分数线!$I$2,18,0)),IF($D477="文科",IF(AND($N477&gt;=分数线!$C$3,M477&gt;=分数线!$I$3),36,IF(M477&gt;=分数线!$I$3,18,0))))</f>
        <v>0</v>
      </c>
      <c r="V477" s="18">
        <f t="shared" si="650"/>
        <v>7</v>
      </c>
      <c r="W477" s="18" t="str">
        <f t="shared" si="651"/>
        <v>何苗</v>
      </c>
      <c r="X477" s="26">
        <f t="shared" si="692"/>
        <v>0</v>
      </c>
      <c r="Y477" s="18" t="str">
        <f t="shared" si="652"/>
        <v>杨周宇</v>
      </c>
      <c r="Z477" s="26">
        <f t="shared" si="693"/>
        <v>0</v>
      </c>
      <c r="AA477" s="18" t="str">
        <f t="shared" si="653"/>
        <v>胡昌燕</v>
      </c>
      <c r="AB477" s="26">
        <f t="shared" si="621"/>
        <v>0</v>
      </c>
      <c r="AC477" s="18" t="str">
        <f t="shared" si="654"/>
        <v>马巫各</v>
      </c>
      <c r="AD477" s="26">
        <f t="shared" si="622"/>
        <v>0</v>
      </c>
      <c r="AE477" s="18" t="str">
        <f t="shared" si="655"/>
        <v>胡慧芳</v>
      </c>
      <c r="AF477" s="26">
        <f t="shared" si="623"/>
        <v>1.8</v>
      </c>
      <c r="AG477" s="18" t="str">
        <f t="shared" si="656"/>
        <v>杜基次尔</v>
      </c>
      <c r="AH477" s="26">
        <f t="shared" si="624"/>
        <v>0</v>
      </c>
      <c r="AI477" s="18" t="e">
        <f t="shared" si="657"/>
        <v>#N/A</v>
      </c>
      <c r="AJ477" s="18" t="e">
        <f t="shared" si="658"/>
        <v>#N/A</v>
      </c>
      <c r="AK477" s="26">
        <f t="shared" si="694"/>
        <v>0</v>
      </c>
      <c r="AL477" s="18" t="e">
        <f t="shared" si="659"/>
        <v>#N/A</v>
      </c>
      <c r="AM477" s="26">
        <f t="shared" si="695"/>
        <v>0</v>
      </c>
      <c r="AN477" s="18" t="e">
        <f t="shared" si="660"/>
        <v>#N/A</v>
      </c>
      <c r="AO477" s="26">
        <f t="shared" si="625"/>
        <v>0</v>
      </c>
      <c r="AP477" s="18" t="e">
        <f t="shared" si="661"/>
        <v>#N/A</v>
      </c>
      <c r="AQ477" s="26">
        <f t="shared" si="626"/>
        <v>0</v>
      </c>
      <c r="AR477" s="18" t="e">
        <f t="shared" si="662"/>
        <v>#N/A</v>
      </c>
      <c r="AS477" s="26">
        <f t="shared" si="627"/>
        <v>1.8</v>
      </c>
      <c r="AT477" s="18" t="e">
        <f t="shared" si="663"/>
        <v>#N/A</v>
      </c>
      <c r="AU477" s="26">
        <f t="shared" si="628"/>
        <v>0</v>
      </c>
      <c r="AV477" s="18" t="str">
        <f t="shared" si="664"/>
        <v>4</v>
      </c>
      <c r="AW477" s="18" t="str">
        <f t="shared" si="665"/>
        <v>朱霞</v>
      </c>
      <c r="AX477" s="26">
        <f t="shared" si="696"/>
        <v>0</v>
      </c>
      <c r="AY477" s="18" t="str">
        <f t="shared" si="666"/>
        <v>马勇</v>
      </c>
      <c r="AZ477" s="26">
        <f t="shared" si="637"/>
        <v>0</v>
      </c>
      <c r="BA477" s="18" t="str">
        <f t="shared" si="667"/>
        <v>向翠琳</v>
      </c>
      <c r="BB477" s="26">
        <f t="shared" si="629"/>
        <v>0</v>
      </c>
      <c r="BC477" s="18" t="str">
        <f t="shared" si="668"/>
        <v>卢银楷</v>
      </c>
      <c r="BD477" s="26">
        <f t="shared" si="630"/>
        <v>0</v>
      </c>
      <c r="BE477" s="18" t="str">
        <f t="shared" si="669"/>
        <v>胡慧芳</v>
      </c>
      <c r="BF477" s="26">
        <f t="shared" si="631"/>
        <v>2.7</v>
      </c>
      <c r="BG477" s="18" t="str">
        <f t="shared" si="670"/>
        <v>杜基次尔</v>
      </c>
      <c r="BH477" s="26">
        <f t="shared" si="632"/>
        <v>0</v>
      </c>
      <c r="BI477" s="18">
        <f t="shared" si="671"/>
        <v>4</v>
      </c>
      <c r="BJ477" s="18" t="str">
        <f t="shared" si="672"/>
        <v>甲阿祝玛</v>
      </c>
      <c r="BK477" s="26">
        <f t="shared" si="697"/>
        <v>0</v>
      </c>
      <c r="BL477" s="18" t="str">
        <f t="shared" si="673"/>
        <v>马勇</v>
      </c>
      <c r="BM477" s="26">
        <f t="shared" si="638"/>
        <v>0</v>
      </c>
      <c r="BN477" s="18" t="str">
        <f t="shared" si="674"/>
        <v>向翠琳</v>
      </c>
      <c r="BO477" s="26">
        <f t="shared" si="633"/>
        <v>0</v>
      </c>
      <c r="BP477" s="18" t="str">
        <f t="shared" si="675"/>
        <v>卢银楷</v>
      </c>
      <c r="BQ477" s="26">
        <f t="shared" si="634"/>
        <v>0</v>
      </c>
      <c r="BR477" s="18" t="str">
        <f t="shared" si="676"/>
        <v>胡慧芳</v>
      </c>
      <c r="BS477" s="26">
        <f t="shared" si="635"/>
        <v>2.7</v>
      </c>
      <c r="BT477" s="18" t="str">
        <f t="shared" si="677"/>
        <v>杜基次尔</v>
      </c>
      <c r="BU477" s="26">
        <f t="shared" si="636"/>
        <v>0</v>
      </c>
      <c r="BV477" s="18">
        <f t="shared" si="678"/>
        <v>4</v>
      </c>
      <c r="BW477" s="18" t="str">
        <f t="shared" si="679"/>
        <v>曹霞</v>
      </c>
      <c r="BX477" s="26">
        <f t="shared" si="698"/>
        <v>0</v>
      </c>
      <c r="BY477" s="18" t="str">
        <f t="shared" si="680"/>
        <v>王德兵</v>
      </c>
      <c r="BZ477" s="26">
        <f t="shared" si="699"/>
        <v>0</v>
      </c>
      <c r="CA477" s="18" t="str">
        <f t="shared" si="681"/>
        <v>汪睿</v>
      </c>
      <c r="CB477" s="26">
        <f t="shared" si="700"/>
        <v>0</v>
      </c>
      <c r="CC477" s="18" t="str">
        <f t="shared" si="682"/>
        <v>卢银楷</v>
      </c>
      <c r="CD477" s="26">
        <f t="shared" si="701"/>
        <v>0</v>
      </c>
      <c r="CE477" s="18" t="str">
        <f t="shared" si="683"/>
        <v>胡慧芳</v>
      </c>
      <c r="CF477" s="26">
        <f t="shared" si="702"/>
        <v>4.5</v>
      </c>
      <c r="CG477" s="18" t="str">
        <f t="shared" si="684"/>
        <v>杜基次尔</v>
      </c>
      <c r="CH477" s="26">
        <f t="shared" si="703"/>
        <v>0</v>
      </c>
      <c r="CI477" s="18">
        <f t="shared" si="685"/>
        <v>4</v>
      </c>
      <c r="CJ477" s="18" t="str">
        <f t="shared" si="686"/>
        <v>曹霞</v>
      </c>
      <c r="CK477" s="26">
        <f t="shared" si="704"/>
        <v>0</v>
      </c>
      <c r="CL477" s="18" t="str">
        <f t="shared" si="687"/>
        <v>王德兵</v>
      </c>
      <c r="CM477" s="26">
        <f t="shared" si="705"/>
        <v>0</v>
      </c>
      <c r="CN477" s="18" t="str">
        <f t="shared" si="688"/>
        <v>汪睿</v>
      </c>
      <c r="CO477" s="26">
        <f t="shared" si="706"/>
        <v>0</v>
      </c>
      <c r="CP477" s="18" t="str">
        <f t="shared" si="689"/>
        <v>卢银楷</v>
      </c>
      <c r="CQ477" s="26">
        <f t="shared" si="707"/>
        <v>0</v>
      </c>
      <c r="CR477" s="18" t="str">
        <f t="shared" si="690"/>
        <v>胡慧芳</v>
      </c>
      <c r="CS477" s="26">
        <f t="shared" si="708"/>
        <v>4.5</v>
      </c>
      <c r="CT477" s="18" t="str">
        <f t="shared" si="691"/>
        <v>杜基次尔</v>
      </c>
      <c r="CU477" s="26">
        <f t="shared" si="709"/>
        <v>0</v>
      </c>
    </row>
    <row r="478" spans="1:99" s="2" customFormat="1" ht="15.75">
      <c r="A478" s="42" t="s">
        <v>1173</v>
      </c>
      <c r="B478" s="40" t="s">
        <v>651</v>
      </c>
      <c r="C478" s="59" t="s">
        <v>44</v>
      </c>
      <c r="D478" s="9" t="s">
        <v>9</v>
      </c>
      <c r="E478" s="8" t="str">
        <f t="shared" si="639"/>
        <v/>
      </c>
      <c r="F478" s="9" t="str">
        <f t="shared" si="640"/>
        <v/>
      </c>
      <c r="G478" s="10" t="str">
        <f t="shared" si="641"/>
        <v/>
      </c>
      <c r="H478" s="10">
        <f t="shared" si="642"/>
        <v>107</v>
      </c>
      <c r="I478" s="10">
        <f t="shared" si="643"/>
        <v>48</v>
      </c>
      <c r="J478" s="10">
        <f t="shared" si="644"/>
        <v>95</v>
      </c>
      <c r="K478" s="16">
        <f t="shared" si="645"/>
        <v>62.5</v>
      </c>
      <c r="L478" s="10">
        <f t="shared" si="646"/>
        <v>55.5</v>
      </c>
      <c r="M478" s="10">
        <f t="shared" si="647"/>
        <v>47</v>
      </c>
      <c r="N478" s="10">
        <f t="shared" si="648"/>
        <v>415</v>
      </c>
      <c r="O478" s="17" t="str">
        <f t="shared" si="649"/>
        <v/>
      </c>
      <c r="P478" s="18">
        <f>IF($D478="理科",IF(AND($N478&gt;=分数线!$C$2,$H478&gt;=分数线!$D$2),36,IF($H478&gt;=分数线!$D$2,18,0)),IF($D478="文科",IF(AND($N478&gt;=分数线!$C$3,$H478&gt;=分数线!$D$3),36,IF($H478&gt;=分数线!$D$3,18,0))))</f>
        <v>18</v>
      </c>
      <c r="Q478" s="18">
        <f>IF($D478="理科",IF(AND($N478&gt;=分数线!$C$2,I478&gt;=分数线!$E$2),36,IF(I478&gt;=分数线!$E$2,18,0)),IF($D478="文科",IF(AND($N478&gt;=分数线!$C$3,I478&gt;=分数线!$E$3),36,IF(I478&gt;=分数线!$E$3,18,0))))</f>
        <v>0</v>
      </c>
      <c r="R478" s="18">
        <f>IF($D478="理科",IF(AND($N478&gt;=分数线!$C$2,J478&gt;=分数线!$F$2),36,IF(J478&gt;=分数线!$F$2,18,0)),IF($D478="文科",IF(AND($N478&gt;=分数线!$C$3,J478&gt;=分数线!$F$3),36,IF(J478&gt;=分数线!$F$3,18,0))))</f>
        <v>18</v>
      </c>
      <c r="S478" s="18">
        <f>IF($D478="理科",IF(AND($N478&gt;=分数线!$C$2,K478&gt;=分数线!$G$2),36,IF(K478&gt;=分数线!$G$2,18,0)),IF($D478="文科",IF(AND($N478&gt;=分数线!$C$3,K478&gt;=分数线!$G$3),36,IF(K478&gt;=分数线!$G$3,18,0))))</f>
        <v>0</v>
      </c>
      <c r="T478" s="18">
        <f>IF($D478="理科",IF(AND($N478&gt;=分数线!$C$2,L478&gt;=分数线!$H$2),36,IF(L478&gt;=分数线!$H$2,18,0)),IF($D478="文科",IF(AND($N478&gt;=分数线!$C$3,L478&gt;=分数线!$H$3),36,IF(L478&gt;=分数线!$H$3,18,0))))</f>
        <v>0</v>
      </c>
      <c r="U478" s="18">
        <f>IF($D478="理科",IF(AND($N478&gt;=分数线!$C$2,M478&gt;=分数线!$I$2),36,IF(M478&gt;=分数线!$I$2,18,0)),IF($D478="文科",IF(AND($N478&gt;=分数线!$C$3,M478&gt;=分数线!$I$3),36,IF(M478&gt;=分数线!$I$3,18,0))))</f>
        <v>0</v>
      </c>
      <c r="V478" s="18">
        <f t="shared" si="650"/>
        <v>9</v>
      </c>
      <c r="W478" s="18" t="str">
        <f t="shared" si="651"/>
        <v>张玉婷</v>
      </c>
      <c r="X478" s="26">
        <f t="shared" si="692"/>
        <v>1.8</v>
      </c>
      <c r="Y478" s="18" t="str">
        <f t="shared" si="652"/>
        <v>周军</v>
      </c>
      <c r="Z478" s="26">
        <f t="shared" si="693"/>
        <v>0</v>
      </c>
      <c r="AA478" s="18" t="str">
        <f t="shared" si="653"/>
        <v>程长寿</v>
      </c>
      <c r="AB478" s="26">
        <f t="shared" si="621"/>
        <v>1.8</v>
      </c>
      <c r="AC478" s="18" t="str">
        <f t="shared" si="654"/>
        <v>杨吉华</v>
      </c>
      <c r="AD478" s="26">
        <f t="shared" si="622"/>
        <v>0</v>
      </c>
      <c r="AE478" s="18" t="str">
        <f t="shared" si="655"/>
        <v>赵香才</v>
      </c>
      <c r="AF478" s="26">
        <f t="shared" si="623"/>
        <v>0</v>
      </c>
      <c r="AG478" s="18" t="str">
        <f t="shared" si="656"/>
        <v>金贵</v>
      </c>
      <c r="AH478" s="26">
        <f t="shared" si="624"/>
        <v>0</v>
      </c>
      <c r="AI478" s="18" t="str">
        <f t="shared" si="657"/>
        <v>5</v>
      </c>
      <c r="AJ478" s="18" t="str">
        <f t="shared" si="658"/>
        <v>叶屏</v>
      </c>
      <c r="AK478" s="26">
        <f t="shared" si="694"/>
        <v>1.8</v>
      </c>
      <c r="AL478" s="18" t="str">
        <f t="shared" si="659"/>
        <v>李希</v>
      </c>
      <c r="AM478" s="26">
        <f t="shared" si="695"/>
        <v>0</v>
      </c>
      <c r="AN478" s="18" t="str">
        <f t="shared" si="660"/>
        <v>达娃央初</v>
      </c>
      <c r="AO478" s="26">
        <f t="shared" si="625"/>
        <v>1.8</v>
      </c>
      <c r="AP478" s="18" t="str">
        <f t="shared" si="661"/>
        <v>马巫各</v>
      </c>
      <c r="AQ478" s="26">
        <f t="shared" si="626"/>
        <v>0</v>
      </c>
      <c r="AR478" s="18" t="str">
        <f t="shared" si="662"/>
        <v>赵香才</v>
      </c>
      <c r="AS478" s="26">
        <f t="shared" si="627"/>
        <v>0</v>
      </c>
      <c r="AT478" s="18" t="str">
        <f t="shared" si="663"/>
        <v>金贵</v>
      </c>
      <c r="AU478" s="26">
        <f t="shared" si="628"/>
        <v>0</v>
      </c>
      <c r="AV478" s="18" t="str">
        <f t="shared" si="664"/>
        <v>5</v>
      </c>
      <c r="AW478" s="18" t="str">
        <f t="shared" si="665"/>
        <v>叶屏</v>
      </c>
      <c r="AX478" s="26">
        <f t="shared" si="696"/>
        <v>2.6999999999999997</v>
      </c>
      <c r="AY478" s="18" t="str">
        <f t="shared" si="666"/>
        <v>罗锐</v>
      </c>
      <c r="AZ478" s="26">
        <f t="shared" si="637"/>
        <v>0</v>
      </c>
      <c r="BA478" s="18" t="str">
        <f t="shared" si="667"/>
        <v>谢斌</v>
      </c>
      <c r="BB478" s="26">
        <f t="shared" si="629"/>
        <v>2.7</v>
      </c>
      <c r="BC478" s="18" t="str">
        <f t="shared" si="668"/>
        <v>马巫各</v>
      </c>
      <c r="BD478" s="26">
        <f t="shared" si="630"/>
        <v>0</v>
      </c>
      <c r="BE478" s="18" t="str">
        <f t="shared" si="669"/>
        <v>赵香才</v>
      </c>
      <c r="BF478" s="26">
        <f t="shared" si="631"/>
        <v>0</v>
      </c>
      <c r="BG478" s="18" t="str">
        <f t="shared" si="670"/>
        <v>金贵</v>
      </c>
      <c r="BH478" s="26">
        <f t="shared" si="632"/>
        <v>0</v>
      </c>
      <c r="BI478" s="18">
        <f t="shared" si="671"/>
        <v>5</v>
      </c>
      <c r="BJ478" s="18" t="str">
        <f t="shared" si="672"/>
        <v>叶屏</v>
      </c>
      <c r="BK478" s="26">
        <f t="shared" si="697"/>
        <v>2.6999999999999997</v>
      </c>
      <c r="BL478" s="18" t="str">
        <f t="shared" si="673"/>
        <v>罗锐</v>
      </c>
      <c r="BM478" s="26">
        <f t="shared" si="638"/>
        <v>0</v>
      </c>
      <c r="BN478" s="18" t="str">
        <f t="shared" si="674"/>
        <v>杨小波</v>
      </c>
      <c r="BO478" s="26">
        <f t="shared" si="633"/>
        <v>2.7</v>
      </c>
      <c r="BP478" s="18" t="str">
        <f t="shared" si="675"/>
        <v>马巫各</v>
      </c>
      <c r="BQ478" s="26">
        <f t="shared" si="634"/>
        <v>0</v>
      </c>
      <c r="BR478" s="18" t="str">
        <f t="shared" si="676"/>
        <v>赵香才</v>
      </c>
      <c r="BS478" s="26">
        <f t="shared" si="635"/>
        <v>0</v>
      </c>
      <c r="BT478" s="18" t="str">
        <f t="shared" si="677"/>
        <v>金贵</v>
      </c>
      <c r="BU478" s="26">
        <f t="shared" si="636"/>
        <v>0</v>
      </c>
      <c r="BV478" s="18">
        <f t="shared" si="678"/>
        <v>5</v>
      </c>
      <c r="BW478" s="18" t="str">
        <f t="shared" si="679"/>
        <v>叶屏</v>
      </c>
      <c r="BX478" s="26">
        <f t="shared" si="698"/>
        <v>4.5</v>
      </c>
      <c r="BY478" s="18" t="str">
        <f t="shared" si="680"/>
        <v>王德兵</v>
      </c>
      <c r="BZ478" s="26">
        <f t="shared" si="699"/>
        <v>0</v>
      </c>
      <c r="CA478" s="18" t="str">
        <f t="shared" si="681"/>
        <v>兰卡布尺</v>
      </c>
      <c r="CB478" s="26">
        <f t="shared" si="700"/>
        <v>4.5</v>
      </c>
      <c r="CC478" s="18" t="str">
        <f t="shared" si="682"/>
        <v>吴文艺</v>
      </c>
      <c r="CD478" s="26">
        <f t="shared" si="701"/>
        <v>0</v>
      </c>
      <c r="CE478" s="18" t="str">
        <f t="shared" si="683"/>
        <v>赵香才</v>
      </c>
      <c r="CF478" s="26">
        <f t="shared" si="702"/>
        <v>0</v>
      </c>
      <c r="CG478" s="18" t="str">
        <f t="shared" si="684"/>
        <v>金贵</v>
      </c>
      <c r="CH478" s="26">
        <f t="shared" si="703"/>
        <v>0</v>
      </c>
      <c r="CI478" s="18">
        <f t="shared" si="685"/>
        <v>5</v>
      </c>
      <c r="CJ478" s="18" t="str">
        <f t="shared" si="686"/>
        <v>叶屏</v>
      </c>
      <c r="CK478" s="26">
        <f t="shared" si="704"/>
        <v>4.5</v>
      </c>
      <c r="CL478" s="18" t="str">
        <f t="shared" si="687"/>
        <v>王德兵</v>
      </c>
      <c r="CM478" s="26">
        <f t="shared" si="705"/>
        <v>0</v>
      </c>
      <c r="CN478" s="18" t="str">
        <f t="shared" si="688"/>
        <v>兰卡布尺</v>
      </c>
      <c r="CO478" s="26">
        <f t="shared" si="706"/>
        <v>4.5</v>
      </c>
      <c r="CP478" s="18" t="str">
        <f t="shared" si="689"/>
        <v>吴文艺/康宇峰</v>
      </c>
      <c r="CQ478" s="26">
        <f t="shared" si="707"/>
        <v>0</v>
      </c>
      <c r="CR478" s="18" t="str">
        <f t="shared" si="690"/>
        <v>赵香才</v>
      </c>
      <c r="CS478" s="26">
        <f t="shared" si="708"/>
        <v>0</v>
      </c>
      <c r="CT478" s="18" t="str">
        <f t="shared" si="691"/>
        <v>金贵</v>
      </c>
      <c r="CU478" s="26">
        <f t="shared" si="709"/>
        <v>0</v>
      </c>
    </row>
    <row r="479" spans="1:99" s="2" customFormat="1" ht="15.75">
      <c r="A479" s="42" t="s">
        <v>1174</v>
      </c>
      <c r="B479" s="40" t="s">
        <v>652</v>
      </c>
      <c r="C479" s="59" t="s">
        <v>44</v>
      </c>
      <c r="D479" s="9" t="s">
        <v>9</v>
      </c>
      <c r="E479" s="8" t="str">
        <f t="shared" si="639"/>
        <v/>
      </c>
      <c r="F479" s="9" t="str">
        <f t="shared" si="640"/>
        <v/>
      </c>
      <c r="G479" s="10" t="str">
        <f t="shared" si="641"/>
        <v/>
      </c>
      <c r="H479" s="10">
        <f t="shared" si="642"/>
        <v>96</v>
      </c>
      <c r="I479" s="10">
        <f t="shared" si="643"/>
        <v>72</v>
      </c>
      <c r="J479" s="10">
        <f t="shared" si="644"/>
        <v>90</v>
      </c>
      <c r="K479" s="16">
        <f t="shared" si="645"/>
        <v>60</v>
      </c>
      <c r="L479" s="10">
        <f t="shared" si="646"/>
        <v>58</v>
      </c>
      <c r="M479" s="10">
        <f t="shared" si="647"/>
        <v>39</v>
      </c>
      <c r="N479" s="10">
        <f t="shared" si="648"/>
        <v>414</v>
      </c>
      <c r="O479" s="17" t="str">
        <f t="shared" si="649"/>
        <v/>
      </c>
      <c r="P479" s="18">
        <f>IF($D479="理科",IF(AND($N479&gt;=分数线!$C$2,$H479&gt;=分数线!$D$2),36,IF($H479&gt;=分数线!$D$2,18,0)),IF($D479="文科",IF(AND($N479&gt;=分数线!$C$3,$H479&gt;=分数线!$D$3),36,IF($H479&gt;=分数线!$D$3,18,0))))</f>
        <v>0</v>
      </c>
      <c r="Q479" s="18">
        <f>IF($D479="理科",IF(AND($N479&gt;=分数线!$C$2,I479&gt;=分数线!$E$2),36,IF(I479&gt;=分数线!$E$2,18,0)),IF($D479="文科",IF(AND($N479&gt;=分数线!$C$3,I479&gt;=分数线!$E$3),36,IF(I479&gt;=分数线!$E$3,18,0))))</f>
        <v>0</v>
      </c>
      <c r="R479" s="18">
        <f>IF($D479="理科",IF(AND($N479&gt;=分数线!$C$2,J479&gt;=分数线!$F$2),36,IF(J479&gt;=分数线!$F$2,18,0)),IF($D479="文科",IF(AND($N479&gt;=分数线!$C$3,J479&gt;=分数线!$F$3),36,IF(J479&gt;=分数线!$F$3,18,0))))</f>
        <v>0</v>
      </c>
      <c r="S479" s="18">
        <f>IF($D479="理科",IF(AND($N479&gt;=分数线!$C$2,K479&gt;=分数线!$G$2),36,IF(K479&gt;=分数线!$G$2,18,0)),IF($D479="文科",IF(AND($N479&gt;=分数线!$C$3,K479&gt;=分数线!$G$3),36,IF(K479&gt;=分数线!$G$3,18,0))))</f>
        <v>0</v>
      </c>
      <c r="T479" s="18">
        <f>IF($D479="理科",IF(AND($N479&gt;=分数线!$C$2,L479&gt;=分数线!$H$2),36,IF(L479&gt;=分数线!$H$2,18,0)),IF($D479="文科",IF(AND($N479&gt;=分数线!$C$3,L479&gt;=分数线!$H$3),36,IF(L479&gt;=分数线!$H$3,18,0))))</f>
        <v>0</v>
      </c>
      <c r="U479" s="18">
        <f>IF($D479="理科",IF(AND($N479&gt;=分数线!$C$2,M479&gt;=分数线!$I$2),36,IF(M479&gt;=分数线!$I$2,18,0)),IF($D479="文科",IF(AND($N479&gt;=分数线!$C$3,M479&gt;=分数线!$I$3),36,IF(M479&gt;=分数线!$I$3,18,0))))</f>
        <v>0</v>
      </c>
      <c r="V479" s="18">
        <f t="shared" si="650"/>
        <v>7</v>
      </c>
      <c r="W479" s="18" t="str">
        <f t="shared" si="651"/>
        <v>何苗</v>
      </c>
      <c r="X479" s="26">
        <f t="shared" si="692"/>
        <v>0</v>
      </c>
      <c r="Y479" s="18" t="str">
        <f t="shared" si="652"/>
        <v>杨周宇</v>
      </c>
      <c r="Z479" s="26">
        <f t="shared" si="693"/>
        <v>0</v>
      </c>
      <c r="AA479" s="18" t="str">
        <f t="shared" si="653"/>
        <v>胡昌燕</v>
      </c>
      <c r="AB479" s="26">
        <f t="shared" si="621"/>
        <v>0</v>
      </c>
      <c r="AC479" s="18" t="str">
        <f t="shared" si="654"/>
        <v>马巫各</v>
      </c>
      <c r="AD479" s="26">
        <f t="shared" si="622"/>
        <v>0</v>
      </c>
      <c r="AE479" s="18" t="str">
        <f t="shared" si="655"/>
        <v>胡慧芳</v>
      </c>
      <c r="AF479" s="26">
        <f t="shared" si="623"/>
        <v>0</v>
      </c>
      <c r="AG479" s="18" t="str">
        <f t="shared" si="656"/>
        <v>杜基次尔</v>
      </c>
      <c r="AH479" s="26">
        <f t="shared" si="624"/>
        <v>0</v>
      </c>
      <c r="AI479" s="18" t="str">
        <f t="shared" si="657"/>
        <v>1</v>
      </c>
      <c r="AJ479" s="18" t="str">
        <f t="shared" si="658"/>
        <v>叶屏</v>
      </c>
      <c r="AK479" s="26">
        <f t="shared" si="694"/>
        <v>0</v>
      </c>
      <c r="AL479" s="18" t="str">
        <f t="shared" si="659"/>
        <v>余玉红</v>
      </c>
      <c r="AM479" s="26">
        <f t="shared" si="695"/>
        <v>0</v>
      </c>
      <c r="AN479" s="18" t="str">
        <f t="shared" si="660"/>
        <v>胡昌燕</v>
      </c>
      <c r="AO479" s="26">
        <f t="shared" si="625"/>
        <v>0</v>
      </c>
      <c r="AP479" s="18" t="str">
        <f t="shared" si="661"/>
        <v>杨吉华</v>
      </c>
      <c r="AQ479" s="26">
        <f t="shared" si="626"/>
        <v>0</v>
      </c>
      <c r="AR479" s="18" t="str">
        <f t="shared" si="662"/>
        <v>胡慧芳</v>
      </c>
      <c r="AS479" s="26">
        <f t="shared" si="627"/>
        <v>0</v>
      </c>
      <c r="AT479" s="18" t="str">
        <f t="shared" si="663"/>
        <v>金贵</v>
      </c>
      <c r="AU479" s="26">
        <f t="shared" si="628"/>
        <v>0</v>
      </c>
      <c r="AV479" s="18" t="str">
        <f t="shared" si="664"/>
        <v>1</v>
      </c>
      <c r="AW479" s="18" t="str">
        <f t="shared" si="665"/>
        <v>叶屏</v>
      </c>
      <c r="AX479" s="26">
        <f t="shared" si="696"/>
        <v>0</v>
      </c>
      <c r="AY479" s="18" t="str">
        <f t="shared" si="666"/>
        <v>余玉红</v>
      </c>
      <c r="AZ479" s="26">
        <f t="shared" si="637"/>
        <v>0</v>
      </c>
      <c r="BA479" s="18" t="str">
        <f t="shared" si="667"/>
        <v>胡昌燕</v>
      </c>
      <c r="BB479" s="26">
        <f t="shared" si="629"/>
        <v>0</v>
      </c>
      <c r="BC479" s="18" t="str">
        <f t="shared" si="668"/>
        <v>卢银楷</v>
      </c>
      <c r="BD479" s="26">
        <f t="shared" si="630"/>
        <v>0</v>
      </c>
      <c r="BE479" s="18" t="str">
        <f t="shared" si="669"/>
        <v>胡慧芳</v>
      </c>
      <c r="BF479" s="26">
        <f t="shared" si="631"/>
        <v>0</v>
      </c>
      <c r="BG479" s="18" t="str">
        <f t="shared" si="670"/>
        <v>金贵</v>
      </c>
      <c r="BH479" s="26">
        <f t="shared" si="632"/>
        <v>0</v>
      </c>
      <c r="BI479" s="18">
        <f t="shared" si="671"/>
        <v>1</v>
      </c>
      <c r="BJ479" s="18" t="str">
        <f t="shared" si="672"/>
        <v>叶屏</v>
      </c>
      <c r="BK479" s="26">
        <f t="shared" si="697"/>
        <v>0</v>
      </c>
      <c r="BL479" s="18" t="str">
        <f t="shared" si="673"/>
        <v>余玉红</v>
      </c>
      <c r="BM479" s="26">
        <f t="shared" si="638"/>
        <v>0</v>
      </c>
      <c r="BN479" s="18" t="str">
        <f t="shared" si="674"/>
        <v>胡昌燕</v>
      </c>
      <c r="BO479" s="26">
        <f t="shared" si="633"/>
        <v>0</v>
      </c>
      <c r="BP479" s="18" t="str">
        <f t="shared" si="675"/>
        <v>卢银楷</v>
      </c>
      <c r="BQ479" s="26">
        <f t="shared" si="634"/>
        <v>0</v>
      </c>
      <c r="BR479" s="18" t="str">
        <f t="shared" si="676"/>
        <v>胡慧芳</v>
      </c>
      <c r="BS479" s="26">
        <f t="shared" si="635"/>
        <v>0</v>
      </c>
      <c r="BT479" s="18" t="str">
        <f t="shared" si="677"/>
        <v>金贵</v>
      </c>
      <c r="BU479" s="26">
        <f t="shared" si="636"/>
        <v>0</v>
      </c>
      <c r="BV479" s="18">
        <f t="shared" si="678"/>
        <v>1</v>
      </c>
      <c r="BW479" s="18" t="str">
        <f t="shared" si="679"/>
        <v>叶屏</v>
      </c>
      <c r="BX479" s="26">
        <f t="shared" si="698"/>
        <v>0</v>
      </c>
      <c r="BY479" s="18" t="str">
        <f t="shared" si="680"/>
        <v>余玉红</v>
      </c>
      <c r="BZ479" s="26">
        <f t="shared" si="699"/>
        <v>0</v>
      </c>
      <c r="CA479" s="18" t="str">
        <f t="shared" si="681"/>
        <v>胡昌燕</v>
      </c>
      <c r="CB479" s="26">
        <f t="shared" si="700"/>
        <v>0</v>
      </c>
      <c r="CC479" s="18" t="str">
        <f t="shared" si="682"/>
        <v>卢银楷</v>
      </c>
      <c r="CD479" s="26">
        <f t="shared" si="701"/>
        <v>0</v>
      </c>
      <c r="CE479" s="18" t="str">
        <f t="shared" si="683"/>
        <v>胡慧芳</v>
      </c>
      <c r="CF479" s="26">
        <f t="shared" si="702"/>
        <v>0</v>
      </c>
      <c r="CG479" s="18" t="str">
        <f t="shared" si="684"/>
        <v>金贵</v>
      </c>
      <c r="CH479" s="26">
        <f t="shared" si="703"/>
        <v>0</v>
      </c>
      <c r="CI479" s="18">
        <f t="shared" si="685"/>
        <v>1</v>
      </c>
      <c r="CJ479" s="18" t="str">
        <f t="shared" si="686"/>
        <v>叶屏</v>
      </c>
      <c r="CK479" s="26">
        <f t="shared" si="704"/>
        <v>0</v>
      </c>
      <c r="CL479" s="18" t="str">
        <f t="shared" si="687"/>
        <v>余玉红</v>
      </c>
      <c r="CM479" s="26">
        <f t="shared" si="705"/>
        <v>0</v>
      </c>
      <c r="CN479" s="18" t="str">
        <f t="shared" si="688"/>
        <v>胡昌燕</v>
      </c>
      <c r="CO479" s="26">
        <f t="shared" si="706"/>
        <v>0</v>
      </c>
      <c r="CP479" s="18" t="str">
        <f t="shared" si="689"/>
        <v>卢银楷</v>
      </c>
      <c r="CQ479" s="26">
        <f t="shared" si="707"/>
        <v>0</v>
      </c>
      <c r="CR479" s="18" t="str">
        <f t="shared" si="690"/>
        <v>胡慧芳</v>
      </c>
      <c r="CS479" s="26">
        <f t="shared" si="708"/>
        <v>0</v>
      </c>
      <c r="CT479" s="18" t="str">
        <f t="shared" si="691"/>
        <v>金贵</v>
      </c>
      <c r="CU479" s="26">
        <f t="shared" si="709"/>
        <v>0</v>
      </c>
    </row>
    <row r="480" spans="1:99" s="2" customFormat="1" ht="15.75">
      <c r="A480" s="42" t="s">
        <v>1175</v>
      </c>
      <c r="B480" s="40" t="s">
        <v>653</v>
      </c>
      <c r="C480" s="59" t="s">
        <v>44</v>
      </c>
      <c r="D480" s="9" t="s">
        <v>9</v>
      </c>
      <c r="E480" s="8" t="str">
        <f t="shared" si="639"/>
        <v/>
      </c>
      <c r="F480" s="9">
        <f t="shared" si="640"/>
        <v>0.2</v>
      </c>
      <c r="G480" s="10" t="str">
        <f t="shared" si="641"/>
        <v/>
      </c>
      <c r="H480" s="10">
        <f t="shared" si="642"/>
        <v>103</v>
      </c>
      <c r="I480" s="10">
        <f t="shared" si="643"/>
        <v>63</v>
      </c>
      <c r="J480" s="10">
        <f t="shared" si="644"/>
        <v>76</v>
      </c>
      <c r="K480" s="16">
        <f t="shared" si="645"/>
        <v>58</v>
      </c>
      <c r="L480" s="10">
        <f t="shared" si="646"/>
        <v>58.5</v>
      </c>
      <c r="M480" s="10">
        <f t="shared" si="647"/>
        <v>54</v>
      </c>
      <c r="N480" s="10">
        <f t="shared" si="648"/>
        <v>413</v>
      </c>
      <c r="O480" s="17" t="str">
        <f t="shared" si="649"/>
        <v/>
      </c>
      <c r="P480" s="18">
        <f>IF($D480="理科",IF(AND($N480&gt;=分数线!$C$2,$H480&gt;=分数线!$D$2),36,IF($H480&gt;=分数线!$D$2,18,0)),IF($D480="文科",IF(AND($N480&gt;=分数线!$C$3,$H480&gt;=分数线!$D$3),36,IF($H480&gt;=分数线!$D$3,18,0))))</f>
        <v>0</v>
      </c>
      <c r="Q480" s="18">
        <f>IF($D480="理科",IF(AND($N480&gt;=分数线!$C$2,I480&gt;=分数线!$E$2),36,IF(I480&gt;=分数线!$E$2,18,0)),IF($D480="文科",IF(AND($N480&gt;=分数线!$C$3,I480&gt;=分数线!$E$3),36,IF(I480&gt;=分数线!$E$3,18,0))))</f>
        <v>0</v>
      </c>
      <c r="R480" s="18">
        <f>IF($D480="理科",IF(AND($N480&gt;=分数线!$C$2,J480&gt;=分数线!$F$2),36,IF(J480&gt;=分数线!$F$2,18,0)),IF($D480="文科",IF(AND($N480&gt;=分数线!$C$3,J480&gt;=分数线!$F$3),36,IF(J480&gt;=分数线!$F$3,18,0))))</f>
        <v>0</v>
      </c>
      <c r="S480" s="18">
        <f>IF($D480="理科",IF(AND($N480&gt;=分数线!$C$2,K480&gt;=分数线!$G$2),36,IF(K480&gt;=分数线!$G$2,18,0)),IF($D480="文科",IF(AND($N480&gt;=分数线!$C$3,K480&gt;=分数线!$G$3),36,IF(K480&gt;=分数线!$G$3,18,0))))</f>
        <v>0</v>
      </c>
      <c r="T480" s="18">
        <f>IF($D480="理科",IF(AND($N480&gt;=分数线!$C$2,L480&gt;=分数线!$H$2),36,IF(L480&gt;=分数线!$H$2,18,0)),IF($D480="文科",IF(AND($N480&gt;=分数线!$C$3,L480&gt;=分数线!$H$3),36,IF(L480&gt;=分数线!$H$3,18,0))))</f>
        <v>0</v>
      </c>
      <c r="U480" s="18">
        <f>IF($D480="理科",IF(AND($N480&gt;=分数线!$C$2,M480&gt;=分数线!$I$2),36,IF(M480&gt;=分数线!$I$2,18,0)),IF($D480="文科",IF(AND($N480&gt;=分数线!$C$3,M480&gt;=分数线!$I$3),36,IF(M480&gt;=分数线!$I$3,18,0))))</f>
        <v>18</v>
      </c>
      <c r="V480" s="18">
        <f t="shared" si="650"/>
        <v>3</v>
      </c>
      <c r="W480" s="18" t="str">
        <f t="shared" si="651"/>
        <v>朱霞</v>
      </c>
      <c r="X480" s="26">
        <f t="shared" si="692"/>
        <v>0</v>
      </c>
      <c r="Y480" s="18" t="str">
        <f t="shared" si="652"/>
        <v>余玉红</v>
      </c>
      <c r="Z480" s="26">
        <f t="shared" si="693"/>
        <v>0</v>
      </c>
      <c r="AA480" s="18" t="str">
        <f t="shared" si="653"/>
        <v>邵晖</v>
      </c>
      <c r="AB480" s="26">
        <f t="shared" si="621"/>
        <v>0</v>
      </c>
      <c r="AC480" s="18" t="str">
        <f t="shared" si="654"/>
        <v>杨吉华</v>
      </c>
      <c r="AD480" s="26">
        <f t="shared" si="622"/>
        <v>0</v>
      </c>
      <c r="AE480" s="18" t="str">
        <f t="shared" si="655"/>
        <v>勾中文</v>
      </c>
      <c r="AF480" s="26">
        <f t="shared" si="623"/>
        <v>0</v>
      </c>
      <c r="AG480" s="18" t="str">
        <f t="shared" si="656"/>
        <v>杜基次尔</v>
      </c>
      <c r="AH480" s="26">
        <f t="shared" si="624"/>
        <v>1.8</v>
      </c>
      <c r="AI480" s="18" t="str">
        <f t="shared" si="657"/>
        <v>3</v>
      </c>
      <c r="AJ480" s="18" t="str">
        <f t="shared" si="658"/>
        <v>朱霞</v>
      </c>
      <c r="AK480" s="26">
        <f t="shared" si="694"/>
        <v>0</v>
      </c>
      <c r="AL480" s="18" t="str">
        <f t="shared" si="659"/>
        <v>余玉红</v>
      </c>
      <c r="AM480" s="26">
        <f t="shared" si="695"/>
        <v>0</v>
      </c>
      <c r="AN480" s="18" t="str">
        <f t="shared" si="660"/>
        <v>赵顺诚</v>
      </c>
      <c r="AO480" s="26">
        <f t="shared" si="625"/>
        <v>0</v>
      </c>
      <c r="AP480" s="18" t="str">
        <f t="shared" si="661"/>
        <v>杨吉华</v>
      </c>
      <c r="AQ480" s="26">
        <f t="shared" si="626"/>
        <v>0</v>
      </c>
      <c r="AR480" s="18" t="str">
        <f t="shared" si="662"/>
        <v>赵香才</v>
      </c>
      <c r="AS480" s="26">
        <f t="shared" si="627"/>
        <v>0</v>
      </c>
      <c r="AT480" s="18" t="str">
        <f t="shared" si="663"/>
        <v>杜基次尔</v>
      </c>
      <c r="AU480" s="26">
        <f t="shared" si="628"/>
        <v>1.8</v>
      </c>
      <c r="AV480" s="18" t="str">
        <f t="shared" si="664"/>
        <v>3</v>
      </c>
      <c r="AW480" s="18" t="str">
        <f t="shared" si="665"/>
        <v>何光红</v>
      </c>
      <c r="AX480" s="26">
        <f t="shared" si="696"/>
        <v>0</v>
      </c>
      <c r="AY480" s="18" t="str">
        <f t="shared" si="666"/>
        <v>余玉红</v>
      </c>
      <c r="AZ480" s="26">
        <f t="shared" si="637"/>
        <v>0</v>
      </c>
      <c r="BA480" s="18" t="str">
        <f t="shared" si="667"/>
        <v>向翠琳</v>
      </c>
      <c r="BB480" s="26">
        <f t="shared" si="629"/>
        <v>0</v>
      </c>
      <c r="BC480" s="18" t="str">
        <f t="shared" si="668"/>
        <v>卢银楷</v>
      </c>
      <c r="BD480" s="26">
        <f t="shared" si="630"/>
        <v>0</v>
      </c>
      <c r="BE480" s="18" t="str">
        <f t="shared" si="669"/>
        <v>勾中文</v>
      </c>
      <c r="BF480" s="26">
        <f t="shared" si="631"/>
        <v>0</v>
      </c>
      <c r="BG480" s="18" t="str">
        <f t="shared" si="670"/>
        <v>杜基次尔</v>
      </c>
      <c r="BH480" s="26">
        <f t="shared" si="632"/>
        <v>2.7</v>
      </c>
      <c r="BI480" s="18">
        <f t="shared" si="671"/>
        <v>3</v>
      </c>
      <c r="BJ480" s="18" t="str">
        <f t="shared" si="672"/>
        <v>何光红</v>
      </c>
      <c r="BK480" s="26">
        <f t="shared" si="697"/>
        <v>0</v>
      </c>
      <c r="BL480" s="18" t="str">
        <f t="shared" si="673"/>
        <v>余玉红</v>
      </c>
      <c r="BM480" s="26">
        <f t="shared" si="638"/>
        <v>0</v>
      </c>
      <c r="BN480" s="18" t="str">
        <f t="shared" si="674"/>
        <v>向翠琳</v>
      </c>
      <c r="BO480" s="26">
        <f t="shared" si="633"/>
        <v>0</v>
      </c>
      <c r="BP480" s="18" t="str">
        <f t="shared" si="675"/>
        <v>卢银楷</v>
      </c>
      <c r="BQ480" s="26">
        <f t="shared" si="634"/>
        <v>0</v>
      </c>
      <c r="BR480" s="18" t="str">
        <f t="shared" si="676"/>
        <v>赵香才</v>
      </c>
      <c r="BS480" s="26">
        <f t="shared" si="635"/>
        <v>0</v>
      </c>
      <c r="BT480" s="18" t="str">
        <f t="shared" si="677"/>
        <v>杜基次尔</v>
      </c>
      <c r="BU480" s="26">
        <f t="shared" si="636"/>
        <v>2.7</v>
      </c>
      <c r="BV480" s="18">
        <f t="shared" si="678"/>
        <v>3</v>
      </c>
      <c r="BW480" s="18" t="str">
        <f t="shared" si="679"/>
        <v>曹霞</v>
      </c>
      <c r="BX480" s="26">
        <f t="shared" si="698"/>
        <v>0</v>
      </c>
      <c r="BY480" s="18" t="str">
        <f t="shared" si="680"/>
        <v>余玉红</v>
      </c>
      <c r="BZ480" s="26">
        <f t="shared" si="699"/>
        <v>0</v>
      </c>
      <c r="CA480" s="18" t="str">
        <f t="shared" si="681"/>
        <v>汪睿</v>
      </c>
      <c r="CB480" s="26">
        <f t="shared" si="700"/>
        <v>0</v>
      </c>
      <c r="CC480" s="18" t="str">
        <f t="shared" si="682"/>
        <v>卢银楷</v>
      </c>
      <c r="CD480" s="26">
        <f t="shared" si="701"/>
        <v>0</v>
      </c>
      <c r="CE480" s="18" t="str">
        <f t="shared" si="683"/>
        <v>赵香才</v>
      </c>
      <c r="CF480" s="26">
        <f t="shared" si="702"/>
        <v>0</v>
      </c>
      <c r="CG480" s="18" t="str">
        <f t="shared" si="684"/>
        <v>杜基次尔</v>
      </c>
      <c r="CH480" s="26">
        <f t="shared" si="703"/>
        <v>4.5</v>
      </c>
      <c r="CI480" s="18">
        <f t="shared" si="685"/>
        <v>3</v>
      </c>
      <c r="CJ480" s="18" t="str">
        <f t="shared" si="686"/>
        <v>曹霞</v>
      </c>
      <c r="CK480" s="26">
        <f t="shared" si="704"/>
        <v>0</v>
      </c>
      <c r="CL480" s="18" t="str">
        <f t="shared" si="687"/>
        <v>余玉红</v>
      </c>
      <c r="CM480" s="26">
        <f t="shared" si="705"/>
        <v>0</v>
      </c>
      <c r="CN480" s="18" t="str">
        <f t="shared" si="688"/>
        <v>汪睿</v>
      </c>
      <c r="CO480" s="26">
        <f t="shared" si="706"/>
        <v>0</v>
      </c>
      <c r="CP480" s="18" t="str">
        <f t="shared" si="689"/>
        <v>赵香才</v>
      </c>
      <c r="CQ480" s="26">
        <f t="shared" si="707"/>
        <v>0</v>
      </c>
      <c r="CR480" s="18" t="str">
        <f t="shared" si="690"/>
        <v>卢银楷</v>
      </c>
      <c r="CS480" s="26">
        <f t="shared" si="708"/>
        <v>0</v>
      </c>
      <c r="CT480" s="18" t="str">
        <f t="shared" si="691"/>
        <v>杜基次尔</v>
      </c>
      <c r="CU480" s="26">
        <f t="shared" si="709"/>
        <v>4.5</v>
      </c>
    </row>
    <row r="481" spans="1:99" s="2" customFormat="1" ht="15.75">
      <c r="A481" s="42" t="s">
        <v>1176</v>
      </c>
      <c r="B481" s="40" t="s">
        <v>654</v>
      </c>
      <c r="C481" s="59" t="s">
        <v>44</v>
      </c>
      <c r="D481" s="9" t="s">
        <v>9</v>
      </c>
      <c r="E481" s="8" t="str">
        <f t="shared" si="639"/>
        <v/>
      </c>
      <c r="F481" s="9" t="str">
        <f t="shared" si="640"/>
        <v/>
      </c>
      <c r="G481" s="10" t="str">
        <f t="shared" si="641"/>
        <v/>
      </c>
      <c r="H481" s="10">
        <f t="shared" si="642"/>
        <v>98</v>
      </c>
      <c r="I481" s="10">
        <f t="shared" si="643"/>
        <v>80</v>
      </c>
      <c r="J481" s="10">
        <f t="shared" si="644"/>
        <v>44</v>
      </c>
      <c r="K481" s="16">
        <f t="shared" si="645"/>
        <v>70.5</v>
      </c>
      <c r="L481" s="10">
        <f t="shared" si="646"/>
        <v>58.5</v>
      </c>
      <c r="M481" s="10">
        <f t="shared" si="647"/>
        <v>62</v>
      </c>
      <c r="N481" s="10">
        <f t="shared" si="648"/>
        <v>413</v>
      </c>
      <c r="O481" s="17" t="str">
        <f t="shared" si="649"/>
        <v/>
      </c>
      <c r="P481" s="18">
        <f>IF($D481="理科",IF(AND($N481&gt;=分数线!$C$2,$H481&gt;=分数线!$D$2),36,IF($H481&gt;=分数线!$D$2,18,0)),IF($D481="文科",IF(AND($N481&gt;=分数线!$C$3,$H481&gt;=分数线!$D$3),36,IF($H481&gt;=分数线!$D$3,18,0))))</f>
        <v>0</v>
      </c>
      <c r="Q481" s="18">
        <f>IF($D481="理科",IF(AND($N481&gt;=分数线!$C$2,I481&gt;=分数线!$E$2),36,IF(I481&gt;=分数线!$E$2,18,0)),IF($D481="文科",IF(AND($N481&gt;=分数线!$C$3,I481&gt;=分数线!$E$3),36,IF(I481&gt;=分数线!$E$3,18,0))))</f>
        <v>0</v>
      </c>
      <c r="R481" s="18">
        <f>IF($D481="理科",IF(AND($N481&gt;=分数线!$C$2,J481&gt;=分数线!$F$2),36,IF(J481&gt;=分数线!$F$2,18,0)),IF($D481="文科",IF(AND($N481&gt;=分数线!$C$3,J481&gt;=分数线!$F$3),36,IF(J481&gt;=分数线!$F$3,18,0))))</f>
        <v>0</v>
      </c>
      <c r="S481" s="18">
        <f>IF($D481="理科",IF(AND($N481&gt;=分数线!$C$2,K481&gt;=分数线!$G$2),36,IF(K481&gt;=分数线!$G$2,18,0)),IF($D481="文科",IF(AND($N481&gt;=分数线!$C$3,K481&gt;=分数线!$G$3),36,IF(K481&gt;=分数线!$G$3,18,0))))</f>
        <v>18</v>
      </c>
      <c r="T481" s="18">
        <f>IF($D481="理科",IF(AND($N481&gt;=分数线!$C$2,L481&gt;=分数线!$H$2),36,IF(L481&gt;=分数线!$H$2,18,0)),IF($D481="文科",IF(AND($N481&gt;=分数线!$C$3,L481&gt;=分数线!$H$3),36,IF(L481&gt;=分数线!$H$3,18,0))))</f>
        <v>0</v>
      </c>
      <c r="U481" s="18">
        <f>IF($D481="理科",IF(AND($N481&gt;=分数线!$C$2,M481&gt;=分数线!$I$2),36,IF(M481&gt;=分数线!$I$2,18,0)),IF($D481="文科",IF(AND($N481&gt;=分数线!$C$3,M481&gt;=分数线!$I$3),36,IF(M481&gt;=分数线!$I$3,18,0))))</f>
        <v>18</v>
      </c>
      <c r="V481" s="18">
        <f t="shared" si="650"/>
        <v>5</v>
      </c>
      <c r="W481" s="18" t="str">
        <f t="shared" si="651"/>
        <v>叶屏</v>
      </c>
      <c r="X481" s="26">
        <f t="shared" si="692"/>
        <v>0</v>
      </c>
      <c r="Y481" s="18" t="str">
        <f t="shared" si="652"/>
        <v>李希</v>
      </c>
      <c r="Z481" s="26">
        <f t="shared" si="693"/>
        <v>0</v>
      </c>
      <c r="AA481" s="18" t="str">
        <f t="shared" si="653"/>
        <v>达娃央初</v>
      </c>
      <c r="AB481" s="26">
        <f t="shared" si="621"/>
        <v>0</v>
      </c>
      <c r="AC481" s="18" t="str">
        <f t="shared" si="654"/>
        <v>马巫各</v>
      </c>
      <c r="AD481" s="26">
        <f t="shared" si="622"/>
        <v>1.8</v>
      </c>
      <c r="AE481" s="18" t="str">
        <f t="shared" si="655"/>
        <v>赵香才</v>
      </c>
      <c r="AF481" s="26">
        <f t="shared" si="623"/>
        <v>0</v>
      </c>
      <c r="AG481" s="18" t="str">
        <f t="shared" si="656"/>
        <v>金贵</v>
      </c>
      <c r="AH481" s="26">
        <f t="shared" si="624"/>
        <v>1.8</v>
      </c>
      <c r="AI481" s="18" t="str">
        <f t="shared" si="657"/>
        <v>5</v>
      </c>
      <c r="AJ481" s="18" t="str">
        <f t="shared" si="658"/>
        <v>叶屏</v>
      </c>
      <c r="AK481" s="26">
        <f t="shared" si="694"/>
        <v>0</v>
      </c>
      <c r="AL481" s="18" t="str">
        <f t="shared" si="659"/>
        <v>李希</v>
      </c>
      <c r="AM481" s="26">
        <f t="shared" si="695"/>
        <v>0</v>
      </c>
      <c r="AN481" s="18" t="str">
        <f t="shared" si="660"/>
        <v>达娃央初</v>
      </c>
      <c r="AO481" s="26">
        <f t="shared" si="625"/>
        <v>0</v>
      </c>
      <c r="AP481" s="18" t="str">
        <f t="shared" si="661"/>
        <v>马巫各</v>
      </c>
      <c r="AQ481" s="26">
        <f t="shared" si="626"/>
        <v>1.8</v>
      </c>
      <c r="AR481" s="18" t="str">
        <f t="shared" si="662"/>
        <v>赵香才</v>
      </c>
      <c r="AS481" s="26">
        <f t="shared" si="627"/>
        <v>0</v>
      </c>
      <c r="AT481" s="18" t="str">
        <f t="shared" si="663"/>
        <v>金贵</v>
      </c>
      <c r="AU481" s="26">
        <f t="shared" si="628"/>
        <v>1.8</v>
      </c>
      <c r="AV481" s="18" t="str">
        <f t="shared" si="664"/>
        <v>5</v>
      </c>
      <c r="AW481" s="18" t="str">
        <f t="shared" si="665"/>
        <v>叶屏</v>
      </c>
      <c r="AX481" s="26">
        <f t="shared" si="696"/>
        <v>0</v>
      </c>
      <c r="AY481" s="18" t="str">
        <f t="shared" si="666"/>
        <v>罗锐</v>
      </c>
      <c r="AZ481" s="26">
        <f t="shared" si="637"/>
        <v>0</v>
      </c>
      <c r="BA481" s="18" t="str">
        <f t="shared" si="667"/>
        <v>谢斌</v>
      </c>
      <c r="BB481" s="26">
        <f t="shared" si="629"/>
        <v>0</v>
      </c>
      <c r="BC481" s="18" t="str">
        <f t="shared" si="668"/>
        <v>马巫各</v>
      </c>
      <c r="BD481" s="26">
        <f t="shared" si="630"/>
        <v>2.7</v>
      </c>
      <c r="BE481" s="18" t="str">
        <f t="shared" si="669"/>
        <v>赵香才</v>
      </c>
      <c r="BF481" s="26">
        <f t="shared" si="631"/>
        <v>0</v>
      </c>
      <c r="BG481" s="18" t="str">
        <f t="shared" si="670"/>
        <v>金贵</v>
      </c>
      <c r="BH481" s="26">
        <f t="shared" si="632"/>
        <v>2.7</v>
      </c>
      <c r="BI481" s="18">
        <f t="shared" si="671"/>
        <v>5</v>
      </c>
      <c r="BJ481" s="18" t="str">
        <f t="shared" si="672"/>
        <v>叶屏</v>
      </c>
      <c r="BK481" s="26">
        <f t="shared" si="697"/>
        <v>0</v>
      </c>
      <c r="BL481" s="18" t="str">
        <f t="shared" si="673"/>
        <v>罗锐</v>
      </c>
      <c r="BM481" s="26">
        <f t="shared" si="638"/>
        <v>0</v>
      </c>
      <c r="BN481" s="18" t="str">
        <f t="shared" si="674"/>
        <v>杨小波</v>
      </c>
      <c r="BO481" s="26">
        <f t="shared" si="633"/>
        <v>0</v>
      </c>
      <c r="BP481" s="18" t="str">
        <f t="shared" si="675"/>
        <v>马巫各</v>
      </c>
      <c r="BQ481" s="26">
        <f t="shared" si="634"/>
        <v>2.7</v>
      </c>
      <c r="BR481" s="18" t="str">
        <f t="shared" si="676"/>
        <v>赵香才</v>
      </c>
      <c r="BS481" s="26">
        <f t="shared" si="635"/>
        <v>0</v>
      </c>
      <c r="BT481" s="18" t="str">
        <f t="shared" si="677"/>
        <v>金贵</v>
      </c>
      <c r="BU481" s="26">
        <f t="shared" si="636"/>
        <v>2.7</v>
      </c>
      <c r="BV481" s="18">
        <f t="shared" si="678"/>
        <v>5</v>
      </c>
      <c r="BW481" s="18" t="str">
        <f t="shared" si="679"/>
        <v>叶屏</v>
      </c>
      <c r="BX481" s="26">
        <f t="shared" si="698"/>
        <v>0</v>
      </c>
      <c r="BY481" s="18" t="str">
        <f t="shared" si="680"/>
        <v>王德兵</v>
      </c>
      <c r="BZ481" s="26">
        <f t="shared" si="699"/>
        <v>0</v>
      </c>
      <c r="CA481" s="18" t="str">
        <f t="shared" si="681"/>
        <v>兰卡布尺</v>
      </c>
      <c r="CB481" s="26">
        <f t="shared" si="700"/>
        <v>0</v>
      </c>
      <c r="CC481" s="18" t="str">
        <f t="shared" si="682"/>
        <v>吴文艺</v>
      </c>
      <c r="CD481" s="26">
        <f t="shared" si="701"/>
        <v>4.5</v>
      </c>
      <c r="CE481" s="18" t="str">
        <f t="shared" si="683"/>
        <v>赵香才</v>
      </c>
      <c r="CF481" s="26">
        <f t="shared" si="702"/>
        <v>0</v>
      </c>
      <c r="CG481" s="18" t="str">
        <f t="shared" si="684"/>
        <v>金贵</v>
      </c>
      <c r="CH481" s="26">
        <f t="shared" si="703"/>
        <v>4.5</v>
      </c>
      <c r="CI481" s="18">
        <f t="shared" si="685"/>
        <v>5</v>
      </c>
      <c r="CJ481" s="18" t="str">
        <f t="shared" si="686"/>
        <v>叶屏</v>
      </c>
      <c r="CK481" s="26">
        <f t="shared" si="704"/>
        <v>0</v>
      </c>
      <c r="CL481" s="18" t="str">
        <f t="shared" si="687"/>
        <v>王德兵</v>
      </c>
      <c r="CM481" s="26">
        <f t="shared" si="705"/>
        <v>0</v>
      </c>
      <c r="CN481" s="18" t="str">
        <f t="shared" si="688"/>
        <v>兰卡布尺</v>
      </c>
      <c r="CO481" s="26">
        <f t="shared" si="706"/>
        <v>0</v>
      </c>
      <c r="CP481" s="18" t="str">
        <f t="shared" si="689"/>
        <v>吴文艺/康宇峰</v>
      </c>
      <c r="CQ481" s="26">
        <f t="shared" si="707"/>
        <v>4.5</v>
      </c>
      <c r="CR481" s="18" t="str">
        <f t="shared" si="690"/>
        <v>赵香才</v>
      </c>
      <c r="CS481" s="26">
        <f t="shared" si="708"/>
        <v>0</v>
      </c>
      <c r="CT481" s="18" t="str">
        <f t="shared" si="691"/>
        <v>金贵</v>
      </c>
      <c r="CU481" s="26">
        <f t="shared" si="709"/>
        <v>4.5</v>
      </c>
    </row>
    <row r="482" spans="1:99" s="2" customFormat="1" ht="15.75">
      <c r="A482" s="42" t="s">
        <v>1177</v>
      </c>
      <c r="B482" s="40" t="s">
        <v>655</v>
      </c>
      <c r="C482" s="59" t="s">
        <v>44</v>
      </c>
      <c r="D482" s="9" t="s">
        <v>9</v>
      </c>
      <c r="E482" s="8" t="str">
        <f t="shared" si="639"/>
        <v/>
      </c>
      <c r="F482" s="9" t="str">
        <f t="shared" si="640"/>
        <v/>
      </c>
      <c r="G482" s="10" t="str">
        <f t="shared" si="641"/>
        <v/>
      </c>
      <c r="H482" s="10">
        <f t="shared" si="642"/>
        <v>108</v>
      </c>
      <c r="I482" s="10">
        <f t="shared" si="643"/>
        <v>66</v>
      </c>
      <c r="J482" s="10">
        <f t="shared" si="644"/>
        <v>78</v>
      </c>
      <c r="K482" s="16">
        <f t="shared" si="645"/>
        <v>62</v>
      </c>
      <c r="L482" s="10">
        <f t="shared" si="646"/>
        <v>57</v>
      </c>
      <c r="M482" s="10">
        <f t="shared" si="647"/>
        <v>41</v>
      </c>
      <c r="N482" s="10">
        <f t="shared" si="648"/>
        <v>412</v>
      </c>
      <c r="O482" s="17" t="str">
        <f t="shared" si="649"/>
        <v/>
      </c>
      <c r="P482" s="18">
        <f>IF($D482="理科",IF(AND($N482&gt;=分数线!$C$2,$H482&gt;=分数线!$D$2),36,IF($H482&gt;=分数线!$D$2,18,0)),IF($D482="文科",IF(AND($N482&gt;=分数线!$C$3,$H482&gt;=分数线!$D$3),36,IF($H482&gt;=分数线!$D$3,18,0))))</f>
        <v>18</v>
      </c>
      <c r="Q482" s="18">
        <f>IF($D482="理科",IF(AND($N482&gt;=分数线!$C$2,I482&gt;=分数线!$E$2),36,IF(I482&gt;=分数线!$E$2,18,0)),IF($D482="文科",IF(AND($N482&gt;=分数线!$C$3,I482&gt;=分数线!$E$3),36,IF(I482&gt;=分数线!$E$3,18,0))))</f>
        <v>0</v>
      </c>
      <c r="R482" s="18">
        <f>IF($D482="理科",IF(AND($N482&gt;=分数线!$C$2,J482&gt;=分数线!$F$2),36,IF(J482&gt;=分数线!$F$2,18,0)),IF($D482="文科",IF(AND($N482&gt;=分数线!$C$3,J482&gt;=分数线!$F$3),36,IF(J482&gt;=分数线!$F$3,18,0))))</f>
        <v>0</v>
      </c>
      <c r="S482" s="18">
        <f>IF($D482="理科",IF(AND($N482&gt;=分数线!$C$2,K482&gt;=分数线!$G$2),36,IF(K482&gt;=分数线!$G$2,18,0)),IF($D482="文科",IF(AND($N482&gt;=分数线!$C$3,K482&gt;=分数线!$G$3),36,IF(K482&gt;=分数线!$G$3,18,0))))</f>
        <v>0</v>
      </c>
      <c r="T482" s="18">
        <f>IF($D482="理科",IF(AND($N482&gt;=分数线!$C$2,L482&gt;=分数线!$H$2),36,IF(L482&gt;=分数线!$H$2,18,0)),IF($D482="文科",IF(AND($N482&gt;=分数线!$C$3,L482&gt;=分数线!$H$3),36,IF(L482&gt;=分数线!$H$3,18,0))))</f>
        <v>0</v>
      </c>
      <c r="U482" s="18">
        <f>IF($D482="理科",IF(AND($N482&gt;=分数线!$C$2,M482&gt;=分数线!$I$2),36,IF(M482&gt;=分数线!$I$2,18,0)),IF($D482="文科",IF(AND($N482&gt;=分数线!$C$3,M482&gt;=分数线!$I$3),36,IF(M482&gt;=分数线!$I$3,18,0))))</f>
        <v>0</v>
      </c>
      <c r="V482" s="18">
        <f t="shared" si="650"/>
        <v>9</v>
      </c>
      <c r="W482" s="18" t="str">
        <f t="shared" si="651"/>
        <v>张玉婷</v>
      </c>
      <c r="X482" s="26">
        <f t="shared" si="692"/>
        <v>1.8</v>
      </c>
      <c r="Y482" s="18" t="str">
        <f t="shared" si="652"/>
        <v>周军</v>
      </c>
      <c r="Z482" s="26">
        <f t="shared" si="693"/>
        <v>0</v>
      </c>
      <c r="AA482" s="18" t="str">
        <f t="shared" si="653"/>
        <v>程长寿</v>
      </c>
      <c r="AB482" s="26">
        <f t="shared" si="621"/>
        <v>0</v>
      </c>
      <c r="AC482" s="18" t="str">
        <f t="shared" si="654"/>
        <v>杨吉华</v>
      </c>
      <c r="AD482" s="26">
        <f t="shared" si="622"/>
        <v>0</v>
      </c>
      <c r="AE482" s="18" t="str">
        <f t="shared" si="655"/>
        <v>赵香才</v>
      </c>
      <c r="AF482" s="26">
        <f t="shared" si="623"/>
        <v>0</v>
      </c>
      <c r="AG482" s="18" t="str">
        <f t="shared" si="656"/>
        <v>金贵</v>
      </c>
      <c r="AH482" s="26">
        <f t="shared" si="624"/>
        <v>0</v>
      </c>
      <c r="AI482" s="18" t="str">
        <f t="shared" si="657"/>
        <v>2</v>
      </c>
      <c r="AJ482" s="18" t="str">
        <f t="shared" si="658"/>
        <v>阙丽萍</v>
      </c>
      <c r="AK482" s="26">
        <f t="shared" si="694"/>
        <v>1.8</v>
      </c>
      <c r="AL482" s="18" t="str">
        <f t="shared" si="659"/>
        <v>李乔军</v>
      </c>
      <c r="AM482" s="26">
        <f t="shared" si="695"/>
        <v>0</v>
      </c>
      <c r="AN482" s="18" t="str">
        <f t="shared" si="660"/>
        <v>赵顺诚</v>
      </c>
      <c r="AO482" s="26">
        <f t="shared" si="625"/>
        <v>0</v>
      </c>
      <c r="AP482" s="18" t="str">
        <f t="shared" si="661"/>
        <v>卢银楷</v>
      </c>
      <c r="AQ482" s="26">
        <f t="shared" si="626"/>
        <v>0</v>
      </c>
      <c r="AR482" s="18" t="str">
        <f t="shared" si="662"/>
        <v>赵香才</v>
      </c>
      <c r="AS482" s="26">
        <f t="shared" si="627"/>
        <v>0</v>
      </c>
      <c r="AT482" s="18" t="str">
        <f t="shared" si="663"/>
        <v>杜基次尔</v>
      </c>
      <c r="AU482" s="26">
        <f t="shared" si="628"/>
        <v>0</v>
      </c>
      <c r="AV482" s="18" t="str">
        <f t="shared" si="664"/>
        <v>2</v>
      </c>
      <c r="AW482" s="18" t="str">
        <f t="shared" si="665"/>
        <v>阙丽萍</v>
      </c>
      <c r="AX482" s="26">
        <f t="shared" si="696"/>
        <v>2.6999999999999997</v>
      </c>
      <c r="AY482" s="18" t="str">
        <f t="shared" si="666"/>
        <v>李希</v>
      </c>
      <c r="AZ482" s="26">
        <f t="shared" si="637"/>
        <v>0</v>
      </c>
      <c r="BA482" s="18" t="str">
        <f t="shared" si="667"/>
        <v>赵顺诚</v>
      </c>
      <c r="BB482" s="26">
        <f t="shared" si="629"/>
        <v>0</v>
      </c>
      <c r="BC482" s="18" t="str">
        <f t="shared" si="668"/>
        <v>马巫各</v>
      </c>
      <c r="BD482" s="26">
        <f t="shared" si="630"/>
        <v>0</v>
      </c>
      <c r="BE482" s="18" t="str">
        <f t="shared" si="669"/>
        <v>赵香才</v>
      </c>
      <c r="BF482" s="26">
        <f t="shared" si="631"/>
        <v>0</v>
      </c>
      <c r="BG482" s="18" t="str">
        <f t="shared" si="670"/>
        <v>杜基次尔</v>
      </c>
      <c r="BH482" s="26">
        <f t="shared" si="632"/>
        <v>0</v>
      </c>
      <c r="BI482" s="18">
        <f t="shared" si="671"/>
        <v>2</v>
      </c>
      <c r="BJ482" s="18" t="str">
        <f t="shared" si="672"/>
        <v>阙丽萍</v>
      </c>
      <c r="BK482" s="26">
        <f t="shared" si="697"/>
        <v>2.6999999999999997</v>
      </c>
      <c r="BL482" s="18" t="str">
        <f t="shared" si="673"/>
        <v>李希</v>
      </c>
      <c r="BM482" s="26">
        <f t="shared" si="638"/>
        <v>0</v>
      </c>
      <c r="BN482" s="18" t="str">
        <f t="shared" si="674"/>
        <v>赵顺诚</v>
      </c>
      <c r="BO482" s="26">
        <f t="shared" si="633"/>
        <v>0</v>
      </c>
      <c r="BP482" s="18" t="str">
        <f t="shared" si="675"/>
        <v>马巫各</v>
      </c>
      <c r="BQ482" s="26">
        <f t="shared" si="634"/>
        <v>0</v>
      </c>
      <c r="BR482" s="18" t="str">
        <f t="shared" si="676"/>
        <v>赵香才</v>
      </c>
      <c r="BS482" s="26">
        <f t="shared" si="635"/>
        <v>0</v>
      </c>
      <c r="BT482" s="18" t="str">
        <f t="shared" si="677"/>
        <v>杜基次尔</v>
      </c>
      <c r="BU482" s="26">
        <f t="shared" si="636"/>
        <v>0</v>
      </c>
      <c r="BV482" s="18">
        <f t="shared" si="678"/>
        <v>2</v>
      </c>
      <c r="BW482" s="18" t="str">
        <f t="shared" si="679"/>
        <v>阙丽萍</v>
      </c>
      <c r="BX482" s="26">
        <f t="shared" si="698"/>
        <v>4.5</v>
      </c>
      <c r="BY482" s="18" t="str">
        <f t="shared" si="680"/>
        <v>李希</v>
      </c>
      <c r="BZ482" s="26">
        <f t="shared" si="699"/>
        <v>0</v>
      </c>
      <c r="CA482" s="18" t="str">
        <f t="shared" si="681"/>
        <v>赵顺诚</v>
      </c>
      <c r="CB482" s="26">
        <f t="shared" si="700"/>
        <v>0</v>
      </c>
      <c r="CC482" s="18" t="str">
        <f t="shared" si="682"/>
        <v>吴文艺</v>
      </c>
      <c r="CD482" s="26">
        <f t="shared" si="701"/>
        <v>0</v>
      </c>
      <c r="CE482" s="18" t="str">
        <f t="shared" si="683"/>
        <v>赵香才</v>
      </c>
      <c r="CF482" s="26">
        <f t="shared" si="702"/>
        <v>0</v>
      </c>
      <c r="CG482" s="18" t="str">
        <f t="shared" si="684"/>
        <v>杜基次尔</v>
      </c>
      <c r="CH482" s="26">
        <f t="shared" si="703"/>
        <v>0</v>
      </c>
      <c r="CI482" s="18">
        <f t="shared" si="685"/>
        <v>2</v>
      </c>
      <c r="CJ482" s="18" t="str">
        <f t="shared" si="686"/>
        <v>阙丽萍</v>
      </c>
      <c r="CK482" s="26">
        <f t="shared" si="704"/>
        <v>4.5</v>
      </c>
      <c r="CL482" s="18" t="str">
        <f t="shared" si="687"/>
        <v>李希</v>
      </c>
      <c r="CM482" s="26">
        <f t="shared" si="705"/>
        <v>0</v>
      </c>
      <c r="CN482" s="18" t="str">
        <f t="shared" si="688"/>
        <v>赵顺诚</v>
      </c>
      <c r="CO482" s="26">
        <f t="shared" si="706"/>
        <v>0</v>
      </c>
      <c r="CP482" s="18" t="str">
        <f t="shared" si="689"/>
        <v>吴文艺/康宇峰</v>
      </c>
      <c r="CQ482" s="26">
        <f t="shared" si="707"/>
        <v>0</v>
      </c>
      <c r="CR482" s="18" t="str">
        <f t="shared" si="690"/>
        <v>赵香才</v>
      </c>
      <c r="CS482" s="26">
        <f t="shared" si="708"/>
        <v>0</v>
      </c>
      <c r="CT482" s="18" t="str">
        <f t="shared" si="691"/>
        <v>杜基次尔</v>
      </c>
      <c r="CU482" s="26">
        <f t="shared" si="709"/>
        <v>0</v>
      </c>
    </row>
    <row r="483" spans="1:99" s="2" customFormat="1" ht="15.75">
      <c r="A483" s="42" t="s">
        <v>1178</v>
      </c>
      <c r="B483" s="40" t="s">
        <v>656</v>
      </c>
      <c r="C483" s="59" t="s">
        <v>44</v>
      </c>
      <c r="D483" s="9" t="s">
        <v>9</v>
      </c>
      <c r="E483" s="8" t="str">
        <f t="shared" si="639"/>
        <v/>
      </c>
      <c r="F483" s="9" t="str">
        <f t="shared" si="640"/>
        <v/>
      </c>
      <c r="G483" s="10" t="str">
        <f t="shared" si="641"/>
        <v/>
      </c>
      <c r="H483" s="10">
        <f t="shared" si="642"/>
        <v>105</v>
      </c>
      <c r="I483" s="10">
        <f t="shared" si="643"/>
        <v>66</v>
      </c>
      <c r="J483" s="10">
        <f t="shared" si="644"/>
        <v>75</v>
      </c>
      <c r="K483" s="16">
        <f t="shared" si="645"/>
        <v>58.5</v>
      </c>
      <c r="L483" s="10">
        <f t="shared" si="646"/>
        <v>59</v>
      </c>
      <c r="M483" s="10">
        <f t="shared" si="647"/>
        <v>48</v>
      </c>
      <c r="N483" s="10">
        <f t="shared" si="648"/>
        <v>412</v>
      </c>
      <c r="O483" s="17" t="str">
        <f t="shared" si="649"/>
        <v/>
      </c>
      <c r="P483" s="18">
        <f>IF($D483="理科",IF(AND($N483&gt;=分数线!$C$2,$H483&gt;=分数线!$D$2),36,IF($H483&gt;=分数线!$D$2,18,0)),IF($D483="文科",IF(AND($N483&gt;=分数线!$C$3,$H483&gt;=分数线!$D$3),36,IF($H483&gt;=分数线!$D$3,18,0))))</f>
        <v>0</v>
      </c>
      <c r="Q483" s="18">
        <f>IF($D483="理科",IF(AND($N483&gt;=分数线!$C$2,I483&gt;=分数线!$E$2),36,IF(I483&gt;=分数线!$E$2,18,0)),IF($D483="文科",IF(AND($N483&gt;=分数线!$C$3,I483&gt;=分数线!$E$3),36,IF(I483&gt;=分数线!$E$3,18,0))))</f>
        <v>0</v>
      </c>
      <c r="R483" s="18">
        <f>IF($D483="理科",IF(AND($N483&gt;=分数线!$C$2,J483&gt;=分数线!$F$2),36,IF(J483&gt;=分数线!$F$2,18,0)),IF($D483="文科",IF(AND($N483&gt;=分数线!$C$3,J483&gt;=分数线!$F$3),36,IF(J483&gt;=分数线!$F$3,18,0))))</f>
        <v>0</v>
      </c>
      <c r="S483" s="18">
        <f>IF($D483="理科",IF(AND($N483&gt;=分数线!$C$2,K483&gt;=分数线!$G$2),36,IF(K483&gt;=分数线!$G$2,18,0)),IF($D483="文科",IF(AND($N483&gt;=分数线!$C$3,K483&gt;=分数线!$G$3),36,IF(K483&gt;=分数线!$G$3,18,0))))</f>
        <v>0</v>
      </c>
      <c r="T483" s="18">
        <f>IF($D483="理科",IF(AND($N483&gt;=分数线!$C$2,L483&gt;=分数线!$H$2),36,IF(L483&gt;=分数线!$H$2,18,0)),IF($D483="文科",IF(AND($N483&gt;=分数线!$C$3,L483&gt;=分数线!$H$3),36,IF(L483&gt;=分数线!$H$3,18,0))))</f>
        <v>0</v>
      </c>
      <c r="U483" s="18">
        <f>IF($D483="理科",IF(AND($N483&gt;=分数线!$C$2,M483&gt;=分数线!$I$2),36,IF(M483&gt;=分数线!$I$2,18,0)),IF($D483="文科",IF(AND($N483&gt;=分数线!$C$3,M483&gt;=分数线!$I$3),36,IF(M483&gt;=分数线!$I$3,18,0))))</f>
        <v>0</v>
      </c>
      <c r="V483" s="18">
        <f t="shared" si="650"/>
        <v>5</v>
      </c>
      <c r="W483" s="18" t="str">
        <f t="shared" si="651"/>
        <v>叶屏</v>
      </c>
      <c r="X483" s="26">
        <f t="shared" si="692"/>
        <v>0</v>
      </c>
      <c r="Y483" s="18" t="str">
        <f t="shared" si="652"/>
        <v>李希</v>
      </c>
      <c r="Z483" s="26">
        <f t="shared" si="693"/>
        <v>0</v>
      </c>
      <c r="AA483" s="18" t="str">
        <f t="shared" si="653"/>
        <v>达娃央初</v>
      </c>
      <c r="AB483" s="26">
        <f t="shared" si="621"/>
        <v>0</v>
      </c>
      <c r="AC483" s="18" t="str">
        <f t="shared" si="654"/>
        <v>马巫各</v>
      </c>
      <c r="AD483" s="26">
        <f t="shared" si="622"/>
        <v>0</v>
      </c>
      <c r="AE483" s="18" t="str">
        <f t="shared" si="655"/>
        <v>赵香才</v>
      </c>
      <c r="AF483" s="26">
        <f t="shared" si="623"/>
        <v>0</v>
      </c>
      <c r="AG483" s="18" t="str">
        <f t="shared" si="656"/>
        <v>金贵</v>
      </c>
      <c r="AH483" s="26">
        <f t="shared" si="624"/>
        <v>0</v>
      </c>
      <c r="AI483" s="18" t="str">
        <f t="shared" si="657"/>
        <v>5</v>
      </c>
      <c r="AJ483" s="18" t="str">
        <f t="shared" si="658"/>
        <v>叶屏</v>
      </c>
      <c r="AK483" s="26">
        <f t="shared" si="694"/>
        <v>0</v>
      </c>
      <c r="AL483" s="18" t="str">
        <f t="shared" si="659"/>
        <v>李希</v>
      </c>
      <c r="AM483" s="26">
        <f t="shared" si="695"/>
        <v>0</v>
      </c>
      <c r="AN483" s="18" t="str">
        <f t="shared" si="660"/>
        <v>达娃央初</v>
      </c>
      <c r="AO483" s="26">
        <f t="shared" si="625"/>
        <v>0</v>
      </c>
      <c r="AP483" s="18" t="str">
        <f t="shared" si="661"/>
        <v>马巫各</v>
      </c>
      <c r="AQ483" s="26">
        <f t="shared" si="626"/>
        <v>0</v>
      </c>
      <c r="AR483" s="18" t="str">
        <f t="shared" si="662"/>
        <v>赵香才</v>
      </c>
      <c r="AS483" s="26">
        <f t="shared" si="627"/>
        <v>0</v>
      </c>
      <c r="AT483" s="18" t="str">
        <f t="shared" si="663"/>
        <v>金贵</v>
      </c>
      <c r="AU483" s="26">
        <f t="shared" si="628"/>
        <v>0</v>
      </c>
      <c r="AV483" s="18" t="str">
        <f t="shared" si="664"/>
        <v>5</v>
      </c>
      <c r="AW483" s="18" t="str">
        <f t="shared" si="665"/>
        <v>叶屏</v>
      </c>
      <c r="AX483" s="26">
        <f t="shared" si="696"/>
        <v>0</v>
      </c>
      <c r="AY483" s="18" t="str">
        <f t="shared" si="666"/>
        <v>罗锐</v>
      </c>
      <c r="AZ483" s="26">
        <f t="shared" si="637"/>
        <v>0</v>
      </c>
      <c r="BA483" s="18" t="str">
        <f t="shared" si="667"/>
        <v>谢斌</v>
      </c>
      <c r="BB483" s="26">
        <f t="shared" si="629"/>
        <v>0</v>
      </c>
      <c r="BC483" s="18" t="str">
        <f t="shared" si="668"/>
        <v>马巫各</v>
      </c>
      <c r="BD483" s="26">
        <f t="shared" si="630"/>
        <v>0</v>
      </c>
      <c r="BE483" s="18" t="str">
        <f t="shared" si="669"/>
        <v>赵香才</v>
      </c>
      <c r="BF483" s="26">
        <f t="shared" si="631"/>
        <v>0</v>
      </c>
      <c r="BG483" s="18" t="str">
        <f t="shared" si="670"/>
        <v>金贵</v>
      </c>
      <c r="BH483" s="26">
        <f t="shared" si="632"/>
        <v>0</v>
      </c>
      <c r="BI483" s="18">
        <f t="shared" si="671"/>
        <v>5</v>
      </c>
      <c r="BJ483" s="18" t="str">
        <f t="shared" si="672"/>
        <v>叶屏</v>
      </c>
      <c r="BK483" s="26">
        <f t="shared" si="697"/>
        <v>0</v>
      </c>
      <c r="BL483" s="18" t="str">
        <f t="shared" si="673"/>
        <v>罗锐</v>
      </c>
      <c r="BM483" s="26">
        <f t="shared" si="638"/>
        <v>0</v>
      </c>
      <c r="BN483" s="18" t="str">
        <f t="shared" si="674"/>
        <v>杨小波</v>
      </c>
      <c r="BO483" s="26">
        <f t="shared" si="633"/>
        <v>0</v>
      </c>
      <c r="BP483" s="18" t="str">
        <f t="shared" si="675"/>
        <v>马巫各</v>
      </c>
      <c r="BQ483" s="26">
        <f t="shared" si="634"/>
        <v>0</v>
      </c>
      <c r="BR483" s="18" t="str">
        <f t="shared" si="676"/>
        <v>赵香才</v>
      </c>
      <c r="BS483" s="26">
        <f t="shared" si="635"/>
        <v>0</v>
      </c>
      <c r="BT483" s="18" t="str">
        <f t="shared" si="677"/>
        <v>金贵</v>
      </c>
      <c r="BU483" s="26">
        <f t="shared" si="636"/>
        <v>0</v>
      </c>
      <c r="BV483" s="18">
        <f t="shared" si="678"/>
        <v>5</v>
      </c>
      <c r="BW483" s="18" t="str">
        <f t="shared" si="679"/>
        <v>叶屏</v>
      </c>
      <c r="BX483" s="26">
        <f t="shared" si="698"/>
        <v>0</v>
      </c>
      <c r="BY483" s="18" t="str">
        <f t="shared" si="680"/>
        <v>王德兵</v>
      </c>
      <c r="BZ483" s="26">
        <f t="shared" si="699"/>
        <v>0</v>
      </c>
      <c r="CA483" s="18" t="str">
        <f t="shared" si="681"/>
        <v>兰卡布尺</v>
      </c>
      <c r="CB483" s="26">
        <f t="shared" si="700"/>
        <v>0</v>
      </c>
      <c r="CC483" s="18" t="str">
        <f t="shared" si="682"/>
        <v>吴文艺</v>
      </c>
      <c r="CD483" s="26">
        <f t="shared" si="701"/>
        <v>0</v>
      </c>
      <c r="CE483" s="18" t="str">
        <f t="shared" si="683"/>
        <v>赵香才</v>
      </c>
      <c r="CF483" s="26">
        <f t="shared" si="702"/>
        <v>0</v>
      </c>
      <c r="CG483" s="18" t="str">
        <f t="shared" si="684"/>
        <v>金贵</v>
      </c>
      <c r="CH483" s="26">
        <f t="shared" si="703"/>
        <v>0</v>
      </c>
      <c r="CI483" s="18">
        <f t="shared" si="685"/>
        <v>5</v>
      </c>
      <c r="CJ483" s="18" t="str">
        <f t="shared" si="686"/>
        <v>叶屏</v>
      </c>
      <c r="CK483" s="26">
        <f t="shared" si="704"/>
        <v>0</v>
      </c>
      <c r="CL483" s="18" t="str">
        <f t="shared" si="687"/>
        <v>王德兵</v>
      </c>
      <c r="CM483" s="26">
        <f t="shared" si="705"/>
        <v>0</v>
      </c>
      <c r="CN483" s="18" t="str">
        <f t="shared" si="688"/>
        <v>兰卡布尺</v>
      </c>
      <c r="CO483" s="26">
        <f t="shared" si="706"/>
        <v>0</v>
      </c>
      <c r="CP483" s="18" t="str">
        <f t="shared" si="689"/>
        <v>吴文艺/康宇峰</v>
      </c>
      <c r="CQ483" s="26">
        <f t="shared" si="707"/>
        <v>0</v>
      </c>
      <c r="CR483" s="18" t="str">
        <f t="shared" si="690"/>
        <v>赵香才</v>
      </c>
      <c r="CS483" s="26">
        <f t="shared" si="708"/>
        <v>0</v>
      </c>
      <c r="CT483" s="18" t="str">
        <f t="shared" si="691"/>
        <v>金贵</v>
      </c>
      <c r="CU483" s="26">
        <f t="shared" si="709"/>
        <v>0</v>
      </c>
    </row>
    <row r="484" spans="1:99" s="2" customFormat="1" ht="15.75">
      <c r="A484" s="42" t="s">
        <v>1179</v>
      </c>
      <c r="B484" s="40" t="s">
        <v>657</v>
      </c>
      <c r="C484" s="59" t="s">
        <v>44</v>
      </c>
      <c r="D484" s="9" t="s">
        <v>9</v>
      </c>
      <c r="E484" s="8" t="str">
        <f t="shared" si="639"/>
        <v/>
      </c>
      <c r="F484" s="9" t="str">
        <f t="shared" si="640"/>
        <v/>
      </c>
      <c r="G484" s="10" t="str">
        <f t="shared" si="641"/>
        <v/>
      </c>
      <c r="H484" s="10">
        <f t="shared" si="642"/>
        <v>102</v>
      </c>
      <c r="I484" s="10">
        <f t="shared" si="643"/>
        <v>73</v>
      </c>
      <c r="J484" s="10">
        <f t="shared" si="644"/>
        <v>83</v>
      </c>
      <c r="K484" s="16">
        <f t="shared" si="645"/>
        <v>59.5</v>
      </c>
      <c r="L484" s="10">
        <f t="shared" si="646"/>
        <v>50</v>
      </c>
      <c r="M484" s="10">
        <f t="shared" si="647"/>
        <v>43</v>
      </c>
      <c r="N484" s="10">
        <f t="shared" si="648"/>
        <v>411</v>
      </c>
      <c r="O484" s="17" t="str">
        <f t="shared" si="649"/>
        <v/>
      </c>
      <c r="P484" s="18">
        <f>IF($D484="理科",IF(AND($N484&gt;=分数线!$C$2,$H484&gt;=分数线!$D$2),36,IF($H484&gt;=分数线!$D$2,18,0)),IF($D484="文科",IF(AND($N484&gt;=分数线!$C$3,$H484&gt;=分数线!$D$3),36,IF($H484&gt;=分数线!$D$3,18,0))))</f>
        <v>0</v>
      </c>
      <c r="Q484" s="18">
        <f>IF($D484="理科",IF(AND($N484&gt;=分数线!$C$2,I484&gt;=分数线!$E$2),36,IF(I484&gt;=分数线!$E$2,18,0)),IF($D484="文科",IF(AND($N484&gt;=分数线!$C$3,I484&gt;=分数线!$E$3),36,IF(I484&gt;=分数线!$E$3,18,0))))</f>
        <v>0</v>
      </c>
      <c r="R484" s="18">
        <f>IF($D484="理科",IF(AND($N484&gt;=分数线!$C$2,J484&gt;=分数线!$F$2),36,IF(J484&gt;=分数线!$F$2,18,0)),IF($D484="文科",IF(AND($N484&gt;=分数线!$C$3,J484&gt;=分数线!$F$3),36,IF(J484&gt;=分数线!$F$3,18,0))))</f>
        <v>0</v>
      </c>
      <c r="S484" s="18">
        <f>IF($D484="理科",IF(AND($N484&gt;=分数线!$C$2,K484&gt;=分数线!$G$2),36,IF(K484&gt;=分数线!$G$2,18,0)),IF($D484="文科",IF(AND($N484&gt;=分数线!$C$3,K484&gt;=分数线!$G$3),36,IF(K484&gt;=分数线!$G$3,18,0))))</f>
        <v>0</v>
      </c>
      <c r="T484" s="18">
        <f>IF($D484="理科",IF(AND($N484&gt;=分数线!$C$2,L484&gt;=分数线!$H$2),36,IF(L484&gt;=分数线!$H$2,18,0)),IF($D484="文科",IF(AND($N484&gt;=分数线!$C$3,L484&gt;=分数线!$H$3),36,IF(L484&gt;=分数线!$H$3,18,0))))</f>
        <v>0</v>
      </c>
      <c r="U484" s="18">
        <f>IF($D484="理科",IF(AND($N484&gt;=分数线!$C$2,M484&gt;=分数线!$I$2),36,IF(M484&gt;=分数线!$I$2,18,0)),IF($D484="文科",IF(AND($N484&gt;=分数线!$C$3,M484&gt;=分数线!$I$3),36,IF(M484&gt;=分数线!$I$3,18,0))))</f>
        <v>0</v>
      </c>
      <c r="V484" s="18">
        <f t="shared" si="650"/>
        <v>9</v>
      </c>
      <c r="W484" s="18" t="str">
        <f t="shared" si="651"/>
        <v>张玉婷</v>
      </c>
      <c r="X484" s="26">
        <f t="shared" si="692"/>
        <v>0</v>
      </c>
      <c r="Y484" s="18" t="str">
        <f t="shared" si="652"/>
        <v>周军</v>
      </c>
      <c r="Z484" s="26">
        <f t="shared" si="693"/>
        <v>0</v>
      </c>
      <c r="AA484" s="18" t="str">
        <f t="shared" si="653"/>
        <v>程长寿</v>
      </c>
      <c r="AB484" s="26">
        <f t="shared" si="621"/>
        <v>0</v>
      </c>
      <c r="AC484" s="18" t="str">
        <f t="shared" si="654"/>
        <v>杨吉华</v>
      </c>
      <c r="AD484" s="26">
        <f t="shared" si="622"/>
        <v>0</v>
      </c>
      <c r="AE484" s="18" t="str">
        <f t="shared" si="655"/>
        <v>赵香才</v>
      </c>
      <c r="AF484" s="26">
        <f t="shared" si="623"/>
        <v>0</v>
      </c>
      <c r="AG484" s="18" t="str">
        <f t="shared" si="656"/>
        <v>金贵</v>
      </c>
      <c r="AH484" s="26">
        <f t="shared" si="624"/>
        <v>0</v>
      </c>
      <c r="AI484" s="18" t="str">
        <f t="shared" si="657"/>
        <v>1</v>
      </c>
      <c r="AJ484" s="18" t="str">
        <f t="shared" si="658"/>
        <v>叶屏</v>
      </c>
      <c r="AK484" s="26">
        <f t="shared" si="694"/>
        <v>0</v>
      </c>
      <c r="AL484" s="18" t="str">
        <f t="shared" si="659"/>
        <v>余玉红</v>
      </c>
      <c r="AM484" s="26">
        <f t="shared" si="695"/>
        <v>0</v>
      </c>
      <c r="AN484" s="18" t="str">
        <f t="shared" si="660"/>
        <v>胡昌燕</v>
      </c>
      <c r="AO484" s="26">
        <f t="shared" si="625"/>
        <v>0</v>
      </c>
      <c r="AP484" s="18" t="str">
        <f t="shared" si="661"/>
        <v>杨吉华</v>
      </c>
      <c r="AQ484" s="26">
        <f t="shared" si="626"/>
        <v>0</v>
      </c>
      <c r="AR484" s="18" t="str">
        <f t="shared" si="662"/>
        <v>胡慧芳</v>
      </c>
      <c r="AS484" s="26">
        <f t="shared" si="627"/>
        <v>0</v>
      </c>
      <c r="AT484" s="18" t="str">
        <f t="shared" si="663"/>
        <v>金贵</v>
      </c>
      <c r="AU484" s="26">
        <f t="shared" si="628"/>
        <v>0</v>
      </c>
      <c r="AV484" s="18" t="str">
        <f t="shared" si="664"/>
        <v>1</v>
      </c>
      <c r="AW484" s="18" t="str">
        <f t="shared" si="665"/>
        <v>叶屏</v>
      </c>
      <c r="AX484" s="26">
        <f t="shared" si="696"/>
        <v>0</v>
      </c>
      <c r="AY484" s="18" t="str">
        <f t="shared" si="666"/>
        <v>余玉红</v>
      </c>
      <c r="AZ484" s="26">
        <f t="shared" si="637"/>
        <v>0</v>
      </c>
      <c r="BA484" s="18" t="str">
        <f t="shared" si="667"/>
        <v>胡昌燕</v>
      </c>
      <c r="BB484" s="26">
        <f t="shared" si="629"/>
        <v>0</v>
      </c>
      <c r="BC484" s="18" t="str">
        <f t="shared" si="668"/>
        <v>卢银楷</v>
      </c>
      <c r="BD484" s="26">
        <f t="shared" si="630"/>
        <v>0</v>
      </c>
      <c r="BE484" s="18" t="str">
        <f t="shared" si="669"/>
        <v>胡慧芳</v>
      </c>
      <c r="BF484" s="26">
        <f t="shared" si="631"/>
        <v>0</v>
      </c>
      <c r="BG484" s="18" t="str">
        <f t="shared" si="670"/>
        <v>金贵</v>
      </c>
      <c r="BH484" s="26">
        <f t="shared" si="632"/>
        <v>0</v>
      </c>
      <c r="BI484" s="18">
        <f t="shared" si="671"/>
        <v>1</v>
      </c>
      <c r="BJ484" s="18" t="str">
        <f t="shared" si="672"/>
        <v>叶屏</v>
      </c>
      <c r="BK484" s="26">
        <f t="shared" si="697"/>
        <v>0</v>
      </c>
      <c r="BL484" s="18" t="str">
        <f t="shared" si="673"/>
        <v>余玉红</v>
      </c>
      <c r="BM484" s="26">
        <f t="shared" si="638"/>
        <v>0</v>
      </c>
      <c r="BN484" s="18" t="str">
        <f t="shared" si="674"/>
        <v>胡昌燕</v>
      </c>
      <c r="BO484" s="26">
        <f t="shared" si="633"/>
        <v>0</v>
      </c>
      <c r="BP484" s="18" t="str">
        <f t="shared" si="675"/>
        <v>卢银楷</v>
      </c>
      <c r="BQ484" s="26">
        <f t="shared" si="634"/>
        <v>0</v>
      </c>
      <c r="BR484" s="18" t="str">
        <f t="shared" si="676"/>
        <v>胡慧芳</v>
      </c>
      <c r="BS484" s="26">
        <f t="shared" si="635"/>
        <v>0</v>
      </c>
      <c r="BT484" s="18" t="str">
        <f t="shared" si="677"/>
        <v>金贵</v>
      </c>
      <c r="BU484" s="26">
        <f t="shared" si="636"/>
        <v>0</v>
      </c>
      <c r="BV484" s="18">
        <f t="shared" si="678"/>
        <v>1</v>
      </c>
      <c r="BW484" s="18" t="str">
        <f t="shared" si="679"/>
        <v>叶屏</v>
      </c>
      <c r="BX484" s="26">
        <f t="shared" si="698"/>
        <v>0</v>
      </c>
      <c r="BY484" s="18" t="str">
        <f t="shared" si="680"/>
        <v>余玉红</v>
      </c>
      <c r="BZ484" s="26">
        <f t="shared" si="699"/>
        <v>0</v>
      </c>
      <c r="CA484" s="18" t="str">
        <f t="shared" si="681"/>
        <v>胡昌燕</v>
      </c>
      <c r="CB484" s="26">
        <f t="shared" si="700"/>
        <v>0</v>
      </c>
      <c r="CC484" s="18" t="str">
        <f t="shared" si="682"/>
        <v>卢银楷</v>
      </c>
      <c r="CD484" s="26">
        <f t="shared" si="701"/>
        <v>0</v>
      </c>
      <c r="CE484" s="18" t="str">
        <f t="shared" si="683"/>
        <v>胡慧芳</v>
      </c>
      <c r="CF484" s="26">
        <f t="shared" si="702"/>
        <v>0</v>
      </c>
      <c r="CG484" s="18" t="str">
        <f t="shared" si="684"/>
        <v>金贵</v>
      </c>
      <c r="CH484" s="26">
        <f t="shared" si="703"/>
        <v>0</v>
      </c>
      <c r="CI484" s="18">
        <f t="shared" si="685"/>
        <v>1</v>
      </c>
      <c r="CJ484" s="18" t="str">
        <f t="shared" si="686"/>
        <v>叶屏</v>
      </c>
      <c r="CK484" s="26">
        <f t="shared" si="704"/>
        <v>0</v>
      </c>
      <c r="CL484" s="18" t="str">
        <f t="shared" si="687"/>
        <v>余玉红</v>
      </c>
      <c r="CM484" s="26">
        <f t="shared" si="705"/>
        <v>0</v>
      </c>
      <c r="CN484" s="18" t="str">
        <f t="shared" si="688"/>
        <v>胡昌燕</v>
      </c>
      <c r="CO484" s="26">
        <f t="shared" si="706"/>
        <v>0</v>
      </c>
      <c r="CP484" s="18" t="str">
        <f t="shared" si="689"/>
        <v>卢银楷</v>
      </c>
      <c r="CQ484" s="26">
        <f t="shared" si="707"/>
        <v>0</v>
      </c>
      <c r="CR484" s="18" t="str">
        <f t="shared" si="690"/>
        <v>胡慧芳</v>
      </c>
      <c r="CS484" s="26">
        <f t="shared" si="708"/>
        <v>0</v>
      </c>
      <c r="CT484" s="18" t="str">
        <f t="shared" si="691"/>
        <v>金贵</v>
      </c>
      <c r="CU484" s="26">
        <f t="shared" si="709"/>
        <v>0</v>
      </c>
    </row>
    <row r="485" spans="1:99" s="2" customFormat="1" ht="15.75">
      <c r="A485" s="42" t="s">
        <v>1180</v>
      </c>
      <c r="B485" s="40" t="s">
        <v>658</v>
      </c>
      <c r="C485" s="59" t="s">
        <v>44</v>
      </c>
      <c r="D485" s="9" t="s">
        <v>9</v>
      </c>
      <c r="E485" s="8" t="str">
        <f t="shared" si="639"/>
        <v/>
      </c>
      <c r="F485" s="9" t="str">
        <f t="shared" si="640"/>
        <v/>
      </c>
      <c r="G485" s="10" t="str">
        <f t="shared" si="641"/>
        <v/>
      </c>
      <c r="H485" s="10">
        <f t="shared" si="642"/>
        <v>100</v>
      </c>
      <c r="I485" s="10">
        <f t="shared" si="643"/>
        <v>87</v>
      </c>
      <c r="J485" s="10">
        <f t="shared" si="644"/>
        <v>65</v>
      </c>
      <c r="K485" s="16">
        <f t="shared" si="645"/>
        <v>85</v>
      </c>
      <c r="L485" s="10">
        <f t="shared" si="646"/>
        <v>54</v>
      </c>
      <c r="M485" s="10">
        <f t="shared" si="647"/>
        <v>47</v>
      </c>
      <c r="N485" s="10">
        <f t="shared" si="648"/>
        <v>411</v>
      </c>
      <c r="O485" s="17" t="str">
        <f t="shared" si="649"/>
        <v/>
      </c>
      <c r="P485" s="18">
        <f>IF($D485="理科",IF(AND($N485&gt;=分数线!$C$2,$H485&gt;=分数线!$D$2),36,IF($H485&gt;=分数线!$D$2,18,0)),IF($D485="文科",IF(AND($N485&gt;=分数线!$C$3,$H485&gt;=分数线!$D$3),36,IF($H485&gt;=分数线!$D$3,18,0))))</f>
        <v>0</v>
      </c>
      <c r="Q485" s="18">
        <f>IF($D485="理科",IF(AND($N485&gt;=分数线!$C$2,I485&gt;=分数线!$E$2),36,IF(I485&gt;=分数线!$E$2,18,0)),IF($D485="文科",IF(AND($N485&gt;=分数线!$C$3,I485&gt;=分数线!$E$3),36,IF(I485&gt;=分数线!$E$3,18,0))))</f>
        <v>18</v>
      </c>
      <c r="R485" s="18">
        <f>IF($D485="理科",IF(AND($N485&gt;=分数线!$C$2,J485&gt;=分数线!$F$2),36,IF(J485&gt;=分数线!$F$2,18,0)),IF($D485="文科",IF(AND($N485&gt;=分数线!$C$3,J485&gt;=分数线!$F$3),36,IF(J485&gt;=分数线!$F$3,18,0))))</f>
        <v>0</v>
      </c>
      <c r="S485" s="18">
        <f>IF($D485="理科",IF(AND($N485&gt;=分数线!$C$2,K485&gt;=分数线!$G$2),36,IF(K485&gt;=分数线!$G$2,18,0)),IF($D485="文科",IF(AND($N485&gt;=分数线!$C$3,K485&gt;=分数线!$G$3),36,IF(K485&gt;=分数线!$G$3,18,0))))</f>
        <v>18</v>
      </c>
      <c r="T485" s="18">
        <f>IF($D485="理科",IF(AND($N485&gt;=分数线!$C$2,L485&gt;=分数线!$H$2),36,IF(L485&gt;=分数线!$H$2,18,0)),IF($D485="文科",IF(AND($N485&gt;=分数线!$C$3,L485&gt;=分数线!$H$3),36,IF(L485&gt;=分数线!$H$3,18,0))))</f>
        <v>0</v>
      </c>
      <c r="U485" s="18">
        <f>IF($D485="理科",IF(AND($N485&gt;=分数线!$C$2,M485&gt;=分数线!$I$2),36,IF(M485&gt;=分数线!$I$2,18,0)),IF($D485="文科",IF(AND($N485&gt;=分数线!$C$3,M485&gt;=分数线!$I$3),36,IF(M485&gt;=分数线!$I$3,18,0))))</f>
        <v>0</v>
      </c>
      <c r="V485" s="18">
        <f t="shared" si="650"/>
        <v>9</v>
      </c>
      <c r="W485" s="18" t="str">
        <f t="shared" si="651"/>
        <v>张玉婷</v>
      </c>
      <c r="X485" s="26">
        <f t="shared" si="692"/>
        <v>0</v>
      </c>
      <c r="Y485" s="18" t="str">
        <f t="shared" si="652"/>
        <v>周军</v>
      </c>
      <c r="Z485" s="26">
        <f t="shared" si="693"/>
        <v>1.8</v>
      </c>
      <c r="AA485" s="18" t="str">
        <f t="shared" si="653"/>
        <v>程长寿</v>
      </c>
      <c r="AB485" s="26">
        <f t="shared" si="621"/>
        <v>0</v>
      </c>
      <c r="AC485" s="18" t="str">
        <f t="shared" si="654"/>
        <v>杨吉华</v>
      </c>
      <c r="AD485" s="26">
        <f t="shared" si="622"/>
        <v>1.8</v>
      </c>
      <c r="AE485" s="18" t="str">
        <f t="shared" si="655"/>
        <v>赵香才</v>
      </c>
      <c r="AF485" s="26">
        <f t="shared" si="623"/>
        <v>0</v>
      </c>
      <c r="AG485" s="18" t="str">
        <f t="shared" si="656"/>
        <v>金贵</v>
      </c>
      <c r="AH485" s="26">
        <f t="shared" si="624"/>
        <v>0</v>
      </c>
      <c r="AI485" s="18" t="str">
        <f t="shared" si="657"/>
        <v>4</v>
      </c>
      <c r="AJ485" s="18" t="str">
        <f t="shared" si="658"/>
        <v>朱霞</v>
      </c>
      <c r="AK485" s="26">
        <f t="shared" si="694"/>
        <v>0</v>
      </c>
      <c r="AL485" s="18" t="str">
        <f t="shared" si="659"/>
        <v>李乔军</v>
      </c>
      <c r="AM485" s="26">
        <f t="shared" si="695"/>
        <v>1.8</v>
      </c>
      <c r="AN485" s="18" t="str">
        <f t="shared" si="660"/>
        <v>向翠琳</v>
      </c>
      <c r="AO485" s="26">
        <f t="shared" si="625"/>
        <v>0</v>
      </c>
      <c r="AP485" s="18" t="str">
        <f t="shared" si="661"/>
        <v>卢银楷</v>
      </c>
      <c r="AQ485" s="26">
        <f t="shared" si="626"/>
        <v>1.8</v>
      </c>
      <c r="AR485" s="18" t="str">
        <f t="shared" si="662"/>
        <v>胡慧芳</v>
      </c>
      <c r="AS485" s="26">
        <f t="shared" si="627"/>
        <v>0</v>
      </c>
      <c r="AT485" s="18" t="str">
        <f t="shared" si="663"/>
        <v>杜基次尔</v>
      </c>
      <c r="AU485" s="26">
        <f t="shared" si="628"/>
        <v>0</v>
      </c>
      <c r="AV485" s="18" t="str">
        <f t="shared" si="664"/>
        <v>4</v>
      </c>
      <c r="AW485" s="18" t="str">
        <f t="shared" si="665"/>
        <v>朱霞</v>
      </c>
      <c r="AX485" s="26">
        <f t="shared" si="696"/>
        <v>0</v>
      </c>
      <c r="AY485" s="18" t="str">
        <f t="shared" si="666"/>
        <v>马勇</v>
      </c>
      <c r="AZ485" s="26">
        <f t="shared" si="637"/>
        <v>2.6999999999999997</v>
      </c>
      <c r="BA485" s="18" t="str">
        <f t="shared" si="667"/>
        <v>向翠琳</v>
      </c>
      <c r="BB485" s="26">
        <f t="shared" si="629"/>
        <v>0</v>
      </c>
      <c r="BC485" s="18" t="str">
        <f t="shared" si="668"/>
        <v>卢银楷</v>
      </c>
      <c r="BD485" s="26">
        <f t="shared" si="630"/>
        <v>2.7</v>
      </c>
      <c r="BE485" s="18" t="str">
        <f t="shared" si="669"/>
        <v>胡慧芳</v>
      </c>
      <c r="BF485" s="26">
        <f t="shared" si="631"/>
        <v>0</v>
      </c>
      <c r="BG485" s="18" t="str">
        <f t="shared" si="670"/>
        <v>杜基次尔</v>
      </c>
      <c r="BH485" s="26">
        <f t="shared" si="632"/>
        <v>0</v>
      </c>
      <c r="BI485" s="18">
        <f t="shared" si="671"/>
        <v>4</v>
      </c>
      <c r="BJ485" s="18" t="str">
        <f t="shared" si="672"/>
        <v>甲阿祝玛</v>
      </c>
      <c r="BK485" s="26">
        <f t="shared" si="697"/>
        <v>0</v>
      </c>
      <c r="BL485" s="18" t="str">
        <f t="shared" si="673"/>
        <v>马勇</v>
      </c>
      <c r="BM485" s="26">
        <f t="shared" si="638"/>
        <v>2.6999999999999997</v>
      </c>
      <c r="BN485" s="18" t="str">
        <f t="shared" si="674"/>
        <v>向翠琳</v>
      </c>
      <c r="BO485" s="26">
        <f t="shared" si="633"/>
        <v>0</v>
      </c>
      <c r="BP485" s="18" t="str">
        <f t="shared" si="675"/>
        <v>卢银楷</v>
      </c>
      <c r="BQ485" s="26">
        <f t="shared" si="634"/>
        <v>2.7</v>
      </c>
      <c r="BR485" s="18" t="str">
        <f t="shared" si="676"/>
        <v>胡慧芳</v>
      </c>
      <c r="BS485" s="26">
        <f t="shared" si="635"/>
        <v>0</v>
      </c>
      <c r="BT485" s="18" t="str">
        <f t="shared" si="677"/>
        <v>杜基次尔</v>
      </c>
      <c r="BU485" s="26">
        <f t="shared" si="636"/>
        <v>0</v>
      </c>
      <c r="BV485" s="18">
        <f t="shared" si="678"/>
        <v>4</v>
      </c>
      <c r="BW485" s="18" t="str">
        <f t="shared" si="679"/>
        <v>曹霞</v>
      </c>
      <c r="BX485" s="26">
        <f t="shared" si="698"/>
        <v>0</v>
      </c>
      <c r="BY485" s="18" t="str">
        <f t="shared" si="680"/>
        <v>王德兵</v>
      </c>
      <c r="BZ485" s="26">
        <f t="shared" si="699"/>
        <v>4.5</v>
      </c>
      <c r="CA485" s="18" t="str">
        <f t="shared" si="681"/>
        <v>汪睿</v>
      </c>
      <c r="CB485" s="26">
        <f t="shared" si="700"/>
        <v>0</v>
      </c>
      <c r="CC485" s="18" t="str">
        <f t="shared" si="682"/>
        <v>卢银楷</v>
      </c>
      <c r="CD485" s="26">
        <f t="shared" si="701"/>
        <v>4.5</v>
      </c>
      <c r="CE485" s="18" t="str">
        <f t="shared" si="683"/>
        <v>胡慧芳</v>
      </c>
      <c r="CF485" s="26">
        <f t="shared" si="702"/>
        <v>0</v>
      </c>
      <c r="CG485" s="18" t="str">
        <f t="shared" si="684"/>
        <v>杜基次尔</v>
      </c>
      <c r="CH485" s="26">
        <f t="shared" si="703"/>
        <v>0</v>
      </c>
      <c r="CI485" s="18">
        <f t="shared" si="685"/>
        <v>4</v>
      </c>
      <c r="CJ485" s="18" t="str">
        <f t="shared" si="686"/>
        <v>曹霞</v>
      </c>
      <c r="CK485" s="26">
        <f t="shared" si="704"/>
        <v>0</v>
      </c>
      <c r="CL485" s="18" t="str">
        <f t="shared" si="687"/>
        <v>王德兵</v>
      </c>
      <c r="CM485" s="26">
        <f t="shared" si="705"/>
        <v>4.5</v>
      </c>
      <c r="CN485" s="18" t="str">
        <f t="shared" si="688"/>
        <v>汪睿</v>
      </c>
      <c r="CO485" s="26">
        <f t="shared" si="706"/>
        <v>0</v>
      </c>
      <c r="CP485" s="18" t="str">
        <f t="shared" si="689"/>
        <v>卢银楷</v>
      </c>
      <c r="CQ485" s="26">
        <f t="shared" si="707"/>
        <v>4.5</v>
      </c>
      <c r="CR485" s="18" t="str">
        <f t="shared" si="690"/>
        <v>胡慧芳</v>
      </c>
      <c r="CS485" s="26">
        <f t="shared" si="708"/>
        <v>0</v>
      </c>
      <c r="CT485" s="18" t="str">
        <f t="shared" si="691"/>
        <v>杜基次尔</v>
      </c>
      <c r="CU485" s="26">
        <f t="shared" si="709"/>
        <v>0</v>
      </c>
    </row>
    <row r="486" spans="1:99" s="2" customFormat="1" ht="15.75">
      <c r="A486" s="42" t="s">
        <v>1181</v>
      </c>
      <c r="B486" s="40" t="s">
        <v>659</v>
      </c>
      <c r="C486" s="59" t="s">
        <v>44</v>
      </c>
      <c r="D486" s="9" t="s">
        <v>9</v>
      </c>
      <c r="E486" s="8" t="str">
        <f t="shared" si="639"/>
        <v/>
      </c>
      <c r="F486" s="9" t="str">
        <f t="shared" si="640"/>
        <v/>
      </c>
      <c r="G486" s="10" t="str">
        <f t="shared" si="641"/>
        <v/>
      </c>
      <c r="H486" s="10">
        <f t="shared" si="642"/>
        <v>106</v>
      </c>
      <c r="I486" s="10">
        <f t="shared" si="643"/>
        <v>70</v>
      </c>
      <c r="J486" s="10">
        <f t="shared" si="644"/>
        <v>70</v>
      </c>
      <c r="K486" s="16">
        <f t="shared" si="645"/>
        <v>62</v>
      </c>
      <c r="L486" s="10">
        <f t="shared" si="646"/>
        <v>64.5</v>
      </c>
      <c r="M486" s="10">
        <f t="shared" si="647"/>
        <v>37</v>
      </c>
      <c r="N486" s="10">
        <f t="shared" si="648"/>
        <v>410</v>
      </c>
      <c r="O486" s="17" t="str">
        <f t="shared" si="649"/>
        <v/>
      </c>
      <c r="P486" s="18">
        <f>IF($D486="理科",IF(AND($N486&gt;=分数线!$C$2,$H486&gt;=分数线!$D$2),36,IF($H486&gt;=分数线!$D$2,18,0)),IF($D486="文科",IF(AND($N486&gt;=分数线!$C$3,$H486&gt;=分数线!$D$3),36,IF($H486&gt;=分数线!$D$3,18,0))))</f>
        <v>18</v>
      </c>
      <c r="Q486" s="18">
        <f>IF($D486="理科",IF(AND($N486&gt;=分数线!$C$2,I486&gt;=分数线!$E$2),36,IF(I486&gt;=分数线!$E$2,18,0)),IF($D486="文科",IF(AND($N486&gt;=分数线!$C$3,I486&gt;=分数线!$E$3),36,IF(I486&gt;=分数线!$E$3,18,0))))</f>
        <v>0</v>
      </c>
      <c r="R486" s="18">
        <f>IF($D486="理科",IF(AND($N486&gt;=分数线!$C$2,J486&gt;=分数线!$F$2),36,IF(J486&gt;=分数线!$F$2,18,0)),IF($D486="文科",IF(AND($N486&gt;=分数线!$C$3,J486&gt;=分数线!$F$3),36,IF(J486&gt;=分数线!$F$3,18,0))))</f>
        <v>0</v>
      </c>
      <c r="S486" s="18">
        <f>IF($D486="理科",IF(AND($N486&gt;=分数线!$C$2,K486&gt;=分数线!$G$2),36,IF(K486&gt;=分数线!$G$2,18,0)),IF($D486="文科",IF(AND($N486&gt;=分数线!$C$3,K486&gt;=分数线!$G$3),36,IF(K486&gt;=分数线!$G$3,18,0))))</f>
        <v>0</v>
      </c>
      <c r="T486" s="18">
        <f>IF($D486="理科",IF(AND($N486&gt;=分数线!$C$2,L486&gt;=分数线!$H$2),36,IF(L486&gt;=分数线!$H$2,18,0)),IF($D486="文科",IF(AND($N486&gt;=分数线!$C$3,L486&gt;=分数线!$H$3),36,IF(L486&gt;=分数线!$H$3,18,0))))</f>
        <v>0</v>
      </c>
      <c r="U486" s="18">
        <f>IF($D486="理科",IF(AND($N486&gt;=分数线!$C$2,M486&gt;=分数线!$I$2),36,IF(M486&gt;=分数线!$I$2,18,0)),IF($D486="文科",IF(AND($N486&gt;=分数线!$C$3,M486&gt;=分数线!$I$3),36,IF(M486&gt;=分数线!$I$3,18,0))))</f>
        <v>0</v>
      </c>
      <c r="V486" s="18">
        <f t="shared" si="650"/>
        <v>6</v>
      </c>
      <c r="W486" s="18" t="str">
        <f t="shared" si="651"/>
        <v>阙丽萍</v>
      </c>
      <c r="X486" s="26">
        <f t="shared" si="692"/>
        <v>1.8</v>
      </c>
      <c r="Y486" s="18" t="str">
        <f t="shared" si="652"/>
        <v>李希</v>
      </c>
      <c r="Z486" s="26">
        <f t="shared" si="693"/>
        <v>0</v>
      </c>
      <c r="AA486" s="18" t="str">
        <f t="shared" si="653"/>
        <v>达娃央初</v>
      </c>
      <c r="AB486" s="26">
        <f t="shared" si="621"/>
        <v>0</v>
      </c>
      <c r="AC486" s="18" t="str">
        <f t="shared" si="654"/>
        <v>马巫各</v>
      </c>
      <c r="AD486" s="26">
        <f t="shared" si="622"/>
        <v>0</v>
      </c>
      <c r="AE486" s="18" t="str">
        <f t="shared" si="655"/>
        <v>勾中文</v>
      </c>
      <c r="AF486" s="26">
        <f t="shared" si="623"/>
        <v>0</v>
      </c>
      <c r="AG486" s="18" t="str">
        <f t="shared" si="656"/>
        <v>骆泽群</v>
      </c>
      <c r="AH486" s="26">
        <f t="shared" si="624"/>
        <v>0</v>
      </c>
      <c r="AI486" s="18" t="str">
        <f t="shared" si="657"/>
        <v>4</v>
      </c>
      <c r="AJ486" s="18" t="str">
        <f t="shared" si="658"/>
        <v>朱霞</v>
      </c>
      <c r="AK486" s="26">
        <f t="shared" si="694"/>
        <v>1.8</v>
      </c>
      <c r="AL486" s="18" t="str">
        <f t="shared" si="659"/>
        <v>李乔军</v>
      </c>
      <c r="AM486" s="26">
        <f t="shared" si="695"/>
        <v>0</v>
      </c>
      <c r="AN486" s="18" t="str">
        <f t="shared" si="660"/>
        <v>向翠琳</v>
      </c>
      <c r="AO486" s="26">
        <f t="shared" si="625"/>
        <v>0</v>
      </c>
      <c r="AP486" s="18" t="str">
        <f t="shared" si="661"/>
        <v>卢银楷</v>
      </c>
      <c r="AQ486" s="26">
        <f t="shared" si="626"/>
        <v>0</v>
      </c>
      <c r="AR486" s="18" t="str">
        <f t="shared" si="662"/>
        <v>胡慧芳</v>
      </c>
      <c r="AS486" s="26">
        <f t="shared" si="627"/>
        <v>0</v>
      </c>
      <c r="AT486" s="18" t="str">
        <f t="shared" si="663"/>
        <v>杜基次尔</v>
      </c>
      <c r="AU486" s="26">
        <f t="shared" si="628"/>
        <v>0</v>
      </c>
      <c r="AV486" s="18" t="str">
        <f t="shared" si="664"/>
        <v>4</v>
      </c>
      <c r="AW486" s="18" t="str">
        <f t="shared" si="665"/>
        <v>朱霞</v>
      </c>
      <c r="AX486" s="26">
        <f t="shared" si="696"/>
        <v>2.6999999999999997</v>
      </c>
      <c r="AY486" s="18" t="str">
        <f t="shared" si="666"/>
        <v>马勇</v>
      </c>
      <c r="AZ486" s="26">
        <f t="shared" si="637"/>
        <v>0</v>
      </c>
      <c r="BA486" s="18" t="str">
        <f t="shared" si="667"/>
        <v>向翠琳</v>
      </c>
      <c r="BB486" s="26">
        <f t="shared" si="629"/>
        <v>0</v>
      </c>
      <c r="BC486" s="18" t="str">
        <f t="shared" si="668"/>
        <v>卢银楷</v>
      </c>
      <c r="BD486" s="26">
        <f t="shared" si="630"/>
        <v>0</v>
      </c>
      <c r="BE486" s="18" t="str">
        <f t="shared" si="669"/>
        <v>胡慧芳</v>
      </c>
      <c r="BF486" s="26">
        <f t="shared" si="631"/>
        <v>0</v>
      </c>
      <c r="BG486" s="18" t="str">
        <f t="shared" si="670"/>
        <v>杜基次尔</v>
      </c>
      <c r="BH486" s="26">
        <f t="shared" si="632"/>
        <v>0</v>
      </c>
      <c r="BI486" s="18">
        <f t="shared" si="671"/>
        <v>4</v>
      </c>
      <c r="BJ486" s="18" t="str">
        <f t="shared" si="672"/>
        <v>甲阿祝玛</v>
      </c>
      <c r="BK486" s="26">
        <f t="shared" si="697"/>
        <v>2.6999999999999997</v>
      </c>
      <c r="BL486" s="18" t="str">
        <f t="shared" si="673"/>
        <v>马勇</v>
      </c>
      <c r="BM486" s="26">
        <f t="shared" si="638"/>
        <v>0</v>
      </c>
      <c r="BN486" s="18" t="str">
        <f t="shared" si="674"/>
        <v>向翠琳</v>
      </c>
      <c r="BO486" s="26">
        <f t="shared" si="633"/>
        <v>0</v>
      </c>
      <c r="BP486" s="18" t="str">
        <f t="shared" si="675"/>
        <v>卢银楷</v>
      </c>
      <c r="BQ486" s="26">
        <f t="shared" si="634"/>
        <v>0</v>
      </c>
      <c r="BR486" s="18" t="str">
        <f t="shared" si="676"/>
        <v>胡慧芳</v>
      </c>
      <c r="BS486" s="26">
        <f t="shared" si="635"/>
        <v>0</v>
      </c>
      <c r="BT486" s="18" t="str">
        <f t="shared" si="677"/>
        <v>杜基次尔</v>
      </c>
      <c r="BU486" s="26">
        <f t="shared" si="636"/>
        <v>0</v>
      </c>
      <c r="BV486" s="18">
        <f t="shared" si="678"/>
        <v>4</v>
      </c>
      <c r="BW486" s="18" t="str">
        <f t="shared" si="679"/>
        <v>曹霞</v>
      </c>
      <c r="BX486" s="26">
        <f t="shared" si="698"/>
        <v>4.5</v>
      </c>
      <c r="BY486" s="18" t="str">
        <f t="shared" si="680"/>
        <v>王德兵</v>
      </c>
      <c r="BZ486" s="26">
        <f t="shared" si="699"/>
        <v>0</v>
      </c>
      <c r="CA486" s="18" t="str">
        <f t="shared" si="681"/>
        <v>汪睿</v>
      </c>
      <c r="CB486" s="26">
        <f t="shared" si="700"/>
        <v>0</v>
      </c>
      <c r="CC486" s="18" t="str">
        <f t="shared" si="682"/>
        <v>卢银楷</v>
      </c>
      <c r="CD486" s="26">
        <f t="shared" si="701"/>
        <v>0</v>
      </c>
      <c r="CE486" s="18" t="str">
        <f t="shared" si="683"/>
        <v>胡慧芳</v>
      </c>
      <c r="CF486" s="26">
        <f t="shared" si="702"/>
        <v>0</v>
      </c>
      <c r="CG486" s="18" t="str">
        <f t="shared" si="684"/>
        <v>杜基次尔</v>
      </c>
      <c r="CH486" s="26">
        <f t="shared" si="703"/>
        <v>0</v>
      </c>
      <c r="CI486" s="18">
        <f t="shared" si="685"/>
        <v>4</v>
      </c>
      <c r="CJ486" s="18" t="str">
        <f t="shared" si="686"/>
        <v>曹霞</v>
      </c>
      <c r="CK486" s="26">
        <f t="shared" si="704"/>
        <v>4.5</v>
      </c>
      <c r="CL486" s="18" t="str">
        <f t="shared" si="687"/>
        <v>王德兵</v>
      </c>
      <c r="CM486" s="26">
        <f t="shared" si="705"/>
        <v>0</v>
      </c>
      <c r="CN486" s="18" t="str">
        <f t="shared" si="688"/>
        <v>汪睿</v>
      </c>
      <c r="CO486" s="26">
        <f t="shared" si="706"/>
        <v>0</v>
      </c>
      <c r="CP486" s="18" t="str">
        <f t="shared" si="689"/>
        <v>卢银楷</v>
      </c>
      <c r="CQ486" s="26">
        <f t="shared" si="707"/>
        <v>0</v>
      </c>
      <c r="CR486" s="18" t="str">
        <f t="shared" si="690"/>
        <v>胡慧芳</v>
      </c>
      <c r="CS486" s="26">
        <f t="shared" si="708"/>
        <v>0</v>
      </c>
      <c r="CT486" s="18" t="str">
        <f t="shared" si="691"/>
        <v>杜基次尔</v>
      </c>
      <c r="CU486" s="26">
        <f t="shared" si="709"/>
        <v>0</v>
      </c>
    </row>
    <row r="487" spans="1:99" s="2" customFormat="1" ht="15.75">
      <c r="A487" s="42" t="s">
        <v>1182</v>
      </c>
      <c r="B487" s="40" t="s">
        <v>660</v>
      </c>
      <c r="C487" s="59" t="s">
        <v>44</v>
      </c>
      <c r="D487" s="9" t="s">
        <v>9</v>
      </c>
      <c r="E487" s="8" t="str">
        <f t="shared" si="639"/>
        <v/>
      </c>
      <c r="F487" s="9">
        <f t="shared" si="640"/>
        <v>0.2</v>
      </c>
      <c r="G487" s="10" t="str">
        <f t="shared" si="641"/>
        <v/>
      </c>
      <c r="H487" s="10">
        <f t="shared" si="642"/>
        <v>105</v>
      </c>
      <c r="I487" s="10">
        <f t="shared" si="643"/>
        <v>71</v>
      </c>
      <c r="J487" s="10">
        <f t="shared" si="644"/>
        <v>53</v>
      </c>
      <c r="K487" s="16">
        <f t="shared" si="645"/>
        <v>62</v>
      </c>
      <c r="L487" s="10">
        <f t="shared" si="646"/>
        <v>51</v>
      </c>
      <c r="M487" s="10">
        <f t="shared" si="647"/>
        <v>68</v>
      </c>
      <c r="N487" s="10">
        <f t="shared" si="648"/>
        <v>410</v>
      </c>
      <c r="O487" s="17" t="str">
        <f t="shared" si="649"/>
        <v/>
      </c>
      <c r="P487" s="18">
        <f>IF($D487="理科",IF(AND($N487&gt;=分数线!$C$2,$H487&gt;=分数线!$D$2),36,IF($H487&gt;=分数线!$D$2,18,0)),IF($D487="文科",IF(AND($N487&gt;=分数线!$C$3,$H487&gt;=分数线!$D$3),36,IF($H487&gt;=分数线!$D$3,18,0))))</f>
        <v>0</v>
      </c>
      <c r="Q487" s="18">
        <f>IF($D487="理科",IF(AND($N487&gt;=分数线!$C$2,I487&gt;=分数线!$E$2),36,IF(I487&gt;=分数线!$E$2,18,0)),IF($D487="文科",IF(AND($N487&gt;=分数线!$C$3,I487&gt;=分数线!$E$3),36,IF(I487&gt;=分数线!$E$3,18,0))))</f>
        <v>0</v>
      </c>
      <c r="R487" s="18">
        <f>IF($D487="理科",IF(AND($N487&gt;=分数线!$C$2,J487&gt;=分数线!$F$2),36,IF(J487&gt;=分数线!$F$2,18,0)),IF($D487="文科",IF(AND($N487&gt;=分数线!$C$3,J487&gt;=分数线!$F$3),36,IF(J487&gt;=分数线!$F$3,18,0))))</f>
        <v>0</v>
      </c>
      <c r="S487" s="18">
        <f>IF($D487="理科",IF(AND($N487&gt;=分数线!$C$2,K487&gt;=分数线!$G$2),36,IF(K487&gt;=分数线!$G$2,18,0)),IF($D487="文科",IF(AND($N487&gt;=分数线!$C$3,K487&gt;=分数线!$G$3),36,IF(K487&gt;=分数线!$G$3,18,0))))</f>
        <v>0</v>
      </c>
      <c r="T487" s="18">
        <f>IF($D487="理科",IF(AND($N487&gt;=分数线!$C$2,L487&gt;=分数线!$H$2),36,IF(L487&gt;=分数线!$H$2,18,0)),IF($D487="文科",IF(AND($N487&gt;=分数线!$C$3,L487&gt;=分数线!$H$3),36,IF(L487&gt;=分数线!$H$3,18,0))))</f>
        <v>0</v>
      </c>
      <c r="U487" s="18">
        <f>IF($D487="理科",IF(AND($N487&gt;=分数线!$C$2,M487&gt;=分数线!$I$2),36,IF(M487&gt;=分数线!$I$2,18,0)),IF($D487="文科",IF(AND($N487&gt;=分数线!$C$3,M487&gt;=分数线!$I$3),36,IF(M487&gt;=分数线!$I$3,18,0))))</f>
        <v>18</v>
      </c>
      <c r="V487" s="18">
        <f t="shared" si="650"/>
        <v>5</v>
      </c>
      <c r="W487" s="18" t="str">
        <f t="shared" si="651"/>
        <v>叶屏</v>
      </c>
      <c r="X487" s="26">
        <f t="shared" si="692"/>
        <v>0</v>
      </c>
      <c r="Y487" s="18" t="str">
        <f t="shared" si="652"/>
        <v>李希</v>
      </c>
      <c r="Z487" s="26">
        <f t="shared" si="693"/>
        <v>0</v>
      </c>
      <c r="AA487" s="18" t="str">
        <f t="shared" si="653"/>
        <v>达娃央初</v>
      </c>
      <c r="AB487" s="26">
        <f t="shared" si="621"/>
        <v>0</v>
      </c>
      <c r="AC487" s="18" t="str">
        <f t="shared" si="654"/>
        <v>马巫各</v>
      </c>
      <c r="AD487" s="26">
        <f t="shared" si="622"/>
        <v>0</v>
      </c>
      <c r="AE487" s="18" t="str">
        <f t="shared" si="655"/>
        <v>赵香才</v>
      </c>
      <c r="AF487" s="26">
        <f t="shared" si="623"/>
        <v>0</v>
      </c>
      <c r="AG487" s="18" t="str">
        <f t="shared" si="656"/>
        <v>金贵</v>
      </c>
      <c r="AH487" s="26">
        <f t="shared" si="624"/>
        <v>1.8</v>
      </c>
      <c r="AI487" s="18" t="str">
        <f t="shared" si="657"/>
        <v>5</v>
      </c>
      <c r="AJ487" s="18" t="str">
        <f t="shared" si="658"/>
        <v>叶屏</v>
      </c>
      <c r="AK487" s="26">
        <f t="shared" si="694"/>
        <v>0</v>
      </c>
      <c r="AL487" s="18" t="str">
        <f t="shared" si="659"/>
        <v>李希</v>
      </c>
      <c r="AM487" s="26">
        <f t="shared" si="695"/>
        <v>0</v>
      </c>
      <c r="AN487" s="18" t="str">
        <f t="shared" si="660"/>
        <v>达娃央初</v>
      </c>
      <c r="AO487" s="26">
        <f t="shared" si="625"/>
        <v>0</v>
      </c>
      <c r="AP487" s="18" t="str">
        <f t="shared" si="661"/>
        <v>马巫各</v>
      </c>
      <c r="AQ487" s="26">
        <f t="shared" si="626"/>
        <v>0</v>
      </c>
      <c r="AR487" s="18" t="str">
        <f t="shared" si="662"/>
        <v>赵香才</v>
      </c>
      <c r="AS487" s="26">
        <f t="shared" si="627"/>
        <v>0</v>
      </c>
      <c r="AT487" s="18" t="str">
        <f t="shared" si="663"/>
        <v>金贵</v>
      </c>
      <c r="AU487" s="26">
        <f t="shared" si="628"/>
        <v>1.8</v>
      </c>
      <c r="AV487" s="18" t="str">
        <f t="shared" si="664"/>
        <v>5</v>
      </c>
      <c r="AW487" s="18" t="str">
        <f t="shared" si="665"/>
        <v>叶屏</v>
      </c>
      <c r="AX487" s="26">
        <f t="shared" si="696"/>
        <v>0</v>
      </c>
      <c r="AY487" s="18" t="str">
        <f t="shared" si="666"/>
        <v>罗锐</v>
      </c>
      <c r="AZ487" s="26">
        <f t="shared" si="637"/>
        <v>0</v>
      </c>
      <c r="BA487" s="18" t="str">
        <f t="shared" si="667"/>
        <v>谢斌</v>
      </c>
      <c r="BB487" s="26">
        <f t="shared" si="629"/>
        <v>0</v>
      </c>
      <c r="BC487" s="18" t="str">
        <f t="shared" si="668"/>
        <v>马巫各</v>
      </c>
      <c r="BD487" s="26">
        <f t="shared" si="630"/>
        <v>0</v>
      </c>
      <c r="BE487" s="18" t="str">
        <f t="shared" si="669"/>
        <v>赵香才</v>
      </c>
      <c r="BF487" s="26">
        <f t="shared" si="631"/>
        <v>0</v>
      </c>
      <c r="BG487" s="18" t="str">
        <f t="shared" si="670"/>
        <v>金贵</v>
      </c>
      <c r="BH487" s="26">
        <f t="shared" si="632"/>
        <v>2.7</v>
      </c>
      <c r="BI487" s="18">
        <f t="shared" si="671"/>
        <v>5</v>
      </c>
      <c r="BJ487" s="18" t="str">
        <f t="shared" si="672"/>
        <v>叶屏</v>
      </c>
      <c r="BK487" s="26">
        <f t="shared" si="697"/>
        <v>0</v>
      </c>
      <c r="BL487" s="18" t="str">
        <f t="shared" si="673"/>
        <v>罗锐</v>
      </c>
      <c r="BM487" s="26">
        <f t="shared" si="638"/>
        <v>0</v>
      </c>
      <c r="BN487" s="18" t="str">
        <f t="shared" si="674"/>
        <v>杨小波</v>
      </c>
      <c r="BO487" s="26">
        <f t="shared" si="633"/>
        <v>0</v>
      </c>
      <c r="BP487" s="18" t="str">
        <f t="shared" si="675"/>
        <v>马巫各</v>
      </c>
      <c r="BQ487" s="26">
        <f t="shared" si="634"/>
        <v>0</v>
      </c>
      <c r="BR487" s="18" t="str">
        <f t="shared" si="676"/>
        <v>赵香才</v>
      </c>
      <c r="BS487" s="26">
        <f t="shared" si="635"/>
        <v>0</v>
      </c>
      <c r="BT487" s="18" t="str">
        <f t="shared" si="677"/>
        <v>金贵</v>
      </c>
      <c r="BU487" s="26">
        <f t="shared" si="636"/>
        <v>2.7</v>
      </c>
      <c r="BV487" s="18">
        <f t="shared" si="678"/>
        <v>5</v>
      </c>
      <c r="BW487" s="18" t="str">
        <f t="shared" si="679"/>
        <v>叶屏</v>
      </c>
      <c r="BX487" s="26">
        <f t="shared" si="698"/>
        <v>0</v>
      </c>
      <c r="BY487" s="18" t="str">
        <f t="shared" si="680"/>
        <v>王德兵</v>
      </c>
      <c r="BZ487" s="26">
        <f t="shared" si="699"/>
        <v>0</v>
      </c>
      <c r="CA487" s="18" t="str">
        <f t="shared" si="681"/>
        <v>兰卡布尺</v>
      </c>
      <c r="CB487" s="26">
        <f t="shared" si="700"/>
        <v>0</v>
      </c>
      <c r="CC487" s="18" t="str">
        <f t="shared" si="682"/>
        <v>吴文艺</v>
      </c>
      <c r="CD487" s="26">
        <f t="shared" si="701"/>
        <v>0</v>
      </c>
      <c r="CE487" s="18" t="str">
        <f t="shared" si="683"/>
        <v>赵香才</v>
      </c>
      <c r="CF487" s="26">
        <f t="shared" si="702"/>
        <v>0</v>
      </c>
      <c r="CG487" s="18" t="str">
        <f t="shared" si="684"/>
        <v>金贵</v>
      </c>
      <c r="CH487" s="26">
        <f t="shared" si="703"/>
        <v>4.5</v>
      </c>
      <c r="CI487" s="18">
        <f t="shared" si="685"/>
        <v>5</v>
      </c>
      <c r="CJ487" s="18" t="str">
        <f t="shared" si="686"/>
        <v>叶屏</v>
      </c>
      <c r="CK487" s="26">
        <f t="shared" si="704"/>
        <v>0</v>
      </c>
      <c r="CL487" s="18" t="str">
        <f t="shared" si="687"/>
        <v>王德兵</v>
      </c>
      <c r="CM487" s="26">
        <f t="shared" si="705"/>
        <v>0</v>
      </c>
      <c r="CN487" s="18" t="str">
        <f t="shared" si="688"/>
        <v>兰卡布尺</v>
      </c>
      <c r="CO487" s="26">
        <f t="shared" si="706"/>
        <v>0</v>
      </c>
      <c r="CP487" s="18" t="str">
        <f t="shared" si="689"/>
        <v>吴文艺/康宇峰</v>
      </c>
      <c r="CQ487" s="26">
        <f t="shared" si="707"/>
        <v>0</v>
      </c>
      <c r="CR487" s="18" t="str">
        <f t="shared" si="690"/>
        <v>赵香才</v>
      </c>
      <c r="CS487" s="26">
        <f t="shared" si="708"/>
        <v>0</v>
      </c>
      <c r="CT487" s="18" t="str">
        <f t="shared" si="691"/>
        <v>金贵</v>
      </c>
      <c r="CU487" s="26">
        <f t="shared" si="709"/>
        <v>4.5</v>
      </c>
    </row>
    <row r="488" spans="1:99" s="2" customFormat="1" ht="15.75">
      <c r="A488" s="42" t="s">
        <v>1183</v>
      </c>
      <c r="B488" s="40" t="s">
        <v>661</v>
      </c>
      <c r="C488" s="59" t="s">
        <v>44</v>
      </c>
      <c r="D488" s="9" t="s">
        <v>9</v>
      </c>
      <c r="E488" s="8" t="str">
        <f t="shared" si="639"/>
        <v/>
      </c>
      <c r="F488" s="9">
        <f t="shared" si="640"/>
        <v>0.3</v>
      </c>
      <c r="G488" s="10" t="str">
        <f t="shared" si="641"/>
        <v/>
      </c>
      <c r="H488" s="10">
        <f t="shared" si="642"/>
        <v>102</v>
      </c>
      <c r="I488" s="10">
        <f t="shared" si="643"/>
        <v>61</v>
      </c>
      <c r="J488" s="10">
        <f t="shared" si="644"/>
        <v>84</v>
      </c>
      <c r="K488" s="16">
        <f t="shared" si="645"/>
        <v>63.5</v>
      </c>
      <c r="L488" s="10">
        <f t="shared" si="646"/>
        <v>53.5</v>
      </c>
      <c r="M488" s="10">
        <f t="shared" si="647"/>
        <v>45</v>
      </c>
      <c r="N488" s="10">
        <f t="shared" si="648"/>
        <v>409</v>
      </c>
      <c r="O488" s="17" t="str">
        <f t="shared" si="649"/>
        <v/>
      </c>
      <c r="P488" s="18">
        <f>IF($D488="理科",IF(AND($N488&gt;=分数线!$C$2,$H488&gt;=分数线!$D$2),36,IF($H488&gt;=分数线!$D$2,18,0)),IF($D488="文科",IF(AND($N488&gt;=分数线!$C$3,$H488&gt;=分数线!$D$3),36,IF($H488&gt;=分数线!$D$3,18,0))))</f>
        <v>0</v>
      </c>
      <c r="Q488" s="18">
        <f>IF($D488="理科",IF(AND($N488&gt;=分数线!$C$2,I488&gt;=分数线!$E$2),36,IF(I488&gt;=分数线!$E$2,18,0)),IF($D488="文科",IF(AND($N488&gt;=分数线!$C$3,I488&gt;=分数线!$E$3),36,IF(I488&gt;=分数线!$E$3,18,0))))</f>
        <v>0</v>
      </c>
      <c r="R488" s="18">
        <f>IF($D488="理科",IF(AND($N488&gt;=分数线!$C$2,J488&gt;=分数线!$F$2),36,IF(J488&gt;=分数线!$F$2,18,0)),IF($D488="文科",IF(AND($N488&gt;=分数线!$C$3,J488&gt;=分数线!$F$3),36,IF(J488&gt;=分数线!$F$3,18,0))))</f>
        <v>0</v>
      </c>
      <c r="S488" s="18">
        <f>IF($D488="理科",IF(AND($N488&gt;=分数线!$C$2,K488&gt;=分数线!$G$2),36,IF(K488&gt;=分数线!$G$2,18,0)),IF($D488="文科",IF(AND($N488&gt;=分数线!$C$3,K488&gt;=分数线!$G$3),36,IF(K488&gt;=分数线!$G$3,18,0))))</f>
        <v>0</v>
      </c>
      <c r="T488" s="18">
        <f>IF($D488="理科",IF(AND($N488&gt;=分数线!$C$2,L488&gt;=分数线!$H$2),36,IF(L488&gt;=分数线!$H$2,18,0)),IF($D488="文科",IF(AND($N488&gt;=分数线!$C$3,L488&gt;=分数线!$H$3),36,IF(L488&gt;=分数线!$H$3,18,0))))</f>
        <v>0</v>
      </c>
      <c r="U488" s="18">
        <f>IF($D488="理科",IF(AND($N488&gt;=分数线!$C$2,M488&gt;=分数线!$I$2),36,IF(M488&gt;=分数线!$I$2,18,0)),IF($D488="文科",IF(AND($N488&gt;=分数线!$C$3,M488&gt;=分数线!$I$3),36,IF(M488&gt;=分数线!$I$3,18,0))))</f>
        <v>0</v>
      </c>
      <c r="V488" s="18">
        <f t="shared" si="650"/>
        <v>7</v>
      </c>
      <c r="W488" s="18" t="str">
        <f t="shared" si="651"/>
        <v>何苗</v>
      </c>
      <c r="X488" s="26">
        <f t="shared" si="692"/>
        <v>0</v>
      </c>
      <c r="Y488" s="18" t="str">
        <f>VLOOKUP($B488,basicdata,22,FALSE)</f>
        <v>杨周宇</v>
      </c>
      <c r="Z488" s="26">
        <f t="shared" si="693"/>
        <v>0</v>
      </c>
      <c r="AA488" s="18" t="str">
        <f t="shared" si="653"/>
        <v>胡昌燕</v>
      </c>
      <c r="AB488" s="26">
        <f t="shared" ref="AB488:AB551" si="710">$R488*0.5*2/10</f>
        <v>0</v>
      </c>
      <c r="AC488" s="18" t="str">
        <f t="shared" si="654"/>
        <v>马巫各</v>
      </c>
      <c r="AD488" s="26">
        <f t="shared" ref="AD488:AD551" si="711">$S488*0.5*2/10</f>
        <v>0</v>
      </c>
      <c r="AE488" s="18" t="str">
        <f t="shared" si="655"/>
        <v>胡慧芳</v>
      </c>
      <c r="AF488" s="26">
        <f t="shared" ref="AF488:AF551" si="712">$T488*0.5*2/10</f>
        <v>0</v>
      </c>
      <c r="AG488" s="18" t="str">
        <f t="shared" si="656"/>
        <v>杜基次尔</v>
      </c>
      <c r="AH488" s="26">
        <f t="shared" ref="AH488:AH551" si="713">$U488*0.5*2/10</f>
        <v>0</v>
      </c>
      <c r="AI488" s="18" t="str">
        <f t="shared" si="657"/>
        <v>2</v>
      </c>
      <c r="AJ488" s="18" t="str">
        <f t="shared" si="658"/>
        <v>阙丽萍</v>
      </c>
      <c r="AK488" s="26">
        <f t="shared" si="694"/>
        <v>0</v>
      </c>
      <c r="AL488" s="18" t="str">
        <f t="shared" si="659"/>
        <v>李乔军</v>
      </c>
      <c r="AM488" s="26">
        <f t="shared" si="695"/>
        <v>0</v>
      </c>
      <c r="AN488" s="18" t="str">
        <f t="shared" si="660"/>
        <v>赵顺诚</v>
      </c>
      <c r="AO488" s="26">
        <f t="shared" ref="AO488:AO551" si="714">$R488*0.5*2/10</f>
        <v>0</v>
      </c>
      <c r="AP488" s="18" t="str">
        <f t="shared" si="661"/>
        <v>卢银楷</v>
      </c>
      <c r="AQ488" s="26">
        <f t="shared" ref="AQ488:AQ551" si="715">$S488*0.5*2/10</f>
        <v>0</v>
      </c>
      <c r="AR488" s="18" t="str">
        <f t="shared" si="662"/>
        <v>赵香才</v>
      </c>
      <c r="AS488" s="26">
        <f t="shared" ref="AS488:AS551" si="716">$T488*0.5*2/10</f>
        <v>0</v>
      </c>
      <c r="AT488" s="18" t="str">
        <f t="shared" si="663"/>
        <v>杜基次尔</v>
      </c>
      <c r="AU488" s="26">
        <f t="shared" ref="AU488:AU551" si="717">$U488*0.5*2/10</f>
        <v>0</v>
      </c>
      <c r="AV488" s="18" t="str">
        <f t="shared" si="664"/>
        <v>2</v>
      </c>
      <c r="AW488" s="18" t="str">
        <f t="shared" si="665"/>
        <v>阙丽萍</v>
      </c>
      <c r="AX488" s="26">
        <f t="shared" si="696"/>
        <v>0</v>
      </c>
      <c r="AY488" s="18" t="str">
        <f t="shared" si="666"/>
        <v>李希</v>
      </c>
      <c r="AZ488" s="26">
        <f t="shared" si="637"/>
        <v>0</v>
      </c>
      <c r="BA488" s="18" t="str">
        <f t="shared" si="667"/>
        <v>赵顺诚</v>
      </c>
      <c r="BB488" s="26">
        <f t="shared" ref="BB488:BB551" si="718">$R488*0.5*3/10</f>
        <v>0</v>
      </c>
      <c r="BC488" s="18" t="str">
        <f t="shared" si="668"/>
        <v>马巫各</v>
      </c>
      <c r="BD488" s="26">
        <f t="shared" ref="BD488:BD551" si="719">$S488*0.5*3/10</f>
        <v>0</v>
      </c>
      <c r="BE488" s="18" t="str">
        <f t="shared" si="669"/>
        <v>赵香才</v>
      </c>
      <c r="BF488" s="26">
        <f t="shared" ref="BF488:BF551" si="720">$T488*0.5*3/10</f>
        <v>0</v>
      </c>
      <c r="BG488" s="18" t="str">
        <f t="shared" si="670"/>
        <v>杜基次尔</v>
      </c>
      <c r="BH488" s="26">
        <f t="shared" ref="BH488:BH551" si="721">$U488*0.5*3/10</f>
        <v>0</v>
      </c>
      <c r="BI488" s="18">
        <f t="shared" si="671"/>
        <v>2</v>
      </c>
      <c r="BJ488" s="18" t="str">
        <f t="shared" si="672"/>
        <v>阙丽萍</v>
      </c>
      <c r="BK488" s="26">
        <f t="shared" si="697"/>
        <v>0</v>
      </c>
      <c r="BL488" s="18" t="str">
        <f t="shared" si="673"/>
        <v>李希</v>
      </c>
      <c r="BM488" s="26">
        <f t="shared" si="638"/>
        <v>0</v>
      </c>
      <c r="BN488" s="18" t="str">
        <f t="shared" si="674"/>
        <v>赵顺诚</v>
      </c>
      <c r="BO488" s="26">
        <f t="shared" ref="BO488:BO551" si="722">$R488*0.5*3/10</f>
        <v>0</v>
      </c>
      <c r="BP488" s="18" t="str">
        <f t="shared" si="675"/>
        <v>马巫各</v>
      </c>
      <c r="BQ488" s="26">
        <f t="shared" ref="BQ488:BQ551" si="723">$S488*0.5*3/10</f>
        <v>0</v>
      </c>
      <c r="BR488" s="18" t="str">
        <f t="shared" si="676"/>
        <v>赵香才</v>
      </c>
      <c r="BS488" s="26">
        <f t="shared" ref="BS488:BS551" si="724">$T488*0.5*3/10</f>
        <v>0</v>
      </c>
      <c r="BT488" s="18" t="str">
        <f t="shared" si="677"/>
        <v>杜基次尔</v>
      </c>
      <c r="BU488" s="26">
        <f t="shared" ref="BU488:BU551" si="725">$U488*0.5*3/10</f>
        <v>0</v>
      </c>
      <c r="BV488" s="18">
        <f t="shared" si="678"/>
        <v>2</v>
      </c>
      <c r="BW488" s="18" t="str">
        <f t="shared" si="679"/>
        <v>阙丽萍</v>
      </c>
      <c r="BX488" s="26">
        <f t="shared" si="698"/>
        <v>0</v>
      </c>
      <c r="BY488" s="18" t="str">
        <f t="shared" si="680"/>
        <v>李希</v>
      </c>
      <c r="BZ488" s="26">
        <f t="shared" si="699"/>
        <v>0</v>
      </c>
      <c r="CA488" s="18" t="str">
        <f t="shared" si="681"/>
        <v>赵顺诚</v>
      </c>
      <c r="CB488" s="26">
        <f t="shared" si="700"/>
        <v>0</v>
      </c>
      <c r="CC488" s="18" t="str">
        <f t="shared" si="682"/>
        <v>吴文艺</v>
      </c>
      <c r="CD488" s="26">
        <f t="shared" si="701"/>
        <v>0</v>
      </c>
      <c r="CE488" s="18" t="str">
        <f t="shared" si="683"/>
        <v>赵香才</v>
      </c>
      <c r="CF488" s="26">
        <f t="shared" si="702"/>
        <v>0</v>
      </c>
      <c r="CG488" s="18" t="str">
        <f t="shared" si="684"/>
        <v>杜基次尔</v>
      </c>
      <c r="CH488" s="26">
        <f t="shared" si="703"/>
        <v>0</v>
      </c>
      <c r="CI488" s="18">
        <f t="shared" si="685"/>
        <v>2</v>
      </c>
      <c r="CJ488" s="18" t="str">
        <f t="shared" si="686"/>
        <v>阙丽萍</v>
      </c>
      <c r="CK488" s="26">
        <f t="shared" si="704"/>
        <v>0</v>
      </c>
      <c r="CL488" s="18" t="str">
        <f t="shared" si="687"/>
        <v>李希</v>
      </c>
      <c r="CM488" s="26">
        <f t="shared" si="705"/>
        <v>0</v>
      </c>
      <c r="CN488" s="18" t="str">
        <f t="shared" si="688"/>
        <v>赵顺诚</v>
      </c>
      <c r="CO488" s="26">
        <f t="shared" si="706"/>
        <v>0</v>
      </c>
      <c r="CP488" s="18" t="str">
        <f t="shared" si="689"/>
        <v>吴文艺/康宇峰</v>
      </c>
      <c r="CQ488" s="26">
        <f t="shared" si="707"/>
        <v>0</v>
      </c>
      <c r="CR488" s="18" t="str">
        <f t="shared" si="690"/>
        <v>赵香才</v>
      </c>
      <c r="CS488" s="26">
        <f t="shared" si="708"/>
        <v>0</v>
      </c>
      <c r="CT488" s="18" t="str">
        <f t="shared" si="691"/>
        <v>杜基次尔</v>
      </c>
      <c r="CU488" s="26">
        <f t="shared" si="709"/>
        <v>0</v>
      </c>
    </row>
    <row r="489" spans="1:99" s="2" customFormat="1" ht="15.75">
      <c r="A489" s="42" t="s">
        <v>1184</v>
      </c>
      <c r="B489" s="40" t="s">
        <v>662</v>
      </c>
      <c r="C489" s="59" t="s">
        <v>44</v>
      </c>
      <c r="D489" s="9" t="s">
        <v>9</v>
      </c>
      <c r="E489" s="8" t="str">
        <f t="shared" si="639"/>
        <v/>
      </c>
      <c r="F489" s="9">
        <f t="shared" si="640"/>
        <v>0.2</v>
      </c>
      <c r="G489" s="10" t="str">
        <f t="shared" si="641"/>
        <v/>
      </c>
      <c r="H489" s="10">
        <f t="shared" si="642"/>
        <v>107</v>
      </c>
      <c r="I489" s="10">
        <f t="shared" si="643"/>
        <v>84</v>
      </c>
      <c r="J489" s="10">
        <f t="shared" si="644"/>
        <v>61</v>
      </c>
      <c r="K489" s="16">
        <f t="shared" si="645"/>
        <v>52</v>
      </c>
      <c r="L489" s="10">
        <f t="shared" si="646"/>
        <v>55</v>
      </c>
      <c r="M489" s="10">
        <f t="shared" si="647"/>
        <v>50</v>
      </c>
      <c r="N489" s="10">
        <f t="shared" si="648"/>
        <v>409</v>
      </c>
      <c r="O489" s="17" t="str">
        <f t="shared" si="649"/>
        <v/>
      </c>
      <c r="P489" s="18">
        <f>IF($D489="理科",IF(AND($N489&gt;=分数线!$C$2,$H489&gt;=分数线!$D$2),36,IF($H489&gt;=分数线!$D$2,18,0)),IF($D489="文科",IF(AND($N489&gt;=分数线!$C$3,$H489&gt;=分数线!$D$3),36,IF($H489&gt;=分数线!$D$3,18,0))))</f>
        <v>18</v>
      </c>
      <c r="Q489" s="18">
        <f>IF($D489="理科",IF(AND($N489&gt;=分数线!$C$2,I489&gt;=分数线!$E$2),36,IF(I489&gt;=分数线!$E$2,18,0)),IF($D489="文科",IF(AND($N489&gt;=分数线!$C$3,I489&gt;=分数线!$E$3),36,IF(I489&gt;=分数线!$E$3,18,0))))</f>
        <v>0</v>
      </c>
      <c r="R489" s="18">
        <f>IF($D489="理科",IF(AND($N489&gt;=分数线!$C$2,J489&gt;=分数线!$F$2),36,IF(J489&gt;=分数线!$F$2,18,0)),IF($D489="文科",IF(AND($N489&gt;=分数线!$C$3,J489&gt;=分数线!$F$3),36,IF(J489&gt;=分数线!$F$3,18,0))))</f>
        <v>0</v>
      </c>
      <c r="S489" s="18">
        <f>IF($D489="理科",IF(AND($N489&gt;=分数线!$C$2,K489&gt;=分数线!$G$2),36,IF(K489&gt;=分数线!$G$2,18,0)),IF($D489="文科",IF(AND($N489&gt;=分数线!$C$3,K489&gt;=分数线!$G$3),36,IF(K489&gt;=分数线!$G$3,18,0))))</f>
        <v>0</v>
      </c>
      <c r="T489" s="18">
        <f>IF($D489="理科",IF(AND($N489&gt;=分数线!$C$2,L489&gt;=分数线!$H$2),36,IF(L489&gt;=分数线!$H$2,18,0)),IF($D489="文科",IF(AND($N489&gt;=分数线!$C$3,L489&gt;=分数线!$H$3),36,IF(L489&gt;=分数线!$H$3,18,0))))</f>
        <v>0</v>
      </c>
      <c r="U489" s="18">
        <f>IF($D489="理科",IF(AND($N489&gt;=分数线!$C$2,M489&gt;=分数线!$I$2),36,IF(M489&gt;=分数线!$I$2,18,0)),IF($D489="文科",IF(AND($N489&gt;=分数线!$C$3,M489&gt;=分数线!$I$3),36,IF(M489&gt;=分数线!$I$3,18,0))))</f>
        <v>0</v>
      </c>
      <c r="V489" s="18">
        <f t="shared" si="650"/>
        <v>6</v>
      </c>
      <c r="W489" s="18" t="str">
        <f t="shared" si="651"/>
        <v>阙丽萍</v>
      </c>
      <c r="X489" s="26">
        <f t="shared" si="692"/>
        <v>1.8</v>
      </c>
      <c r="Y489" s="18" t="str">
        <f t="shared" si="652"/>
        <v>李希</v>
      </c>
      <c r="Z489" s="26">
        <f t="shared" si="693"/>
        <v>0</v>
      </c>
      <c r="AA489" s="18" t="str">
        <f t="shared" si="653"/>
        <v>达娃央初</v>
      </c>
      <c r="AB489" s="26">
        <f t="shared" si="710"/>
        <v>0</v>
      </c>
      <c r="AC489" s="18" t="str">
        <f t="shared" si="654"/>
        <v>马巫各</v>
      </c>
      <c r="AD489" s="26">
        <f t="shared" si="711"/>
        <v>0</v>
      </c>
      <c r="AE489" s="18" t="str">
        <f t="shared" si="655"/>
        <v>勾中文</v>
      </c>
      <c r="AF489" s="26">
        <f t="shared" si="712"/>
        <v>0</v>
      </c>
      <c r="AG489" s="18" t="str">
        <f t="shared" si="656"/>
        <v>骆泽群</v>
      </c>
      <c r="AH489" s="26">
        <f t="shared" si="713"/>
        <v>0</v>
      </c>
      <c r="AI489" s="18" t="str">
        <f t="shared" si="657"/>
        <v>6</v>
      </c>
      <c r="AJ489" s="18" t="str">
        <f t="shared" si="658"/>
        <v>阙丽萍</v>
      </c>
      <c r="AK489" s="26">
        <f t="shared" si="694"/>
        <v>1.8</v>
      </c>
      <c r="AL489" s="18" t="str">
        <f t="shared" si="659"/>
        <v>李希</v>
      </c>
      <c r="AM489" s="26">
        <f t="shared" si="695"/>
        <v>0</v>
      </c>
      <c r="AN489" s="18" t="str">
        <f t="shared" si="660"/>
        <v>达娃央初</v>
      </c>
      <c r="AO489" s="26">
        <f t="shared" si="714"/>
        <v>0</v>
      </c>
      <c r="AP489" s="18" t="str">
        <f t="shared" si="661"/>
        <v>兰阿布</v>
      </c>
      <c r="AQ489" s="26">
        <f t="shared" si="715"/>
        <v>0</v>
      </c>
      <c r="AR489" s="18" t="str">
        <f t="shared" si="662"/>
        <v>陈文惠</v>
      </c>
      <c r="AS489" s="26">
        <f t="shared" si="716"/>
        <v>0</v>
      </c>
      <c r="AT489" s="18" t="str">
        <f t="shared" si="663"/>
        <v>卢祥</v>
      </c>
      <c r="AU489" s="26">
        <f t="shared" si="717"/>
        <v>0</v>
      </c>
      <c r="AV489" s="18" t="str">
        <f t="shared" si="664"/>
        <v>4</v>
      </c>
      <c r="AW489" s="18" t="str">
        <f t="shared" si="665"/>
        <v>朱霞</v>
      </c>
      <c r="AX489" s="26">
        <f t="shared" si="696"/>
        <v>2.6999999999999997</v>
      </c>
      <c r="AY489" s="18" t="str">
        <f t="shared" si="666"/>
        <v>马勇</v>
      </c>
      <c r="AZ489" s="26">
        <f t="shared" si="637"/>
        <v>0</v>
      </c>
      <c r="BA489" s="18" t="str">
        <f t="shared" si="667"/>
        <v>向翠琳</v>
      </c>
      <c r="BB489" s="26">
        <f t="shared" si="718"/>
        <v>0</v>
      </c>
      <c r="BC489" s="18" t="str">
        <f t="shared" si="668"/>
        <v>卢银楷</v>
      </c>
      <c r="BD489" s="26">
        <f t="shared" si="719"/>
        <v>0</v>
      </c>
      <c r="BE489" s="18" t="str">
        <f t="shared" si="669"/>
        <v>胡慧芳</v>
      </c>
      <c r="BF489" s="26">
        <f t="shared" si="720"/>
        <v>0</v>
      </c>
      <c r="BG489" s="18" t="str">
        <f t="shared" si="670"/>
        <v>杜基次尔</v>
      </c>
      <c r="BH489" s="26">
        <f t="shared" si="721"/>
        <v>0</v>
      </c>
      <c r="BI489" s="18" t="e">
        <f t="shared" si="671"/>
        <v>#N/A</v>
      </c>
      <c r="BJ489" s="18" t="e">
        <f t="shared" si="672"/>
        <v>#N/A</v>
      </c>
      <c r="BK489" s="26">
        <f t="shared" si="697"/>
        <v>2.6999999999999997</v>
      </c>
      <c r="BL489" s="18" t="e">
        <f t="shared" si="673"/>
        <v>#N/A</v>
      </c>
      <c r="BM489" s="26">
        <f t="shared" si="638"/>
        <v>0</v>
      </c>
      <c r="BN489" s="18" t="e">
        <f t="shared" si="674"/>
        <v>#N/A</v>
      </c>
      <c r="BO489" s="26">
        <f t="shared" si="722"/>
        <v>0</v>
      </c>
      <c r="BP489" s="18" t="e">
        <f t="shared" si="675"/>
        <v>#N/A</v>
      </c>
      <c r="BQ489" s="26">
        <f t="shared" si="723"/>
        <v>0</v>
      </c>
      <c r="BR489" s="18" t="e">
        <f t="shared" si="676"/>
        <v>#N/A</v>
      </c>
      <c r="BS489" s="26">
        <f t="shared" si="724"/>
        <v>0</v>
      </c>
      <c r="BT489" s="18" t="e">
        <f t="shared" si="677"/>
        <v>#N/A</v>
      </c>
      <c r="BU489" s="26">
        <f t="shared" si="725"/>
        <v>0</v>
      </c>
      <c r="BV489" s="18">
        <f t="shared" si="678"/>
        <v>4</v>
      </c>
      <c r="BW489" s="18" t="str">
        <f t="shared" si="679"/>
        <v>曹霞</v>
      </c>
      <c r="BX489" s="26">
        <f t="shared" si="698"/>
        <v>4.5</v>
      </c>
      <c r="BY489" s="18" t="str">
        <f t="shared" si="680"/>
        <v>王德兵</v>
      </c>
      <c r="BZ489" s="26">
        <f t="shared" si="699"/>
        <v>0</v>
      </c>
      <c r="CA489" s="18" t="str">
        <f t="shared" si="681"/>
        <v>汪睿</v>
      </c>
      <c r="CB489" s="26">
        <f t="shared" si="700"/>
        <v>0</v>
      </c>
      <c r="CC489" s="18" t="str">
        <f t="shared" si="682"/>
        <v>卢银楷</v>
      </c>
      <c r="CD489" s="26">
        <f t="shared" si="701"/>
        <v>0</v>
      </c>
      <c r="CE489" s="18" t="str">
        <f t="shared" si="683"/>
        <v>胡慧芳</v>
      </c>
      <c r="CF489" s="26">
        <f t="shared" si="702"/>
        <v>0</v>
      </c>
      <c r="CG489" s="18" t="str">
        <f t="shared" si="684"/>
        <v>杜基次尔</v>
      </c>
      <c r="CH489" s="26">
        <f t="shared" si="703"/>
        <v>0</v>
      </c>
      <c r="CI489" s="18">
        <f t="shared" si="685"/>
        <v>4</v>
      </c>
      <c r="CJ489" s="18" t="str">
        <f t="shared" si="686"/>
        <v>曹霞</v>
      </c>
      <c r="CK489" s="26">
        <f t="shared" si="704"/>
        <v>4.5</v>
      </c>
      <c r="CL489" s="18" t="str">
        <f t="shared" si="687"/>
        <v>王德兵</v>
      </c>
      <c r="CM489" s="26">
        <f t="shared" si="705"/>
        <v>0</v>
      </c>
      <c r="CN489" s="18" t="str">
        <f t="shared" si="688"/>
        <v>汪睿</v>
      </c>
      <c r="CO489" s="26">
        <f t="shared" si="706"/>
        <v>0</v>
      </c>
      <c r="CP489" s="18" t="str">
        <f t="shared" si="689"/>
        <v>卢银楷</v>
      </c>
      <c r="CQ489" s="26">
        <f t="shared" si="707"/>
        <v>0</v>
      </c>
      <c r="CR489" s="18" t="str">
        <f t="shared" si="690"/>
        <v>胡慧芳</v>
      </c>
      <c r="CS489" s="26">
        <f t="shared" si="708"/>
        <v>0</v>
      </c>
      <c r="CT489" s="18" t="str">
        <f t="shared" si="691"/>
        <v>杜基次尔</v>
      </c>
      <c r="CU489" s="26">
        <f t="shared" si="709"/>
        <v>0</v>
      </c>
    </row>
    <row r="490" spans="1:99" s="2" customFormat="1" ht="15.75">
      <c r="A490" s="42" t="s">
        <v>1185</v>
      </c>
      <c r="B490" s="40" t="s">
        <v>663</v>
      </c>
      <c r="C490" s="59" t="s">
        <v>44</v>
      </c>
      <c r="D490" s="9" t="s">
        <v>9</v>
      </c>
      <c r="E490" s="8" t="str">
        <f t="shared" si="639"/>
        <v/>
      </c>
      <c r="F490" s="9" t="str">
        <f t="shared" si="640"/>
        <v/>
      </c>
      <c r="G490" s="10" t="str">
        <f t="shared" si="641"/>
        <v/>
      </c>
      <c r="H490" s="10">
        <f t="shared" si="642"/>
        <v>95</v>
      </c>
      <c r="I490" s="10">
        <f t="shared" si="643"/>
        <v>87</v>
      </c>
      <c r="J490" s="10">
        <f t="shared" si="644"/>
        <v>44</v>
      </c>
      <c r="K490" s="16">
        <f t="shared" si="645"/>
        <v>62.5</v>
      </c>
      <c r="L490" s="10">
        <f t="shared" si="646"/>
        <v>72.5</v>
      </c>
      <c r="M490" s="10">
        <f t="shared" si="647"/>
        <v>47</v>
      </c>
      <c r="N490" s="10">
        <f t="shared" si="648"/>
        <v>408</v>
      </c>
      <c r="O490" s="17" t="str">
        <f t="shared" si="649"/>
        <v/>
      </c>
      <c r="P490" s="18">
        <f>IF($D490="理科",IF(AND($N490&gt;=分数线!$C$2,$H490&gt;=分数线!$D$2),36,IF($H490&gt;=分数线!$D$2,18,0)),IF($D490="文科",IF(AND($N490&gt;=分数线!$C$3,$H490&gt;=分数线!$D$3),36,IF($H490&gt;=分数线!$D$3,18,0))))</f>
        <v>0</v>
      </c>
      <c r="Q490" s="18">
        <f>IF($D490="理科",IF(AND($N490&gt;=分数线!$C$2,I490&gt;=分数线!$E$2),36,IF(I490&gt;=分数线!$E$2,18,0)),IF($D490="文科",IF(AND($N490&gt;=分数线!$C$3,I490&gt;=分数线!$E$3),36,IF(I490&gt;=分数线!$E$3,18,0))))</f>
        <v>18</v>
      </c>
      <c r="R490" s="18">
        <f>IF($D490="理科",IF(AND($N490&gt;=分数线!$C$2,J490&gt;=分数线!$F$2),36,IF(J490&gt;=分数线!$F$2,18,0)),IF($D490="文科",IF(AND($N490&gt;=分数线!$C$3,J490&gt;=分数线!$F$3),36,IF(J490&gt;=分数线!$F$3,18,0))))</f>
        <v>0</v>
      </c>
      <c r="S490" s="18">
        <f>IF($D490="理科",IF(AND($N490&gt;=分数线!$C$2,K490&gt;=分数线!$G$2),36,IF(K490&gt;=分数线!$G$2,18,0)),IF($D490="文科",IF(AND($N490&gt;=分数线!$C$3,K490&gt;=分数线!$G$3),36,IF(K490&gt;=分数线!$G$3,18,0))))</f>
        <v>0</v>
      </c>
      <c r="T490" s="18">
        <f>IF($D490="理科",IF(AND($N490&gt;=分数线!$C$2,L490&gt;=分数线!$H$2),36,IF(L490&gt;=分数线!$H$2,18,0)),IF($D490="文科",IF(AND($N490&gt;=分数线!$C$3,L490&gt;=分数线!$H$3),36,IF(L490&gt;=分数线!$H$3,18,0))))</f>
        <v>18</v>
      </c>
      <c r="U490" s="18">
        <f>IF($D490="理科",IF(AND($N490&gt;=分数线!$C$2,M490&gt;=分数线!$I$2),36,IF(M490&gt;=分数线!$I$2,18,0)),IF($D490="文科",IF(AND($N490&gt;=分数线!$C$3,M490&gt;=分数线!$I$3),36,IF(M490&gt;=分数线!$I$3,18,0))))</f>
        <v>0</v>
      </c>
      <c r="V490" s="18">
        <f t="shared" si="650"/>
        <v>6</v>
      </c>
      <c r="W490" s="18" t="str">
        <f t="shared" si="651"/>
        <v>阙丽萍</v>
      </c>
      <c r="X490" s="26">
        <f t="shared" si="692"/>
        <v>0</v>
      </c>
      <c r="Y490" s="18" t="str">
        <f t="shared" si="652"/>
        <v>李希</v>
      </c>
      <c r="Z490" s="26">
        <f t="shared" si="693"/>
        <v>1.8</v>
      </c>
      <c r="AA490" s="18" t="str">
        <f t="shared" si="653"/>
        <v>达娃央初</v>
      </c>
      <c r="AB490" s="26">
        <f t="shared" si="710"/>
        <v>0</v>
      </c>
      <c r="AC490" s="18" t="str">
        <f t="shared" si="654"/>
        <v>马巫各</v>
      </c>
      <c r="AD490" s="26">
        <f t="shared" si="711"/>
        <v>0</v>
      </c>
      <c r="AE490" s="18" t="str">
        <f t="shared" si="655"/>
        <v>勾中文</v>
      </c>
      <c r="AF490" s="26">
        <f t="shared" si="712"/>
        <v>1.8</v>
      </c>
      <c r="AG490" s="18" t="str">
        <f t="shared" si="656"/>
        <v>骆泽群</v>
      </c>
      <c r="AH490" s="26">
        <f t="shared" si="713"/>
        <v>0</v>
      </c>
      <c r="AI490" s="18" t="str">
        <f t="shared" si="657"/>
        <v>2</v>
      </c>
      <c r="AJ490" s="18" t="str">
        <f t="shared" si="658"/>
        <v>阙丽萍</v>
      </c>
      <c r="AK490" s="26">
        <f t="shared" si="694"/>
        <v>0</v>
      </c>
      <c r="AL490" s="18" t="str">
        <f t="shared" si="659"/>
        <v>李乔军</v>
      </c>
      <c r="AM490" s="26">
        <f t="shared" si="695"/>
        <v>1.8</v>
      </c>
      <c r="AN490" s="18" t="str">
        <f t="shared" si="660"/>
        <v>赵顺诚</v>
      </c>
      <c r="AO490" s="26">
        <f t="shared" si="714"/>
        <v>0</v>
      </c>
      <c r="AP490" s="18" t="str">
        <f t="shared" si="661"/>
        <v>卢银楷</v>
      </c>
      <c r="AQ490" s="26">
        <f t="shared" si="715"/>
        <v>0</v>
      </c>
      <c r="AR490" s="18" t="str">
        <f t="shared" si="662"/>
        <v>赵香才</v>
      </c>
      <c r="AS490" s="26">
        <f t="shared" si="716"/>
        <v>1.8</v>
      </c>
      <c r="AT490" s="18" t="str">
        <f t="shared" si="663"/>
        <v>杜基次尔</v>
      </c>
      <c r="AU490" s="26">
        <f t="shared" si="717"/>
        <v>0</v>
      </c>
      <c r="AV490" s="18" t="str">
        <f t="shared" si="664"/>
        <v>2</v>
      </c>
      <c r="AW490" s="18" t="str">
        <f t="shared" si="665"/>
        <v>阙丽萍</v>
      </c>
      <c r="AX490" s="26">
        <f t="shared" si="696"/>
        <v>0</v>
      </c>
      <c r="AY490" s="18" t="str">
        <f t="shared" si="666"/>
        <v>李希</v>
      </c>
      <c r="AZ490" s="26">
        <f t="shared" si="637"/>
        <v>2.6999999999999997</v>
      </c>
      <c r="BA490" s="18" t="str">
        <f t="shared" si="667"/>
        <v>赵顺诚</v>
      </c>
      <c r="BB490" s="26">
        <f t="shared" si="718"/>
        <v>0</v>
      </c>
      <c r="BC490" s="18" t="str">
        <f t="shared" si="668"/>
        <v>马巫各</v>
      </c>
      <c r="BD490" s="26">
        <f t="shared" si="719"/>
        <v>0</v>
      </c>
      <c r="BE490" s="18" t="str">
        <f t="shared" si="669"/>
        <v>赵香才</v>
      </c>
      <c r="BF490" s="26">
        <f t="shared" si="720"/>
        <v>2.7</v>
      </c>
      <c r="BG490" s="18" t="str">
        <f t="shared" si="670"/>
        <v>杜基次尔</v>
      </c>
      <c r="BH490" s="26">
        <f t="shared" si="721"/>
        <v>0</v>
      </c>
      <c r="BI490" s="18">
        <f t="shared" si="671"/>
        <v>2</v>
      </c>
      <c r="BJ490" s="18" t="str">
        <f t="shared" si="672"/>
        <v>阙丽萍</v>
      </c>
      <c r="BK490" s="26">
        <f t="shared" si="697"/>
        <v>0</v>
      </c>
      <c r="BL490" s="18" t="str">
        <f t="shared" si="673"/>
        <v>李希</v>
      </c>
      <c r="BM490" s="26">
        <f t="shared" si="638"/>
        <v>2.6999999999999997</v>
      </c>
      <c r="BN490" s="18" t="str">
        <f t="shared" si="674"/>
        <v>赵顺诚</v>
      </c>
      <c r="BO490" s="26">
        <f t="shared" si="722"/>
        <v>0</v>
      </c>
      <c r="BP490" s="18" t="str">
        <f t="shared" si="675"/>
        <v>马巫各</v>
      </c>
      <c r="BQ490" s="26">
        <f t="shared" si="723"/>
        <v>0</v>
      </c>
      <c r="BR490" s="18" t="str">
        <f t="shared" si="676"/>
        <v>赵香才</v>
      </c>
      <c r="BS490" s="26">
        <f t="shared" si="724"/>
        <v>2.7</v>
      </c>
      <c r="BT490" s="18" t="str">
        <f t="shared" si="677"/>
        <v>杜基次尔</v>
      </c>
      <c r="BU490" s="26">
        <f t="shared" si="725"/>
        <v>0</v>
      </c>
      <c r="BV490" s="18">
        <f t="shared" si="678"/>
        <v>2</v>
      </c>
      <c r="BW490" s="18" t="str">
        <f t="shared" si="679"/>
        <v>阙丽萍</v>
      </c>
      <c r="BX490" s="26">
        <f t="shared" si="698"/>
        <v>0</v>
      </c>
      <c r="BY490" s="18" t="str">
        <f t="shared" si="680"/>
        <v>李希</v>
      </c>
      <c r="BZ490" s="26">
        <f t="shared" si="699"/>
        <v>4.5</v>
      </c>
      <c r="CA490" s="18" t="str">
        <f t="shared" si="681"/>
        <v>赵顺诚</v>
      </c>
      <c r="CB490" s="26">
        <f t="shared" si="700"/>
        <v>0</v>
      </c>
      <c r="CC490" s="18" t="str">
        <f t="shared" si="682"/>
        <v>吴文艺</v>
      </c>
      <c r="CD490" s="26">
        <f t="shared" si="701"/>
        <v>0</v>
      </c>
      <c r="CE490" s="18" t="str">
        <f t="shared" si="683"/>
        <v>赵香才</v>
      </c>
      <c r="CF490" s="26">
        <f t="shared" si="702"/>
        <v>4.5</v>
      </c>
      <c r="CG490" s="18" t="str">
        <f t="shared" si="684"/>
        <v>杜基次尔</v>
      </c>
      <c r="CH490" s="26">
        <f t="shared" si="703"/>
        <v>0</v>
      </c>
      <c r="CI490" s="18">
        <f t="shared" si="685"/>
        <v>2</v>
      </c>
      <c r="CJ490" s="18" t="str">
        <f t="shared" si="686"/>
        <v>阙丽萍</v>
      </c>
      <c r="CK490" s="26">
        <f t="shared" si="704"/>
        <v>0</v>
      </c>
      <c r="CL490" s="18" t="str">
        <f t="shared" si="687"/>
        <v>李希</v>
      </c>
      <c r="CM490" s="26">
        <f t="shared" si="705"/>
        <v>4.5</v>
      </c>
      <c r="CN490" s="18" t="str">
        <f t="shared" si="688"/>
        <v>赵顺诚</v>
      </c>
      <c r="CO490" s="26">
        <f t="shared" si="706"/>
        <v>0</v>
      </c>
      <c r="CP490" s="18" t="str">
        <f t="shared" si="689"/>
        <v>吴文艺/康宇峰</v>
      </c>
      <c r="CQ490" s="26">
        <f t="shared" si="707"/>
        <v>0</v>
      </c>
      <c r="CR490" s="18" t="str">
        <f t="shared" si="690"/>
        <v>赵香才</v>
      </c>
      <c r="CS490" s="26">
        <f t="shared" si="708"/>
        <v>4.5</v>
      </c>
      <c r="CT490" s="18" t="str">
        <f t="shared" si="691"/>
        <v>杜基次尔</v>
      </c>
      <c r="CU490" s="26">
        <f t="shared" si="709"/>
        <v>0</v>
      </c>
    </row>
    <row r="491" spans="1:99" s="2" customFormat="1" ht="15.75">
      <c r="A491" s="42" t="s">
        <v>1186</v>
      </c>
      <c r="B491" s="40" t="s">
        <v>664</v>
      </c>
      <c r="C491" s="59" t="s">
        <v>44</v>
      </c>
      <c r="D491" s="9" t="s">
        <v>9</v>
      </c>
      <c r="E491" s="8" t="str">
        <f t="shared" si="639"/>
        <v/>
      </c>
      <c r="F491" s="9" t="str">
        <f t="shared" si="640"/>
        <v/>
      </c>
      <c r="G491" s="10" t="str">
        <f t="shared" si="641"/>
        <v/>
      </c>
      <c r="H491" s="10">
        <f t="shared" si="642"/>
        <v>97</v>
      </c>
      <c r="I491" s="10">
        <f t="shared" si="643"/>
        <v>77</v>
      </c>
      <c r="J491" s="10">
        <f t="shared" si="644"/>
        <v>60</v>
      </c>
      <c r="K491" s="16">
        <f t="shared" si="645"/>
        <v>67.5</v>
      </c>
      <c r="L491" s="10">
        <f t="shared" si="646"/>
        <v>51.5</v>
      </c>
      <c r="M491" s="10">
        <f t="shared" si="647"/>
        <v>55</v>
      </c>
      <c r="N491" s="10">
        <f t="shared" si="648"/>
        <v>408</v>
      </c>
      <c r="O491" s="17" t="str">
        <f t="shared" si="649"/>
        <v/>
      </c>
      <c r="P491" s="18">
        <f>IF($D491="理科",IF(AND($N491&gt;=分数线!$C$2,$H491&gt;=分数线!$D$2),36,IF($H491&gt;=分数线!$D$2,18,0)),IF($D491="文科",IF(AND($N491&gt;=分数线!$C$3,$H491&gt;=分数线!$D$3),36,IF($H491&gt;=分数线!$D$3,18,0))))</f>
        <v>0</v>
      </c>
      <c r="Q491" s="18">
        <f>IF($D491="理科",IF(AND($N491&gt;=分数线!$C$2,I491&gt;=分数线!$E$2),36,IF(I491&gt;=分数线!$E$2,18,0)),IF($D491="文科",IF(AND($N491&gt;=分数线!$C$3,I491&gt;=分数线!$E$3),36,IF(I491&gt;=分数线!$E$3,18,0))))</f>
        <v>0</v>
      </c>
      <c r="R491" s="18">
        <f>IF($D491="理科",IF(AND($N491&gt;=分数线!$C$2,J491&gt;=分数线!$F$2),36,IF(J491&gt;=分数线!$F$2,18,0)),IF($D491="文科",IF(AND($N491&gt;=分数线!$C$3,J491&gt;=分数线!$F$3),36,IF(J491&gt;=分数线!$F$3,18,0))))</f>
        <v>0</v>
      </c>
      <c r="S491" s="18">
        <f>IF($D491="理科",IF(AND($N491&gt;=分数线!$C$2,K491&gt;=分数线!$G$2),36,IF(K491&gt;=分数线!$G$2,18,0)),IF($D491="文科",IF(AND($N491&gt;=分数线!$C$3,K491&gt;=分数线!$G$3),36,IF(K491&gt;=分数线!$G$3,18,0))))</f>
        <v>0</v>
      </c>
      <c r="T491" s="18">
        <f>IF($D491="理科",IF(AND($N491&gt;=分数线!$C$2,L491&gt;=分数线!$H$2),36,IF(L491&gt;=分数线!$H$2,18,0)),IF($D491="文科",IF(AND($N491&gt;=分数线!$C$3,L491&gt;=分数线!$H$3),36,IF(L491&gt;=分数线!$H$3,18,0))))</f>
        <v>0</v>
      </c>
      <c r="U491" s="18">
        <f>IF($D491="理科",IF(AND($N491&gt;=分数线!$C$2,M491&gt;=分数线!$I$2),36,IF(M491&gt;=分数线!$I$2,18,0)),IF($D491="文科",IF(AND($N491&gt;=分数线!$C$3,M491&gt;=分数线!$I$3),36,IF(M491&gt;=分数线!$I$3,18,0))))</f>
        <v>18</v>
      </c>
      <c r="V491" s="18">
        <f t="shared" si="650"/>
        <v>9</v>
      </c>
      <c r="W491" s="18" t="str">
        <f t="shared" si="651"/>
        <v>张玉婷</v>
      </c>
      <c r="X491" s="26">
        <f t="shared" si="692"/>
        <v>0</v>
      </c>
      <c r="Y491" s="18" t="str">
        <f t="shared" si="652"/>
        <v>周军</v>
      </c>
      <c r="Z491" s="26">
        <f t="shared" si="693"/>
        <v>0</v>
      </c>
      <c r="AA491" s="18" t="str">
        <f t="shared" si="653"/>
        <v>程长寿</v>
      </c>
      <c r="AB491" s="26">
        <f t="shared" si="710"/>
        <v>0</v>
      </c>
      <c r="AC491" s="18" t="str">
        <f t="shared" si="654"/>
        <v>杨吉华</v>
      </c>
      <c r="AD491" s="26">
        <f t="shared" si="711"/>
        <v>0</v>
      </c>
      <c r="AE491" s="18" t="str">
        <f t="shared" si="655"/>
        <v>赵香才</v>
      </c>
      <c r="AF491" s="26">
        <f t="shared" si="712"/>
        <v>0</v>
      </c>
      <c r="AG491" s="18" t="str">
        <f t="shared" si="656"/>
        <v>金贵</v>
      </c>
      <c r="AH491" s="26">
        <f t="shared" si="713"/>
        <v>1.8</v>
      </c>
      <c r="AI491" s="18" t="str">
        <f t="shared" si="657"/>
        <v>3</v>
      </c>
      <c r="AJ491" s="18" t="str">
        <f t="shared" si="658"/>
        <v>朱霞</v>
      </c>
      <c r="AK491" s="26">
        <f t="shared" si="694"/>
        <v>0</v>
      </c>
      <c r="AL491" s="18" t="str">
        <f t="shared" si="659"/>
        <v>余玉红</v>
      </c>
      <c r="AM491" s="26">
        <f t="shared" si="695"/>
        <v>0</v>
      </c>
      <c r="AN491" s="18" t="str">
        <f t="shared" si="660"/>
        <v>赵顺诚</v>
      </c>
      <c r="AO491" s="26">
        <f t="shared" si="714"/>
        <v>0</v>
      </c>
      <c r="AP491" s="18" t="str">
        <f t="shared" si="661"/>
        <v>杨吉华</v>
      </c>
      <c r="AQ491" s="26">
        <f t="shared" si="715"/>
        <v>0</v>
      </c>
      <c r="AR491" s="18" t="str">
        <f t="shared" si="662"/>
        <v>赵香才</v>
      </c>
      <c r="AS491" s="26">
        <f t="shared" si="716"/>
        <v>0</v>
      </c>
      <c r="AT491" s="18" t="str">
        <f t="shared" si="663"/>
        <v>杜基次尔</v>
      </c>
      <c r="AU491" s="26">
        <f t="shared" si="717"/>
        <v>1.8</v>
      </c>
      <c r="AV491" s="18" t="str">
        <f t="shared" si="664"/>
        <v>3</v>
      </c>
      <c r="AW491" s="18" t="str">
        <f t="shared" si="665"/>
        <v>何光红</v>
      </c>
      <c r="AX491" s="26">
        <f t="shared" si="696"/>
        <v>0</v>
      </c>
      <c r="AY491" s="18" t="str">
        <f t="shared" si="666"/>
        <v>余玉红</v>
      </c>
      <c r="AZ491" s="26">
        <f t="shared" si="637"/>
        <v>0</v>
      </c>
      <c r="BA491" s="18" t="str">
        <f t="shared" si="667"/>
        <v>向翠琳</v>
      </c>
      <c r="BB491" s="26">
        <f t="shared" si="718"/>
        <v>0</v>
      </c>
      <c r="BC491" s="18" t="str">
        <f t="shared" si="668"/>
        <v>卢银楷</v>
      </c>
      <c r="BD491" s="26">
        <f t="shared" si="719"/>
        <v>0</v>
      </c>
      <c r="BE491" s="18" t="str">
        <f t="shared" si="669"/>
        <v>勾中文</v>
      </c>
      <c r="BF491" s="26">
        <f t="shared" si="720"/>
        <v>0</v>
      </c>
      <c r="BG491" s="18" t="str">
        <f t="shared" si="670"/>
        <v>杜基次尔</v>
      </c>
      <c r="BH491" s="26">
        <f t="shared" si="721"/>
        <v>2.7</v>
      </c>
      <c r="BI491" s="18">
        <f t="shared" si="671"/>
        <v>3</v>
      </c>
      <c r="BJ491" s="18" t="str">
        <f t="shared" si="672"/>
        <v>何光红</v>
      </c>
      <c r="BK491" s="26">
        <f t="shared" si="697"/>
        <v>0</v>
      </c>
      <c r="BL491" s="18" t="str">
        <f t="shared" si="673"/>
        <v>余玉红</v>
      </c>
      <c r="BM491" s="26">
        <f t="shared" si="638"/>
        <v>0</v>
      </c>
      <c r="BN491" s="18" t="str">
        <f t="shared" si="674"/>
        <v>向翠琳</v>
      </c>
      <c r="BO491" s="26">
        <f t="shared" si="722"/>
        <v>0</v>
      </c>
      <c r="BP491" s="18" t="str">
        <f t="shared" si="675"/>
        <v>卢银楷</v>
      </c>
      <c r="BQ491" s="26">
        <f t="shared" si="723"/>
        <v>0</v>
      </c>
      <c r="BR491" s="18" t="str">
        <f t="shared" si="676"/>
        <v>赵香才</v>
      </c>
      <c r="BS491" s="26">
        <f t="shared" si="724"/>
        <v>0</v>
      </c>
      <c r="BT491" s="18" t="str">
        <f t="shared" si="677"/>
        <v>杜基次尔</v>
      </c>
      <c r="BU491" s="26">
        <f t="shared" si="725"/>
        <v>2.7</v>
      </c>
      <c r="BV491" s="18">
        <f t="shared" si="678"/>
        <v>3</v>
      </c>
      <c r="BW491" s="18" t="str">
        <f t="shared" si="679"/>
        <v>曹霞</v>
      </c>
      <c r="BX491" s="26">
        <f t="shared" si="698"/>
        <v>0</v>
      </c>
      <c r="BY491" s="18" t="str">
        <f t="shared" si="680"/>
        <v>余玉红</v>
      </c>
      <c r="BZ491" s="26">
        <f t="shared" si="699"/>
        <v>0</v>
      </c>
      <c r="CA491" s="18" t="str">
        <f t="shared" si="681"/>
        <v>汪睿</v>
      </c>
      <c r="CB491" s="26">
        <f t="shared" si="700"/>
        <v>0</v>
      </c>
      <c r="CC491" s="18" t="str">
        <f t="shared" si="682"/>
        <v>卢银楷</v>
      </c>
      <c r="CD491" s="26">
        <f t="shared" si="701"/>
        <v>0</v>
      </c>
      <c r="CE491" s="18" t="str">
        <f t="shared" si="683"/>
        <v>赵香才</v>
      </c>
      <c r="CF491" s="26">
        <f t="shared" si="702"/>
        <v>0</v>
      </c>
      <c r="CG491" s="18" t="str">
        <f t="shared" si="684"/>
        <v>杜基次尔</v>
      </c>
      <c r="CH491" s="26">
        <f t="shared" si="703"/>
        <v>4.5</v>
      </c>
      <c r="CI491" s="18">
        <f t="shared" si="685"/>
        <v>3</v>
      </c>
      <c r="CJ491" s="18" t="str">
        <f t="shared" si="686"/>
        <v>曹霞</v>
      </c>
      <c r="CK491" s="26">
        <f t="shared" si="704"/>
        <v>0</v>
      </c>
      <c r="CL491" s="18" t="str">
        <f t="shared" si="687"/>
        <v>余玉红</v>
      </c>
      <c r="CM491" s="26">
        <f t="shared" si="705"/>
        <v>0</v>
      </c>
      <c r="CN491" s="18" t="str">
        <f t="shared" si="688"/>
        <v>汪睿</v>
      </c>
      <c r="CO491" s="26">
        <f t="shared" si="706"/>
        <v>0</v>
      </c>
      <c r="CP491" s="18" t="str">
        <f t="shared" si="689"/>
        <v>赵香才</v>
      </c>
      <c r="CQ491" s="26">
        <f t="shared" si="707"/>
        <v>0</v>
      </c>
      <c r="CR491" s="18" t="str">
        <f t="shared" si="690"/>
        <v>卢银楷</v>
      </c>
      <c r="CS491" s="26">
        <f t="shared" si="708"/>
        <v>0</v>
      </c>
      <c r="CT491" s="18" t="str">
        <f t="shared" si="691"/>
        <v>杜基次尔</v>
      </c>
      <c r="CU491" s="26">
        <f t="shared" si="709"/>
        <v>4.5</v>
      </c>
    </row>
    <row r="492" spans="1:99" s="2" customFormat="1" ht="15.75">
      <c r="A492" s="42" t="s">
        <v>1187</v>
      </c>
      <c r="B492" s="40" t="s">
        <v>665</v>
      </c>
      <c r="C492" s="59" t="s">
        <v>44</v>
      </c>
      <c r="D492" s="9" t="s">
        <v>9</v>
      </c>
      <c r="E492" s="8" t="str">
        <f t="shared" si="639"/>
        <v/>
      </c>
      <c r="F492" s="9" t="str">
        <f t="shared" si="640"/>
        <v/>
      </c>
      <c r="G492" s="10" t="str">
        <f t="shared" si="641"/>
        <v/>
      </c>
      <c r="H492" s="10">
        <f t="shared" si="642"/>
        <v>107</v>
      </c>
      <c r="I492" s="10">
        <f t="shared" si="643"/>
        <v>77</v>
      </c>
      <c r="J492" s="10">
        <f t="shared" si="644"/>
        <v>61</v>
      </c>
      <c r="K492" s="16">
        <f t="shared" si="645"/>
        <v>58</v>
      </c>
      <c r="L492" s="10">
        <f t="shared" si="646"/>
        <v>50</v>
      </c>
      <c r="M492" s="10">
        <f t="shared" si="647"/>
        <v>54</v>
      </c>
      <c r="N492" s="10">
        <f t="shared" si="648"/>
        <v>407</v>
      </c>
      <c r="O492" s="17" t="str">
        <f t="shared" si="649"/>
        <v/>
      </c>
      <c r="P492" s="18">
        <f>IF($D492="理科",IF(AND($N492&gt;=分数线!$C$2,$H492&gt;=分数线!$D$2),36,IF($H492&gt;=分数线!$D$2,18,0)),IF($D492="文科",IF(AND($N492&gt;=分数线!$C$3,$H492&gt;=分数线!$D$3),36,IF($H492&gt;=分数线!$D$3,18,0))))</f>
        <v>18</v>
      </c>
      <c r="Q492" s="18">
        <f>IF($D492="理科",IF(AND($N492&gt;=分数线!$C$2,I492&gt;=分数线!$E$2),36,IF(I492&gt;=分数线!$E$2,18,0)),IF($D492="文科",IF(AND($N492&gt;=分数线!$C$3,I492&gt;=分数线!$E$3),36,IF(I492&gt;=分数线!$E$3,18,0))))</f>
        <v>0</v>
      </c>
      <c r="R492" s="18">
        <f>IF($D492="理科",IF(AND($N492&gt;=分数线!$C$2,J492&gt;=分数线!$F$2),36,IF(J492&gt;=分数线!$F$2,18,0)),IF($D492="文科",IF(AND($N492&gt;=分数线!$C$3,J492&gt;=分数线!$F$3),36,IF(J492&gt;=分数线!$F$3,18,0))))</f>
        <v>0</v>
      </c>
      <c r="S492" s="18">
        <f>IF($D492="理科",IF(AND($N492&gt;=分数线!$C$2,K492&gt;=分数线!$G$2),36,IF(K492&gt;=分数线!$G$2,18,0)),IF($D492="文科",IF(AND($N492&gt;=分数线!$C$3,K492&gt;=分数线!$G$3),36,IF(K492&gt;=分数线!$G$3,18,0))))</f>
        <v>0</v>
      </c>
      <c r="T492" s="18">
        <f>IF($D492="理科",IF(AND($N492&gt;=分数线!$C$2,L492&gt;=分数线!$H$2),36,IF(L492&gt;=分数线!$H$2,18,0)),IF($D492="文科",IF(AND($N492&gt;=分数线!$C$3,L492&gt;=分数线!$H$3),36,IF(L492&gt;=分数线!$H$3,18,0))))</f>
        <v>0</v>
      </c>
      <c r="U492" s="18">
        <f>IF($D492="理科",IF(AND($N492&gt;=分数线!$C$2,M492&gt;=分数线!$I$2),36,IF(M492&gt;=分数线!$I$2,18,0)),IF($D492="文科",IF(AND($N492&gt;=分数线!$C$3,M492&gt;=分数线!$I$3),36,IF(M492&gt;=分数线!$I$3,18,0))))</f>
        <v>18</v>
      </c>
      <c r="V492" s="18">
        <f t="shared" si="650"/>
        <v>3</v>
      </c>
      <c r="W492" s="18" t="str">
        <f t="shared" si="651"/>
        <v>朱霞</v>
      </c>
      <c r="X492" s="26">
        <f t="shared" si="692"/>
        <v>1.8</v>
      </c>
      <c r="Y492" s="18" t="str">
        <f t="shared" si="652"/>
        <v>余玉红</v>
      </c>
      <c r="Z492" s="26">
        <f t="shared" si="693"/>
        <v>0</v>
      </c>
      <c r="AA492" s="18" t="str">
        <f t="shared" si="653"/>
        <v>邵晖</v>
      </c>
      <c r="AB492" s="26">
        <f t="shared" si="710"/>
        <v>0</v>
      </c>
      <c r="AC492" s="18" t="str">
        <f t="shared" si="654"/>
        <v>杨吉华</v>
      </c>
      <c r="AD492" s="26">
        <f t="shared" si="711"/>
        <v>0</v>
      </c>
      <c r="AE492" s="18" t="str">
        <f t="shared" si="655"/>
        <v>勾中文</v>
      </c>
      <c r="AF492" s="26">
        <f t="shared" si="712"/>
        <v>0</v>
      </c>
      <c r="AG492" s="18" t="str">
        <f t="shared" si="656"/>
        <v>杜基次尔</v>
      </c>
      <c r="AH492" s="26">
        <f t="shared" si="713"/>
        <v>1.8</v>
      </c>
      <c r="AI492" s="18" t="str">
        <f t="shared" si="657"/>
        <v>3</v>
      </c>
      <c r="AJ492" s="18" t="str">
        <f t="shared" si="658"/>
        <v>朱霞</v>
      </c>
      <c r="AK492" s="26">
        <f t="shared" si="694"/>
        <v>1.8</v>
      </c>
      <c r="AL492" s="18" t="str">
        <f t="shared" si="659"/>
        <v>余玉红</v>
      </c>
      <c r="AM492" s="26">
        <f t="shared" si="695"/>
        <v>0</v>
      </c>
      <c r="AN492" s="18" t="str">
        <f t="shared" si="660"/>
        <v>赵顺诚</v>
      </c>
      <c r="AO492" s="26">
        <f t="shared" si="714"/>
        <v>0</v>
      </c>
      <c r="AP492" s="18" t="str">
        <f t="shared" si="661"/>
        <v>杨吉华</v>
      </c>
      <c r="AQ492" s="26">
        <f t="shared" si="715"/>
        <v>0</v>
      </c>
      <c r="AR492" s="18" t="str">
        <f t="shared" si="662"/>
        <v>赵香才</v>
      </c>
      <c r="AS492" s="26">
        <f t="shared" si="716"/>
        <v>0</v>
      </c>
      <c r="AT492" s="18" t="str">
        <f t="shared" si="663"/>
        <v>杜基次尔</v>
      </c>
      <c r="AU492" s="26">
        <f t="shared" si="717"/>
        <v>1.8</v>
      </c>
      <c r="AV492" s="18" t="str">
        <f t="shared" si="664"/>
        <v>3</v>
      </c>
      <c r="AW492" s="18" t="str">
        <f t="shared" si="665"/>
        <v>何光红</v>
      </c>
      <c r="AX492" s="26">
        <f t="shared" si="696"/>
        <v>2.6999999999999997</v>
      </c>
      <c r="AY492" s="18" t="str">
        <f t="shared" si="666"/>
        <v>余玉红</v>
      </c>
      <c r="AZ492" s="26">
        <f t="shared" si="637"/>
        <v>0</v>
      </c>
      <c r="BA492" s="18" t="str">
        <f t="shared" si="667"/>
        <v>向翠琳</v>
      </c>
      <c r="BB492" s="26">
        <f t="shared" si="718"/>
        <v>0</v>
      </c>
      <c r="BC492" s="18" t="str">
        <f t="shared" si="668"/>
        <v>卢银楷</v>
      </c>
      <c r="BD492" s="26">
        <f t="shared" si="719"/>
        <v>0</v>
      </c>
      <c r="BE492" s="18" t="str">
        <f t="shared" si="669"/>
        <v>勾中文</v>
      </c>
      <c r="BF492" s="26">
        <f t="shared" si="720"/>
        <v>0</v>
      </c>
      <c r="BG492" s="18" t="str">
        <f t="shared" si="670"/>
        <v>杜基次尔</v>
      </c>
      <c r="BH492" s="26">
        <f t="shared" si="721"/>
        <v>2.7</v>
      </c>
      <c r="BI492" s="18">
        <f t="shared" si="671"/>
        <v>3</v>
      </c>
      <c r="BJ492" s="18" t="str">
        <f t="shared" si="672"/>
        <v>何光红</v>
      </c>
      <c r="BK492" s="26">
        <f t="shared" si="697"/>
        <v>2.6999999999999997</v>
      </c>
      <c r="BL492" s="18" t="str">
        <f t="shared" si="673"/>
        <v>余玉红</v>
      </c>
      <c r="BM492" s="26">
        <f t="shared" si="638"/>
        <v>0</v>
      </c>
      <c r="BN492" s="18" t="str">
        <f t="shared" si="674"/>
        <v>向翠琳</v>
      </c>
      <c r="BO492" s="26">
        <f t="shared" si="722"/>
        <v>0</v>
      </c>
      <c r="BP492" s="18" t="str">
        <f t="shared" si="675"/>
        <v>卢银楷</v>
      </c>
      <c r="BQ492" s="26">
        <f t="shared" si="723"/>
        <v>0</v>
      </c>
      <c r="BR492" s="18" t="str">
        <f t="shared" si="676"/>
        <v>赵香才</v>
      </c>
      <c r="BS492" s="26">
        <f t="shared" si="724"/>
        <v>0</v>
      </c>
      <c r="BT492" s="18" t="str">
        <f t="shared" si="677"/>
        <v>杜基次尔</v>
      </c>
      <c r="BU492" s="26">
        <f t="shared" si="725"/>
        <v>2.7</v>
      </c>
      <c r="BV492" s="18">
        <f t="shared" si="678"/>
        <v>3</v>
      </c>
      <c r="BW492" s="18" t="str">
        <f t="shared" si="679"/>
        <v>曹霞</v>
      </c>
      <c r="BX492" s="26">
        <f t="shared" si="698"/>
        <v>4.5</v>
      </c>
      <c r="BY492" s="18" t="str">
        <f t="shared" si="680"/>
        <v>余玉红</v>
      </c>
      <c r="BZ492" s="26">
        <f t="shared" si="699"/>
        <v>0</v>
      </c>
      <c r="CA492" s="18" t="str">
        <f t="shared" si="681"/>
        <v>汪睿</v>
      </c>
      <c r="CB492" s="26">
        <f t="shared" si="700"/>
        <v>0</v>
      </c>
      <c r="CC492" s="18" t="str">
        <f t="shared" si="682"/>
        <v>卢银楷</v>
      </c>
      <c r="CD492" s="26">
        <f t="shared" si="701"/>
        <v>0</v>
      </c>
      <c r="CE492" s="18" t="str">
        <f t="shared" si="683"/>
        <v>赵香才</v>
      </c>
      <c r="CF492" s="26">
        <f t="shared" si="702"/>
        <v>0</v>
      </c>
      <c r="CG492" s="18" t="str">
        <f t="shared" si="684"/>
        <v>杜基次尔</v>
      </c>
      <c r="CH492" s="26">
        <f t="shared" si="703"/>
        <v>4.5</v>
      </c>
      <c r="CI492" s="18">
        <f t="shared" si="685"/>
        <v>3</v>
      </c>
      <c r="CJ492" s="18" t="str">
        <f t="shared" si="686"/>
        <v>曹霞</v>
      </c>
      <c r="CK492" s="26">
        <f t="shared" si="704"/>
        <v>4.5</v>
      </c>
      <c r="CL492" s="18" t="str">
        <f t="shared" si="687"/>
        <v>余玉红</v>
      </c>
      <c r="CM492" s="26">
        <f t="shared" si="705"/>
        <v>0</v>
      </c>
      <c r="CN492" s="18" t="str">
        <f t="shared" si="688"/>
        <v>汪睿</v>
      </c>
      <c r="CO492" s="26">
        <f t="shared" si="706"/>
        <v>0</v>
      </c>
      <c r="CP492" s="18" t="str">
        <f t="shared" si="689"/>
        <v>赵香才</v>
      </c>
      <c r="CQ492" s="26">
        <f t="shared" si="707"/>
        <v>0</v>
      </c>
      <c r="CR492" s="18" t="str">
        <f t="shared" si="690"/>
        <v>卢银楷</v>
      </c>
      <c r="CS492" s="26">
        <f t="shared" si="708"/>
        <v>0</v>
      </c>
      <c r="CT492" s="18" t="str">
        <f t="shared" si="691"/>
        <v>杜基次尔</v>
      </c>
      <c r="CU492" s="26">
        <f t="shared" si="709"/>
        <v>4.5</v>
      </c>
    </row>
    <row r="493" spans="1:99" s="2" customFormat="1" ht="15.75">
      <c r="A493" s="42" t="s">
        <v>840</v>
      </c>
      <c r="B493" s="40" t="s">
        <v>666</v>
      </c>
      <c r="C493" s="59" t="s">
        <v>44</v>
      </c>
      <c r="D493" s="9" t="s">
        <v>9</v>
      </c>
      <c r="E493" s="8" t="str">
        <f t="shared" si="639"/>
        <v/>
      </c>
      <c r="F493" s="9" t="str">
        <f t="shared" si="640"/>
        <v/>
      </c>
      <c r="G493" s="10" t="str">
        <f t="shared" si="641"/>
        <v/>
      </c>
      <c r="H493" s="10">
        <f t="shared" si="642"/>
        <v>93</v>
      </c>
      <c r="I493" s="10">
        <f t="shared" si="643"/>
        <v>66</v>
      </c>
      <c r="J493" s="10">
        <f t="shared" si="644"/>
        <v>84</v>
      </c>
      <c r="K493" s="16">
        <f t="shared" si="645"/>
        <v>54</v>
      </c>
      <c r="L493" s="10">
        <f t="shared" si="646"/>
        <v>47.5</v>
      </c>
      <c r="M493" s="10">
        <f t="shared" si="647"/>
        <v>62</v>
      </c>
      <c r="N493" s="10">
        <f t="shared" si="648"/>
        <v>407</v>
      </c>
      <c r="O493" s="17" t="str">
        <f t="shared" si="649"/>
        <v/>
      </c>
      <c r="P493" s="18">
        <f>IF($D493="理科",IF(AND($N493&gt;=分数线!$C$2,$H493&gt;=分数线!$D$2),36,IF($H493&gt;=分数线!$D$2,18,0)),IF($D493="文科",IF(AND($N493&gt;=分数线!$C$3,$H493&gt;=分数线!$D$3),36,IF($H493&gt;=分数线!$D$3,18,0))))</f>
        <v>0</v>
      </c>
      <c r="Q493" s="18">
        <f>IF($D493="理科",IF(AND($N493&gt;=分数线!$C$2,I493&gt;=分数线!$E$2),36,IF(I493&gt;=分数线!$E$2,18,0)),IF($D493="文科",IF(AND($N493&gt;=分数线!$C$3,I493&gt;=分数线!$E$3),36,IF(I493&gt;=分数线!$E$3,18,0))))</f>
        <v>0</v>
      </c>
      <c r="R493" s="18">
        <f>IF($D493="理科",IF(AND($N493&gt;=分数线!$C$2,J493&gt;=分数线!$F$2),36,IF(J493&gt;=分数线!$F$2,18,0)),IF($D493="文科",IF(AND($N493&gt;=分数线!$C$3,J493&gt;=分数线!$F$3),36,IF(J493&gt;=分数线!$F$3,18,0))))</f>
        <v>0</v>
      </c>
      <c r="S493" s="18">
        <f>IF($D493="理科",IF(AND($N493&gt;=分数线!$C$2,K493&gt;=分数线!$G$2),36,IF(K493&gt;=分数线!$G$2,18,0)),IF($D493="文科",IF(AND($N493&gt;=分数线!$C$3,K493&gt;=分数线!$G$3),36,IF(K493&gt;=分数线!$G$3,18,0))))</f>
        <v>0</v>
      </c>
      <c r="T493" s="18">
        <f>IF($D493="理科",IF(AND($N493&gt;=分数线!$C$2,L493&gt;=分数线!$H$2),36,IF(L493&gt;=分数线!$H$2,18,0)),IF($D493="文科",IF(AND($N493&gt;=分数线!$C$3,L493&gt;=分数线!$H$3),36,IF(L493&gt;=分数线!$H$3,18,0))))</f>
        <v>0</v>
      </c>
      <c r="U493" s="18">
        <f>IF($D493="理科",IF(AND($N493&gt;=分数线!$C$2,M493&gt;=分数线!$I$2),36,IF(M493&gt;=分数线!$I$2,18,0)),IF($D493="文科",IF(AND($N493&gt;=分数线!$C$3,M493&gt;=分数线!$I$3),36,IF(M493&gt;=分数线!$I$3,18,0))))</f>
        <v>18</v>
      </c>
      <c r="V493" s="18">
        <f t="shared" si="650"/>
        <v>8</v>
      </c>
      <c r="W493" s="18" t="str">
        <f t="shared" si="651"/>
        <v>向美娟</v>
      </c>
      <c r="X493" s="26">
        <f t="shared" si="692"/>
        <v>0</v>
      </c>
      <c r="Y493" s="18" t="str">
        <f t="shared" si="652"/>
        <v>胡付松</v>
      </c>
      <c r="Z493" s="26">
        <f t="shared" si="693"/>
        <v>0</v>
      </c>
      <c r="AA493" s="18" t="str">
        <f t="shared" si="653"/>
        <v>聂艳梅</v>
      </c>
      <c r="AB493" s="26">
        <f t="shared" si="710"/>
        <v>0</v>
      </c>
      <c r="AC493" s="18" t="str">
        <f t="shared" si="654"/>
        <v>卢银楷</v>
      </c>
      <c r="AD493" s="26">
        <f t="shared" si="711"/>
        <v>0</v>
      </c>
      <c r="AE493" s="18" t="str">
        <f t="shared" si="655"/>
        <v>赵香才</v>
      </c>
      <c r="AF493" s="26">
        <f t="shared" si="712"/>
        <v>0</v>
      </c>
      <c r="AG493" s="18" t="str">
        <f t="shared" si="656"/>
        <v>骆泽群</v>
      </c>
      <c r="AH493" s="26">
        <f t="shared" si="713"/>
        <v>1.8</v>
      </c>
      <c r="AI493" s="18" t="str">
        <f t="shared" si="657"/>
        <v>3</v>
      </c>
      <c r="AJ493" s="18" t="str">
        <f t="shared" si="658"/>
        <v>朱霞</v>
      </c>
      <c r="AK493" s="26">
        <f t="shared" si="694"/>
        <v>0</v>
      </c>
      <c r="AL493" s="18" t="str">
        <f t="shared" si="659"/>
        <v>余玉红</v>
      </c>
      <c r="AM493" s="26">
        <f t="shared" si="695"/>
        <v>0</v>
      </c>
      <c r="AN493" s="18" t="str">
        <f t="shared" si="660"/>
        <v>赵顺诚</v>
      </c>
      <c r="AO493" s="26">
        <f t="shared" si="714"/>
        <v>0</v>
      </c>
      <c r="AP493" s="18" t="str">
        <f t="shared" si="661"/>
        <v>杨吉华</v>
      </c>
      <c r="AQ493" s="26">
        <f t="shared" si="715"/>
        <v>0</v>
      </c>
      <c r="AR493" s="18" t="str">
        <f t="shared" si="662"/>
        <v>赵香才</v>
      </c>
      <c r="AS493" s="26">
        <f t="shared" si="716"/>
        <v>0</v>
      </c>
      <c r="AT493" s="18" t="str">
        <f t="shared" si="663"/>
        <v>杜基次尔</v>
      </c>
      <c r="AU493" s="26">
        <f t="shared" si="717"/>
        <v>1.8</v>
      </c>
      <c r="AV493" s="18" t="str">
        <f t="shared" si="664"/>
        <v>3</v>
      </c>
      <c r="AW493" s="18" t="str">
        <f t="shared" si="665"/>
        <v>何光红</v>
      </c>
      <c r="AX493" s="26">
        <f t="shared" si="696"/>
        <v>0</v>
      </c>
      <c r="AY493" s="18" t="str">
        <f t="shared" si="666"/>
        <v>余玉红</v>
      </c>
      <c r="AZ493" s="26">
        <f t="shared" si="637"/>
        <v>0</v>
      </c>
      <c r="BA493" s="18" t="str">
        <f t="shared" si="667"/>
        <v>向翠琳</v>
      </c>
      <c r="BB493" s="26">
        <f t="shared" si="718"/>
        <v>0</v>
      </c>
      <c r="BC493" s="18" t="str">
        <f t="shared" si="668"/>
        <v>卢银楷</v>
      </c>
      <c r="BD493" s="26">
        <f t="shared" si="719"/>
        <v>0</v>
      </c>
      <c r="BE493" s="18" t="str">
        <f t="shared" si="669"/>
        <v>勾中文</v>
      </c>
      <c r="BF493" s="26">
        <f t="shared" si="720"/>
        <v>0</v>
      </c>
      <c r="BG493" s="18" t="str">
        <f t="shared" si="670"/>
        <v>杜基次尔</v>
      </c>
      <c r="BH493" s="26">
        <f t="shared" si="721"/>
        <v>2.7</v>
      </c>
      <c r="BI493" s="18">
        <f t="shared" si="671"/>
        <v>3</v>
      </c>
      <c r="BJ493" s="18" t="str">
        <f t="shared" si="672"/>
        <v>何光红</v>
      </c>
      <c r="BK493" s="26">
        <f t="shared" si="697"/>
        <v>0</v>
      </c>
      <c r="BL493" s="18" t="str">
        <f t="shared" si="673"/>
        <v>余玉红</v>
      </c>
      <c r="BM493" s="26">
        <f t="shared" si="638"/>
        <v>0</v>
      </c>
      <c r="BN493" s="18" t="str">
        <f t="shared" si="674"/>
        <v>向翠琳</v>
      </c>
      <c r="BO493" s="26">
        <f t="shared" si="722"/>
        <v>0</v>
      </c>
      <c r="BP493" s="18" t="str">
        <f t="shared" si="675"/>
        <v>卢银楷</v>
      </c>
      <c r="BQ493" s="26">
        <f t="shared" si="723"/>
        <v>0</v>
      </c>
      <c r="BR493" s="18" t="str">
        <f t="shared" si="676"/>
        <v>赵香才</v>
      </c>
      <c r="BS493" s="26">
        <f t="shared" si="724"/>
        <v>0</v>
      </c>
      <c r="BT493" s="18" t="str">
        <f t="shared" si="677"/>
        <v>杜基次尔</v>
      </c>
      <c r="BU493" s="26">
        <f t="shared" si="725"/>
        <v>2.7</v>
      </c>
      <c r="BV493" s="18">
        <f t="shared" si="678"/>
        <v>3</v>
      </c>
      <c r="BW493" s="18" t="str">
        <f t="shared" si="679"/>
        <v>曹霞</v>
      </c>
      <c r="BX493" s="26">
        <f t="shared" si="698"/>
        <v>0</v>
      </c>
      <c r="BY493" s="18" t="str">
        <f t="shared" si="680"/>
        <v>余玉红</v>
      </c>
      <c r="BZ493" s="26">
        <f t="shared" si="699"/>
        <v>0</v>
      </c>
      <c r="CA493" s="18" t="str">
        <f t="shared" si="681"/>
        <v>汪睿</v>
      </c>
      <c r="CB493" s="26">
        <f t="shared" si="700"/>
        <v>0</v>
      </c>
      <c r="CC493" s="18" t="str">
        <f t="shared" si="682"/>
        <v>卢银楷</v>
      </c>
      <c r="CD493" s="26">
        <f t="shared" si="701"/>
        <v>0</v>
      </c>
      <c r="CE493" s="18" t="str">
        <f t="shared" si="683"/>
        <v>赵香才</v>
      </c>
      <c r="CF493" s="26">
        <f t="shared" si="702"/>
        <v>0</v>
      </c>
      <c r="CG493" s="18" t="str">
        <f t="shared" si="684"/>
        <v>杜基次尔</v>
      </c>
      <c r="CH493" s="26">
        <f t="shared" si="703"/>
        <v>4.5</v>
      </c>
      <c r="CI493" s="18">
        <f t="shared" si="685"/>
        <v>3</v>
      </c>
      <c r="CJ493" s="18" t="str">
        <f t="shared" si="686"/>
        <v>曹霞</v>
      </c>
      <c r="CK493" s="26">
        <f t="shared" si="704"/>
        <v>0</v>
      </c>
      <c r="CL493" s="18" t="str">
        <f t="shared" si="687"/>
        <v>余玉红</v>
      </c>
      <c r="CM493" s="26">
        <f t="shared" si="705"/>
        <v>0</v>
      </c>
      <c r="CN493" s="18" t="str">
        <f t="shared" si="688"/>
        <v>汪睿</v>
      </c>
      <c r="CO493" s="26">
        <f t="shared" si="706"/>
        <v>0</v>
      </c>
      <c r="CP493" s="18" t="str">
        <f t="shared" si="689"/>
        <v>赵香才</v>
      </c>
      <c r="CQ493" s="26">
        <f t="shared" si="707"/>
        <v>0</v>
      </c>
      <c r="CR493" s="18" t="str">
        <f t="shared" si="690"/>
        <v>卢银楷</v>
      </c>
      <c r="CS493" s="26">
        <f t="shared" si="708"/>
        <v>0</v>
      </c>
      <c r="CT493" s="18" t="str">
        <f t="shared" si="691"/>
        <v>杜基次尔</v>
      </c>
      <c r="CU493" s="26">
        <f t="shared" si="709"/>
        <v>4.5</v>
      </c>
    </row>
    <row r="494" spans="1:99" s="2" customFormat="1" ht="15.75">
      <c r="A494" s="42" t="s">
        <v>1188</v>
      </c>
      <c r="B494" s="40" t="s">
        <v>667</v>
      </c>
      <c r="C494" s="59" t="s">
        <v>44</v>
      </c>
      <c r="D494" s="9" t="s">
        <v>9</v>
      </c>
      <c r="E494" s="8" t="str">
        <f t="shared" si="639"/>
        <v/>
      </c>
      <c r="F494" s="9">
        <f t="shared" si="640"/>
        <v>0.2</v>
      </c>
      <c r="G494" s="10" t="str">
        <f t="shared" si="641"/>
        <v/>
      </c>
      <c r="H494" s="10">
        <f t="shared" si="642"/>
        <v>96</v>
      </c>
      <c r="I494" s="10">
        <f t="shared" si="643"/>
        <v>91</v>
      </c>
      <c r="J494" s="10">
        <f t="shared" si="644"/>
        <v>64</v>
      </c>
      <c r="K494" s="16">
        <f t="shared" si="645"/>
        <v>51</v>
      </c>
      <c r="L494" s="10">
        <f t="shared" si="646"/>
        <v>55.5</v>
      </c>
      <c r="M494" s="10">
        <f t="shared" si="647"/>
        <v>48</v>
      </c>
      <c r="N494" s="10">
        <f t="shared" si="648"/>
        <v>406</v>
      </c>
      <c r="O494" s="17" t="str">
        <f t="shared" si="649"/>
        <v/>
      </c>
      <c r="P494" s="18">
        <f>IF($D494="理科",IF(AND($N494&gt;=分数线!$C$2,$H494&gt;=分数线!$D$2),36,IF($H494&gt;=分数线!$D$2,18,0)),IF($D494="文科",IF(AND($N494&gt;=分数线!$C$3,$H494&gt;=分数线!$D$3),36,IF($H494&gt;=分数线!$D$3,18,0))))</f>
        <v>0</v>
      </c>
      <c r="Q494" s="18">
        <f>IF($D494="理科",IF(AND($N494&gt;=分数线!$C$2,I494&gt;=分数线!$E$2),36,IF(I494&gt;=分数线!$E$2,18,0)),IF($D494="文科",IF(AND($N494&gt;=分数线!$C$3,I494&gt;=分数线!$E$3),36,IF(I494&gt;=分数线!$E$3,18,0))))</f>
        <v>18</v>
      </c>
      <c r="R494" s="18">
        <f>IF($D494="理科",IF(AND($N494&gt;=分数线!$C$2,J494&gt;=分数线!$F$2),36,IF(J494&gt;=分数线!$F$2,18,0)),IF($D494="文科",IF(AND($N494&gt;=分数线!$C$3,J494&gt;=分数线!$F$3),36,IF(J494&gt;=分数线!$F$3,18,0))))</f>
        <v>0</v>
      </c>
      <c r="S494" s="18">
        <f>IF($D494="理科",IF(AND($N494&gt;=分数线!$C$2,K494&gt;=分数线!$G$2),36,IF(K494&gt;=分数线!$G$2,18,0)),IF($D494="文科",IF(AND($N494&gt;=分数线!$C$3,K494&gt;=分数线!$G$3),36,IF(K494&gt;=分数线!$G$3,18,0))))</f>
        <v>0</v>
      </c>
      <c r="T494" s="18">
        <f>IF($D494="理科",IF(AND($N494&gt;=分数线!$C$2,L494&gt;=分数线!$H$2),36,IF(L494&gt;=分数线!$H$2,18,0)),IF($D494="文科",IF(AND($N494&gt;=分数线!$C$3,L494&gt;=分数线!$H$3),36,IF(L494&gt;=分数线!$H$3,18,0))))</f>
        <v>0</v>
      </c>
      <c r="U494" s="18">
        <f>IF($D494="理科",IF(AND($N494&gt;=分数线!$C$2,M494&gt;=分数线!$I$2),36,IF(M494&gt;=分数线!$I$2,18,0)),IF($D494="文科",IF(AND($N494&gt;=分数线!$C$3,M494&gt;=分数线!$I$3),36,IF(M494&gt;=分数线!$I$3,18,0))))</f>
        <v>0</v>
      </c>
      <c r="V494" s="18">
        <f t="shared" si="650"/>
        <v>1</v>
      </c>
      <c r="W494" s="18" t="str">
        <f t="shared" si="651"/>
        <v>叶屏</v>
      </c>
      <c r="X494" s="26">
        <f t="shared" si="692"/>
        <v>0</v>
      </c>
      <c r="Y494" s="18" t="str">
        <f t="shared" si="652"/>
        <v>余玉红</v>
      </c>
      <c r="Z494" s="26">
        <f t="shared" si="693"/>
        <v>1.8</v>
      </c>
      <c r="AA494" s="18" t="str">
        <f t="shared" si="653"/>
        <v>胡昌燕</v>
      </c>
      <c r="AB494" s="26">
        <f t="shared" si="710"/>
        <v>0</v>
      </c>
      <c r="AC494" s="18" t="str">
        <f t="shared" si="654"/>
        <v>杨吉华</v>
      </c>
      <c r="AD494" s="26">
        <f t="shared" si="711"/>
        <v>0</v>
      </c>
      <c r="AE494" s="18" t="str">
        <f t="shared" si="655"/>
        <v>胡慧芳</v>
      </c>
      <c r="AF494" s="26">
        <f t="shared" si="712"/>
        <v>0</v>
      </c>
      <c r="AG494" s="18" t="str">
        <f t="shared" si="656"/>
        <v>金贵</v>
      </c>
      <c r="AH494" s="26">
        <f t="shared" si="713"/>
        <v>0</v>
      </c>
      <c r="AI494" s="18" t="str">
        <f t="shared" si="657"/>
        <v>1</v>
      </c>
      <c r="AJ494" s="18" t="str">
        <f t="shared" si="658"/>
        <v>叶屏</v>
      </c>
      <c r="AK494" s="26">
        <f t="shared" si="694"/>
        <v>0</v>
      </c>
      <c r="AL494" s="18" t="str">
        <f t="shared" si="659"/>
        <v>余玉红</v>
      </c>
      <c r="AM494" s="26">
        <f t="shared" si="695"/>
        <v>1.8</v>
      </c>
      <c r="AN494" s="18" t="str">
        <f t="shared" si="660"/>
        <v>胡昌燕</v>
      </c>
      <c r="AO494" s="26">
        <f t="shared" si="714"/>
        <v>0</v>
      </c>
      <c r="AP494" s="18" t="str">
        <f t="shared" si="661"/>
        <v>杨吉华</v>
      </c>
      <c r="AQ494" s="26">
        <f t="shared" si="715"/>
        <v>0</v>
      </c>
      <c r="AR494" s="18" t="str">
        <f t="shared" si="662"/>
        <v>胡慧芳</v>
      </c>
      <c r="AS494" s="26">
        <f t="shared" si="716"/>
        <v>0</v>
      </c>
      <c r="AT494" s="18" t="str">
        <f t="shared" si="663"/>
        <v>金贵</v>
      </c>
      <c r="AU494" s="26">
        <f t="shared" si="717"/>
        <v>0</v>
      </c>
      <c r="AV494" s="18" t="e">
        <f t="shared" si="664"/>
        <v>#N/A</v>
      </c>
      <c r="AW494" s="18" t="e">
        <f t="shared" si="665"/>
        <v>#N/A</v>
      </c>
      <c r="AX494" s="26">
        <f t="shared" si="696"/>
        <v>0</v>
      </c>
      <c r="AY494" s="18" t="e">
        <f t="shared" si="666"/>
        <v>#N/A</v>
      </c>
      <c r="AZ494" s="26">
        <f t="shared" si="637"/>
        <v>2.6999999999999997</v>
      </c>
      <c r="BA494" s="18" t="e">
        <f t="shared" si="667"/>
        <v>#N/A</v>
      </c>
      <c r="BB494" s="26">
        <f t="shared" si="718"/>
        <v>0</v>
      </c>
      <c r="BC494" s="18" t="e">
        <f t="shared" si="668"/>
        <v>#N/A</v>
      </c>
      <c r="BD494" s="26">
        <f t="shared" si="719"/>
        <v>0</v>
      </c>
      <c r="BE494" s="18" t="e">
        <f t="shared" si="669"/>
        <v>#N/A</v>
      </c>
      <c r="BF494" s="26">
        <f t="shared" si="720"/>
        <v>0</v>
      </c>
      <c r="BG494" s="18" t="e">
        <f t="shared" si="670"/>
        <v>#N/A</v>
      </c>
      <c r="BH494" s="26">
        <f t="shared" si="721"/>
        <v>0</v>
      </c>
      <c r="BI494" s="18" t="e">
        <f t="shared" si="671"/>
        <v>#N/A</v>
      </c>
      <c r="BJ494" s="18" t="e">
        <f t="shared" si="672"/>
        <v>#N/A</v>
      </c>
      <c r="BK494" s="26">
        <f t="shared" si="697"/>
        <v>0</v>
      </c>
      <c r="BL494" s="18" t="e">
        <f t="shared" si="673"/>
        <v>#N/A</v>
      </c>
      <c r="BM494" s="26">
        <f t="shared" si="638"/>
        <v>2.6999999999999997</v>
      </c>
      <c r="BN494" s="18" t="e">
        <f t="shared" si="674"/>
        <v>#N/A</v>
      </c>
      <c r="BO494" s="26">
        <f t="shared" si="722"/>
        <v>0</v>
      </c>
      <c r="BP494" s="18" t="e">
        <f t="shared" si="675"/>
        <v>#N/A</v>
      </c>
      <c r="BQ494" s="26">
        <f t="shared" si="723"/>
        <v>0</v>
      </c>
      <c r="BR494" s="18" t="e">
        <f t="shared" si="676"/>
        <v>#N/A</v>
      </c>
      <c r="BS494" s="26">
        <f t="shared" si="724"/>
        <v>0</v>
      </c>
      <c r="BT494" s="18" t="e">
        <f t="shared" si="677"/>
        <v>#N/A</v>
      </c>
      <c r="BU494" s="26">
        <f t="shared" si="725"/>
        <v>0</v>
      </c>
      <c r="BV494" s="18">
        <f t="shared" si="678"/>
        <v>1</v>
      </c>
      <c r="BW494" s="18" t="str">
        <f t="shared" si="679"/>
        <v>叶屏</v>
      </c>
      <c r="BX494" s="26">
        <f t="shared" si="698"/>
        <v>0</v>
      </c>
      <c r="BY494" s="18" t="str">
        <f t="shared" si="680"/>
        <v>余玉红</v>
      </c>
      <c r="BZ494" s="26">
        <f t="shared" si="699"/>
        <v>4.5</v>
      </c>
      <c r="CA494" s="18" t="str">
        <f t="shared" si="681"/>
        <v>胡昌燕</v>
      </c>
      <c r="CB494" s="26">
        <f t="shared" si="700"/>
        <v>0</v>
      </c>
      <c r="CC494" s="18" t="str">
        <f t="shared" si="682"/>
        <v>卢银楷</v>
      </c>
      <c r="CD494" s="26">
        <f t="shared" si="701"/>
        <v>0</v>
      </c>
      <c r="CE494" s="18" t="str">
        <f t="shared" si="683"/>
        <v>胡慧芳</v>
      </c>
      <c r="CF494" s="26">
        <f t="shared" si="702"/>
        <v>0</v>
      </c>
      <c r="CG494" s="18" t="str">
        <f t="shared" si="684"/>
        <v>金贵</v>
      </c>
      <c r="CH494" s="26">
        <f t="shared" si="703"/>
        <v>0</v>
      </c>
      <c r="CI494" s="18">
        <f t="shared" si="685"/>
        <v>1</v>
      </c>
      <c r="CJ494" s="18" t="str">
        <f t="shared" si="686"/>
        <v>叶屏</v>
      </c>
      <c r="CK494" s="26">
        <f t="shared" si="704"/>
        <v>0</v>
      </c>
      <c r="CL494" s="18" t="str">
        <f t="shared" si="687"/>
        <v>余玉红</v>
      </c>
      <c r="CM494" s="26">
        <f t="shared" si="705"/>
        <v>4.5</v>
      </c>
      <c r="CN494" s="18" t="str">
        <f t="shared" si="688"/>
        <v>胡昌燕</v>
      </c>
      <c r="CO494" s="26">
        <f t="shared" si="706"/>
        <v>0</v>
      </c>
      <c r="CP494" s="18" t="str">
        <f t="shared" si="689"/>
        <v>卢银楷</v>
      </c>
      <c r="CQ494" s="26">
        <f t="shared" si="707"/>
        <v>0</v>
      </c>
      <c r="CR494" s="18" t="str">
        <f t="shared" si="690"/>
        <v>胡慧芳</v>
      </c>
      <c r="CS494" s="26">
        <f t="shared" si="708"/>
        <v>0</v>
      </c>
      <c r="CT494" s="18" t="str">
        <f t="shared" si="691"/>
        <v>金贵</v>
      </c>
      <c r="CU494" s="26">
        <f t="shared" si="709"/>
        <v>0</v>
      </c>
    </row>
    <row r="495" spans="1:99" s="2" customFormat="1" ht="15.75">
      <c r="A495" s="42" t="s">
        <v>1189</v>
      </c>
      <c r="B495" s="40" t="s">
        <v>668</v>
      </c>
      <c r="C495" s="59" t="s">
        <v>44</v>
      </c>
      <c r="D495" s="9" t="s">
        <v>9</v>
      </c>
      <c r="E495" s="8" t="str">
        <f t="shared" si="639"/>
        <v/>
      </c>
      <c r="F495" s="9" t="str">
        <f t="shared" si="640"/>
        <v/>
      </c>
      <c r="G495" s="10" t="str">
        <f t="shared" si="641"/>
        <v/>
      </c>
      <c r="H495" s="10">
        <f t="shared" si="642"/>
        <v>92</v>
      </c>
      <c r="I495" s="10">
        <f t="shared" si="643"/>
        <v>95</v>
      </c>
      <c r="J495" s="10">
        <f t="shared" si="644"/>
        <v>74</v>
      </c>
      <c r="K495" s="16">
        <f t="shared" si="645"/>
        <v>62.5</v>
      </c>
      <c r="L495" s="10">
        <f t="shared" si="646"/>
        <v>50</v>
      </c>
      <c r="M495" s="10">
        <f t="shared" si="647"/>
        <v>32</v>
      </c>
      <c r="N495" s="10">
        <f t="shared" si="648"/>
        <v>406</v>
      </c>
      <c r="O495" s="17" t="str">
        <f t="shared" si="649"/>
        <v/>
      </c>
      <c r="P495" s="18">
        <f>IF($D495="理科",IF(AND($N495&gt;=分数线!$C$2,$H495&gt;=分数线!$D$2),36,IF($H495&gt;=分数线!$D$2,18,0)),IF($D495="文科",IF(AND($N495&gt;=分数线!$C$3,$H495&gt;=分数线!$D$3),36,IF($H495&gt;=分数线!$D$3,18,0))))</f>
        <v>0</v>
      </c>
      <c r="Q495" s="18">
        <f>IF($D495="理科",IF(AND($N495&gt;=分数线!$C$2,I495&gt;=分数线!$E$2),36,IF(I495&gt;=分数线!$E$2,18,0)),IF($D495="文科",IF(AND($N495&gt;=分数线!$C$3,I495&gt;=分数线!$E$3),36,IF(I495&gt;=分数线!$E$3,18,0))))</f>
        <v>18</v>
      </c>
      <c r="R495" s="18">
        <f>IF($D495="理科",IF(AND($N495&gt;=分数线!$C$2,J495&gt;=分数线!$F$2),36,IF(J495&gt;=分数线!$F$2,18,0)),IF($D495="文科",IF(AND($N495&gt;=分数线!$C$3,J495&gt;=分数线!$F$3),36,IF(J495&gt;=分数线!$F$3,18,0))))</f>
        <v>0</v>
      </c>
      <c r="S495" s="18">
        <f>IF($D495="理科",IF(AND($N495&gt;=分数线!$C$2,K495&gt;=分数线!$G$2),36,IF(K495&gt;=分数线!$G$2,18,0)),IF($D495="文科",IF(AND($N495&gt;=分数线!$C$3,K495&gt;=分数线!$G$3),36,IF(K495&gt;=分数线!$G$3,18,0))))</f>
        <v>0</v>
      </c>
      <c r="T495" s="18">
        <f>IF($D495="理科",IF(AND($N495&gt;=分数线!$C$2,L495&gt;=分数线!$H$2),36,IF(L495&gt;=分数线!$H$2,18,0)),IF($D495="文科",IF(AND($N495&gt;=分数线!$C$3,L495&gt;=分数线!$H$3),36,IF(L495&gt;=分数线!$H$3,18,0))))</f>
        <v>0</v>
      </c>
      <c r="U495" s="18">
        <f>IF($D495="理科",IF(AND($N495&gt;=分数线!$C$2,M495&gt;=分数线!$I$2),36,IF(M495&gt;=分数线!$I$2,18,0)),IF($D495="文科",IF(AND($N495&gt;=分数线!$C$3,M495&gt;=分数线!$I$3),36,IF(M495&gt;=分数线!$I$3,18,0))))</f>
        <v>0</v>
      </c>
      <c r="V495" s="18">
        <f t="shared" si="650"/>
        <v>5</v>
      </c>
      <c r="W495" s="18" t="str">
        <f t="shared" si="651"/>
        <v>叶屏</v>
      </c>
      <c r="X495" s="26">
        <f t="shared" si="692"/>
        <v>0</v>
      </c>
      <c r="Y495" s="18" t="str">
        <f t="shared" si="652"/>
        <v>李希</v>
      </c>
      <c r="Z495" s="26">
        <f t="shared" si="693"/>
        <v>1.8</v>
      </c>
      <c r="AA495" s="18" t="str">
        <f t="shared" si="653"/>
        <v>达娃央初</v>
      </c>
      <c r="AB495" s="26">
        <f t="shared" si="710"/>
        <v>0</v>
      </c>
      <c r="AC495" s="18" t="str">
        <f t="shared" si="654"/>
        <v>马巫各</v>
      </c>
      <c r="AD495" s="26">
        <f t="shared" si="711"/>
        <v>0</v>
      </c>
      <c r="AE495" s="18" t="str">
        <f t="shared" si="655"/>
        <v>赵香才</v>
      </c>
      <c r="AF495" s="26">
        <f t="shared" si="712"/>
        <v>0</v>
      </c>
      <c r="AG495" s="18" t="str">
        <f t="shared" si="656"/>
        <v>金贵</v>
      </c>
      <c r="AH495" s="26">
        <f t="shared" si="713"/>
        <v>0</v>
      </c>
      <c r="AI495" s="18" t="str">
        <f t="shared" si="657"/>
        <v>5</v>
      </c>
      <c r="AJ495" s="18" t="str">
        <f t="shared" si="658"/>
        <v>叶屏</v>
      </c>
      <c r="AK495" s="26">
        <f t="shared" si="694"/>
        <v>0</v>
      </c>
      <c r="AL495" s="18" t="str">
        <f t="shared" si="659"/>
        <v>李希</v>
      </c>
      <c r="AM495" s="26">
        <f t="shared" si="695"/>
        <v>1.8</v>
      </c>
      <c r="AN495" s="18" t="str">
        <f t="shared" si="660"/>
        <v>达娃央初</v>
      </c>
      <c r="AO495" s="26">
        <f t="shared" si="714"/>
        <v>0</v>
      </c>
      <c r="AP495" s="18" t="str">
        <f t="shared" si="661"/>
        <v>马巫各</v>
      </c>
      <c r="AQ495" s="26">
        <f t="shared" si="715"/>
        <v>0</v>
      </c>
      <c r="AR495" s="18" t="str">
        <f t="shared" si="662"/>
        <v>赵香才</v>
      </c>
      <c r="AS495" s="26">
        <f t="shared" si="716"/>
        <v>0</v>
      </c>
      <c r="AT495" s="18" t="str">
        <f t="shared" si="663"/>
        <v>金贵</v>
      </c>
      <c r="AU495" s="26">
        <f t="shared" si="717"/>
        <v>0</v>
      </c>
      <c r="AV495" s="18" t="str">
        <f t="shared" si="664"/>
        <v>5</v>
      </c>
      <c r="AW495" s="18" t="str">
        <f t="shared" si="665"/>
        <v>叶屏</v>
      </c>
      <c r="AX495" s="26">
        <f t="shared" si="696"/>
        <v>0</v>
      </c>
      <c r="AY495" s="18" t="str">
        <f t="shared" si="666"/>
        <v>罗锐</v>
      </c>
      <c r="AZ495" s="26">
        <f t="shared" si="637"/>
        <v>2.6999999999999997</v>
      </c>
      <c r="BA495" s="18" t="str">
        <f t="shared" si="667"/>
        <v>谢斌</v>
      </c>
      <c r="BB495" s="26">
        <f t="shared" si="718"/>
        <v>0</v>
      </c>
      <c r="BC495" s="18" t="str">
        <f t="shared" si="668"/>
        <v>马巫各</v>
      </c>
      <c r="BD495" s="26">
        <f t="shared" si="719"/>
        <v>0</v>
      </c>
      <c r="BE495" s="18" t="str">
        <f t="shared" si="669"/>
        <v>赵香才</v>
      </c>
      <c r="BF495" s="26">
        <f t="shared" si="720"/>
        <v>0</v>
      </c>
      <c r="BG495" s="18" t="str">
        <f t="shared" si="670"/>
        <v>金贵</v>
      </c>
      <c r="BH495" s="26">
        <f t="shared" si="721"/>
        <v>0</v>
      </c>
      <c r="BI495" s="18">
        <f t="shared" si="671"/>
        <v>5</v>
      </c>
      <c r="BJ495" s="18" t="str">
        <f t="shared" si="672"/>
        <v>叶屏</v>
      </c>
      <c r="BK495" s="26">
        <f t="shared" si="697"/>
        <v>0</v>
      </c>
      <c r="BL495" s="18" t="str">
        <f t="shared" si="673"/>
        <v>罗锐</v>
      </c>
      <c r="BM495" s="26">
        <f t="shared" si="638"/>
        <v>2.6999999999999997</v>
      </c>
      <c r="BN495" s="18" t="str">
        <f t="shared" si="674"/>
        <v>杨小波</v>
      </c>
      <c r="BO495" s="26">
        <f t="shared" si="722"/>
        <v>0</v>
      </c>
      <c r="BP495" s="18" t="str">
        <f t="shared" si="675"/>
        <v>马巫各</v>
      </c>
      <c r="BQ495" s="26">
        <f t="shared" si="723"/>
        <v>0</v>
      </c>
      <c r="BR495" s="18" t="str">
        <f t="shared" si="676"/>
        <v>赵香才</v>
      </c>
      <c r="BS495" s="26">
        <f t="shared" si="724"/>
        <v>0</v>
      </c>
      <c r="BT495" s="18" t="str">
        <f t="shared" si="677"/>
        <v>金贵</v>
      </c>
      <c r="BU495" s="26">
        <f t="shared" si="725"/>
        <v>0</v>
      </c>
      <c r="BV495" s="18">
        <f t="shared" si="678"/>
        <v>5</v>
      </c>
      <c r="BW495" s="18" t="str">
        <f t="shared" si="679"/>
        <v>叶屏</v>
      </c>
      <c r="BX495" s="26">
        <f t="shared" si="698"/>
        <v>0</v>
      </c>
      <c r="BY495" s="18" t="str">
        <f t="shared" si="680"/>
        <v>王德兵</v>
      </c>
      <c r="BZ495" s="26">
        <f t="shared" si="699"/>
        <v>4.5</v>
      </c>
      <c r="CA495" s="18" t="str">
        <f t="shared" si="681"/>
        <v>兰卡布尺</v>
      </c>
      <c r="CB495" s="26">
        <f t="shared" si="700"/>
        <v>0</v>
      </c>
      <c r="CC495" s="18" t="str">
        <f t="shared" si="682"/>
        <v>吴文艺</v>
      </c>
      <c r="CD495" s="26">
        <f t="shared" si="701"/>
        <v>0</v>
      </c>
      <c r="CE495" s="18" t="str">
        <f t="shared" si="683"/>
        <v>赵香才</v>
      </c>
      <c r="CF495" s="26">
        <f t="shared" si="702"/>
        <v>0</v>
      </c>
      <c r="CG495" s="18" t="str">
        <f t="shared" si="684"/>
        <v>金贵</v>
      </c>
      <c r="CH495" s="26">
        <f t="shared" si="703"/>
        <v>0</v>
      </c>
      <c r="CI495" s="18">
        <f t="shared" si="685"/>
        <v>5</v>
      </c>
      <c r="CJ495" s="18" t="str">
        <f t="shared" si="686"/>
        <v>叶屏</v>
      </c>
      <c r="CK495" s="26">
        <f t="shared" si="704"/>
        <v>0</v>
      </c>
      <c r="CL495" s="18" t="str">
        <f t="shared" si="687"/>
        <v>王德兵</v>
      </c>
      <c r="CM495" s="26">
        <f t="shared" si="705"/>
        <v>4.5</v>
      </c>
      <c r="CN495" s="18" t="str">
        <f t="shared" si="688"/>
        <v>兰卡布尺</v>
      </c>
      <c r="CO495" s="26">
        <f t="shared" si="706"/>
        <v>0</v>
      </c>
      <c r="CP495" s="18" t="str">
        <f t="shared" si="689"/>
        <v>吴文艺/康宇峰</v>
      </c>
      <c r="CQ495" s="26">
        <f t="shared" si="707"/>
        <v>0</v>
      </c>
      <c r="CR495" s="18" t="str">
        <f t="shared" si="690"/>
        <v>赵香才</v>
      </c>
      <c r="CS495" s="26">
        <f t="shared" si="708"/>
        <v>0</v>
      </c>
      <c r="CT495" s="18" t="str">
        <f t="shared" si="691"/>
        <v>金贵</v>
      </c>
      <c r="CU495" s="26">
        <f t="shared" si="709"/>
        <v>0</v>
      </c>
    </row>
    <row r="496" spans="1:99" s="2" customFormat="1" ht="15.75">
      <c r="A496" s="42" t="s">
        <v>1190</v>
      </c>
      <c r="B496" s="40" t="s">
        <v>669</v>
      </c>
      <c r="C496" s="59" t="s">
        <v>44</v>
      </c>
      <c r="D496" s="9" t="s">
        <v>9</v>
      </c>
      <c r="E496" s="8" t="str">
        <f t="shared" si="639"/>
        <v/>
      </c>
      <c r="F496" s="9">
        <f t="shared" si="640"/>
        <v>0.2</v>
      </c>
      <c r="G496" s="10" t="str">
        <f t="shared" si="641"/>
        <v/>
      </c>
      <c r="H496" s="10">
        <f t="shared" si="642"/>
        <v>87</v>
      </c>
      <c r="I496" s="10">
        <f t="shared" si="643"/>
        <v>86</v>
      </c>
      <c r="J496" s="10">
        <f t="shared" si="644"/>
        <v>38</v>
      </c>
      <c r="K496" s="16">
        <f t="shared" si="645"/>
        <v>59.5</v>
      </c>
      <c r="L496" s="10">
        <f t="shared" si="646"/>
        <v>76.5</v>
      </c>
      <c r="M496" s="10">
        <f t="shared" si="647"/>
        <v>59</v>
      </c>
      <c r="N496" s="10">
        <f t="shared" si="648"/>
        <v>406</v>
      </c>
      <c r="O496" s="17" t="str">
        <f t="shared" si="649"/>
        <v/>
      </c>
      <c r="P496" s="18">
        <f>IF($D496="理科",IF(AND($N496&gt;=分数线!$C$2,$H496&gt;=分数线!$D$2),36,IF($H496&gt;=分数线!$D$2,18,0)),IF($D496="文科",IF(AND($N496&gt;=分数线!$C$3,$H496&gt;=分数线!$D$3),36,IF($H496&gt;=分数线!$D$3,18,0))))</f>
        <v>0</v>
      </c>
      <c r="Q496" s="18">
        <f>IF($D496="理科",IF(AND($N496&gt;=分数线!$C$2,I496&gt;=分数线!$E$2),36,IF(I496&gt;=分数线!$E$2,18,0)),IF($D496="文科",IF(AND($N496&gt;=分数线!$C$3,I496&gt;=分数线!$E$3),36,IF(I496&gt;=分数线!$E$3,18,0))))</f>
        <v>0</v>
      </c>
      <c r="R496" s="18">
        <f>IF($D496="理科",IF(AND($N496&gt;=分数线!$C$2,J496&gt;=分数线!$F$2),36,IF(J496&gt;=分数线!$F$2,18,0)),IF($D496="文科",IF(AND($N496&gt;=分数线!$C$3,J496&gt;=分数线!$F$3),36,IF(J496&gt;=分数线!$F$3,18,0))))</f>
        <v>0</v>
      </c>
      <c r="S496" s="18">
        <f>IF($D496="理科",IF(AND($N496&gt;=分数线!$C$2,K496&gt;=分数线!$G$2),36,IF(K496&gt;=分数线!$G$2,18,0)),IF($D496="文科",IF(AND($N496&gt;=分数线!$C$3,K496&gt;=分数线!$G$3),36,IF(K496&gt;=分数线!$G$3,18,0))))</f>
        <v>0</v>
      </c>
      <c r="T496" s="18">
        <f>IF($D496="理科",IF(AND($N496&gt;=分数线!$C$2,L496&gt;=分数线!$H$2),36,IF(L496&gt;=分数线!$H$2,18,0)),IF($D496="文科",IF(AND($N496&gt;=分数线!$C$3,L496&gt;=分数线!$H$3),36,IF(L496&gt;=分数线!$H$3,18,0))))</f>
        <v>18</v>
      </c>
      <c r="U496" s="18">
        <f>IF($D496="理科",IF(AND($N496&gt;=分数线!$C$2,M496&gt;=分数线!$I$2),36,IF(M496&gt;=分数线!$I$2,18,0)),IF($D496="文科",IF(AND($N496&gt;=分数线!$C$3,M496&gt;=分数线!$I$3),36,IF(M496&gt;=分数线!$I$3,18,0))))</f>
        <v>18</v>
      </c>
      <c r="V496" s="18">
        <f t="shared" si="650"/>
        <v>5</v>
      </c>
      <c r="W496" s="18" t="str">
        <f t="shared" si="651"/>
        <v>叶屏</v>
      </c>
      <c r="X496" s="26">
        <f t="shared" si="692"/>
        <v>0</v>
      </c>
      <c r="Y496" s="18" t="str">
        <f t="shared" si="652"/>
        <v>李希</v>
      </c>
      <c r="Z496" s="26">
        <f t="shared" si="693"/>
        <v>0</v>
      </c>
      <c r="AA496" s="18" t="str">
        <f t="shared" si="653"/>
        <v>达娃央初</v>
      </c>
      <c r="AB496" s="26">
        <f t="shared" si="710"/>
        <v>0</v>
      </c>
      <c r="AC496" s="18" t="str">
        <f t="shared" si="654"/>
        <v>马巫各</v>
      </c>
      <c r="AD496" s="26">
        <f t="shared" si="711"/>
        <v>0</v>
      </c>
      <c r="AE496" s="18" t="str">
        <f t="shared" si="655"/>
        <v>赵香才</v>
      </c>
      <c r="AF496" s="26">
        <f t="shared" si="712"/>
        <v>1.8</v>
      </c>
      <c r="AG496" s="18" t="str">
        <f t="shared" si="656"/>
        <v>金贵</v>
      </c>
      <c r="AH496" s="26">
        <f t="shared" si="713"/>
        <v>1.8</v>
      </c>
      <c r="AI496" s="18" t="str">
        <f t="shared" si="657"/>
        <v>5</v>
      </c>
      <c r="AJ496" s="18" t="str">
        <f t="shared" si="658"/>
        <v>叶屏</v>
      </c>
      <c r="AK496" s="26">
        <f t="shared" si="694"/>
        <v>0</v>
      </c>
      <c r="AL496" s="18" t="str">
        <f t="shared" si="659"/>
        <v>李希</v>
      </c>
      <c r="AM496" s="26">
        <f t="shared" si="695"/>
        <v>0</v>
      </c>
      <c r="AN496" s="18" t="str">
        <f t="shared" si="660"/>
        <v>达娃央初</v>
      </c>
      <c r="AO496" s="26">
        <f t="shared" si="714"/>
        <v>0</v>
      </c>
      <c r="AP496" s="18" t="str">
        <f t="shared" si="661"/>
        <v>马巫各</v>
      </c>
      <c r="AQ496" s="26">
        <f t="shared" si="715"/>
        <v>0</v>
      </c>
      <c r="AR496" s="18" t="str">
        <f t="shared" si="662"/>
        <v>赵香才</v>
      </c>
      <c r="AS496" s="26">
        <f t="shared" si="716"/>
        <v>1.8</v>
      </c>
      <c r="AT496" s="18" t="str">
        <f t="shared" si="663"/>
        <v>金贵</v>
      </c>
      <c r="AU496" s="26">
        <f t="shared" si="717"/>
        <v>1.8</v>
      </c>
      <c r="AV496" s="18" t="str">
        <f t="shared" si="664"/>
        <v>5</v>
      </c>
      <c r="AW496" s="18" t="str">
        <f t="shared" si="665"/>
        <v>叶屏</v>
      </c>
      <c r="AX496" s="26">
        <f t="shared" si="696"/>
        <v>0</v>
      </c>
      <c r="AY496" s="18" t="str">
        <f t="shared" si="666"/>
        <v>罗锐</v>
      </c>
      <c r="AZ496" s="26">
        <f t="shared" si="637"/>
        <v>0</v>
      </c>
      <c r="BA496" s="18" t="str">
        <f t="shared" si="667"/>
        <v>谢斌</v>
      </c>
      <c r="BB496" s="26">
        <f t="shared" si="718"/>
        <v>0</v>
      </c>
      <c r="BC496" s="18" t="str">
        <f t="shared" si="668"/>
        <v>马巫各</v>
      </c>
      <c r="BD496" s="26">
        <f t="shared" si="719"/>
        <v>0</v>
      </c>
      <c r="BE496" s="18" t="str">
        <f t="shared" si="669"/>
        <v>赵香才</v>
      </c>
      <c r="BF496" s="26">
        <f t="shared" si="720"/>
        <v>2.7</v>
      </c>
      <c r="BG496" s="18" t="str">
        <f t="shared" si="670"/>
        <v>金贵</v>
      </c>
      <c r="BH496" s="26">
        <f t="shared" si="721"/>
        <v>2.7</v>
      </c>
      <c r="BI496" s="18">
        <f t="shared" si="671"/>
        <v>5</v>
      </c>
      <c r="BJ496" s="18" t="str">
        <f t="shared" si="672"/>
        <v>叶屏</v>
      </c>
      <c r="BK496" s="26">
        <f t="shared" si="697"/>
        <v>0</v>
      </c>
      <c r="BL496" s="18" t="str">
        <f t="shared" si="673"/>
        <v>罗锐</v>
      </c>
      <c r="BM496" s="26">
        <f t="shared" si="638"/>
        <v>0</v>
      </c>
      <c r="BN496" s="18" t="str">
        <f t="shared" si="674"/>
        <v>杨小波</v>
      </c>
      <c r="BO496" s="26">
        <f t="shared" si="722"/>
        <v>0</v>
      </c>
      <c r="BP496" s="18" t="str">
        <f t="shared" si="675"/>
        <v>马巫各</v>
      </c>
      <c r="BQ496" s="26">
        <f t="shared" si="723"/>
        <v>0</v>
      </c>
      <c r="BR496" s="18" t="str">
        <f t="shared" si="676"/>
        <v>赵香才</v>
      </c>
      <c r="BS496" s="26">
        <f t="shared" si="724"/>
        <v>2.7</v>
      </c>
      <c r="BT496" s="18" t="str">
        <f t="shared" si="677"/>
        <v>金贵</v>
      </c>
      <c r="BU496" s="26">
        <f t="shared" si="725"/>
        <v>2.7</v>
      </c>
      <c r="BV496" s="18">
        <f t="shared" si="678"/>
        <v>5</v>
      </c>
      <c r="BW496" s="18" t="str">
        <f t="shared" si="679"/>
        <v>叶屏</v>
      </c>
      <c r="BX496" s="26">
        <f t="shared" si="698"/>
        <v>0</v>
      </c>
      <c r="BY496" s="18" t="str">
        <f t="shared" si="680"/>
        <v>王德兵</v>
      </c>
      <c r="BZ496" s="26">
        <f t="shared" si="699"/>
        <v>0</v>
      </c>
      <c r="CA496" s="18" t="str">
        <f t="shared" si="681"/>
        <v>兰卡布尺</v>
      </c>
      <c r="CB496" s="26">
        <f t="shared" si="700"/>
        <v>0</v>
      </c>
      <c r="CC496" s="18" t="str">
        <f t="shared" si="682"/>
        <v>吴文艺</v>
      </c>
      <c r="CD496" s="26">
        <f t="shared" si="701"/>
        <v>0</v>
      </c>
      <c r="CE496" s="18" t="str">
        <f t="shared" si="683"/>
        <v>赵香才</v>
      </c>
      <c r="CF496" s="26">
        <f t="shared" si="702"/>
        <v>4.5</v>
      </c>
      <c r="CG496" s="18" t="str">
        <f t="shared" si="684"/>
        <v>金贵</v>
      </c>
      <c r="CH496" s="26">
        <f t="shared" si="703"/>
        <v>4.5</v>
      </c>
      <c r="CI496" s="18">
        <f t="shared" si="685"/>
        <v>5</v>
      </c>
      <c r="CJ496" s="18" t="str">
        <f t="shared" si="686"/>
        <v>叶屏</v>
      </c>
      <c r="CK496" s="26">
        <f t="shared" si="704"/>
        <v>0</v>
      </c>
      <c r="CL496" s="18" t="str">
        <f t="shared" si="687"/>
        <v>王德兵</v>
      </c>
      <c r="CM496" s="26">
        <f t="shared" si="705"/>
        <v>0</v>
      </c>
      <c r="CN496" s="18" t="str">
        <f t="shared" si="688"/>
        <v>兰卡布尺</v>
      </c>
      <c r="CO496" s="26">
        <f t="shared" si="706"/>
        <v>0</v>
      </c>
      <c r="CP496" s="18" t="str">
        <f t="shared" si="689"/>
        <v>吴文艺/康宇峰</v>
      </c>
      <c r="CQ496" s="26">
        <f t="shared" si="707"/>
        <v>0</v>
      </c>
      <c r="CR496" s="18" t="str">
        <f t="shared" si="690"/>
        <v>赵香才</v>
      </c>
      <c r="CS496" s="26">
        <f t="shared" si="708"/>
        <v>4.5</v>
      </c>
      <c r="CT496" s="18" t="str">
        <f t="shared" si="691"/>
        <v>金贵</v>
      </c>
      <c r="CU496" s="26">
        <f t="shared" si="709"/>
        <v>4.5</v>
      </c>
    </row>
    <row r="497" spans="1:99" s="2" customFormat="1" ht="15.75">
      <c r="A497" s="42" t="s">
        <v>61</v>
      </c>
      <c r="B497" s="40" t="s">
        <v>670</v>
      </c>
      <c r="C497" s="59" t="s">
        <v>44</v>
      </c>
      <c r="D497" s="9" t="s">
        <v>9</v>
      </c>
      <c r="E497" s="8" t="str">
        <f t="shared" si="639"/>
        <v/>
      </c>
      <c r="F497" s="9" t="str">
        <f t="shared" si="640"/>
        <v/>
      </c>
      <c r="G497" s="10" t="str">
        <f t="shared" si="641"/>
        <v/>
      </c>
      <c r="H497" s="10">
        <f t="shared" si="642"/>
        <v>91</v>
      </c>
      <c r="I497" s="10">
        <f t="shared" si="643"/>
        <v>57</v>
      </c>
      <c r="J497" s="10">
        <f t="shared" si="644"/>
        <v>89</v>
      </c>
      <c r="K497" s="16">
        <f t="shared" si="645"/>
        <v>60.5</v>
      </c>
      <c r="L497" s="10">
        <f t="shared" si="646"/>
        <v>56</v>
      </c>
      <c r="M497" s="10">
        <f t="shared" si="647"/>
        <v>51</v>
      </c>
      <c r="N497" s="10">
        <f t="shared" si="648"/>
        <v>405</v>
      </c>
      <c r="O497" s="17" t="str">
        <f t="shared" si="649"/>
        <v/>
      </c>
      <c r="P497" s="18">
        <f>IF($D497="理科",IF(AND($N497&gt;=分数线!$C$2,$H497&gt;=分数线!$D$2),36,IF($H497&gt;=分数线!$D$2,18,0)),IF($D497="文科",IF(AND($N497&gt;=分数线!$C$3,$H497&gt;=分数线!$D$3),36,IF($H497&gt;=分数线!$D$3,18,0))))</f>
        <v>0</v>
      </c>
      <c r="Q497" s="18">
        <f>IF($D497="理科",IF(AND($N497&gt;=分数线!$C$2,I497&gt;=分数线!$E$2),36,IF(I497&gt;=分数线!$E$2,18,0)),IF($D497="文科",IF(AND($N497&gt;=分数线!$C$3,I497&gt;=分数线!$E$3),36,IF(I497&gt;=分数线!$E$3,18,0))))</f>
        <v>0</v>
      </c>
      <c r="R497" s="18">
        <f>IF($D497="理科",IF(AND($N497&gt;=分数线!$C$2,J497&gt;=分数线!$F$2),36,IF(J497&gt;=分数线!$F$2,18,0)),IF($D497="文科",IF(AND($N497&gt;=分数线!$C$3,J497&gt;=分数线!$F$3),36,IF(J497&gt;=分数线!$F$3,18,0))))</f>
        <v>0</v>
      </c>
      <c r="S497" s="18">
        <f>IF($D497="理科",IF(AND($N497&gt;=分数线!$C$2,K497&gt;=分数线!$G$2),36,IF(K497&gt;=分数线!$G$2,18,0)),IF($D497="文科",IF(AND($N497&gt;=分数线!$C$3,K497&gt;=分数线!$G$3),36,IF(K497&gt;=分数线!$G$3,18,0))))</f>
        <v>0</v>
      </c>
      <c r="T497" s="18">
        <f>IF($D497="理科",IF(AND($N497&gt;=分数线!$C$2,L497&gt;=分数线!$H$2),36,IF(L497&gt;=分数线!$H$2,18,0)),IF($D497="文科",IF(AND($N497&gt;=分数线!$C$3,L497&gt;=分数线!$H$3),36,IF(L497&gt;=分数线!$H$3,18,0))))</f>
        <v>0</v>
      </c>
      <c r="U497" s="18">
        <f>IF($D497="理科",IF(AND($N497&gt;=分数线!$C$2,M497&gt;=分数线!$I$2),36,IF(M497&gt;=分数线!$I$2,18,0)),IF($D497="文科",IF(AND($N497&gt;=分数线!$C$3,M497&gt;=分数线!$I$3),36,IF(M497&gt;=分数线!$I$3,18,0))))</f>
        <v>0</v>
      </c>
      <c r="V497" s="18">
        <f t="shared" si="650"/>
        <v>1</v>
      </c>
      <c r="W497" s="18" t="str">
        <f t="shared" si="651"/>
        <v>叶屏</v>
      </c>
      <c r="X497" s="26">
        <f t="shared" si="692"/>
        <v>0</v>
      </c>
      <c r="Y497" s="18" t="str">
        <f t="shared" si="652"/>
        <v>余玉红</v>
      </c>
      <c r="Z497" s="26">
        <f t="shared" si="693"/>
        <v>0</v>
      </c>
      <c r="AA497" s="18" t="str">
        <f t="shared" si="653"/>
        <v>胡昌燕</v>
      </c>
      <c r="AB497" s="26">
        <f t="shared" si="710"/>
        <v>0</v>
      </c>
      <c r="AC497" s="18" t="str">
        <f t="shared" si="654"/>
        <v>杨吉华</v>
      </c>
      <c r="AD497" s="26">
        <f t="shared" si="711"/>
        <v>0</v>
      </c>
      <c r="AE497" s="18" t="str">
        <f t="shared" si="655"/>
        <v>胡慧芳</v>
      </c>
      <c r="AF497" s="26">
        <f t="shared" si="712"/>
        <v>0</v>
      </c>
      <c r="AG497" s="18" t="str">
        <f t="shared" si="656"/>
        <v>金贵</v>
      </c>
      <c r="AH497" s="26">
        <f t="shared" si="713"/>
        <v>0</v>
      </c>
      <c r="AI497" s="18" t="str">
        <f t="shared" si="657"/>
        <v>1</v>
      </c>
      <c r="AJ497" s="18" t="str">
        <f t="shared" si="658"/>
        <v>叶屏</v>
      </c>
      <c r="AK497" s="26">
        <f t="shared" si="694"/>
        <v>0</v>
      </c>
      <c r="AL497" s="18" t="str">
        <f t="shared" si="659"/>
        <v>余玉红</v>
      </c>
      <c r="AM497" s="26">
        <f t="shared" si="695"/>
        <v>0</v>
      </c>
      <c r="AN497" s="18" t="str">
        <f t="shared" si="660"/>
        <v>胡昌燕</v>
      </c>
      <c r="AO497" s="26">
        <f t="shared" si="714"/>
        <v>0</v>
      </c>
      <c r="AP497" s="18" t="str">
        <f t="shared" si="661"/>
        <v>杨吉华</v>
      </c>
      <c r="AQ497" s="26">
        <f t="shared" si="715"/>
        <v>0</v>
      </c>
      <c r="AR497" s="18" t="str">
        <f t="shared" si="662"/>
        <v>胡慧芳</v>
      </c>
      <c r="AS497" s="26">
        <f t="shared" si="716"/>
        <v>0</v>
      </c>
      <c r="AT497" s="18" t="str">
        <f t="shared" si="663"/>
        <v>金贵</v>
      </c>
      <c r="AU497" s="26">
        <f t="shared" si="717"/>
        <v>0</v>
      </c>
      <c r="AV497" s="18" t="str">
        <f t="shared" si="664"/>
        <v>1</v>
      </c>
      <c r="AW497" s="18" t="str">
        <f t="shared" si="665"/>
        <v>叶屏</v>
      </c>
      <c r="AX497" s="26">
        <f t="shared" si="696"/>
        <v>0</v>
      </c>
      <c r="AY497" s="18" t="str">
        <f t="shared" si="666"/>
        <v>余玉红</v>
      </c>
      <c r="AZ497" s="26">
        <f t="shared" si="637"/>
        <v>0</v>
      </c>
      <c r="BA497" s="18" t="str">
        <f t="shared" si="667"/>
        <v>胡昌燕</v>
      </c>
      <c r="BB497" s="26">
        <f t="shared" si="718"/>
        <v>0</v>
      </c>
      <c r="BC497" s="18" t="str">
        <f t="shared" si="668"/>
        <v>卢银楷</v>
      </c>
      <c r="BD497" s="26">
        <f t="shared" si="719"/>
        <v>0</v>
      </c>
      <c r="BE497" s="18" t="str">
        <f t="shared" si="669"/>
        <v>胡慧芳</v>
      </c>
      <c r="BF497" s="26">
        <f t="shared" si="720"/>
        <v>0</v>
      </c>
      <c r="BG497" s="18" t="str">
        <f t="shared" si="670"/>
        <v>金贵</v>
      </c>
      <c r="BH497" s="26">
        <f t="shared" si="721"/>
        <v>0</v>
      </c>
      <c r="BI497" s="18">
        <f t="shared" si="671"/>
        <v>1</v>
      </c>
      <c r="BJ497" s="18" t="str">
        <f t="shared" si="672"/>
        <v>叶屏</v>
      </c>
      <c r="BK497" s="26">
        <f t="shared" si="697"/>
        <v>0</v>
      </c>
      <c r="BL497" s="18" t="str">
        <f t="shared" si="673"/>
        <v>余玉红</v>
      </c>
      <c r="BM497" s="26">
        <f t="shared" si="638"/>
        <v>0</v>
      </c>
      <c r="BN497" s="18" t="str">
        <f t="shared" si="674"/>
        <v>胡昌燕</v>
      </c>
      <c r="BO497" s="26">
        <f t="shared" si="722"/>
        <v>0</v>
      </c>
      <c r="BP497" s="18" t="str">
        <f t="shared" si="675"/>
        <v>卢银楷</v>
      </c>
      <c r="BQ497" s="26">
        <f t="shared" si="723"/>
        <v>0</v>
      </c>
      <c r="BR497" s="18" t="str">
        <f t="shared" si="676"/>
        <v>胡慧芳</v>
      </c>
      <c r="BS497" s="26">
        <f t="shared" si="724"/>
        <v>0</v>
      </c>
      <c r="BT497" s="18" t="str">
        <f t="shared" si="677"/>
        <v>金贵</v>
      </c>
      <c r="BU497" s="26">
        <f t="shared" si="725"/>
        <v>0</v>
      </c>
      <c r="BV497" s="18">
        <f t="shared" si="678"/>
        <v>1</v>
      </c>
      <c r="BW497" s="18" t="str">
        <f t="shared" si="679"/>
        <v>叶屏</v>
      </c>
      <c r="BX497" s="26">
        <f t="shared" si="698"/>
        <v>0</v>
      </c>
      <c r="BY497" s="18" t="str">
        <f t="shared" si="680"/>
        <v>余玉红</v>
      </c>
      <c r="BZ497" s="26">
        <f t="shared" si="699"/>
        <v>0</v>
      </c>
      <c r="CA497" s="18" t="str">
        <f t="shared" si="681"/>
        <v>胡昌燕</v>
      </c>
      <c r="CB497" s="26">
        <f t="shared" si="700"/>
        <v>0</v>
      </c>
      <c r="CC497" s="18" t="str">
        <f t="shared" si="682"/>
        <v>卢银楷</v>
      </c>
      <c r="CD497" s="26">
        <f t="shared" si="701"/>
        <v>0</v>
      </c>
      <c r="CE497" s="18" t="str">
        <f t="shared" si="683"/>
        <v>胡慧芳</v>
      </c>
      <c r="CF497" s="26">
        <f t="shared" si="702"/>
        <v>0</v>
      </c>
      <c r="CG497" s="18" t="str">
        <f t="shared" si="684"/>
        <v>金贵</v>
      </c>
      <c r="CH497" s="26">
        <f t="shared" si="703"/>
        <v>0</v>
      </c>
      <c r="CI497" s="18">
        <f t="shared" si="685"/>
        <v>1</v>
      </c>
      <c r="CJ497" s="18" t="str">
        <f t="shared" si="686"/>
        <v>叶屏</v>
      </c>
      <c r="CK497" s="26">
        <f t="shared" si="704"/>
        <v>0</v>
      </c>
      <c r="CL497" s="18" t="str">
        <f t="shared" si="687"/>
        <v>余玉红</v>
      </c>
      <c r="CM497" s="26">
        <f t="shared" si="705"/>
        <v>0</v>
      </c>
      <c r="CN497" s="18" t="str">
        <f t="shared" si="688"/>
        <v>胡昌燕</v>
      </c>
      <c r="CO497" s="26">
        <f t="shared" si="706"/>
        <v>0</v>
      </c>
      <c r="CP497" s="18" t="str">
        <f t="shared" si="689"/>
        <v>卢银楷</v>
      </c>
      <c r="CQ497" s="26">
        <f t="shared" si="707"/>
        <v>0</v>
      </c>
      <c r="CR497" s="18" t="str">
        <f t="shared" si="690"/>
        <v>胡慧芳</v>
      </c>
      <c r="CS497" s="26">
        <f t="shared" si="708"/>
        <v>0</v>
      </c>
      <c r="CT497" s="18" t="str">
        <f t="shared" si="691"/>
        <v>金贵</v>
      </c>
      <c r="CU497" s="26">
        <f t="shared" si="709"/>
        <v>0</v>
      </c>
    </row>
    <row r="498" spans="1:99" s="2" customFormat="1" ht="15.75">
      <c r="A498" s="42" t="s">
        <v>1191</v>
      </c>
      <c r="B498" s="40" t="s">
        <v>671</v>
      </c>
      <c r="C498" s="59" t="s">
        <v>44</v>
      </c>
      <c r="D498" s="9" t="s">
        <v>9</v>
      </c>
      <c r="E498" s="8" t="str">
        <f t="shared" si="639"/>
        <v/>
      </c>
      <c r="F498" s="9">
        <f t="shared" si="640"/>
        <v>0.3</v>
      </c>
      <c r="G498" s="10" t="str">
        <f t="shared" si="641"/>
        <v/>
      </c>
      <c r="H498" s="10">
        <f t="shared" si="642"/>
        <v>93</v>
      </c>
      <c r="I498" s="10">
        <f t="shared" si="643"/>
        <v>54</v>
      </c>
      <c r="J498" s="10">
        <f t="shared" si="644"/>
        <v>84</v>
      </c>
      <c r="K498" s="16">
        <f t="shared" si="645"/>
        <v>64</v>
      </c>
      <c r="L498" s="10">
        <f t="shared" si="646"/>
        <v>59.5</v>
      </c>
      <c r="M498" s="10">
        <f t="shared" si="647"/>
        <v>50</v>
      </c>
      <c r="N498" s="10">
        <f t="shared" si="648"/>
        <v>405</v>
      </c>
      <c r="O498" s="17" t="str">
        <f t="shared" si="649"/>
        <v/>
      </c>
      <c r="P498" s="18">
        <f>IF($D498="理科",IF(AND($N498&gt;=分数线!$C$2,$H498&gt;=分数线!$D$2),36,IF($H498&gt;=分数线!$D$2,18,0)),IF($D498="文科",IF(AND($N498&gt;=分数线!$C$3,$H498&gt;=分数线!$D$3),36,IF($H498&gt;=分数线!$D$3,18,0))))</f>
        <v>0</v>
      </c>
      <c r="Q498" s="18">
        <f>IF($D498="理科",IF(AND($N498&gt;=分数线!$C$2,I498&gt;=分数线!$E$2),36,IF(I498&gt;=分数线!$E$2,18,0)),IF($D498="文科",IF(AND($N498&gt;=分数线!$C$3,I498&gt;=分数线!$E$3),36,IF(I498&gt;=分数线!$E$3,18,0))))</f>
        <v>0</v>
      </c>
      <c r="R498" s="18">
        <f>IF($D498="理科",IF(AND($N498&gt;=分数线!$C$2,J498&gt;=分数线!$F$2),36,IF(J498&gt;=分数线!$F$2,18,0)),IF($D498="文科",IF(AND($N498&gt;=分数线!$C$3,J498&gt;=分数线!$F$3),36,IF(J498&gt;=分数线!$F$3,18,0))))</f>
        <v>0</v>
      </c>
      <c r="S498" s="18">
        <f>IF($D498="理科",IF(AND($N498&gt;=分数线!$C$2,K498&gt;=分数线!$G$2),36,IF(K498&gt;=分数线!$G$2,18,0)),IF($D498="文科",IF(AND($N498&gt;=分数线!$C$3,K498&gt;=分数线!$G$3),36,IF(K498&gt;=分数线!$G$3,18,0))))</f>
        <v>0</v>
      </c>
      <c r="T498" s="18">
        <f>IF($D498="理科",IF(AND($N498&gt;=分数线!$C$2,L498&gt;=分数线!$H$2),36,IF(L498&gt;=分数线!$H$2,18,0)),IF($D498="文科",IF(AND($N498&gt;=分数线!$C$3,L498&gt;=分数线!$H$3),36,IF(L498&gt;=分数线!$H$3,18,0))))</f>
        <v>0</v>
      </c>
      <c r="U498" s="18">
        <f>IF($D498="理科",IF(AND($N498&gt;=分数线!$C$2,M498&gt;=分数线!$I$2),36,IF(M498&gt;=分数线!$I$2,18,0)),IF($D498="文科",IF(AND($N498&gt;=分数线!$C$3,M498&gt;=分数线!$I$3),36,IF(M498&gt;=分数线!$I$3,18,0))))</f>
        <v>0</v>
      </c>
      <c r="V498" s="18">
        <f t="shared" si="650"/>
        <v>2</v>
      </c>
      <c r="W498" s="18" t="str">
        <f t="shared" si="651"/>
        <v>阙丽萍</v>
      </c>
      <c r="X498" s="26">
        <f t="shared" si="692"/>
        <v>0</v>
      </c>
      <c r="Y498" s="18" t="str">
        <f t="shared" si="652"/>
        <v>李乔军</v>
      </c>
      <c r="Z498" s="26">
        <f t="shared" si="693"/>
        <v>0</v>
      </c>
      <c r="AA498" s="18" t="str">
        <f t="shared" si="653"/>
        <v>赵顺诚</v>
      </c>
      <c r="AB498" s="26">
        <f t="shared" si="710"/>
        <v>0</v>
      </c>
      <c r="AC498" s="18" t="str">
        <f t="shared" si="654"/>
        <v>卢银楷</v>
      </c>
      <c r="AD498" s="26">
        <f t="shared" si="711"/>
        <v>0</v>
      </c>
      <c r="AE498" s="18" t="str">
        <f t="shared" si="655"/>
        <v>赵香才</v>
      </c>
      <c r="AF498" s="26">
        <f t="shared" si="712"/>
        <v>0</v>
      </c>
      <c r="AG498" s="18" t="str">
        <f t="shared" si="656"/>
        <v>骆泽群</v>
      </c>
      <c r="AH498" s="26">
        <f t="shared" si="713"/>
        <v>0</v>
      </c>
      <c r="AI498" s="18" t="str">
        <f t="shared" si="657"/>
        <v>2</v>
      </c>
      <c r="AJ498" s="18" t="str">
        <f t="shared" si="658"/>
        <v>阙丽萍</v>
      </c>
      <c r="AK498" s="26">
        <f t="shared" si="694"/>
        <v>0</v>
      </c>
      <c r="AL498" s="18" t="str">
        <f t="shared" si="659"/>
        <v>李乔军</v>
      </c>
      <c r="AM498" s="26">
        <f t="shared" si="695"/>
        <v>0</v>
      </c>
      <c r="AN498" s="18" t="str">
        <f t="shared" si="660"/>
        <v>赵顺诚</v>
      </c>
      <c r="AO498" s="26">
        <f t="shared" si="714"/>
        <v>0</v>
      </c>
      <c r="AP498" s="18" t="str">
        <f t="shared" si="661"/>
        <v>卢银楷</v>
      </c>
      <c r="AQ498" s="26">
        <f t="shared" si="715"/>
        <v>0</v>
      </c>
      <c r="AR498" s="18" t="str">
        <f t="shared" si="662"/>
        <v>赵香才</v>
      </c>
      <c r="AS498" s="26">
        <f t="shared" si="716"/>
        <v>0</v>
      </c>
      <c r="AT498" s="18" t="str">
        <f t="shared" si="663"/>
        <v>杜基次尔</v>
      </c>
      <c r="AU498" s="26">
        <f t="shared" si="717"/>
        <v>0</v>
      </c>
      <c r="AV498" s="18" t="str">
        <f t="shared" si="664"/>
        <v>2</v>
      </c>
      <c r="AW498" s="18" t="str">
        <f t="shared" si="665"/>
        <v>阙丽萍</v>
      </c>
      <c r="AX498" s="26">
        <f t="shared" si="696"/>
        <v>0</v>
      </c>
      <c r="AY498" s="18" t="str">
        <f t="shared" si="666"/>
        <v>李希</v>
      </c>
      <c r="AZ498" s="26">
        <f t="shared" si="637"/>
        <v>0</v>
      </c>
      <c r="BA498" s="18" t="str">
        <f t="shared" si="667"/>
        <v>赵顺诚</v>
      </c>
      <c r="BB498" s="26">
        <f t="shared" si="718"/>
        <v>0</v>
      </c>
      <c r="BC498" s="18" t="str">
        <f t="shared" si="668"/>
        <v>马巫各</v>
      </c>
      <c r="BD498" s="26">
        <f t="shared" si="719"/>
        <v>0</v>
      </c>
      <c r="BE498" s="18" t="str">
        <f t="shared" si="669"/>
        <v>赵香才</v>
      </c>
      <c r="BF498" s="26">
        <f t="shared" si="720"/>
        <v>0</v>
      </c>
      <c r="BG498" s="18" t="str">
        <f t="shared" si="670"/>
        <v>杜基次尔</v>
      </c>
      <c r="BH498" s="26">
        <f t="shared" si="721"/>
        <v>0</v>
      </c>
      <c r="BI498" s="18">
        <f t="shared" si="671"/>
        <v>2</v>
      </c>
      <c r="BJ498" s="18" t="str">
        <f t="shared" si="672"/>
        <v>阙丽萍</v>
      </c>
      <c r="BK498" s="26">
        <f t="shared" si="697"/>
        <v>0</v>
      </c>
      <c r="BL498" s="18" t="str">
        <f t="shared" si="673"/>
        <v>李希</v>
      </c>
      <c r="BM498" s="26">
        <f t="shared" si="638"/>
        <v>0</v>
      </c>
      <c r="BN498" s="18" t="str">
        <f t="shared" si="674"/>
        <v>赵顺诚</v>
      </c>
      <c r="BO498" s="26">
        <f t="shared" si="722"/>
        <v>0</v>
      </c>
      <c r="BP498" s="18" t="str">
        <f t="shared" si="675"/>
        <v>马巫各</v>
      </c>
      <c r="BQ498" s="26">
        <f t="shared" si="723"/>
        <v>0</v>
      </c>
      <c r="BR498" s="18" t="str">
        <f t="shared" si="676"/>
        <v>赵香才</v>
      </c>
      <c r="BS498" s="26">
        <f t="shared" si="724"/>
        <v>0</v>
      </c>
      <c r="BT498" s="18" t="str">
        <f t="shared" si="677"/>
        <v>杜基次尔</v>
      </c>
      <c r="BU498" s="26">
        <f t="shared" si="725"/>
        <v>0</v>
      </c>
      <c r="BV498" s="18">
        <f t="shared" si="678"/>
        <v>2</v>
      </c>
      <c r="BW498" s="18" t="str">
        <f t="shared" si="679"/>
        <v>阙丽萍</v>
      </c>
      <c r="BX498" s="26">
        <f t="shared" si="698"/>
        <v>0</v>
      </c>
      <c r="BY498" s="18" t="str">
        <f t="shared" si="680"/>
        <v>李希</v>
      </c>
      <c r="BZ498" s="26">
        <f t="shared" si="699"/>
        <v>0</v>
      </c>
      <c r="CA498" s="18" t="str">
        <f t="shared" si="681"/>
        <v>赵顺诚</v>
      </c>
      <c r="CB498" s="26">
        <f t="shared" si="700"/>
        <v>0</v>
      </c>
      <c r="CC498" s="18" t="str">
        <f t="shared" si="682"/>
        <v>吴文艺</v>
      </c>
      <c r="CD498" s="26">
        <f t="shared" si="701"/>
        <v>0</v>
      </c>
      <c r="CE498" s="18" t="str">
        <f t="shared" si="683"/>
        <v>赵香才</v>
      </c>
      <c r="CF498" s="26">
        <f t="shared" si="702"/>
        <v>0</v>
      </c>
      <c r="CG498" s="18" t="str">
        <f t="shared" si="684"/>
        <v>杜基次尔</v>
      </c>
      <c r="CH498" s="26">
        <f t="shared" si="703"/>
        <v>0</v>
      </c>
      <c r="CI498" s="18">
        <f t="shared" si="685"/>
        <v>2</v>
      </c>
      <c r="CJ498" s="18" t="str">
        <f t="shared" si="686"/>
        <v>阙丽萍</v>
      </c>
      <c r="CK498" s="26">
        <f t="shared" si="704"/>
        <v>0</v>
      </c>
      <c r="CL498" s="18" t="str">
        <f t="shared" si="687"/>
        <v>李希</v>
      </c>
      <c r="CM498" s="26">
        <f t="shared" si="705"/>
        <v>0</v>
      </c>
      <c r="CN498" s="18" t="str">
        <f t="shared" si="688"/>
        <v>赵顺诚</v>
      </c>
      <c r="CO498" s="26">
        <f t="shared" si="706"/>
        <v>0</v>
      </c>
      <c r="CP498" s="18" t="str">
        <f t="shared" si="689"/>
        <v>吴文艺/康宇峰</v>
      </c>
      <c r="CQ498" s="26">
        <f t="shared" si="707"/>
        <v>0</v>
      </c>
      <c r="CR498" s="18" t="str">
        <f t="shared" si="690"/>
        <v>赵香才</v>
      </c>
      <c r="CS498" s="26">
        <f t="shared" si="708"/>
        <v>0</v>
      </c>
      <c r="CT498" s="18" t="str">
        <f t="shared" si="691"/>
        <v>杜基次尔</v>
      </c>
      <c r="CU498" s="26">
        <f t="shared" si="709"/>
        <v>0</v>
      </c>
    </row>
    <row r="499" spans="1:99" s="2" customFormat="1" ht="15.75">
      <c r="A499" s="42" t="s">
        <v>1192</v>
      </c>
      <c r="B499" s="40" t="s">
        <v>672</v>
      </c>
      <c r="C499" s="59" t="s">
        <v>44</v>
      </c>
      <c r="D499" s="9" t="s">
        <v>9</v>
      </c>
      <c r="E499" s="8" t="str">
        <f t="shared" si="639"/>
        <v/>
      </c>
      <c r="F499" s="9" t="str">
        <f t="shared" si="640"/>
        <v/>
      </c>
      <c r="G499" s="10" t="str">
        <f t="shared" si="641"/>
        <v/>
      </c>
      <c r="H499" s="10">
        <f t="shared" si="642"/>
        <v>97</v>
      </c>
      <c r="I499" s="10">
        <f t="shared" si="643"/>
        <v>62</v>
      </c>
      <c r="J499" s="10">
        <f t="shared" si="644"/>
        <v>68</v>
      </c>
      <c r="K499" s="16">
        <f t="shared" si="645"/>
        <v>66</v>
      </c>
      <c r="L499" s="10">
        <f t="shared" si="646"/>
        <v>62</v>
      </c>
      <c r="M499" s="10">
        <f t="shared" si="647"/>
        <v>50</v>
      </c>
      <c r="N499" s="10">
        <f t="shared" si="648"/>
        <v>405</v>
      </c>
      <c r="O499" s="17" t="str">
        <f t="shared" si="649"/>
        <v/>
      </c>
      <c r="P499" s="18">
        <f>IF($D499="理科",IF(AND($N499&gt;=分数线!$C$2,$H499&gt;=分数线!$D$2),36,IF($H499&gt;=分数线!$D$2,18,0)),IF($D499="文科",IF(AND($N499&gt;=分数线!$C$3,$H499&gt;=分数线!$D$3),36,IF($H499&gt;=分数线!$D$3,18,0))))</f>
        <v>0</v>
      </c>
      <c r="Q499" s="18">
        <f>IF($D499="理科",IF(AND($N499&gt;=分数线!$C$2,I499&gt;=分数线!$E$2),36,IF(I499&gt;=分数线!$E$2,18,0)),IF($D499="文科",IF(AND($N499&gt;=分数线!$C$3,I499&gt;=分数线!$E$3),36,IF(I499&gt;=分数线!$E$3,18,0))))</f>
        <v>0</v>
      </c>
      <c r="R499" s="18">
        <f>IF($D499="理科",IF(AND($N499&gt;=分数线!$C$2,J499&gt;=分数线!$F$2),36,IF(J499&gt;=分数线!$F$2,18,0)),IF($D499="文科",IF(AND($N499&gt;=分数线!$C$3,J499&gt;=分数线!$F$3),36,IF(J499&gt;=分数线!$F$3,18,0))))</f>
        <v>0</v>
      </c>
      <c r="S499" s="18">
        <f>IF($D499="理科",IF(AND($N499&gt;=分数线!$C$2,K499&gt;=分数线!$G$2),36,IF(K499&gt;=分数线!$G$2,18,0)),IF($D499="文科",IF(AND($N499&gt;=分数线!$C$3,K499&gt;=分数线!$G$3),36,IF(K499&gt;=分数线!$G$3,18,0))))</f>
        <v>0</v>
      </c>
      <c r="T499" s="18">
        <f>IF($D499="理科",IF(AND($N499&gt;=分数线!$C$2,L499&gt;=分数线!$H$2),36,IF(L499&gt;=分数线!$H$2,18,0)),IF($D499="文科",IF(AND($N499&gt;=分数线!$C$3,L499&gt;=分数线!$H$3),36,IF(L499&gt;=分数线!$H$3,18,0))))</f>
        <v>0</v>
      </c>
      <c r="U499" s="18">
        <f>IF($D499="理科",IF(AND($N499&gt;=分数线!$C$2,M499&gt;=分数线!$I$2),36,IF(M499&gt;=分数线!$I$2,18,0)),IF($D499="文科",IF(AND($N499&gt;=分数线!$C$3,M499&gt;=分数线!$I$3),36,IF(M499&gt;=分数线!$I$3,18,0))))</f>
        <v>0</v>
      </c>
      <c r="V499" s="18">
        <f t="shared" si="650"/>
        <v>4</v>
      </c>
      <c r="W499" s="18" t="str">
        <f t="shared" si="651"/>
        <v>朱霞</v>
      </c>
      <c r="X499" s="26">
        <f t="shared" si="692"/>
        <v>0</v>
      </c>
      <c r="Y499" s="18" t="str">
        <f t="shared" si="652"/>
        <v>李乔军</v>
      </c>
      <c r="Z499" s="26">
        <f t="shared" si="693"/>
        <v>0</v>
      </c>
      <c r="AA499" s="18" t="str">
        <f t="shared" si="653"/>
        <v>向翠琳</v>
      </c>
      <c r="AB499" s="26">
        <f t="shared" si="710"/>
        <v>0</v>
      </c>
      <c r="AC499" s="18" t="str">
        <f t="shared" si="654"/>
        <v>卢银楷</v>
      </c>
      <c r="AD499" s="26">
        <f t="shared" si="711"/>
        <v>0</v>
      </c>
      <c r="AE499" s="18" t="str">
        <f t="shared" si="655"/>
        <v>胡慧芳</v>
      </c>
      <c r="AF499" s="26">
        <f t="shared" si="712"/>
        <v>0</v>
      </c>
      <c r="AG499" s="18" t="str">
        <f t="shared" si="656"/>
        <v>杜基次尔</v>
      </c>
      <c r="AH499" s="26">
        <f t="shared" si="713"/>
        <v>0</v>
      </c>
      <c r="AI499" s="18" t="str">
        <f t="shared" si="657"/>
        <v>4</v>
      </c>
      <c r="AJ499" s="18" t="str">
        <f t="shared" si="658"/>
        <v>朱霞</v>
      </c>
      <c r="AK499" s="26">
        <f t="shared" si="694"/>
        <v>0</v>
      </c>
      <c r="AL499" s="18" t="str">
        <f t="shared" si="659"/>
        <v>李乔军</v>
      </c>
      <c r="AM499" s="26">
        <f t="shared" si="695"/>
        <v>0</v>
      </c>
      <c r="AN499" s="18" t="str">
        <f t="shared" si="660"/>
        <v>向翠琳</v>
      </c>
      <c r="AO499" s="26">
        <f t="shared" si="714"/>
        <v>0</v>
      </c>
      <c r="AP499" s="18" t="str">
        <f t="shared" si="661"/>
        <v>卢银楷</v>
      </c>
      <c r="AQ499" s="26">
        <f t="shared" si="715"/>
        <v>0</v>
      </c>
      <c r="AR499" s="18" t="str">
        <f t="shared" si="662"/>
        <v>胡慧芳</v>
      </c>
      <c r="AS499" s="26">
        <f t="shared" si="716"/>
        <v>0</v>
      </c>
      <c r="AT499" s="18" t="str">
        <f t="shared" si="663"/>
        <v>杜基次尔</v>
      </c>
      <c r="AU499" s="26">
        <f t="shared" si="717"/>
        <v>0</v>
      </c>
      <c r="AV499" s="18" t="str">
        <f t="shared" si="664"/>
        <v>4</v>
      </c>
      <c r="AW499" s="18" t="str">
        <f t="shared" si="665"/>
        <v>朱霞</v>
      </c>
      <c r="AX499" s="26">
        <f t="shared" si="696"/>
        <v>0</v>
      </c>
      <c r="AY499" s="18" t="str">
        <f t="shared" si="666"/>
        <v>马勇</v>
      </c>
      <c r="AZ499" s="26">
        <f t="shared" si="637"/>
        <v>0</v>
      </c>
      <c r="BA499" s="18" t="str">
        <f t="shared" si="667"/>
        <v>向翠琳</v>
      </c>
      <c r="BB499" s="26">
        <f t="shared" si="718"/>
        <v>0</v>
      </c>
      <c r="BC499" s="18" t="str">
        <f t="shared" si="668"/>
        <v>卢银楷</v>
      </c>
      <c r="BD499" s="26">
        <f t="shared" si="719"/>
        <v>0</v>
      </c>
      <c r="BE499" s="18" t="str">
        <f t="shared" si="669"/>
        <v>胡慧芳</v>
      </c>
      <c r="BF499" s="26">
        <f t="shared" si="720"/>
        <v>0</v>
      </c>
      <c r="BG499" s="18" t="str">
        <f t="shared" si="670"/>
        <v>杜基次尔</v>
      </c>
      <c r="BH499" s="26">
        <f t="shared" si="721"/>
        <v>0</v>
      </c>
      <c r="BI499" s="18">
        <f t="shared" si="671"/>
        <v>4</v>
      </c>
      <c r="BJ499" s="18" t="str">
        <f t="shared" si="672"/>
        <v>甲阿祝玛</v>
      </c>
      <c r="BK499" s="26">
        <f t="shared" si="697"/>
        <v>0</v>
      </c>
      <c r="BL499" s="18" t="str">
        <f t="shared" si="673"/>
        <v>马勇</v>
      </c>
      <c r="BM499" s="26">
        <f t="shared" si="638"/>
        <v>0</v>
      </c>
      <c r="BN499" s="18" t="str">
        <f t="shared" si="674"/>
        <v>向翠琳</v>
      </c>
      <c r="BO499" s="26">
        <f t="shared" si="722"/>
        <v>0</v>
      </c>
      <c r="BP499" s="18" t="str">
        <f t="shared" si="675"/>
        <v>卢银楷</v>
      </c>
      <c r="BQ499" s="26">
        <f t="shared" si="723"/>
        <v>0</v>
      </c>
      <c r="BR499" s="18" t="str">
        <f t="shared" si="676"/>
        <v>胡慧芳</v>
      </c>
      <c r="BS499" s="26">
        <f t="shared" si="724"/>
        <v>0</v>
      </c>
      <c r="BT499" s="18" t="str">
        <f t="shared" si="677"/>
        <v>杜基次尔</v>
      </c>
      <c r="BU499" s="26">
        <f t="shared" si="725"/>
        <v>0</v>
      </c>
      <c r="BV499" s="18">
        <f t="shared" si="678"/>
        <v>4</v>
      </c>
      <c r="BW499" s="18" t="str">
        <f t="shared" si="679"/>
        <v>曹霞</v>
      </c>
      <c r="BX499" s="26">
        <f t="shared" si="698"/>
        <v>0</v>
      </c>
      <c r="BY499" s="18" t="str">
        <f t="shared" si="680"/>
        <v>王德兵</v>
      </c>
      <c r="BZ499" s="26">
        <f t="shared" si="699"/>
        <v>0</v>
      </c>
      <c r="CA499" s="18" t="str">
        <f t="shared" si="681"/>
        <v>汪睿</v>
      </c>
      <c r="CB499" s="26">
        <f t="shared" si="700"/>
        <v>0</v>
      </c>
      <c r="CC499" s="18" t="str">
        <f t="shared" si="682"/>
        <v>卢银楷</v>
      </c>
      <c r="CD499" s="26">
        <f t="shared" si="701"/>
        <v>0</v>
      </c>
      <c r="CE499" s="18" t="str">
        <f t="shared" si="683"/>
        <v>胡慧芳</v>
      </c>
      <c r="CF499" s="26">
        <f t="shared" si="702"/>
        <v>0</v>
      </c>
      <c r="CG499" s="18" t="str">
        <f t="shared" si="684"/>
        <v>杜基次尔</v>
      </c>
      <c r="CH499" s="26">
        <f t="shared" si="703"/>
        <v>0</v>
      </c>
      <c r="CI499" s="18">
        <f t="shared" si="685"/>
        <v>4</v>
      </c>
      <c r="CJ499" s="18" t="str">
        <f t="shared" si="686"/>
        <v>曹霞</v>
      </c>
      <c r="CK499" s="26">
        <f t="shared" si="704"/>
        <v>0</v>
      </c>
      <c r="CL499" s="18" t="str">
        <f t="shared" si="687"/>
        <v>王德兵</v>
      </c>
      <c r="CM499" s="26">
        <f t="shared" si="705"/>
        <v>0</v>
      </c>
      <c r="CN499" s="18" t="str">
        <f t="shared" si="688"/>
        <v>汪睿</v>
      </c>
      <c r="CO499" s="26">
        <f t="shared" si="706"/>
        <v>0</v>
      </c>
      <c r="CP499" s="18" t="str">
        <f t="shared" si="689"/>
        <v>卢银楷</v>
      </c>
      <c r="CQ499" s="26">
        <f t="shared" si="707"/>
        <v>0</v>
      </c>
      <c r="CR499" s="18" t="str">
        <f t="shared" si="690"/>
        <v>胡慧芳</v>
      </c>
      <c r="CS499" s="26">
        <f t="shared" si="708"/>
        <v>0</v>
      </c>
      <c r="CT499" s="18" t="str">
        <f t="shared" si="691"/>
        <v>杜基次尔</v>
      </c>
      <c r="CU499" s="26">
        <f t="shared" si="709"/>
        <v>0</v>
      </c>
    </row>
    <row r="500" spans="1:99" s="2" customFormat="1" ht="15.75">
      <c r="A500" s="42" t="s">
        <v>1193</v>
      </c>
      <c r="B500" s="40" t="s">
        <v>673</v>
      </c>
      <c r="C500" s="59" t="s">
        <v>44</v>
      </c>
      <c r="D500" s="9" t="s">
        <v>9</v>
      </c>
      <c r="E500" s="8" t="str">
        <f t="shared" si="639"/>
        <v/>
      </c>
      <c r="F500" s="9">
        <f t="shared" si="640"/>
        <v>0.9</v>
      </c>
      <c r="G500" s="10" t="str">
        <f t="shared" si="641"/>
        <v/>
      </c>
      <c r="H500" s="10">
        <f t="shared" si="642"/>
        <v>98</v>
      </c>
      <c r="I500" s="10">
        <f t="shared" si="643"/>
        <v>71</v>
      </c>
      <c r="J500" s="10">
        <f t="shared" si="644"/>
        <v>68</v>
      </c>
      <c r="K500" s="16">
        <f t="shared" si="645"/>
        <v>52</v>
      </c>
      <c r="L500" s="10">
        <f t="shared" si="646"/>
        <v>58</v>
      </c>
      <c r="M500" s="10">
        <f t="shared" si="647"/>
        <v>57</v>
      </c>
      <c r="N500" s="10">
        <f t="shared" si="648"/>
        <v>404</v>
      </c>
      <c r="O500" s="17" t="str">
        <f t="shared" si="649"/>
        <v/>
      </c>
      <c r="P500" s="18">
        <f>IF($D500="理科",IF(AND($N500&gt;=分数线!$C$2,$H500&gt;=分数线!$D$2),36,IF($H500&gt;=分数线!$D$2,18,0)),IF($D500="文科",IF(AND($N500&gt;=分数线!$C$3,$H500&gt;=分数线!$D$3),36,IF($H500&gt;=分数线!$D$3,18,0))))</f>
        <v>0</v>
      </c>
      <c r="Q500" s="18">
        <f>IF($D500="理科",IF(AND($N500&gt;=分数线!$C$2,I500&gt;=分数线!$E$2),36,IF(I500&gt;=分数线!$E$2,18,0)),IF($D500="文科",IF(AND($N500&gt;=分数线!$C$3,I500&gt;=分数线!$E$3),36,IF(I500&gt;=分数线!$E$3,18,0))))</f>
        <v>0</v>
      </c>
      <c r="R500" s="18">
        <f>IF($D500="理科",IF(AND($N500&gt;=分数线!$C$2,J500&gt;=分数线!$F$2),36,IF(J500&gt;=分数线!$F$2,18,0)),IF($D500="文科",IF(AND($N500&gt;=分数线!$C$3,J500&gt;=分数线!$F$3),36,IF(J500&gt;=分数线!$F$3,18,0))))</f>
        <v>0</v>
      </c>
      <c r="S500" s="18">
        <f>IF($D500="理科",IF(AND($N500&gt;=分数线!$C$2,K500&gt;=分数线!$G$2),36,IF(K500&gt;=分数线!$G$2,18,0)),IF($D500="文科",IF(AND($N500&gt;=分数线!$C$3,K500&gt;=分数线!$G$3),36,IF(K500&gt;=分数线!$G$3,18,0))))</f>
        <v>0</v>
      </c>
      <c r="T500" s="18">
        <f>IF($D500="理科",IF(AND($N500&gt;=分数线!$C$2,L500&gt;=分数线!$H$2),36,IF(L500&gt;=分数线!$H$2,18,0)),IF($D500="文科",IF(AND($N500&gt;=分数线!$C$3,L500&gt;=分数线!$H$3),36,IF(L500&gt;=分数线!$H$3,18,0))))</f>
        <v>0</v>
      </c>
      <c r="U500" s="18">
        <f>IF($D500="理科",IF(AND($N500&gt;=分数线!$C$2,M500&gt;=分数线!$I$2),36,IF(M500&gt;=分数线!$I$2,18,0)),IF($D500="文科",IF(AND($N500&gt;=分数线!$C$3,M500&gt;=分数线!$I$3),36,IF(M500&gt;=分数线!$I$3,18,0))))</f>
        <v>18</v>
      </c>
      <c r="V500" s="18">
        <f t="shared" si="650"/>
        <v>10</v>
      </c>
      <c r="W500" s="18" t="str">
        <f t="shared" si="651"/>
        <v>向美娟</v>
      </c>
      <c r="X500" s="26">
        <f t="shared" si="692"/>
        <v>0</v>
      </c>
      <c r="Y500" s="18" t="str">
        <f t="shared" si="652"/>
        <v>徐万雄</v>
      </c>
      <c r="Z500" s="26">
        <f t="shared" si="693"/>
        <v>0</v>
      </c>
      <c r="AA500" s="18" t="str">
        <f t="shared" si="653"/>
        <v>向翠琳</v>
      </c>
      <c r="AB500" s="26">
        <f t="shared" si="710"/>
        <v>0</v>
      </c>
      <c r="AC500" s="18" t="str">
        <f t="shared" si="654"/>
        <v>杨吉华</v>
      </c>
      <c r="AD500" s="26">
        <f t="shared" si="711"/>
        <v>0</v>
      </c>
      <c r="AE500" s="18" t="str">
        <f t="shared" si="655"/>
        <v>胡慧芳</v>
      </c>
      <c r="AF500" s="26">
        <f t="shared" si="712"/>
        <v>0</v>
      </c>
      <c r="AG500" s="18" t="str">
        <f t="shared" si="656"/>
        <v>金贵</v>
      </c>
      <c r="AH500" s="26">
        <f t="shared" si="713"/>
        <v>1.8</v>
      </c>
      <c r="AI500" s="18" t="str">
        <f t="shared" si="657"/>
        <v>2</v>
      </c>
      <c r="AJ500" s="18" t="str">
        <f t="shared" si="658"/>
        <v>阙丽萍</v>
      </c>
      <c r="AK500" s="26">
        <f t="shared" si="694"/>
        <v>0</v>
      </c>
      <c r="AL500" s="18" t="str">
        <f t="shared" si="659"/>
        <v>李乔军</v>
      </c>
      <c r="AM500" s="26">
        <f t="shared" si="695"/>
        <v>0</v>
      </c>
      <c r="AN500" s="18" t="str">
        <f t="shared" si="660"/>
        <v>赵顺诚</v>
      </c>
      <c r="AO500" s="26">
        <f t="shared" si="714"/>
        <v>0</v>
      </c>
      <c r="AP500" s="18" t="str">
        <f t="shared" si="661"/>
        <v>卢银楷</v>
      </c>
      <c r="AQ500" s="26">
        <f t="shared" si="715"/>
        <v>0</v>
      </c>
      <c r="AR500" s="18" t="str">
        <f t="shared" si="662"/>
        <v>赵香才</v>
      </c>
      <c r="AS500" s="26">
        <f t="shared" si="716"/>
        <v>0</v>
      </c>
      <c r="AT500" s="18" t="str">
        <f t="shared" si="663"/>
        <v>杜基次尔</v>
      </c>
      <c r="AU500" s="26">
        <f t="shared" si="717"/>
        <v>1.8</v>
      </c>
      <c r="AV500" s="18" t="str">
        <f t="shared" si="664"/>
        <v>2</v>
      </c>
      <c r="AW500" s="18" t="str">
        <f t="shared" si="665"/>
        <v>阙丽萍</v>
      </c>
      <c r="AX500" s="26">
        <f t="shared" si="696"/>
        <v>0</v>
      </c>
      <c r="AY500" s="18" t="str">
        <f t="shared" si="666"/>
        <v>李希</v>
      </c>
      <c r="AZ500" s="26">
        <f t="shared" si="637"/>
        <v>0</v>
      </c>
      <c r="BA500" s="18" t="str">
        <f t="shared" si="667"/>
        <v>赵顺诚</v>
      </c>
      <c r="BB500" s="26">
        <f t="shared" si="718"/>
        <v>0</v>
      </c>
      <c r="BC500" s="18" t="str">
        <f t="shared" si="668"/>
        <v>马巫各</v>
      </c>
      <c r="BD500" s="26">
        <f t="shared" si="719"/>
        <v>0</v>
      </c>
      <c r="BE500" s="18" t="str">
        <f t="shared" si="669"/>
        <v>赵香才</v>
      </c>
      <c r="BF500" s="26">
        <f t="shared" si="720"/>
        <v>0</v>
      </c>
      <c r="BG500" s="18" t="str">
        <f t="shared" si="670"/>
        <v>杜基次尔</v>
      </c>
      <c r="BH500" s="26">
        <f t="shared" si="721"/>
        <v>2.7</v>
      </c>
      <c r="BI500" s="18" t="e">
        <f t="shared" si="671"/>
        <v>#N/A</v>
      </c>
      <c r="BJ500" s="18" t="e">
        <f t="shared" si="672"/>
        <v>#N/A</v>
      </c>
      <c r="BK500" s="26">
        <f t="shared" si="697"/>
        <v>0</v>
      </c>
      <c r="BL500" s="18" t="e">
        <f t="shared" si="673"/>
        <v>#N/A</v>
      </c>
      <c r="BM500" s="26">
        <f t="shared" si="638"/>
        <v>0</v>
      </c>
      <c r="BN500" s="18" t="e">
        <f t="shared" si="674"/>
        <v>#N/A</v>
      </c>
      <c r="BO500" s="26">
        <f t="shared" si="722"/>
        <v>0</v>
      </c>
      <c r="BP500" s="18" t="e">
        <f t="shared" si="675"/>
        <v>#N/A</v>
      </c>
      <c r="BQ500" s="26">
        <f t="shared" si="723"/>
        <v>0</v>
      </c>
      <c r="BR500" s="18" t="e">
        <f t="shared" si="676"/>
        <v>#N/A</v>
      </c>
      <c r="BS500" s="26">
        <f t="shared" si="724"/>
        <v>0</v>
      </c>
      <c r="BT500" s="18" t="e">
        <f t="shared" si="677"/>
        <v>#N/A</v>
      </c>
      <c r="BU500" s="26">
        <f t="shared" si="725"/>
        <v>2.7</v>
      </c>
      <c r="BV500" s="18" t="e">
        <f t="shared" si="678"/>
        <v>#N/A</v>
      </c>
      <c r="BW500" s="18" t="e">
        <f t="shared" si="679"/>
        <v>#N/A</v>
      </c>
      <c r="BX500" s="26">
        <f t="shared" si="698"/>
        <v>0</v>
      </c>
      <c r="BY500" s="18" t="e">
        <f t="shared" si="680"/>
        <v>#N/A</v>
      </c>
      <c r="BZ500" s="26">
        <f t="shared" si="699"/>
        <v>0</v>
      </c>
      <c r="CA500" s="18" t="str">
        <f t="shared" si="681"/>
        <v>赵顺诚</v>
      </c>
      <c r="CB500" s="26">
        <f t="shared" si="700"/>
        <v>0</v>
      </c>
      <c r="CC500" s="18" t="e">
        <f t="shared" si="682"/>
        <v>#N/A</v>
      </c>
      <c r="CD500" s="26">
        <f t="shared" si="701"/>
        <v>0</v>
      </c>
      <c r="CE500" s="18" t="e">
        <f t="shared" si="683"/>
        <v>#N/A</v>
      </c>
      <c r="CF500" s="26">
        <f t="shared" si="702"/>
        <v>0</v>
      </c>
      <c r="CG500" s="18" t="e">
        <f t="shared" si="684"/>
        <v>#N/A</v>
      </c>
      <c r="CH500" s="26">
        <f t="shared" si="703"/>
        <v>4.5</v>
      </c>
      <c r="CI500" s="18">
        <f t="shared" si="685"/>
        <v>2</v>
      </c>
      <c r="CJ500" s="18" t="str">
        <f t="shared" si="686"/>
        <v>阙丽萍</v>
      </c>
      <c r="CK500" s="26">
        <f t="shared" si="704"/>
        <v>0</v>
      </c>
      <c r="CL500" s="18" t="str">
        <f t="shared" si="687"/>
        <v>李希</v>
      </c>
      <c r="CM500" s="26">
        <f t="shared" si="705"/>
        <v>0</v>
      </c>
      <c r="CN500" s="18" t="str">
        <f t="shared" si="688"/>
        <v>赵顺诚</v>
      </c>
      <c r="CO500" s="26">
        <f t="shared" si="706"/>
        <v>0</v>
      </c>
      <c r="CP500" s="18" t="str">
        <f t="shared" si="689"/>
        <v>吴文艺/康宇峰</v>
      </c>
      <c r="CQ500" s="26">
        <f t="shared" si="707"/>
        <v>0</v>
      </c>
      <c r="CR500" s="18" t="str">
        <f t="shared" si="690"/>
        <v>赵香才</v>
      </c>
      <c r="CS500" s="26">
        <f t="shared" si="708"/>
        <v>0</v>
      </c>
      <c r="CT500" s="18" t="str">
        <f t="shared" si="691"/>
        <v>杜基次尔</v>
      </c>
      <c r="CU500" s="26">
        <f t="shared" si="709"/>
        <v>4.5</v>
      </c>
    </row>
    <row r="501" spans="1:99" s="2" customFormat="1" ht="15.75">
      <c r="A501" s="42" t="s">
        <v>1194</v>
      </c>
      <c r="B501" s="40" t="s">
        <v>674</v>
      </c>
      <c r="C501" s="59" t="s">
        <v>44</v>
      </c>
      <c r="D501" s="9" t="s">
        <v>9</v>
      </c>
      <c r="E501" s="8" t="str">
        <f t="shared" si="639"/>
        <v/>
      </c>
      <c r="F501" s="9" t="str">
        <f t="shared" si="640"/>
        <v/>
      </c>
      <c r="G501" s="10" t="str">
        <f t="shared" si="641"/>
        <v/>
      </c>
      <c r="H501" s="10">
        <f t="shared" si="642"/>
        <v>98</v>
      </c>
      <c r="I501" s="10">
        <f t="shared" si="643"/>
        <v>80</v>
      </c>
      <c r="J501" s="10">
        <f t="shared" si="644"/>
        <v>65</v>
      </c>
      <c r="K501" s="16">
        <f t="shared" si="645"/>
        <v>57.5</v>
      </c>
      <c r="L501" s="10">
        <f t="shared" si="646"/>
        <v>54</v>
      </c>
      <c r="M501" s="10">
        <f t="shared" si="647"/>
        <v>49</v>
      </c>
      <c r="N501" s="10">
        <f t="shared" si="648"/>
        <v>404</v>
      </c>
      <c r="O501" s="17" t="str">
        <f t="shared" si="649"/>
        <v/>
      </c>
      <c r="P501" s="18">
        <f>IF($D501="理科",IF(AND($N501&gt;=分数线!$C$2,$H501&gt;=分数线!$D$2),36,IF($H501&gt;=分数线!$D$2,18,0)),IF($D501="文科",IF(AND($N501&gt;=分数线!$C$3,$H501&gt;=分数线!$D$3),36,IF($H501&gt;=分数线!$D$3,18,0))))</f>
        <v>0</v>
      </c>
      <c r="Q501" s="18">
        <f>IF($D501="理科",IF(AND($N501&gt;=分数线!$C$2,I501&gt;=分数线!$E$2),36,IF(I501&gt;=分数线!$E$2,18,0)),IF($D501="文科",IF(AND($N501&gt;=分数线!$C$3,I501&gt;=分数线!$E$3),36,IF(I501&gt;=分数线!$E$3,18,0))))</f>
        <v>0</v>
      </c>
      <c r="R501" s="18">
        <f>IF($D501="理科",IF(AND($N501&gt;=分数线!$C$2,J501&gt;=分数线!$F$2),36,IF(J501&gt;=分数线!$F$2,18,0)),IF($D501="文科",IF(AND($N501&gt;=分数线!$C$3,J501&gt;=分数线!$F$3),36,IF(J501&gt;=分数线!$F$3,18,0))))</f>
        <v>0</v>
      </c>
      <c r="S501" s="18">
        <f>IF($D501="理科",IF(AND($N501&gt;=分数线!$C$2,K501&gt;=分数线!$G$2),36,IF(K501&gt;=分数线!$G$2,18,0)),IF($D501="文科",IF(AND($N501&gt;=分数线!$C$3,K501&gt;=分数线!$G$3),36,IF(K501&gt;=分数线!$G$3,18,0))))</f>
        <v>0</v>
      </c>
      <c r="T501" s="18">
        <f>IF($D501="理科",IF(AND($N501&gt;=分数线!$C$2,L501&gt;=分数线!$H$2),36,IF(L501&gt;=分数线!$H$2,18,0)),IF($D501="文科",IF(AND($N501&gt;=分数线!$C$3,L501&gt;=分数线!$H$3),36,IF(L501&gt;=分数线!$H$3,18,0))))</f>
        <v>0</v>
      </c>
      <c r="U501" s="18">
        <f>IF($D501="理科",IF(AND($N501&gt;=分数线!$C$2,M501&gt;=分数线!$I$2),36,IF(M501&gt;=分数线!$I$2,18,0)),IF($D501="文科",IF(AND($N501&gt;=分数线!$C$3,M501&gt;=分数线!$I$3),36,IF(M501&gt;=分数线!$I$3,18,0))))</f>
        <v>0</v>
      </c>
      <c r="V501" s="18" t="e">
        <f t="shared" si="650"/>
        <v>#N/A</v>
      </c>
      <c r="W501" s="18" t="e">
        <f t="shared" si="651"/>
        <v>#N/A</v>
      </c>
      <c r="X501" s="26">
        <f t="shared" si="692"/>
        <v>0</v>
      </c>
      <c r="Y501" s="18" t="e">
        <f t="shared" si="652"/>
        <v>#N/A</v>
      </c>
      <c r="Z501" s="26">
        <f t="shared" si="693"/>
        <v>0</v>
      </c>
      <c r="AA501" s="18" t="e">
        <f t="shared" si="653"/>
        <v>#N/A</v>
      </c>
      <c r="AB501" s="26">
        <f t="shared" si="710"/>
        <v>0</v>
      </c>
      <c r="AC501" s="18" t="e">
        <f t="shared" si="654"/>
        <v>#N/A</v>
      </c>
      <c r="AD501" s="26">
        <f t="shared" si="711"/>
        <v>0</v>
      </c>
      <c r="AE501" s="18" t="e">
        <f t="shared" si="655"/>
        <v>#N/A</v>
      </c>
      <c r="AF501" s="26">
        <f t="shared" si="712"/>
        <v>0</v>
      </c>
      <c r="AG501" s="18" t="e">
        <f t="shared" si="656"/>
        <v>#N/A</v>
      </c>
      <c r="AH501" s="26">
        <f t="shared" si="713"/>
        <v>0</v>
      </c>
      <c r="AI501" s="18" t="str">
        <f t="shared" si="657"/>
        <v>2</v>
      </c>
      <c r="AJ501" s="18" t="str">
        <f t="shared" si="658"/>
        <v>阙丽萍</v>
      </c>
      <c r="AK501" s="26">
        <f t="shared" si="694"/>
        <v>0</v>
      </c>
      <c r="AL501" s="18" t="str">
        <f t="shared" si="659"/>
        <v>李乔军</v>
      </c>
      <c r="AM501" s="26">
        <f t="shared" si="695"/>
        <v>0</v>
      </c>
      <c r="AN501" s="18" t="str">
        <f t="shared" si="660"/>
        <v>赵顺诚</v>
      </c>
      <c r="AO501" s="26">
        <f t="shared" si="714"/>
        <v>0</v>
      </c>
      <c r="AP501" s="18" t="str">
        <f t="shared" si="661"/>
        <v>卢银楷</v>
      </c>
      <c r="AQ501" s="26">
        <f t="shared" si="715"/>
        <v>0</v>
      </c>
      <c r="AR501" s="18" t="str">
        <f t="shared" si="662"/>
        <v>赵香才</v>
      </c>
      <c r="AS501" s="26">
        <f t="shared" si="716"/>
        <v>0</v>
      </c>
      <c r="AT501" s="18" t="str">
        <f t="shared" si="663"/>
        <v>杜基次尔</v>
      </c>
      <c r="AU501" s="26">
        <f t="shared" si="717"/>
        <v>0</v>
      </c>
      <c r="AV501" s="18" t="str">
        <f t="shared" si="664"/>
        <v>2</v>
      </c>
      <c r="AW501" s="18" t="str">
        <f t="shared" si="665"/>
        <v>阙丽萍</v>
      </c>
      <c r="AX501" s="26">
        <f t="shared" si="696"/>
        <v>0</v>
      </c>
      <c r="AY501" s="18" t="str">
        <f t="shared" si="666"/>
        <v>李希</v>
      </c>
      <c r="AZ501" s="26">
        <f t="shared" si="637"/>
        <v>0</v>
      </c>
      <c r="BA501" s="18" t="str">
        <f t="shared" si="667"/>
        <v>赵顺诚</v>
      </c>
      <c r="BB501" s="26">
        <f t="shared" si="718"/>
        <v>0</v>
      </c>
      <c r="BC501" s="18" t="str">
        <f t="shared" si="668"/>
        <v>马巫各</v>
      </c>
      <c r="BD501" s="26">
        <f t="shared" si="719"/>
        <v>0</v>
      </c>
      <c r="BE501" s="18" t="str">
        <f t="shared" si="669"/>
        <v>赵香才</v>
      </c>
      <c r="BF501" s="26">
        <f t="shared" si="720"/>
        <v>0</v>
      </c>
      <c r="BG501" s="18" t="str">
        <f t="shared" si="670"/>
        <v>杜基次尔</v>
      </c>
      <c r="BH501" s="26">
        <f t="shared" si="721"/>
        <v>0</v>
      </c>
      <c r="BI501" s="18">
        <f t="shared" si="671"/>
        <v>2</v>
      </c>
      <c r="BJ501" s="18" t="str">
        <f t="shared" si="672"/>
        <v>阙丽萍</v>
      </c>
      <c r="BK501" s="26">
        <f t="shared" si="697"/>
        <v>0</v>
      </c>
      <c r="BL501" s="18" t="str">
        <f t="shared" si="673"/>
        <v>李希</v>
      </c>
      <c r="BM501" s="26">
        <f t="shared" si="638"/>
        <v>0</v>
      </c>
      <c r="BN501" s="18" t="str">
        <f t="shared" si="674"/>
        <v>赵顺诚</v>
      </c>
      <c r="BO501" s="26">
        <f t="shared" si="722"/>
        <v>0</v>
      </c>
      <c r="BP501" s="18" t="str">
        <f t="shared" si="675"/>
        <v>马巫各</v>
      </c>
      <c r="BQ501" s="26">
        <f t="shared" si="723"/>
        <v>0</v>
      </c>
      <c r="BR501" s="18" t="str">
        <f t="shared" si="676"/>
        <v>赵香才</v>
      </c>
      <c r="BS501" s="26">
        <f t="shared" si="724"/>
        <v>0</v>
      </c>
      <c r="BT501" s="18" t="str">
        <f t="shared" si="677"/>
        <v>杜基次尔</v>
      </c>
      <c r="BU501" s="26">
        <f t="shared" si="725"/>
        <v>0</v>
      </c>
      <c r="BV501" s="18">
        <f t="shared" si="678"/>
        <v>2</v>
      </c>
      <c r="BW501" s="18" t="str">
        <f t="shared" si="679"/>
        <v>阙丽萍</v>
      </c>
      <c r="BX501" s="26">
        <f t="shared" si="698"/>
        <v>0</v>
      </c>
      <c r="BY501" s="18" t="str">
        <f t="shared" si="680"/>
        <v>李希</v>
      </c>
      <c r="BZ501" s="26">
        <f t="shared" si="699"/>
        <v>0</v>
      </c>
      <c r="CA501" s="18" t="str">
        <f t="shared" si="681"/>
        <v>赵顺诚</v>
      </c>
      <c r="CB501" s="26">
        <f t="shared" si="700"/>
        <v>0</v>
      </c>
      <c r="CC501" s="18" t="str">
        <f t="shared" si="682"/>
        <v>吴文艺</v>
      </c>
      <c r="CD501" s="26">
        <f t="shared" si="701"/>
        <v>0</v>
      </c>
      <c r="CE501" s="18" t="str">
        <f t="shared" si="683"/>
        <v>赵香才</v>
      </c>
      <c r="CF501" s="26">
        <f t="shared" si="702"/>
        <v>0</v>
      </c>
      <c r="CG501" s="18" t="str">
        <f t="shared" si="684"/>
        <v>杜基次尔</v>
      </c>
      <c r="CH501" s="26">
        <f t="shared" si="703"/>
        <v>0</v>
      </c>
      <c r="CI501" s="18">
        <f t="shared" si="685"/>
        <v>2</v>
      </c>
      <c r="CJ501" s="18" t="str">
        <f t="shared" si="686"/>
        <v>阙丽萍</v>
      </c>
      <c r="CK501" s="26">
        <f t="shared" si="704"/>
        <v>0</v>
      </c>
      <c r="CL501" s="18" t="str">
        <f t="shared" si="687"/>
        <v>李希</v>
      </c>
      <c r="CM501" s="26">
        <f t="shared" si="705"/>
        <v>0</v>
      </c>
      <c r="CN501" s="18" t="str">
        <f t="shared" si="688"/>
        <v>赵顺诚</v>
      </c>
      <c r="CO501" s="26">
        <f t="shared" si="706"/>
        <v>0</v>
      </c>
      <c r="CP501" s="18" t="str">
        <f t="shared" si="689"/>
        <v>吴文艺/康宇峰</v>
      </c>
      <c r="CQ501" s="26">
        <f t="shared" si="707"/>
        <v>0</v>
      </c>
      <c r="CR501" s="18" t="str">
        <f t="shared" si="690"/>
        <v>赵香才</v>
      </c>
      <c r="CS501" s="26">
        <f t="shared" si="708"/>
        <v>0</v>
      </c>
      <c r="CT501" s="18" t="str">
        <f t="shared" si="691"/>
        <v>杜基次尔</v>
      </c>
      <c r="CU501" s="26">
        <f t="shared" si="709"/>
        <v>0</v>
      </c>
    </row>
    <row r="502" spans="1:99" s="2" customFormat="1" ht="15.75">
      <c r="A502" s="42" t="s">
        <v>1195</v>
      </c>
      <c r="B502" s="40" t="s">
        <v>675</v>
      </c>
      <c r="C502" s="59" t="s">
        <v>44</v>
      </c>
      <c r="D502" s="9" t="s">
        <v>9</v>
      </c>
      <c r="E502" s="8" t="str">
        <f t="shared" si="639"/>
        <v/>
      </c>
      <c r="F502" s="9" t="str">
        <f t="shared" si="640"/>
        <v/>
      </c>
      <c r="G502" s="10" t="str">
        <f t="shared" si="641"/>
        <v/>
      </c>
      <c r="H502" s="10">
        <f t="shared" si="642"/>
        <v>90</v>
      </c>
      <c r="I502" s="10">
        <f t="shared" si="643"/>
        <v>57</v>
      </c>
      <c r="J502" s="10">
        <f t="shared" si="644"/>
        <v>96</v>
      </c>
      <c r="K502" s="16">
        <f t="shared" si="645"/>
        <v>55.5</v>
      </c>
      <c r="L502" s="10">
        <f t="shared" si="646"/>
        <v>59.5</v>
      </c>
      <c r="M502" s="10">
        <f t="shared" si="647"/>
        <v>46</v>
      </c>
      <c r="N502" s="10">
        <f t="shared" si="648"/>
        <v>404</v>
      </c>
      <c r="O502" s="17" t="str">
        <f t="shared" si="649"/>
        <v/>
      </c>
      <c r="P502" s="18">
        <f>IF($D502="理科",IF(AND($N502&gt;=分数线!$C$2,$H502&gt;=分数线!$D$2),36,IF($H502&gt;=分数线!$D$2,18,0)),IF($D502="文科",IF(AND($N502&gt;=分数线!$C$3,$H502&gt;=分数线!$D$3),36,IF($H502&gt;=分数线!$D$3,18,0))))</f>
        <v>0</v>
      </c>
      <c r="Q502" s="18">
        <f>IF($D502="理科",IF(AND($N502&gt;=分数线!$C$2,I502&gt;=分数线!$E$2),36,IF(I502&gt;=分数线!$E$2,18,0)),IF($D502="文科",IF(AND($N502&gt;=分数线!$C$3,I502&gt;=分数线!$E$3),36,IF(I502&gt;=分数线!$E$3,18,0))))</f>
        <v>0</v>
      </c>
      <c r="R502" s="18">
        <f>IF($D502="理科",IF(AND($N502&gt;=分数线!$C$2,J502&gt;=分数线!$F$2),36,IF(J502&gt;=分数线!$F$2,18,0)),IF($D502="文科",IF(AND($N502&gt;=分数线!$C$3,J502&gt;=分数线!$F$3),36,IF(J502&gt;=分数线!$F$3,18,0))))</f>
        <v>18</v>
      </c>
      <c r="S502" s="18">
        <f>IF($D502="理科",IF(AND($N502&gt;=分数线!$C$2,K502&gt;=分数线!$G$2),36,IF(K502&gt;=分数线!$G$2,18,0)),IF($D502="文科",IF(AND($N502&gt;=分数线!$C$3,K502&gt;=分数线!$G$3),36,IF(K502&gt;=分数线!$G$3,18,0))))</f>
        <v>0</v>
      </c>
      <c r="T502" s="18">
        <f>IF($D502="理科",IF(AND($N502&gt;=分数线!$C$2,L502&gt;=分数线!$H$2),36,IF(L502&gt;=分数线!$H$2,18,0)),IF($D502="文科",IF(AND($N502&gt;=分数线!$C$3,L502&gt;=分数线!$H$3),36,IF(L502&gt;=分数线!$H$3,18,0))))</f>
        <v>0</v>
      </c>
      <c r="U502" s="18">
        <f>IF($D502="理科",IF(AND($N502&gt;=分数线!$C$2,M502&gt;=分数线!$I$2),36,IF(M502&gt;=分数线!$I$2,18,0)),IF($D502="文科",IF(AND($N502&gt;=分数线!$C$3,M502&gt;=分数线!$I$3),36,IF(M502&gt;=分数线!$I$3,18,0))))</f>
        <v>0</v>
      </c>
      <c r="V502" s="18">
        <f t="shared" si="650"/>
        <v>5</v>
      </c>
      <c r="W502" s="18" t="str">
        <f t="shared" si="651"/>
        <v>叶屏</v>
      </c>
      <c r="X502" s="26">
        <f t="shared" si="692"/>
        <v>0</v>
      </c>
      <c r="Y502" s="18" t="str">
        <f t="shared" si="652"/>
        <v>李希</v>
      </c>
      <c r="Z502" s="26">
        <f t="shared" si="693"/>
        <v>0</v>
      </c>
      <c r="AA502" s="18" t="str">
        <f t="shared" si="653"/>
        <v>达娃央初</v>
      </c>
      <c r="AB502" s="26">
        <f t="shared" si="710"/>
        <v>1.8</v>
      </c>
      <c r="AC502" s="18" t="str">
        <f t="shared" si="654"/>
        <v>马巫各</v>
      </c>
      <c r="AD502" s="26">
        <f t="shared" si="711"/>
        <v>0</v>
      </c>
      <c r="AE502" s="18" t="str">
        <f t="shared" si="655"/>
        <v>赵香才</v>
      </c>
      <c r="AF502" s="26">
        <f t="shared" si="712"/>
        <v>0</v>
      </c>
      <c r="AG502" s="18" t="str">
        <f t="shared" si="656"/>
        <v>金贵</v>
      </c>
      <c r="AH502" s="26">
        <f t="shared" si="713"/>
        <v>0</v>
      </c>
      <c r="AI502" s="18" t="e">
        <f t="shared" si="657"/>
        <v>#N/A</v>
      </c>
      <c r="AJ502" s="18" t="e">
        <f t="shared" si="658"/>
        <v>#N/A</v>
      </c>
      <c r="AK502" s="26">
        <f t="shared" si="694"/>
        <v>0</v>
      </c>
      <c r="AL502" s="18" t="e">
        <f t="shared" si="659"/>
        <v>#N/A</v>
      </c>
      <c r="AM502" s="26">
        <f t="shared" si="695"/>
        <v>0</v>
      </c>
      <c r="AN502" s="18" t="e">
        <f t="shared" si="660"/>
        <v>#N/A</v>
      </c>
      <c r="AO502" s="26">
        <f t="shared" si="714"/>
        <v>1.8</v>
      </c>
      <c r="AP502" s="18" t="e">
        <f t="shared" si="661"/>
        <v>#N/A</v>
      </c>
      <c r="AQ502" s="26">
        <f t="shared" si="715"/>
        <v>0</v>
      </c>
      <c r="AR502" s="18" t="e">
        <f t="shared" si="662"/>
        <v>#N/A</v>
      </c>
      <c r="AS502" s="26">
        <f t="shared" si="716"/>
        <v>0</v>
      </c>
      <c r="AT502" s="18" t="e">
        <f t="shared" si="663"/>
        <v>#N/A</v>
      </c>
      <c r="AU502" s="26">
        <f t="shared" si="717"/>
        <v>0</v>
      </c>
      <c r="AV502" s="18" t="str">
        <f t="shared" si="664"/>
        <v>5</v>
      </c>
      <c r="AW502" s="18" t="str">
        <f t="shared" si="665"/>
        <v>叶屏</v>
      </c>
      <c r="AX502" s="26">
        <f t="shared" si="696"/>
        <v>0</v>
      </c>
      <c r="AY502" s="18" t="str">
        <f t="shared" si="666"/>
        <v>罗锐</v>
      </c>
      <c r="AZ502" s="26">
        <f t="shared" si="637"/>
        <v>0</v>
      </c>
      <c r="BA502" s="18" t="str">
        <f t="shared" si="667"/>
        <v>谢斌</v>
      </c>
      <c r="BB502" s="26">
        <f t="shared" si="718"/>
        <v>2.7</v>
      </c>
      <c r="BC502" s="18" t="str">
        <f t="shared" si="668"/>
        <v>马巫各</v>
      </c>
      <c r="BD502" s="26">
        <f t="shared" si="719"/>
        <v>0</v>
      </c>
      <c r="BE502" s="18" t="str">
        <f t="shared" si="669"/>
        <v>赵香才</v>
      </c>
      <c r="BF502" s="26">
        <f t="shared" si="720"/>
        <v>0</v>
      </c>
      <c r="BG502" s="18" t="str">
        <f t="shared" si="670"/>
        <v>金贵</v>
      </c>
      <c r="BH502" s="26">
        <f t="shared" si="721"/>
        <v>0</v>
      </c>
      <c r="BI502" s="18">
        <f t="shared" si="671"/>
        <v>5</v>
      </c>
      <c r="BJ502" s="18" t="str">
        <f t="shared" si="672"/>
        <v>叶屏</v>
      </c>
      <c r="BK502" s="26">
        <f t="shared" si="697"/>
        <v>0</v>
      </c>
      <c r="BL502" s="18" t="str">
        <f t="shared" si="673"/>
        <v>罗锐</v>
      </c>
      <c r="BM502" s="26">
        <f t="shared" si="638"/>
        <v>0</v>
      </c>
      <c r="BN502" s="18" t="str">
        <f t="shared" si="674"/>
        <v>杨小波</v>
      </c>
      <c r="BO502" s="26">
        <f t="shared" si="722"/>
        <v>2.7</v>
      </c>
      <c r="BP502" s="18" t="str">
        <f t="shared" si="675"/>
        <v>马巫各</v>
      </c>
      <c r="BQ502" s="26">
        <f t="shared" si="723"/>
        <v>0</v>
      </c>
      <c r="BR502" s="18" t="str">
        <f t="shared" si="676"/>
        <v>赵香才</v>
      </c>
      <c r="BS502" s="26">
        <f t="shared" si="724"/>
        <v>0</v>
      </c>
      <c r="BT502" s="18" t="str">
        <f t="shared" si="677"/>
        <v>金贵</v>
      </c>
      <c r="BU502" s="26">
        <f t="shared" si="725"/>
        <v>0</v>
      </c>
      <c r="BV502" s="18">
        <f t="shared" si="678"/>
        <v>5</v>
      </c>
      <c r="BW502" s="18" t="str">
        <f t="shared" si="679"/>
        <v>叶屏</v>
      </c>
      <c r="BX502" s="26">
        <f t="shared" si="698"/>
        <v>0</v>
      </c>
      <c r="BY502" s="18" t="str">
        <f t="shared" si="680"/>
        <v>王德兵</v>
      </c>
      <c r="BZ502" s="26">
        <f t="shared" si="699"/>
        <v>0</v>
      </c>
      <c r="CA502" s="18" t="str">
        <f t="shared" si="681"/>
        <v>兰卡布尺</v>
      </c>
      <c r="CB502" s="26">
        <f t="shared" si="700"/>
        <v>4.5</v>
      </c>
      <c r="CC502" s="18" t="str">
        <f t="shared" si="682"/>
        <v>吴文艺</v>
      </c>
      <c r="CD502" s="26">
        <f t="shared" si="701"/>
        <v>0</v>
      </c>
      <c r="CE502" s="18" t="str">
        <f t="shared" si="683"/>
        <v>赵香才</v>
      </c>
      <c r="CF502" s="26">
        <f t="shared" si="702"/>
        <v>0</v>
      </c>
      <c r="CG502" s="18" t="str">
        <f t="shared" si="684"/>
        <v>金贵</v>
      </c>
      <c r="CH502" s="26">
        <f t="shared" si="703"/>
        <v>0</v>
      </c>
      <c r="CI502" s="18">
        <f t="shared" si="685"/>
        <v>5</v>
      </c>
      <c r="CJ502" s="18" t="str">
        <f t="shared" si="686"/>
        <v>叶屏</v>
      </c>
      <c r="CK502" s="26">
        <f t="shared" si="704"/>
        <v>0</v>
      </c>
      <c r="CL502" s="18" t="str">
        <f t="shared" si="687"/>
        <v>王德兵</v>
      </c>
      <c r="CM502" s="26">
        <f t="shared" si="705"/>
        <v>0</v>
      </c>
      <c r="CN502" s="18" t="str">
        <f t="shared" si="688"/>
        <v>兰卡布尺</v>
      </c>
      <c r="CO502" s="26">
        <f t="shared" si="706"/>
        <v>4.5</v>
      </c>
      <c r="CP502" s="18" t="str">
        <f t="shared" si="689"/>
        <v>吴文艺/康宇峰</v>
      </c>
      <c r="CQ502" s="26">
        <f t="shared" si="707"/>
        <v>0</v>
      </c>
      <c r="CR502" s="18" t="str">
        <f t="shared" si="690"/>
        <v>赵香才</v>
      </c>
      <c r="CS502" s="26">
        <f t="shared" si="708"/>
        <v>0</v>
      </c>
      <c r="CT502" s="18" t="str">
        <f t="shared" si="691"/>
        <v>金贵</v>
      </c>
      <c r="CU502" s="26">
        <f t="shared" si="709"/>
        <v>0</v>
      </c>
    </row>
    <row r="503" spans="1:99" s="2" customFormat="1" ht="15.75">
      <c r="A503" s="42" t="s">
        <v>1196</v>
      </c>
      <c r="B503" s="40" t="s">
        <v>676</v>
      </c>
      <c r="C503" s="59" t="s">
        <v>44</v>
      </c>
      <c r="D503" s="9" t="s">
        <v>9</v>
      </c>
      <c r="E503" s="8" t="str">
        <f t="shared" si="639"/>
        <v/>
      </c>
      <c r="F503" s="9" t="str">
        <f t="shared" si="640"/>
        <v/>
      </c>
      <c r="G503" s="10" t="str">
        <f t="shared" si="641"/>
        <v/>
      </c>
      <c r="H503" s="10">
        <f t="shared" si="642"/>
        <v>90</v>
      </c>
      <c r="I503" s="10">
        <f t="shared" si="643"/>
        <v>59</v>
      </c>
      <c r="J503" s="10">
        <f t="shared" si="644"/>
        <v>68</v>
      </c>
      <c r="K503" s="16">
        <f t="shared" si="645"/>
        <v>59.5</v>
      </c>
      <c r="L503" s="10">
        <f t="shared" si="646"/>
        <v>65.5</v>
      </c>
      <c r="M503" s="10">
        <f t="shared" si="647"/>
        <v>60</v>
      </c>
      <c r="N503" s="10">
        <f t="shared" si="648"/>
        <v>402</v>
      </c>
      <c r="O503" s="17" t="str">
        <f t="shared" si="649"/>
        <v/>
      </c>
      <c r="P503" s="18">
        <f>IF($D503="理科",IF(AND($N503&gt;=分数线!$C$2,$H503&gt;=分数线!$D$2),36,IF($H503&gt;=分数线!$D$2,18,0)),IF($D503="文科",IF(AND($N503&gt;=分数线!$C$3,$H503&gt;=分数线!$D$3),36,IF($H503&gt;=分数线!$D$3,18,0))))</f>
        <v>0</v>
      </c>
      <c r="Q503" s="18">
        <f>IF($D503="理科",IF(AND($N503&gt;=分数线!$C$2,I503&gt;=分数线!$E$2),36,IF(I503&gt;=分数线!$E$2,18,0)),IF($D503="文科",IF(AND($N503&gt;=分数线!$C$3,I503&gt;=分数线!$E$3),36,IF(I503&gt;=分数线!$E$3,18,0))))</f>
        <v>0</v>
      </c>
      <c r="R503" s="18">
        <f>IF($D503="理科",IF(AND($N503&gt;=分数线!$C$2,J503&gt;=分数线!$F$2),36,IF(J503&gt;=分数线!$F$2,18,0)),IF($D503="文科",IF(AND($N503&gt;=分数线!$C$3,J503&gt;=分数线!$F$3),36,IF(J503&gt;=分数线!$F$3,18,0))))</f>
        <v>0</v>
      </c>
      <c r="S503" s="18">
        <f>IF($D503="理科",IF(AND($N503&gt;=分数线!$C$2,K503&gt;=分数线!$G$2),36,IF(K503&gt;=分数线!$G$2,18,0)),IF($D503="文科",IF(AND($N503&gt;=分数线!$C$3,K503&gt;=分数线!$G$3),36,IF(K503&gt;=分数线!$G$3,18,0))))</f>
        <v>0</v>
      </c>
      <c r="T503" s="18">
        <f>IF($D503="理科",IF(AND($N503&gt;=分数线!$C$2,L503&gt;=分数线!$H$2),36,IF(L503&gt;=分数线!$H$2,18,0)),IF($D503="文科",IF(AND($N503&gt;=分数线!$C$3,L503&gt;=分数线!$H$3),36,IF(L503&gt;=分数线!$H$3,18,0))))</f>
        <v>18</v>
      </c>
      <c r="U503" s="18">
        <f>IF($D503="理科",IF(AND($N503&gt;=分数线!$C$2,M503&gt;=分数线!$I$2),36,IF(M503&gt;=分数线!$I$2,18,0)),IF($D503="文科",IF(AND($N503&gt;=分数线!$C$3,M503&gt;=分数线!$I$3),36,IF(M503&gt;=分数线!$I$3,18,0))))</f>
        <v>18</v>
      </c>
      <c r="V503" s="18">
        <f t="shared" si="650"/>
        <v>5</v>
      </c>
      <c r="W503" s="18" t="str">
        <f t="shared" si="651"/>
        <v>叶屏</v>
      </c>
      <c r="X503" s="26">
        <f t="shared" si="692"/>
        <v>0</v>
      </c>
      <c r="Y503" s="18" t="str">
        <f t="shared" si="652"/>
        <v>李希</v>
      </c>
      <c r="Z503" s="26">
        <f t="shared" si="693"/>
        <v>0</v>
      </c>
      <c r="AA503" s="18" t="str">
        <f t="shared" si="653"/>
        <v>达娃央初</v>
      </c>
      <c r="AB503" s="26">
        <f t="shared" si="710"/>
        <v>0</v>
      </c>
      <c r="AC503" s="18" t="str">
        <f t="shared" si="654"/>
        <v>马巫各</v>
      </c>
      <c r="AD503" s="26">
        <f t="shared" si="711"/>
        <v>0</v>
      </c>
      <c r="AE503" s="18" t="str">
        <f t="shared" si="655"/>
        <v>赵香才</v>
      </c>
      <c r="AF503" s="26">
        <f t="shared" si="712"/>
        <v>1.8</v>
      </c>
      <c r="AG503" s="18" t="str">
        <f t="shared" si="656"/>
        <v>金贵</v>
      </c>
      <c r="AH503" s="26">
        <f t="shared" si="713"/>
        <v>1.8</v>
      </c>
      <c r="AI503" s="18" t="str">
        <f t="shared" si="657"/>
        <v>5</v>
      </c>
      <c r="AJ503" s="18" t="str">
        <f t="shared" si="658"/>
        <v>叶屏</v>
      </c>
      <c r="AK503" s="26">
        <f t="shared" si="694"/>
        <v>0</v>
      </c>
      <c r="AL503" s="18" t="str">
        <f t="shared" si="659"/>
        <v>李希</v>
      </c>
      <c r="AM503" s="26">
        <f t="shared" si="695"/>
        <v>0</v>
      </c>
      <c r="AN503" s="18" t="str">
        <f t="shared" si="660"/>
        <v>达娃央初</v>
      </c>
      <c r="AO503" s="26">
        <f t="shared" si="714"/>
        <v>0</v>
      </c>
      <c r="AP503" s="18" t="str">
        <f t="shared" si="661"/>
        <v>马巫各</v>
      </c>
      <c r="AQ503" s="26">
        <f t="shared" si="715"/>
        <v>0</v>
      </c>
      <c r="AR503" s="18" t="str">
        <f t="shared" si="662"/>
        <v>赵香才</v>
      </c>
      <c r="AS503" s="26">
        <f t="shared" si="716"/>
        <v>1.8</v>
      </c>
      <c r="AT503" s="18" t="str">
        <f t="shared" si="663"/>
        <v>金贵</v>
      </c>
      <c r="AU503" s="26">
        <f t="shared" si="717"/>
        <v>1.8</v>
      </c>
      <c r="AV503" s="18" t="str">
        <f t="shared" si="664"/>
        <v>1</v>
      </c>
      <c r="AW503" s="18" t="str">
        <f t="shared" si="665"/>
        <v>叶屏</v>
      </c>
      <c r="AX503" s="26">
        <f t="shared" si="696"/>
        <v>0</v>
      </c>
      <c r="AY503" s="18" t="str">
        <f t="shared" si="666"/>
        <v>余玉红</v>
      </c>
      <c r="AZ503" s="26">
        <f t="shared" si="637"/>
        <v>0</v>
      </c>
      <c r="BA503" s="18" t="str">
        <f t="shared" si="667"/>
        <v>胡昌燕</v>
      </c>
      <c r="BB503" s="26">
        <f t="shared" si="718"/>
        <v>0</v>
      </c>
      <c r="BC503" s="18" t="str">
        <f t="shared" si="668"/>
        <v>卢银楷</v>
      </c>
      <c r="BD503" s="26">
        <f t="shared" si="719"/>
        <v>0</v>
      </c>
      <c r="BE503" s="18" t="str">
        <f t="shared" si="669"/>
        <v>胡慧芳</v>
      </c>
      <c r="BF503" s="26">
        <f t="shared" si="720"/>
        <v>2.7</v>
      </c>
      <c r="BG503" s="18" t="str">
        <f t="shared" si="670"/>
        <v>金贵</v>
      </c>
      <c r="BH503" s="26">
        <f t="shared" si="721"/>
        <v>2.7</v>
      </c>
      <c r="BI503" s="18">
        <f t="shared" si="671"/>
        <v>1</v>
      </c>
      <c r="BJ503" s="18" t="str">
        <f t="shared" si="672"/>
        <v>叶屏</v>
      </c>
      <c r="BK503" s="26">
        <f t="shared" si="697"/>
        <v>0</v>
      </c>
      <c r="BL503" s="18" t="str">
        <f t="shared" si="673"/>
        <v>余玉红</v>
      </c>
      <c r="BM503" s="26">
        <f t="shared" si="638"/>
        <v>0</v>
      </c>
      <c r="BN503" s="18" t="str">
        <f t="shared" si="674"/>
        <v>胡昌燕</v>
      </c>
      <c r="BO503" s="26">
        <f t="shared" si="722"/>
        <v>0</v>
      </c>
      <c r="BP503" s="18" t="str">
        <f t="shared" si="675"/>
        <v>卢银楷</v>
      </c>
      <c r="BQ503" s="26">
        <f t="shared" si="723"/>
        <v>0</v>
      </c>
      <c r="BR503" s="18" t="str">
        <f t="shared" si="676"/>
        <v>胡慧芳</v>
      </c>
      <c r="BS503" s="26">
        <f t="shared" si="724"/>
        <v>2.7</v>
      </c>
      <c r="BT503" s="18" t="str">
        <f t="shared" si="677"/>
        <v>金贵</v>
      </c>
      <c r="BU503" s="26">
        <f t="shared" si="725"/>
        <v>2.7</v>
      </c>
      <c r="BV503" s="18">
        <f t="shared" si="678"/>
        <v>1</v>
      </c>
      <c r="BW503" s="18" t="str">
        <f t="shared" si="679"/>
        <v>叶屏</v>
      </c>
      <c r="BX503" s="26">
        <f t="shared" si="698"/>
        <v>0</v>
      </c>
      <c r="BY503" s="18" t="str">
        <f t="shared" si="680"/>
        <v>余玉红</v>
      </c>
      <c r="BZ503" s="26">
        <f t="shared" si="699"/>
        <v>0</v>
      </c>
      <c r="CA503" s="18" t="str">
        <f t="shared" si="681"/>
        <v>胡昌燕</v>
      </c>
      <c r="CB503" s="26">
        <f t="shared" si="700"/>
        <v>0</v>
      </c>
      <c r="CC503" s="18" t="str">
        <f t="shared" si="682"/>
        <v>卢银楷</v>
      </c>
      <c r="CD503" s="26">
        <f t="shared" si="701"/>
        <v>0</v>
      </c>
      <c r="CE503" s="18" t="str">
        <f t="shared" si="683"/>
        <v>胡慧芳</v>
      </c>
      <c r="CF503" s="26">
        <f t="shared" si="702"/>
        <v>4.5</v>
      </c>
      <c r="CG503" s="18" t="str">
        <f t="shared" si="684"/>
        <v>金贵</v>
      </c>
      <c r="CH503" s="26">
        <f t="shared" si="703"/>
        <v>4.5</v>
      </c>
      <c r="CI503" s="18">
        <f t="shared" si="685"/>
        <v>1</v>
      </c>
      <c r="CJ503" s="18" t="str">
        <f t="shared" si="686"/>
        <v>叶屏</v>
      </c>
      <c r="CK503" s="26">
        <f t="shared" si="704"/>
        <v>0</v>
      </c>
      <c r="CL503" s="18" t="str">
        <f t="shared" si="687"/>
        <v>余玉红</v>
      </c>
      <c r="CM503" s="26">
        <f t="shared" si="705"/>
        <v>0</v>
      </c>
      <c r="CN503" s="18" t="str">
        <f t="shared" si="688"/>
        <v>胡昌燕</v>
      </c>
      <c r="CO503" s="26">
        <f t="shared" si="706"/>
        <v>0</v>
      </c>
      <c r="CP503" s="18" t="str">
        <f t="shared" si="689"/>
        <v>卢银楷</v>
      </c>
      <c r="CQ503" s="26">
        <f t="shared" si="707"/>
        <v>0</v>
      </c>
      <c r="CR503" s="18" t="str">
        <f t="shared" si="690"/>
        <v>胡慧芳</v>
      </c>
      <c r="CS503" s="26">
        <f t="shared" si="708"/>
        <v>4.5</v>
      </c>
      <c r="CT503" s="18" t="str">
        <f t="shared" si="691"/>
        <v>金贵</v>
      </c>
      <c r="CU503" s="26">
        <f t="shared" si="709"/>
        <v>4.5</v>
      </c>
    </row>
    <row r="504" spans="1:99" s="2" customFormat="1" ht="15.75">
      <c r="A504" s="42" t="s">
        <v>1197</v>
      </c>
      <c r="B504" s="40" t="s">
        <v>677</v>
      </c>
      <c r="C504" s="59" t="s">
        <v>44</v>
      </c>
      <c r="D504" s="9" t="s">
        <v>9</v>
      </c>
      <c r="E504" s="8" t="str">
        <f t="shared" si="639"/>
        <v/>
      </c>
      <c r="F504" s="9" t="str">
        <f t="shared" si="640"/>
        <v/>
      </c>
      <c r="G504" s="10" t="str">
        <f t="shared" si="641"/>
        <v/>
      </c>
      <c r="H504" s="10">
        <f t="shared" si="642"/>
        <v>93</v>
      </c>
      <c r="I504" s="10">
        <f t="shared" si="643"/>
        <v>60</v>
      </c>
      <c r="J504" s="10">
        <f t="shared" si="644"/>
        <v>72</v>
      </c>
      <c r="K504" s="16">
        <f t="shared" si="645"/>
        <v>69</v>
      </c>
      <c r="L504" s="10">
        <f t="shared" si="646"/>
        <v>52.5</v>
      </c>
      <c r="M504" s="10">
        <f t="shared" si="647"/>
        <v>55</v>
      </c>
      <c r="N504" s="10">
        <f t="shared" si="648"/>
        <v>402</v>
      </c>
      <c r="O504" s="17" t="str">
        <f t="shared" si="649"/>
        <v/>
      </c>
      <c r="P504" s="18">
        <f>IF($D504="理科",IF(AND($N504&gt;=分数线!$C$2,$H504&gt;=分数线!$D$2),36,IF($H504&gt;=分数线!$D$2,18,0)),IF($D504="文科",IF(AND($N504&gt;=分数线!$C$3,$H504&gt;=分数线!$D$3),36,IF($H504&gt;=分数线!$D$3,18,0))))</f>
        <v>0</v>
      </c>
      <c r="Q504" s="18">
        <f>IF($D504="理科",IF(AND($N504&gt;=分数线!$C$2,I504&gt;=分数线!$E$2),36,IF(I504&gt;=分数线!$E$2,18,0)),IF($D504="文科",IF(AND($N504&gt;=分数线!$C$3,I504&gt;=分数线!$E$3),36,IF(I504&gt;=分数线!$E$3,18,0))))</f>
        <v>0</v>
      </c>
      <c r="R504" s="18">
        <f>IF($D504="理科",IF(AND($N504&gt;=分数线!$C$2,J504&gt;=分数线!$F$2),36,IF(J504&gt;=分数线!$F$2,18,0)),IF($D504="文科",IF(AND($N504&gt;=分数线!$C$3,J504&gt;=分数线!$F$3),36,IF(J504&gt;=分数线!$F$3,18,0))))</f>
        <v>0</v>
      </c>
      <c r="S504" s="18">
        <f>IF($D504="理科",IF(AND($N504&gt;=分数线!$C$2,K504&gt;=分数线!$G$2),36,IF(K504&gt;=分数线!$G$2,18,0)),IF($D504="文科",IF(AND($N504&gt;=分数线!$C$3,K504&gt;=分数线!$G$3),36,IF(K504&gt;=分数线!$G$3,18,0))))</f>
        <v>18</v>
      </c>
      <c r="T504" s="18">
        <f>IF($D504="理科",IF(AND($N504&gt;=分数线!$C$2,L504&gt;=分数线!$H$2),36,IF(L504&gt;=分数线!$H$2,18,0)),IF($D504="文科",IF(AND($N504&gt;=分数线!$C$3,L504&gt;=分数线!$H$3),36,IF(L504&gt;=分数线!$H$3,18,0))))</f>
        <v>0</v>
      </c>
      <c r="U504" s="18">
        <f>IF($D504="理科",IF(AND($N504&gt;=分数线!$C$2,M504&gt;=分数线!$I$2),36,IF(M504&gt;=分数线!$I$2,18,0)),IF($D504="文科",IF(AND($N504&gt;=分数线!$C$3,M504&gt;=分数线!$I$3),36,IF(M504&gt;=分数线!$I$3,18,0))))</f>
        <v>18</v>
      </c>
      <c r="V504" s="18">
        <f t="shared" si="650"/>
        <v>8</v>
      </c>
      <c r="W504" s="18" t="str">
        <f t="shared" si="651"/>
        <v>向美娟</v>
      </c>
      <c r="X504" s="26">
        <f t="shared" si="692"/>
        <v>0</v>
      </c>
      <c r="Y504" s="18" t="str">
        <f t="shared" si="652"/>
        <v>胡付松</v>
      </c>
      <c r="Z504" s="26">
        <f t="shared" si="693"/>
        <v>0</v>
      </c>
      <c r="AA504" s="18" t="str">
        <f t="shared" si="653"/>
        <v>聂艳梅</v>
      </c>
      <c r="AB504" s="26">
        <f t="shared" si="710"/>
        <v>0</v>
      </c>
      <c r="AC504" s="18" t="str">
        <f t="shared" si="654"/>
        <v>卢银楷</v>
      </c>
      <c r="AD504" s="26">
        <f t="shared" si="711"/>
        <v>1.8</v>
      </c>
      <c r="AE504" s="18" t="str">
        <f t="shared" si="655"/>
        <v>赵香才</v>
      </c>
      <c r="AF504" s="26">
        <f t="shared" si="712"/>
        <v>0</v>
      </c>
      <c r="AG504" s="18" t="str">
        <f t="shared" si="656"/>
        <v>骆泽群</v>
      </c>
      <c r="AH504" s="26">
        <f t="shared" si="713"/>
        <v>1.8</v>
      </c>
      <c r="AI504" s="18" t="str">
        <f t="shared" si="657"/>
        <v>1</v>
      </c>
      <c r="AJ504" s="18" t="str">
        <f t="shared" si="658"/>
        <v>叶屏</v>
      </c>
      <c r="AK504" s="26">
        <f t="shared" si="694"/>
        <v>0</v>
      </c>
      <c r="AL504" s="18" t="str">
        <f t="shared" si="659"/>
        <v>余玉红</v>
      </c>
      <c r="AM504" s="26">
        <f t="shared" si="695"/>
        <v>0</v>
      </c>
      <c r="AN504" s="18" t="str">
        <f t="shared" si="660"/>
        <v>胡昌燕</v>
      </c>
      <c r="AO504" s="26">
        <f t="shared" si="714"/>
        <v>0</v>
      </c>
      <c r="AP504" s="18" t="str">
        <f t="shared" si="661"/>
        <v>杨吉华</v>
      </c>
      <c r="AQ504" s="26">
        <f t="shared" si="715"/>
        <v>1.8</v>
      </c>
      <c r="AR504" s="18" t="str">
        <f t="shared" si="662"/>
        <v>胡慧芳</v>
      </c>
      <c r="AS504" s="26">
        <f t="shared" si="716"/>
        <v>0</v>
      </c>
      <c r="AT504" s="18" t="str">
        <f t="shared" si="663"/>
        <v>金贵</v>
      </c>
      <c r="AU504" s="26">
        <f t="shared" si="717"/>
        <v>1.8</v>
      </c>
      <c r="AV504" s="18" t="str">
        <f t="shared" si="664"/>
        <v>1</v>
      </c>
      <c r="AW504" s="18" t="str">
        <f t="shared" si="665"/>
        <v>叶屏</v>
      </c>
      <c r="AX504" s="26">
        <f t="shared" si="696"/>
        <v>0</v>
      </c>
      <c r="AY504" s="18" t="str">
        <f t="shared" si="666"/>
        <v>余玉红</v>
      </c>
      <c r="AZ504" s="26">
        <f t="shared" si="637"/>
        <v>0</v>
      </c>
      <c r="BA504" s="18" t="str">
        <f t="shared" si="667"/>
        <v>胡昌燕</v>
      </c>
      <c r="BB504" s="26">
        <f t="shared" si="718"/>
        <v>0</v>
      </c>
      <c r="BC504" s="18" t="str">
        <f t="shared" si="668"/>
        <v>卢银楷</v>
      </c>
      <c r="BD504" s="26">
        <f t="shared" si="719"/>
        <v>2.7</v>
      </c>
      <c r="BE504" s="18" t="str">
        <f t="shared" si="669"/>
        <v>胡慧芳</v>
      </c>
      <c r="BF504" s="26">
        <f t="shared" si="720"/>
        <v>0</v>
      </c>
      <c r="BG504" s="18" t="str">
        <f t="shared" si="670"/>
        <v>金贵</v>
      </c>
      <c r="BH504" s="26">
        <f t="shared" si="721"/>
        <v>2.7</v>
      </c>
      <c r="BI504" s="18">
        <f t="shared" si="671"/>
        <v>1</v>
      </c>
      <c r="BJ504" s="18" t="str">
        <f t="shared" si="672"/>
        <v>叶屏</v>
      </c>
      <c r="BK504" s="26">
        <f t="shared" si="697"/>
        <v>0</v>
      </c>
      <c r="BL504" s="18" t="str">
        <f t="shared" si="673"/>
        <v>余玉红</v>
      </c>
      <c r="BM504" s="26">
        <f t="shared" si="638"/>
        <v>0</v>
      </c>
      <c r="BN504" s="18" t="str">
        <f t="shared" si="674"/>
        <v>胡昌燕</v>
      </c>
      <c r="BO504" s="26">
        <f t="shared" si="722"/>
        <v>0</v>
      </c>
      <c r="BP504" s="18" t="str">
        <f t="shared" si="675"/>
        <v>卢银楷</v>
      </c>
      <c r="BQ504" s="26">
        <f t="shared" si="723"/>
        <v>2.7</v>
      </c>
      <c r="BR504" s="18" t="str">
        <f t="shared" si="676"/>
        <v>胡慧芳</v>
      </c>
      <c r="BS504" s="26">
        <f t="shared" si="724"/>
        <v>0</v>
      </c>
      <c r="BT504" s="18" t="str">
        <f t="shared" si="677"/>
        <v>金贵</v>
      </c>
      <c r="BU504" s="26">
        <f t="shared" si="725"/>
        <v>2.7</v>
      </c>
      <c r="BV504" s="18">
        <f t="shared" si="678"/>
        <v>1</v>
      </c>
      <c r="BW504" s="18" t="str">
        <f t="shared" si="679"/>
        <v>叶屏</v>
      </c>
      <c r="BX504" s="26">
        <f t="shared" si="698"/>
        <v>0</v>
      </c>
      <c r="BY504" s="18" t="str">
        <f t="shared" si="680"/>
        <v>余玉红</v>
      </c>
      <c r="BZ504" s="26">
        <f t="shared" si="699"/>
        <v>0</v>
      </c>
      <c r="CA504" s="18" t="str">
        <f t="shared" si="681"/>
        <v>胡昌燕</v>
      </c>
      <c r="CB504" s="26">
        <f t="shared" si="700"/>
        <v>0</v>
      </c>
      <c r="CC504" s="18" t="str">
        <f t="shared" si="682"/>
        <v>卢银楷</v>
      </c>
      <c r="CD504" s="26">
        <f t="shared" si="701"/>
        <v>4.5</v>
      </c>
      <c r="CE504" s="18" t="str">
        <f t="shared" si="683"/>
        <v>胡慧芳</v>
      </c>
      <c r="CF504" s="26">
        <f t="shared" si="702"/>
        <v>0</v>
      </c>
      <c r="CG504" s="18" t="str">
        <f t="shared" si="684"/>
        <v>金贵</v>
      </c>
      <c r="CH504" s="26">
        <f t="shared" si="703"/>
        <v>4.5</v>
      </c>
      <c r="CI504" s="18">
        <f t="shared" si="685"/>
        <v>1</v>
      </c>
      <c r="CJ504" s="18" t="str">
        <f t="shared" si="686"/>
        <v>叶屏</v>
      </c>
      <c r="CK504" s="26">
        <f t="shared" si="704"/>
        <v>0</v>
      </c>
      <c r="CL504" s="18" t="str">
        <f t="shared" si="687"/>
        <v>余玉红</v>
      </c>
      <c r="CM504" s="26">
        <f t="shared" si="705"/>
        <v>0</v>
      </c>
      <c r="CN504" s="18" t="str">
        <f t="shared" si="688"/>
        <v>胡昌燕</v>
      </c>
      <c r="CO504" s="26">
        <f t="shared" si="706"/>
        <v>0</v>
      </c>
      <c r="CP504" s="18" t="str">
        <f t="shared" si="689"/>
        <v>卢银楷</v>
      </c>
      <c r="CQ504" s="26">
        <f t="shared" si="707"/>
        <v>4.5</v>
      </c>
      <c r="CR504" s="18" t="str">
        <f t="shared" si="690"/>
        <v>胡慧芳</v>
      </c>
      <c r="CS504" s="26">
        <f t="shared" si="708"/>
        <v>0</v>
      </c>
      <c r="CT504" s="18" t="str">
        <f t="shared" si="691"/>
        <v>金贵</v>
      </c>
      <c r="CU504" s="26">
        <f t="shared" si="709"/>
        <v>4.5</v>
      </c>
    </row>
    <row r="505" spans="1:99" s="2" customFormat="1" ht="15.75">
      <c r="A505" s="42" t="s">
        <v>1198</v>
      </c>
      <c r="B505" s="40" t="s">
        <v>678</v>
      </c>
      <c r="C505" s="59" t="s">
        <v>44</v>
      </c>
      <c r="D505" s="9" t="s">
        <v>9</v>
      </c>
      <c r="E505" s="8" t="str">
        <f t="shared" si="639"/>
        <v/>
      </c>
      <c r="F505" s="9" t="str">
        <f t="shared" si="640"/>
        <v/>
      </c>
      <c r="G505" s="10" t="str">
        <f t="shared" si="641"/>
        <v/>
      </c>
      <c r="H505" s="10">
        <f t="shared" si="642"/>
        <v>95</v>
      </c>
      <c r="I505" s="10">
        <f t="shared" si="643"/>
        <v>74</v>
      </c>
      <c r="J505" s="10">
        <f t="shared" si="644"/>
        <v>56</v>
      </c>
      <c r="K505" s="16">
        <f t="shared" si="645"/>
        <v>69</v>
      </c>
      <c r="L505" s="10">
        <f t="shared" si="646"/>
        <v>57</v>
      </c>
      <c r="M505" s="10">
        <f t="shared" si="647"/>
        <v>51</v>
      </c>
      <c r="N505" s="10">
        <f t="shared" si="648"/>
        <v>402</v>
      </c>
      <c r="O505" s="17" t="str">
        <f t="shared" si="649"/>
        <v/>
      </c>
      <c r="P505" s="18">
        <f>IF($D505="理科",IF(AND($N505&gt;=分数线!$C$2,$H505&gt;=分数线!$D$2),36,IF($H505&gt;=分数线!$D$2,18,0)),IF($D505="文科",IF(AND($N505&gt;=分数线!$C$3,$H505&gt;=分数线!$D$3),36,IF($H505&gt;=分数线!$D$3,18,0))))</f>
        <v>0</v>
      </c>
      <c r="Q505" s="18">
        <f>IF($D505="理科",IF(AND($N505&gt;=分数线!$C$2,I505&gt;=分数线!$E$2),36,IF(I505&gt;=分数线!$E$2,18,0)),IF($D505="文科",IF(AND($N505&gt;=分数线!$C$3,I505&gt;=分数线!$E$3),36,IF(I505&gt;=分数线!$E$3,18,0))))</f>
        <v>0</v>
      </c>
      <c r="R505" s="18">
        <f>IF($D505="理科",IF(AND($N505&gt;=分数线!$C$2,J505&gt;=分数线!$F$2),36,IF(J505&gt;=分数线!$F$2,18,0)),IF($D505="文科",IF(AND($N505&gt;=分数线!$C$3,J505&gt;=分数线!$F$3),36,IF(J505&gt;=分数线!$F$3,18,0))))</f>
        <v>0</v>
      </c>
      <c r="S505" s="18">
        <f>IF($D505="理科",IF(AND($N505&gt;=分数线!$C$2,K505&gt;=分数线!$G$2),36,IF(K505&gt;=分数线!$G$2,18,0)),IF($D505="文科",IF(AND($N505&gt;=分数线!$C$3,K505&gt;=分数线!$G$3),36,IF(K505&gt;=分数线!$G$3,18,0))))</f>
        <v>18</v>
      </c>
      <c r="T505" s="18">
        <f>IF($D505="理科",IF(AND($N505&gt;=分数线!$C$2,L505&gt;=分数线!$H$2),36,IF(L505&gt;=分数线!$H$2,18,0)),IF($D505="文科",IF(AND($N505&gt;=分数线!$C$3,L505&gt;=分数线!$H$3),36,IF(L505&gt;=分数线!$H$3,18,0))))</f>
        <v>0</v>
      </c>
      <c r="U505" s="18">
        <f>IF($D505="理科",IF(AND($N505&gt;=分数线!$C$2,M505&gt;=分数线!$I$2),36,IF(M505&gt;=分数线!$I$2,18,0)),IF($D505="文科",IF(AND($N505&gt;=分数线!$C$3,M505&gt;=分数线!$I$3),36,IF(M505&gt;=分数线!$I$3,18,0))))</f>
        <v>0</v>
      </c>
      <c r="V505" s="18">
        <f t="shared" si="650"/>
        <v>6</v>
      </c>
      <c r="W505" s="18" t="str">
        <f t="shared" si="651"/>
        <v>阙丽萍</v>
      </c>
      <c r="X505" s="26">
        <f t="shared" si="692"/>
        <v>0</v>
      </c>
      <c r="Y505" s="18" t="str">
        <f t="shared" si="652"/>
        <v>李希</v>
      </c>
      <c r="Z505" s="26">
        <f t="shared" si="693"/>
        <v>0</v>
      </c>
      <c r="AA505" s="18" t="str">
        <f t="shared" si="653"/>
        <v>达娃央初</v>
      </c>
      <c r="AB505" s="26">
        <f t="shared" si="710"/>
        <v>0</v>
      </c>
      <c r="AC505" s="18" t="str">
        <f t="shared" si="654"/>
        <v>马巫各</v>
      </c>
      <c r="AD505" s="26">
        <f t="shared" si="711"/>
        <v>1.8</v>
      </c>
      <c r="AE505" s="18" t="str">
        <f t="shared" si="655"/>
        <v>勾中文</v>
      </c>
      <c r="AF505" s="26">
        <f t="shared" si="712"/>
        <v>0</v>
      </c>
      <c r="AG505" s="18" t="str">
        <f t="shared" si="656"/>
        <v>骆泽群</v>
      </c>
      <c r="AH505" s="26">
        <f t="shared" si="713"/>
        <v>0</v>
      </c>
      <c r="AI505" s="18" t="str">
        <f t="shared" si="657"/>
        <v>5</v>
      </c>
      <c r="AJ505" s="18" t="str">
        <f t="shared" si="658"/>
        <v>叶屏</v>
      </c>
      <c r="AK505" s="26">
        <f t="shared" si="694"/>
        <v>0</v>
      </c>
      <c r="AL505" s="18" t="str">
        <f t="shared" si="659"/>
        <v>李希</v>
      </c>
      <c r="AM505" s="26">
        <f t="shared" si="695"/>
        <v>0</v>
      </c>
      <c r="AN505" s="18" t="str">
        <f t="shared" si="660"/>
        <v>达娃央初</v>
      </c>
      <c r="AO505" s="26">
        <f t="shared" si="714"/>
        <v>0</v>
      </c>
      <c r="AP505" s="18" t="str">
        <f t="shared" si="661"/>
        <v>马巫各</v>
      </c>
      <c r="AQ505" s="26">
        <f t="shared" si="715"/>
        <v>1.8</v>
      </c>
      <c r="AR505" s="18" t="str">
        <f t="shared" si="662"/>
        <v>赵香才</v>
      </c>
      <c r="AS505" s="26">
        <f t="shared" si="716"/>
        <v>0</v>
      </c>
      <c r="AT505" s="18" t="str">
        <f t="shared" si="663"/>
        <v>金贵</v>
      </c>
      <c r="AU505" s="26">
        <f t="shared" si="717"/>
        <v>0</v>
      </c>
      <c r="AV505" s="18" t="str">
        <f t="shared" si="664"/>
        <v>5</v>
      </c>
      <c r="AW505" s="18" t="str">
        <f t="shared" si="665"/>
        <v>叶屏</v>
      </c>
      <c r="AX505" s="26">
        <f t="shared" si="696"/>
        <v>0</v>
      </c>
      <c r="AY505" s="18" t="str">
        <f t="shared" si="666"/>
        <v>罗锐</v>
      </c>
      <c r="AZ505" s="26">
        <f t="shared" si="637"/>
        <v>0</v>
      </c>
      <c r="BA505" s="18" t="str">
        <f t="shared" si="667"/>
        <v>谢斌</v>
      </c>
      <c r="BB505" s="26">
        <f t="shared" si="718"/>
        <v>0</v>
      </c>
      <c r="BC505" s="18" t="str">
        <f t="shared" si="668"/>
        <v>马巫各</v>
      </c>
      <c r="BD505" s="26">
        <f t="shared" si="719"/>
        <v>2.7</v>
      </c>
      <c r="BE505" s="18" t="str">
        <f t="shared" si="669"/>
        <v>赵香才</v>
      </c>
      <c r="BF505" s="26">
        <f t="shared" si="720"/>
        <v>0</v>
      </c>
      <c r="BG505" s="18" t="str">
        <f t="shared" si="670"/>
        <v>金贵</v>
      </c>
      <c r="BH505" s="26">
        <f t="shared" si="721"/>
        <v>0</v>
      </c>
      <c r="BI505" s="18">
        <f t="shared" si="671"/>
        <v>5</v>
      </c>
      <c r="BJ505" s="18" t="str">
        <f t="shared" si="672"/>
        <v>叶屏</v>
      </c>
      <c r="BK505" s="26">
        <f t="shared" si="697"/>
        <v>0</v>
      </c>
      <c r="BL505" s="18" t="str">
        <f t="shared" si="673"/>
        <v>罗锐</v>
      </c>
      <c r="BM505" s="26">
        <f t="shared" si="638"/>
        <v>0</v>
      </c>
      <c r="BN505" s="18" t="str">
        <f t="shared" si="674"/>
        <v>杨小波</v>
      </c>
      <c r="BO505" s="26">
        <f t="shared" si="722"/>
        <v>0</v>
      </c>
      <c r="BP505" s="18" t="str">
        <f t="shared" si="675"/>
        <v>马巫各</v>
      </c>
      <c r="BQ505" s="26">
        <f t="shared" si="723"/>
        <v>2.7</v>
      </c>
      <c r="BR505" s="18" t="str">
        <f t="shared" si="676"/>
        <v>赵香才</v>
      </c>
      <c r="BS505" s="26">
        <f t="shared" si="724"/>
        <v>0</v>
      </c>
      <c r="BT505" s="18" t="str">
        <f t="shared" si="677"/>
        <v>金贵</v>
      </c>
      <c r="BU505" s="26">
        <f t="shared" si="725"/>
        <v>0</v>
      </c>
      <c r="BV505" s="18">
        <f t="shared" si="678"/>
        <v>5</v>
      </c>
      <c r="BW505" s="18" t="str">
        <f t="shared" si="679"/>
        <v>叶屏</v>
      </c>
      <c r="BX505" s="26">
        <f t="shared" si="698"/>
        <v>0</v>
      </c>
      <c r="BY505" s="18" t="str">
        <f t="shared" si="680"/>
        <v>王德兵</v>
      </c>
      <c r="BZ505" s="26">
        <f t="shared" si="699"/>
        <v>0</v>
      </c>
      <c r="CA505" s="18" t="str">
        <f t="shared" si="681"/>
        <v>兰卡布尺</v>
      </c>
      <c r="CB505" s="26">
        <f t="shared" si="700"/>
        <v>0</v>
      </c>
      <c r="CC505" s="18" t="str">
        <f t="shared" si="682"/>
        <v>吴文艺</v>
      </c>
      <c r="CD505" s="26">
        <f t="shared" si="701"/>
        <v>4.5</v>
      </c>
      <c r="CE505" s="18" t="str">
        <f t="shared" si="683"/>
        <v>赵香才</v>
      </c>
      <c r="CF505" s="26">
        <f t="shared" si="702"/>
        <v>0</v>
      </c>
      <c r="CG505" s="18" t="str">
        <f t="shared" si="684"/>
        <v>金贵</v>
      </c>
      <c r="CH505" s="26">
        <f t="shared" si="703"/>
        <v>0</v>
      </c>
      <c r="CI505" s="18">
        <f t="shared" si="685"/>
        <v>5</v>
      </c>
      <c r="CJ505" s="18" t="str">
        <f t="shared" si="686"/>
        <v>叶屏</v>
      </c>
      <c r="CK505" s="26">
        <f t="shared" si="704"/>
        <v>0</v>
      </c>
      <c r="CL505" s="18" t="str">
        <f t="shared" si="687"/>
        <v>王德兵</v>
      </c>
      <c r="CM505" s="26">
        <f t="shared" si="705"/>
        <v>0</v>
      </c>
      <c r="CN505" s="18" t="str">
        <f t="shared" si="688"/>
        <v>兰卡布尺</v>
      </c>
      <c r="CO505" s="26">
        <f t="shared" si="706"/>
        <v>0</v>
      </c>
      <c r="CP505" s="18" t="str">
        <f t="shared" si="689"/>
        <v>吴文艺/康宇峰</v>
      </c>
      <c r="CQ505" s="26">
        <f t="shared" si="707"/>
        <v>4.5</v>
      </c>
      <c r="CR505" s="18" t="str">
        <f t="shared" si="690"/>
        <v>赵香才</v>
      </c>
      <c r="CS505" s="26">
        <f t="shared" si="708"/>
        <v>0</v>
      </c>
      <c r="CT505" s="18" t="str">
        <f t="shared" si="691"/>
        <v>金贵</v>
      </c>
      <c r="CU505" s="26">
        <f t="shared" si="709"/>
        <v>0</v>
      </c>
    </row>
    <row r="506" spans="1:99" s="2" customFormat="1" ht="15.75">
      <c r="A506" s="42" t="s">
        <v>57</v>
      </c>
      <c r="B506" s="40" t="s">
        <v>679</v>
      </c>
      <c r="C506" s="59" t="s">
        <v>44</v>
      </c>
      <c r="D506" s="9" t="s">
        <v>9</v>
      </c>
      <c r="E506" s="8" t="str">
        <f t="shared" si="639"/>
        <v/>
      </c>
      <c r="F506" s="9" t="str">
        <f t="shared" si="640"/>
        <v/>
      </c>
      <c r="G506" s="10" t="str">
        <f t="shared" si="641"/>
        <v/>
      </c>
      <c r="H506" s="10">
        <f t="shared" si="642"/>
        <v>94</v>
      </c>
      <c r="I506" s="10">
        <f t="shared" si="643"/>
        <v>75</v>
      </c>
      <c r="J506" s="10">
        <f t="shared" si="644"/>
        <v>49</v>
      </c>
      <c r="K506" s="16">
        <f t="shared" si="645"/>
        <v>56</v>
      </c>
      <c r="L506" s="10">
        <f t="shared" si="646"/>
        <v>68</v>
      </c>
      <c r="M506" s="10">
        <f t="shared" si="647"/>
        <v>59</v>
      </c>
      <c r="N506" s="10">
        <f t="shared" si="648"/>
        <v>401</v>
      </c>
      <c r="O506" s="17" t="str">
        <f t="shared" si="649"/>
        <v/>
      </c>
      <c r="P506" s="18">
        <f>IF($D506="理科",IF(AND($N506&gt;=分数线!$C$2,$H506&gt;=分数线!$D$2),36,IF($H506&gt;=分数线!$D$2,18,0)),IF($D506="文科",IF(AND($N506&gt;=分数线!$C$3,$H506&gt;=分数线!$D$3),36,IF($H506&gt;=分数线!$D$3,18,0))))</f>
        <v>0</v>
      </c>
      <c r="Q506" s="18">
        <f>IF($D506="理科",IF(AND($N506&gt;=分数线!$C$2,I506&gt;=分数线!$E$2),36,IF(I506&gt;=分数线!$E$2,18,0)),IF($D506="文科",IF(AND($N506&gt;=分数线!$C$3,I506&gt;=分数线!$E$3),36,IF(I506&gt;=分数线!$E$3,18,0))))</f>
        <v>0</v>
      </c>
      <c r="R506" s="18">
        <f>IF($D506="理科",IF(AND($N506&gt;=分数线!$C$2,J506&gt;=分数线!$F$2),36,IF(J506&gt;=分数线!$F$2,18,0)),IF($D506="文科",IF(AND($N506&gt;=分数线!$C$3,J506&gt;=分数线!$F$3),36,IF(J506&gt;=分数线!$F$3,18,0))))</f>
        <v>0</v>
      </c>
      <c r="S506" s="18">
        <f>IF($D506="理科",IF(AND($N506&gt;=分数线!$C$2,K506&gt;=分数线!$G$2),36,IF(K506&gt;=分数线!$G$2,18,0)),IF($D506="文科",IF(AND($N506&gt;=分数线!$C$3,K506&gt;=分数线!$G$3),36,IF(K506&gt;=分数线!$G$3,18,0))))</f>
        <v>0</v>
      </c>
      <c r="T506" s="18">
        <f>IF($D506="理科",IF(AND($N506&gt;=分数线!$C$2,L506&gt;=分数线!$H$2),36,IF(L506&gt;=分数线!$H$2,18,0)),IF($D506="文科",IF(AND($N506&gt;=分数线!$C$3,L506&gt;=分数线!$H$3),36,IF(L506&gt;=分数线!$H$3,18,0))))</f>
        <v>18</v>
      </c>
      <c r="U506" s="18">
        <f>IF($D506="理科",IF(AND($N506&gt;=分数线!$C$2,M506&gt;=分数线!$I$2),36,IF(M506&gt;=分数线!$I$2,18,0)),IF($D506="文科",IF(AND($N506&gt;=分数线!$C$3,M506&gt;=分数线!$I$3),36,IF(M506&gt;=分数线!$I$3,18,0))))</f>
        <v>18</v>
      </c>
      <c r="V506" s="18">
        <f t="shared" si="650"/>
        <v>3</v>
      </c>
      <c r="W506" s="18" t="str">
        <f t="shared" si="651"/>
        <v>朱霞</v>
      </c>
      <c r="X506" s="26">
        <f t="shared" si="692"/>
        <v>0</v>
      </c>
      <c r="Y506" s="18" t="str">
        <f t="shared" si="652"/>
        <v>余玉红</v>
      </c>
      <c r="Z506" s="26">
        <f t="shared" si="693"/>
        <v>0</v>
      </c>
      <c r="AA506" s="18" t="str">
        <f t="shared" si="653"/>
        <v>邵晖</v>
      </c>
      <c r="AB506" s="26">
        <f t="shared" si="710"/>
        <v>0</v>
      </c>
      <c r="AC506" s="18" t="str">
        <f t="shared" si="654"/>
        <v>杨吉华</v>
      </c>
      <c r="AD506" s="26">
        <f t="shared" si="711"/>
        <v>0</v>
      </c>
      <c r="AE506" s="18" t="str">
        <f t="shared" si="655"/>
        <v>勾中文</v>
      </c>
      <c r="AF506" s="26">
        <f t="shared" si="712"/>
        <v>1.8</v>
      </c>
      <c r="AG506" s="18" t="str">
        <f t="shared" si="656"/>
        <v>杜基次尔</v>
      </c>
      <c r="AH506" s="26">
        <f t="shared" si="713"/>
        <v>1.8</v>
      </c>
      <c r="AI506" s="18" t="e">
        <f t="shared" si="657"/>
        <v>#N/A</v>
      </c>
      <c r="AJ506" s="18" t="e">
        <f t="shared" si="658"/>
        <v>#N/A</v>
      </c>
      <c r="AK506" s="26">
        <f t="shared" si="694"/>
        <v>0</v>
      </c>
      <c r="AL506" s="18" t="e">
        <f t="shared" si="659"/>
        <v>#N/A</v>
      </c>
      <c r="AM506" s="26">
        <f t="shared" si="695"/>
        <v>0</v>
      </c>
      <c r="AN506" s="18" t="e">
        <f t="shared" si="660"/>
        <v>#N/A</v>
      </c>
      <c r="AO506" s="26">
        <f t="shared" si="714"/>
        <v>0</v>
      </c>
      <c r="AP506" s="18" t="e">
        <f t="shared" si="661"/>
        <v>#N/A</v>
      </c>
      <c r="AQ506" s="26">
        <f t="shared" si="715"/>
        <v>0</v>
      </c>
      <c r="AR506" s="18" t="e">
        <f t="shared" si="662"/>
        <v>#N/A</v>
      </c>
      <c r="AS506" s="26">
        <f t="shared" si="716"/>
        <v>1.8</v>
      </c>
      <c r="AT506" s="18" t="e">
        <f t="shared" si="663"/>
        <v>#N/A</v>
      </c>
      <c r="AU506" s="26">
        <f t="shared" si="717"/>
        <v>1.8</v>
      </c>
      <c r="AV506" s="18" t="str">
        <f t="shared" si="664"/>
        <v>3</v>
      </c>
      <c r="AW506" s="18" t="str">
        <f t="shared" si="665"/>
        <v>何光红</v>
      </c>
      <c r="AX506" s="26">
        <f t="shared" si="696"/>
        <v>0</v>
      </c>
      <c r="AY506" s="18" t="str">
        <f t="shared" si="666"/>
        <v>余玉红</v>
      </c>
      <c r="AZ506" s="26">
        <f t="shared" si="637"/>
        <v>0</v>
      </c>
      <c r="BA506" s="18" t="str">
        <f t="shared" si="667"/>
        <v>向翠琳</v>
      </c>
      <c r="BB506" s="26">
        <f t="shared" si="718"/>
        <v>0</v>
      </c>
      <c r="BC506" s="18" t="str">
        <f t="shared" si="668"/>
        <v>卢银楷</v>
      </c>
      <c r="BD506" s="26">
        <f t="shared" si="719"/>
        <v>0</v>
      </c>
      <c r="BE506" s="18" t="str">
        <f t="shared" si="669"/>
        <v>勾中文</v>
      </c>
      <c r="BF506" s="26">
        <f t="shared" si="720"/>
        <v>2.7</v>
      </c>
      <c r="BG506" s="18" t="str">
        <f t="shared" si="670"/>
        <v>杜基次尔</v>
      </c>
      <c r="BH506" s="26">
        <f t="shared" si="721"/>
        <v>2.7</v>
      </c>
      <c r="BI506" s="18">
        <f t="shared" si="671"/>
        <v>3</v>
      </c>
      <c r="BJ506" s="18" t="str">
        <f t="shared" si="672"/>
        <v>何光红</v>
      </c>
      <c r="BK506" s="26">
        <f t="shared" si="697"/>
        <v>0</v>
      </c>
      <c r="BL506" s="18" t="str">
        <f t="shared" si="673"/>
        <v>余玉红</v>
      </c>
      <c r="BM506" s="26">
        <f t="shared" si="638"/>
        <v>0</v>
      </c>
      <c r="BN506" s="18" t="str">
        <f t="shared" si="674"/>
        <v>向翠琳</v>
      </c>
      <c r="BO506" s="26">
        <f t="shared" si="722"/>
        <v>0</v>
      </c>
      <c r="BP506" s="18" t="str">
        <f t="shared" si="675"/>
        <v>卢银楷</v>
      </c>
      <c r="BQ506" s="26">
        <f t="shared" si="723"/>
        <v>0</v>
      </c>
      <c r="BR506" s="18" t="str">
        <f t="shared" si="676"/>
        <v>赵香才</v>
      </c>
      <c r="BS506" s="26">
        <f t="shared" si="724"/>
        <v>2.7</v>
      </c>
      <c r="BT506" s="18" t="str">
        <f t="shared" si="677"/>
        <v>杜基次尔</v>
      </c>
      <c r="BU506" s="26">
        <f t="shared" si="725"/>
        <v>2.7</v>
      </c>
      <c r="BV506" s="18">
        <f t="shared" si="678"/>
        <v>3</v>
      </c>
      <c r="BW506" s="18" t="str">
        <f t="shared" si="679"/>
        <v>曹霞</v>
      </c>
      <c r="BX506" s="26">
        <f t="shared" si="698"/>
        <v>0</v>
      </c>
      <c r="BY506" s="18" t="str">
        <f t="shared" si="680"/>
        <v>余玉红</v>
      </c>
      <c r="BZ506" s="26">
        <f t="shared" si="699"/>
        <v>0</v>
      </c>
      <c r="CA506" s="18" t="str">
        <f t="shared" si="681"/>
        <v>汪睿</v>
      </c>
      <c r="CB506" s="26">
        <f t="shared" si="700"/>
        <v>0</v>
      </c>
      <c r="CC506" s="18" t="str">
        <f t="shared" si="682"/>
        <v>卢银楷</v>
      </c>
      <c r="CD506" s="26">
        <f t="shared" si="701"/>
        <v>0</v>
      </c>
      <c r="CE506" s="18" t="str">
        <f t="shared" si="683"/>
        <v>赵香才</v>
      </c>
      <c r="CF506" s="26">
        <f t="shared" si="702"/>
        <v>4.5</v>
      </c>
      <c r="CG506" s="18" t="str">
        <f t="shared" si="684"/>
        <v>杜基次尔</v>
      </c>
      <c r="CH506" s="26">
        <f t="shared" si="703"/>
        <v>4.5</v>
      </c>
      <c r="CI506" s="18">
        <f t="shared" si="685"/>
        <v>3</v>
      </c>
      <c r="CJ506" s="18" t="str">
        <f t="shared" si="686"/>
        <v>曹霞</v>
      </c>
      <c r="CK506" s="26">
        <f t="shared" si="704"/>
        <v>0</v>
      </c>
      <c r="CL506" s="18" t="str">
        <f t="shared" si="687"/>
        <v>余玉红</v>
      </c>
      <c r="CM506" s="26">
        <f t="shared" si="705"/>
        <v>0</v>
      </c>
      <c r="CN506" s="18" t="str">
        <f t="shared" si="688"/>
        <v>汪睿</v>
      </c>
      <c r="CO506" s="26">
        <f t="shared" si="706"/>
        <v>0</v>
      </c>
      <c r="CP506" s="18" t="str">
        <f t="shared" si="689"/>
        <v>赵香才</v>
      </c>
      <c r="CQ506" s="26">
        <f t="shared" si="707"/>
        <v>0</v>
      </c>
      <c r="CR506" s="18" t="str">
        <f t="shared" si="690"/>
        <v>卢银楷</v>
      </c>
      <c r="CS506" s="26">
        <f t="shared" si="708"/>
        <v>4.5</v>
      </c>
      <c r="CT506" s="18" t="str">
        <f t="shared" si="691"/>
        <v>杜基次尔</v>
      </c>
      <c r="CU506" s="26">
        <f t="shared" si="709"/>
        <v>4.5</v>
      </c>
    </row>
    <row r="507" spans="1:99" s="2" customFormat="1" ht="15.75">
      <c r="A507" s="42" t="s">
        <v>1199</v>
      </c>
      <c r="B507" s="40" t="s">
        <v>680</v>
      </c>
      <c r="C507" s="59" t="s">
        <v>44</v>
      </c>
      <c r="D507" s="9" t="s">
        <v>9</v>
      </c>
      <c r="E507" s="8" t="str">
        <f t="shared" si="639"/>
        <v/>
      </c>
      <c r="F507" s="9">
        <f t="shared" si="640"/>
        <v>0.2</v>
      </c>
      <c r="G507" s="10" t="str">
        <f t="shared" si="641"/>
        <v/>
      </c>
      <c r="H507" s="10">
        <f t="shared" si="642"/>
        <v>100</v>
      </c>
      <c r="I507" s="10">
        <f t="shared" si="643"/>
        <v>70</v>
      </c>
      <c r="J507" s="10">
        <f t="shared" si="644"/>
        <v>44</v>
      </c>
      <c r="K507" s="16">
        <f t="shared" si="645"/>
        <v>69</v>
      </c>
      <c r="L507" s="10">
        <f t="shared" si="646"/>
        <v>68.5</v>
      </c>
      <c r="M507" s="10">
        <f t="shared" si="647"/>
        <v>49</v>
      </c>
      <c r="N507" s="10">
        <f t="shared" si="648"/>
        <v>401</v>
      </c>
      <c r="O507" s="17" t="str">
        <f t="shared" si="649"/>
        <v/>
      </c>
      <c r="P507" s="18">
        <f>IF($D507="理科",IF(AND($N507&gt;=分数线!$C$2,$H507&gt;=分数线!$D$2),36,IF($H507&gt;=分数线!$D$2,18,0)),IF($D507="文科",IF(AND($N507&gt;=分数线!$C$3,$H507&gt;=分数线!$D$3),36,IF($H507&gt;=分数线!$D$3,18,0))))</f>
        <v>0</v>
      </c>
      <c r="Q507" s="18">
        <f>IF($D507="理科",IF(AND($N507&gt;=分数线!$C$2,I507&gt;=分数线!$E$2),36,IF(I507&gt;=分数线!$E$2,18,0)),IF($D507="文科",IF(AND($N507&gt;=分数线!$C$3,I507&gt;=分数线!$E$3),36,IF(I507&gt;=分数线!$E$3,18,0))))</f>
        <v>0</v>
      </c>
      <c r="R507" s="18">
        <f>IF($D507="理科",IF(AND($N507&gt;=分数线!$C$2,J507&gt;=分数线!$F$2),36,IF(J507&gt;=分数线!$F$2,18,0)),IF($D507="文科",IF(AND($N507&gt;=分数线!$C$3,J507&gt;=分数线!$F$3),36,IF(J507&gt;=分数线!$F$3,18,0))))</f>
        <v>0</v>
      </c>
      <c r="S507" s="18">
        <f>IF($D507="理科",IF(AND($N507&gt;=分数线!$C$2,K507&gt;=分数线!$G$2),36,IF(K507&gt;=分数线!$G$2,18,0)),IF($D507="文科",IF(AND($N507&gt;=分数线!$C$3,K507&gt;=分数线!$G$3),36,IF(K507&gt;=分数线!$G$3,18,0))))</f>
        <v>18</v>
      </c>
      <c r="T507" s="18">
        <f>IF($D507="理科",IF(AND($N507&gt;=分数线!$C$2,L507&gt;=分数线!$H$2),36,IF(L507&gt;=分数线!$H$2,18,0)),IF($D507="文科",IF(AND($N507&gt;=分数线!$C$3,L507&gt;=分数线!$H$3),36,IF(L507&gt;=分数线!$H$3,18,0))))</f>
        <v>18</v>
      </c>
      <c r="U507" s="18">
        <f>IF($D507="理科",IF(AND($N507&gt;=分数线!$C$2,M507&gt;=分数线!$I$2),36,IF(M507&gt;=分数线!$I$2,18,0)),IF($D507="文科",IF(AND($N507&gt;=分数线!$C$3,M507&gt;=分数线!$I$3),36,IF(M507&gt;=分数线!$I$3,18,0))))</f>
        <v>0</v>
      </c>
      <c r="V507" s="18">
        <f t="shared" si="650"/>
        <v>4</v>
      </c>
      <c r="W507" s="18" t="str">
        <f t="shared" si="651"/>
        <v>朱霞</v>
      </c>
      <c r="X507" s="26">
        <f t="shared" si="692"/>
        <v>0</v>
      </c>
      <c r="Y507" s="18" t="str">
        <f t="shared" si="652"/>
        <v>李乔军</v>
      </c>
      <c r="Z507" s="26">
        <f t="shared" si="693"/>
        <v>0</v>
      </c>
      <c r="AA507" s="18" t="str">
        <f t="shared" si="653"/>
        <v>向翠琳</v>
      </c>
      <c r="AB507" s="26">
        <f t="shared" si="710"/>
        <v>0</v>
      </c>
      <c r="AC507" s="18" t="str">
        <f t="shared" si="654"/>
        <v>卢银楷</v>
      </c>
      <c r="AD507" s="26">
        <f t="shared" si="711"/>
        <v>1.8</v>
      </c>
      <c r="AE507" s="18" t="str">
        <f t="shared" si="655"/>
        <v>胡慧芳</v>
      </c>
      <c r="AF507" s="26">
        <f t="shared" si="712"/>
        <v>1.8</v>
      </c>
      <c r="AG507" s="18" t="str">
        <f t="shared" si="656"/>
        <v>杜基次尔</v>
      </c>
      <c r="AH507" s="26">
        <f t="shared" si="713"/>
        <v>0</v>
      </c>
      <c r="AI507" s="18" t="str">
        <f t="shared" si="657"/>
        <v>4</v>
      </c>
      <c r="AJ507" s="18" t="str">
        <f t="shared" si="658"/>
        <v>朱霞</v>
      </c>
      <c r="AK507" s="26">
        <f t="shared" si="694"/>
        <v>0</v>
      </c>
      <c r="AL507" s="18" t="str">
        <f t="shared" si="659"/>
        <v>李乔军</v>
      </c>
      <c r="AM507" s="26">
        <f t="shared" si="695"/>
        <v>0</v>
      </c>
      <c r="AN507" s="18" t="str">
        <f t="shared" si="660"/>
        <v>向翠琳</v>
      </c>
      <c r="AO507" s="26">
        <f t="shared" si="714"/>
        <v>0</v>
      </c>
      <c r="AP507" s="18" t="str">
        <f t="shared" si="661"/>
        <v>卢银楷</v>
      </c>
      <c r="AQ507" s="26">
        <f t="shared" si="715"/>
        <v>1.8</v>
      </c>
      <c r="AR507" s="18" t="str">
        <f t="shared" si="662"/>
        <v>胡慧芳</v>
      </c>
      <c r="AS507" s="26">
        <f t="shared" si="716"/>
        <v>1.8</v>
      </c>
      <c r="AT507" s="18" t="str">
        <f t="shared" si="663"/>
        <v>杜基次尔</v>
      </c>
      <c r="AU507" s="26">
        <f t="shared" si="717"/>
        <v>0</v>
      </c>
      <c r="AV507" s="18" t="str">
        <f t="shared" si="664"/>
        <v>4</v>
      </c>
      <c r="AW507" s="18" t="str">
        <f t="shared" si="665"/>
        <v>朱霞</v>
      </c>
      <c r="AX507" s="26">
        <f t="shared" si="696"/>
        <v>0</v>
      </c>
      <c r="AY507" s="18" t="str">
        <f t="shared" si="666"/>
        <v>马勇</v>
      </c>
      <c r="AZ507" s="26">
        <f t="shared" si="637"/>
        <v>0</v>
      </c>
      <c r="BA507" s="18" t="str">
        <f t="shared" si="667"/>
        <v>向翠琳</v>
      </c>
      <c r="BB507" s="26">
        <f t="shared" si="718"/>
        <v>0</v>
      </c>
      <c r="BC507" s="18" t="str">
        <f t="shared" si="668"/>
        <v>卢银楷</v>
      </c>
      <c r="BD507" s="26">
        <f t="shared" si="719"/>
        <v>2.7</v>
      </c>
      <c r="BE507" s="18" t="str">
        <f t="shared" si="669"/>
        <v>胡慧芳</v>
      </c>
      <c r="BF507" s="26">
        <f t="shared" si="720"/>
        <v>2.7</v>
      </c>
      <c r="BG507" s="18" t="str">
        <f t="shared" si="670"/>
        <v>杜基次尔</v>
      </c>
      <c r="BH507" s="26">
        <f t="shared" si="721"/>
        <v>0</v>
      </c>
      <c r="BI507" s="18">
        <f t="shared" si="671"/>
        <v>4</v>
      </c>
      <c r="BJ507" s="18" t="str">
        <f t="shared" si="672"/>
        <v>甲阿祝玛</v>
      </c>
      <c r="BK507" s="26">
        <f t="shared" si="697"/>
        <v>0</v>
      </c>
      <c r="BL507" s="18" t="str">
        <f t="shared" si="673"/>
        <v>马勇</v>
      </c>
      <c r="BM507" s="26">
        <f t="shared" si="638"/>
        <v>0</v>
      </c>
      <c r="BN507" s="18" t="str">
        <f t="shared" si="674"/>
        <v>向翠琳</v>
      </c>
      <c r="BO507" s="26">
        <f t="shared" si="722"/>
        <v>0</v>
      </c>
      <c r="BP507" s="18" t="str">
        <f t="shared" si="675"/>
        <v>卢银楷</v>
      </c>
      <c r="BQ507" s="26">
        <f t="shared" si="723"/>
        <v>2.7</v>
      </c>
      <c r="BR507" s="18" t="str">
        <f t="shared" si="676"/>
        <v>胡慧芳</v>
      </c>
      <c r="BS507" s="26">
        <f t="shared" si="724"/>
        <v>2.7</v>
      </c>
      <c r="BT507" s="18" t="str">
        <f t="shared" si="677"/>
        <v>杜基次尔</v>
      </c>
      <c r="BU507" s="26">
        <f t="shared" si="725"/>
        <v>0</v>
      </c>
      <c r="BV507" s="18">
        <f t="shared" si="678"/>
        <v>4</v>
      </c>
      <c r="BW507" s="18" t="str">
        <f t="shared" si="679"/>
        <v>曹霞</v>
      </c>
      <c r="BX507" s="26">
        <f t="shared" si="698"/>
        <v>0</v>
      </c>
      <c r="BY507" s="18" t="str">
        <f t="shared" si="680"/>
        <v>王德兵</v>
      </c>
      <c r="BZ507" s="26">
        <f t="shared" si="699"/>
        <v>0</v>
      </c>
      <c r="CA507" s="18" t="str">
        <f t="shared" si="681"/>
        <v>汪睿</v>
      </c>
      <c r="CB507" s="26">
        <f t="shared" si="700"/>
        <v>0</v>
      </c>
      <c r="CC507" s="18" t="str">
        <f t="shared" si="682"/>
        <v>卢银楷</v>
      </c>
      <c r="CD507" s="26">
        <f t="shared" si="701"/>
        <v>4.5</v>
      </c>
      <c r="CE507" s="18" t="str">
        <f t="shared" si="683"/>
        <v>胡慧芳</v>
      </c>
      <c r="CF507" s="26">
        <f t="shared" si="702"/>
        <v>4.5</v>
      </c>
      <c r="CG507" s="18" t="str">
        <f t="shared" si="684"/>
        <v>杜基次尔</v>
      </c>
      <c r="CH507" s="26">
        <f t="shared" si="703"/>
        <v>0</v>
      </c>
      <c r="CI507" s="18">
        <f t="shared" si="685"/>
        <v>4</v>
      </c>
      <c r="CJ507" s="18" t="str">
        <f t="shared" si="686"/>
        <v>曹霞</v>
      </c>
      <c r="CK507" s="26">
        <f t="shared" si="704"/>
        <v>0</v>
      </c>
      <c r="CL507" s="18" t="str">
        <f t="shared" si="687"/>
        <v>王德兵</v>
      </c>
      <c r="CM507" s="26">
        <f t="shared" si="705"/>
        <v>0</v>
      </c>
      <c r="CN507" s="18" t="str">
        <f t="shared" si="688"/>
        <v>汪睿</v>
      </c>
      <c r="CO507" s="26">
        <f t="shared" si="706"/>
        <v>0</v>
      </c>
      <c r="CP507" s="18" t="str">
        <f t="shared" si="689"/>
        <v>卢银楷</v>
      </c>
      <c r="CQ507" s="26">
        <f t="shared" si="707"/>
        <v>4.5</v>
      </c>
      <c r="CR507" s="18" t="str">
        <f t="shared" si="690"/>
        <v>胡慧芳</v>
      </c>
      <c r="CS507" s="26">
        <f t="shared" si="708"/>
        <v>4.5</v>
      </c>
      <c r="CT507" s="18" t="str">
        <f t="shared" si="691"/>
        <v>杜基次尔</v>
      </c>
      <c r="CU507" s="26">
        <f t="shared" si="709"/>
        <v>0</v>
      </c>
    </row>
    <row r="508" spans="1:99" s="2" customFormat="1" ht="15.75">
      <c r="A508" s="42" t="s">
        <v>1200</v>
      </c>
      <c r="B508" s="40" t="s">
        <v>681</v>
      </c>
      <c r="C508" s="59" t="s">
        <v>44</v>
      </c>
      <c r="D508" s="9" t="s">
        <v>9</v>
      </c>
      <c r="E508" s="8" t="str">
        <f t="shared" si="639"/>
        <v/>
      </c>
      <c r="F508" s="9" t="str">
        <f t="shared" si="640"/>
        <v/>
      </c>
      <c r="G508" s="10" t="str">
        <f t="shared" si="641"/>
        <v/>
      </c>
      <c r="H508" s="10">
        <f t="shared" si="642"/>
        <v>103</v>
      </c>
      <c r="I508" s="10">
        <f t="shared" si="643"/>
        <v>82</v>
      </c>
      <c r="J508" s="10">
        <f t="shared" si="644"/>
        <v>58</v>
      </c>
      <c r="K508" s="16">
        <f t="shared" si="645"/>
        <v>63.5</v>
      </c>
      <c r="L508" s="10">
        <f t="shared" si="646"/>
        <v>50</v>
      </c>
      <c r="M508" s="10">
        <f t="shared" si="647"/>
        <v>44</v>
      </c>
      <c r="N508" s="10">
        <f t="shared" si="648"/>
        <v>401</v>
      </c>
      <c r="O508" s="17" t="str">
        <f t="shared" si="649"/>
        <v/>
      </c>
      <c r="P508" s="18">
        <f>IF($D508="理科",IF(AND($N508&gt;=分数线!$C$2,$H508&gt;=分数线!$D$2),36,IF($H508&gt;=分数线!$D$2,18,0)),IF($D508="文科",IF(AND($N508&gt;=分数线!$C$3,$H508&gt;=分数线!$D$3),36,IF($H508&gt;=分数线!$D$3,18,0))))</f>
        <v>0</v>
      </c>
      <c r="Q508" s="18">
        <f>IF($D508="理科",IF(AND($N508&gt;=分数线!$C$2,I508&gt;=分数线!$E$2),36,IF(I508&gt;=分数线!$E$2,18,0)),IF($D508="文科",IF(AND($N508&gt;=分数线!$C$3,I508&gt;=分数线!$E$3),36,IF(I508&gt;=分数线!$E$3,18,0))))</f>
        <v>0</v>
      </c>
      <c r="R508" s="18">
        <f>IF($D508="理科",IF(AND($N508&gt;=分数线!$C$2,J508&gt;=分数线!$F$2),36,IF(J508&gt;=分数线!$F$2,18,0)),IF($D508="文科",IF(AND($N508&gt;=分数线!$C$3,J508&gt;=分数线!$F$3),36,IF(J508&gt;=分数线!$F$3,18,0))))</f>
        <v>0</v>
      </c>
      <c r="S508" s="18">
        <f>IF($D508="理科",IF(AND($N508&gt;=分数线!$C$2,K508&gt;=分数线!$G$2),36,IF(K508&gt;=分数线!$G$2,18,0)),IF($D508="文科",IF(AND($N508&gt;=分数线!$C$3,K508&gt;=分数线!$G$3),36,IF(K508&gt;=分数线!$G$3,18,0))))</f>
        <v>0</v>
      </c>
      <c r="T508" s="18">
        <f>IF($D508="理科",IF(AND($N508&gt;=分数线!$C$2,L508&gt;=分数线!$H$2),36,IF(L508&gt;=分数线!$H$2,18,0)),IF($D508="文科",IF(AND($N508&gt;=分数线!$C$3,L508&gt;=分数线!$H$3),36,IF(L508&gt;=分数线!$H$3,18,0))))</f>
        <v>0</v>
      </c>
      <c r="U508" s="18">
        <f>IF($D508="理科",IF(AND($N508&gt;=分数线!$C$2,M508&gt;=分数线!$I$2),36,IF(M508&gt;=分数线!$I$2,18,0)),IF($D508="文科",IF(AND($N508&gt;=分数线!$C$3,M508&gt;=分数线!$I$3),36,IF(M508&gt;=分数线!$I$3,18,0))))</f>
        <v>0</v>
      </c>
      <c r="V508" s="18">
        <f t="shared" si="650"/>
        <v>5</v>
      </c>
      <c r="W508" s="18" t="str">
        <f t="shared" si="651"/>
        <v>叶屏</v>
      </c>
      <c r="X508" s="26">
        <f t="shared" si="692"/>
        <v>0</v>
      </c>
      <c r="Y508" s="18" t="str">
        <f t="shared" si="652"/>
        <v>李希</v>
      </c>
      <c r="Z508" s="26">
        <f t="shared" si="693"/>
        <v>0</v>
      </c>
      <c r="AA508" s="18" t="str">
        <f t="shared" si="653"/>
        <v>达娃央初</v>
      </c>
      <c r="AB508" s="26">
        <f t="shared" si="710"/>
        <v>0</v>
      </c>
      <c r="AC508" s="18" t="str">
        <f t="shared" si="654"/>
        <v>马巫各</v>
      </c>
      <c r="AD508" s="26">
        <f t="shared" si="711"/>
        <v>0</v>
      </c>
      <c r="AE508" s="18" t="str">
        <f t="shared" si="655"/>
        <v>赵香才</v>
      </c>
      <c r="AF508" s="26">
        <f t="shared" si="712"/>
        <v>0</v>
      </c>
      <c r="AG508" s="18" t="str">
        <f t="shared" si="656"/>
        <v>金贵</v>
      </c>
      <c r="AH508" s="26">
        <f t="shared" si="713"/>
        <v>0</v>
      </c>
      <c r="AI508" s="18" t="str">
        <f t="shared" si="657"/>
        <v>5</v>
      </c>
      <c r="AJ508" s="18" t="str">
        <f t="shared" si="658"/>
        <v>叶屏</v>
      </c>
      <c r="AK508" s="26">
        <f t="shared" si="694"/>
        <v>0</v>
      </c>
      <c r="AL508" s="18" t="str">
        <f t="shared" si="659"/>
        <v>李希</v>
      </c>
      <c r="AM508" s="26">
        <f t="shared" si="695"/>
        <v>0</v>
      </c>
      <c r="AN508" s="18" t="str">
        <f t="shared" si="660"/>
        <v>达娃央初</v>
      </c>
      <c r="AO508" s="26">
        <f t="shared" si="714"/>
        <v>0</v>
      </c>
      <c r="AP508" s="18" t="str">
        <f t="shared" si="661"/>
        <v>马巫各</v>
      </c>
      <c r="AQ508" s="26">
        <f t="shared" si="715"/>
        <v>0</v>
      </c>
      <c r="AR508" s="18" t="str">
        <f t="shared" si="662"/>
        <v>赵香才</v>
      </c>
      <c r="AS508" s="26">
        <f t="shared" si="716"/>
        <v>0</v>
      </c>
      <c r="AT508" s="18" t="str">
        <f t="shared" si="663"/>
        <v>金贵</v>
      </c>
      <c r="AU508" s="26">
        <f t="shared" si="717"/>
        <v>0</v>
      </c>
      <c r="AV508" s="18" t="str">
        <f t="shared" si="664"/>
        <v>5</v>
      </c>
      <c r="AW508" s="18" t="str">
        <f t="shared" si="665"/>
        <v>叶屏</v>
      </c>
      <c r="AX508" s="26">
        <f t="shared" si="696"/>
        <v>0</v>
      </c>
      <c r="AY508" s="18" t="str">
        <f t="shared" si="666"/>
        <v>罗锐</v>
      </c>
      <c r="AZ508" s="26">
        <f t="shared" si="637"/>
        <v>0</v>
      </c>
      <c r="BA508" s="18" t="str">
        <f t="shared" si="667"/>
        <v>谢斌</v>
      </c>
      <c r="BB508" s="26">
        <f t="shared" si="718"/>
        <v>0</v>
      </c>
      <c r="BC508" s="18" t="str">
        <f t="shared" si="668"/>
        <v>马巫各</v>
      </c>
      <c r="BD508" s="26">
        <f t="shared" si="719"/>
        <v>0</v>
      </c>
      <c r="BE508" s="18" t="str">
        <f t="shared" si="669"/>
        <v>赵香才</v>
      </c>
      <c r="BF508" s="26">
        <f t="shared" si="720"/>
        <v>0</v>
      </c>
      <c r="BG508" s="18" t="str">
        <f t="shared" si="670"/>
        <v>金贵</v>
      </c>
      <c r="BH508" s="26">
        <f t="shared" si="721"/>
        <v>0</v>
      </c>
      <c r="BI508" s="18">
        <f t="shared" si="671"/>
        <v>5</v>
      </c>
      <c r="BJ508" s="18" t="str">
        <f t="shared" si="672"/>
        <v>叶屏</v>
      </c>
      <c r="BK508" s="26">
        <f t="shared" si="697"/>
        <v>0</v>
      </c>
      <c r="BL508" s="18" t="str">
        <f t="shared" si="673"/>
        <v>罗锐</v>
      </c>
      <c r="BM508" s="26">
        <f t="shared" si="638"/>
        <v>0</v>
      </c>
      <c r="BN508" s="18" t="str">
        <f t="shared" si="674"/>
        <v>杨小波</v>
      </c>
      <c r="BO508" s="26">
        <f t="shared" si="722"/>
        <v>0</v>
      </c>
      <c r="BP508" s="18" t="str">
        <f t="shared" si="675"/>
        <v>马巫各</v>
      </c>
      <c r="BQ508" s="26">
        <f t="shared" si="723"/>
        <v>0</v>
      </c>
      <c r="BR508" s="18" t="str">
        <f t="shared" si="676"/>
        <v>赵香才</v>
      </c>
      <c r="BS508" s="26">
        <f t="shared" si="724"/>
        <v>0</v>
      </c>
      <c r="BT508" s="18" t="str">
        <f t="shared" si="677"/>
        <v>金贵</v>
      </c>
      <c r="BU508" s="26">
        <f t="shared" si="725"/>
        <v>0</v>
      </c>
      <c r="BV508" s="18">
        <f t="shared" si="678"/>
        <v>5</v>
      </c>
      <c r="BW508" s="18" t="str">
        <f t="shared" si="679"/>
        <v>叶屏</v>
      </c>
      <c r="BX508" s="26">
        <f t="shared" si="698"/>
        <v>0</v>
      </c>
      <c r="BY508" s="18" t="str">
        <f t="shared" si="680"/>
        <v>王德兵</v>
      </c>
      <c r="BZ508" s="26">
        <f t="shared" si="699"/>
        <v>0</v>
      </c>
      <c r="CA508" s="18" t="str">
        <f t="shared" si="681"/>
        <v>兰卡布尺</v>
      </c>
      <c r="CB508" s="26">
        <f t="shared" si="700"/>
        <v>0</v>
      </c>
      <c r="CC508" s="18" t="str">
        <f t="shared" si="682"/>
        <v>吴文艺</v>
      </c>
      <c r="CD508" s="26">
        <f t="shared" si="701"/>
        <v>0</v>
      </c>
      <c r="CE508" s="18" t="str">
        <f t="shared" si="683"/>
        <v>赵香才</v>
      </c>
      <c r="CF508" s="26">
        <f t="shared" si="702"/>
        <v>0</v>
      </c>
      <c r="CG508" s="18" t="str">
        <f t="shared" si="684"/>
        <v>金贵</v>
      </c>
      <c r="CH508" s="26">
        <f t="shared" si="703"/>
        <v>0</v>
      </c>
      <c r="CI508" s="18">
        <f t="shared" si="685"/>
        <v>5</v>
      </c>
      <c r="CJ508" s="18" t="str">
        <f t="shared" si="686"/>
        <v>叶屏</v>
      </c>
      <c r="CK508" s="26">
        <f t="shared" si="704"/>
        <v>0</v>
      </c>
      <c r="CL508" s="18" t="str">
        <f t="shared" si="687"/>
        <v>王德兵</v>
      </c>
      <c r="CM508" s="26">
        <f t="shared" si="705"/>
        <v>0</v>
      </c>
      <c r="CN508" s="18" t="str">
        <f t="shared" si="688"/>
        <v>兰卡布尺</v>
      </c>
      <c r="CO508" s="26">
        <f t="shared" si="706"/>
        <v>0</v>
      </c>
      <c r="CP508" s="18" t="str">
        <f t="shared" si="689"/>
        <v>吴文艺/康宇峰</v>
      </c>
      <c r="CQ508" s="26">
        <f t="shared" si="707"/>
        <v>0</v>
      </c>
      <c r="CR508" s="18" t="str">
        <f t="shared" si="690"/>
        <v>赵香才</v>
      </c>
      <c r="CS508" s="26">
        <f t="shared" si="708"/>
        <v>0</v>
      </c>
      <c r="CT508" s="18" t="str">
        <f t="shared" si="691"/>
        <v>金贵</v>
      </c>
      <c r="CU508" s="26">
        <f t="shared" si="709"/>
        <v>0</v>
      </c>
    </row>
    <row r="509" spans="1:99" s="2" customFormat="1" ht="15.75">
      <c r="A509" s="42" t="s">
        <v>1201</v>
      </c>
      <c r="B509" s="40" t="s">
        <v>682</v>
      </c>
      <c r="C509" s="59" t="s">
        <v>44</v>
      </c>
      <c r="D509" s="9" t="s">
        <v>9</v>
      </c>
      <c r="E509" s="8" t="str">
        <f t="shared" si="639"/>
        <v/>
      </c>
      <c r="F509" s="9" t="str">
        <f t="shared" si="640"/>
        <v/>
      </c>
      <c r="G509" s="10" t="str">
        <f t="shared" si="641"/>
        <v/>
      </c>
      <c r="H509" s="10">
        <f t="shared" si="642"/>
        <v>105</v>
      </c>
      <c r="I509" s="10">
        <f t="shared" si="643"/>
        <v>62</v>
      </c>
      <c r="J509" s="10">
        <f t="shared" si="644"/>
        <v>34</v>
      </c>
      <c r="K509" s="16">
        <f t="shared" si="645"/>
        <v>58.5</v>
      </c>
      <c r="L509" s="10">
        <f t="shared" si="646"/>
        <v>75</v>
      </c>
      <c r="M509" s="10">
        <f t="shared" si="647"/>
        <v>66</v>
      </c>
      <c r="N509" s="10">
        <f t="shared" si="648"/>
        <v>401</v>
      </c>
      <c r="O509" s="17" t="str">
        <f t="shared" si="649"/>
        <v/>
      </c>
      <c r="P509" s="18">
        <f>IF($D509="理科",IF(AND($N509&gt;=分数线!$C$2,$H509&gt;=分数线!$D$2),36,IF($H509&gt;=分数线!$D$2,18,0)),IF($D509="文科",IF(AND($N509&gt;=分数线!$C$3,$H509&gt;=分数线!$D$3),36,IF($H509&gt;=分数线!$D$3,18,0))))</f>
        <v>0</v>
      </c>
      <c r="Q509" s="18">
        <f>IF($D509="理科",IF(AND($N509&gt;=分数线!$C$2,I509&gt;=分数线!$E$2),36,IF(I509&gt;=分数线!$E$2,18,0)),IF($D509="文科",IF(AND($N509&gt;=分数线!$C$3,I509&gt;=分数线!$E$3),36,IF(I509&gt;=分数线!$E$3,18,0))))</f>
        <v>0</v>
      </c>
      <c r="R509" s="18">
        <f>IF($D509="理科",IF(AND($N509&gt;=分数线!$C$2,J509&gt;=分数线!$F$2),36,IF(J509&gt;=分数线!$F$2,18,0)),IF($D509="文科",IF(AND($N509&gt;=分数线!$C$3,J509&gt;=分数线!$F$3),36,IF(J509&gt;=分数线!$F$3,18,0))))</f>
        <v>0</v>
      </c>
      <c r="S509" s="18">
        <f>IF($D509="理科",IF(AND($N509&gt;=分数线!$C$2,K509&gt;=分数线!$G$2),36,IF(K509&gt;=分数线!$G$2,18,0)),IF($D509="文科",IF(AND($N509&gt;=分数线!$C$3,K509&gt;=分数线!$G$3),36,IF(K509&gt;=分数线!$G$3,18,0))))</f>
        <v>0</v>
      </c>
      <c r="T509" s="18">
        <f>IF($D509="理科",IF(AND($N509&gt;=分数线!$C$2,L509&gt;=分数线!$H$2),36,IF(L509&gt;=分数线!$H$2,18,0)),IF($D509="文科",IF(AND($N509&gt;=分数线!$C$3,L509&gt;=分数线!$H$3),36,IF(L509&gt;=分数线!$H$3,18,0))))</f>
        <v>18</v>
      </c>
      <c r="U509" s="18">
        <f>IF($D509="理科",IF(AND($N509&gt;=分数线!$C$2,M509&gt;=分数线!$I$2),36,IF(M509&gt;=分数线!$I$2,18,0)),IF($D509="文科",IF(AND($N509&gt;=分数线!$C$3,M509&gt;=分数线!$I$3),36,IF(M509&gt;=分数线!$I$3,18,0))))</f>
        <v>18</v>
      </c>
      <c r="V509" s="18">
        <f t="shared" si="650"/>
        <v>5</v>
      </c>
      <c r="W509" s="18" t="str">
        <f t="shared" si="651"/>
        <v>叶屏</v>
      </c>
      <c r="X509" s="26">
        <f t="shared" si="692"/>
        <v>0</v>
      </c>
      <c r="Y509" s="18" t="str">
        <f t="shared" si="652"/>
        <v>李希</v>
      </c>
      <c r="Z509" s="26">
        <f t="shared" si="693"/>
        <v>0</v>
      </c>
      <c r="AA509" s="18" t="str">
        <f t="shared" si="653"/>
        <v>达娃央初</v>
      </c>
      <c r="AB509" s="26">
        <f t="shared" si="710"/>
        <v>0</v>
      </c>
      <c r="AC509" s="18" t="str">
        <f t="shared" si="654"/>
        <v>马巫各</v>
      </c>
      <c r="AD509" s="26">
        <f t="shared" si="711"/>
        <v>0</v>
      </c>
      <c r="AE509" s="18" t="str">
        <f t="shared" si="655"/>
        <v>赵香才</v>
      </c>
      <c r="AF509" s="26">
        <f t="shared" si="712"/>
        <v>1.8</v>
      </c>
      <c r="AG509" s="18" t="str">
        <f t="shared" si="656"/>
        <v>金贵</v>
      </c>
      <c r="AH509" s="26">
        <f t="shared" si="713"/>
        <v>1.8</v>
      </c>
      <c r="AI509" s="18" t="str">
        <f t="shared" si="657"/>
        <v>5</v>
      </c>
      <c r="AJ509" s="18" t="str">
        <f t="shared" si="658"/>
        <v>叶屏</v>
      </c>
      <c r="AK509" s="26">
        <f t="shared" si="694"/>
        <v>0</v>
      </c>
      <c r="AL509" s="18" t="str">
        <f t="shared" si="659"/>
        <v>李希</v>
      </c>
      <c r="AM509" s="26">
        <f t="shared" si="695"/>
        <v>0</v>
      </c>
      <c r="AN509" s="18" t="str">
        <f t="shared" si="660"/>
        <v>达娃央初</v>
      </c>
      <c r="AO509" s="26">
        <f t="shared" si="714"/>
        <v>0</v>
      </c>
      <c r="AP509" s="18" t="str">
        <f t="shared" si="661"/>
        <v>马巫各</v>
      </c>
      <c r="AQ509" s="26">
        <f t="shared" si="715"/>
        <v>0</v>
      </c>
      <c r="AR509" s="18" t="str">
        <f t="shared" si="662"/>
        <v>赵香才</v>
      </c>
      <c r="AS509" s="26">
        <f t="shared" si="716"/>
        <v>1.8</v>
      </c>
      <c r="AT509" s="18" t="str">
        <f t="shared" si="663"/>
        <v>金贵</v>
      </c>
      <c r="AU509" s="26">
        <f t="shared" si="717"/>
        <v>1.8</v>
      </c>
      <c r="AV509" s="18" t="str">
        <f t="shared" si="664"/>
        <v>5</v>
      </c>
      <c r="AW509" s="18" t="str">
        <f t="shared" si="665"/>
        <v>叶屏</v>
      </c>
      <c r="AX509" s="26">
        <f t="shared" si="696"/>
        <v>0</v>
      </c>
      <c r="AY509" s="18" t="str">
        <f t="shared" si="666"/>
        <v>罗锐</v>
      </c>
      <c r="AZ509" s="26">
        <f t="shared" si="637"/>
        <v>0</v>
      </c>
      <c r="BA509" s="18" t="str">
        <f t="shared" si="667"/>
        <v>谢斌</v>
      </c>
      <c r="BB509" s="26">
        <f t="shared" si="718"/>
        <v>0</v>
      </c>
      <c r="BC509" s="18" t="str">
        <f t="shared" si="668"/>
        <v>马巫各</v>
      </c>
      <c r="BD509" s="26">
        <f t="shared" si="719"/>
        <v>0</v>
      </c>
      <c r="BE509" s="18" t="str">
        <f t="shared" si="669"/>
        <v>赵香才</v>
      </c>
      <c r="BF509" s="26">
        <f t="shared" si="720"/>
        <v>2.7</v>
      </c>
      <c r="BG509" s="18" t="str">
        <f t="shared" si="670"/>
        <v>金贵</v>
      </c>
      <c r="BH509" s="26">
        <f t="shared" si="721"/>
        <v>2.7</v>
      </c>
      <c r="BI509" s="18">
        <f t="shared" si="671"/>
        <v>5</v>
      </c>
      <c r="BJ509" s="18" t="str">
        <f t="shared" si="672"/>
        <v>叶屏</v>
      </c>
      <c r="BK509" s="26">
        <f t="shared" si="697"/>
        <v>0</v>
      </c>
      <c r="BL509" s="18" t="str">
        <f t="shared" si="673"/>
        <v>罗锐</v>
      </c>
      <c r="BM509" s="26">
        <f t="shared" si="638"/>
        <v>0</v>
      </c>
      <c r="BN509" s="18" t="str">
        <f t="shared" si="674"/>
        <v>杨小波</v>
      </c>
      <c r="BO509" s="26">
        <f t="shared" si="722"/>
        <v>0</v>
      </c>
      <c r="BP509" s="18" t="str">
        <f t="shared" si="675"/>
        <v>马巫各</v>
      </c>
      <c r="BQ509" s="26">
        <f t="shared" si="723"/>
        <v>0</v>
      </c>
      <c r="BR509" s="18" t="str">
        <f t="shared" si="676"/>
        <v>赵香才</v>
      </c>
      <c r="BS509" s="26">
        <f t="shared" si="724"/>
        <v>2.7</v>
      </c>
      <c r="BT509" s="18" t="str">
        <f t="shared" si="677"/>
        <v>金贵</v>
      </c>
      <c r="BU509" s="26">
        <f t="shared" si="725"/>
        <v>2.7</v>
      </c>
      <c r="BV509" s="18">
        <f t="shared" si="678"/>
        <v>5</v>
      </c>
      <c r="BW509" s="18" t="str">
        <f t="shared" si="679"/>
        <v>叶屏</v>
      </c>
      <c r="BX509" s="26">
        <f t="shared" si="698"/>
        <v>0</v>
      </c>
      <c r="BY509" s="18" t="str">
        <f t="shared" si="680"/>
        <v>王德兵</v>
      </c>
      <c r="BZ509" s="26">
        <f t="shared" si="699"/>
        <v>0</v>
      </c>
      <c r="CA509" s="18" t="str">
        <f t="shared" si="681"/>
        <v>兰卡布尺</v>
      </c>
      <c r="CB509" s="26">
        <f t="shared" si="700"/>
        <v>0</v>
      </c>
      <c r="CC509" s="18" t="str">
        <f t="shared" si="682"/>
        <v>吴文艺</v>
      </c>
      <c r="CD509" s="26">
        <f t="shared" si="701"/>
        <v>0</v>
      </c>
      <c r="CE509" s="18" t="str">
        <f t="shared" si="683"/>
        <v>赵香才</v>
      </c>
      <c r="CF509" s="26">
        <f t="shared" si="702"/>
        <v>4.5</v>
      </c>
      <c r="CG509" s="18" t="str">
        <f t="shared" si="684"/>
        <v>金贵</v>
      </c>
      <c r="CH509" s="26">
        <f t="shared" si="703"/>
        <v>4.5</v>
      </c>
      <c r="CI509" s="18">
        <f t="shared" si="685"/>
        <v>5</v>
      </c>
      <c r="CJ509" s="18" t="str">
        <f t="shared" si="686"/>
        <v>叶屏</v>
      </c>
      <c r="CK509" s="26">
        <f t="shared" si="704"/>
        <v>0</v>
      </c>
      <c r="CL509" s="18" t="str">
        <f t="shared" si="687"/>
        <v>王德兵</v>
      </c>
      <c r="CM509" s="26">
        <f t="shared" si="705"/>
        <v>0</v>
      </c>
      <c r="CN509" s="18" t="str">
        <f t="shared" si="688"/>
        <v>兰卡布尺</v>
      </c>
      <c r="CO509" s="26">
        <f t="shared" si="706"/>
        <v>0</v>
      </c>
      <c r="CP509" s="18" t="str">
        <f t="shared" si="689"/>
        <v>吴文艺/康宇峰</v>
      </c>
      <c r="CQ509" s="26">
        <f t="shared" si="707"/>
        <v>0</v>
      </c>
      <c r="CR509" s="18" t="str">
        <f t="shared" si="690"/>
        <v>赵香才</v>
      </c>
      <c r="CS509" s="26">
        <f t="shared" si="708"/>
        <v>4.5</v>
      </c>
      <c r="CT509" s="18" t="str">
        <f t="shared" si="691"/>
        <v>金贵</v>
      </c>
      <c r="CU509" s="26">
        <f t="shared" si="709"/>
        <v>4.5</v>
      </c>
    </row>
    <row r="510" spans="1:99" s="2" customFormat="1" ht="15.75">
      <c r="A510" s="42" t="s">
        <v>1202</v>
      </c>
      <c r="B510" s="40" t="s">
        <v>683</v>
      </c>
      <c r="C510" s="59" t="s">
        <v>44</v>
      </c>
      <c r="D510" s="9" t="s">
        <v>9</v>
      </c>
      <c r="E510" s="8" t="str">
        <f t="shared" si="639"/>
        <v/>
      </c>
      <c r="F510" s="9">
        <f t="shared" si="640"/>
        <v>0.2</v>
      </c>
      <c r="G510" s="10" t="str">
        <f t="shared" si="641"/>
        <v/>
      </c>
      <c r="H510" s="10">
        <f t="shared" si="642"/>
        <v>104</v>
      </c>
      <c r="I510" s="10">
        <f t="shared" si="643"/>
        <v>57</v>
      </c>
      <c r="J510" s="10">
        <f t="shared" si="644"/>
        <v>70</v>
      </c>
      <c r="K510" s="16">
        <f t="shared" si="645"/>
        <v>61.5</v>
      </c>
      <c r="L510" s="10">
        <f t="shared" si="646"/>
        <v>57</v>
      </c>
      <c r="M510" s="10">
        <f t="shared" si="647"/>
        <v>50</v>
      </c>
      <c r="N510" s="10">
        <f t="shared" si="648"/>
        <v>400</v>
      </c>
      <c r="O510" s="17" t="str">
        <f t="shared" si="649"/>
        <v/>
      </c>
      <c r="P510" s="18">
        <f>IF($D510="理科",IF(AND($N510&gt;=分数线!$C$2,$H510&gt;=分数线!$D$2),36,IF($H510&gt;=分数线!$D$2,18,0)),IF($D510="文科",IF(AND($N510&gt;=分数线!$C$3,$H510&gt;=分数线!$D$3),36,IF($H510&gt;=分数线!$D$3,18,0))))</f>
        <v>0</v>
      </c>
      <c r="Q510" s="18">
        <f>IF($D510="理科",IF(AND($N510&gt;=分数线!$C$2,I510&gt;=分数线!$E$2),36,IF(I510&gt;=分数线!$E$2,18,0)),IF($D510="文科",IF(AND($N510&gt;=分数线!$C$3,I510&gt;=分数线!$E$3),36,IF(I510&gt;=分数线!$E$3,18,0))))</f>
        <v>0</v>
      </c>
      <c r="R510" s="18">
        <f>IF($D510="理科",IF(AND($N510&gt;=分数线!$C$2,J510&gt;=分数线!$F$2),36,IF(J510&gt;=分数线!$F$2,18,0)),IF($D510="文科",IF(AND($N510&gt;=分数线!$C$3,J510&gt;=分数线!$F$3),36,IF(J510&gt;=分数线!$F$3,18,0))))</f>
        <v>0</v>
      </c>
      <c r="S510" s="18">
        <f>IF($D510="理科",IF(AND($N510&gt;=分数线!$C$2,K510&gt;=分数线!$G$2),36,IF(K510&gt;=分数线!$G$2,18,0)),IF($D510="文科",IF(AND($N510&gt;=分数线!$C$3,K510&gt;=分数线!$G$3),36,IF(K510&gt;=分数线!$G$3,18,0))))</f>
        <v>0</v>
      </c>
      <c r="T510" s="18">
        <f>IF($D510="理科",IF(AND($N510&gt;=分数线!$C$2,L510&gt;=分数线!$H$2),36,IF(L510&gt;=分数线!$H$2,18,0)),IF($D510="文科",IF(AND($N510&gt;=分数线!$C$3,L510&gt;=分数线!$H$3),36,IF(L510&gt;=分数线!$H$3,18,0))))</f>
        <v>0</v>
      </c>
      <c r="U510" s="18">
        <f>IF($D510="理科",IF(AND($N510&gt;=分数线!$C$2,M510&gt;=分数线!$I$2),36,IF(M510&gt;=分数线!$I$2,18,0)),IF($D510="文科",IF(AND($N510&gt;=分数线!$C$3,M510&gt;=分数线!$I$3),36,IF(M510&gt;=分数线!$I$3,18,0))))</f>
        <v>0</v>
      </c>
      <c r="V510" s="18">
        <f t="shared" si="650"/>
        <v>2</v>
      </c>
      <c r="W510" s="18" t="str">
        <f t="shared" si="651"/>
        <v>阙丽萍</v>
      </c>
      <c r="X510" s="26">
        <f t="shared" si="692"/>
        <v>0</v>
      </c>
      <c r="Y510" s="18" t="str">
        <f t="shared" si="652"/>
        <v>李乔军</v>
      </c>
      <c r="Z510" s="26">
        <f t="shared" si="693"/>
        <v>0</v>
      </c>
      <c r="AA510" s="18" t="str">
        <f t="shared" si="653"/>
        <v>赵顺诚</v>
      </c>
      <c r="AB510" s="26">
        <f t="shared" si="710"/>
        <v>0</v>
      </c>
      <c r="AC510" s="18" t="str">
        <f t="shared" si="654"/>
        <v>卢银楷</v>
      </c>
      <c r="AD510" s="26">
        <f t="shared" si="711"/>
        <v>0</v>
      </c>
      <c r="AE510" s="18" t="str">
        <f t="shared" si="655"/>
        <v>赵香才</v>
      </c>
      <c r="AF510" s="26">
        <f t="shared" si="712"/>
        <v>0</v>
      </c>
      <c r="AG510" s="18" t="str">
        <f t="shared" si="656"/>
        <v>骆泽群</v>
      </c>
      <c r="AH510" s="26">
        <f t="shared" si="713"/>
        <v>0</v>
      </c>
      <c r="AI510" s="18" t="str">
        <f t="shared" si="657"/>
        <v>2</v>
      </c>
      <c r="AJ510" s="18" t="str">
        <f t="shared" si="658"/>
        <v>阙丽萍</v>
      </c>
      <c r="AK510" s="26">
        <f t="shared" si="694"/>
        <v>0</v>
      </c>
      <c r="AL510" s="18" t="str">
        <f t="shared" si="659"/>
        <v>李乔军</v>
      </c>
      <c r="AM510" s="26">
        <f t="shared" si="695"/>
        <v>0</v>
      </c>
      <c r="AN510" s="18" t="str">
        <f t="shared" si="660"/>
        <v>赵顺诚</v>
      </c>
      <c r="AO510" s="26">
        <f t="shared" si="714"/>
        <v>0</v>
      </c>
      <c r="AP510" s="18" t="str">
        <f t="shared" si="661"/>
        <v>卢银楷</v>
      </c>
      <c r="AQ510" s="26">
        <f t="shared" si="715"/>
        <v>0</v>
      </c>
      <c r="AR510" s="18" t="str">
        <f t="shared" si="662"/>
        <v>赵香才</v>
      </c>
      <c r="AS510" s="26">
        <f t="shared" si="716"/>
        <v>0</v>
      </c>
      <c r="AT510" s="18" t="str">
        <f t="shared" si="663"/>
        <v>杜基次尔</v>
      </c>
      <c r="AU510" s="26">
        <f t="shared" si="717"/>
        <v>0</v>
      </c>
      <c r="AV510" s="18" t="str">
        <f t="shared" si="664"/>
        <v>2</v>
      </c>
      <c r="AW510" s="18" t="str">
        <f t="shared" si="665"/>
        <v>阙丽萍</v>
      </c>
      <c r="AX510" s="26">
        <f t="shared" si="696"/>
        <v>0</v>
      </c>
      <c r="AY510" s="18" t="str">
        <f t="shared" si="666"/>
        <v>李希</v>
      </c>
      <c r="AZ510" s="26">
        <f t="shared" si="637"/>
        <v>0</v>
      </c>
      <c r="BA510" s="18" t="str">
        <f t="shared" si="667"/>
        <v>赵顺诚</v>
      </c>
      <c r="BB510" s="26">
        <f t="shared" si="718"/>
        <v>0</v>
      </c>
      <c r="BC510" s="18" t="str">
        <f t="shared" si="668"/>
        <v>马巫各</v>
      </c>
      <c r="BD510" s="26">
        <f t="shared" si="719"/>
        <v>0</v>
      </c>
      <c r="BE510" s="18" t="str">
        <f t="shared" si="669"/>
        <v>赵香才</v>
      </c>
      <c r="BF510" s="26">
        <f t="shared" si="720"/>
        <v>0</v>
      </c>
      <c r="BG510" s="18" t="str">
        <f t="shared" si="670"/>
        <v>杜基次尔</v>
      </c>
      <c r="BH510" s="26">
        <f t="shared" si="721"/>
        <v>0</v>
      </c>
      <c r="BI510" s="18">
        <f t="shared" si="671"/>
        <v>2</v>
      </c>
      <c r="BJ510" s="18" t="str">
        <f t="shared" si="672"/>
        <v>阙丽萍</v>
      </c>
      <c r="BK510" s="26">
        <f t="shared" si="697"/>
        <v>0</v>
      </c>
      <c r="BL510" s="18" t="str">
        <f t="shared" si="673"/>
        <v>李希</v>
      </c>
      <c r="BM510" s="26">
        <f t="shared" si="638"/>
        <v>0</v>
      </c>
      <c r="BN510" s="18" t="str">
        <f t="shared" si="674"/>
        <v>赵顺诚</v>
      </c>
      <c r="BO510" s="26">
        <f t="shared" si="722"/>
        <v>0</v>
      </c>
      <c r="BP510" s="18" t="str">
        <f t="shared" si="675"/>
        <v>马巫各</v>
      </c>
      <c r="BQ510" s="26">
        <f t="shared" si="723"/>
        <v>0</v>
      </c>
      <c r="BR510" s="18" t="str">
        <f t="shared" si="676"/>
        <v>赵香才</v>
      </c>
      <c r="BS510" s="26">
        <f t="shared" si="724"/>
        <v>0</v>
      </c>
      <c r="BT510" s="18" t="str">
        <f t="shared" si="677"/>
        <v>杜基次尔</v>
      </c>
      <c r="BU510" s="26">
        <f t="shared" si="725"/>
        <v>0</v>
      </c>
      <c r="BV510" s="18">
        <f t="shared" si="678"/>
        <v>2</v>
      </c>
      <c r="BW510" s="18" t="str">
        <f t="shared" si="679"/>
        <v>阙丽萍</v>
      </c>
      <c r="BX510" s="26">
        <f t="shared" si="698"/>
        <v>0</v>
      </c>
      <c r="BY510" s="18" t="str">
        <f t="shared" si="680"/>
        <v>李希</v>
      </c>
      <c r="BZ510" s="26">
        <f t="shared" si="699"/>
        <v>0</v>
      </c>
      <c r="CA510" s="18" t="str">
        <f t="shared" si="681"/>
        <v>赵顺诚</v>
      </c>
      <c r="CB510" s="26">
        <f t="shared" si="700"/>
        <v>0</v>
      </c>
      <c r="CC510" s="18" t="str">
        <f t="shared" si="682"/>
        <v>吴文艺</v>
      </c>
      <c r="CD510" s="26">
        <f t="shared" si="701"/>
        <v>0</v>
      </c>
      <c r="CE510" s="18" t="str">
        <f t="shared" si="683"/>
        <v>赵香才</v>
      </c>
      <c r="CF510" s="26">
        <f t="shared" si="702"/>
        <v>0</v>
      </c>
      <c r="CG510" s="18" t="str">
        <f t="shared" si="684"/>
        <v>杜基次尔</v>
      </c>
      <c r="CH510" s="26">
        <f t="shared" si="703"/>
        <v>0</v>
      </c>
      <c r="CI510" s="18">
        <f t="shared" si="685"/>
        <v>2</v>
      </c>
      <c r="CJ510" s="18" t="str">
        <f t="shared" si="686"/>
        <v>阙丽萍</v>
      </c>
      <c r="CK510" s="26">
        <f t="shared" si="704"/>
        <v>0</v>
      </c>
      <c r="CL510" s="18" t="str">
        <f t="shared" si="687"/>
        <v>李希</v>
      </c>
      <c r="CM510" s="26">
        <f t="shared" si="705"/>
        <v>0</v>
      </c>
      <c r="CN510" s="18" t="str">
        <f t="shared" si="688"/>
        <v>赵顺诚</v>
      </c>
      <c r="CO510" s="26">
        <f t="shared" si="706"/>
        <v>0</v>
      </c>
      <c r="CP510" s="18" t="str">
        <f t="shared" si="689"/>
        <v>吴文艺/康宇峰</v>
      </c>
      <c r="CQ510" s="26">
        <f t="shared" si="707"/>
        <v>0</v>
      </c>
      <c r="CR510" s="18" t="str">
        <f t="shared" si="690"/>
        <v>赵香才</v>
      </c>
      <c r="CS510" s="26">
        <f t="shared" si="708"/>
        <v>0</v>
      </c>
      <c r="CT510" s="18" t="str">
        <f t="shared" si="691"/>
        <v>杜基次尔</v>
      </c>
      <c r="CU510" s="26">
        <f t="shared" si="709"/>
        <v>0</v>
      </c>
    </row>
    <row r="511" spans="1:99" s="2" customFormat="1" ht="15.75">
      <c r="A511" s="42" t="s">
        <v>1203</v>
      </c>
      <c r="B511" s="40" t="s">
        <v>684</v>
      </c>
      <c r="C511" s="59" t="s">
        <v>44</v>
      </c>
      <c r="D511" s="9" t="s">
        <v>9</v>
      </c>
      <c r="E511" s="8" t="str">
        <f t="shared" si="639"/>
        <v/>
      </c>
      <c r="F511" s="9" t="str">
        <f t="shared" si="640"/>
        <v/>
      </c>
      <c r="G511" s="10" t="str">
        <f t="shared" si="641"/>
        <v/>
      </c>
      <c r="H511" s="10">
        <f t="shared" si="642"/>
        <v>105</v>
      </c>
      <c r="I511" s="10">
        <f t="shared" si="643"/>
        <v>56</v>
      </c>
      <c r="J511" s="10">
        <f t="shared" si="644"/>
        <v>98</v>
      </c>
      <c r="K511" s="16">
        <f t="shared" si="645"/>
        <v>62.5</v>
      </c>
      <c r="L511" s="10">
        <f t="shared" si="646"/>
        <v>40.5</v>
      </c>
      <c r="M511" s="10">
        <f t="shared" si="647"/>
        <v>37</v>
      </c>
      <c r="N511" s="10">
        <f t="shared" si="648"/>
        <v>399</v>
      </c>
      <c r="O511" s="17" t="str">
        <f t="shared" si="649"/>
        <v/>
      </c>
      <c r="P511" s="18">
        <f>IF($D511="理科",IF(AND($N511&gt;=分数线!$C$2,$H511&gt;=分数线!$D$2),36,IF($H511&gt;=分数线!$D$2,18,0)),IF($D511="文科",IF(AND($N511&gt;=分数线!$C$3,$H511&gt;=分数线!$D$3),36,IF($H511&gt;=分数线!$D$3,18,0))))</f>
        <v>0</v>
      </c>
      <c r="Q511" s="18">
        <f>IF($D511="理科",IF(AND($N511&gt;=分数线!$C$2,I511&gt;=分数线!$E$2),36,IF(I511&gt;=分数线!$E$2,18,0)),IF($D511="文科",IF(AND($N511&gt;=分数线!$C$3,I511&gt;=分数线!$E$3),36,IF(I511&gt;=分数线!$E$3,18,0))))</f>
        <v>0</v>
      </c>
      <c r="R511" s="18">
        <f>IF($D511="理科",IF(AND($N511&gt;=分数线!$C$2,J511&gt;=分数线!$F$2),36,IF(J511&gt;=分数线!$F$2,18,0)),IF($D511="文科",IF(AND($N511&gt;=分数线!$C$3,J511&gt;=分数线!$F$3),36,IF(J511&gt;=分数线!$F$3,18,0))))</f>
        <v>18</v>
      </c>
      <c r="S511" s="18">
        <f>IF($D511="理科",IF(AND($N511&gt;=分数线!$C$2,K511&gt;=分数线!$G$2),36,IF(K511&gt;=分数线!$G$2,18,0)),IF($D511="文科",IF(AND($N511&gt;=分数线!$C$3,K511&gt;=分数线!$G$3),36,IF(K511&gt;=分数线!$G$3,18,0))))</f>
        <v>0</v>
      </c>
      <c r="T511" s="18">
        <f>IF($D511="理科",IF(AND($N511&gt;=分数线!$C$2,L511&gt;=分数线!$H$2),36,IF(L511&gt;=分数线!$H$2,18,0)),IF($D511="文科",IF(AND($N511&gt;=分数线!$C$3,L511&gt;=分数线!$H$3),36,IF(L511&gt;=分数线!$H$3,18,0))))</f>
        <v>0</v>
      </c>
      <c r="U511" s="18">
        <f>IF($D511="理科",IF(AND($N511&gt;=分数线!$C$2,M511&gt;=分数线!$I$2),36,IF(M511&gt;=分数线!$I$2,18,0)),IF($D511="文科",IF(AND($N511&gt;=分数线!$C$3,M511&gt;=分数线!$I$3),36,IF(M511&gt;=分数线!$I$3,18,0))))</f>
        <v>0</v>
      </c>
      <c r="V511" s="18">
        <f t="shared" si="650"/>
        <v>8</v>
      </c>
      <c r="W511" s="18" t="str">
        <f t="shared" si="651"/>
        <v>向美娟</v>
      </c>
      <c r="X511" s="26">
        <f t="shared" si="692"/>
        <v>0</v>
      </c>
      <c r="Y511" s="18" t="str">
        <f t="shared" si="652"/>
        <v>胡付松</v>
      </c>
      <c r="Z511" s="26">
        <f t="shared" si="693"/>
        <v>0</v>
      </c>
      <c r="AA511" s="18" t="str">
        <f t="shared" si="653"/>
        <v>聂艳梅</v>
      </c>
      <c r="AB511" s="26">
        <f t="shared" si="710"/>
        <v>1.8</v>
      </c>
      <c r="AC511" s="18" t="str">
        <f t="shared" si="654"/>
        <v>卢银楷</v>
      </c>
      <c r="AD511" s="26">
        <f t="shared" si="711"/>
        <v>0</v>
      </c>
      <c r="AE511" s="18" t="str">
        <f t="shared" si="655"/>
        <v>赵香才</v>
      </c>
      <c r="AF511" s="26">
        <f t="shared" si="712"/>
        <v>0</v>
      </c>
      <c r="AG511" s="18" t="str">
        <f t="shared" si="656"/>
        <v>骆泽群</v>
      </c>
      <c r="AH511" s="26">
        <f t="shared" si="713"/>
        <v>0</v>
      </c>
      <c r="AI511" s="18" t="str">
        <f t="shared" si="657"/>
        <v>2</v>
      </c>
      <c r="AJ511" s="18" t="str">
        <f t="shared" si="658"/>
        <v>阙丽萍</v>
      </c>
      <c r="AK511" s="26">
        <f t="shared" si="694"/>
        <v>0</v>
      </c>
      <c r="AL511" s="18" t="str">
        <f t="shared" si="659"/>
        <v>李乔军</v>
      </c>
      <c r="AM511" s="26">
        <f t="shared" si="695"/>
        <v>0</v>
      </c>
      <c r="AN511" s="18" t="str">
        <f t="shared" si="660"/>
        <v>赵顺诚</v>
      </c>
      <c r="AO511" s="26">
        <f t="shared" si="714"/>
        <v>1.8</v>
      </c>
      <c r="AP511" s="18" t="str">
        <f t="shared" si="661"/>
        <v>卢银楷</v>
      </c>
      <c r="AQ511" s="26">
        <f t="shared" si="715"/>
        <v>0</v>
      </c>
      <c r="AR511" s="18" t="str">
        <f t="shared" si="662"/>
        <v>赵香才</v>
      </c>
      <c r="AS511" s="26">
        <f t="shared" si="716"/>
        <v>0</v>
      </c>
      <c r="AT511" s="18" t="str">
        <f t="shared" si="663"/>
        <v>杜基次尔</v>
      </c>
      <c r="AU511" s="26">
        <f t="shared" si="717"/>
        <v>0</v>
      </c>
      <c r="AV511" s="18" t="str">
        <f t="shared" si="664"/>
        <v>2</v>
      </c>
      <c r="AW511" s="18" t="str">
        <f t="shared" si="665"/>
        <v>阙丽萍</v>
      </c>
      <c r="AX511" s="26">
        <f t="shared" si="696"/>
        <v>0</v>
      </c>
      <c r="AY511" s="18" t="str">
        <f t="shared" si="666"/>
        <v>李希</v>
      </c>
      <c r="AZ511" s="26">
        <f t="shared" ref="AZ511:AZ559" si="726">IF($C511="应届",$Q511*0.15,IF($C511="往届","","NULL"))</f>
        <v>0</v>
      </c>
      <c r="BA511" s="18" t="str">
        <f t="shared" si="667"/>
        <v>赵顺诚</v>
      </c>
      <c r="BB511" s="26">
        <f t="shared" si="718"/>
        <v>2.7</v>
      </c>
      <c r="BC511" s="18" t="str">
        <f t="shared" si="668"/>
        <v>马巫各</v>
      </c>
      <c r="BD511" s="26">
        <f t="shared" si="719"/>
        <v>0</v>
      </c>
      <c r="BE511" s="18" t="str">
        <f t="shared" si="669"/>
        <v>赵香才</v>
      </c>
      <c r="BF511" s="26">
        <f t="shared" si="720"/>
        <v>0</v>
      </c>
      <c r="BG511" s="18" t="str">
        <f t="shared" si="670"/>
        <v>杜基次尔</v>
      </c>
      <c r="BH511" s="26">
        <f t="shared" si="721"/>
        <v>0</v>
      </c>
      <c r="BI511" s="18">
        <f t="shared" si="671"/>
        <v>2</v>
      </c>
      <c r="BJ511" s="18" t="str">
        <f t="shared" si="672"/>
        <v>阙丽萍</v>
      </c>
      <c r="BK511" s="26">
        <f t="shared" si="697"/>
        <v>0</v>
      </c>
      <c r="BL511" s="18" t="str">
        <f t="shared" si="673"/>
        <v>李希</v>
      </c>
      <c r="BM511" s="26">
        <f t="shared" ref="BM511:BM559" si="727">IF($C511="应届",$Q511*0.15,IF($C511="往届","","NULL"))</f>
        <v>0</v>
      </c>
      <c r="BN511" s="18" t="str">
        <f t="shared" si="674"/>
        <v>赵顺诚</v>
      </c>
      <c r="BO511" s="26">
        <f t="shared" si="722"/>
        <v>2.7</v>
      </c>
      <c r="BP511" s="18" t="str">
        <f t="shared" si="675"/>
        <v>马巫各</v>
      </c>
      <c r="BQ511" s="26">
        <f t="shared" si="723"/>
        <v>0</v>
      </c>
      <c r="BR511" s="18" t="str">
        <f t="shared" si="676"/>
        <v>赵香才</v>
      </c>
      <c r="BS511" s="26">
        <f t="shared" si="724"/>
        <v>0</v>
      </c>
      <c r="BT511" s="18" t="str">
        <f t="shared" si="677"/>
        <v>杜基次尔</v>
      </c>
      <c r="BU511" s="26">
        <f t="shared" si="725"/>
        <v>0</v>
      </c>
      <c r="BV511" s="18">
        <f t="shared" si="678"/>
        <v>2</v>
      </c>
      <c r="BW511" s="18" t="str">
        <f t="shared" si="679"/>
        <v>阙丽萍</v>
      </c>
      <c r="BX511" s="26">
        <f t="shared" si="698"/>
        <v>0</v>
      </c>
      <c r="BY511" s="18" t="str">
        <f t="shared" si="680"/>
        <v>李希</v>
      </c>
      <c r="BZ511" s="26">
        <f t="shared" si="699"/>
        <v>0</v>
      </c>
      <c r="CA511" s="18" t="str">
        <f t="shared" si="681"/>
        <v>赵顺诚</v>
      </c>
      <c r="CB511" s="26">
        <f t="shared" si="700"/>
        <v>4.5</v>
      </c>
      <c r="CC511" s="18" t="str">
        <f t="shared" si="682"/>
        <v>吴文艺</v>
      </c>
      <c r="CD511" s="26">
        <f t="shared" si="701"/>
        <v>0</v>
      </c>
      <c r="CE511" s="18" t="str">
        <f t="shared" si="683"/>
        <v>赵香才</v>
      </c>
      <c r="CF511" s="26">
        <f t="shared" si="702"/>
        <v>0</v>
      </c>
      <c r="CG511" s="18" t="str">
        <f t="shared" si="684"/>
        <v>杜基次尔</v>
      </c>
      <c r="CH511" s="26">
        <f t="shared" si="703"/>
        <v>0</v>
      </c>
      <c r="CI511" s="18">
        <f t="shared" si="685"/>
        <v>2</v>
      </c>
      <c r="CJ511" s="18" t="str">
        <f t="shared" si="686"/>
        <v>阙丽萍</v>
      </c>
      <c r="CK511" s="26">
        <f t="shared" si="704"/>
        <v>0</v>
      </c>
      <c r="CL511" s="18" t="str">
        <f t="shared" si="687"/>
        <v>李希</v>
      </c>
      <c r="CM511" s="26">
        <f t="shared" si="705"/>
        <v>0</v>
      </c>
      <c r="CN511" s="18" t="str">
        <f t="shared" si="688"/>
        <v>赵顺诚</v>
      </c>
      <c r="CO511" s="26">
        <f t="shared" si="706"/>
        <v>4.5</v>
      </c>
      <c r="CP511" s="18" t="str">
        <f t="shared" si="689"/>
        <v>吴文艺/康宇峰</v>
      </c>
      <c r="CQ511" s="26">
        <f t="shared" si="707"/>
        <v>0</v>
      </c>
      <c r="CR511" s="18" t="str">
        <f t="shared" si="690"/>
        <v>赵香才</v>
      </c>
      <c r="CS511" s="26">
        <f t="shared" si="708"/>
        <v>0</v>
      </c>
      <c r="CT511" s="18" t="str">
        <f t="shared" si="691"/>
        <v>杜基次尔</v>
      </c>
      <c r="CU511" s="26">
        <f t="shared" si="709"/>
        <v>0</v>
      </c>
    </row>
    <row r="512" spans="1:99" s="2" customFormat="1" ht="15.75">
      <c r="A512" s="42" t="s">
        <v>1204</v>
      </c>
      <c r="B512" s="40" t="s">
        <v>685</v>
      </c>
      <c r="C512" s="59" t="s">
        <v>44</v>
      </c>
      <c r="D512" s="9" t="s">
        <v>9</v>
      </c>
      <c r="E512" s="8" t="str">
        <f t="shared" si="639"/>
        <v/>
      </c>
      <c r="F512" s="9">
        <f t="shared" si="640"/>
        <v>0.2</v>
      </c>
      <c r="G512" s="10" t="str">
        <f t="shared" si="641"/>
        <v/>
      </c>
      <c r="H512" s="10">
        <f t="shared" si="642"/>
        <v>94</v>
      </c>
      <c r="I512" s="10">
        <f t="shared" si="643"/>
        <v>58</v>
      </c>
      <c r="J512" s="10">
        <f t="shared" si="644"/>
        <v>85</v>
      </c>
      <c r="K512" s="16">
        <f t="shared" si="645"/>
        <v>54.5</v>
      </c>
      <c r="L512" s="10">
        <f t="shared" si="646"/>
        <v>56</v>
      </c>
      <c r="M512" s="10">
        <f t="shared" si="647"/>
        <v>51</v>
      </c>
      <c r="N512" s="10">
        <f t="shared" si="648"/>
        <v>399</v>
      </c>
      <c r="O512" s="17" t="str">
        <f t="shared" si="649"/>
        <v/>
      </c>
      <c r="P512" s="18">
        <f>IF($D512="理科",IF(AND($N512&gt;=分数线!$C$2,$H512&gt;=分数线!$D$2),36,IF($H512&gt;=分数线!$D$2,18,0)),IF($D512="文科",IF(AND($N512&gt;=分数线!$C$3,$H512&gt;=分数线!$D$3),36,IF($H512&gt;=分数线!$D$3,18,0))))</f>
        <v>0</v>
      </c>
      <c r="Q512" s="18">
        <f>IF($D512="理科",IF(AND($N512&gt;=分数线!$C$2,I512&gt;=分数线!$E$2),36,IF(I512&gt;=分数线!$E$2,18,0)),IF($D512="文科",IF(AND($N512&gt;=分数线!$C$3,I512&gt;=分数线!$E$3),36,IF(I512&gt;=分数线!$E$3,18,0))))</f>
        <v>0</v>
      </c>
      <c r="R512" s="18">
        <f>IF($D512="理科",IF(AND($N512&gt;=分数线!$C$2,J512&gt;=分数线!$F$2),36,IF(J512&gt;=分数线!$F$2,18,0)),IF($D512="文科",IF(AND($N512&gt;=分数线!$C$3,J512&gt;=分数线!$F$3),36,IF(J512&gt;=分数线!$F$3,18,0))))</f>
        <v>0</v>
      </c>
      <c r="S512" s="18">
        <f>IF($D512="理科",IF(AND($N512&gt;=分数线!$C$2,K512&gt;=分数线!$G$2),36,IF(K512&gt;=分数线!$G$2,18,0)),IF($D512="文科",IF(AND($N512&gt;=分数线!$C$3,K512&gt;=分数线!$G$3),36,IF(K512&gt;=分数线!$G$3,18,0))))</f>
        <v>0</v>
      </c>
      <c r="T512" s="18">
        <f>IF($D512="理科",IF(AND($N512&gt;=分数线!$C$2,L512&gt;=分数线!$H$2),36,IF(L512&gt;=分数线!$H$2,18,0)),IF($D512="文科",IF(AND($N512&gt;=分数线!$C$3,L512&gt;=分数线!$H$3),36,IF(L512&gt;=分数线!$H$3,18,0))))</f>
        <v>0</v>
      </c>
      <c r="U512" s="18">
        <f>IF($D512="理科",IF(AND($N512&gt;=分数线!$C$2,M512&gt;=分数线!$I$2),36,IF(M512&gt;=分数线!$I$2,18,0)),IF($D512="文科",IF(AND($N512&gt;=分数线!$C$3,M512&gt;=分数线!$I$3),36,IF(M512&gt;=分数线!$I$3,18,0))))</f>
        <v>0</v>
      </c>
      <c r="V512" s="18">
        <f t="shared" si="650"/>
        <v>2</v>
      </c>
      <c r="W512" s="18" t="str">
        <f t="shared" si="651"/>
        <v>阙丽萍</v>
      </c>
      <c r="X512" s="26">
        <f t="shared" si="692"/>
        <v>0</v>
      </c>
      <c r="Y512" s="18" t="str">
        <f t="shared" si="652"/>
        <v>李乔军</v>
      </c>
      <c r="Z512" s="26">
        <f t="shared" si="693"/>
        <v>0</v>
      </c>
      <c r="AA512" s="18" t="str">
        <f t="shared" si="653"/>
        <v>赵顺诚</v>
      </c>
      <c r="AB512" s="26">
        <f t="shared" si="710"/>
        <v>0</v>
      </c>
      <c r="AC512" s="18" t="str">
        <f t="shared" si="654"/>
        <v>卢银楷</v>
      </c>
      <c r="AD512" s="26">
        <f t="shared" si="711"/>
        <v>0</v>
      </c>
      <c r="AE512" s="18" t="str">
        <f t="shared" si="655"/>
        <v>赵香才</v>
      </c>
      <c r="AF512" s="26">
        <f t="shared" si="712"/>
        <v>0</v>
      </c>
      <c r="AG512" s="18" t="str">
        <f t="shared" si="656"/>
        <v>骆泽群</v>
      </c>
      <c r="AH512" s="26">
        <f t="shared" si="713"/>
        <v>0</v>
      </c>
      <c r="AI512" s="18" t="str">
        <f t="shared" si="657"/>
        <v>2</v>
      </c>
      <c r="AJ512" s="18" t="str">
        <f t="shared" si="658"/>
        <v>阙丽萍</v>
      </c>
      <c r="AK512" s="26">
        <f t="shared" si="694"/>
        <v>0</v>
      </c>
      <c r="AL512" s="18" t="str">
        <f t="shared" si="659"/>
        <v>李乔军</v>
      </c>
      <c r="AM512" s="26">
        <f t="shared" si="695"/>
        <v>0</v>
      </c>
      <c r="AN512" s="18" t="str">
        <f t="shared" si="660"/>
        <v>赵顺诚</v>
      </c>
      <c r="AO512" s="26">
        <f t="shared" si="714"/>
        <v>0</v>
      </c>
      <c r="AP512" s="18" t="str">
        <f t="shared" si="661"/>
        <v>卢银楷</v>
      </c>
      <c r="AQ512" s="26">
        <f t="shared" si="715"/>
        <v>0</v>
      </c>
      <c r="AR512" s="18" t="str">
        <f t="shared" si="662"/>
        <v>赵香才</v>
      </c>
      <c r="AS512" s="26">
        <f t="shared" si="716"/>
        <v>0</v>
      </c>
      <c r="AT512" s="18" t="str">
        <f t="shared" si="663"/>
        <v>杜基次尔</v>
      </c>
      <c r="AU512" s="26">
        <f t="shared" si="717"/>
        <v>0</v>
      </c>
      <c r="AV512" s="18" t="str">
        <f t="shared" si="664"/>
        <v>2</v>
      </c>
      <c r="AW512" s="18" t="str">
        <f t="shared" si="665"/>
        <v>阙丽萍</v>
      </c>
      <c r="AX512" s="26">
        <f t="shared" si="696"/>
        <v>0</v>
      </c>
      <c r="AY512" s="18" t="str">
        <f t="shared" si="666"/>
        <v>李希</v>
      </c>
      <c r="AZ512" s="26">
        <f t="shared" si="726"/>
        <v>0</v>
      </c>
      <c r="BA512" s="18" t="str">
        <f t="shared" si="667"/>
        <v>赵顺诚</v>
      </c>
      <c r="BB512" s="26">
        <f t="shared" si="718"/>
        <v>0</v>
      </c>
      <c r="BC512" s="18" t="str">
        <f t="shared" si="668"/>
        <v>马巫各</v>
      </c>
      <c r="BD512" s="26">
        <f t="shared" si="719"/>
        <v>0</v>
      </c>
      <c r="BE512" s="18" t="str">
        <f t="shared" si="669"/>
        <v>赵香才</v>
      </c>
      <c r="BF512" s="26">
        <f t="shared" si="720"/>
        <v>0</v>
      </c>
      <c r="BG512" s="18" t="str">
        <f t="shared" si="670"/>
        <v>杜基次尔</v>
      </c>
      <c r="BH512" s="26">
        <f t="shared" si="721"/>
        <v>0</v>
      </c>
      <c r="BI512" s="18">
        <f t="shared" si="671"/>
        <v>2</v>
      </c>
      <c r="BJ512" s="18" t="str">
        <f t="shared" si="672"/>
        <v>阙丽萍</v>
      </c>
      <c r="BK512" s="26">
        <f t="shared" si="697"/>
        <v>0</v>
      </c>
      <c r="BL512" s="18" t="str">
        <f t="shared" si="673"/>
        <v>李希</v>
      </c>
      <c r="BM512" s="26">
        <f t="shared" si="727"/>
        <v>0</v>
      </c>
      <c r="BN512" s="18" t="str">
        <f t="shared" si="674"/>
        <v>赵顺诚</v>
      </c>
      <c r="BO512" s="26">
        <f t="shared" si="722"/>
        <v>0</v>
      </c>
      <c r="BP512" s="18" t="str">
        <f t="shared" si="675"/>
        <v>马巫各</v>
      </c>
      <c r="BQ512" s="26">
        <f t="shared" si="723"/>
        <v>0</v>
      </c>
      <c r="BR512" s="18" t="str">
        <f t="shared" si="676"/>
        <v>赵香才</v>
      </c>
      <c r="BS512" s="26">
        <f t="shared" si="724"/>
        <v>0</v>
      </c>
      <c r="BT512" s="18" t="str">
        <f t="shared" si="677"/>
        <v>杜基次尔</v>
      </c>
      <c r="BU512" s="26">
        <f t="shared" si="725"/>
        <v>0</v>
      </c>
      <c r="BV512" s="18" t="e">
        <f t="shared" si="678"/>
        <v>#N/A</v>
      </c>
      <c r="BW512" s="18" t="e">
        <f t="shared" si="679"/>
        <v>#N/A</v>
      </c>
      <c r="BX512" s="26">
        <f t="shared" si="698"/>
        <v>0</v>
      </c>
      <c r="BY512" s="18" t="e">
        <f t="shared" si="680"/>
        <v>#N/A</v>
      </c>
      <c r="BZ512" s="26">
        <f t="shared" si="699"/>
        <v>0</v>
      </c>
      <c r="CA512" s="18" t="str">
        <f t="shared" si="681"/>
        <v>赵顺诚</v>
      </c>
      <c r="CB512" s="26">
        <f t="shared" si="700"/>
        <v>0</v>
      </c>
      <c r="CC512" s="18" t="e">
        <f t="shared" si="682"/>
        <v>#N/A</v>
      </c>
      <c r="CD512" s="26">
        <f t="shared" si="701"/>
        <v>0</v>
      </c>
      <c r="CE512" s="18" t="e">
        <f t="shared" si="683"/>
        <v>#N/A</v>
      </c>
      <c r="CF512" s="26">
        <f t="shared" si="702"/>
        <v>0</v>
      </c>
      <c r="CG512" s="18" t="e">
        <f t="shared" si="684"/>
        <v>#N/A</v>
      </c>
      <c r="CH512" s="26">
        <f t="shared" si="703"/>
        <v>0</v>
      </c>
      <c r="CI512" s="18">
        <f t="shared" si="685"/>
        <v>2</v>
      </c>
      <c r="CJ512" s="18" t="str">
        <f t="shared" si="686"/>
        <v>阙丽萍</v>
      </c>
      <c r="CK512" s="26">
        <f t="shared" si="704"/>
        <v>0</v>
      </c>
      <c r="CL512" s="18" t="str">
        <f t="shared" si="687"/>
        <v>李希</v>
      </c>
      <c r="CM512" s="26">
        <f t="shared" si="705"/>
        <v>0</v>
      </c>
      <c r="CN512" s="18" t="str">
        <f t="shared" si="688"/>
        <v>赵顺诚</v>
      </c>
      <c r="CO512" s="26">
        <f t="shared" si="706"/>
        <v>0</v>
      </c>
      <c r="CP512" s="18" t="str">
        <f t="shared" si="689"/>
        <v>吴文艺/康宇峰</v>
      </c>
      <c r="CQ512" s="26">
        <f t="shared" si="707"/>
        <v>0</v>
      </c>
      <c r="CR512" s="18" t="str">
        <f t="shared" si="690"/>
        <v>赵香才</v>
      </c>
      <c r="CS512" s="26">
        <f t="shared" si="708"/>
        <v>0</v>
      </c>
      <c r="CT512" s="18" t="str">
        <f t="shared" si="691"/>
        <v>杜基次尔</v>
      </c>
      <c r="CU512" s="26">
        <f t="shared" si="709"/>
        <v>0</v>
      </c>
    </row>
    <row r="513" spans="1:99" s="2" customFormat="1" ht="15.75">
      <c r="A513" s="42" t="s">
        <v>1205</v>
      </c>
      <c r="B513" s="40" t="s">
        <v>686</v>
      </c>
      <c r="C513" s="59" t="s">
        <v>44</v>
      </c>
      <c r="D513" s="9" t="s">
        <v>9</v>
      </c>
      <c r="E513" s="8" t="str">
        <f t="shared" si="639"/>
        <v/>
      </c>
      <c r="F513" s="9" t="str">
        <f t="shared" si="640"/>
        <v/>
      </c>
      <c r="G513" s="10" t="str">
        <f t="shared" si="641"/>
        <v/>
      </c>
      <c r="H513" s="10">
        <f t="shared" si="642"/>
        <v>95</v>
      </c>
      <c r="I513" s="10">
        <f t="shared" si="643"/>
        <v>83</v>
      </c>
      <c r="J513" s="10">
        <f t="shared" si="644"/>
        <v>55</v>
      </c>
      <c r="K513" s="16">
        <f t="shared" si="645"/>
        <v>63</v>
      </c>
      <c r="L513" s="10">
        <f t="shared" si="646"/>
        <v>62</v>
      </c>
      <c r="M513" s="10">
        <f t="shared" si="647"/>
        <v>40</v>
      </c>
      <c r="N513" s="10">
        <f t="shared" si="648"/>
        <v>399</v>
      </c>
      <c r="O513" s="17" t="str">
        <f t="shared" si="649"/>
        <v/>
      </c>
      <c r="P513" s="18">
        <f>IF($D513="理科",IF(AND($N513&gt;=分数线!$C$2,$H513&gt;=分数线!$D$2),36,IF($H513&gt;=分数线!$D$2,18,0)),IF($D513="文科",IF(AND($N513&gt;=分数线!$C$3,$H513&gt;=分数线!$D$3),36,IF($H513&gt;=分数线!$D$3,18,0))))</f>
        <v>0</v>
      </c>
      <c r="Q513" s="18">
        <f>IF($D513="理科",IF(AND($N513&gt;=分数线!$C$2,I513&gt;=分数线!$E$2),36,IF(I513&gt;=分数线!$E$2,18,0)),IF($D513="文科",IF(AND($N513&gt;=分数线!$C$3,I513&gt;=分数线!$E$3),36,IF(I513&gt;=分数线!$E$3,18,0))))</f>
        <v>0</v>
      </c>
      <c r="R513" s="18">
        <f>IF($D513="理科",IF(AND($N513&gt;=分数线!$C$2,J513&gt;=分数线!$F$2),36,IF(J513&gt;=分数线!$F$2,18,0)),IF($D513="文科",IF(AND($N513&gt;=分数线!$C$3,J513&gt;=分数线!$F$3),36,IF(J513&gt;=分数线!$F$3,18,0))))</f>
        <v>0</v>
      </c>
      <c r="S513" s="18">
        <f>IF($D513="理科",IF(AND($N513&gt;=分数线!$C$2,K513&gt;=分数线!$G$2),36,IF(K513&gt;=分数线!$G$2,18,0)),IF($D513="文科",IF(AND($N513&gt;=分数线!$C$3,K513&gt;=分数线!$G$3),36,IF(K513&gt;=分数线!$G$3,18,0))))</f>
        <v>0</v>
      </c>
      <c r="T513" s="18">
        <f>IF($D513="理科",IF(AND($N513&gt;=分数线!$C$2,L513&gt;=分数线!$H$2),36,IF(L513&gt;=分数线!$H$2,18,0)),IF($D513="文科",IF(AND($N513&gt;=分数线!$C$3,L513&gt;=分数线!$H$3),36,IF(L513&gt;=分数线!$H$3,18,0))))</f>
        <v>0</v>
      </c>
      <c r="U513" s="18">
        <f>IF($D513="理科",IF(AND($N513&gt;=分数线!$C$2,M513&gt;=分数线!$I$2),36,IF(M513&gt;=分数线!$I$2,18,0)),IF($D513="文科",IF(AND($N513&gt;=分数线!$C$3,M513&gt;=分数线!$I$3),36,IF(M513&gt;=分数线!$I$3,18,0))))</f>
        <v>0</v>
      </c>
      <c r="V513" s="18">
        <f t="shared" si="650"/>
        <v>9</v>
      </c>
      <c r="W513" s="18" t="str">
        <f t="shared" si="651"/>
        <v>张玉婷</v>
      </c>
      <c r="X513" s="26">
        <f t="shared" si="692"/>
        <v>0</v>
      </c>
      <c r="Y513" s="18" t="str">
        <f t="shared" si="652"/>
        <v>周军</v>
      </c>
      <c r="Z513" s="26">
        <f t="shared" si="693"/>
        <v>0</v>
      </c>
      <c r="AA513" s="18" t="str">
        <f t="shared" si="653"/>
        <v>程长寿</v>
      </c>
      <c r="AB513" s="26">
        <f t="shared" si="710"/>
        <v>0</v>
      </c>
      <c r="AC513" s="18" t="str">
        <f t="shared" si="654"/>
        <v>杨吉华</v>
      </c>
      <c r="AD513" s="26">
        <f t="shared" si="711"/>
        <v>0</v>
      </c>
      <c r="AE513" s="18" t="str">
        <f t="shared" si="655"/>
        <v>赵香才</v>
      </c>
      <c r="AF513" s="26">
        <f t="shared" si="712"/>
        <v>0</v>
      </c>
      <c r="AG513" s="18" t="str">
        <f t="shared" si="656"/>
        <v>金贵</v>
      </c>
      <c r="AH513" s="26">
        <f t="shared" si="713"/>
        <v>0</v>
      </c>
      <c r="AI513" s="18" t="str">
        <f t="shared" si="657"/>
        <v>2</v>
      </c>
      <c r="AJ513" s="18" t="str">
        <f t="shared" si="658"/>
        <v>阙丽萍</v>
      </c>
      <c r="AK513" s="26">
        <f t="shared" si="694"/>
        <v>0</v>
      </c>
      <c r="AL513" s="18" t="str">
        <f t="shared" si="659"/>
        <v>李乔军</v>
      </c>
      <c r="AM513" s="26">
        <f t="shared" si="695"/>
        <v>0</v>
      </c>
      <c r="AN513" s="18" t="str">
        <f t="shared" si="660"/>
        <v>赵顺诚</v>
      </c>
      <c r="AO513" s="26">
        <f t="shared" si="714"/>
        <v>0</v>
      </c>
      <c r="AP513" s="18" t="str">
        <f t="shared" si="661"/>
        <v>卢银楷</v>
      </c>
      <c r="AQ513" s="26">
        <f t="shared" si="715"/>
        <v>0</v>
      </c>
      <c r="AR513" s="18" t="str">
        <f t="shared" si="662"/>
        <v>赵香才</v>
      </c>
      <c r="AS513" s="26">
        <f t="shared" si="716"/>
        <v>0</v>
      </c>
      <c r="AT513" s="18" t="str">
        <f t="shared" si="663"/>
        <v>杜基次尔</v>
      </c>
      <c r="AU513" s="26">
        <f t="shared" si="717"/>
        <v>0</v>
      </c>
      <c r="AV513" s="18" t="e">
        <f t="shared" si="664"/>
        <v>#N/A</v>
      </c>
      <c r="AW513" s="18" t="e">
        <f t="shared" si="665"/>
        <v>#N/A</v>
      </c>
      <c r="AX513" s="26">
        <f t="shared" si="696"/>
        <v>0</v>
      </c>
      <c r="AY513" s="18" t="e">
        <f t="shared" si="666"/>
        <v>#N/A</v>
      </c>
      <c r="AZ513" s="26">
        <f t="shared" si="726"/>
        <v>0</v>
      </c>
      <c r="BA513" s="18" t="e">
        <f t="shared" si="667"/>
        <v>#N/A</v>
      </c>
      <c r="BB513" s="26">
        <f t="shared" si="718"/>
        <v>0</v>
      </c>
      <c r="BC513" s="18" t="e">
        <f t="shared" si="668"/>
        <v>#N/A</v>
      </c>
      <c r="BD513" s="26">
        <f t="shared" si="719"/>
        <v>0</v>
      </c>
      <c r="BE513" s="18" t="e">
        <f t="shared" si="669"/>
        <v>#N/A</v>
      </c>
      <c r="BF513" s="26">
        <f t="shared" si="720"/>
        <v>0</v>
      </c>
      <c r="BG513" s="18" t="e">
        <f t="shared" si="670"/>
        <v>#N/A</v>
      </c>
      <c r="BH513" s="26">
        <f t="shared" si="721"/>
        <v>0</v>
      </c>
      <c r="BI513" s="18">
        <f t="shared" si="671"/>
        <v>4</v>
      </c>
      <c r="BJ513" s="18" t="str">
        <f t="shared" si="672"/>
        <v>甲阿祝玛</v>
      </c>
      <c r="BK513" s="26">
        <f t="shared" si="697"/>
        <v>0</v>
      </c>
      <c r="BL513" s="18" t="str">
        <f t="shared" si="673"/>
        <v>马勇</v>
      </c>
      <c r="BM513" s="26">
        <f t="shared" si="727"/>
        <v>0</v>
      </c>
      <c r="BN513" s="18" t="str">
        <f t="shared" si="674"/>
        <v>向翠琳</v>
      </c>
      <c r="BO513" s="26">
        <f t="shared" si="722"/>
        <v>0</v>
      </c>
      <c r="BP513" s="18" t="str">
        <f t="shared" si="675"/>
        <v>卢银楷</v>
      </c>
      <c r="BQ513" s="26">
        <f t="shared" si="723"/>
        <v>0</v>
      </c>
      <c r="BR513" s="18" t="str">
        <f t="shared" si="676"/>
        <v>胡慧芳</v>
      </c>
      <c r="BS513" s="26">
        <f t="shared" si="724"/>
        <v>0</v>
      </c>
      <c r="BT513" s="18" t="str">
        <f t="shared" si="677"/>
        <v>杜基次尔</v>
      </c>
      <c r="BU513" s="26">
        <f t="shared" si="725"/>
        <v>0</v>
      </c>
      <c r="BV513" s="18">
        <f t="shared" si="678"/>
        <v>4</v>
      </c>
      <c r="BW513" s="18" t="str">
        <f t="shared" si="679"/>
        <v>曹霞</v>
      </c>
      <c r="BX513" s="26">
        <f t="shared" si="698"/>
        <v>0</v>
      </c>
      <c r="BY513" s="18" t="str">
        <f t="shared" si="680"/>
        <v>王德兵</v>
      </c>
      <c r="BZ513" s="26">
        <f t="shared" si="699"/>
        <v>0</v>
      </c>
      <c r="CA513" s="18" t="str">
        <f t="shared" si="681"/>
        <v>汪睿</v>
      </c>
      <c r="CB513" s="26">
        <f t="shared" si="700"/>
        <v>0</v>
      </c>
      <c r="CC513" s="18" t="str">
        <f t="shared" si="682"/>
        <v>卢银楷</v>
      </c>
      <c r="CD513" s="26">
        <f t="shared" si="701"/>
        <v>0</v>
      </c>
      <c r="CE513" s="18" t="str">
        <f t="shared" si="683"/>
        <v>胡慧芳</v>
      </c>
      <c r="CF513" s="26">
        <f t="shared" si="702"/>
        <v>0</v>
      </c>
      <c r="CG513" s="18" t="str">
        <f t="shared" si="684"/>
        <v>杜基次尔</v>
      </c>
      <c r="CH513" s="26">
        <f t="shared" si="703"/>
        <v>0</v>
      </c>
      <c r="CI513" s="18">
        <f t="shared" si="685"/>
        <v>4</v>
      </c>
      <c r="CJ513" s="18" t="str">
        <f t="shared" si="686"/>
        <v>曹霞</v>
      </c>
      <c r="CK513" s="26">
        <f t="shared" si="704"/>
        <v>0</v>
      </c>
      <c r="CL513" s="18" t="str">
        <f t="shared" si="687"/>
        <v>王德兵</v>
      </c>
      <c r="CM513" s="26">
        <f t="shared" si="705"/>
        <v>0</v>
      </c>
      <c r="CN513" s="18" t="str">
        <f t="shared" si="688"/>
        <v>汪睿</v>
      </c>
      <c r="CO513" s="26">
        <f t="shared" si="706"/>
        <v>0</v>
      </c>
      <c r="CP513" s="18" t="str">
        <f t="shared" si="689"/>
        <v>卢银楷</v>
      </c>
      <c r="CQ513" s="26">
        <f t="shared" si="707"/>
        <v>0</v>
      </c>
      <c r="CR513" s="18" t="str">
        <f t="shared" si="690"/>
        <v>胡慧芳</v>
      </c>
      <c r="CS513" s="26">
        <f t="shared" si="708"/>
        <v>0</v>
      </c>
      <c r="CT513" s="18" t="str">
        <f t="shared" si="691"/>
        <v>杜基次尔</v>
      </c>
      <c r="CU513" s="26">
        <f t="shared" si="709"/>
        <v>0</v>
      </c>
    </row>
    <row r="514" spans="1:99" s="2" customFormat="1" ht="15.75">
      <c r="A514" s="42" t="s">
        <v>1206</v>
      </c>
      <c r="B514" s="40" t="s">
        <v>687</v>
      </c>
      <c r="C514" s="59" t="s">
        <v>44</v>
      </c>
      <c r="D514" s="9" t="s">
        <v>9</v>
      </c>
      <c r="E514" s="8" t="str">
        <f t="shared" si="639"/>
        <v/>
      </c>
      <c r="F514" s="9" t="str">
        <f t="shared" si="640"/>
        <v/>
      </c>
      <c r="G514" s="10" t="str">
        <f t="shared" si="641"/>
        <v/>
      </c>
      <c r="H514" s="10">
        <f t="shared" si="642"/>
        <v>94</v>
      </c>
      <c r="I514" s="10">
        <f t="shared" si="643"/>
        <v>64</v>
      </c>
      <c r="J514" s="10">
        <f t="shared" si="644"/>
        <v>68</v>
      </c>
      <c r="K514" s="16">
        <f t="shared" si="645"/>
        <v>61.5</v>
      </c>
      <c r="L514" s="10">
        <f t="shared" si="646"/>
        <v>67.5</v>
      </c>
      <c r="M514" s="10">
        <f t="shared" si="647"/>
        <v>44</v>
      </c>
      <c r="N514" s="10">
        <f t="shared" si="648"/>
        <v>399</v>
      </c>
      <c r="O514" s="17" t="str">
        <f t="shared" si="649"/>
        <v/>
      </c>
      <c r="P514" s="18">
        <f>IF($D514="理科",IF(AND($N514&gt;=分数线!$C$2,$H514&gt;=分数线!$D$2),36,IF($H514&gt;=分数线!$D$2,18,0)),IF($D514="文科",IF(AND($N514&gt;=分数线!$C$3,$H514&gt;=分数线!$D$3),36,IF($H514&gt;=分数线!$D$3,18,0))))</f>
        <v>0</v>
      </c>
      <c r="Q514" s="18">
        <f>IF($D514="理科",IF(AND($N514&gt;=分数线!$C$2,I514&gt;=分数线!$E$2),36,IF(I514&gt;=分数线!$E$2,18,0)),IF($D514="文科",IF(AND($N514&gt;=分数线!$C$3,I514&gt;=分数线!$E$3),36,IF(I514&gt;=分数线!$E$3,18,0))))</f>
        <v>0</v>
      </c>
      <c r="R514" s="18">
        <f>IF($D514="理科",IF(AND($N514&gt;=分数线!$C$2,J514&gt;=分数线!$F$2),36,IF(J514&gt;=分数线!$F$2,18,0)),IF($D514="文科",IF(AND($N514&gt;=分数线!$C$3,J514&gt;=分数线!$F$3),36,IF(J514&gt;=分数线!$F$3,18,0))))</f>
        <v>0</v>
      </c>
      <c r="S514" s="18">
        <f>IF($D514="理科",IF(AND($N514&gt;=分数线!$C$2,K514&gt;=分数线!$G$2),36,IF(K514&gt;=分数线!$G$2,18,0)),IF($D514="文科",IF(AND($N514&gt;=分数线!$C$3,K514&gt;=分数线!$G$3),36,IF(K514&gt;=分数线!$G$3,18,0))))</f>
        <v>0</v>
      </c>
      <c r="T514" s="18">
        <f>IF($D514="理科",IF(AND($N514&gt;=分数线!$C$2,L514&gt;=分数线!$H$2),36,IF(L514&gt;=分数线!$H$2,18,0)),IF($D514="文科",IF(AND($N514&gt;=分数线!$C$3,L514&gt;=分数线!$H$3),36,IF(L514&gt;=分数线!$H$3,18,0))))</f>
        <v>18</v>
      </c>
      <c r="U514" s="18">
        <f>IF($D514="理科",IF(AND($N514&gt;=分数线!$C$2,M514&gt;=分数线!$I$2),36,IF(M514&gt;=分数线!$I$2,18,0)),IF($D514="文科",IF(AND($N514&gt;=分数线!$C$3,M514&gt;=分数线!$I$3),36,IF(M514&gt;=分数线!$I$3,18,0))))</f>
        <v>0</v>
      </c>
      <c r="V514" s="18">
        <f t="shared" si="650"/>
        <v>6</v>
      </c>
      <c r="W514" s="18" t="str">
        <f t="shared" si="651"/>
        <v>阙丽萍</v>
      </c>
      <c r="X514" s="26">
        <f t="shared" si="692"/>
        <v>0</v>
      </c>
      <c r="Y514" s="18" t="str">
        <f t="shared" si="652"/>
        <v>李希</v>
      </c>
      <c r="Z514" s="26">
        <f t="shared" si="693"/>
        <v>0</v>
      </c>
      <c r="AA514" s="18" t="str">
        <f t="shared" si="653"/>
        <v>达娃央初</v>
      </c>
      <c r="AB514" s="26">
        <f t="shared" si="710"/>
        <v>0</v>
      </c>
      <c r="AC514" s="18" t="str">
        <f t="shared" si="654"/>
        <v>马巫各</v>
      </c>
      <c r="AD514" s="26">
        <f t="shared" si="711"/>
        <v>0</v>
      </c>
      <c r="AE514" s="18" t="str">
        <f t="shared" si="655"/>
        <v>勾中文</v>
      </c>
      <c r="AF514" s="26">
        <f t="shared" si="712"/>
        <v>1.8</v>
      </c>
      <c r="AG514" s="18" t="str">
        <f t="shared" si="656"/>
        <v>骆泽群</v>
      </c>
      <c r="AH514" s="26">
        <f t="shared" si="713"/>
        <v>0</v>
      </c>
      <c r="AI514" s="18" t="e">
        <f t="shared" si="657"/>
        <v>#N/A</v>
      </c>
      <c r="AJ514" s="18" t="e">
        <f t="shared" si="658"/>
        <v>#N/A</v>
      </c>
      <c r="AK514" s="26">
        <f t="shared" si="694"/>
        <v>0</v>
      </c>
      <c r="AL514" s="18" t="e">
        <f t="shared" si="659"/>
        <v>#N/A</v>
      </c>
      <c r="AM514" s="26">
        <f t="shared" si="695"/>
        <v>0</v>
      </c>
      <c r="AN514" s="18" t="e">
        <f t="shared" si="660"/>
        <v>#N/A</v>
      </c>
      <c r="AO514" s="26">
        <f t="shared" si="714"/>
        <v>0</v>
      </c>
      <c r="AP514" s="18" t="e">
        <f t="shared" si="661"/>
        <v>#N/A</v>
      </c>
      <c r="AQ514" s="26">
        <f t="shared" si="715"/>
        <v>0</v>
      </c>
      <c r="AR514" s="18" t="e">
        <f t="shared" si="662"/>
        <v>#N/A</v>
      </c>
      <c r="AS514" s="26">
        <f t="shared" si="716"/>
        <v>1.8</v>
      </c>
      <c r="AT514" s="18" t="e">
        <f t="shared" si="663"/>
        <v>#N/A</v>
      </c>
      <c r="AU514" s="26">
        <f t="shared" si="717"/>
        <v>0</v>
      </c>
      <c r="AV514" s="18" t="str">
        <f t="shared" si="664"/>
        <v>4</v>
      </c>
      <c r="AW514" s="18" t="str">
        <f t="shared" si="665"/>
        <v>朱霞</v>
      </c>
      <c r="AX514" s="26">
        <f t="shared" si="696"/>
        <v>0</v>
      </c>
      <c r="AY514" s="18" t="str">
        <f t="shared" si="666"/>
        <v>马勇</v>
      </c>
      <c r="AZ514" s="26">
        <f t="shared" si="726"/>
        <v>0</v>
      </c>
      <c r="BA514" s="18" t="str">
        <f t="shared" si="667"/>
        <v>向翠琳</v>
      </c>
      <c r="BB514" s="26">
        <f t="shared" si="718"/>
        <v>0</v>
      </c>
      <c r="BC514" s="18" t="str">
        <f t="shared" si="668"/>
        <v>卢银楷</v>
      </c>
      <c r="BD514" s="26">
        <f t="shared" si="719"/>
        <v>0</v>
      </c>
      <c r="BE514" s="18" t="str">
        <f t="shared" si="669"/>
        <v>胡慧芳</v>
      </c>
      <c r="BF514" s="26">
        <f t="shared" si="720"/>
        <v>2.7</v>
      </c>
      <c r="BG514" s="18" t="str">
        <f t="shared" si="670"/>
        <v>杜基次尔</v>
      </c>
      <c r="BH514" s="26">
        <f t="shared" si="721"/>
        <v>0</v>
      </c>
      <c r="BI514" s="18">
        <f t="shared" si="671"/>
        <v>4</v>
      </c>
      <c r="BJ514" s="18" t="str">
        <f t="shared" si="672"/>
        <v>甲阿祝玛</v>
      </c>
      <c r="BK514" s="26">
        <f t="shared" si="697"/>
        <v>0</v>
      </c>
      <c r="BL514" s="18" t="str">
        <f t="shared" si="673"/>
        <v>马勇</v>
      </c>
      <c r="BM514" s="26">
        <f t="shared" si="727"/>
        <v>0</v>
      </c>
      <c r="BN514" s="18" t="str">
        <f t="shared" si="674"/>
        <v>向翠琳</v>
      </c>
      <c r="BO514" s="26">
        <f t="shared" si="722"/>
        <v>0</v>
      </c>
      <c r="BP514" s="18" t="str">
        <f t="shared" si="675"/>
        <v>卢银楷</v>
      </c>
      <c r="BQ514" s="26">
        <f t="shared" si="723"/>
        <v>0</v>
      </c>
      <c r="BR514" s="18" t="str">
        <f t="shared" si="676"/>
        <v>胡慧芳</v>
      </c>
      <c r="BS514" s="26">
        <f t="shared" si="724"/>
        <v>2.7</v>
      </c>
      <c r="BT514" s="18" t="str">
        <f t="shared" si="677"/>
        <v>杜基次尔</v>
      </c>
      <c r="BU514" s="26">
        <f t="shared" si="725"/>
        <v>0</v>
      </c>
      <c r="BV514" s="18">
        <f t="shared" si="678"/>
        <v>4</v>
      </c>
      <c r="BW514" s="18" t="str">
        <f t="shared" si="679"/>
        <v>曹霞</v>
      </c>
      <c r="BX514" s="26">
        <f t="shared" si="698"/>
        <v>0</v>
      </c>
      <c r="BY514" s="18" t="str">
        <f t="shared" si="680"/>
        <v>王德兵</v>
      </c>
      <c r="BZ514" s="26">
        <f t="shared" si="699"/>
        <v>0</v>
      </c>
      <c r="CA514" s="18" t="str">
        <f t="shared" si="681"/>
        <v>汪睿</v>
      </c>
      <c r="CB514" s="26">
        <f t="shared" si="700"/>
        <v>0</v>
      </c>
      <c r="CC514" s="18" t="str">
        <f t="shared" si="682"/>
        <v>卢银楷</v>
      </c>
      <c r="CD514" s="26">
        <f t="shared" si="701"/>
        <v>0</v>
      </c>
      <c r="CE514" s="18" t="str">
        <f t="shared" si="683"/>
        <v>胡慧芳</v>
      </c>
      <c r="CF514" s="26">
        <f t="shared" si="702"/>
        <v>4.5</v>
      </c>
      <c r="CG514" s="18" t="str">
        <f t="shared" si="684"/>
        <v>杜基次尔</v>
      </c>
      <c r="CH514" s="26">
        <f t="shared" si="703"/>
        <v>0</v>
      </c>
      <c r="CI514" s="18">
        <f t="shared" si="685"/>
        <v>4</v>
      </c>
      <c r="CJ514" s="18" t="str">
        <f t="shared" si="686"/>
        <v>曹霞</v>
      </c>
      <c r="CK514" s="26">
        <f t="shared" si="704"/>
        <v>0</v>
      </c>
      <c r="CL514" s="18" t="str">
        <f t="shared" si="687"/>
        <v>王德兵</v>
      </c>
      <c r="CM514" s="26">
        <f t="shared" si="705"/>
        <v>0</v>
      </c>
      <c r="CN514" s="18" t="str">
        <f t="shared" si="688"/>
        <v>汪睿</v>
      </c>
      <c r="CO514" s="26">
        <f t="shared" si="706"/>
        <v>0</v>
      </c>
      <c r="CP514" s="18" t="str">
        <f t="shared" si="689"/>
        <v>卢银楷</v>
      </c>
      <c r="CQ514" s="26">
        <f t="shared" si="707"/>
        <v>0</v>
      </c>
      <c r="CR514" s="18" t="str">
        <f t="shared" si="690"/>
        <v>胡慧芳</v>
      </c>
      <c r="CS514" s="26">
        <f t="shared" si="708"/>
        <v>4.5</v>
      </c>
      <c r="CT514" s="18" t="str">
        <f t="shared" si="691"/>
        <v>杜基次尔</v>
      </c>
      <c r="CU514" s="26">
        <f t="shared" si="709"/>
        <v>0</v>
      </c>
    </row>
    <row r="515" spans="1:99" s="2" customFormat="1" ht="15.75">
      <c r="A515" s="42" t="s">
        <v>1207</v>
      </c>
      <c r="B515" s="40" t="s">
        <v>688</v>
      </c>
      <c r="C515" s="59" t="s">
        <v>44</v>
      </c>
      <c r="D515" s="9" t="s">
        <v>9</v>
      </c>
      <c r="E515" s="8" t="str">
        <f t="shared" si="639"/>
        <v/>
      </c>
      <c r="F515" s="9" t="str">
        <f t="shared" si="640"/>
        <v/>
      </c>
      <c r="G515" s="10" t="str">
        <f t="shared" si="641"/>
        <v/>
      </c>
      <c r="H515" s="10">
        <f t="shared" si="642"/>
        <v>97</v>
      </c>
      <c r="I515" s="10">
        <f t="shared" si="643"/>
        <v>59</v>
      </c>
      <c r="J515" s="10">
        <f t="shared" si="644"/>
        <v>66</v>
      </c>
      <c r="K515" s="16">
        <f t="shared" si="645"/>
        <v>64.5</v>
      </c>
      <c r="L515" s="10">
        <f t="shared" si="646"/>
        <v>57.5</v>
      </c>
      <c r="M515" s="10">
        <f t="shared" si="647"/>
        <v>54</v>
      </c>
      <c r="N515" s="10">
        <f t="shared" si="648"/>
        <v>398</v>
      </c>
      <c r="O515" s="17" t="str">
        <f t="shared" si="649"/>
        <v/>
      </c>
      <c r="P515" s="18">
        <f>IF($D515="理科",IF(AND($N515&gt;=分数线!$C$2,$H515&gt;=分数线!$D$2),36,IF($H515&gt;=分数线!$D$2,18,0)),IF($D515="文科",IF(AND($N515&gt;=分数线!$C$3,$H515&gt;=分数线!$D$3),36,IF($H515&gt;=分数线!$D$3,18,0))))</f>
        <v>0</v>
      </c>
      <c r="Q515" s="18">
        <f>IF($D515="理科",IF(AND($N515&gt;=分数线!$C$2,I515&gt;=分数线!$E$2),36,IF(I515&gt;=分数线!$E$2,18,0)),IF($D515="文科",IF(AND($N515&gt;=分数线!$C$3,I515&gt;=分数线!$E$3),36,IF(I515&gt;=分数线!$E$3,18,0))))</f>
        <v>0</v>
      </c>
      <c r="R515" s="18">
        <f>IF($D515="理科",IF(AND($N515&gt;=分数线!$C$2,J515&gt;=分数线!$F$2),36,IF(J515&gt;=分数线!$F$2,18,0)),IF($D515="文科",IF(AND($N515&gt;=分数线!$C$3,J515&gt;=分数线!$F$3),36,IF(J515&gt;=分数线!$F$3,18,0))))</f>
        <v>0</v>
      </c>
      <c r="S515" s="18">
        <f>IF($D515="理科",IF(AND($N515&gt;=分数线!$C$2,K515&gt;=分数线!$G$2),36,IF(K515&gt;=分数线!$G$2,18,0)),IF($D515="文科",IF(AND($N515&gt;=分数线!$C$3,K515&gt;=分数线!$G$3),36,IF(K515&gt;=分数线!$G$3,18,0))))</f>
        <v>0</v>
      </c>
      <c r="T515" s="18">
        <f>IF($D515="理科",IF(AND($N515&gt;=分数线!$C$2,L515&gt;=分数线!$H$2),36,IF(L515&gt;=分数线!$H$2,18,0)),IF($D515="文科",IF(AND($N515&gt;=分数线!$C$3,L515&gt;=分数线!$H$3),36,IF(L515&gt;=分数线!$H$3,18,0))))</f>
        <v>0</v>
      </c>
      <c r="U515" s="18">
        <f>IF($D515="理科",IF(AND($N515&gt;=分数线!$C$2,M515&gt;=分数线!$I$2),36,IF(M515&gt;=分数线!$I$2,18,0)),IF($D515="文科",IF(AND($N515&gt;=分数线!$C$3,M515&gt;=分数线!$I$3),36,IF(M515&gt;=分数线!$I$3,18,0))))</f>
        <v>18</v>
      </c>
      <c r="V515" s="18">
        <f t="shared" si="650"/>
        <v>5</v>
      </c>
      <c r="W515" s="18" t="str">
        <f t="shared" si="651"/>
        <v>叶屏</v>
      </c>
      <c r="X515" s="26">
        <f t="shared" si="692"/>
        <v>0</v>
      </c>
      <c r="Y515" s="18" t="str">
        <f t="shared" si="652"/>
        <v>李希</v>
      </c>
      <c r="Z515" s="26">
        <f t="shared" si="693"/>
        <v>0</v>
      </c>
      <c r="AA515" s="18" t="str">
        <f t="shared" si="653"/>
        <v>达娃央初</v>
      </c>
      <c r="AB515" s="26">
        <f t="shared" si="710"/>
        <v>0</v>
      </c>
      <c r="AC515" s="18" t="str">
        <f t="shared" si="654"/>
        <v>马巫各</v>
      </c>
      <c r="AD515" s="26">
        <f t="shared" si="711"/>
        <v>0</v>
      </c>
      <c r="AE515" s="18" t="str">
        <f t="shared" si="655"/>
        <v>赵香才</v>
      </c>
      <c r="AF515" s="26">
        <f t="shared" si="712"/>
        <v>0</v>
      </c>
      <c r="AG515" s="18" t="str">
        <f t="shared" si="656"/>
        <v>金贵</v>
      </c>
      <c r="AH515" s="26">
        <f t="shared" si="713"/>
        <v>1.8</v>
      </c>
      <c r="AI515" s="18" t="str">
        <f t="shared" si="657"/>
        <v>5</v>
      </c>
      <c r="AJ515" s="18" t="str">
        <f t="shared" si="658"/>
        <v>叶屏</v>
      </c>
      <c r="AK515" s="26">
        <f t="shared" si="694"/>
        <v>0</v>
      </c>
      <c r="AL515" s="18" t="str">
        <f t="shared" si="659"/>
        <v>李希</v>
      </c>
      <c r="AM515" s="26">
        <f t="shared" si="695"/>
        <v>0</v>
      </c>
      <c r="AN515" s="18" t="str">
        <f t="shared" si="660"/>
        <v>达娃央初</v>
      </c>
      <c r="AO515" s="26">
        <f t="shared" si="714"/>
        <v>0</v>
      </c>
      <c r="AP515" s="18" t="str">
        <f t="shared" si="661"/>
        <v>马巫各</v>
      </c>
      <c r="AQ515" s="26">
        <f t="shared" si="715"/>
        <v>0</v>
      </c>
      <c r="AR515" s="18" t="str">
        <f t="shared" si="662"/>
        <v>赵香才</v>
      </c>
      <c r="AS515" s="26">
        <f t="shared" si="716"/>
        <v>0</v>
      </c>
      <c r="AT515" s="18" t="str">
        <f t="shared" si="663"/>
        <v>金贵</v>
      </c>
      <c r="AU515" s="26">
        <f t="shared" si="717"/>
        <v>1.8</v>
      </c>
      <c r="AV515" s="18" t="str">
        <f t="shared" si="664"/>
        <v>5</v>
      </c>
      <c r="AW515" s="18" t="str">
        <f t="shared" si="665"/>
        <v>叶屏</v>
      </c>
      <c r="AX515" s="26">
        <f t="shared" si="696"/>
        <v>0</v>
      </c>
      <c r="AY515" s="18" t="str">
        <f t="shared" si="666"/>
        <v>罗锐</v>
      </c>
      <c r="AZ515" s="26">
        <f t="shared" si="726"/>
        <v>0</v>
      </c>
      <c r="BA515" s="18" t="str">
        <f t="shared" si="667"/>
        <v>谢斌</v>
      </c>
      <c r="BB515" s="26">
        <f t="shared" si="718"/>
        <v>0</v>
      </c>
      <c r="BC515" s="18" t="str">
        <f t="shared" si="668"/>
        <v>马巫各</v>
      </c>
      <c r="BD515" s="26">
        <f t="shared" si="719"/>
        <v>0</v>
      </c>
      <c r="BE515" s="18" t="str">
        <f t="shared" si="669"/>
        <v>赵香才</v>
      </c>
      <c r="BF515" s="26">
        <f t="shared" si="720"/>
        <v>0</v>
      </c>
      <c r="BG515" s="18" t="str">
        <f t="shared" si="670"/>
        <v>金贵</v>
      </c>
      <c r="BH515" s="26">
        <f t="shared" si="721"/>
        <v>2.7</v>
      </c>
      <c r="BI515" s="18">
        <f t="shared" si="671"/>
        <v>5</v>
      </c>
      <c r="BJ515" s="18" t="str">
        <f t="shared" si="672"/>
        <v>叶屏</v>
      </c>
      <c r="BK515" s="26">
        <f t="shared" si="697"/>
        <v>0</v>
      </c>
      <c r="BL515" s="18" t="str">
        <f t="shared" si="673"/>
        <v>罗锐</v>
      </c>
      <c r="BM515" s="26">
        <f t="shared" si="727"/>
        <v>0</v>
      </c>
      <c r="BN515" s="18" t="str">
        <f t="shared" si="674"/>
        <v>杨小波</v>
      </c>
      <c r="BO515" s="26">
        <f t="shared" si="722"/>
        <v>0</v>
      </c>
      <c r="BP515" s="18" t="str">
        <f t="shared" si="675"/>
        <v>马巫各</v>
      </c>
      <c r="BQ515" s="26">
        <f t="shared" si="723"/>
        <v>0</v>
      </c>
      <c r="BR515" s="18" t="str">
        <f t="shared" si="676"/>
        <v>赵香才</v>
      </c>
      <c r="BS515" s="26">
        <f t="shared" si="724"/>
        <v>0</v>
      </c>
      <c r="BT515" s="18" t="str">
        <f t="shared" si="677"/>
        <v>金贵</v>
      </c>
      <c r="BU515" s="26">
        <f t="shared" si="725"/>
        <v>2.7</v>
      </c>
      <c r="BV515" s="18">
        <f t="shared" si="678"/>
        <v>5</v>
      </c>
      <c r="BW515" s="18" t="str">
        <f t="shared" si="679"/>
        <v>叶屏</v>
      </c>
      <c r="BX515" s="26">
        <f t="shared" si="698"/>
        <v>0</v>
      </c>
      <c r="BY515" s="18" t="str">
        <f t="shared" si="680"/>
        <v>王德兵</v>
      </c>
      <c r="BZ515" s="26">
        <f t="shared" si="699"/>
        <v>0</v>
      </c>
      <c r="CA515" s="18" t="str">
        <f t="shared" si="681"/>
        <v>兰卡布尺</v>
      </c>
      <c r="CB515" s="26">
        <f t="shared" si="700"/>
        <v>0</v>
      </c>
      <c r="CC515" s="18" t="str">
        <f t="shared" si="682"/>
        <v>吴文艺</v>
      </c>
      <c r="CD515" s="26">
        <f t="shared" si="701"/>
        <v>0</v>
      </c>
      <c r="CE515" s="18" t="str">
        <f t="shared" si="683"/>
        <v>赵香才</v>
      </c>
      <c r="CF515" s="26">
        <f t="shared" si="702"/>
        <v>0</v>
      </c>
      <c r="CG515" s="18" t="str">
        <f t="shared" si="684"/>
        <v>金贵</v>
      </c>
      <c r="CH515" s="26">
        <f t="shared" si="703"/>
        <v>4.5</v>
      </c>
      <c r="CI515" s="18">
        <f t="shared" si="685"/>
        <v>5</v>
      </c>
      <c r="CJ515" s="18" t="str">
        <f t="shared" si="686"/>
        <v>叶屏</v>
      </c>
      <c r="CK515" s="26">
        <f t="shared" si="704"/>
        <v>0</v>
      </c>
      <c r="CL515" s="18" t="str">
        <f t="shared" si="687"/>
        <v>王德兵</v>
      </c>
      <c r="CM515" s="26">
        <f t="shared" si="705"/>
        <v>0</v>
      </c>
      <c r="CN515" s="18" t="str">
        <f t="shared" si="688"/>
        <v>兰卡布尺</v>
      </c>
      <c r="CO515" s="26">
        <f t="shared" si="706"/>
        <v>0</v>
      </c>
      <c r="CP515" s="18" t="str">
        <f t="shared" si="689"/>
        <v>吴文艺/康宇峰</v>
      </c>
      <c r="CQ515" s="26">
        <f t="shared" si="707"/>
        <v>0</v>
      </c>
      <c r="CR515" s="18" t="str">
        <f t="shared" si="690"/>
        <v>赵香才</v>
      </c>
      <c r="CS515" s="26">
        <f t="shared" si="708"/>
        <v>0</v>
      </c>
      <c r="CT515" s="18" t="str">
        <f t="shared" si="691"/>
        <v>金贵</v>
      </c>
      <c r="CU515" s="26">
        <f t="shared" si="709"/>
        <v>4.5</v>
      </c>
    </row>
    <row r="516" spans="1:99" s="2" customFormat="1" ht="15.75">
      <c r="A516" s="42" t="s">
        <v>1208</v>
      </c>
      <c r="B516" s="65" t="s">
        <v>689</v>
      </c>
      <c r="C516" s="59" t="s">
        <v>44</v>
      </c>
      <c r="D516" s="9" t="s">
        <v>9</v>
      </c>
      <c r="E516" s="8" t="str">
        <f t="shared" si="639"/>
        <v/>
      </c>
      <c r="F516" s="9">
        <f t="shared" si="640"/>
        <v>0.3</v>
      </c>
      <c r="G516" s="10" t="str">
        <f t="shared" si="641"/>
        <v/>
      </c>
      <c r="H516" s="10">
        <f t="shared" si="642"/>
        <v>106</v>
      </c>
      <c r="I516" s="10">
        <f t="shared" si="643"/>
        <v>59</v>
      </c>
      <c r="J516" s="10">
        <f t="shared" si="644"/>
        <v>62</v>
      </c>
      <c r="K516" s="16">
        <f t="shared" si="645"/>
        <v>57</v>
      </c>
      <c r="L516" s="10">
        <f t="shared" si="646"/>
        <v>67.5</v>
      </c>
      <c r="M516" s="10">
        <f t="shared" si="647"/>
        <v>45</v>
      </c>
      <c r="N516" s="10">
        <f t="shared" si="648"/>
        <v>397</v>
      </c>
      <c r="O516" s="17" t="str">
        <f t="shared" si="649"/>
        <v/>
      </c>
      <c r="P516" s="18">
        <f>IF($D516="理科",IF(AND($N516&gt;=分数线!$C$2,$H516&gt;=分数线!$D$2),36,IF($H516&gt;=分数线!$D$2,18,0)),IF($D516="文科",IF(AND($N516&gt;=分数线!$C$3,$H516&gt;=分数线!$D$3),36,IF($H516&gt;=分数线!$D$3,18,0))))</f>
        <v>18</v>
      </c>
      <c r="Q516" s="18">
        <f>IF($D516="理科",IF(AND($N516&gt;=分数线!$C$2,I516&gt;=分数线!$E$2),36,IF(I516&gt;=分数线!$E$2,18,0)),IF($D516="文科",IF(AND($N516&gt;=分数线!$C$3,I516&gt;=分数线!$E$3),36,IF(I516&gt;=分数线!$E$3,18,0))))</f>
        <v>0</v>
      </c>
      <c r="R516" s="18">
        <f>IF($D516="理科",IF(AND($N516&gt;=分数线!$C$2,J516&gt;=分数线!$F$2),36,IF(J516&gt;=分数线!$F$2,18,0)),IF($D516="文科",IF(AND($N516&gt;=分数线!$C$3,J516&gt;=分数线!$F$3),36,IF(J516&gt;=分数线!$F$3,18,0))))</f>
        <v>0</v>
      </c>
      <c r="S516" s="18">
        <f>IF($D516="理科",IF(AND($N516&gt;=分数线!$C$2,K516&gt;=分数线!$G$2),36,IF(K516&gt;=分数线!$G$2,18,0)),IF($D516="文科",IF(AND($N516&gt;=分数线!$C$3,K516&gt;=分数线!$G$3),36,IF(K516&gt;=分数线!$G$3,18,0))))</f>
        <v>0</v>
      </c>
      <c r="T516" s="18">
        <f>IF($D516="理科",IF(AND($N516&gt;=分数线!$C$2,L516&gt;=分数线!$H$2),36,IF(L516&gt;=分数线!$H$2,18,0)),IF($D516="文科",IF(AND($N516&gt;=分数线!$C$3,L516&gt;=分数线!$H$3),36,IF(L516&gt;=分数线!$H$3,18,0))))</f>
        <v>18</v>
      </c>
      <c r="U516" s="18">
        <f>IF($D516="理科",IF(AND($N516&gt;=分数线!$C$2,M516&gt;=分数线!$I$2),36,IF(M516&gt;=分数线!$I$2,18,0)),IF($D516="文科",IF(AND($N516&gt;=分数线!$C$3,M516&gt;=分数线!$I$3),36,IF(M516&gt;=分数线!$I$3,18,0))))</f>
        <v>0</v>
      </c>
      <c r="V516" s="18">
        <f t="shared" si="650"/>
        <v>1</v>
      </c>
      <c r="W516" s="18" t="str">
        <f t="shared" si="651"/>
        <v>叶屏</v>
      </c>
      <c r="X516" s="26">
        <f t="shared" si="692"/>
        <v>1.8</v>
      </c>
      <c r="Y516" s="18" t="str">
        <f t="shared" si="652"/>
        <v>余玉红</v>
      </c>
      <c r="Z516" s="26">
        <f t="shared" si="693"/>
        <v>0</v>
      </c>
      <c r="AA516" s="18" t="str">
        <f t="shared" si="653"/>
        <v>胡昌燕</v>
      </c>
      <c r="AB516" s="26">
        <f t="shared" si="710"/>
        <v>0</v>
      </c>
      <c r="AC516" s="18" t="str">
        <f t="shared" si="654"/>
        <v>杨吉华</v>
      </c>
      <c r="AD516" s="26">
        <f t="shared" si="711"/>
        <v>0</v>
      </c>
      <c r="AE516" s="18" t="str">
        <f t="shared" si="655"/>
        <v>胡慧芳</v>
      </c>
      <c r="AF516" s="26">
        <f t="shared" si="712"/>
        <v>1.8</v>
      </c>
      <c r="AG516" s="18" t="str">
        <f t="shared" si="656"/>
        <v>金贵</v>
      </c>
      <c r="AH516" s="26">
        <f t="shared" si="713"/>
        <v>0</v>
      </c>
      <c r="AI516" s="18" t="str">
        <f t="shared" si="657"/>
        <v>1</v>
      </c>
      <c r="AJ516" s="18" t="str">
        <f t="shared" si="658"/>
        <v>叶屏</v>
      </c>
      <c r="AK516" s="26">
        <f t="shared" si="694"/>
        <v>1.8</v>
      </c>
      <c r="AL516" s="18" t="str">
        <f t="shared" si="659"/>
        <v>余玉红</v>
      </c>
      <c r="AM516" s="26">
        <f t="shared" si="695"/>
        <v>0</v>
      </c>
      <c r="AN516" s="18" t="str">
        <f t="shared" si="660"/>
        <v>胡昌燕</v>
      </c>
      <c r="AO516" s="26">
        <f t="shared" si="714"/>
        <v>0</v>
      </c>
      <c r="AP516" s="18" t="str">
        <f t="shared" si="661"/>
        <v>杨吉华</v>
      </c>
      <c r="AQ516" s="26">
        <f t="shared" si="715"/>
        <v>0</v>
      </c>
      <c r="AR516" s="18" t="str">
        <f t="shared" si="662"/>
        <v>胡慧芳</v>
      </c>
      <c r="AS516" s="26">
        <f t="shared" si="716"/>
        <v>1.8</v>
      </c>
      <c r="AT516" s="18" t="str">
        <f t="shared" si="663"/>
        <v>金贵</v>
      </c>
      <c r="AU516" s="26">
        <f t="shared" si="717"/>
        <v>0</v>
      </c>
      <c r="AV516" s="18" t="e">
        <f t="shared" si="664"/>
        <v>#N/A</v>
      </c>
      <c r="AW516" s="18" t="e">
        <f t="shared" si="665"/>
        <v>#N/A</v>
      </c>
      <c r="AX516" s="26">
        <f t="shared" si="696"/>
        <v>2.6999999999999997</v>
      </c>
      <c r="AY516" s="18" t="e">
        <f t="shared" si="666"/>
        <v>#N/A</v>
      </c>
      <c r="AZ516" s="26">
        <f t="shared" si="726"/>
        <v>0</v>
      </c>
      <c r="BA516" s="18" t="e">
        <f t="shared" si="667"/>
        <v>#N/A</v>
      </c>
      <c r="BB516" s="26">
        <f t="shared" si="718"/>
        <v>0</v>
      </c>
      <c r="BC516" s="18" t="e">
        <f t="shared" si="668"/>
        <v>#N/A</v>
      </c>
      <c r="BD516" s="26">
        <f t="shared" si="719"/>
        <v>0</v>
      </c>
      <c r="BE516" s="18" t="e">
        <f t="shared" si="669"/>
        <v>#N/A</v>
      </c>
      <c r="BF516" s="26">
        <f t="shared" si="720"/>
        <v>2.7</v>
      </c>
      <c r="BG516" s="18" t="e">
        <f t="shared" si="670"/>
        <v>#N/A</v>
      </c>
      <c r="BH516" s="26">
        <f t="shared" si="721"/>
        <v>0</v>
      </c>
      <c r="BI516" s="18" t="e">
        <f t="shared" si="671"/>
        <v>#N/A</v>
      </c>
      <c r="BJ516" s="18" t="e">
        <f t="shared" si="672"/>
        <v>#N/A</v>
      </c>
      <c r="BK516" s="26">
        <f t="shared" si="697"/>
        <v>2.6999999999999997</v>
      </c>
      <c r="BL516" s="18" t="e">
        <f t="shared" si="673"/>
        <v>#N/A</v>
      </c>
      <c r="BM516" s="26">
        <f t="shared" si="727"/>
        <v>0</v>
      </c>
      <c r="BN516" s="18" t="e">
        <f t="shared" si="674"/>
        <v>#N/A</v>
      </c>
      <c r="BO516" s="26">
        <f t="shared" si="722"/>
        <v>0</v>
      </c>
      <c r="BP516" s="18" t="e">
        <f t="shared" si="675"/>
        <v>#N/A</v>
      </c>
      <c r="BQ516" s="26">
        <f t="shared" si="723"/>
        <v>0</v>
      </c>
      <c r="BR516" s="18" t="e">
        <f t="shared" si="676"/>
        <v>#N/A</v>
      </c>
      <c r="BS516" s="26">
        <f t="shared" si="724"/>
        <v>2.7</v>
      </c>
      <c r="BT516" s="18" t="e">
        <f t="shared" si="677"/>
        <v>#N/A</v>
      </c>
      <c r="BU516" s="26">
        <f t="shared" si="725"/>
        <v>0</v>
      </c>
      <c r="BV516" s="18">
        <f t="shared" si="678"/>
        <v>1</v>
      </c>
      <c r="BW516" s="18" t="str">
        <f t="shared" si="679"/>
        <v>叶屏</v>
      </c>
      <c r="BX516" s="26">
        <f t="shared" si="698"/>
        <v>4.5</v>
      </c>
      <c r="BY516" s="18" t="str">
        <f t="shared" si="680"/>
        <v>余玉红</v>
      </c>
      <c r="BZ516" s="26">
        <f t="shared" si="699"/>
        <v>0</v>
      </c>
      <c r="CA516" s="18" t="str">
        <f t="shared" si="681"/>
        <v>胡昌燕</v>
      </c>
      <c r="CB516" s="26">
        <f t="shared" si="700"/>
        <v>0</v>
      </c>
      <c r="CC516" s="18" t="str">
        <f t="shared" si="682"/>
        <v>卢银楷</v>
      </c>
      <c r="CD516" s="26">
        <f t="shared" si="701"/>
        <v>0</v>
      </c>
      <c r="CE516" s="18" t="str">
        <f t="shared" si="683"/>
        <v>胡慧芳</v>
      </c>
      <c r="CF516" s="26">
        <f t="shared" si="702"/>
        <v>4.5</v>
      </c>
      <c r="CG516" s="18" t="str">
        <f t="shared" si="684"/>
        <v>金贵</v>
      </c>
      <c r="CH516" s="26">
        <f t="shared" si="703"/>
        <v>0</v>
      </c>
      <c r="CI516" s="18">
        <f t="shared" si="685"/>
        <v>1</v>
      </c>
      <c r="CJ516" s="18" t="str">
        <f t="shared" si="686"/>
        <v>叶屏</v>
      </c>
      <c r="CK516" s="26">
        <f t="shared" si="704"/>
        <v>4.5</v>
      </c>
      <c r="CL516" s="18" t="str">
        <f t="shared" si="687"/>
        <v>余玉红</v>
      </c>
      <c r="CM516" s="26">
        <f t="shared" si="705"/>
        <v>0</v>
      </c>
      <c r="CN516" s="18" t="str">
        <f t="shared" si="688"/>
        <v>胡昌燕</v>
      </c>
      <c r="CO516" s="26">
        <f t="shared" si="706"/>
        <v>0</v>
      </c>
      <c r="CP516" s="18" t="str">
        <f t="shared" si="689"/>
        <v>卢银楷</v>
      </c>
      <c r="CQ516" s="26">
        <f t="shared" si="707"/>
        <v>0</v>
      </c>
      <c r="CR516" s="18" t="str">
        <f t="shared" si="690"/>
        <v>胡慧芳</v>
      </c>
      <c r="CS516" s="26">
        <f t="shared" si="708"/>
        <v>4.5</v>
      </c>
      <c r="CT516" s="18" t="str">
        <f t="shared" si="691"/>
        <v>金贵</v>
      </c>
      <c r="CU516" s="26">
        <f t="shared" si="709"/>
        <v>0</v>
      </c>
    </row>
    <row r="517" spans="1:99" s="2" customFormat="1" ht="15.75">
      <c r="A517" s="42" t="s">
        <v>1209</v>
      </c>
      <c r="B517" s="40" t="s">
        <v>690</v>
      </c>
      <c r="C517" s="59" t="s">
        <v>44</v>
      </c>
      <c r="D517" s="9" t="s">
        <v>9</v>
      </c>
      <c r="E517" s="8" t="str">
        <f t="shared" si="639"/>
        <v/>
      </c>
      <c r="F517" s="9" t="str">
        <f t="shared" si="640"/>
        <v/>
      </c>
      <c r="G517" s="10" t="str">
        <f t="shared" si="641"/>
        <v/>
      </c>
      <c r="H517" s="10">
        <f t="shared" si="642"/>
        <v>99</v>
      </c>
      <c r="I517" s="10">
        <f t="shared" si="643"/>
        <v>82</v>
      </c>
      <c r="J517" s="10">
        <f t="shared" si="644"/>
        <v>50</v>
      </c>
      <c r="K517" s="16">
        <f t="shared" si="645"/>
        <v>60</v>
      </c>
      <c r="L517" s="10">
        <f t="shared" si="646"/>
        <v>50</v>
      </c>
      <c r="M517" s="10">
        <f t="shared" si="647"/>
        <v>56</v>
      </c>
      <c r="N517" s="10">
        <f t="shared" si="648"/>
        <v>397</v>
      </c>
      <c r="O517" s="17" t="str">
        <f t="shared" si="649"/>
        <v/>
      </c>
      <c r="P517" s="18">
        <f>IF($D517="理科",IF(AND($N517&gt;=分数线!$C$2,$H517&gt;=分数线!$D$2),36,IF($H517&gt;=分数线!$D$2,18,0)),IF($D517="文科",IF(AND($N517&gt;=分数线!$C$3,$H517&gt;=分数线!$D$3),36,IF($H517&gt;=分数线!$D$3,18,0))))</f>
        <v>0</v>
      </c>
      <c r="Q517" s="18">
        <f>IF($D517="理科",IF(AND($N517&gt;=分数线!$C$2,I517&gt;=分数线!$E$2),36,IF(I517&gt;=分数线!$E$2,18,0)),IF($D517="文科",IF(AND($N517&gt;=分数线!$C$3,I517&gt;=分数线!$E$3),36,IF(I517&gt;=分数线!$E$3,18,0))))</f>
        <v>0</v>
      </c>
      <c r="R517" s="18">
        <f>IF($D517="理科",IF(AND($N517&gt;=分数线!$C$2,J517&gt;=分数线!$F$2),36,IF(J517&gt;=分数线!$F$2,18,0)),IF($D517="文科",IF(AND($N517&gt;=分数线!$C$3,J517&gt;=分数线!$F$3),36,IF(J517&gt;=分数线!$F$3,18,0))))</f>
        <v>0</v>
      </c>
      <c r="S517" s="18">
        <f>IF($D517="理科",IF(AND($N517&gt;=分数线!$C$2,K517&gt;=分数线!$G$2),36,IF(K517&gt;=分数线!$G$2,18,0)),IF($D517="文科",IF(AND($N517&gt;=分数线!$C$3,K517&gt;=分数线!$G$3),36,IF(K517&gt;=分数线!$G$3,18,0))))</f>
        <v>0</v>
      </c>
      <c r="T517" s="18">
        <f>IF($D517="理科",IF(AND($N517&gt;=分数线!$C$2,L517&gt;=分数线!$H$2),36,IF(L517&gt;=分数线!$H$2,18,0)),IF($D517="文科",IF(AND($N517&gt;=分数线!$C$3,L517&gt;=分数线!$H$3),36,IF(L517&gt;=分数线!$H$3,18,0))))</f>
        <v>0</v>
      </c>
      <c r="U517" s="18">
        <f>IF($D517="理科",IF(AND($N517&gt;=分数线!$C$2,M517&gt;=分数线!$I$2),36,IF(M517&gt;=分数线!$I$2,18,0)),IF($D517="文科",IF(AND($N517&gt;=分数线!$C$3,M517&gt;=分数线!$I$3),36,IF(M517&gt;=分数线!$I$3,18,0))))</f>
        <v>18</v>
      </c>
      <c r="V517" s="18">
        <f t="shared" si="650"/>
        <v>3</v>
      </c>
      <c r="W517" s="18" t="str">
        <f t="shared" si="651"/>
        <v>朱霞</v>
      </c>
      <c r="X517" s="26">
        <f t="shared" si="692"/>
        <v>0</v>
      </c>
      <c r="Y517" s="18" t="str">
        <f t="shared" si="652"/>
        <v>余玉红</v>
      </c>
      <c r="Z517" s="26">
        <f t="shared" si="693"/>
        <v>0</v>
      </c>
      <c r="AA517" s="18" t="str">
        <f t="shared" si="653"/>
        <v>邵晖</v>
      </c>
      <c r="AB517" s="26">
        <f t="shared" si="710"/>
        <v>0</v>
      </c>
      <c r="AC517" s="18" t="str">
        <f t="shared" si="654"/>
        <v>杨吉华</v>
      </c>
      <c r="AD517" s="26">
        <f t="shared" si="711"/>
        <v>0</v>
      </c>
      <c r="AE517" s="18" t="str">
        <f t="shared" si="655"/>
        <v>勾中文</v>
      </c>
      <c r="AF517" s="26">
        <f t="shared" si="712"/>
        <v>0</v>
      </c>
      <c r="AG517" s="18" t="str">
        <f t="shared" si="656"/>
        <v>杜基次尔</v>
      </c>
      <c r="AH517" s="26">
        <f t="shared" si="713"/>
        <v>1.8</v>
      </c>
      <c r="AI517" s="18" t="str">
        <f t="shared" si="657"/>
        <v>3</v>
      </c>
      <c r="AJ517" s="18" t="str">
        <f t="shared" si="658"/>
        <v>朱霞</v>
      </c>
      <c r="AK517" s="26">
        <f t="shared" si="694"/>
        <v>0</v>
      </c>
      <c r="AL517" s="18" t="str">
        <f t="shared" si="659"/>
        <v>余玉红</v>
      </c>
      <c r="AM517" s="26">
        <f t="shared" si="695"/>
        <v>0</v>
      </c>
      <c r="AN517" s="18" t="str">
        <f t="shared" si="660"/>
        <v>赵顺诚</v>
      </c>
      <c r="AO517" s="26">
        <f t="shared" si="714"/>
        <v>0</v>
      </c>
      <c r="AP517" s="18" t="str">
        <f t="shared" si="661"/>
        <v>杨吉华</v>
      </c>
      <c r="AQ517" s="26">
        <f t="shared" si="715"/>
        <v>0</v>
      </c>
      <c r="AR517" s="18" t="str">
        <f t="shared" si="662"/>
        <v>赵香才</v>
      </c>
      <c r="AS517" s="26">
        <f t="shared" si="716"/>
        <v>0</v>
      </c>
      <c r="AT517" s="18" t="str">
        <f t="shared" si="663"/>
        <v>杜基次尔</v>
      </c>
      <c r="AU517" s="26">
        <f t="shared" si="717"/>
        <v>1.8</v>
      </c>
      <c r="AV517" s="18" t="str">
        <f t="shared" si="664"/>
        <v>3</v>
      </c>
      <c r="AW517" s="18" t="str">
        <f t="shared" si="665"/>
        <v>何光红</v>
      </c>
      <c r="AX517" s="26">
        <f t="shared" si="696"/>
        <v>0</v>
      </c>
      <c r="AY517" s="18" t="str">
        <f t="shared" si="666"/>
        <v>余玉红</v>
      </c>
      <c r="AZ517" s="26">
        <f t="shared" si="726"/>
        <v>0</v>
      </c>
      <c r="BA517" s="18" t="str">
        <f t="shared" si="667"/>
        <v>向翠琳</v>
      </c>
      <c r="BB517" s="26">
        <f t="shared" si="718"/>
        <v>0</v>
      </c>
      <c r="BC517" s="18" t="str">
        <f t="shared" si="668"/>
        <v>卢银楷</v>
      </c>
      <c r="BD517" s="26">
        <f t="shared" si="719"/>
        <v>0</v>
      </c>
      <c r="BE517" s="18" t="str">
        <f t="shared" si="669"/>
        <v>勾中文</v>
      </c>
      <c r="BF517" s="26">
        <f t="shared" si="720"/>
        <v>0</v>
      </c>
      <c r="BG517" s="18" t="str">
        <f t="shared" si="670"/>
        <v>杜基次尔</v>
      </c>
      <c r="BH517" s="26">
        <f t="shared" si="721"/>
        <v>2.7</v>
      </c>
      <c r="BI517" s="18">
        <f t="shared" si="671"/>
        <v>3</v>
      </c>
      <c r="BJ517" s="18" t="str">
        <f t="shared" si="672"/>
        <v>何光红</v>
      </c>
      <c r="BK517" s="26">
        <f t="shared" si="697"/>
        <v>0</v>
      </c>
      <c r="BL517" s="18" t="str">
        <f t="shared" si="673"/>
        <v>余玉红</v>
      </c>
      <c r="BM517" s="26">
        <f t="shared" si="727"/>
        <v>0</v>
      </c>
      <c r="BN517" s="18" t="str">
        <f t="shared" si="674"/>
        <v>向翠琳</v>
      </c>
      <c r="BO517" s="26">
        <f t="shared" si="722"/>
        <v>0</v>
      </c>
      <c r="BP517" s="18" t="str">
        <f t="shared" si="675"/>
        <v>卢银楷</v>
      </c>
      <c r="BQ517" s="26">
        <f t="shared" si="723"/>
        <v>0</v>
      </c>
      <c r="BR517" s="18" t="str">
        <f t="shared" si="676"/>
        <v>赵香才</v>
      </c>
      <c r="BS517" s="26">
        <f t="shared" si="724"/>
        <v>0</v>
      </c>
      <c r="BT517" s="18" t="str">
        <f t="shared" si="677"/>
        <v>杜基次尔</v>
      </c>
      <c r="BU517" s="26">
        <f t="shared" si="725"/>
        <v>2.7</v>
      </c>
      <c r="BV517" s="18">
        <f t="shared" si="678"/>
        <v>3</v>
      </c>
      <c r="BW517" s="18" t="str">
        <f t="shared" si="679"/>
        <v>曹霞</v>
      </c>
      <c r="BX517" s="26">
        <f t="shared" si="698"/>
        <v>0</v>
      </c>
      <c r="BY517" s="18" t="str">
        <f t="shared" si="680"/>
        <v>余玉红</v>
      </c>
      <c r="BZ517" s="26">
        <f t="shared" si="699"/>
        <v>0</v>
      </c>
      <c r="CA517" s="18" t="str">
        <f t="shared" si="681"/>
        <v>汪睿</v>
      </c>
      <c r="CB517" s="26">
        <f t="shared" si="700"/>
        <v>0</v>
      </c>
      <c r="CC517" s="18" t="str">
        <f t="shared" si="682"/>
        <v>卢银楷</v>
      </c>
      <c r="CD517" s="26">
        <f t="shared" si="701"/>
        <v>0</v>
      </c>
      <c r="CE517" s="18" t="str">
        <f t="shared" si="683"/>
        <v>赵香才</v>
      </c>
      <c r="CF517" s="26">
        <f t="shared" si="702"/>
        <v>0</v>
      </c>
      <c r="CG517" s="18" t="str">
        <f t="shared" si="684"/>
        <v>杜基次尔</v>
      </c>
      <c r="CH517" s="26">
        <f t="shared" si="703"/>
        <v>4.5</v>
      </c>
      <c r="CI517" s="18">
        <f t="shared" si="685"/>
        <v>3</v>
      </c>
      <c r="CJ517" s="18" t="str">
        <f t="shared" si="686"/>
        <v>曹霞</v>
      </c>
      <c r="CK517" s="26">
        <f t="shared" si="704"/>
        <v>0</v>
      </c>
      <c r="CL517" s="18" t="str">
        <f t="shared" si="687"/>
        <v>余玉红</v>
      </c>
      <c r="CM517" s="26">
        <f t="shared" si="705"/>
        <v>0</v>
      </c>
      <c r="CN517" s="18" t="str">
        <f t="shared" si="688"/>
        <v>汪睿</v>
      </c>
      <c r="CO517" s="26">
        <f t="shared" si="706"/>
        <v>0</v>
      </c>
      <c r="CP517" s="18" t="str">
        <f t="shared" si="689"/>
        <v>赵香才</v>
      </c>
      <c r="CQ517" s="26">
        <f t="shared" si="707"/>
        <v>0</v>
      </c>
      <c r="CR517" s="18" t="str">
        <f t="shared" si="690"/>
        <v>卢银楷</v>
      </c>
      <c r="CS517" s="26">
        <f t="shared" si="708"/>
        <v>0</v>
      </c>
      <c r="CT517" s="18" t="str">
        <f t="shared" si="691"/>
        <v>杜基次尔</v>
      </c>
      <c r="CU517" s="26">
        <f t="shared" si="709"/>
        <v>4.5</v>
      </c>
    </row>
    <row r="518" spans="1:99" s="2" customFormat="1" ht="15.75">
      <c r="A518" s="42" t="s">
        <v>1210</v>
      </c>
      <c r="B518" s="40" t="s">
        <v>691</v>
      </c>
      <c r="C518" s="59" t="s">
        <v>44</v>
      </c>
      <c r="D518" s="9" t="s">
        <v>9</v>
      </c>
      <c r="E518" s="8" t="str">
        <f t="shared" si="639"/>
        <v/>
      </c>
      <c r="F518" s="9">
        <f t="shared" si="640"/>
        <v>0.2</v>
      </c>
      <c r="G518" s="10" t="str">
        <f t="shared" si="641"/>
        <v/>
      </c>
      <c r="H518" s="10">
        <f t="shared" si="642"/>
        <v>98</v>
      </c>
      <c r="I518" s="10">
        <f t="shared" si="643"/>
        <v>85</v>
      </c>
      <c r="J518" s="10">
        <f t="shared" si="644"/>
        <v>70</v>
      </c>
      <c r="K518" s="16">
        <f t="shared" si="645"/>
        <v>47.5</v>
      </c>
      <c r="L518" s="10">
        <f t="shared" si="646"/>
        <v>52.5</v>
      </c>
      <c r="M518" s="10">
        <f t="shared" si="647"/>
        <v>41</v>
      </c>
      <c r="N518" s="10">
        <f t="shared" si="648"/>
        <v>394</v>
      </c>
      <c r="O518" s="17" t="str">
        <f t="shared" si="649"/>
        <v/>
      </c>
      <c r="P518" s="18">
        <f>IF($D518="理科",IF(AND($N518&gt;=分数线!$C$2,$H518&gt;=分数线!$D$2),36,IF($H518&gt;=分数线!$D$2,18,0)),IF($D518="文科",IF(AND($N518&gt;=分数线!$C$3,$H518&gt;=分数线!$D$3),36,IF($H518&gt;=分数线!$D$3,18,0))))</f>
        <v>0</v>
      </c>
      <c r="Q518" s="18">
        <f>IF($D518="理科",IF(AND($N518&gt;=分数线!$C$2,I518&gt;=分数线!$E$2),36,IF(I518&gt;=分数线!$E$2,18,0)),IF($D518="文科",IF(AND($N518&gt;=分数线!$C$3,I518&gt;=分数线!$E$3),36,IF(I518&gt;=分数线!$E$3,18,0))))</f>
        <v>0</v>
      </c>
      <c r="R518" s="18">
        <f>IF($D518="理科",IF(AND($N518&gt;=分数线!$C$2,J518&gt;=分数线!$F$2),36,IF(J518&gt;=分数线!$F$2,18,0)),IF($D518="文科",IF(AND($N518&gt;=分数线!$C$3,J518&gt;=分数线!$F$3),36,IF(J518&gt;=分数线!$F$3,18,0))))</f>
        <v>0</v>
      </c>
      <c r="S518" s="18">
        <f>IF($D518="理科",IF(AND($N518&gt;=分数线!$C$2,K518&gt;=分数线!$G$2),36,IF(K518&gt;=分数线!$G$2,18,0)),IF($D518="文科",IF(AND($N518&gt;=分数线!$C$3,K518&gt;=分数线!$G$3),36,IF(K518&gt;=分数线!$G$3,18,0))))</f>
        <v>0</v>
      </c>
      <c r="T518" s="18">
        <f>IF($D518="理科",IF(AND($N518&gt;=分数线!$C$2,L518&gt;=分数线!$H$2),36,IF(L518&gt;=分数线!$H$2,18,0)),IF($D518="文科",IF(AND($N518&gt;=分数线!$C$3,L518&gt;=分数线!$H$3),36,IF(L518&gt;=分数线!$H$3,18,0))))</f>
        <v>0</v>
      </c>
      <c r="U518" s="18">
        <f>IF($D518="理科",IF(AND($N518&gt;=分数线!$C$2,M518&gt;=分数线!$I$2),36,IF(M518&gt;=分数线!$I$2,18,0)),IF($D518="文科",IF(AND($N518&gt;=分数线!$C$3,M518&gt;=分数线!$I$3),36,IF(M518&gt;=分数线!$I$3,18,0))))</f>
        <v>0</v>
      </c>
      <c r="V518" s="18">
        <f t="shared" si="650"/>
        <v>2</v>
      </c>
      <c r="W518" s="18" t="str">
        <f t="shared" si="651"/>
        <v>阙丽萍</v>
      </c>
      <c r="X518" s="26">
        <f t="shared" si="692"/>
        <v>0</v>
      </c>
      <c r="Y518" s="18" t="str">
        <f t="shared" si="652"/>
        <v>李乔军</v>
      </c>
      <c r="Z518" s="26">
        <f t="shared" si="693"/>
        <v>0</v>
      </c>
      <c r="AA518" s="18" t="str">
        <f t="shared" si="653"/>
        <v>赵顺诚</v>
      </c>
      <c r="AB518" s="26">
        <f t="shared" si="710"/>
        <v>0</v>
      </c>
      <c r="AC518" s="18" t="str">
        <f t="shared" si="654"/>
        <v>卢银楷</v>
      </c>
      <c r="AD518" s="26">
        <f t="shared" si="711"/>
        <v>0</v>
      </c>
      <c r="AE518" s="18" t="str">
        <f t="shared" si="655"/>
        <v>赵香才</v>
      </c>
      <c r="AF518" s="26">
        <f t="shared" si="712"/>
        <v>0</v>
      </c>
      <c r="AG518" s="18" t="str">
        <f t="shared" si="656"/>
        <v>骆泽群</v>
      </c>
      <c r="AH518" s="26">
        <f t="shared" si="713"/>
        <v>0</v>
      </c>
      <c r="AI518" s="18" t="str">
        <f t="shared" si="657"/>
        <v>2</v>
      </c>
      <c r="AJ518" s="18" t="str">
        <f t="shared" si="658"/>
        <v>阙丽萍</v>
      </c>
      <c r="AK518" s="26">
        <f t="shared" si="694"/>
        <v>0</v>
      </c>
      <c r="AL518" s="18" t="str">
        <f t="shared" si="659"/>
        <v>李乔军</v>
      </c>
      <c r="AM518" s="26">
        <f t="shared" si="695"/>
        <v>0</v>
      </c>
      <c r="AN518" s="18" t="str">
        <f t="shared" si="660"/>
        <v>赵顺诚</v>
      </c>
      <c r="AO518" s="26">
        <f t="shared" si="714"/>
        <v>0</v>
      </c>
      <c r="AP518" s="18" t="str">
        <f t="shared" si="661"/>
        <v>卢银楷</v>
      </c>
      <c r="AQ518" s="26">
        <f t="shared" si="715"/>
        <v>0</v>
      </c>
      <c r="AR518" s="18" t="str">
        <f t="shared" si="662"/>
        <v>赵香才</v>
      </c>
      <c r="AS518" s="26">
        <f t="shared" si="716"/>
        <v>0</v>
      </c>
      <c r="AT518" s="18" t="str">
        <f t="shared" si="663"/>
        <v>杜基次尔</v>
      </c>
      <c r="AU518" s="26">
        <f t="shared" si="717"/>
        <v>0</v>
      </c>
      <c r="AV518" s="18" t="str">
        <f t="shared" si="664"/>
        <v>2</v>
      </c>
      <c r="AW518" s="18" t="str">
        <f t="shared" si="665"/>
        <v>阙丽萍</v>
      </c>
      <c r="AX518" s="26">
        <f t="shared" si="696"/>
        <v>0</v>
      </c>
      <c r="AY518" s="18" t="str">
        <f t="shared" si="666"/>
        <v>李希</v>
      </c>
      <c r="AZ518" s="26">
        <f t="shared" si="726"/>
        <v>0</v>
      </c>
      <c r="BA518" s="18" t="str">
        <f t="shared" si="667"/>
        <v>赵顺诚</v>
      </c>
      <c r="BB518" s="26">
        <f t="shared" si="718"/>
        <v>0</v>
      </c>
      <c r="BC518" s="18" t="str">
        <f t="shared" si="668"/>
        <v>马巫各</v>
      </c>
      <c r="BD518" s="26">
        <f t="shared" si="719"/>
        <v>0</v>
      </c>
      <c r="BE518" s="18" t="str">
        <f t="shared" si="669"/>
        <v>赵香才</v>
      </c>
      <c r="BF518" s="26">
        <f t="shared" si="720"/>
        <v>0</v>
      </c>
      <c r="BG518" s="18" t="str">
        <f t="shared" si="670"/>
        <v>杜基次尔</v>
      </c>
      <c r="BH518" s="26">
        <f t="shared" si="721"/>
        <v>0</v>
      </c>
      <c r="BI518" s="18">
        <f t="shared" si="671"/>
        <v>2</v>
      </c>
      <c r="BJ518" s="18" t="str">
        <f t="shared" si="672"/>
        <v>阙丽萍</v>
      </c>
      <c r="BK518" s="26">
        <f t="shared" si="697"/>
        <v>0</v>
      </c>
      <c r="BL518" s="18" t="str">
        <f t="shared" si="673"/>
        <v>李希</v>
      </c>
      <c r="BM518" s="26">
        <f t="shared" si="727"/>
        <v>0</v>
      </c>
      <c r="BN518" s="18" t="str">
        <f t="shared" si="674"/>
        <v>赵顺诚</v>
      </c>
      <c r="BO518" s="26">
        <f t="shared" si="722"/>
        <v>0</v>
      </c>
      <c r="BP518" s="18" t="str">
        <f t="shared" si="675"/>
        <v>马巫各</v>
      </c>
      <c r="BQ518" s="26">
        <f t="shared" si="723"/>
        <v>0</v>
      </c>
      <c r="BR518" s="18" t="str">
        <f t="shared" si="676"/>
        <v>赵香才</v>
      </c>
      <c r="BS518" s="26">
        <f t="shared" si="724"/>
        <v>0</v>
      </c>
      <c r="BT518" s="18" t="str">
        <f t="shared" si="677"/>
        <v>杜基次尔</v>
      </c>
      <c r="BU518" s="26">
        <f t="shared" si="725"/>
        <v>0</v>
      </c>
      <c r="BV518" s="18">
        <f t="shared" si="678"/>
        <v>2</v>
      </c>
      <c r="BW518" s="18" t="str">
        <f t="shared" si="679"/>
        <v>阙丽萍</v>
      </c>
      <c r="BX518" s="26">
        <f t="shared" si="698"/>
        <v>0</v>
      </c>
      <c r="BY518" s="18" t="str">
        <f t="shared" si="680"/>
        <v>李希</v>
      </c>
      <c r="BZ518" s="26">
        <f t="shared" si="699"/>
        <v>0</v>
      </c>
      <c r="CA518" s="18" t="str">
        <f t="shared" si="681"/>
        <v>赵顺诚</v>
      </c>
      <c r="CB518" s="26">
        <f t="shared" si="700"/>
        <v>0</v>
      </c>
      <c r="CC518" s="18" t="str">
        <f t="shared" si="682"/>
        <v>吴文艺</v>
      </c>
      <c r="CD518" s="26">
        <f t="shared" si="701"/>
        <v>0</v>
      </c>
      <c r="CE518" s="18" t="str">
        <f t="shared" si="683"/>
        <v>赵香才</v>
      </c>
      <c r="CF518" s="26">
        <f t="shared" si="702"/>
        <v>0</v>
      </c>
      <c r="CG518" s="18" t="str">
        <f t="shared" si="684"/>
        <v>杜基次尔</v>
      </c>
      <c r="CH518" s="26">
        <f t="shared" si="703"/>
        <v>0</v>
      </c>
      <c r="CI518" s="18">
        <f t="shared" si="685"/>
        <v>2</v>
      </c>
      <c r="CJ518" s="18" t="str">
        <f t="shared" si="686"/>
        <v>阙丽萍</v>
      </c>
      <c r="CK518" s="26">
        <f t="shared" si="704"/>
        <v>0</v>
      </c>
      <c r="CL518" s="18" t="str">
        <f t="shared" si="687"/>
        <v>李希</v>
      </c>
      <c r="CM518" s="26">
        <f t="shared" si="705"/>
        <v>0</v>
      </c>
      <c r="CN518" s="18" t="str">
        <f t="shared" si="688"/>
        <v>赵顺诚</v>
      </c>
      <c r="CO518" s="26">
        <f t="shared" si="706"/>
        <v>0</v>
      </c>
      <c r="CP518" s="18" t="str">
        <f t="shared" si="689"/>
        <v>吴文艺/康宇峰</v>
      </c>
      <c r="CQ518" s="26">
        <f t="shared" si="707"/>
        <v>0</v>
      </c>
      <c r="CR518" s="18" t="str">
        <f t="shared" si="690"/>
        <v>赵香才</v>
      </c>
      <c r="CS518" s="26">
        <f t="shared" si="708"/>
        <v>0</v>
      </c>
      <c r="CT518" s="18" t="str">
        <f t="shared" si="691"/>
        <v>杜基次尔</v>
      </c>
      <c r="CU518" s="26">
        <f t="shared" si="709"/>
        <v>0</v>
      </c>
    </row>
    <row r="519" spans="1:99" s="2" customFormat="1" ht="15.75">
      <c r="A519" s="42" t="s">
        <v>141</v>
      </c>
      <c r="B519" s="40" t="s">
        <v>692</v>
      </c>
      <c r="C519" s="59" t="s">
        <v>44</v>
      </c>
      <c r="D519" s="9" t="s">
        <v>9</v>
      </c>
      <c r="E519" s="8" t="str">
        <f t="shared" si="639"/>
        <v/>
      </c>
      <c r="F519" s="9">
        <f t="shared" si="640"/>
        <v>0.2</v>
      </c>
      <c r="G519" s="10" t="str">
        <f t="shared" si="641"/>
        <v/>
      </c>
      <c r="H519" s="10">
        <f t="shared" si="642"/>
        <v>90</v>
      </c>
      <c r="I519" s="10">
        <f t="shared" si="643"/>
        <v>65</v>
      </c>
      <c r="J519" s="10">
        <f t="shared" si="644"/>
        <v>62</v>
      </c>
      <c r="K519" s="16">
        <f t="shared" si="645"/>
        <v>49.5</v>
      </c>
      <c r="L519" s="10">
        <f t="shared" si="646"/>
        <v>69.5</v>
      </c>
      <c r="M519" s="10">
        <f t="shared" si="647"/>
        <v>56</v>
      </c>
      <c r="N519" s="10">
        <f t="shared" si="648"/>
        <v>394</v>
      </c>
      <c r="O519" s="17" t="str">
        <f t="shared" si="649"/>
        <v/>
      </c>
      <c r="P519" s="18">
        <f>IF($D519="理科",IF(AND($N519&gt;=分数线!$C$2,$H519&gt;=分数线!$D$2),36,IF($H519&gt;=分数线!$D$2,18,0)),IF($D519="文科",IF(AND($N519&gt;=分数线!$C$3,$H519&gt;=分数线!$D$3),36,IF($H519&gt;=分数线!$D$3,18,0))))</f>
        <v>0</v>
      </c>
      <c r="Q519" s="18">
        <f>IF($D519="理科",IF(AND($N519&gt;=分数线!$C$2,I519&gt;=分数线!$E$2),36,IF(I519&gt;=分数线!$E$2,18,0)),IF($D519="文科",IF(AND($N519&gt;=分数线!$C$3,I519&gt;=分数线!$E$3),36,IF(I519&gt;=分数线!$E$3,18,0))))</f>
        <v>0</v>
      </c>
      <c r="R519" s="18">
        <f>IF($D519="理科",IF(AND($N519&gt;=分数线!$C$2,J519&gt;=分数线!$F$2),36,IF(J519&gt;=分数线!$F$2,18,0)),IF($D519="文科",IF(AND($N519&gt;=分数线!$C$3,J519&gt;=分数线!$F$3),36,IF(J519&gt;=分数线!$F$3,18,0))))</f>
        <v>0</v>
      </c>
      <c r="S519" s="18">
        <f>IF($D519="理科",IF(AND($N519&gt;=分数线!$C$2,K519&gt;=分数线!$G$2),36,IF(K519&gt;=分数线!$G$2,18,0)),IF($D519="文科",IF(AND($N519&gt;=分数线!$C$3,K519&gt;=分数线!$G$3),36,IF(K519&gt;=分数线!$G$3,18,0))))</f>
        <v>0</v>
      </c>
      <c r="T519" s="18">
        <f>IF($D519="理科",IF(AND($N519&gt;=分数线!$C$2,L519&gt;=分数线!$H$2),36,IF(L519&gt;=分数线!$H$2,18,0)),IF($D519="文科",IF(AND($N519&gt;=分数线!$C$3,L519&gt;=分数线!$H$3),36,IF(L519&gt;=分数线!$H$3,18,0))))</f>
        <v>18</v>
      </c>
      <c r="U519" s="18">
        <f>IF($D519="理科",IF(AND($N519&gt;=分数线!$C$2,M519&gt;=分数线!$I$2),36,IF(M519&gt;=分数线!$I$2,18,0)),IF($D519="文科",IF(AND($N519&gt;=分数线!$C$3,M519&gt;=分数线!$I$3),36,IF(M519&gt;=分数线!$I$3,18,0))))</f>
        <v>18</v>
      </c>
      <c r="V519" s="18">
        <f t="shared" si="650"/>
        <v>2</v>
      </c>
      <c r="W519" s="18" t="str">
        <f t="shared" si="651"/>
        <v>阙丽萍</v>
      </c>
      <c r="X519" s="26">
        <f t="shared" si="692"/>
        <v>0</v>
      </c>
      <c r="Y519" s="18" t="str">
        <f t="shared" si="652"/>
        <v>李乔军</v>
      </c>
      <c r="Z519" s="26">
        <f t="shared" si="693"/>
        <v>0</v>
      </c>
      <c r="AA519" s="18" t="str">
        <f t="shared" si="653"/>
        <v>赵顺诚</v>
      </c>
      <c r="AB519" s="26">
        <f t="shared" si="710"/>
        <v>0</v>
      </c>
      <c r="AC519" s="18" t="str">
        <f t="shared" si="654"/>
        <v>卢银楷</v>
      </c>
      <c r="AD519" s="26">
        <f t="shared" si="711"/>
        <v>0</v>
      </c>
      <c r="AE519" s="18" t="str">
        <f t="shared" si="655"/>
        <v>赵香才</v>
      </c>
      <c r="AF519" s="26">
        <f t="shared" si="712"/>
        <v>1.8</v>
      </c>
      <c r="AG519" s="18" t="str">
        <f t="shared" si="656"/>
        <v>骆泽群</v>
      </c>
      <c r="AH519" s="26">
        <f t="shared" si="713"/>
        <v>1.8</v>
      </c>
      <c r="AI519" s="18" t="e">
        <f t="shared" si="657"/>
        <v>#N/A</v>
      </c>
      <c r="AJ519" s="18" t="e">
        <f t="shared" si="658"/>
        <v>#N/A</v>
      </c>
      <c r="AK519" s="26">
        <f t="shared" si="694"/>
        <v>0</v>
      </c>
      <c r="AL519" s="18" t="e">
        <f t="shared" si="659"/>
        <v>#N/A</v>
      </c>
      <c r="AM519" s="26">
        <f t="shared" si="695"/>
        <v>0</v>
      </c>
      <c r="AN519" s="18" t="e">
        <f t="shared" si="660"/>
        <v>#N/A</v>
      </c>
      <c r="AO519" s="26">
        <f t="shared" si="714"/>
        <v>0</v>
      </c>
      <c r="AP519" s="18" t="e">
        <f t="shared" si="661"/>
        <v>#N/A</v>
      </c>
      <c r="AQ519" s="26">
        <f t="shared" si="715"/>
        <v>0</v>
      </c>
      <c r="AR519" s="18" t="e">
        <f t="shared" si="662"/>
        <v>#N/A</v>
      </c>
      <c r="AS519" s="26">
        <f t="shared" si="716"/>
        <v>1.8</v>
      </c>
      <c r="AT519" s="18" t="e">
        <f t="shared" si="663"/>
        <v>#N/A</v>
      </c>
      <c r="AU519" s="26">
        <f t="shared" si="717"/>
        <v>1.8</v>
      </c>
      <c r="AV519" s="18" t="str">
        <f t="shared" si="664"/>
        <v>2</v>
      </c>
      <c r="AW519" s="18" t="str">
        <f t="shared" si="665"/>
        <v>阙丽萍</v>
      </c>
      <c r="AX519" s="26">
        <f t="shared" si="696"/>
        <v>0</v>
      </c>
      <c r="AY519" s="18" t="str">
        <f t="shared" si="666"/>
        <v>李希</v>
      </c>
      <c r="AZ519" s="26">
        <f t="shared" si="726"/>
        <v>0</v>
      </c>
      <c r="BA519" s="18" t="str">
        <f t="shared" si="667"/>
        <v>赵顺诚</v>
      </c>
      <c r="BB519" s="26">
        <f t="shared" si="718"/>
        <v>0</v>
      </c>
      <c r="BC519" s="18" t="str">
        <f t="shared" si="668"/>
        <v>马巫各</v>
      </c>
      <c r="BD519" s="26">
        <f t="shared" si="719"/>
        <v>0</v>
      </c>
      <c r="BE519" s="18" t="str">
        <f t="shared" si="669"/>
        <v>赵香才</v>
      </c>
      <c r="BF519" s="26">
        <f t="shared" si="720"/>
        <v>2.7</v>
      </c>
      <c r="BG519" s="18" t="str">
        <f t="shared" si="670"/>
        <v>杜基次尔</v>
      </c>
      <c r="BH519" s="26">
        <f t="shared" si="721"/>
        <v>2.7</v>
      </c>
      <c r="BI519" s="18">
        <f t="shared" si="671"/>
        <v>2</v>
      </c>
      <c r="BJ519" s="18" t="str">
        <f t="shared" si="672"/>
        <v>阙丽萍</v>
      </c>
      <c r="BK519" s="26">
        <f t="shared" si="697"/>
        <v>0</v>
      </c>
      <c r="BL519" s="18" t="str">
        <f t="shared" si="673"/>
        <v>李希</v>
      </c>
      <c r="BM519" s="26">
        <f t="shared" si="727"/>
        <v>0</v>
      </c>
      <c r="BN519" s="18" t="str">
        <f t="shared" si="674"/>
        <v>赵顺诚</v>
      </c>
      <c r="BO519" s="26">
        <f t="shared" si="722"/>
        <v>0</v>
      </c>
      <c r="BP519" s="18" t="str">
        <f t="shared" si="675"/>
        <v>马巫各</v>
      </c>
      <c r="BQ519" s="26">
        <f t="shared" si="723"/>
        <v>0</v>
      </c>
      <c r="BR519" s="18" t="str">
        <f t="shared" si="676"/>
        <v>赵香才</v>
      </c>
      <c r="BS519" s="26">
        <f t="shared" si="724"/>
        <v>2.7</v>
      </c>
      <c r="BT519" s="18" t="str">
        <f t="shared" si="677"/>
        <v>杜基次尔</v>
      </c>
      <c r="BU519" s="26">
        <f t="shared" si="725"/>
        <v>2.7</v>
      </c>
      <c r="BV519" s="18">
        <f t="shared" si="678"/>
        <v>2</v>
      </c>
      <c r="BW519" s="18" t="str">
        <f t="shared" si="679"/>
        <v>阙丽萍</v>
      </c>
      <c r="BX519" s="26">
        <f t="shared" si="698"/>
        <v>0</v>
      </c>
      <c r="BY519" s="18" t="str">
        <f t="shared" si="680"/>
        <v>李希</v>
      </c>
      <c r="BZ519" s="26">
        <f t="shared" si="699"/>
        <v>0</v>
      </c>
      <c r="CA519" s="18" t="str">
        <f t="shared" si="681"/>
        <v>赵顺诚</v>
      </c>
      <c r="CB519" s="26">
        <f t="shared" si="700"/>
        <v>0</v>
      </c>
      <c r="CC519" s="18" t="str">
        <f t="shared" si="682"/>
        <v>吴文艺</v>
      </c>
      <c r="CD519" s="26">
        <f t="shared" si="701"/>
        <v>0</v>
      </c>
      <c r="CE519" s="18" t="str">
        <f t="shared" si="683"/>
        <v>赵香才</v>
      </c>
      <c r="CF519" s="26">
        <f t="shared" si="702"/>
        <v>4.5</v>
      </c>
      <c r="CG519" s="18" t="str">
        <f t="shared" si="684"/>
        <v>杜基次尔</v>
      </c>
      <c r="CH519" s="26">
        <f t="shared" si="703"/>
        <v>4.5</v>
      </c>
      <c r="CI519" s="18">
        <f t="shared" si="685"/>
        <v>2</v>
      </c>
      <c r="CJ519" s="18" t="str">
        <f t="shared" si="686"/>
        <v>阙丽萍</v>
      </c>
      <c r="CK519" s="26">
        <f t="shared" si="704"/>
        <v>0</v>
      </c>
      <c r="CL519" s="18" t="str">
        <f t="shared" si="687"/>
        <v>李希</v>
      </c>
      <c r="CM519" s="26">
        <f t="shared" si="705"/>
        <v>0</v>
      </c>
      <c r="CN519" s="18" t="str">
        <f t="shared" si="688"/>
        <v>赵顺诚</v>
      </c>
      <c r="CO519" s="26">
        <f t="shared" si="706"/>
        <v>0</v>
      </c>
      <c r="CP519" s="18" t="str">
        <f t="shared" si="689"/>
        <v>吴文艺/康宇峰</v>
      </c>
      <c r="CQ519" s="26">
        <f t="shared" si="707"/>
        <v>0</v>
      </c>
      <c r="CR519" s="18" t="str">
        <f t="shared" si="690"/>
        <v>赵香才</v>
      </c>
      <c r="CS519" s="26">
        <f t="shared" si="708"/>
        <v>4.5</v>
      </c>
      <c r="CT519" s="18" t="str">
        <f t="shared" si="691"/>
        <v>杜基次尔</v>
      </c>
      <c r="CU519" s="26">
        <f t="shared" si="709"/>
        <v>4.5</v>
      </c>
    </row>
    <row r="520" spans="1:99" s="2" customFormat="1" ht="15.75">
      <c r="A520" s="42" t="s">
        <v>1211</v>
      </c>
      <c r="B520" s="40" t="s">
        <v>693</v>
      </c>
      <c r="C520" s="59" t="s">
        <v>44</v>
      </c>
      <c r="D520" s="9" t="s">
        <v>9</v>
      </c>
      <c r="E520" s="8" t="str">
        <f t="shared" si="639"/>
        <v/>
      </c>
      <c r="F520" s="9" t="str">
        <f t="shared" si="640"/>
        <v/>
      </c>
      <c r="G520" s="10" t="str">
        <f t="shared" si="641"/>
        <v/>
      </c>
      <c r="H520" s="10">
        <f t="shared" si="642"/>
        <v>102</v>
      </c>
      <c r="I520" s="10">
        <f t="shared" si="643"/>
        <v>58</v>
      </c>
      <c r="J520" s="10">
        <f t="shared" si="644"/>
        <v>63</v>
      </c>
      <c r="K520" s="16">
        <f t="shared" si="645"/>
        <v>61</v>
      </c>
      <c r="L520" s="10">
        <f t="shared" si="646"/>
        <v>60.5</v>
      </c>
      <c r="M520" s="10">
        <f t="shared" si="647"/>
        <v>49</v>
      </c>
      <c r="N520" s="10">
        <f t="shared" si="648"/>
        <v>394</v>
      </c>
      <c r="O520" s="17" t="str">
        <f t="shared" si="649"/>
        <v/>
      </c>
      <c r="P520" s="18">
        <f>IF($D520="理科",IF(AND($N520&gt;=分数线!$C$2,$H520&gt;=分数线!$D$2),36,IF($H520&gt;=分数线!$D$2,18,0)),IF($D520="文科",IF(AND($N520&gt;=分数线!$C$3,$H520&gt;=分数线!$D$3),36,IF($H520&gt;=分数线!$D$3,18,0))))</f>
        <v>0</v>
      </c>
      <c r="Q520" s="18">
        <f>IF($D520="理科",IF(AND($N520&gt;=分数线!$C$2,I520&gt;=分数线!$E$2),36,IF(I520&gt;=分数线!$E$2,18,0)),IF($D520="文科",IF(AND($N520&gt;=分数线!$C$3,I520&gt;=分数线!$E$3),36,IF(I520&gt;=分数线!$E$3,18,0))))</f>
        <v>0</v>
      </c>
      <c r="R520" s="18">
        <f>IF($D520="理科",IF(AND($N520&gt;=分数线!$C$2,J520&gt;=分数线!$F$2),36,IF(J520&gt;=分数线!$F$2,18,0)),IF($D520="文科",IF(AND($N520&gt;=分数线!$C$3,J520&gt;=分数线!$F$3),36,IF(J520&gt;=分数线!$F$3,18,0))))</f>
        <v>0</v>
      </c>
      <c r="S520" s="18">
        <f>IF($D520="理科",IF(AND($N520&gt;=分数线!$C$2,K520&gt;=分数线!$G$2),36,IF(K520&gt;=分数线!$G$2,18,0)),IF($D520="文科",IF(AND($N520&gt;=分数线!$C$3,K520&gt;=分数线!$G$3),36,IF(K520&gt;=分数线!$G$3,18,0))))</f>
        <v>0</v>
      </c>
      <c r="T520" s="18">
        <f>IF($D520="理科",IF(AND($N520&gt;=分数线!$C$2,L520&gt;=分数线!$H$2),36,IF(L520&gt;=分数线!$H$2,18,0)),IF($D520="文科",IF(AND($N520&gt;=分数线!$C$3,L520&gt;=分数线!$H$3),36,IF(L520&gt;=分数线!$H$3,18,0))))</f>
        <v>0</v>
      </c>
      <c r="U520" s="18">
        <f>IF($D520="理科",IF(AND($N520&gt;=分数线!$C$2,M520&gt;=分数线!$I$2),36,IF(M520&gt;=分数线!$I$2,18,0)),IF($D520="文科",IF(AND($N520&gt;=分数线!$C$3,M520&gt;=分数线!$I$3),36,IF(M520&gt;=分数线!$I$3,18,0))))</f>
        <v>0</v>
      </c>
      <c r="V520" s="18">
        <f t="shared" si="650"/>
        <v>3</v>
      </c>
      <c r="W520" s="18" t="str">
        <f t="shared" si="651"/>
        <v>朱霞</v>
      </c>
      <c r="X520" s="26">
        <f t="shared" si="692"/>
        <v>0</v>
      </c>
      <c r="Y520" s="18" t="str">
        <f t="shared" si="652"/>
        <v>余玉红</v>
      </c>
      <c r="Z520" s="26">
        <f t="shared" si="693"/>
        <v>0</v>
      </c>
      <c r="AA520" s="18" t="str">
        <f t="shared" si="653"/>
        <v>邵晖</v>
      </c>
      <c r="AB520" s="26">
        <f t="shared" si="710"/>
        <v>0</v>
      </c>
      <c r="AC520" s="18" t="str">
        <f t="shared" si="654"/>
        <v>杨吉华</v>
      </c>
      <c r="AD520" s="26">
        <f t="shared" si="711"/>
        <v>0</v>
      </c>
      <c r="AE520" s="18" t="str">
        <f t="shared" si="655"/>
        <v>勾中文</v>
      </c>
      <c r="AF520" s="26">
        <f t="shared" si="712"/>
        <v>0</v>
      </c>
      <c r="AG520" s="18" t="str">
        <f t="shared" si="656"/>
        <v>杜基次尔</v>
      </c>
      <c r="AH520" s="26">
        <f t="shared" si="713"/>
        <v>0</v>
      </c>
      <c r="AI520" s="18" t="str">
        <f t="shared" si="657"/>
        <v>3</v>
      </c>
      <c r="AJ520" s="18" t="str">
        <f t="shared" si="658"/>
        <v>朱霞</v>
      </c>
      <c r="AK520" s="26">
        <f t="shared" si="694"/>
        <v>0</v>
      </c>
      <c r="AL520" s="18" t="str">
        <f t="shared" si="659"/>
        <v>余玉红</v>
      </c>
      <c r="AM520" s="26">
        <f t="shared" si="695"/>
        <v>0</v>
      </c>
      <c r="AN520" s="18" t="str">
        <f t="shared" si="660"/>
        <v>赵顺诚</v>
      </c>
      <c r="AO520" s="26">
        <f t="shared" si="714"/>
        <v>0</v>
      </c>
      <c r="AP520" s="18" t="str">
        <f t="shared" si="661"/>
        <v>杨吉华</v>
      </c>
      <c r="AQ520" s="26">
        <f t="shared" si="715"/>
        <v>0</v>
      </c>
      <c r="AR520" s="18" t="str">
        <f t="shared" si="662"/>
        <v>赵香才</v>
      </c>
      <c r="AS520" s="26">
        <f t="shared" si="716"/>
        <v>0</v>
      </c>
      <c r="AT520" s="18" t="str">
        <f t="shared" si="663"/>
        <v>杜基次尔</v>
      </c>
      <c r="AU520" s="26">
        <f t="shared" si="717"/>
        <v>0</v>
      </c>
      <c r="AV520" s="18" t="str">
        <f t="shared" si="664"/>
        <v>3</v>
      </c>
      <c r="AW520" s="18" t="str">
        <f t="shared" si="665"/>
        <v>何光红</v>
      </c>
      <c r="AX520" s="26">
        <f t="shared" si="696"/>
        <v>0</v>
      </c>
      <c r="AY520" s="18" t="str">
        <f t="shared" si="666"/>
        <v>余玉红</v>
      </c>
      <c r="AZ520" s="26">
        <f t="shared" si="726"/>
        <v>0</v>
      </c>
      <c r="BA520" s="18" t="str">
        <f t="shared" si="667"/>
        <v>向翠琳</v>
      </c>
      <c r="BB520" s="26">
        <f t="shared" si="718"/>
        <v>0</v>
      </c>
      <c r="BC520" s="18" t="str">
        <f t="shared" si="668"/>
        <v>卢银楷</v>
      </c>
      <c r="BD520" s="26">
        <f t="shared" si="719"/>
        <v>0</v>
      </c>
      <c r="BE520" s="18" t="str">
        <f t="shared" si="669"/>
        <v>勾中文</v>
      </c>
      <c r="BF520" s="26">
        <f t="shared" si="720"/>
        <v>0</v>
      </c>
      <c r="BG520" s="18" t="str">
        <f t="shared" si="670"/>
        <v>杜基次尔</v>
      </c>
      <c r="BH520" s="26">
        <f t="shared" si="721"/>
        <v>0</v>
      </c>
      <c r="BI520" s="18">
        <f t="shared" si="671"/>
        <v>3</v>
      </c>
      <c r="BJ520" s="18" t="str">
        <f t="shared" si="672"/>
        <v>何光红</v>
      </c>
      <c r="BK520" s="26">
        <f t="shared" si="697"/>
        <v>0</v>
      </c>
      <c r="BL520" s="18" t="str">
        <f t="shared" si="673"/>
        <v>余玉红</v>
      </c>
      <c r="BM520" s="26">
        <f t="shared" si="727"/>
        <v>0</v>
      </c>
      <c r="BN520" s="18" t="str">
        <f t="shared" si="674"/>
        <v>向翠琳</v>
      </c>
      <c r="BO520" s="26">
        <f t="shared" si="722"/>
        <v>0</v>
      </c>
      <c r="BP520" s="18" t="str">
        <f t="shared" si="675"/>
        <v>卢银楷</v>
      </c>
      <c r="BQ520" s="26">
        <f t="shared" si="723"/>
        <v>0</v>
      </c>
      <c r="BR520" s="18" t="str">
        <f t="shared" si="676"/>
        <v>赵香才</v>
      </c>
      <c r="BS520" s="26">
        <f t="shared" si="724"/>
        <v>0</v>
      </c>
      <c r="BT520" s="18" t="str">
        <f t="shared" si="677"/>
        <v>杜基次尔</v>
      </c>
      <c r="BU520" s="26">
        <f t="shared" si="725"/>
        <v>0</v>
      </c>
      <c r="BV520" s="18">
        <f t="shared" si="678"/>
        <v>3</v>
      </c>
      <c r="BW520" s="18" t="str">
        <f t="shared" si="679"/>
        <v>曹霞</v>
      </c>
      <c r="BX520" s="26">
        <f t="shared" si="698"/>
        <v>0</v>
      </c>
      <c r="BY520" s="18" t="str">
        <f t="shared" si="680"/>
        <v>余玉红</v>
      </c>
      <c r="BZ520" s="26">
        <f t="shared" si="699"/>
        <v>0</v>
      </c>
      <c r="CA520" s="18" t="str">
        <f t="shared" si="681"/>
        <v>汪睿</v>
      </c>
      <c r="CB520" s="26">
        <f t="shared" si="700"/>
        <v>0</v>
      </c>
      <c r="CC520" s="18" t="str">
        <f t="shared" si="682"/>
        <v>卢银楷</v>
      </c>
      <c r="CD520" s="26">
        <f t="shared" si="701"/>
        <v>0</v>
      </c>
      <c r="CE520" s="18" t="str">
        <f t="shared" si="683"/>
        <v>赵香才</v>
      </c>
      <c r="CF520" s="26">
        <f t="shared" si="702"/>
        <v>0</v>
      </c>
      <c r="CG520" s="18" t="str">
        <f t="shared" si="684"/>
        <v>杜基次尔</v>
      </c>
      <c r="CH520" s="26">
        <f t="shared" si="703"/>
        <v>0</v>
      </c>
      <c r="CI520" s="18">
        <f t="shared" si="685"/>
        <v>3</v>
      </c>
      <c r="CJ520" s="18" t="str">
        <f t="shared" si="686"/>
        <v>曹霞</v>
      </c>
      <c r="CK520" s="26">
        <f t="shared" si="704"/>
        <v>0</v>
      </c>
      <c r="CL520" s="18" t="str">
        <f t="shared" si="687"/>
        <v>余玉红</v>
      </c>
      <c r="CM520" s="26">
        <f t="shared" si="705"/>
        <v>0</v>
      </c>
      <c r="CN520" s="18" t="str">
        <f t="shared" si="688"/>
        <v>汪睿</v>
      </c>
      <c r="CO520" s="26">
        <f t="shared" si="706"/>
        <v>0</v>
      </c>
      <c r="CP520" s="18" t="str">
        <f t="shared" si="689"/>
        <v>赵香才</v>
      </c>
      <c r="CQ520" s="26">
        <f t="shared" si="707"/>
        <v>0</v>
      </c>
      <c r="CR520" s="18" t="str">
        <f t="shared" si="690"/>
        <v>卢银楷</v>
      </c>
      <c r="CS520" s="26">
        <f t="shared" si="708"/>
        <v>0</v>
      </c>
      <c r="CT520" s="18" t="str">
        <f t="shared" si="691"/>
        <v>杜基次尔</v>
      </c>
      <c r="CU520" s="26">
        <f t="shared" si="709"/>
        <v>0</v>
      </c>
    </row>
    <row r="521" spans="1:99" s="2" customFormat="1" ht="15.75">
      <c r="A521" s="42" t="s">
        <v>1212</v>
      </c>
      <c r="B521" s="40" t="s">
        <v>694</v>
      </c>
      <c r="C521" s="59" t="s">
        <v>44</v>
      </c>
      <c r="D521" s="9" t="s">
        <v>9</v>
      </c>
      <c r="E521" s="8" t="str">
        <f t="shared" si="639"/>
        <v/>
      </c>
      <c r="F521" s="9" t="str">
        <f t="shared" si="640"/>
        <v/>
      </c>
      <c r="G521" s="10" t="str">
        <f t="shared" si="641"/>
        <v/>
      </c>
      <c r="H521" s="10">
        <f t="shared" si="642"/>
        <v>106</v>
      </c>
      <c r="I521" s="10">
        <f t="shared" si="643"/>
        <v>74</v>
      </c>
      <c r="J521" s="10">
        <f t="shared" si="644"/>
        <v>49</v>
      </c>
      <c r="K521" s="16">
        <f t="shared" si="645"/>
        <v>53.5</v>
      </c>
      <c r="L521" s="10">
        <f t="shared" si="646"/>
        <v>57.5</v>
      </c>
      <c r="M521" s="10">
        <f t="shared" si="647"/>
        <v>53</v>
      </c>
      <c r="N521" s="10">
        <f t="shared" si="648"/>
        <v>393</v>
      </c>
      <c r="O521" s="17" t="str">
        <f t="shared" si="649"/>
        <v/>
      </c>
      <c r="P521" s="18">
        <f>IF($D521="理科",IF(AND($N521&gt;=分数线!$C$2,$H521&gt;=分数线!$D$2),36,IF($H521&gt;=分数线!$D$2,18,0)),IF($D521="文科",IF(AND($N521&gt;=分数线!$C$3,$H521&gt;=分数线!$D$3),36,IF($H521&gt;=分数线!$D$3,18,0))))</f>
        <v>18</v>
      </c>
      <c r="Q521" s="18">
        <f>IF($D521="理科",IF(AND($N521&gt;=分数线!$C$2,I521&gt;=分数线!$E$2),36,IF(I521&gt;=分数线!$E$2,18,0)),IF($D521="文科",IF(AND($N521&gt;=分数线!$C$3,I521&gt;=分数线!$E$3),36,IF(I521&gt;=分数线!$E$3,18,0))))</f>
        <v>0</v>
      </c>
      <c r="R521" s="18">
        <f>IF($D521="理科",IF(AND($N521&gt;=分数线!$C$2,J521&gt;=分数线!$F$2),36,IF(J521&gt;=分数线!$F$2,18,0)),IF($D521="文科",IF(AND($N521&gt;=分数线!$C$3,J521&gt;=分数线!$F$3),36,IF(J521&gt;=分数线!$F$3,18,0))))</f>
        <v>0</v>
      </c>
      <c r="S521" s="18">
        <f>IF($D521="理科",IF(AND($N521&gt;=分数线!$C$2,K521&gt;=分数线!$G$2),36,IF(K521&gt;=分数线!$G$2,18,0)),IF($D521="文科",IF(AND($N521&gt;=分数线!$C$3,K521&gt;=分数线!$G$3),36,IF(K521&gt;=分数线!$G$3,18,0))))</f>
        <v>0</v>
      </c>
      <c r="T521" s="18">
        <f>IF($D521="理科",IF(AND($N521&gt;=分数线!$C$2,L521&gt;=分数线!$H$2),36,IF(L521&gt;=分数线!$H$2,18,0)),IF($D521="文科",IF(AND($N521&gt;=分数线!$C$3,L521&gt;=分数线!$H$3),36,IF(L521&gt;=分数线!$H$3,18,0))))</f>
        <v>0</v>
      </c>
      <c r="U521" s="18">
        <f>IF($D521="理科",IF(AND($N521&gt;=分数线!$C$2,M521&gt;=分数线!$I$2),36,IF(M521&gt;=分数线!$I$2,18,0)),IF($D521="文科",IF(AND($N521&gt;=分数线!$C$3,M521&gt;=分数线!$I$3),36,IF(M521&gt;=分数线!$I$3,18,0))))</f>
        <v>0</v>
      </c>
      <c r="V521" s="18">
        <f t="shared" si="650"/>
        <v>9</v>
      </c>
      <c r="W521" s="18" t="str">
        <f t="shared" si="651"/>
        <v>张玉婷</v>
      </c>
      <c r="X521" s="26">
        <f t="shared" si="692"/>
        <v>1.8</v>
      </c>
      <c r="Y521" s="18" t="str">
        <f t="shared" si="652"/>
        <v>周军</v>
      </c>
      <c r="Z521" s="26">
        <f t="shared" si="693"/>
        <v>0</v>
      </c>
      <c r="AA521" s="18" t="str">
        <f t="shared" si="653"/>
        <v>程长寿</v>
      </c>
      <c r="AB521" s="26">
        <f t="shared" si="710"/>
        <v>0</v>
      </c>
      <c r="AC521" s="18" t="str">
        <f t="shared" si="654"/>
        <v>杨吉华</v>
      </c>
      <c r="AD521" s="26">
        <f t="shared" si="711"/>
        <v>0</v>
      </c>
      <c r="AE521" s="18" t="str">
        <f t="shared" si="655"/>
        <v>赵香才</v>
      </c>
      <c r="AF521" s="26">
        <f t="shared" si="712"/>
        <v>0</v>
      </c>
      <c r="AG521" s="18" t="str">
        <f t="shared" si="656"/>
        <v>金贵</v>
      </c>
      <c r="AH521" s="26">
        <f t="shared" si="713"/>
        <v>0</v>
      </c>
      <c r="AI521" s="18" t="str">
        <f t="shared" si="657"/>
        <v>5</v>
      </c>
      <c r="AJ521" s="18" t="str">
        <f t="shared" si="658"/>
        <v>叶屏</v>
      </c>
      <c r="AK521" s="26">
        <f t="shared" si="694"/>
        <v>1.8</v>
      </c>
      <c r="AL521" s="18" t="str">
        <f t="shared" si="659"/>
        <v>李希</v>
      </c>
      <c r="AM521" s="26">
        <f t="shared" si="695"/>
        <v>0</v>
      </c>
      <c r="AN521" s="18" t="str">
        <f t="shared" si="660"/>
        <v>达娃央初</v>
      </c>
      <c r="AO521" s="26">
        <f t="shared" si="714"/>
        <v>0</v>
      </c>
      <c r="AP521" s="18" t="str">
        <f t="shared" si="661"/>
        <v>马巫各</v>
      </c>
      <c r="AQ521" s="26">
        <f t="shared" si="715"/>
        <v>0</v>
      </c>
      <c r="AR521" s="18" t="str">
        <f t="shared" si="662"/>
        <v>赵香才</v>
      </c>
      <c r="AS521" s="26">
        <f t="shared" si="716"/>
        <v>0</v>
      </c>
      <c r="AT521" s="18" t="str">
        <f t="shared" si="663"/>
        <v>金贵</v>
      </c>
      <c r="AU521" s="26">
        <f t="shared" si="717"/>
        <v>0</v>
      </c>
      <c r="AV521" s="18" t="str">
        <f t="shared" si="664"/>
        <v>5</v>
      </c>
      <c r="AW521" s="18" t="str">
        <f t="shared" si="665"/>
        <v>叶屏</v>
      </c>
      <c r="AX521" s="26">
        <f t="shared" si="696"/>
        <v>2.6999999999999997</v>
      </c>
      <c r="AY521" s="18" t="str">
        <f t="shared" si="666"/>
        <v>罗锐</v>
      </c>
      <c r="AZ521" s="26">
        <f t="shared" si="726"/>
        <v>0</v>
      </c>
      <c r="BA521" s="18" t="str">
        <f t="shared" si="667"/>
        <v>谢斌</v>
      </c>
      <c r="BB521" s="26">
        <f t="shared" si="718"/>
        <v>0</v>
      </c>
      <c r="BC521" s="18" t="str">
        <f t="shared" si="668"/>
        <v>马巫各</v>
      </c>
      <c r="BD521" s="26">
        <f t="shared" si="719"/>
        <v>0</v>
      </c>
      <c r="BE521" s="18" t="str">
        <f t="shared" si="669"/>
        <v>赵香才</v>
      </c>
      <c r="BF521" s="26">
        <f t="shared" si="720"/>
        <v>0</v>
      </c>
      <c r="BG521" s="18" t="str">
        <f t="shared" si="670"/>
        <v>金贵</v>
      </c>
      <c r="BH521" s="26">
        <f t="shared" si="721"/>
        <v>0</v>
      </c>
      <c r="BI521" s="18">
        <f t="shared" si="671"/>
        <v>5</v>
      </c>
      <c r="BJ521" s="18" t="str">
        <f t="shared" si="672"/>
        <v>叶屏</v>
      </c>
      <c r="BK521" s="26">
        <f t="shared" si="697"/>
        <v>2.6999999999999997</v>
      </c>
      <c r="BL521" s="18" t="str">
        <f t="shared" si="673"/>
        <v>罗锐</v>
      </c>
      <c r="BM521" s="26">
        <f t="shared" si="727"/>
        <v>0</v>
      </c>
      <c r="BN521" s="18" t="str">
        <f t="shared" si="674"/>
        <v>杨小波</v>
      </c>
      <c r="BO521" s="26">
        <f t="shared" si="722"/>
        <v>0</v>
      </c>
      <c r="BP521" s="18" t="str">
        <f t="shared" si="675"/>
        <v>马巫各</v>
      </c>
      <c r="BQ521" s="26">
        <f t="shared" si="723"/>
        <v>0</v>
      </c>
      <c r="BR521" s="18" t="str">
        <f t="shared" si="676"/>
        <v>赵香才</v>
      </c>
      <c r="BS521" s="26">
        <f t="shared" si="724"/>
        <v>0</v>
      </c>
      <c r="BT521" s="18" t="str">
        <f t="shared" si="677"/>
        <v>金贵</v>
      </c>
      <c r="BU521" s="26">
        <f t="shared" si="725"/>
        <v>0</v>
      </c>
      <c r="BV521" s="18">
        <f t="shared" si="678"/>
        <v>5</v>
      </c>
      <c r="BW521" s="18" t="str">
        <f t="shared" si="679"/>
        <v>叶屏</v>
      </c>
      <c r="BX521" s="26">
        <f t="shared" si="698"/>
        <v>4.5</v>
      </c>
      <c r="BY521" s="18" t="str">
        <f t="shared" si="680"/>
        <v>王德兵</v>
      </c>
      <c r="BZ521" s="26">
        <f t="shared" si="699"/>
        <v>0</v>
      </c>
      <c r="CA521" s="18" t="str">
        <f t="shared" si="681"/>
        <v>兰卡布尺</v>
      </c>
      <c r="CB521" s="26">
        <f t="shared" si="700"/>
        <v>0</v>
      </c>
      <c r="CC521" s="18" t="str">
        <f t="shared" si="682"/>
        <v>吴文艺</v>
      </c>
      <c r="CD521" s="26">
        <f t="shared" si="701"/>
        <v>0</v>
      </c>
      <c r="CE521" s="18" t="str">
        <f t="shared" si="683"/>
        <v>赵香才</v>
      </c>
      <c r="CF521" s="26">
        <f t="shared" si="702"/>
        <v>0</v>
      </c>
      <c r="CG521" s="18" t="str">
        <f t="shared" si="684"/>
        <v>金贵</v>
      </c>
      <c r="CH521" s="26">
        <f t="shared" si="703"/>
        <v>0</v>
      </c>
      <c r="CI521" s="18">
        <f t="shared" si="685"/>
        <v>5</v>
      </c>
      <c r="CJ521" s="18" t="str">
        <f t="shared" si="686"/>
        <v>叶屏</v>
      </c>
      <c r="CK521" s="26">
        <f t="shared" si="704"/>
        <v>4.5</v>
      </c>
      <c r="CL521" s="18" t="str">
        <f t="shared" si="687"/>
        <v>王德兵</v>
      </c>
      <c r="CM521" s="26">
        <f t="shared" si="705"/>
        <v>0</v>
      </c>
      <c r="CN521" s="18" t="str">
        <f t="shared" si="688"/>
        <v>兰卡布尺</v>
      </c>
      <c r="CO521" s="26">
        <f t="shared" si="706"/>
        <v>0</v>
      </c>
      <c r="CP521" s="18" t="str">
        <f t="shared" si="689"/>
        <v>吴文艺/康宇峰</v>
      </c>
      <c r="CQ521" s="26">
        <f t="shared" si="707"/>
        <v>0</v>
      </c>
      <c r="CR521" s="18" t="str">
        <f t="shared" si="690"/>
        <v>赵香才</v>
      </c>
      <c r="CS521" s="26">
        <f t="shared" si="708"/>
        <v>0</v>
      </c>
      <c r="CT521" s="18" t="str">
        <f t="shared" si="691"/>
        <v>金贵</v>
      </c>
      <c r="CU521" s="26">
        <f t="shared" si="709"/>
        <v>0</v>
      </c>
    </row>
    <row r="522" spans="1:99" s="2" customFormat="1" ht="15.75">
      <c r="A522" s="42" t="s">
        <v>1213</v>
      </c>
      <c r="B522" s="40" t="s">
        <v>695</v>
      </c>
      <c r="C522" s="59" t="s">
        <v>44</v>
      </c>
      <c r="D522" s="9" t="s">
        <v>9</v>
      </c>
      <c r="E522" s="8" t="str">
        <f t="shared" si="639"/>
        <v/>
      </c>
      <c r="F522" s="9" t="str">
        <f t="shared" si="640"/>
        <v/>
      </c>
      <c r="G522" s="10" t="str">
        <f t="shared" si="641"/>
        <v/>
      </c>
      <c r="H522" s="10">
        <f t="shared" si="642"/>
        <v>97</v>
      </c>
      <c r="I522" s="10">
        <f t="shared" si="643"/>
        <v>54</v>
      </c>
      <c r="J522" s="10">
        <f t="shared" si="644"/>
        <v>74</v>
      </c>
      <c r="K522" s="16">
        <f t="shared" si="645"/>
        <v>59</v>
      </c>
      <c r="L522" s="10">
        <f t="shared" si="646"/>
        <v>57.5</v>
      </c>
      <c r="M522" s="10">
        <f t="shared" si="647"/>
        <v>50</v>
      </c>
      <c r="N522" s="10">
        <f t="shared" si="648"/>
        <v>392</v>
      </c>
      <c r="O522" s="17" t="str">
        <f t="shared" si="649"/>
        <v/>
      </c>
      <c r="P522" s="18">
        <f>IF($D522="理科",IF(AND($N522&gt;=分数线!$C$2,$H522&gt;=分数线!$D$2),36,IF($H522&gt;=分数线!$D$2,18,0)),IF($D522="文科",IF(AND($N522&gt;=分数线!$C$3,$H522&gt;=分数线!$D$3),36,IF($H522&gt;=分数线!$D$3,18,0))))</f>
        <v>0</v>
      </c>
      <c r="Q522" s="18">
        <f>IF($D522="理科",IF(AND($N522&gt;=分数线!$C$2,I522&gt;=分数线!$E$2),36,IF(I522&gt;=分数线!$E$2,18,0)),IF($D522="文科",IF(AND($N522&gt;=分数线!$C$3,I522&gt;=分数线!$E$3),36,IF(I522&gt;=分数线!$E$3,18,0))))</f>
        <v>0</v>
      </c>
      <c r="R522" s="18">
        <f>IF($D522="理科",IF(AND($N522&gt;=分数线!$C$2,J522&gt;=分数线!$F$2),36,IF(J522&gt;=分数线!$F$2,18,0)),IF($D522="文科",IF(AND($N522&gt;=分数线!$C$3,J522&gt;=分数线!$F$3),36,IF(J522&gt;=分数线!$F$3,18,0))))</f>
        <v>0</v>
      </c>
      <c r="S522" s="18">
        <f>IF($D522="理科",IF(AND($N522&gt;=分数线!$C$2,K522&gt;=分数线!$G$2),36,IF(K522&gt;=分数线!$G$2,18,0)),IF($D522="文科",IF(AND($N522&gt;=分数线!$C$3,K522&gt;=分数线!$G$3),36,IF(K522&gt;=分数线!$G$3,18,0))))</f>
        <v>0</v>
      </c>
      <c r="T522" s="18">
        <f>IF($D522="理科",IF(AND($N522&gt;=分数线!$C$2,L522&gt;=分数线!$H$2),36,IF(L522&gt;=分数线!$H$2,18,0)),IF($D522="文科",IF(AND($N522&gt;=分数线!$C$3,L522&gt;=分数线!$H$3),36,IF(L522&gt;=分数线!$H$3,18,0))))</f>
        <v>0</v>
      </c>
      <c r="U522" s="18">
        <f>IF($D522="理科",IF(AND($N522&gt;=分数线!$C$2,M522&gt;=分数线!$I$2),36,IF(M522&gt;=分数线!$I$2,18,0)),IF($D522="文科",IF(AND($N522&gt;=分数线!$C$3,M522&gt;=分数线!$I$3),36,IF(M522&gt;=分数线!$I$3,18,0))))</f>
        <v>0</v>
      </c>
      <c r="V522" s="18">
        <f t="shared" si="650"/>
        <v>1</v>
      </c>
      <c r="W522" s="18" t="str">
        <f t="shared" si="651"/>
        <v>叶屏</v>
      </c>
      <c r="X522" s="26">
        <f t="shared" si="692"/>
        <v>0</v>
      </c>
      <c r="Y522" s="18" t="str">
        <f t="shared" si="652"/>
        <v>余玉红</v>
      </c>
      <c r="Z522" s="26">
        <f t="shared" si="693"/>
        <v>0</v>
      </c>
      <c r="AA522" s="18" t="str">
        <f t="shared" si="653"/>
        <v>胡昌燕</v>
      </c>
      <c r="AB522" s="26">
        <f t="shared" si="710"/>
        <v>0</v>
      </c>
      <c r="AC522" s="18" t="str">
        <f t="shared" si="654"/>
        <v>杨吉华</v>
      </c>
      <c r="AD522" s="26">
        <f t="shared" si="711"/>
        <v>0</v>
      </c>
      <c r="AE522" s="18" t="str">
        <f t="shared" si="655"/>
        <v>胡慧芳</v>
      </c>
      <c r="AF522" s="26">
        <f t="shared" si="712"/>
        <v>0</v>
      </c>
      <c r="AG522" s="18" t="str">
        <f t="shared" si="656"/>
        <v>金贵</v>
      </c>
      <c r="AH522" s="26">
        <f t="shared" si="713"/>
        <v>0</v>
      </c>
      <c r="AI522" s="18" t="str">
        <f t="shared" si="657"/>
        <v>1</v>
      </c>
      <c r="AJ522" s="18" t="str">
        <f t="shared" si="658"/>
        <v>叶屏</v>
      </c>
      <c r="AK522" s="26">
        <f t="shared" si="694"/>
        <v>0</v>
      </c>
      <c r="AL522" s="18" t="str">
        <f t="shared" si="659"/>
        <v>余玉红</v>
      </c>
      <c r="AM522" s="26">
        <f t="shared" si="695"/>
        <v>0</v>
      </c>
      <c r="AN522" s="18" t="str">
        <f t="shared" si="660"/>
        <v>胡昌燕</v>
      </c>
      <c r="AO522" s="26">
        <f t="shared" si="714"/>
        <v>0</v>
      </c>
      <c r="AP522" s="18" t="str">
        <f t="shared" si="661"/>
        <v>杨吉华</v>
      </c>
      <c r="AQ522" s="26">
        <f t="shared" si="715"/>
        <v>0</v>
      </c>
      <c r="AR522" s="18" t="str">
        <f t="shared" si="662"/>
        <v>胡慧芳</v>
      </c>
      <c r="AS522" s="26">
        <f t="shared" si="716"/>
        <v>0</v>
      </c>
      <c r="AT522" s="18" t="str">
        <f t="shared" si="663"/>
        <v>金贵</v>
      </c>
      <c r="AU522" s="26">
        <f t="shared" si="717"/>
        <v>0</v>
      </c>
      <c r="AV522" s="18" t="str">
        <f t="shared" si="664"/>
        <v>1</v>
      </c>
      <c r="AW522" s="18" t="str">
        <f t="shared" si="665"/>
        <v>叶屏</v>
      </c>
      <c r="AX522" s="26">
        <f t="shared" si="696"/>
        <v>0</v>
      </c>
      <c r="AY522" s="18" t="str">
        <f t="shared" si="666"/>
        <v>余玉红</v>
      </c>
      <c r="AZ522" s="26">
        <f t="shared" si="726"/>
        <v>0</v>
      </c>
      <c r="BA522" s="18" t="str">
        <f t="shared" si="667"/>
        <v>胡昌燕</v>
      </c>
      <c r="BB522" s="26">
        <f t="shared" si="718"/>
        <v>0</v>
      </c>
      <c r="BC522" s="18" t="str">
        <f t="shared" si="668"/>
        <v>卢银楷</v>
      </c>
      <c r="BD522" s="26">
        <f t="shared" si="719"/>
        <v>0</v>
      </c>
      <c r="BE522" s="18" t="str">
        <f t="shared" si="669"/>
        <v>胡慧芳</v>
      </c>
      <c r="BF522" s="26">
        <f t="shared" si="720"/>
        <v>0</v>
      </c>
      <c r="BG522" s="18" t="str">
        <f t="shared" si="670"/>
        <v>金贵</v>
      </c>
      <c r="BH522" s="26">
        <f t="shared" si="721"/>
        <v>0</v>
      </c>
      <c r="BI522" s="18">
        <f t="shared" si="671"/>
        <v>1</v>
      </c>
      <c r="BJ522" s="18" t="str">
        <f t="shared" si="672"/>
        <v>叶屏</v>
      </c>
      <c r="BK522" s="26">
        <f t="shared" si="697"/>
        <v>0</v>
      </c>
      <c r="BL522" s="18" t="str">
        <f t="shared" si="673"/>
        <v>余玉红</v>
      </c>
      <c r="BM522" s="26">
        <f t="shared" si="727"/>
        <v>0</v>
      </c>
      <c r="BN522" s="18" t="str">
        <f t="shared" si="674"/>
        <v>胡昌燕</v>
      </c>
      <c r="BO522" s="26">
        <f t="shared" si="722"/>
        <v>0</v>
      </c>
      <c r="BP522" s="18" t="str">
        <f t="shared" si="675"/>
        <v>卢银楷</v>
      </c>
      <c r="BQ522" s="26">
        <f t="shared" si="723"/>
        <v>0</v>
      </c>
      <c r="BR522" s="18" t="str">
        <f t="shared" si="676"/>
        <v>胡慧芳</v>
      </c>
      <c r="BS522" s="26">
        <f t="shared" si="724"/>
        <v>0</v>
      </c>
      <c r="BT522" s="18" t="str">
        <f t="shared" si="677"/>
        <v>金贵</v>
      </c>
      <c r="BU522" s="26">
        <f t="shared" si="725"/>
        <v>0</v>
      </c>
      <c r="BV522" s="18">
        <f t="shared" si="678"/>
        <v>1</v>
      </c>
      <c r="BW522" s="18" t="str">
        <f t="shared" si="679"/>
        <v>叶屏</v>
      </c>
      <c r="BX522" s="26">
        <f t="shared" si="698"/>
        <v>0</v>
      </c>
      <c r="BY522" s="18" t="str">
        <f t="shared" si="680"/>
        <v>余玉红</v>
      </c>
      <c r="BZ522" s="26">
        <f t="shared" si="699"/>
        <v>0</v>
      </c>
      <c r="CA522" s="18" t="str">
        <f t="shared" si="681"/>
        <v>胡昌燕</v>
      </c>
      <c r="CB522" s="26">
        <f t="shared" si="700"/>
        <v>0</v>
      </c>
      <c r="CC522" s="18" t="str">
        <f t="shared" si="682"/>
        <v>卢银楷</v>
      </c>
      <c r="CD522" s="26">
        <f t="shared" si="701"/>
        <v>0</v>
      </c>
      <c r="CE522" s="18" t="str">
        <f t="shared" si="683"/>
        <v>胡慧芳</v>
      </c>
      <c r="CF522" s="26">
        <f t="shared" si="702"/>
        <v>0</v>
      </c>
      <c r="CG522" s="18" t="str">
        <f t="shared" si="684"/>
        <v>金贵</v>
      </c>
      <c r="CH522" s="26">
        <f t="shared" si="703"/>
        <v>0</v>
      </c>
      <c r="CI522" s="18">
        <f t="shared" si="685"/>
        <v>1</v>
      </c>
      <c r="CJ522" s="18" t="str">
        <f t="shared" si="686"/>
        <v>叶屏</v>
      </c>
      <c r="CK522" s="26">
        <f t="shared" si="704"/>
        <v>0</v>
      </c>
      <c r="CL522" s="18" t="str">
        <f t="shared" si="687"/>
        <v>余玉红</v>
      </c>
      <c r="CM522" s="26">
        <f t="shared" si="705"/>
        <v>0</v>
      </c>
      <c r="CN522" s="18" t="str">
        <f t="shared" si="688"/>
        <v>胡昌燕</v>
      </c>
      <c r="CO522" s="26">
        <f t="shared" si="706"/>
        <v>0</v>
      </c>
      <c r="CP522" s="18" t="str">
        <f t="shared" si="689"/>
        <v>卢银楷</v>
      </c>
      <c r="CQ522" s="26">
        <f t="shared" si="707"/>
        <v>0</v>
      </c>
      <c r="CR522" s="18" t="str">
        <f t="shared" si="690"/>
        <v>胡慧芳</v>
      </c>
      <c r="CS522" s="26">
        <f t="shared" si="708"/>
        <v>0</v>
      </c>
      <c r="CT522" s="18" t="str">
        <f t="shared" si="691"/>
        <v>金贵</v>
      </c>
      <c r="CU522" s="26">
        <f t="shared" si="709"/>
        <v>0</v>
      </c>
    </row>
    <row r="523" spans="1:99" s="2" customFormat="1" ht="15.75">
      <c r="A523" s="42" t="s">
        <v>176</v>
      </c>
      <c r="B523" s="40" t="s">
        <v>696</v>
      </c>
      <c r="C523" s="59" t="s">
        <v>44</v>
      </c>
      <c r="D523" s="9" t="s">
        <v>9</v>
      </c>
      <c r="E523" s="8" t="str">
        <f t="shared" si="639"/>
        <v/>
      </c>
      <c r="F523" s="9" t="str">
        <f t="shared" si="640"/>
        <v/>
      </c>
      <c r="G523" s="10" t="str">
        <f t="shared" si="641"/>
        <v/>
      </c>
      <c r="H523" s="10">
        <f t="shared" si="642"/>
        <v>105</v>
      </c>
      <c r="I523" s="10">
        <f t="shared" si="643"/>
        <v>65</v>
      </c>
      <c r="J523" s="10">
        <f t="shared" si="644"/>
        <v>56</v>
      </c>
      <c r="K523" s="16">
        <f t="shared" si="645"/>
        <v>55</v>
      </c>
      <c r="L523" s="10">
        <f t="shared" si="646"/>
        <v>58.5</v>
      </c>
      <c r="M523" s="10">
        <f t="shared" si="647"/>
        <v>52</v>
      </c>
      <c r="N523" s="10">
        <f t="shared" si="648"/>
        <v>392</v>
      </c>
      <c r="O523" s="17" t="str">
        <f t="shared" si="649"/>
        <v/>
      </c>
      <c r="P523" s="18">
        <f>IF($D523="理科",IF(AND($N523&gt;=分数线!$C$2,$H523&gt;=分数线!$D$2),36,IF($H523&gt;=分数线!$D$2,18,0)),IF($D523="文科",IF(AND($N523&gt;=分数线!$C$3,$H523&gt;=分数线!$D$3),36,IF($H523&gt;=分数线!$D$3,18,0))))</f>
        <v>0</v>
      </c>
      <c r="Q523" s="18">
        <f>IF($D523="理科",IF(AND($N523&gt;=分数线!$C$2,I523&gt;=分数线!$E$2),36,IF(I523&gt;=分数线!$E$2,18,0)),IF($D523="文科",IF(AND($N523&gt;=分数线!$C$3,I523&gt;=分数线!$E$3),36,IF(I523&gt;=分数线!$E$3,18,0))))</f>
        <v>0</v>
      </c>
      <c r="R523" s="18">
        <f>IF($D523="理科",IF(AND($N523&gt;=分数线!$C$2,J523&gt;=分数线!$F$2),36,IF(J523&gt;=分数线!$F$2,18,0)),IF($D523="文科",IF(AND($N523&gt;=分数线!$C$3,J523&gt;=分数线!$F$3),36,IF(J523&gt;=分数线!$F$3,18,0))))</f>
        <v>0</v>
      </c>
      <c r="S523" s="18">
        <f>IF($D523="理科",IF(AND($N523&gt;=分数线!$C$2,K523&gt;=分数线!$G$2),36,IF(K523&gt;=分数线!$G$2,18,0)),IF($D523="文科",IF(AND($N523&gt;=分数线!$C$3,K523&gt;=分数线!$G$3),36,IF(K523&gt;=分数线!$G$3,18,0))))</f>
        <v>0</v>
      </c>
      <c r="T523" s="18">
        <f>IF($D523="理科",IF(AND($N523&gt;=分数线!$C$2,L523&gt;=分数线!$H$2),36,IF(L523&gt;=分数线!$H$2,18,0)),IF($D523="文科",IF(AND($N523&gt;=分数线!$C$3,L523&gt;=分数线!$H$3),36,IF(L523&gt;=分数线!$H$3,18,0))))</f>
        <v>0</v>
      </c>
      <c r="U523" s="18">
        <f>IF($D523="理科",IF(AND($N523&gt;=分数线!$C$2,M523&gt;=分数线!$I$2),36,IF(M523&gt;=分数线!$I$2,18,0)),IF($D523="文科",IF(AND($N523&gt;=分数线!$C$3,M523&gt;=分数线!$I$3),36,IF(M523&gt;=分数线!$I$3,18,0))))</f>
        <v>0</v>
      </c>
      <c r="V523" s="18">
        <f t="shared" si="650"/>
        <v>9</v>
      </c>
      <c r="W523" s="18" t="str">
        <f t="shared" si="651"/>
        <v>张玉婷</v>
      </c>
      <c r="X523" s="26">
        <f t="shared" si="692"/>
        <v>0</v>
      </c>
      <c r="Y523" s="18" t="str">
        <f t="shared" si="652"/>
        <v>周军</v>
      </c>
      <c r="Z523" s="26">
        <f t="shared" si="693"/>
        <v>0</v>
      </c>
      <c r="AA523" s="18" t="str">
        <f t="shared" si="653"/>
        <v>程长寿</v>
      </c>
      <c r="AB523" s="26">
        <f t="shared" si="710"/>
        <v>0</v>
      </c>
      <c r="AC523" s="18" t="str">
        <f t="shared" si="654"/>
        <v>杨吉华</v>
      </c>
      <c r="AD523" s="26">
        <f t="shared" si="711"/>
        <v>0</v>
      </c>
      <c r="AE523" s="18" t="str">
        <f t="shared" si="655"/>
        <v>赵香才</v>
      </c>
      <c r="AF523" s="26">
        <f t="shared" si="712"/>
        <v>0</v>
      </c>
      <c r="AG523" s="18" t="str">
        <f t="shared" si="656"/>
        <v>金贵</v>
      </c>
      <c r="AH523" s="26">
        <f t="shared" si="713"/>
        <v>0</v>
      </c>
      <c r="AI523" s="18" t="str">
        <f t="shared" si="657"/>
        <v>4</v>
      </c>
      <c r="AJ523" s="18" t="str">
        <f t="shared" si="658"/>
        <v>朱霞</v>
      </c>
      <c r="AK523" s="26">
        <f t="shared" si="694"/>
        <v>0</v>
      </c>
      <c r="AL523" s="18" t="str">
        <f t="shared" si="659"/>
        <v>李乔军</v>
      </c>
      <c r="AM523" s="26">
        <f t="shared" si="695"/>
        <v>0</v>
      </c>
      <c r="AN523" s="18" t="str">
        <f t="shared" si="660"/>
        <v>向翠琳</v>
      </c>
      <c r="AO523" s="26">
        <f t="shared" si="714"/>
        <v>0</v>
      </c>
      <c r="AP523" s="18" t="str">
        <f t="shared" si="661"/>
        <v>卢银楷</v>
      </c>
      <c r="AQ523" s="26">
        <f t="shared" si="715"/>
        <v>0</v>
      </c>
      <c r="AR523" s="18" t="str">
        <f t="shared" si="662"/>
        <v>胡慧芳</v>
      </c>
      <c r="AS523" s="26">
        <f t="shared" si="716"/>
        <v>0</v>
      </c>
      <c r="AT523" s="18" t="str">
        <f t="shared" si="663"/>
        <v>杜基次尔</v>
      </c>
      <c r="AU523" s="26">
        <f t="shared" si="717"/>
        <v>0</v>
      </c>
      <c r="AV523" s="18" t="str">
        <f t="shared" si="664"/>
        <v>4</v>
      </c>
      <c r="AW523" s="18" t="str">
        <f t="shared" si="665"/>
        <v>朱霞</v>
      </c>
      <c r="AX523" s="26">
        <f t="shared" si="696"/>
        <v>0</v>
      </c>
      <c r="AY523" s="18" t="str">
        <f t="shared" si="666"/>
        <v>马勇</v>
      </c>
      <c r="AZ523" s="26">
        <f t="shared" si="726"/>
        <v>0</v>
      </c>
      <c r="BA523" s="18" t="str">
        <f t="shared" si="667"/>
        <v>向翠琳</v>
      </c>
      <c r="BB523" s="26">
        <f t="shared" si="718"/>
        <v>0</v>
      </c>
      <c r="BC523" s="18" t="str">
        <f t="shared" si="668"/>
        <v>卢银楷</v>
      </c>
      <c r="BD523" s="26">
        <f t="shared" si="719"/>
        <v>0</v>
      </c>
      <c r="BE523" s="18" t="str">
        <f t="shared" si="669"/>
        <v>胡慧芳</v>
      </c>
      <c r="BF523" s="26">
        <f t="shared" si="720"/>
        <v>0</v>
      </c>
      <c r="BG523" s="18" t="str">
        <f t="shared" si="670"/>
        <v>杜基次尔</v>
      </c>
      <c r="BH523" s="26">
        <f t="shared" si="721"/>
        <v>0</v>
      </c>
      <c r="BI523" s="18">
        <f t="shared" si="671"/>
        <v>4</v>
      </c>
      <c r="BJ523" s="18" t="str">
        <f t="shared" si="672"/>
        <v>甲阿祝玛</v>
      </c>
      <c r="BK523" s="26">
        <f t="shared" si="697"/>
        <v>0</v>
      </c>
      <c r="BL523" s="18" t="str">
        <f t="shared" si="673"/>
        <v>马勇</v>
      </c>
      <c r="BM523" s="26">
        <f t="shared" si="727"/>
        <v>0</v>
      </c>
      <c r="BN523" s="18" t="str">
        <f t="shared" si="674"/>
        <v>向翠琳</v>
      </c>
      <c r="BO523" s="26">
        <f t="shared" si="722"/>
        <v>0</v>
      </c>
      <c r="BP523" s="18" t="str">
        <f t="shared" si="675"/>
        <v>卢银楷</v>
      </c>
      <c r="BQ523" s="26">
        <f t="shared" si="723"/>
        <v>0</v>
      </c>
      <c r="BR523" s="18" t="str">
        <f t="shared" si="676"/>
        <v>胡慧芳</v>
      </c>
      <c r="BS523" s="26">
        <f t="shared" si="724"/>
        <v>0</v>
      </c>
      <c r="BT523" s="18" t="str">
        <f t="shared" si="677"/>
        <v>杜基次尔</v>
      </c>
      <c r="BU523" s="26">
        <f t="shared" si="725"/>
        <v>0</v>
      </c>
      <c r="BV523" s="18">
        <f t="shared" si="678"/>
        <v>4</v>
      </c>
      <c r="BW523" s="18" t="str">
        <f t="shared" si="679"/>
        <v>曹霞</v>
      </c>
      <c r="BX523" s="26">
        <f t="shared" si="698"/>
        <v>0</v>
      </c>
      <c r="BY523" s="18" t="str">
        <f t="shared" si="680"/>
        <v>王德兵</v>
      </c>
      <c r="BZ523" s="26">
        <f t="shared" si="699"/>
        <v>0</v>
      </c>
      <c r="CA523" s="18" t="str">
        <f t="shared" si="681"/>
        <v>汪睿</v>
      </c>
      <c r="CB523" s="26">
        <f t="shared" si="700"/>
        <v>0</v>
      </c>
      <c r="CC523" s="18" t="str">
        <f t="shared" si="682"/>
        <v>卢银楷</v>
      </c>
      <c r="CD523" s="26">
        <f t="shared" si="701"/>
        <v>0</v>
      </c>
      <c r="CE523" s="18" t="str">
        <f t="shared" si="683"/>
        <v>胡慧芳</v>
      </c>
      <c r="CF523" s="26">
        <f t="shared" si="702"/>
        <v>0</v>
      </c>
      <c r="CG523" s="18" t="str">
        <f t="shared" si="684"/>
        <v>杜基次尔</v>
      </c>
      <c r="CH523" s="26">
        <f t="shared" si="703"/>
        <v>0</v>
      </c>
      <c r="CI523" s="18">
        <f t="shared" si="685"/>
        <v>4</v>
      </c>
      <c r="CJ523" s="18" t="str">
        <f t="shared" si="686"/>
        <v>曹霞</v>
      </c>
      <c r="CK523" s="26">
        <f t="shared" si="704"/>
        <v>0</v>
      </c>
      <c r="CL523" s="18" t="str">
        <f t="shared" si="687"/>
        <v>王德兵</v>
      </c>
      <c r="CM523" s="26">
        <f t="shared" si="705"/>
        <v>0</v>
      </c>
      <c r="CN523" s="18" t="str">
        <f t="shared" si="688"/>
        <v>汪睿</v>
      </c>
      <c r="CO523" s="26">
        <f t="shared" si="706"/>
        <v>0</v>
      </c>
      <c r="CP523" s="18" t="str">
        <f t="shared" si="689"/>
        <v>卢银楷</v>
      </c>
      <c r="CQ523" s="26">
        <f t="shared" si="707"/>
        <v>0</v>
      </c>
      <c r="CR523" s="18" t="str">
        <f t="shared" si="690"/>
        <v>胡慧芳</v>
      </c>
      <c r="CS523" s="26">
        <f t="shared" si="708"/>
        <v>0</v>
      </c>
      <c r="CT523" s="18" t="str">
        <f t="shared" si="691"/>
        <v>杜基次尔</v>
      </c>
      <c r="CU523" s="26">
        <f t="shared" si="709"/>
        <v>0</v>
      </c>
    </row>
    <row r="524" spans="1:99" s="2" customFormat="1" ht="15.75">
      <c r="A524" s="42" t="s">
        <v>1214</v>
      </c>
      <c r="B524" s="40" t="s">
        <v>697</v>
      </c>
      <c r="C524" s="59" t="s">
        <v>44</v>
      </c>
      <c r="D524" s="9" t="s">
        <v>9</v>
      </c>
      <c r="E524" s="8" t="str">
        <f t="shared" si="639"/>
        <v/>
      </c>
      <c r="F524" s="9" t="str">
        <f t="shared" si="640"/>
        <v/>
      </c>
      <c r="G524" s="10" t="str">
        <f t="shared" si="641"/>
        <v/>
      </c>
      <c r="H524" s="10">
        <f t="shared" si="642"/>
        <v>100</v>
      </c>
      <c r="I524" s="10">
        <f t="shared" si="643"/>
        <v>87</v>
      </c>
      <c r="J524" s="10">
        <f t="shared" si="644"/>
        <v>48</v>
      </c>
      <c r="K524" s="16">
        <f t="shared" si="645"/>
        <v>60.5</v>
      </c>
      <c r="L524" s="10">
        <f t="shared" si="646"/>
        <v>46.5</v>
      </c>
      <c r="M524" s="10">
        <f t="shared" si="647"/>
        <v>49</v>
      </c>
      <c r="N524" s="10">
        <f t="shared" si="648"/>
        <v>391</v>
      </c>
      <c r="O524" s="17" t="str">
        <f t="shared" si="649"/>
        <v/>
      </c>
      <c r="P524" s="18">
        <f>IF($D524="理科",IF(AND($N524&gt;=分数线!$C$2,$H524&gt;=分数线!$D$2),36,IF($H524&gt;=分数线!$D$2,18,0)),IF($D524="文科",IF(AND($N524&gt;=分数线!$C$3,$H524&gt;=分数线!$D$3),36,IF($H524&gt;=分数线!$D$3,18,0))))</f>
        <v>0</v>
      </c>
      <c r="Q524" s="18">
        <f>IF($D524="理科",IF(AND($N524&gt;=分数线!$C$2,I524&gt;=分数线!$E$2),36,IF(I524&gt;=分数线!$E$2,18,0)),IF($D524="文科",IF(AND($N524&gt;=分数线!$C$3,I524&gt;=分数线!$E$3),36,IF(I524&gt;=分数线!$E$3,18,0))))</f>
        <v>18</v>
      </c>
      <c r="R524" s="18">
        <f>IF($D524="理科",IF(AND($N524&gt;=分数线!$C$2,J524&gt;=分数线!$F$2),36,IF(J524&gt;=分数线!$F$2,18,0)),IF($D524="文科",IF(AND($N524&gt;=分数线!$C$3,J524&gt;=分数线!$F$3),36,IF(J524&gt;=分数线!$F$3,18,0))))</f>
        <v>0</v>
      </c>
      <c r="S524" s="18">
        <f>IF($D524="理科",IF(AND($N524&gt;=分数线!$C$2,K524&gt;=分数线!$G$2),36,IF(K524&gt;=分数线!$G$2,18,0)),IF($D524="文科",IF(AND($N524&gt;=分数线!$C$3,K524&gt;=分数线!$G$3),36,IF(K524&gt;=分数线!$G$3,18,0))))</f>
        <v>0</v>
      </c>
      <c r="T524" s="18">
        <f>IF($D524="理科",IF(AND($N524&gt;=分数线!$C$2,L524&gt;=分数线!$H$2),36,IF(L524&gt;=分数线!$H$2,18,0)),IF($D524="文科",IF(AND($N524&gt;=分数线!$C$3,L524&gt;=分数线!$H$3),36,IF(L524&gt;=分数线!$H$3,18,0))))</f>
        <v>0</v>
      </c>
      <c r="U524" s="18">
        <f>IF($D524="理科",IF(AND($N524&gt;=分数线!$C$2,M524&gt;=分数线!$I$2),36,IF(M524&gt;=分数线!$I$2,18,0)),IF($D524="文科",IF(AND($N524&gt;=分数线!$C$3,M524&gt;=分数线!$I$3),36,IF(M524&gt;=分数线!$I$3,18,0))))</f>
        <v>0</v>
      </c>
      <c r="V524" s="18">
        <f t="shared" si="650"/>
        <v>3</v>
      </c>
      <c r="W524" s="18" t="str">
        <f t="shared" si="651"/>
        <v>朱霞</v>
      </c>
      <c r="X524" s="26">
        <f t="shared" si="692"/>
        <v>0</v>
      </c>
      <c r="Y524" s="18" t="str">
        <f t="shared" si="652"/>
        <v>余玉红</v>
      </c>
      <c r="Z524" s="26">
        <f t="shared" si="693"/>
        <v>1.8</v>
      </c>
      <c r="AA524" s="18" t="str">
        <f t="shared" si="653"/>
        <v>邵晖</v>
      </c>
      <c r="AB524" s="26">
        <f t="shared" si="710"/>
        <v>0</v>
      </c>
      <c r="AC524" s="18" t="str">
        <f t="shared" si="654"/>
        <v>杨吉华</v>
      </c>
      <c r="AD524" s="26">
        <f t="shared" si="711"/>
        <v>0</v>
      </c>
      <c r="AE524" s="18" t="str">
        <f t="shared" si="655"/>
        <v>勾中文</v>
      </c>
      <c r="AF524" s="26">
        <f t="shared" si="712"/>
        <v>0</v>
      </c>
      <c r="AG524" s="18" t="str">
        <f t="shared" si="656"/>
        <v>杜基次尔</v>
      </c>
      <c r="AH524" s="26">
        <f t="shared" si="713"/>
        <v>0</v>
      </c>
      <c r="AI524" s="18" t="e">
        <f t="shared" si="657"/>
        <v>#N/A</v>
      </c>
      <c r="AJ524" s="18" t="e">
        <f t="shared" si="658"/>
        <v>#N/A</v>
      </c>
      <c r="AK524" s="26">
        <f t="shared" si="694"/>
        <v>0</v>
      </c>
      <c r="AL524" s="18" t="e">
        <f t="shared" si="659"/>
        <v>#N/A</v>
      </c>
      <c r="AM524" s="26">
        <f t="shared" si="695"/>
        <v>1.8</v>
      </c>
      <c r="AN524" s="18" t="e">
        <f t="shared" si="660"/>
        <v>#N/A</v>
      </c>
      <c r="AO524" s="26">
        <f t="shared" si="714"/>
        <v>0</v>
      </c>
      <c r="AP524" s="18" t="e">
        <f t="shared" si="661"/>
        <v>#N/A</v>
      </c>
      <c r="AQ524" s="26">
        <f t="shared" si="715"/>
        <v>0</v>
      </c>
      <c r="AR524" s="18" t="e">
        <f t="shared" si="662"/>
        <v>#N/A</v>
      </c>
      <c r="AS524" s="26">
        <f t="shared" si="716"/>
        <v>0</v>
      </c>
      <c r="AT524" s="18" t="e">
        <f t="shared" si="663"/>
        <v>#N/A</v>
      </c>
      <c r="AU524" s="26">
        <f t="shared" si="717"/>
        <v>0</v>
      </c>
      <c r="AV524" s="18" t="str">
        <f t="shared" si="664"/>
        <v>3</v>
      </c>
      <c r="AW524" s="18" t="str">
        <f t="shared" si="665"/>
        <v>何光红</v>
      </c>
      <c r="AX524" s="26">
        <f t="shared" si="696"/>
        <v>0</v>
      </c>
      <c r="AY524" s="18" t="str">
        <f t="shared" si="666"/>
        <v>余玉红</v>
      </c>
      <c r="AZ524" s="26">
        <f t="shared" si="726"/>
        <v>2.6999999999999997</v>
      </c>
      <c r="BA524" s="18" t="str">
        <f t="shared" si="667"/>
        <v>向翠琳</v>
      </c>
      <c r="BB524" s="26">
        <f t="shared" si="718"/>
        <v>0</v>
      </c>
      <c r="BC524" s="18" t="str">
        <f t="shared" si="668"/>
        <v>卢银楷</v>
      </c>
      <c r="BD524" s="26">
        <f t="shared" si="719"/>
        <v>0</v>
      </c>
      <c r="BE524" s="18" t="str">
        <f t="shared" si="669"/>
        <v>勾中文</v>
      </c>
      <c r="BF524" s="26">
        <f t="shared" si="720"/>
        <v>0</v>
      </c>
      <c r="BG524" s="18" t="str">
        <f t="shared" si="670"/>
        <v>杜基次尔</v>
      </c>
      <c r="BH524" s="26">
        <f t="shared" si="721"/>
        <v>0</v>
      </c>
      <c r="BI524" s="18">
        <f t="shared" si="671"/>
        <v>3</v>
      </c>
      <c r="BJ524" s="18" t="str">
        <f t="shared" si="672"/>
        <v>何光红</v>
      </c>
      <c r="BK524" s="26">
        <f t="shared" si="697"/>
        <v>0</v>
      </c>
      <c r="BL524" s="18" t="str">
        <f t="shared" si="673"/>
        <v>余玉红</v>
      </c>
      <c r="BM524" s="26">
        <f t="shared" si="727"/>
        <v>2.6999999999999997</v>
      </c>
      <c r="BN524" s="18" t="str">
        <f t="shared" si="674"/>
        <v>向翠琳</v>
      </c>
      <c r="BO524" s="26">
        <f t="shared" si="722"/>
        <v>0</v>
      </c>
      <c r="BP524" s="18" t="str">
        <f t="shared" si="675"/>
        <v>卢银楷</v>
      </c>
      <c r="BQ524" s="26">
        <f t="shared" si="723"/>
        <v>0</v>
      </c>
      <c r="BR524" s="18" t="str">
        <f t="shared" si="676"/>
        <v>赵香才</v>
      </c>
      <c r="BS524" s="26">
        <f t="shared" si="724"/>
        <v>0</v>
      </c>
      <c r="BT524" s="18" t="str">
        <f t="shared" si="677"/>
        <v>杜基次尔</v>
      </c>
      <c r="BU524" s="26">
        <f t="shared" si="725"/>
        <v>0</v>
      </c>
      <c r="BV524" s="18">
        <f t="shared" si="678"/>
        <v>3</v>
      </c>
      <c r="BW524" s="18" t="str">
        <f t="shared" si="679"/>
        <v>曹霞</v>
      </c>
      <c r="BX524" s="26">
        <f t="shared" si="698"/>
        <v>0</v>
      </c>
      <c r="BY524" s="18" t="str">
        <f t="shared" si="680"/>
        <v>余玉红</v>
      </c>
      <c r="BZ524" s="26">
        <f t="shared" si="699"/>
        <v>4.5</v>
      </c>
      <c r="CA524" s="18" t="str">
        <f t="shared" si="681"/>
        <v>汪睿</v>
      </c>
      <c r="CB524" s="26">
        <f t="shared" si="700"/>
        <v>0</v>
      </c>
      <c r="CC524" s="18" t="str">
        <f t="shared" si="682"/>
        <v>卢银楷</v>
      </c>
      <c r="CD524" s="26">
        <f t="shared" si="701"/>
        <v>0</v>
      </c>
      <c r="CE524" s="18" t="str">
        <f t="shared" si="683"/>
        <v>赵香才</v>
      </c>
      <c r="CF524" s="26">
        <f t="shared" si="702"/>
        <v>0</v>
      </c>
      <c r="CG524" s="18" t="str">
        <f t="shared" si="684"/>
        <v>杜基次尔</v>
      </c>
      <c r="CH524" s="26">
        <f t="shared" si="703"/>
        <v>0</v>
      </c>
      <c r="CI524" s="18">
        <f t="shared" si="685"/>
        <v>3</v>
      </c>
      <c r="CJ524" s="18" t="str">
        <f t="shared" si="686"/>
        <v>曹霞</v>
      </c>
      <c r="CK524" s="26">
        <f t="shared" si="704"/>
        <v>0</v>
      </c>
      <c r="CL524" s="18" t="str">
        <f t="shared" si="687"/>
        <v>余玉红</v>
      </c>
      <c r="CM524" s="26">
        <f t="shared" si="705"/>
        <v>4.5</v>
      </c>
      <c r="CN524" s="18" t="str">
        <f t="shared" si="688"/>
        <v>汪睿</v>
      </c>
      <c r="CO524" s="26">
        <f t="shared" si="706"/>
        <v>0</v>
      </c>
      <c r="CP524" s="18" t="str">
        <f t="shared" si="689"/>
        <v>赵香才</v>
      </c>
      <c r="CQ524" s="26">
        <f t="shared" si="707"/>
        <v>0</v>
      </c>
      <c r="CR524" s="18" t="str">
        <f t="shared" si="690"/>
        <v>卢银楷</v>
      </c>
      <c r="CS524" s="26">
        <f t="shared" si="708"/>
        <v>0</v>
      </c>
      <c r="CT524" s="18" t="str">
        <f t="shared" si="691"/>
        <v>杜基次尔</v>
      </c>
      <c r="CU524" s="26">
        <f t="shared" si="709"/>
        <v>0</v>
      </c>
    </row>
    <row r="525" spans="1:99" s="2" customFormat="1" ht="15.75">
      <c r="A525" s="42" t="s">
        <v>1215</v>
      </c>
      <c r="B525" s="40" t="s">
        <v>698</v>
      </c>
      <c r="C525" s="59" t="s">
        <v>44</v>
      </c>
      <c r="D525" s="9" t="s">
        <v>9</v>
      </c>
      <c r="E525" s="8" t="str">
        <f t="shared" si="639"/>
        <v/>
      </c>
      <c r="F525" s="9" t="str">
        <f t="shared" si="640"/>
        <v/>
      </c>
      <c r="G525" s="10" t="str">
        <f t="shared" si="641"/>
        <v/>
      </c>
      <c r="H525" s="10">
        <f t="shared" si="642"/>
        <v>98</v>
      </c>
      <c r="I525" s="10">
        <f t="shared" si="643"/>
        <v>51</v>
      </c>
      <c r="J525" s="10">
        <f t="shared" si="644"/>
        <v>69</v>
      </c>
      <c r="K525" s="16">
        <f t="shared" si="645"/>
        <v>59.5</v>
      </c>
      <c r="L525" s="10">
        <f t="shared" si="646"/>
        <v>61.5</v>
      </c>
      <c r="M525" s="10">
        <f t="shared" si="647"/>
        <v>52</v>
      </c>
      <c r="N525" s="10">
        <f t="shared" si="648"/>
        <v>391</v>
      </c>
      <c r="O525" s="17" t="str">
        <f t="shared" si="649"/>
        <v/>
      </c>
      <c r="P525" s="18">
        <f>IF($D525="理科",IF(AND($N525&gt;=分数线!$C$2,$H525&gt;=分数线!$D$2),36,IF($H525&gt;=分数线!$D$2,18,0)),IF($D525="文科",IF(AND($N525&gt;=分数线!$C$3,$H525&gt;=分数线!$D$3),36,IF($H525&gt;=分数线!$D$3,18,0))))</f>
        <v>0</v>
      </c>
      <c r="Q525" s="18">
        <f>IF($D525="理科",IF(AND($N525&gt;=分数线!$C$2,I525&gt;=分数线!$E$2),36,IF(I525&gt;=分数线!$E$2,18,0)),IF($D525="文科",IF(AND($N525&gt;=分数线!$C$3,I525&gt;=分数线!$E$3),36,IF(I525&gt;=分数线!$E$3,18,0))))</f>
        <v>0</v>
      </c>
      <c r="R525" s="18">
        <f>IF($D525="理科",IF(AND($N525&gt;=分数线!$C$2,J525&gt;=分数线!$F$2),36,IF(J525&gt;=分数线!$F$2,18,0)),IF($D525="文科",IF(AND($N525&gt;=分数线!$C$3,J525&gt;=分数线!$F$3),36,IF(J525&gt;=分数线!$F$3,18,0))))</f>
        <v>0</v>
      </c>
      <c r="S525" s="18">
        <f>IF($D525="理科",IF(AND($N525&gt;=分数线!$C$2,K525&gt;=分数线!$G$2),36,IF(K525&gt;=分数线!$G$2,18,0)),IF($D525="文科",IF(AND($N525&gt;=分数线!$C$3,K525&gt;=分数线!$G$3),36,IF(K525&gt;=分数线!$G$3,18,0))))</f>
        <v>0</v>
      </c>
      <c r="T525" s="18">
        <f>IF($D525="理科",IF(AND($N525&gt;=分数线!$C$2,L525&gt;=分数线!$H$2),36,IF(L525&gt;=分数线!$H$2,18,0)),IF($D525="文科",IF(AND($N525&gt;=分数线!$C$3,L525&gt;=分数线!$H$3),36,IF(L525&gt;=分数线!$H$3,18,0))))</f>
        <v>0</v>
      </c>
      <c r="U525" s="18">
        <f>IF($D525="理科",IF(AND($N525&gt;=分数线!$C$2,M525&gt;=分数线!$I$2),36,IF(M525&gt;=分数线!$I$2,18,0)),IF($D525="文科",IF(AND($N525&gt;=分数线!$C$3,M525&gt;=分数线!$I$3),36,IF(M525&gt;=分数线!$I$3,18,0))))</f>
        <v>0</v>
      </c>
      <c r="V525" s="18">
        <f t="shared" si="650"/>
        <v>4</v>
      </c>
      <c r="W525" s="18" t="str">
        <f t="shared" si="651"/>
        <v>朱霞</v>
      </c>
      <c r="X525" s="26">
        <f t="shared" si="692"/>
        <v>0</v>
      </c>
      <c r="Y525" s="18" t="str">
        <f t="shared" si="652"/>
        <v>李乔军</v>
      </c>
      <c r="Z525" s="26">
        <f t="shared" si="693"/>
        <v>0</v>
      </c>
      <c r="AA525" s="18" t="str">
        <f t="shared" si="653"/>
        <v>向翠琳</v>
      </c>
      <c r="AB525" s="26">
        <f t="shared" si="710"/>
        <v>0</v>
      </c>
      <c r="AC525" s="18" t="str">
        <f t="shared" si="654"/>
        <v>卢银楷</v>
      </c>
      <c r="AD525" s="26">
        <f t="shared" si="711"/>
        <v>0</v>
      </c>
      <c r="AE525" s="18" t="str">
        <f t="shared" si="655"/>
        <v>胡慧芳</v>
      </c>
      <c r="AF525" s="26">
        <f t="shared" si="712"/>
        <v>0</v>
      </c>
      <c r="AG525" s="18" t="str">
        <f t="shared" si="656"/>
        <v>杜基次尔</v>
      </c>
      <c r="AH525" s="26">
        <f t="shared" si="713"/>
        <v>0</v>
      </c>
      <c r="AI525" s="18" t="str">
        <f t="shared" si="657"/>
        <v>4</v>
      </c>
      <c r="AJ525" s="18" t="str">
        <f t="shared" si="658"/>
        <v>朱霞</v>
      </c>
      <c r="AK525" s="26">
        <f t="shared" si="694"/>
        <v>0</v>
      </c>
      <c r="AL525" s="18" t="str">
        <f t="shared" si="659"/>
        <v>李乔军</v>
      </c>
      <c r="AM525" s="26">
        <f t="shared" si="695"/>
        <v>0</v>
      </c>
      <c r="AN525" s="18" t="str">
        <f t="shared" si="660"/>
        <v>向翠琳</v>
      </c>
      <c r="AO525" s="26">
        <f t="shared" si="714"/>
        <v>0</v>
      </c>
      <c r="AP525" s="18" t="str">
        <f t="shared" si="661"/>
        <v>卢银楷</v>
      </c>
      <c r="AQ525" s="26">
        <f t="shared" si="715"/>
        <v>0</v>
      </c>
      <c r="AR525" s="18" t="str">
        <f t="shared" si="662"/>
        <v>胡慧芳</v>
      </c>
      <c r="AS525" s="26">
        <f t="shared" si="716"/>
        <v>0</v>
      </c>
      <c r="AT525" s="18" t="str">
        <f t="shared" si="663"/>
        <v>杜基次尔</v>
      </c>
      <c r="AU525" s="26">
        <f t="shared" si="717"/>
        <v>0</v>
      </c>
      <c r="AV525" s="18" t="str">
        <f t="shared" si="664"/>
        <v>4</v>
      </c>
      <c r="AW525" s="18" t="str">
        <f t="shared" si="665"/>
        <v>朱霞</v>
      </c>
      <c r="AX525" s="26">
        <f t="shared" si="696"/>
        <v>0</v>
      </c>
      <c r="AY525" s="18" t="str">
        <f t="shared" si="666"/>
        <v>马勇</v>
      </c>
      <c r="AZ525" s="26">
        <f t="shared" si="726"/>
        <v>0</v>
      </c>
      <c r="BA525" s="18" t="str">
        <f t="shared" si="667"/>
        <v>向翠琳</v>
      </c>
      <c r="BB525" s="26">
        <f t="shared" si="718"/>
        <v>0</v>
      </c>
      <c r="BC525" s="18" t="str">
        <f t="shared" si="668"/>
        <v>卢银楷</v>
      </c>
      <c r="BD525" s="26">
        <f t="shared" si="719"/>
        <v>0</v>
      </c>
      <c r="BE525" s="18" t="str">
        <f t="shared" si="669"/>
        <v>胡慧芳</v>
      </c>
      <c r="BF525" s="26">
        <f t="shared" si="720"/>
        <v>0</v>
      </c>
      <c r="BG525" s="18" t="str">
        <f t="shared" si="670"/>
        <v>杜基次尔</v>
      </c>
      <c r="BH525" s="26">
        <f t="shared" si="721"/>
        <v>0</v>
      </c>
      <c r="BI525" s="18">
        <f t="shared" si="671"/>
        <v>4</v>
      </c>
      <c r="BJ525" s="18" t="str">
        <f t="shared" si="672"/>
        <v>甲阿祝玛</v>
      </c>
      <c r="BK525" s="26">
        <f t="shared" si="697"/>
        <v>0</v>
      </c>
      <c r="BL525" s="18" t="str">
        <f t="shared" si="673"/>
        <v>马勇</v>
      </c>
      <c r="BM525" s="26">
        <f t="shared" si="727"/>
        <v>0</v>
      </c>
      <c r="BN525" s="18" t="str">
        <f t="shared" si="674"/>
        <v>向翠琳</v>
      </c>
      <c r="BO525" s="26">
        <f t="shared" si="722"/>
        <v>0</v>
      </c>
      <c r="BP525" s="18" t="str">
        <f t="shared" si="675"/>
        <v>卢银楷</v>
      </c>
      <c r="BQ525" s="26">
        <f t="shared" si="723"/>
        <v>0</v>
      </c>
      <c r="BR525" s="18" t="str">
        <f t="shared" si="676"/>
        <v>胡慧芳</v>
      </c>
      <c r="BS525" s="26">
        <f t="shared" si="724"/>
        <v>0</v>
      </c>
      <c r="BT525" s="18" t="str">
        <f t="shared" si="677"/>
        <v>杜基次尔</v>
      </c>
      <c r="BU525" s="26">
        <f t="shared" si="725"/>
        <v>0</v>
      </c>
      <c r="BV525" s="18">
        <f t="shared" si="678"/>
        <v>4</v>
      </c>
      <c r="BW525" s="18" t="str">
        <f t="shared" si="679"/>
        <v>曹霞</v>
      </c>
      <c r="BX525" s="26">
        <f t="shared" si="698"/>
        <v>0</v>
      </c>
      <c r="BY525" s="18" t="str">
        <f t="shared" si="680"/>
        <v>王德兵</v>
      </c>
      <c r="BZ525" s="26">
        <f t="shared" si="699"/>
        <v>0</v>
      </c>
      <c r="CA525" s="18" t="str">
        <f t="shared" si="681"/>
        <v>汪睿</v>
      </c>
      <c r="CB525" s="26">
        <f t="shared" si="700"/>
        <v>0</v>
      </c>
      <c r="CC525" s="18" t="str">
        <f t="shared" si="682"/>
        <v>卢银楷</v>
      </c>
      <c r="CD525" s="26">
        <f t="shared" si="701"/>
        <v>0</v>
      </c>
      <c r="CE525" s="18" t="str">
        <f t="shared" si="683"/>
        <v>胡慧芳</v>
      </c>
      <c r="CF525" s="26">
        <f t="shared" si="702"/>
        <v>0</v>
      </c>
      <c r="CG525" s="18" t="str">
        <f t="shared" si="684"/>
        <v>杜基次尔</v>
      </c>
      <c r="CH525" s="26">
        <f t="shared" si="703"/>
        <v>0</v>
      </c>
      <c r="CI525" s="18">
        <f t="shared" si="685"/>
        <v>4</v>
      </c>
      <c r="CJ525" s="18" t="str">
        <f t="shared" si="686"/>
        <v>曹霞</v>
      </c>
      <c r="CK525" s="26">
        <f t="shared" si="704"/>
        <v>0</v>
      </c>
      <c r="CL525" s="18" t="str">
        <f t="shared" si="687"/>
        <v>王德兵</v>
      </c>
      <c r="CM525" s="26">
        <f t="shared" si="705"/>
        <v>0</v>
      </c>
      <c r="CN525" s="18" t="str">
        <f t="shared" si="688"/>
        <v>汪睿</v>
      </c>
      <c r="CO525" s="26">
        <f t="shared" si="706"/>
        <v>0</v>
      </c>
      <c r="CP525" s="18" t="str">
        <f t="shared" si="689"/>
        <v>卢银楷</v>
      </c>
      <c r="CQ525" s="26">
        <f t="shared" si="707"/>
        <v>0</v>
      </c>
      <c r="CR525" s="18" t="str">
        <f t="shared" si="690"/>
        <v>胡慧芳</v>
      </c>
      <c r="CS525" s="26">
        <f t="shared" si="708"/>
        <v>0</v>
      </c>
      <c r="CT525" s="18" t="str">
        <f t="shared" si="691"/>
        <v>杜基次尔</v>
      </c>
      <c r="CU525" s="26">
        <f t="shared" si="709"/>
        <v>0</v>
      </c>
    </row>
    <row r="526" spans="1:99" s="2" customFormat="1" ht="15.75">
      <c r="A526" s="42" t="s">
        <v>1216</v>
      </c>
      <c r="B526" s="40" t="s">
        <v>699</v>
      </c>
      <c r="C526" s="59" t="s">
        <v>44</v>
      </c>
      <c r="D526" s="9" t="s">
        <v>9</v>
      </c>
      <c r="E526" s="8" t="str">
        <f t="shared" si="639"/>
        <v/>
      </c>
      <c r="F526" s="9" t="str">
        <f t="shared" si="640"/>
        <v/>
      </c>
      <c r="G526" s="10" t="str">
        <f t="shared" si="641"/>
        <v/>
      </c>
      <c r="H526" s="10">
        <f t="shared" si="642"/>
        <v>100</v>
      </c>
      <c r="I526" s="10">
        <f t="shared" si="643"/>
        <v>64</v>
      </c>
      <c r="J526" s="10">
        <f t="shared" si="644"/>
        <v>36</v>
      </c>
      <c r="K526" s="16">
        <f t="shared" si="645"/>
        <v>64.5</v>
      </c>
      <c r="L526" s="10">
        <f t="shared" si="646"/>
        <v>68</v>
      </c>
      <c r="M526" s="10">
        <f t="shared" si="647"/>
        <v>58</v>
      </c>
      <c r="N526" s="10">
        <f t="shared" si="648"/>
        <v>391</v>
      </c>
      <c r="O526" s="17" t="str">
        <f t="shared" si="649"/>
        <v/>
      </c>
      <c r="P526" s="18">
        <f>IF($D526="理科",IF(AND($N526&gt;=分数线!$C$2,$H526&gt;=分数线!$D$2),36,IF($H526&gt;=分数线!$D$2,18,0)),IF($D526="文科",IF(AND($N526&gt;=分数线!$C$3,$H526&gt;=分数线!$D$3),36,IF($H526&gt;=分数线!$D$3,18,0))))</f>
        <v>0</v>
      </c>
      <c r="Q526" s="18">
        <f>IF($D526="理科",IF(AND($N526&gt;=分数线!$C$2,I526&gt;=分数线!$E$2),36,IF(I526&gt;=分数线!$E$2,18,0)),IF($D526="文科",IF(AND($N526&gt;=分数线!$C$3,I526&gt;=分数线!$E$3),36,IF(I526&gt;=分数线!$E$3,18,0))))</f>
        <v>0</v>
      </c>
      <c r="R526" s="18">
        <f>IF($D526="理科",IF(AND($N526&gt;=分数线!$C$2,J526&gt;=分数线!$F$2),36,IF(J526&gt;=分数线!$F$2,18,0)),IF($D526="文科",IF(AND($N526&gt;=分数线!$C$3,J526&gt;=分数线!$F$3),36,IF(J526&gt;=分数线!$F$3,18,0))))</f>
        <v>0</v>
      </c>
      <c r="S526" s="18">
        <f>IF($D526="理科",IF(AND($N526&gt;=分数线!$C$2,K526&gt;=分数线!$G$2),36,IF(K526&gt;=分数线!$G$2,18,0)),IF($D526="文科",IF(AND($N526&gt;=分数线!$C$3,K526&gt;=分数线!$G$3),36,IF(K526&gt;=分数线!$G$3,18,0))))</f>
        <v>0</v>
      </c>
      <c r="T526" s="18">
        <f>IF($D526="理科",IF(AND($N526&gt;=分数线!$C$2,L526&gt;=分数线!$H$2),36,IF(L526&gt;=分数线!$H$2,18,0)),IF($D526="文科",IF(AND($N526&gt;=分数线!$C$3,L526&gt;=分数线!$H$3),36,IF(L526&gt;=分数线!$H$3,18,0))))</f>
        <v>18</v>
      </c>
      <c r="U526" s="18">
        <f>IF($D526="理科",IF(AND($N526&gt;=分数线!$C$2,M526&gt;=分数线!$I$2),36,IF(M526&gt;=分数线!$I$2,18,0)),IF($D526="文科",IF(AND($N526&gt;=分数线!$C$3,M526&gt;=分数线!$I$3),36,IF(M526&gt;=分数线!$I$3,18,0))))</f>
        <v>18</v>
      </c>
      <c r="V526" s="18">
        <f t="shared" si="650"/>
        <v>6</v>
      </c>
      <c r="W526" s="18" t="str">
        <f t="shared" si="651"/>
        <v>阙丽萍</v>
      </c>
      <c r="X526" s="26">
        <f t="shared" si="692"/>
        <v>0</v>
      </c>
      <c r="Y526" s="18" t="str">
        <f t="shared" si="652"/>
        <v>李希</v>
      </c>
      <c r="Z526" s="26">
        <f t="shared" si="693"/>
        <v>0</v>
      </c>
      <c r="AA526" s="18" t="str">
        <f t="shared" si="653"/>
        <v>达娃央初</v>
      </c>
      <c r="AB526" s="26">
        <f t="shared" si="710"/>
        <v>0</v>
      </c>
      <c r="AC526" s="18" t="str">
        <f t="shared" si="654"/>
        <v>马巫各</v>
      </c>
      <c r="AD526" s="26">
        <f t="shared" si="711"/>
        <v>0</v>
      </c>
      <c r="AE526" s="18" t="str">
        <f t="shared" si="655"/>
        <v>勾中文</v>
      </c>
      <c r="AF526" s="26">
        <f t="shared" si="712"/>
        <v>1.8</v>
      </c>
      <c r="AG526" s="18" t="str">
        <f t="shared" si="656"/>
        <v>骆泽群</v>
      </c>
      <c r="AH526" s="26">
        <f t="shared" si="713"/>
        <v>1.8</v>
      </c>
      <c r="AI526" s="18" t="str">
        <f t="shared" si="657"/>
        <v>5</v>
      </c>
      <c r="AJ526" s="18" t="str">
        <f t="shared" si="658"/>
        <v>叶屏</v>
      </c>
      <c r="AK526" s="26">
        <f t="shared" si="694"/>
        <v>0</v>
      </c>
      <c r="AL526" s="18" t="str">
        <f t="shared" si="659"/>
        <v>李希</v>
      </c>
      <c r="AM526" s="26">
        <f t="shared" si="695"/>
        <v>0</v>
      </c>
      <c r="AN526" s="18" t="str">
        <f t="shared" si="660"/>
        <v>达娃央初</v>
      </c>
      <c r="AO526" s="26">
        <f t="shared" si="714"/>
        <v>0</v>
      </c>
      <c r="AP526" s="18" t="str">
        <f t="shared" si="661"/>
        <v>马巫各</v>
      </c>
      <c r="AQ526" s="26">
        <f t="shared" si="715"/>
        <v>0</v>
      </c>
      <c r="AR526" s="18" t="str">
        <f t="shared" si="662"/>
        <v>赵香才</v>
      </c>
      <c r="AS526" s="26">
        <f t="shared" si="716"/>
        <v>1.8</v>
      </c>
      <c r="AT526" s="18" t="str">
        <f t="shared" si="663"/>
        <v>金贵</v>
      </c>
      <c r="AU526" s="26">
        <f t="shared" si="717"/>
        <v>1.8</v>
      </c>
      <c r="AV526" s="18" t="str">
        <f t="shared" si="664"/>
        <v>5</v>
      </c>
      <c r="AW526" s="18" t="str">
        <f t="shared" si="665"/>
        <v>叶屏</v>
      </c>
      <c r="AX526" s="26">
        <f t="shared" si="696"/>
        <v>0</v>
      </c>
      <c r="AY526" s="18" t="str">
        <f t="shared" si="666"/>
        <v>罗锐</v>
      </c>
      <c r="AZ526" s="26">
        <f t="shared" si="726"/>
        <v>0</v>
      </c>
      <c r="BA526" s="18" t="str">
        <f t="shared" si="667"/>
        <v>谢斌</v>
      </c>
      <c r="BB526" s="26">
        <f t="shared" si="718"/>
        <v>0</v>
      </c>
      <c r="BC526" s="18" t="str">
        <f t="shared" si="668"/>
        <v>马巫各</v>
      </c>
      <c r="BD526" s="26">
        <f t="shared" si="719"/>
        <v>0</v>
      </c>
      <c r="BE526" s="18" t="str">
        <f t="shared" si="669"/>
        <v>赵香才</v>
      </c>
      <c r="BF526" s="26">
        <f t="shared" si="720"/>
        <v>2.7</v>
      </c>
      <c r="BG526" s="18" t="str">
        <f t="shared" si="670"/>
        <v>金贵</v>
      </c>
      <c r="BH526" s="26">
        <f t="shared" si="721"/>
        <v>2.7</v>
      </c>
      <c r="BI526" s="18">
        <f t="shared" si="671"/>
        <v>5</v>
      </c>
      <c r="BJ526" s="18" t="str">
        <f t="shared" si="672"/>
        <v>叶屏</v>
      </c>
      <c r="BK526" s="26">
        <f t="shared" si="697"/>
        <v>0</v>
      </c>
      <c r="BL526" s="18" t="str">
        <f t="shared" si="673"/>
        <v>罗锐</v>
      </c>
      <c r="BM526" s="26">
        <f t="shared" si="727"/>
        <v>0</v>
      </c>
      <c r="BN526" s="18" t="str">
        <f t="shared" si="674"/>
        <v>杨小波</v>
      </c>
      <c r="BO526" s="26">
        <f t="shared" si="722"/>
        <v>0</v>
      </c>
      <c r="BP526" s="18" t="str">
        <f t="shared" si="675"/>
        <v>马巫各</v>
      </c>
      <c r="BQ526" s="26">
        <f t="shared" si="723"/>
        <v>0</v>
      </c>
      <c r="BR526" s="18" t="str">
        <f t="shared" si="676"/>
        <v>赵香才</v>
      </c>
      <c r="BS526" s="26">
        <f t="shared" si="724"/>
        <v>2.7</v>
      </c>
      <c r="BT526" s="18" t="str">
        <f t="shared" si="677"/>
        <v>金贵</v>
      </c>
      <c r="BU526" s="26">
        <f t="shared" si="725"/>
        <v>2.7</v>
      </c>
      <c r="BV526" s="18">
        <f t="shared" si="678"/>
        <v>5</v>
      </c>
      <c r="BW526" s="18" t="str">
        <f t="shared" si="679"/>
        <v>叶屏</v>
      </c>
      <c r="BX526" s="26">
        <f t="shared" si="698"/>
        <v>0</v>
      </c>
      <c r="BY526" s="18" t="str">
        <f t="shared" si="680"/>
        <v>王德兵</v>
      </c>
      <c r="BZ526" s="26">
        <f t="shared" si="699"/>
        <v>0</v>
      </c>
      <c r="CA526" s="18" t="str">
        <f t="shared" si="681"/>
        <v>兰卡布尺</v>
      </c>
      <c r="CB526" s="26">
        <f t="shared" si="700"/>
        <v>0</v>
      </c>
      <c r="CC526" s="18" t="str">
        <f t="shared" si="682"/>
        <v>吴文艺</v>
      </c>
      <c r="CD526" s="26">
        <f t="shared" si="701"/>
        <v>0</v>
      </c>
      <c r="CE526" s="18" t="str">
        <f t="shared" si="683"/>
        <v>赵香才</v>
      </c>
      <c r="CF526" s="26">
        <f t="shared" si="702"/>
        <v>4.5</v>
      </c>
      <c r="CG526" s="18" t="str">
        <f t="shared" si="684"/>
        <v>金贵</v>
      </c>
      <c r="CH526" s="26">
        <f t="shared" si="703"/>
        <v>4.5</v>
      </c>
      <c r="CI526" s="18">
        <f t="shared" si="685"/>
        <v>5</v>
      </c>
      <c r="CJ526" s="18" t="str">
        <f t="shared" si="686"/>
        <v>叶屏</v>
      </c>
      <c r="CK526" s="26">
        <f t="shared" si="704"/>
        <v>0</v>
      </c>
      <c r="CL526" s="18" t="str">
        <f t="shared" si="687"/>
        <v>王德兵</v>
      </c>
      <c r="CM526" s="26">
        <f t="shared" si="705"/>
        <v>0</v>
      </c>
      <c r="CN526" s="18" t="str">
        <f t="shared" si="688"/>
        <v>兰卡布尺</v>
      </c>
      <c r="CO526" s="26">
        <f t="shared" si="706"/>
        <v>0</v>
      </c>
      <c r="CP526" s="18" t="str">
        <f t="shared" si="689"/>
        <v>吴文艺/康宇峰</v>
      </c>
      <c r="CQ526" s="26">
        <f t="shared" si="707"/>
        <v>0</v>
      </c>
      <c r="CR526" s="18" t="str">
        <f t="shared" si="690"/>
        <v>赵香才</v>
      </c>
      <c r="CS526" s="26">
        <f t="shared" si="708"/>
        <v>4.5</v>
      </c>
      <c r="CT526" s="18" t="str">
        <f t="shared" si="691"/>
        <v>金贵</v>
      </c>
      <c r="CU526" s="26">
        <f t="shared" si="709"/>
        <v>4.5</v>
      </c>
    </row>
    <row r="527" spans="1:99" s="2" customFormat="1" ht="15.75">
      <c r="A527" s="42" t="s">
        <v>1217</v>
      </c>
      <c r="B527" s="40" t="s">
        <v>700</v>
      </c>
      <c r="C527" s="59" t="s">
        <v>44</v>
      </c>
      <c r="D527" s="9" t="s">
        <v>9</v>
      </c>
      <c r="E527" s="8" t="str">
        <f t="shared" si="639"/>
        <v/>
      </c>
      <c r="F527" s="9" t="str">
        <f t="shared" si="640"/>
        <v/>
      </c>
      <c r="G527" s="10" t="str">
        <f t="shared" si="641"/>
        <v/>
      </c>
      <c r="H527" s="10">
        <f t="shared" si="642"/>
        <v>100</v>
      </c>
      <c r="I527" s="10">
        <f t="shared" si="643"/>
        <v>66</v>
      </c>
      <c r="J527" s="10">
        <f t="shared" si="644"/>
        <v>39</v>
      </c>
      <c r="K527" s="16">
        <f t="shared" si="645"/>
        <v>66.5</v>
      </c>
      <c r="L527" s="10">
        <f t="shared" si="646"/>
        <v>65</v>
      </c>
      <c r="M527" s="10">
        <f t="shared" si="647"/>
        <v>52</v>
      </c>
      <c r="N527" s="10">
        <f t="shared" si="648"/>
        <v>389</v>
      </c>
      <c r="O527" s="17" t="str">
        <f t="shared" si="649"/>
        <v/>
      </c>
      <c r="P527" s="18">
        <f>IF($D527="理科",IF(AND($N527&gt;=分数线!$C$2,$H527&gt;=分数线!$D$2),36,IF($H527&gt;=分数线!$D$2,18,0)),IF($D527="文科",IF(AND($N527&gt;=分数线!$C$3,$H527&gt;=分数线!$D$3),36,IF($H527&gt;=分数线!$D$3,18,0))))</f>
        <v>0</v>
      </c>
      <c r="Q527" s="18">
        <f>IF($D527="理科",IF(AND($N527&gt;=分数线!$C$2,I527&gt;=分数线!$E$2),36,IF(I527&gt;=分数线!$E$2,18,0)),IF($D527="文科",IF(AND($N527&gt;=分数线!$C$3,I527&gt;=分数线!$E$3),36,IF(I527&gt;=分数线!$E$3,18,0))))</f>
        <v>0</v>
      </c>
      <c r="R527" s="18">
        <f>IF($D527="理科",IF(AND($N527&gt;=分数线!$C$2,J527&gt;=分数线!$F$2),36,IF(J527&gt;=分数线!$F$2,18,0)),IF($D527="文科",IF(AND($N527&gt;=分数线!$C$3,J527&gt;=分数线!$F$3),36,IF(J527&gt;=分数线!$F$3,18,0))))</f>
        <v>0</v>
      </c>
      <c r="S527" s="18">
        <f>IF($D527="理科",IF(AND($N527&gt;=分数线!$C$2,K527&gt;=分数线!$G$2),36,IF(K527&gt;=分数线!$G$2,18,0)),IF($D527="文科",IF(AND($N527&gt;=分数线!$C$3,K527&gt;=分数线!$G$3),36,IF(K527&gt;=分数线!$G$3,18,0))))</f>
        <v>0</v>
      </c>
      <c r="T527" s="18">
        <f>IF($D527="理科",IF(AND($N527&gt;=分数线!$C$2,L527&gt;=分数线!$H$2),36,IF(L527&gt;=分数线!$H$2,18,0)),IF($D527="文科",IF(AND($N527&gt;=分数线!$C$3,L527&gt;=分数线!$H$3),36,IF(L527&gt;=分数线!$H$3,18,0))))</f>
        <v>18</v>
      </c>
      <c r="U527" s="18">
        <f>IF($D527="理科",IF(AND($N527&gt;=分数线!$C$2,M527&gt;=分数线!$I$2),36,IF(M527&gt;=分数线!$I$2,18,0)),IF($D527="文科",IF(AND($N527&gt;=分数线!$C$3,M527&gt;=分数线!$I$3),36,IF(M527&gt;=分数线!$I$3,18,0))))</f>
        <v>0</v>
      </c>
      <c r="V527" s="18">
        <f t="shared" si="650"/>
        <v>6</v>
      </c>
      <c r="W527" s="18" t="str">
        <f t="shared" si="651"/>
        <v>阙丽萍</v>
      </c>
      <c r="X527" s="26">
        <f t="shared" si="692"/>
        <v>0</v>
      </c>
      <c r="Y527" s="18" t="str">
        <f t="shared" si="652"/>
        <v>李希</v>
      </c>
      <c r="Z527" s="26">
        <f t="shared" si="693"/>
        <v>0</v>
      </c>
      <c r="AA527" s="18" t="str">
        <f t="shared" si="653"/>
        <v>达娃央初</v>
      </c>
      <c r="AB527" s="26">
        <f t="shared" si="710"/>
        <v>0</v>
      </c>
      <c r="AC527" s="18" t="str">
        <f t="shared" si="654"/>
        <v>马巫各</v>
      </c>
      <c r="AD527" s="26">
        <f t="shared" si="711"/>
        <v>0</v>
      </c>
      <c r="AE527" s="18" t="str">
        <f t="shared" si="655"/>
        <v>勾中文</v>
      </c>
      <c r="AF527" s="26">
        <f t="shared" si="712"/>
        <v>1.8</v>
      </c>
      <c r="AG527" s="18" t="str">
        <f t="shared" si="656"/>
        <v>骆泽群</v>
      </c>
      <c r="AH527" s="26">
        <f t="shared" si="713"/>
        <v>0</v>
      </c>
      <c r="AI527" s="18" t="str">
        <f t="shared" si="657"/>
        <v>5</v>
      </c>
      <c r="AJ527" s="18" t="str">
        <f t="shared" si="658"/>
        <v>叶屏</v>
      </c>
      <c r="AK527" s="26">
        <f t="shared" si="694"/>
        <v>0</v>
      </c>
      <c r="AL527" s="18" t="str">
        <f t="shared" si="659"/>
        <v>李希</v>
      </c>
      <c r="AM527" s="26">
        <f t="shared" si="695"/>
        <v>0</v>
      </c>
      <c r="AN527" s="18" t="str">
        <f t="shared" si="660"/>
        <v>达娃央初</v>
      </c>
      <c r="AO527" s="26">
        <f t="shared" si="714"/>
        <v>0</v>
      </c>
      <c r="AP527" s="18" t="str">
        <f t="shared" si="661"/>
        <v>马巫各</v>
      </c>
      <c r="AQ527" s="26">
        <f t="shared" si="715"/>
        <v>0</v>
      </c>
      <c r="AR527" s="18" t="str">
        <f t="shared" si="662"/>
        <v>赵香才</v>
      </c>
      <c r="AS527" s="26">
        <f t="shared" si="716"/>
        <v>1.8</v>
      </c>
      <c r="AT527" s="18" t="str">
        <f t="shared" si="663"/>
        <v>金贵</v>
      </c>
      <c r="AU527" s="26">
        <f t="shared" si="717"/>
        <v>0</v>
      </c>
      <c r="AV527" s="18" t="str">
        <f t="shared" si="664"/>
        <v>5</v>
      </c>
      <c r="AW527" s="18" t="str">
        <f t="shared" si="665"/>
        <v>叶屏</v>
      </c>
      <c r="AX527" s="26">
        <f t="shared" si="696"/>
        <v>0</v>
      </c>
      <c r="AY527" s="18" t="str">
        <f t="shared" si="666"/>
        <v>罗锐</v>
      </c>
      <c r="AZ527" s="26">
        <f t="shared" si="726"/>
        <v>0</v>
      </c>
      <c r="BA527" s="18" t="str">
        <f t="shared" si="667"/>
        <v>谢斌</v>
      </c>
      <c r="BB527" s="26">
        <f t="shared" si="718"/>
        <v>0</v>
      </c>
      <c r="BC527" s="18" t="str">
        <f t="shared" si="668"/>
        <v>马巫各</v>
      </c>
      <c r="BD527" s="26">
        <f t="shared" si="719"/>
        <v>0</v>
      </c>
      <c r="BE527" s="18" t="str">
        <f t="shared" si="669"/>
        <v>赵香才</v>
      </c>
      <c r="BF527" s="26">
        <f t="shared" si="720"/>
        <v>2.7</v>
      </c>
      <c r="BG527" s="18" t="str">
        <f t="shared" si="670"/>
        <v>金贵</v>
      </c>
      <c r="BH527" s="26">
        <f t="shared" si="721"/>
        <v>0</v>
      </c>
      <c r="BI527" s="18">
        <f t="shared" si="671"/>
        <v>5</v>
      </c>
      <c r="BJ527" s="18" t="str">
        <f t="shared" si="672"/>
        <v>叶屏</v>
      </c>
      <c r="BK527" s="26">
        <f t="shared" si="697"/>
        <v>0</v>
      </c>
      <c r="BL527" s="18" t="str">
        <f t="shared" si="673"/>
        <v>罗锐</v>
      </c>
      <c r="BM527" s="26">
        <f t="shared" si="727"/>
        <v>0</v>
      </c>
      <c r="BN527" s="18" t="str">
        <f t="shared" si="674"/>
        <v>杨小波</v>
      </c>
      <c r="BO527" s="26">
        <f t="shared" si="722"/>
        <v>0</v>
      </c>
      <c r="BP527" s="18" t="str">
        <f t="shared" si="675"/>
        <v>马巫各</v>
      </c>
      <c r="BQ527" s="26">
        <f t="shared" si="723"/>
        <v>0</v>
      </c>
      <c r="BR527" s="18" t="str">
        <f t="shared" si="676"/>
        <v>赵香才</v>
      </c>
      <c r="BS527" s="26">
        <f t="shared" si="724"/>
        <v>2.7</v>
      </c>
      <c r="BT527" s="18" t="str">
        <f t="shared" si="677"/>
        <v>金贵</v>
      </c>
      <c r="BU527" s="26">
        <f t="shared" si="725"/>
        <v>0</v>
      </c>
      <c r="BV527" s="18">
        <f t="shared" si="678"/>
        <v>5</v>
      </c>
      <c r="BW527" s="18" t="str">
        <f t="shared" si="679"/>
        <v>叶屏</v>
      </c>
      <c r="BX527" s="26">
        <f t="shared" si="698"/>
        <v>0</v>
      </c>
      <c r="BY527" s="18" t="str">
        <f t="shared" si="680"/>
        <v>王德兵</v>
      </c>
      <c r="BZ527" s="26">
        <f t="shared" si="699"/>
        <v>0</v>
      </c>
      <c r="CA527" s="18" t="str">
        <f t="shared" si="681"/>
        <v>兰卡布尺</v>
      </c>
      <c r="CB527" s="26">
        <f t="shared" si="700"/>
        <v>0</v>
      </c>
      <c r="CC527" s="18" t="str">
        <f t="shared" si="682"/>
        <v>吴文艺</v>
      </c>
      <c r="CD527" s="26">
        <f t="shared" si="701"/>
        <v>0</v>
      </c>
      <c r="CE527" s="18" t="str">
        <f t="shared" si="683"/>
        <v>赵香才</v>
      </c>
      <c r="CF527" s="26">
        <f t="shared" si="702"/>
        <v>4.5</v>
      </c>
      <c r="CG527" s="18" t="str">
        <f t="shared" si="684"/>
        <v>金贵</v>
      </c>
      <c r="CH527" s="26">
        <f t="shared" si="703"/>
        <v>0</v>
      </c>
      <c r="CI527" s="18">
        <f t="shared" si="685"/>
        <v>5</v>
      </c>
      <c r="CJ527" s="18" t="str">
        <f t="shared" si="686"/>
        <v>叶屏</v>
      </c>
      <c r="CK527" s="26">
        <f t="shared" si="704"/>
        <v>0</v>
      </c>
      <c r="CL527" s="18" t="str">
        <f t="shared" si="687"/>
        <v>王德兵</v>
      </c>
      <c r="CM527" s="26">
        <f t="shared" si="705"/>
        <v>0</v>
      </c>
      <c r="CN527" s="18" t="str">
        <f t="shared" si="688"/>
        <v>兰卡布尺</v>
      </c>
      <c r="CO527" s="26">
        <f t="shared" si="706"/>
        <v>0</v>
      </c>
      <c r="CP527" s="18" t="str">
        <f t="shared" si="689"/>
        <v>吴文艺/康宇峰</v>
      </c>
      <c r="CQ527" s="26">
        <f t="shared" si="707"/>
        <v>0</v>
      </c>
      <c r="CR527" s="18" t="str">
        <f t="shared" si="690"/>
        <v>赵香才</v>
      </c>
      <c r="CS527" s="26">
        <f t="shared" si="708"/>
        <v>4.5</v>
      </c>
      <c r="CT527" s="18" t="str">
        <f t="shared" si="691"/>
        <v>金贵</v>
      </c>
      <c r="CU527" s="26">
        <f t="shared" si="709"/>
        <v>0</v>
      </c>
    </row>
    <row r="528" spans="1:99" s="2" customFormat="1" ht="15.75">
      <c r="A528" s="42" t="s">
        <v>1218</v>
      </c>
      <c r="B528" s="40" t="s">
        <v>701</v>
      </c>
      <c r="C528" s="59" t="s">
        <v>44</v>
      </c>
      <c r="D528" s="9" t="s">
        <v>9</v>
      </c>
      <c r="E528" s="8" t="str">
        <f t="shared" si="639"/>
        <v/>
      </c>
      <c r="F528" s="9" t="str">
        <f t="shared" si="640"/>
        <v/>
      </c>
      <c r="G528" s="10" t="str">
        <f t="shared" si="641"/>
        <v/>
      </c>
      <c r="H528" s="10">
        <f t="shared" si="642"/>
        <v>100</v>
      </c>
      <c r="I528" s="10">
        <f t="shared" si="643"/>
        <v>57</v>
      </c>
      <c r="J528" s="10">
        <f t="shared" si="644"/>
        <v>66</v>
      </c>
      <c r="K528" s="16">
        <f t="shared" si="645"/>
        <v>60.5</v>
      </c>
      <c r="L528" s="10">
        <f t="shared" si="646"/>
        <v>58.5</v>
      </c>
      <c r="M528" s="10">
        <f t="shared" si="647"/>
        <v>0</v>
      </c>
      <c r="N528" s="10">
        <f t="shared" si="648"/>
        <v>388</v>
      </c>
      <c r="O528" s="17" t="str">
        <f t="shared" si="649"/>
        <v/>
      </c>
      <c r="P528" s="18">
        <f>IF($D528="理科",IF(AND($N528&gt;=分数线!$C$2,$H528&gt;=分数线!$D$2),36,IF($H528&gt;=分数线!$D$2,18,0)),IF($D528="文科",IF(AND($N528&gt;=分数线!$C$3,$H528&gt;=分数线!$D$3),36,IF($H528&gt;=分数线!$D$3,18,0))))</f>
        <v>0</v>
      </c>
      <c r="Q528" s="18">
        <f>IF($D528="理科",IF(AND($N528&gt;=分数线!$C$2,I528&gt;=分数线!$E$2),36,IF(I528&gt;=分数线!$E$2,18,0)),IF($D528="文科",IF(AND($N528&gt;=分数线!$C$3,I528&gt;=分数线!$E$3),36,IF(I528&gt;=分数线!$E$3,18,0))))</f>
        <v>0</v>
      </c>
      <c r="R528" s="18">
        <f>IF($D528="理科",IF(AND($N528&gt;=分数线!$C$2,J528&gt;=分数线!$F$2),36,IF(J528&gt;=分数线!$F$2,18,0)),IF($D528="文科",IF(AND($N528&gt;=分数线!$C$3,J528&gt;=分数线!$F$3),36,IF(J528&gt;=分数线!$F$3,18,0))))</f>
        <v>0</v>
      </c>
      <c r="S528" s="18">
        <f>IF($D528="理科",IF(AND($N528&gt;=分数线!$C$2,K528&gt;=分数线!$G$2),36,IF(K528&gt;=分数线!$G$2,18,0)),IF($D528="文科",IF(AND($N528&gt;=分数线!$C$3,K528&gt;=分数线!$G$3),36,IF(K528&gt;=分数线!$G$3,18,0))))</f>
        <v>0</v>
      </c>
      <c r="T528" s="18">
        <f>IF($D528="理科",IF(AND($N528&gt;=分数线!$C$2,L528&gt;=分数线!$H$2),36,IF(L528&gt;=分数线!$H$2,18,0)),IF($D528="文科",IF(AND($N528&gt;=分数线!$C$3,L528&gt;=分数线!$H$3),36,IF(L528&gt;=分数线!$H$3,18,0))))</f>
        <v>0</v>
      </c>
      <c r="U528" s="18">
        <f>IF($D528="理科",IF(AND($N528&gt;=分数线!$C$2,M528&gt;=分数线!$I$2),36,IF(M528&gt;=分数线!$I$2,18,0)),IF($D528="文科",IF(AND($N528&gt;=分数线!$C$3,M528&gt;=分数线!$I$3),36,IF(M528&gt;=分数线!$I$3,18,0))))</f>
        <v>0</v>
      </c>
      <c r="V528" s="18">
        <f t="shared" si="650"/>
        <v>9</v>
      </c>
      <c r="W528" s="18" t="str">
        <f t="shared" si="651"/>
        <v>张玉婷</v>
      </c>
      <c r="X528" s="26">
        <f t="shared" si="692"/>
        <v>0</v>
      </c>
      <c r="Y528" s="18" t="str">
        <f t="shared" si="652"/>
        <v>周军</v>
      </c>
      <c r="Z528" s="26">
        <f t="shared" si="693"/>
        <v>0</v>
      </c>
      <c r="AA528" s="18" t="str">
        <f t="shared" si="653"/>
        <v>程长寿</v>
      </c>
      <c r="AB528" s="26">
        <f t="shared" si="710"/>
        <v>0</v>
      </c>
      <c r="AC528" s="18" t="str">
        <f t="shared" si="654"/>
        <v>杨吉华</v>
      </c>
      <c r="AD528" s="26">
        <f t="shared" si="711"/>
        <v>0</v>
      </c>
      <c r="AE528" s="18" t="str">
        <f t="shared" si="655"/>
        <v>赵香才</v>
      </c>
      <c r="AF528" s="26">
        <f t="shared" si="712"/>
        <v>0</v>
      </c>
      <c r="AG528" s="18" t="str">
        <f t="shared" si="656"/>
        <v>金贵</v>
      </c>
      <c r="AH528" s="26">
        <f t="shared" si="713"/>
        <v>0</v>
      </c>
      <c r="AI528" s="18" t="str">
        <f t="shared" si="657"/>
        <v>3</v>
      </c>
      <c r="AJ528" s="18" t="str">
        <f t="shared" si="658"/>
        <v>朱霞</v>
      </c>
      <c r="AK528" s="26">
        <f t="shared" si="694"/>
        <v>0</v>
      </c>
      <c r="AL528" s="18" t="str">
        <f t="shared" si="659"/>
        <v>余玉红</v>
      </c>
      <c r="AM528" s="26">
        <f t="shared" si="695"/>
        <v>0</v>
      </c>
      <c r="AN528" s="18" t="str">
        <f t="shared" si="660"/>
        <v>赵顺诚</v>
      </c>
      <c r="AO528" s="26">
        <f t="shared" si="714"/>
        <v>0</v>
      </c>
      <c r="AP528" s="18" t="str">
        <f t="shared" si="661"/>
        <v>杨吉华</v>
      </c>
      <c r="AQ528" s="26">
        <f t="shared" si="715"/>
        <v>0</v>
      </c>
      <c r="AR528" s="18" t="str">
        <f t="shared" si="662"/>
        <v>赵香才</v>
      </c>
      <c r="AS528" s="26">
        <f t="shared" si="716"/>
        <v>0</v>
      </c>
      <c r="AT528" s="18" t="str">
        <f t="shared" si="663"/>
        <v>杜基次尔</v>
      </c>
      <c r="AU528" s="26">
        <f t="shared" si="717"/>
        <v>0</v>
      </c>
      <c r="AV528" s="18" t="str">
        <f t="shared" si="664"/>
        <v>3</v>
      </c>
      <c r="AW528" s="18" t="str">
        <f t="shared" si="665"/>
        <v>何光红</v>
      </c>
      <c r="AX528" s="26">
        <f t="shared" si="696"/>
        <v>0</v>
      </c>
      <c r="AY528" s="18" t="str">
        <f t="shared" si="666"/>
        <v>余玉红</v>
      </c>
      <c r="AZ528" s="26">
        <f t="shared" si="726"/>
        <v>0</v>
      </c>
      <c r="BA528" s="18" t="str">
        <f t="shared" si="667"/>
        <v>向翠琳</v>
      </c>
      <c r="BB528" s="26">
        <f t="shared" si="718"/>
        <v>0</v>
      </c>
      <c r="BC528" s="18" t="str">
        <f t="shared" si="668"/>
        <v>卢银楷</v>
      </c>
      <c r="BD528" s="26">
        <f t="shared" si="719"/>
        <v>0</v>
      </c>
      <c r="BE528" s="18" t="str">
        <f t="shared" si="669"/>
        <v>勾中文</v>
      </c>
      <c r="BF528" s="26">
        <f t="shared" si="720"/>
        <v>0</v>
      </c>
      <c r="BG528" s="18" t="str">
        <f t="shared" si="670"/>
        <v>杜基次尔</v>
      </c>
      <c r="BH528" s="26">
        <f t="shared" si="721"/>
        <v>0</v>
      </c>
      <c r="BI528" s="18">
        <f t="shared" si="671"/>
        <v>3</v>
      </c>
      <c r="BJ528" s="18" t="str">
        <f t="shared" si="672"/>
        <v>何光红</v>
      </c>
      <c r="BK528" s="26">
        <f t="shared" si="697"/>
        <v>0</v>
      </c>
      <c r="BL528" s="18" t="str">
        <f t="shared" si="673"/>
        <v>余玉红</v>
      </c>
      <c r="BM528" s="26">
        <f t="shared" si="727"/>
        <v>0</v>
      </c>
      <c r="BN528" s="18" t="str">
        <f t="shared" si="674"/>
        <v>向翠琳</v>
      </c>
      <c r="BO528" s="26">
        <f t="shared" si="722"/>
        <v>0</v>
      </c>
      <c r="BP528" s="18" t="str">
        <f t="shared" si="675"/>
        <v>卢银楷</v>
      </c>
      <c r="BQ528" s="26">
        <f t="shared" si="723"/>
        <v>0</v>
      </c>
      <c r="BR528" s="18" t="str">
        <f t="shared" si="676"/>
        <v>赵香才</v>
      </c>
      <c r="BS528" s="26">
        <f t="shared" si="724"/>
        <v>0</v>
      </c>
      <c r="BT528" s="18" t="str">
        <f t="shared" si="677"/>
        <v>杜基次尔</v>
      </c>
      <c r="BU528" s="26">
        <f t="shared" si="725"/>
        <v>0</v>
      </c>
      <c r="BV528" s="18">
        <f t="shared" si="678"/>
        <v>3</v>
      </c>
      <c r="BW528" s="18" t="str">
        <f t="shared" si="679"/>
        <v>曹霞</v>
      </c>
      <c r="BX528" s="26">
        <f t="shared" si="698"/>
        <v>0</v>
      </c>
      <c r="BY528" s="18" t="str">
        <f t="shared" si="680"/>
        <v>余玉红</v>
      </c>
      <c r="BZ528" s="26">
        <f t="shared" si="699"/>
        <v>0</v>
      </c>
      <c r="CA528" s="18" t="str">
        <f t="shared" si="681"/>
        <v>汪睿</v>
      </c>
      <c r="CB528" s="26">
        <f t="shared" si="700"/>
        <v>0</v>
      </c>
      <c r="CC528" s="18" t="str">
        <f t="shared" si="682"/>
        <v>卢银楷</v>
      </c>
      <c r="CD528" s="26">
        <f t="shared" si="701"/>
        <v>0</v>
      </c>
      <c r="CE528" s="18" t="str">
        <f t="shared" si="683"/>
        <v>赵香才</v>
      </c>
      <c r="CF528" s="26">
        <f t="shared" si="702"/>
        <v>0</v>
      </c>
      <c r="CG528" s="18" t="str">
        <f t="shared" si="684"/>
        <v>杜基次尔</v>
      </c>
      <c r="CH528" s="26">
        <f t="shared" si="703"/>
        <v>0</v>
      </c>
      <c r="CI528" s="18">
        <f t="shared" si="685"/>
        <v>3</v>
      </c>
      <c r="CJ528" s="18" t="str">
        <f t="shared" si="686"/>
        <v>曹霞</v>
      </c>
      <c r="CK528" s="26">
        <f t="shared" si="704"/>
        <v>0</v>
      </c>
      <c r="CL528" s="18" t="str">
        <f t="shared" si="687"/>
        <v>余玉红</v>
      </c>
      <c r="CM528" s="26">
        <f t="shared" si="705"/>
        <v>0</v>
      </c>
      <c r="CN528" s="18" t="str">
        <f t="shared" si="688"/>
        <v>汪睿</v>
      </c>
      <c r="CO528" s="26">
        <f t="shared" si="706"/>
        <v>0</v>
      </c>
      <c r="CP528" s="18" t="str">
        <f t="shared" si="689"/>
        <v>赵香才</v>
      </c>
      <c r="CQ528" s="26">
        <f t="shared" si="707"/>
        <v>0</v>
      </c>
      <c r="CR528" s="18" t="str">
        <f t="shared" si="690"/>
        <v>卢银楷</v>
      </c>
      <c r="CS528" s="26">
        <f t="shared" si="708"/>
        <v>0</v>
      </c>
      <c r="CT528" s="18" t="str">
        <f t="shared" si="691"/>
        <v>杜基次尔</v>
      </c>
      <c r="CU528" s="26">
        <f t="shared" si="709"/>
        <v>0</v>
      </c>
    </row>
    <row r="529" spans="1:99" s="2" customFormat="1" ht="15.75">
      <c r="A529" s="42" t="s">
        <v>45</v>
      </c>
      <c r="B529" s="40" t="s">
        <v>702</v>
      </c>
      <c r="C529" s="59" t="s">
        <v>44</v>
      </c>
      <c r="D529" s="9" t="s">
        <v>9</v>
      </c>
      <c r="E529" s="8" t="str">
        <f t="shared" si="639"/>
        <v/>
      </c>
      <c r="F529" s="9" t="str">
        <f t="shared" si="640"/>
        <v/>
      </c>
      <c r="G529" s="10" t="str">
        <f t="shared" si="641"/>
        <v/>
      </c>
      <c r="H529" s="10">
        <f t="shared" si="642"/>
        <v>97</v>
      </c>
      <c r="I529" s="10">
        <f t="shared" si="643"/>
        <v>88</v>
      </c>
      <c r="J529" s="10">
        <f t="shared" si="644"/>
        <v>65</v>
      </c>
      <c r="K529" s="16">
        <f t="shared" si="645"/>
        <v>48</v>
      </c>
      <c r="L529" s="10">
        <f t="shared" si="646"/>
        <v>55.5</v>
      </c>
      <c r="M529" s="10">
        <f t="shared" si="647"/>
        <v>33</v>
      </c>
      <c r="N529" s="10">
        <f t="shared" si="648"/>
        <v>387</v>
      </c>
      <c r="O529" s="17" t="str">
        <f t="shared" si="649"/>
        <v/>
      </c>
      <c r="P529" s="18">
        <f>IF($D529="理科",IF(AND($N529&gt;=分数线!$C$2,$H529&gt;=分数线!$D$2),36,IF($H529&gt;=分数线!$D$2,18,0)),IF($D529="文科",IF(AND($N529&gt;=分数线!$C$3,$H529&gt;=分数线!$D$3),36,IF($H529&gt;=分数线!$D$3,18,0))))</f>
        <v>0</v>
      </c>
      <c r="Q529" s="18">
        <f>IF($D529="理科",IF(AND($N529&gt;=分数线!$C$2,I529&gt;=分数线!$E$2),36,IF(I529&gt;=分数线!$E$2,18,0)),IF($D529="文科",IF(AND($N529&gt;=分数线!$C$3,I529&gt;=分数线!$E$3),36,IF(I529&gt;=分数线!$E$3,18,0))))</f>
        <v>18</v>
      </c>
      <c r="R529" s="18">
        <f>IF($D529="理科",IF(AND($N529&gt;=分数线!$C$2,J529&gt;=分数线!$F$2),36,IF(J529&gt;=分数线!$F$2,18,0)),IF($D529="文科",IF(AND($N529&gt;=分数线!$C$3,J529&gt;=分数线!$F$3),36,IF(J529&gt;=分数线!$F$3,18,0))))</f>
        <v>0</v>
      </c>
      <c r="S529" s="18">
        <f>IF($D529="理科",IF(AND($N529&gt;=分数线!$C$2,K529&gt;=分数线!$G$2),36,IF(K529&gt;=分数线!$G$2,18,0)),IF($D529="文科",IF(AND($N529&gt;=分数线!$C$3,K529&gt;=分数线!$G$3),36,IF(K529&gt;=分数线!$G$3,18,0))))</f>
        <v>0</v>
      </c>
      <c r="T529" s="18">
        <f>IF($D529="理科",IF(AND($N529&gt;=分数线!$C$2,L529&gt;=分数线!$H$2),36,IF(L529&gt;=分数线!$H$2,18,0)),IF($D529="文科",IF(AND($N529&gt;=分数线!$C$3,L529&gt;=分数线!$H$3),36,IF(L529&gt;=分数线!$H$3,18,0))))</f>
        <v>0</v>
      </c>
      <c r="U529" s="18">
        <f>IF($D529="理科",IF(AND($N529&gt;=分数线!$C$2,M529&gt;=分数线!$I$2),36,IF(M529&gt;=分数线!$I$2,18,0)),IF($D529="文科",IF(AND($N529&gt;=分数线!$C$3,M529&gt;=分数线!$I$3),36,IF(M529&gt;=分数线!$I$3,18,0))))</f>
        <v>0</v>
      </c>
      <c r="V529" s="18">
        <f t="shared" si="650"/>
        <v>6</v>
      </c>
      <c r="W529" s="18" t="str">
        <f t="shared" si="651"/>
        <v>阙丽萍</v>
      </c>
      <c r="X529" s="26">
        <f t="shared" si="692"/>
        <v>0</v>
      </c>
      <c r="Y529" s="18" t="str">
        <f t="shared" si="652"/>
        <v>李希</v>
      </c>
      <c r="Z529" s="26">
        <f t="shared" si="693"/>
        <v>1.8</v>
      </c>
      <c r="AA529" s="18" t="str">
        <f t="shared" si="653"/>
        <v>达娃央初</v>
      </c>
      <c r="AB529" s="26">
        <f t="shared" si="710"/>
        <v>0</v>
      </c>
      <c r="AC529" s="18" t="str">
        <f t="shared" si="654"/>
        <v>马巫各</v>
      </c>
      <c r="AD529" s="26">
        <f t="shared" si="711"/>
        <v>0</v>
      </c>
      <c r="AE529" s="18" t="str">
        <f t="shared" si="655"/>
        <v>勾中文</v>
      </c>
      <c r="AF529" s="26">
        <f t="shared" si="712"/>
        <v>0</v>
      </c>
      <c r="AG529" s="18" t="str">
        <f t="shared" si="656"/>
        <v>骆泽群</v>
      </c>
      <c r="AH529" s="26">
        <f t="shared" si="713"/>
        <v>0</v>
      </c>
      <c r="AI529" s="18" t="str">
        <f t="shared" si="657"/>
        <v>4</v>
      </c>
      <c r="AJ529" s="18" t="str">
        <f t="shared" si="658"/>
        <v>朱霞</v>
      </c>
      <c r="AK529" s="26">
        <f t="shared" si="694"/>
        <v>0</v>
      </c>
      <c r="AL529" s="18" t="str">
        <f t="shared" si="659"/>
        <v>李乔军</v>
      </c>
      <c r="AM529" s="26">
        <f t="shared" si="695"/>
        <v>1.8</v>
      </c>
      <c r="AN529" s="18" t="str">
        <f t="shared" si="660"/>
        <v>向翠琳</v>
      </c>
      <c r="AO529" s="26">
        <f t="shared" si="714"/>
        <v>0</v>
      </c>
      <c r="AP529" s="18" t="str">
        <f t="shared" si="661"/>
        <v>卢银楷</v>
      </c>
      <c r="AQ529" s="26">
        <f t="shared" si="715"/>
        <v>0</v>
      </c>
      <c r="AR529" s="18" t="str">
        <f t="shared" si="662"/>
        <v>胡慧芳</v>
      </c>
      <c r="AS529" s="26">
        <f t="shared" si="716"/>
        <v>0</v>
      </c>
      <c r="AT529" s="18" t="str">
        <f t="shared" si="663"/>
        <v>杜基次尔</v>
      </c>
      <c r="AU529" s="26">
        <f t="shared" si="717"/>
        <v>0</v>
      </c>
      <c r="AV529" s="18" t="str">
        <f t="shared" si="664"/>
        <v>4</v>
      </c>
      <c r="AW529" s="18" t="str">
        <f t="shared" si="665"/>
        <v>朱霞</v>
      </c>
      <c r="AX529" s="26">
        <f t="shared" si="696"/>
        <v>0</v>
      </c>
      <c r="AY529" s="18" t="str">
        <f t="shared" si="666"/>
        <v>马勇</v>
      </c>
      <c r="AZ529" s="26">
        <f t="shared" si="726"/>
        <v>2.6999999999999997</v>
      </c>
      <c r="BA529" s="18" t="str">
        <f t="shared" si="667"/>
        <v>向翠琳</v>
      </c>
      <c r="BB529" s="26">
        <f t="shared" si="718"/>
        <v>0</v>
      </c>
      <c r="BC529" s="18" t="str">
        <f t="shared" si="668"/>
        <v>卢银楷</v>
      </c>
      <c r="BD529" s="26">
        <f t="shared" si="719"/>
        <v>0</v>
      </c>
      <c r="BE529" s="18" t="str">
        <f t="shared" si="669"/>
        <v>胡慧芳</v>
      </c>
      <c r="BF529" s="26">
        <f t="shared" si="720"/>
        <v>0</v>
      </c>
      <c r="BG529" s="18" t="str">
        <f t="shared" si="670"/>
        <v>杜基次尔</v>
      </c>
      <c r="BH529" s="26">
        <f t="shared" si="721"/>
        <v>0</v>
      </c>
      <c r="BI529" s="18">
        <f t="shared" si="671"/>
        <v>4</v>
      </c>
      <c r="BJ529" s="18" t="str">
        <f t="shared" si="672"/>
        <v>甲阿祝玛</v>
      </c>
      <c r="BK529" s="26">
        <f t="shared" si="697"/>
        <v>0</v>
      </c>
      <c r="BL529" s="18" t="str">
        <f t="shared" si="673"/>
        <v>马勇</v>
      </c>
      <c r="BM529" s="26">
        <f t="shared" si="727"/>
        <v>2.6999999999999997</v>
      </c>
      <c r="BN529" s="18" t="str">
        <f t="shared" si="674"/>
        <v>向翠琳</v>
      </c>
      <c r="BO529" s="26">
        <f t="shared" si="722"/>
        <v>0</v>
      </c>
      <c r="BP529" s="18" t="str">
        <f t="shared" si="675"/>
        <v>卢银楷</v>
      </c>
      <c r="BQ529" s="26">
        <f t="shared" si="723"/>
        <v>0</v>
      </c>
      <c r="BR529" s="18" t="str">
        <f t="shared" si="676"/>
        <v>胡慧芳</v>
      </c>
      <c r="BS529" s="26">
        <f t="shared" si="724"/>
        <v>0</v>
      </c>
      <c r="BT529" s="18" t="str">
        <f t="shared" si="677"/>
        <v>杜基次尔</v>
      </c>
      <c r="BU529" s="26">
        <f t="shared" si="725"/>
        <v>0</v>
      </c>
      <c r="BV529" s="18">
        <f t="shared" si="678"/>
        <v>4</v>
      </c>
      <c r="BW529" s="18" t="str">
        <f t="shared" si="679"/>
        <v>曹霞</v>
      </c>
      <c r="BX529" s="26">
        <f t="shared" si="698"/>
        <v>0</v>
      </c>
      <c r="BY529" s="18" t="str">
        <f t="shared" si="680"/>
        <v>王德兵</v>
      </c>
      <c r="BZ529" s="26">
        <f t="shared" si="699"/>
        <v>4.5</v>
      </c>
      <c r="CA529" s="18" t="str">
        <f t="shared" si="681"/>
        <v>汪睿</v>
      </c>
      <c r="CB529" s="26">
        <f t="shared" si="700"/>
        <v>0</v>
      </c>
      <c r="CC529" s="18" t="str">
        <f t="shared" si="682"/>
        <v>卢银楷</v>
      </c>
      <c r="CD529" s="26">
        <f t="shared" si="701"/>
        <v>0</v>
      </c>
      <c r="CE529" s="18" t="str">
        <f t="shared" si="683"/>
        <v>胡慧芳</v>
      </c>
      <c r="CF529" s="26">
        <f t="shared" si="702"/>
        <v>0</v>
      </c>
      <c r="CG529" s="18" t="str">
        <f t="shared" si="684"/>
        <v>杜基次尔</v>
      </c>
      <c r="CH529" s="26">
        <f t="shared" si="703"/>
        <v>0</v>
      </c>
      <c r="CI529" s="18">
        <f t="shared" si="685"/>
        <v>4</v>
      </c>
      <c r="CJ529" s="18" t="str">
        <f t="shared" si="686"/>
        <v>曹霞</v>
      </c>
      <c r="CK529" s="26">
        <f t="shared" si="704"/>
        <v>0</v>
      </c>
      <c r="CL529" s="18" t="str">
        <f t="shared" si="687"/>
        <v>王德兵</v>
      </c>
      <c r="CM529" s="26">
        <f t="shared" si="705"/>
        <v>4.5</v>
      </c>
      <c r="CN529" s="18" t="str">
        <f t="shared" si="688"/>
        <v>汪睿</v>
      </c>
      <c r="CO529" s="26">
        <f t="shared" si="706"/>
        <v>0</v>
      </c>
      <c r="CP529" s="18" t="str">
        <f t="shared" si="689"/>
        <v>卢银楷</v>
      </c>
      <c r="CQ529" s="26">
        <f t="shared" si="707"/>
        <v>0</v>
      </c>
      <c r="CR529" s="18" t="str">
        <f t="shared" si="690"/>
        <v>胡慧芳</v>
      </c>
      <c r="CS529" s="26">
        <f t="shared" si="708"/>
        <v>0</v>
      </c>
      <c r="CT529" s="18" t="str">
        <f t="shared" si="691"/>
        <v>杜基次尔</v>
      </c>
      <c r="CU529" s="26">
        <f t="shared" si="709"/>
        <v>0</v>
      </c>
    </row>
    <row r="530" spans="1:99" s="2" customFormat="1" ht="15.75">
      <c r="A530" s="42" t="s">
        <v>55</v>
      </c>
      <c r="B530" s="40" t="s">
        <v>703</v>
      </c>
      <c r="C530" s="59" t="s">
        <v>44</v>
      </c>
      <c r="D530" s="9" t="s">
        <v>9</v>
      </c>
      <c r="E530" s="8" t="str">
        <f t="shared" si="639"/>
        <v/>
      </c>
      <c r="F530" s="9" t="str">
        <f t="shared" si="640"/>
        <v/>
      </c>
      <c r="G530" s="10" t="str">
        <f t="shared" si="641"/>
        <v/>
      </c>
      <c r="H530" s="10">
        <f t="shared" si="642"/>
        <v>91</v>
      </c>
      <c r="I530" s="10">
        <f t="shared" si="643"/>
        <v>58</v>
      </c>
      <c r="J530" s="10">
        <f t="shared" si="644"/>
        <v>75</v>
      </c>
      <c r="K530" s="16">
        <f t="shared" si="645"/>
        <v>65</v>
      </c>
      <c r="L530" s="10">
        <f t="shared" si="646"/>
        <v>53.5</v>
      </c>
      <c r="M530" s="10">
        <f t="shared" si="647"/>
        <v>44</v>
      </c>
      <c r="N530" s="10">
        <f t="shared" si="648"/>
        <v>387</v>
      </c>
      <c r="O530" s="17" t="str">
        <f t="shared" si="649"/>
        <v/>
      </c>
      <c r="P530" s="18">
        <f>IF($D530="理科",IF(AND($N530&gt;=分数线!$C$2,$H530&gt;=分数线!$D$2),36,IF($H530&gt;=分数线!$D$2,18,0)),IF($D530="文科",IF(AND($N530&gt;=分数线!$C$3,$H530&gt;=分数线!$D$3),36,IF($H530&gt;=分数线!$D$3,18,0))))</f>
        <v>0</v>
      </c>
      <c r="Q530" s="18">
        <f>IF($D530="理科",IF(AND($N530&gt;=分数线!$C$2,I530&gt;=分数线!$E$2),36,IF(I530&gt;=分数线!$E$2,18,0)),IF($D530="文科",IF(AND($N530&gt;=分数线!$C$3,I530&gt;=分数线!$E$3),36,IF(I530&gt;=分数线!$E$3,18,0))))</f>
        <v>0</v>
      </c>
      <c r="R530" s="18">
        <f>IF($D530="理科",IF(AND($N530&gt;=分数线!$C$2,J530&gt;=分数线!$F$2),36,IF(J530&gt;=分数线!$F$2,18,0)),IF($D530="文科",IF(AND($N530&gt;=分数线!$C$3,J530&gt;=分数线!$F$3),36,IF(J530&gt;=分数线!$F$3,18,0))))</f>
        <v>0</v>
      </c>
      <c r="S530" s="18">
        <f>IF($D530="理科",IF(AND($N530&gt;=分数线!$C$2,K530&gt;=分数线!$G$2),36,IF(K530&gt;=分数线!$G$2,18,0)),IF($D530="文科",IF(AND($N530&gt;=分数线!$C$3,K530&gt;=分数线!$G$3),36,IF(K530&gt;=分数线!$G$3,18,0))))</f>
        <v>0</v>
      </c>
      <c r="T530" s="18">
        <f>IF($D530="理科",IF(AND($N530&gt;=分数线!$C$2,L530&gt;=分数线!$H$2),36,IF(L530&gt;=分数线!$H$2,18,0)),IF($D530="文科",IF(AND($N530&gt;=分数线!$C$3,L530&gt;=分数线!$H$3),36,IF(L530&gt;=分数线!$H$3,18,0))))</f>
        <v>0</v>
      </c>
      <c r="U530" s="18">
        <f>IF($D530="理科",IF(AND($N530&gt;=分数线!$C$2,M530&gt;=分数线!$I$2),36,IF(M530&gt;=分数线!$I$2,18,0)),IF($D530="文科",IF(AND($N530&gt;=分数线!$C$3,M530&gt;=分数线!$I$3),36,IF(M530&gt;=分数线!$I$3,18,0))))</f>
        <v>0</v>
      </c>
      <c r="V530" s="18">
        <f t="shared" si="650"/>
        <v>4</v>
      </c>
      <c r="W530" s="18" t="str">
        <f t="shared" si="651"/>
        <v>朱霞</v>
      </c>
      <c r="X530" s="26">
        <f t="shared" si="692"/>
        <v>0</v>
      </c>
      <c r="Y530" s="18" t="str">
        <f t="shared" si="652"/>
        <v>李乔军</v>
      </c>
      <c r="Z530" s="26">
        <f t="shared" si="693"/>
        <v>0</v>
      </c>
      <c r="AA530" s="18" t="str">
        <f t="shared" si="653"/>
        <v>向翠琳</v>
      </c>
      <c r="AB530" s="26">
        <f t="shared" si="710"/>
        <v>0</v>
      </c>
      <c r="AC530" s="18" t="str">
        <f t="shared" si="654"/>
        <v>卢银楷</v>
      </c>
      <c r="AD530" s="26">
        <f t="shared" si="711"/>
        <v>0</v>
      </c>
      <c r="AE530" s="18" t="str">
        <f t="shared" si="655"/>
        <v>胡慧芳</v>
      </c>
      <c r="AF530" s="26">
        <f t="shared" si="712"/>
        <v>0</v>
      </c>
      <c r="AG530" s="18" t="str">
        <f t="shared" si="656"/>
        <v>杜基次尔</v>
      </c>
      <c r="AH530" s="26">
        <f t="shared" si="713"/>
        <v>0</v>
      </c>
      <c r="AI530" s="18" t="str">
        <f t="shared" si="657"/>
        <v>4</v>
      </c>
      <c r="AJ530" s="18" t="str">
        <f t="shared" si="658"/>
        <v>朱霞</v>
      </c>
      <c r="AK530" s="26">
        <f t="shared" si="694"/>
        <v>0</v>
      </c>
      <c r="AL530" s="18" t="str">
        <f t="shared" si="659"/>
        <v>李乔军</v>
      </c>
      <c r="AM530" s="26">
        <f t="shared" si="695"/>
        <v>0</v>
      </c>
      <c r="AN530" s="18" t="str">
        <f t="shared" si="660"/>
        <v>向翠琳</v>
      </c>
      <c r="AO530" s="26">
        <f t="shared" si="714"/>
        <v>0</v>
      </c>
      <c r="AP530" s="18" t="str">
        <f t="shared" si="661"/>
        <v>卢银楷</v>
      </c>
      <c r="AQ530" s="26">
        <f t="shared" si="715"/>
        <v>0</v>
      </c>
      <c r="AR530" s="18" t="str">
        <f t="shared" si="662"/>
        <v>胡慧芳</v>
      </c>
      <c r="AS530" s="26">
        <f t="shared" si="716"/>
        <v>0</v>
      </c>
      <c r="AT530" s="18" t="str">
        <f t="shared" si="663"/>
        <v>杜基次尔</v>
      </c>
      <c r="AU530" s="26">
        <f t="shared" si="717"/>
        <v>0</v>
      </c>
      <c r="AV530" s="18" t="str">
        <f t="shared" si="664"/>
        <v>4</v>
      </c>
      <c r="AW530" s="18" t="str">
        <f t="shared" si="665"/>
        <v>朱霞</v>
      </c>
      <c r="AX530" s="26">
        <f t="shared" si="696"/>
        <v>0</v>
      </c>
      <c r="AY530" s="18" t="str">
        <f t="shared" si="666"/>
        <v>马勇</v>
      </c>
      <c r="AZ530" s="26">
        <f t="shared" si="726"/>
        <v>0</v>
      </c>
      <c r="BA530" s="18" t="str">
        <f t="shared" si="667"/>
        <v>向翠琳</v>
      </c>
      <c r="BB530" s="26">
        <f t="shared" si="718"/>
        <v>0</v>
      </c>
      <c r="BC530" s="18" t="str">
        <f t="shared" si="668"/>
        <v>卢银楷</v>
      </c>
      <c r="BD530" s="26">
        <f t="shared" si="719"/>
        <v>0</v>
      </c>
      <c r="BE530" s="18" t="str">
        <f t="shared" si="669"/>
        <v>胡慧芳</v>
      </c>
      <c r="BF530" s="26">
        <f t="shared" si="720"/>
        <v>0</v>
      </c>
      <c r="BG530" s="18" t="str">
        <f t="shared" si="670"/>
        <v>杜基次尔</v>
      </c>
      <c r="BH530" s="26">
        <f t="shared" si="721"/>
        <v>0</v>
      </c>
      <c r="BI530" s="18">
        <f t="shared" si="671"/>
        <v>4</v>
      </c>
      <c r="BJ530" s="18" t="str">
        <f t="shared" si="672"/>
        <v>甲阿祝玛</v>
      </c>
      <c r="BK530" s="26">
        <f t="shared" si="697"/>
        <v>0</v>
      </c>
      <c r="BL530" s="18" t="str">
        <f t="shared" si="673"/>
        <v>马勇</v>
      </c>
      <c r="BM530" s="26">
        <f t="shared" si="727"/>
        <v>0</v>
      </c>
      <c r="BN530" s="18" t="str">
        <f t="shared" si="674"/>
        <v>向翠琳</v>
      </c>
      <c r="BO530" s="26">
        <f t="shared" si="722"/>
        <v>0</v>
      </c>
      <c r="BP530" s="18" t="str">
        <f t="shared" si="675"/>
        <v>卢银楷</v>
      </c>
      <c r="BQ530" s="26">
        <f t="shared" si="723"/>
        <v>0</v>
      </c>
      <c r="BR530" s="18" t="str">
        <f t="shared" si="676"/>
        <v>胡慧芳</v>
      </c>
      <c r="BS530" s="26">
        <f t="shared" si="724"/>
        <v>0</v>
      </c>
      <c r="BT530" s="18" t="str">
        <f t="shared" si="677"/>
        <v>杜基次尔</v>
      </c>
      <c r="BU530" s="26">
        <f t="shared" si="725"/>
        <v>0</v>
      </c>
      <c r="BV530" s="18">
        <f t="shared" si="678"/>
        <v>4</v>
      </c>
      <c r="BW530" s="18" t="str">
        <f t="shared" si="679"/>
        <v>曹霞</v>
      </c>
      <c r="BX530" s="26">
        <f t="shared" si="698"/>
        <v>0</v>
      </c>
      <c r="BY530" s="18" t="str">
        <f t="shared" si="680"/>
        <v>王德兵</v>
      </c>
      <c r="BZ530" s="26">
        <f t="shared" si="699"/>
        <v>0</v>
      </c>
      <c r="CA530" s="18" t="str">
        <f t="shared" si="681"/>
        <v>汪睿</v>
      </c>
      <c r="CB530" s="26">
        <f t="shared" si="700"/>
        <v>0</v>
      </c>
      <c r="CC530" s="18" t="str">
        <f t="shared" si="682"/>
        <v>卢银楷</v>
      </c>
      <c r="CD530" s="26">
        <f t="shared" si="701"/>
        <v>0</v>
      </c>
      <c r="CE530" s="18" t="str">
        <f t="shared" si="683"/>
        <v>胡慧芳</v>
      </c>
      <c r="CF530" s="26">
        <f t="shared" si="702"/>
        <v>0</v>
      </c>
      <c r="CG530" s="18" t="str">
        <f t="shared" si="684"/>
        <v>杜基次尔</v>
      </c>
      <c r="CH530" s="26">
        <f t="shared" si="703"/>
        <v>0</v>
      </c>
      <c r="CI530" s="18">
        <f t="shared" si="685"/>
        <v>4</v>
      </c>
      <c r="CJ530" s="18" t="str">
        <f t="shared" si="686"/>
        <v>曹霞</v>
      </c>
      <c r="CK530" s="26">
        <f t="shared" si="704"/>
        <v>0</v>
      </c>
      <c r="CL530" s="18" t="str">
        <f t="shared" si="687"/>
        <v>王德兵</v>
      </c>
      <c r="CM530" s="26">
        <f t="shared" si="705"/>
        <v>0</v>
      </c>
      <c r="CN530" s="18" t="str">
        <f t="shared" si="688"/>
        <v>汪睿</v>
      </c>
      <c r="CO530" s="26">
        <f t="shared" si="706"/>
        <v>0</v>
      </c>
      <c r="CP530" s="18" t="str">
        <f t="shared" si="689"/>
        <v>卢银楷</v>
      </c>
      <c r="CQ530" s="26">
        <f t="shared" si="707"/>
        <v>0</v>
      </c>
      <c r="CR530" s="18" t="str">
        <f t="shared" si="690"/>
        <v>胡慧芳</v>
      </c>
      <c r="CS530" s="26">
        <f t="shared" si="708"/>
        <v>0</v>
      </c>
      <c r="CT530" s="18" t="str">
        <f t="shared" si="691"/>
        <v>杜基次尔</v>
      </c>
      <c r="CU530" s="26">
        <f t="shared" si="709"/>
        <v>0</v>
      </c>
    </row>
    <row r="531" spans="1:99" s="2" customFormat="1" ht="15.75">
      <c r="A531" s="42" t="s">
        <v>1219</v>
      </c>
      <c r="B531" s="40" t="s">
        <v>704</v>
      </c>
      <c r="C531" s="59" t="s">
        <v>44</v>
      </c>
      <c r="D531" s="9" t="s">
        <v>9</v>
      </c>
      <c r="E531" s="8" t="str">
        <f t="shared" si="639"/>
        <v/>
      </c>
      <c r="F531" s="9" t="str">
        <f t="shared" si="640"/>
        <v/>
      </c>
      <c r="G531" s="10" t="str">
        <f t="shared" si="641"/>
        <v/>
      </c>
      <c r="H531" s="10">
        <f t="shared" si="642"/>
        <v>93</v>
      </c>
      <c r="I531" s="10">
        <f t="shared" si="643"/>
        <v>57</v>
      </c>
      <c r="J531" s="10">
        <f t="shared" si="644"/>
        <v>53</v>
      </c>
      <c r="K531" s="16">
        <f t="shared" si="645"/>
        <v>60.5</v>
      </c>
      <c r="L531" s="10">
        <f t="shared" si="646"/>
        <v>71</v>
      </c>
      <c r="M531" s="10">
        <f t="shared" si="647"/>
        <v>52</v>
      </c>
      <c r="N531" s="10">
        <f t="shared" si="648"/>
        <v>387</v>
      </c>
      <c r="O531" s="17" t="str">
        <f t="shared" si="649"/>
        <v/>
      </c>
      <c r="P531" s="18">
        <f>IF($D531="理科",IF(AND($N531&gt;=分数线!$C$2,$H531&gt;=分数线!$D$2),36,IF($H531&gt;=分数线!$D$2,18,0)),IF($D531="文科",IF(AND($N531&gt;=分数线!$C$3,$H531&gt;=分数线!$D$3),36,IF($H531&gt;=分数线!$D$3,18,0))))</f>
        <v>0</v>
      </c>
      <c r="Q531" s="18">
        <f>IF($D531="理科",IF(AND($N531&gt;=分数线!$C$2,I531&gt;=分数线!$E$2),36,IF(I531&gt;=分数线!$E$2,18,0)),IF($D531="文科",IF(AND($N531&gt;=分数线!$C$3,I531&gt;=分数线!$E$3),36,IF(I531&gt;=分数线!$E$3,18,0))))</f>
        <v>0</v>
      </c>
      <c r="R531" s="18">
        <f>IF($D531="理科",IF(AND($N531&gt;=分数线!$C$2,J531&gt;=分数线!$F$2),36,IF(J531&gt;=分数线!$F$2,18,0)),IF($D531="文科",IF(AND($N531&gt;=分数线!$C$3,J531&gt;=分数线!$F$3),36,IF(J531&gt;=分数线!$F$3,18,0))))</f>
        <v>0</v>
      </c>
      <c r="S531" s="18">
        <f>IF($D531="理科",IF(AND($N531&gt;=分数线!$C$2,K531&gt;=分数线!$G$2),36,IF(K531&gt;=分数线!$G$2,18,0)),IF($D531="文科",IF(AND($N531&gt;=分数线!$C$3,K531&gt;=分数线!$G$3),36,IF(K531&gt;=分数线!$G$3,18,0))))</f>
        <v>0</v>
      </c>
      <c r="T531" s="18">
        <f>IF($D531="理科",IF(AND($N531&gt;=分数线!$C$2,L531&gt;=分数线!$H$2),36,IF(L531&gt;=分数线!$H$2,18,0)),IF($D531="文科",IF(AND($N531&gt;=分数线!$C$3,L531&gt;=分数线!$H$3),36,IF(L531&gt;=分数线!$H$3,18,0))))</f>
        <v>18</v>
      </c>
      <c r="U531" s="18">
        <f>IF($D531="理科",IF(AND($N531&gt;=分数线!$C$2,M531&gt;=分数线!$I$2),36,IF(M531&gt;=分数线!$I$2,18,0)),IF($D531="文科",IF(AND($N531&gt;=分数线!$C$3,M531&gt;=分数线!$I$3),36,IF(M531&gt;=分数线!$I$3,18,0))))</f>
        <v>0</v>
      </c>
      <c r="V531" s="18">
        <f t="shared" si="650"/>
        <v>4</v>
      </c>
      <c r="W531" s="18" t="str">
        <f t="shared" si="651"/>
        <v>朱霞</v>
      </c>
      <c r="X531" s="26">
        <f t="shared" si="692"/>
        <v>0</v>
      </c>
      <c r="Y531" s="18" t="str">
        <f t="shared" si="652"/>
        <v>李乔军</v>
      </c>
      <c r="Z531" s="26">
        <f t="shared" si="693"/>
        <v>0</v>
      </c>
      <c r="AA531" s="18" t="str">
        <f t="shared" si="653"/>
        <v>向翠琳</v>
      </c>
      <c r="AB531" s="26">
        <f t="shared" si="710"/>
        <v>0</v>
      </c>
      <c r="AC531" s="18" t="str">
        <f t="shared" si="654"/>
        <v>卢银楷</v>
      </c>
      <c r="AD531" s="26">
        <f t="shared" si="711"/>
        <v>0</v>
      </c>
      <c r="AE531" s="18" t="str">
        <f t="shared" si="655"/>
        <v>胡慧芳</v>
      </c>
      <c r="AF531" s="26">
        <f t="shared" si="712"/>
        <v>1.8</v>
      </c>
      <c r="AG531" s="18" t="str">
        <f t="shared" si="656"/>
        <v>杜基次尔</v>
      </c>
      <c r="AH531" s="26">
        <f t="shared" si="713"/>
        <v>0</v>
      </c>
      <c r="AI531" s="18" t="str">
        <f t="shared" si="657"/>
        <v>4</v>
      </c>
      <c r="AJ531" s="18" t="str">
        <f t="shared" si="658"/>
        <v>朱霞</v>
      </c>
      <c r="AK531" s="26">
        <f t="shared" si="694"/>
        <v>0</v>
      </c>
      <c r="AL531" s="18" t="str">
        <f t="shared" si="659"/>
        <v>李乔军</v>
      </c>
      <c r="AM531" s="26">
        <f t="shared" si="695"/>
        <v>0</v>
      </c>
      <c r="AN531" s="18" t="str">
        <f t="shared" si="660"/>
        <v>向翠琳</v>
      </c>
      <c r="AO531" s="26">
        <f t="shared" si="714"/>
        <v>0</v>
      </c>
      <c r="AP531" s="18" t="str">
        <f t="shared" si="661"/>
        <v>卢银楷</v>
      </c>
      <c r="AQ531" s="26">
        <f t="shared" si="715"/>
        <v>0</v>
      </c>
      <c r="AR531" s="18" t="str">
        <f t="shared" si="662"/>
        <v>胡慧芳</v>
      </c>
      <c r="AS531" s="26">
        <f t="shared" si="716"/>
        <v>1.8</v>
      </c>
      <c r="AT531" s="18" t="str">
        <f t="shared" si="663"/>
        <v>杜基次尔</v>
      </c>
      <c r="AU531" s="26">
        <f t="shared" si="717"/>
        <v>0</v>
      </c>
      <c r="AV531" s="18" t="str">
        <f t="shared" si="664"/>
        <v>4</v>
      </c>
      <c r="AW531" s="18" t="str">
        <f t="shared" si="665"/>
        <v>朱霞</v>
      </c>
      <c r="AX531" s="26">
        <f t="shared" si="696"/>
        <v>0</v>
      </c>
      <c r="AY531" s="18" t="str">
        <f t="shared" si="666"/>
        <v>马勇</v>
      </c>
      <c r="AZ531" s="26">
        <f t="shared" si="726"/>
        <v>0</v>
      </c>
      <c r="BA531" s="18" t="str">
        <f t="shared" si="667"/>
        <v>向翠琳</v>
      </c>
      <c r="BB531" s="26">
        <f t="shared" si="718"/>
        <v>0</v>
      </c>
      <c r="BC531" s="18" t="str">
        <f t="shared" si="668"/>
        <v>卢银楷</v>
      </c>
      <c r="BD531" s="26">
        <f t="shared" si="719"/>
        <v>0</v>
      </c>
      <c r="BE531" s="18" t="str">
        <f t="shared" si="669"/>
        <v>胡慧芳</v>
      </c>
      <c r="BF531" s="26">
        <f t="shared" si="720"/>
        <v>2.7</v>
      </c>
      <c r="BG531" s="18" t="str">
        <f t="shared" si="670"/>
        <v>杜基次尔</v>
      </c>
      <c r="BH531" s="26">
        <f t="shared" si="721"/>
        <v>0</v>
      </c>
      <c r="BI531" s="18">
        <f t="shared" si="671"/>
        <v>4</v>
      </c>
      <c r="BJ531" s="18" t="str">
        <f t="shared" si="672"/>
        <v>甲阿祝玛</v>
      </c>
      <c r="BK531" s="26">
        <f t="shared" si="697"/>
        <v>0</v>
      </c>
      <c r="BL531" s="18" t="str">
        <f t="shared" si="673"/>
        <v>马勇</v>
      </c>
      <c r="BM531" s="26">
        <f t="shared" si="727"/>
        <v>0</v>
      </c>
      <c r="BN531" s="18" t="str">
        <f t="shared" si="674"/>
        <v>向翠琳</v>
      </c>
      <c r="BO531" s="26">
        <f t="shared" si="722"/>
        <v>0</v>
      </c>
      <c r="BP531" s="18" t="str">
        <f t="shared" si="675"/>
        <v>卢银楷</v>
      </c>
      <c r="BQ531" s="26">
        <f t="shared" si="723"/>
        <v>0</v>
      </c>
      <c r="BR531" s="18" t="str">
        <f t="shared" si="676"/>
        <v>胡慧芳</v>
      </c>
      <c r="BS531" s="26">
        <f t="shared" si="724"/>
        <v>2.7</v>
      </c>
      <c r="BT531" s="18" t="str">
        <f t="shared" si="677"/>
        <v>杜基次尔</v>
      </c>
      <c r="BU531" s="26">
        <f t="shared" si="725"/>
        <v>0</v>
      </c>
      <c r="BV531" s="18">
        <f t="shared" si="678"/>
        <v>4</v>
      </c>
      <c r="BW531" s="18" t="str">
        <f t="shared" si="679"/>
        <v>曹霞</v>
      </c>
      <c r="BX531" s="26">
        <f t="shared" si="698"/>
        <v>0</v>
      </c>
      <c r="BY531" s="18" t="str">
        <f t="shared" si="680"/>
        <v>王德兵</v>
      </c>
      <c r="BZ531" s="26">
        <f t="shared" si="699"/>
        <v>0</v>
      </c>
      <c r="CA531" s="18" t="str">
        <f t="shared" si="681"/>
        <v>汪睿</v>
      </c>
      <c r="CB531" s="26">
        <f t="shared" si="700"/>
        <v>0</v>
      </c>
      <c r="CC531" s="18" t="str">
        <f t="shared" si="682"/>
        <v>卢银楷</v>
      </c>
      <c r="CD531" s="26">
        <f t="shared" si="701"/>
        <v>0</v>
      </c>
      <c r="CE531" s="18" t="str">
        <f t="shared" si="683"/>
        <v>胡慧芳</v>
      </c>
      <c r="CF531" s="26">
        <f t="shared" si="702"/>
        <v>4.5</v>
      </c>
      <c r="CG531" s="18" t="str">
        <f t="shared" si="684"/>
        <v>杜基次尔</v>
      </c>
      <c r="CH531" s="26">
        <f t="shared" si="703"/>
        <v>0</v>
      </c>
      <c r="CI531" s="18">
        <f t="shared" si="685"/>
        <v>4</v>
      </c>
      <c r="CJ531" s="18" t="str">
        <f t="shared" si="686"/>
        <v>曹霞</v>
      </c>
      <c r="CK531" s="26">
        <f t="shared" si="704"/>
        <v>0</v>
      </c>
      <c r="CL531" s="18" t="str">
        <f t="shared" si="687"/>
        <v>王德兵</v>
      </c>
      <c r="CM531" s="26">
        <f t="shared" si="705"/>
        <v>0</v>
      </c>
      <c r="CN531" s="18" t="str">
        <f t="shared" si="688"/>
        <v>汪睿</v>
      </c>
      <c r="CO531" s="26">
        <f t="shared" si="706"/>
        <v>0</v>
      </c>
      <c r="CP531" s="18" t="str">
        <f t="shared" si="689"/>
        <v>卢银楷</v>
      </c>
      <c r="CQ531" s="26">
        <f t="shared" si="707"/>
        <v>0</v>
      </c>
      <c r="CR531" s="18" t="str">
        <f t="shared" si="690"/>
        <v>胡慧芳</v>
      </c>
      <c r="CS531" s="26">
        <f t="shared" si="708"/>
        <v>4.5</v>
      </c>
      <c r="CT531" s="18" t="str">
        <f t="shared" si="691"/>
        <v>杜基次尔</v>
      </c>
      <c r="CU531" s="26">
        <f t="shared" si="709"/>
        <v>0</v>
      </c>
    </row>
    <row r="532" spans="1:99" s="2" customFormat="1" ht="15.75">
      <c r="A532" s="42" t="s">
        <v>1220</v>
      </c>
      <c r="B532" s="40" t="s">
        <v>705</v>
      </c>
      <c r="C532" s="59" t="s">
        <v>44</v>
      </c>
      <c r="D532" s="9" t="s">
        <v>9</v>
      </c>
      <c r="E532" s="8" t="str">
        <f t="shared" si="639"/>
        <v/>
      </c>
      <c r="F532" s="9">
        <f t="shared" si="640"/>
        <v>0.2</v>
      </c>
      <c r="G532" s="10" t="str">
        <f t="shared" si="641"/>
        <v/>
      </c>
      <c r="H532" s="10">
        <f t="shared" si="642"/>
        <v>110</v>
      </c>
      <c r="I532" s="10">
        <f t="shared" si="643"/>
        <v>63</v>
      </c>
      <c r="J532" s="10">
        <f t="shared" si="644"/>
        <v>73</v>
      </c>
      <c r="K532" s="16">
        <f t="shared" si="645"/>
        <v>55</v>
      </c>
      <c r="L532" s="10">
        <f t="shared" si="646"/>
        <v>47.5</v>
      </c>
      <c r="M532" s="10">
        <f t="shared" si="647"/>
        <v>37</v>
      </c>
      <c r="N532" s="10">
        <f t="shared" si="648"/>
        <v>386</v>
      </c>
      <c r="O532" s="17" t="str">
        <f t="shared" si="649"/>
        <v/>
      </c>
      <c r="P532" s="18">
        <f>IF($D532="理科",IF(AND($N532&gt;=分数线!$C$2,$H532&gt;=分数线!$D$2),36,IF($H532&gt;=分数线!$D$2,18,0)),IF($D532="文科",IF(AND($N532&gt;=分数线!$C$3,$H532&gt;=分数线!$D$3),36,IF($H532&gt;=分数线!$D$3,18,0))))</f>
        <v>18</v>
      </c>
      <c r="Q532" s="18">
        <f>IF($D532="理科",IF(AND($N532&gt;=分数线!$C$2,I532&gt;=分数线!$E$2),36,IF(I532&gt;=分数线!$E$2,18,0)),IF($D532="文科",IF(AND($N532&gt;=分数线!$C$3,I532&gt;=分数线!$E$3),36,IF(I532&gt;=分数线!$E$3,18,0))))</f>
        <v>0</v>
      </c>
      <c r="R532" s="18">
        <f>IF($D532="理科",IF(AND($N532&gt;=分数线!$C$2,J532&gt;=分数线!$F$2),36,IF(J532&gt;=分数线!$F$2,18,0)),IF($D532="文科",IF(AND($N532&gt;=分数线!$C$3,J532&gt;=分数线!$F$3),36,IF(J532&gt;=分数线!$F$3,18,0))))</f>
        <v>0</v>
      </c>
      <c r="S532" s="18">
        <f>IF($D532="理科",IF(AND($N532&gt;=分数线!$C$2,K532&gt;=分数线!$G$2),36,IF(K532&gt;=分数线!$G$2,18,0)),IF($D532="文科",IF(AND($N532&gt;=分数线!$C$3,K532&gt;=分数线!$G$3),36,IF(K532&gt;=分数线!$G$3,18,0))))</f>
        <v>0</v>
      </c>
      <c r="T532" s="18">
        <f>IF($D532="理科",IF(AND($N532&gt;=分数线!$C$2,L532&gt;=分数线!$H$2),36,IF(L532&gt;=分数线!$H$2,18,0)),IF($D532="文科",IF(AND($N532&gt;=分数线!$C$3,L532&gt;=分数线!$H$3),36,IF(L532&gt;=分数线!$H$3,18,0))))</f>
        <v>0</v>
      </c>
      <c r="U532" s="18">
        <f>IF($D532="理科",IF(AND($N532&gt;=分数线!$C$2,M532&gt;=分数线!$I$2),36,IF(M532&gt;=分数线!$I$2,18,0)),IF($D532="文科",IF(AND($N532&gt;=分数线!$C$3,M532&gt;=分数线!$I$3),36,IF(M532&gt;=分数线!$I$3,18,0))))</f>
        <v>0</v>
      </c>
      <c r="V532" s="18">
        <f t="shared" si="650"/>
        <v>2</v>
      </c>
      <c r="W532" s="18" t="str">
        <f t="shared" si="651"/>
        <v>阙丽萍</v>
      </c>
      <c r="X532" s="26">
        <f t="shared" si="692"/>
        <v>1.8</v>
      </c>
      <c r="Y532" s="18" t="str">
        <f t="shared" si="652"/>
        <v>李乔军</v>
      </c>
      <c r="Z532" s="26">
        <f t="shared" si="693"/>
        <v>0</v>
      </c>
      <c r="AA532" s="18" t="str">
        <f t="shared" si="653"/>
        <v>赵顺诚</v>
      </c>
      <c r="AB532" s="26">
        <f t="shared" si="710"/>
        <v>0</v>
      </c>
      <c r="AC532" s="18" t="str">
        <f t="shared" si="654"/>
        <v>卢银楷</v>
      </c>
      <c r="AD532" s="26">
        <f t="shared" si="711"/>
        <v>0</v>
      </c>
      <c r="AE532" s="18" t="str">
        <f t="shared" si="655"/>
        <v>赵香才</v>
      </c>
      <c r="AF532" s="26">
        <f t="shared" si="712"/>
        <v>0</v>
      </c>
      <c r="AG532" s="18" t="str">
        <f t="shared" si="656"/>
        <v>骆泽群</v>
      </c>
      <c r="AH532" s="26">
        <f t="shared" si="713"/>
        <v>0</v>
      </c>
      <c r="AI532" s="18" t="str">
        <f t="shared" si="657"/>
        <v>2</v>
      </c>
      <c r="AJ532" s="18" t="str">
        <f t="shared" si="658"/>
        <v>阙丽萍</v>
      </c>
      <c r="AK532" s="26">
        <f t="shared" si="694"/>
        <v>1.8</v>
      </c>
      <c r="AL532" s="18" t="str">
        <f t="shared" si="659"/>
        <v>李乔军</v>
      </c>
      <c r="AM532" s="26">
        <f t="shared" si="695"/>
        <v>0</v>
      </c>
      <c r="AN532" s="18" t="str">
        <f t="shared" si="660"/>
        <v>赵顺诚</v>
      </c>
      <c r="AO532" s="26">
        <f t="shared" si="714"/>
        <v>0</v>
      </c>
      <c r="AP532" s="18" t="str">
        <f t="shared" si="661"/>
        <v>卢银楷</v>
      </c>
      <c r="AQ532" s="26">
        <f t="shared" si="715"/>
        <v>0</v>
      </c>
      <c r="AR532" s="18" t="str">
        <f t="shared" si="662"/>
        <v>赵香才</v>
      </c>
      <c r="AS532" s="26">
        <f t="shared" si="716"/>
        <v>0</v>
      </c>
      <c r="AT532" s="18" t="str">
        <f t="shared" si="663"/>
        <v>杜基次尔</v>
      </c>
      <c r="AU532" s="26">
        <f t="shared" si="717"/>
        <v>0</v>
      </c>
      <c r="AV532" s="18" t="str">
        <f t="shared" si="664"/>
        <v>2</v>
      </c>
      <c r="AW532" s="18" t="str">
        <f t="shared" si="665"/>
        <v>阙丽萍</v>
      </c>
      <c r="AX532" s="26">
        <f t="shared" si="696"/>
        <v>2.6999999999999997</v>
      </c>
      <c r="AY532" s="18" t="str">
        <f t="shared" si="666"/>
        <v>李希</v>
      </c>
      <c r="AZ532" s="26">
        <f t="shared" si="726"/>
        <v>0</v>
      </c>
      <c r="BA532" s="18" t="str">
        <f t="shared" si="667"/>
        <v>赵顺诚</v>
      </c>
      <c r="BB532" s="26">
        <f t="shared" si="718"/>
        <v>0</v>
      </c>
      <c r="BC532" s="18" t="str">
        <f t="shared" si="668"/>
        <v>马巫各</v>
      </c>
      <c r="BD532" s="26">
        <f t="shared" si="719"/>
        <v>0</v>
      </c>
      <c r="BE532" s="18" t="str">
        <f t="shared" si="669"/>
        <v>赵香才</v>
      </c>
      <c r="BF532" s="26">
        <f t="shared" si="720"/>
        <v>0</v>
      </c>
      <c r="BG532" s="18" t="str">
        <f t="shared" si="670"/>
        <v>杜基次尔</v>
      </c>
      <c r="BH532" s="26">
        <f t="shared" si="721"/>
        <v>0</v>
      </c>
      <c r="BI532" s="18">
        <f t="shared" si="671"/>
        <v>2</v>
      </c>
      <c r="BJ532" s="18" t="str">
        <f t="shared" si="672"/>
        <v>阙丽萍</v>
      </c>
      <c r="BK532" s="26">
        <f t="shared" si="697"/>
        <v>2.6999999999999997</v>
      </c>
      <c r="BL532" s="18" t="str">
        <f t="shared" si="673"/>
        <v>李希</v>
      </c>
      <c r="BM532" s="26">
        <f t="shared" si="727"/>
        <v>0</v>
      </c>
      <c r="BN532" s="18" t="str">
        <f t="shared" si="674"/>
        <v>赵顺诚</v>
      </c>
      <c r="BO532" s="26">
        <f t="shared" si="722"/>
        <v>0</v>
      </c>
      <c r="BP532" s="18" t="str">
        <f t="shared" si="675"/>
        <v>马巫各</v>
      </c>
      <c r="BQ532" s="26">
        <f t="shared" si="723"/>
        <v>0</v>
      </c>
      <c r="BR532" s="18" t="str">
        <f t="shared" si="676"/>
        <v>赵香才</v>
      </c>
      <c r="BS532" s="26">
        <f t="shared" si="724"/>
        <v>0</v>
      </c>
      <c r="BT532" s="18" t="str">
        <f t="shared" si="677"/>
        <v>杜基次尔</v>
      </c>
      <c r="BU532" s="26">
        <f t="shared" si="725"/>
        <v>0</v>
      </c>
      <c r="BV532" s="18">
        <f t="shared" si="678"/>
        <v>2</v>
      </c>
      <c r="BW532" s="18" t="str">
        <f t="shared" si="679"/>
        <v>阙丽萍</v>
      </c>
      <c r="BX532" s="26">
        <f t="shared" si="698"/>
        <v>4.5</v>
      </c>
      <c r="BY532" s="18" t="str">
        <f t="shared" si="680"/>
        <v>李希</v>
      </c>
      <c r="BZ532" s="26">
        <f t="shared" si="699"/>
        <v>0</v>
      </c>
      <c r="CA532" s="18" t="str">
        <f t="shared" si="681"/>
        <v>赵顺诚</v>
      </c>
      <c r="CB532" s="26">
        <f t="shared" si="700"/>
        <v>0</v>
      </c>
      <c r="CC532" s="18" t="str">
        <f t="shared" si="682"/>
        <v>吴文艺</v>
      </c>
      <c r="CD532" s="26">
        <f t="shared" si="701"/>
        <v>0</v>
      </c>
      <c r="CE532" s="18" t="str">
        <f t="shared" si="683"/>
        <v>赵香才</v>
      </c>
      <c r="CF532" s="26">
        <f t="shared" si="702"/>
        <v>0</v>
      </c>
      <c r="CG532" s="18" t="str">
        <f t="shared" si="684"/>
        <v>杜基次尔</v>
      </c>
      <c r="CH532" s="26">
        <f t="shared" si="703"/>
        <v>0</v>
      </c>
      <c r="CI532" s="18">
        <f t="shared" si="685"/>
        <v>2</v>
      </c>
      <c r="CJ532" s="18" t="str">
        <f t="shared" si="686"/>
        <v>阙丽萍</v>
      </c>
      <c r="CK532" s="26">
        <f t="shared" si="704"/>
        <v>4.5</v>
      </c>
      <c r="CL532" s="18" t="str">
        <f t="shared" si="687"/>
        <v>李希</v>
      </c>
      <c r="CM532" s="26">
        <f t="shared" si="705"/>
        <v>0</v>
      </c>
      <c r="CN532" s="18" t="str">
        <f t="shared" si="688"/>
        <v>赵顺诚</v>
      </c>
      <c r="CO532" s="26">
        <f t="shared" si="706"/>
        <v>0</v>
      </c>
      <c r="CP532" s="18" t="str">
        <f t="shared" si="689"/>
        <v>吴文艺/康宇峰</v>
      </c>
      <c r="CQ532" s="26">
        <f t="shared" si="707"/>
        <v>0</v>
      </c>
      <c r="CR532" s="18" t="str">
        <f t="shared" si="690"/>
        <v>赵香才</v>
      </c>
      <c r="CS532" s="26">
        <f t="shared" si="708"/>
        <v>0</v>
      </c>
      <c r="CT532" s="18" t="str">
        <f t="shared" si="691"/>
        <v>杜基次尔</v>
      </c>
      <c r="CU532" s="26">
        <f t="shared" si="709"/>
        <v>0</v>
      </c>
    </row>
    <row r="533" spans="1:99" s="2" customFormat="1" ht="15.75">
      <c r="A533" s="42" t="s">
        <v>1221</v>
      </c>
      <c r="B533" s="40" t="s">
        <v>706</v>
      </c>
      <c r="C533" s="59" t="s">
        <v>44</v>
      </c>
      <c r="D533" s="9" t="s">
        <v>9</v>
      </c>
      <c r="E533" s="8" t="str">
        <f t="shared" si="639"/>
        <v/>
      </c>
      <c r="F533" s="9">
        <f t="shared" si="640"/>
        <v>0.4</v>
      </c>
      <c r="G533" s="10" t="str">
        <f t="shared" si="641"/>
        <v/>
      </c>
      <c r="H533" s="10">
        <f t="shared" si="642"/>
        <v>108</v>
      </c>
      <c r="I533" s="10">
        <f t="shared" si="643"/>
        <v>38</v>
      </c>
      <c r="J533" s="10">
        <f t="shared" si="644"/>
        <v>62</v>
      </c>
      <c r="K533" s="16">
        <f t="shared" si="645"/>
        <v>50.5</v>
      </c>
      <c r="L533" s="10">
        <f t="shared" si="646"/>
        <v>73.5</v>
      </c>
      <c r="M533" s="10">
        <f t="shared" si="647"/>
        <v>53</v>
      </c>
      <c r="N533" s="10">
        <f t="shared" si="648"/>
        <v>385</v>
      </c>
      <c r="O533" s="17" t="str">
        <f t="shared" si="649"/>
        <v/>
      </c>
      <c r="P533" s="18">
        <f>IF($D533="理科",IF(AND($N533&gt;=分数线!$C$2,$H533&gt;=分数线!$D$2),36,IF($H533&gt;=分数线!$D$2,18,0)),IF($D533="文科",IF(AND($N533&gt;=分数线!$C$3,$H533&gt;=分数线!$D$3),36,IF($H533&gt;=分数线!$D$3,18,0))))</f>
        <v>18</v>
      </c>
      <c r="Q533" s="18">
        <f>IF($D533="理科",IF(AND($N533&gt;=分数线!$C$2,I533&gt;=分数线!$E$2),36,IF(I533&gt;=分数线!$E$2,18,0)),IF($D533="文科",IF(AND($N533&gt;=分数线!$C$3,I533&gt;=分数线!$E$3),36,IF(I533&gt;=分数线!$E$3,18,0))))</f>
        <v>0</v>
      </c>
      <c r="R533" s="18">
        <f>IF($D533="理科",IF(AND($N533&gt;=分数线!$C$2,J533&gt;=分数线!$F$2),36,IF(J533&gt;=分数线!$F$2,18,0)),IF($D533="文科",IF(AND($N533&gt;=分数线!$C$3,J533&gt;=分数线!$F$3),36,IF(J533&gt;=分数线!$F$3,18,0))))</f>
        <v>0</v>
      </c>
      <c r="S533" s="18">
        <f>IF($D533="理科",IF(AND($N533&gt;=分数线!$C$2,K533&gt;=分数线!$G$2),36,IF(K533&gt;=分数线!$G$2,18,0)),IF($D533="文科",IF(AND($N533&gt;=分数线!$C$3,K533&gt;=分数线!$G$3),36,IF(K533&gt;=分数线!$G$3,18,0))))</f>
        <v>0</v>
      </c>
      <c r="T533" s="18">
        <f>IF($D533="理科",IF(AND($N533&gt;=分数线!$C$2,L533&gt;=分数线!$H$2),36,IF(L533&gt;=分数线!$H$2,18,0)),IF($D533="文科",IF(AND($N533&gt;=分数线!$C$3,L533&gt;=分数线!$H$3),36,IF(L533&gt;=分数线!$H$3,18,0))))</f>
        <v>18</v>
      </c>
      <c r="U533" s="18">
        <f>IF($D533="理科",IF(AND($N533&gt;=分数线!$C$2,M533&gt;=分数线!$I$2),36,IF(M533&gt;=分数线!$I$2,18,0)),IF($D533="文科",IF(AND($N533&gt;=分数线!$C$3,M533&gt;=分数线!$I$3),36,IF(M533&gt;=分数线!$I$3,18,0))))</f>
        <v>0</v>
      </c>
      <c r="V533" s="18">
        <f t="shared" si="650"/>
        <v>2</v>
      </c>
      <c r="W533" s="18" t="str">
        <f t="shared" si="651"/>
        <v>阙丽萍</v>
      </c>
      <c r="X533" s="26">
        <f t="shared" si="692"/>
        <v>1.8</v>
      </c>
      <c r="Y533" s="18" t="str">
        <f t="shared" si="652"/>
        <v>李乔军</v>
      </c>
      <c r="Z533" s="26">
        <f t="shared" si="693"/>
        <v>0</v>
      </c>
      <c r="AA533" s="18" t="str">
        <f t="shared" si="653"/>
        <v>赵顺诚</v>
      </c>
      <c r="AB533" s="26">
        <f t="shared" si="710"/>
        <v>0</v>
      </c>
      <c r="AC533" s="18" t="str">
        <f t="shared" si="654"/>
        <v>卢银楷</v>
      </c>
      <c r="AD533" s="26">
        <f t="shared" si="711"/>
        <v>0</v>
      </c>
      <c r="AE533" s="18" t="str">
        <f t="shared" si="655"/>
        <v>赵香才</v>
      </c>
      <c r="AF533" s="26">
        <f t="shared" si="712"/>
        <v>1.8</v>
      </c>
      <c r="AG533" s="18" t="str">
        <f t="shared" si="656"/>
        <v>骆泽群</v>
      </c>
      <c r="AH533" s="26">
        <f t="shared" si="713"/>
        <v>0</v>
      </c>
      <c r="AI533" s="18" t="str">
        <f t="shared" si="657"/>
        <v>2</v>
      </c>
      <c r="AJ533" s="18" t="str">
        <f t="shared" si="658"/>
        <v>阙丽萍</v>
      </c>
      <c r="AK533" s="26">
        <f t="shared" si="694"/>
        <v>1.8</v>
      </c>
      <c r="AL533" s="18" t="str">
        <f t="shared" si="659"/>
        <v>李乔军</v>
      </c>
      <c r="AM533" s="26">
        <f t="shared" si="695"/>
        <v>0</v>
      </c>
      <c r="AN533" s="18" t="str">
        <f t="shared" si="660"/>
        <v>赵顺诚</v>
      </c>
      <c r="AO533" s="26">
        <f t="shared" si="714"/>
        <v>0</v>
      </c>
      <c r="AP533" s="18" t="str">
        <f t="shared" si="661"/>
        <v>卢银楷</v>
      </c>
      <c r="AQ533" s="26">
        <f t="shared" si="715"/>
        <v>0</v>
      </c>
      <c r="AR533" s="18" t="str">
        <f t="shared" si="662"/>
        <v>赵香才</v>
      </c>
      <c r="AS533" s="26">
        <f t="shared" si="716"/>
        <v>1.8</v>
      </c>
      <c r="AT533" s="18" t="str">
        <f t="shared" si="663"/>
        <v>杜基次尔</v>
      </c>
      <c r="AU533" s="26">
        <f t="shared" si="717"/>
        <v>0</v>
      </c>
      <c r="AV533" s="18" t="str">
        <f t="shared" si="664"/>
        <v>2</v>
      </c>
      <c r="AW533" s="18" t="str">
        <f t="shared" si="665"/>
        <v>阙丽萍</v>
      </c>
      <c r="AX533" s="26">
        <f t="shared" si="696"/>
        <v>2.6999999999999997</v>
      </c>
      <c r="AY533" s="18" t="str">
        <f t="shared" si="666"/>
        <v>李希</v>
      </c>
      <c r="AZ533" s="26">
        <f t="shared" si="726"/>
        <v>0</v>
      </c>
      <c r="BA533" s="18" t="str">
        <f t="shared" si="667"/>
        <v>赵顺诚</v>
      </c>
      <c r="BB533" s="26">
        <f t="shared" si="718"/>
        <v>0</v>
      </c>
      <c r="BC533" s="18" t="str">
        <f t="shared" si="668"/>
        <v>马巫各</v>
      </c>
      <c r="BD533" s="26">
        <f t="shared" si="719"/>
        <v>0</v>
      </c>
      <c r="BE533" s="18" t="str">
        <f t="shared" si="669"/>
        <v>赵香才</v>
      </c>
      <c r="BF533" s="26">
        <f t="shared" si="720"/>
        <v>2.7</v>
      </c>
      <c r="BG533" s="18" t="str">
        <f t="shared" si="670"/>
        <v>杜基次尔</v>
      </c>
      <c r="BH533" s="26">
        <f t="shared" si="721"/>
        <v>0</v>
      </c>
      <c r="BI533" s="18">
        <f t="shared" si="671"/>
        <v>2</v>
      </c>
      <c r="BJ533" s="18" t="str">
        <f t="shared" si="672"/>
        <v>阙丽萍</v>
      </c>
      <c r="BK533" s="26">
        <f t="shared" si="697"/>
        <v>2.6999999999999997</v>
      </c>
      <c r="BL533" s="18" t="str">
        <f t="shared" si="673"/>
        <v>李希</v>
      </c>
      <c r="BM533" s="26">
        <f t="shared" si="727"/>
        <v>0</v>
      </c>
      <c r="BN533" s="18" t="str">
        <f t="shared" si="674"/>
        <v>赵顺诚</v>
      </c>
      <c r="BO533" s="26">
        <f t="shared" si="722"/>
        <v>0</v>
      </c>
      <c r="BP533" s="18" t="str">
        <f t="shared" si="675"/>
        <v>马巫各</v>
      </c>
      <c r="BQ533" s="26">
        <f t="shared" si="723"/>
        <v>0</v>
      </c>
      <c r="BR533" s="18" t="str">
        <f t="shared" si="676"/>
        <v>赵香才</v>
      </c>
      <c r="BS533" s="26">
        <f t="shared" si="724"/>
        <v>2.7</v>
      </c>
      <c r="BT533" s="18" t="str">
        <f t="shared" si="677"/>
        <v>杜基次尔</v>
      </c>
      <c r="BU533" s="26">
        <f t="shared" si="725"/>
        <v>0</v>
      </c>
      <c r="BV533" s="18">
        <f t="shared" si="678"/>
        <v>2</v>
      </c>
      <c r="BW533" s="18" t="str">
        <f t="shared" si="679"/>
        <v>阙丽萍</v>
      </c>
      <c r="BX533" s="26">
        <f t="shared" si="698"/>
        <v>4.5</v>
      </c>
      <c r="BY533" s="18" t="str">
        <f t="shared" si="680"/>
        <v>李希</v>
      </c>
      <c r="BZ533" s="26">
        <f t="shared" si="699"/>
        <v>0</v>
      </c>
      <c r="CA533" s="18" t="str">
        <f t="shared" si="681"/>
        <v>赵顺诚</v>
      </c>
      <c r="CB533" s="26">
        <f t="shared" si="700"/>
        <v>0</v>
      </c>
      <c r="CC533" s="18" t="str">
        <f t="shared" si="682"/>
        <v>吴文艺</v>
      </c>
      <c r="CD533" s="26">
        <f t="shared" si="701"/>
        <v>0</v>
      </c>
      <c r="CE533" s="18" t="str">
        <f t="shared" si="683"/>
        <v>赵香才</v>
      </c>
      <c r="CF533" s="26">
        <f t="shared" si="702"/>
        <v>4.5</v>
      </c>
      <c r="CG533" s="18" t="str">
        <f t="shared" si="684"/>
        <v>杜基次尔</v>
      </c>
      <c r="CH533" s="26">
        <f t="shared" si="703"/>
        <v>0</v>
      </c>
      <c r="CI533" s="18">
        <f t="shared" si="685"/>
        <v>2</v>
      </c>
      <c r="CJ533" s="18" t="str">
        <f t="shared" si="686"/>
        <v>阙丽萍</v>
      </c>
      <c r="CK533" s="26">
        <f t="shared" si="704"/>
        <v>4.5</v>
      </c>
      <c r="CL533" s="18" t="str">
        <f t="shared" si="687"/>
        <v>李希</v>
      </c>
      <c r="CM533" s="26">
        <f t="shared" si="705"/>
        <v>0</v>
      </c>
      <c r="CN533" s="18" t="str">
        <f t="shared" si="688"/>
        <v>赵顺诚</v>
      </c>
      <c r="CO533" s="26">
        <f t="shared" si="706"/>
        <v>0</v>
      </c>
      <c r="CP533" s="18" t="str">
        <f t="shared" si="689"/>
        <v>吴文艺/康宇峰</v>
      </c>
      <c r="CQ533" s="26">
        <f t="shared" si="707"/>
        <v>0</v>
      </c>
      <c r="CR533" s="18" t="str">
        <f t="shared" si="690"/>
        <v>赵香才</v>
      </c>
      <c r="CS533" s="26">
        <f t="shared" si="708"/>
        <v>4.5</v>
      </c>
      <c r="CT533" s="18" t="str">
        <f t="shared" si="691"/>
        <v>杜基次尔</v>
      </c>
      <c r="CU533" s="26">
        <f t="shared" si="709"/>
        <v>0</v>
      </c>
    </row>
    <row r="534" spans="1:99" s="2" customFormat="1" ht="15.75">
      <c r="A534" s="42" t="s">
        <v>1222</v>
      </c>
      <c r="B534" s="40" t="s">
        <v>707</v>
      </c>
      <c r="C534" s="59" t="s">
        <v>44</v>
      </c>
      <c r="D534" s="9" t="s">
        <v>9</v>
      </c>
      <c r="E534" s="8" t="str">
        <f t="shared" si="639"/>
        <v/>
      </c>
      <c r="F534" s="9" t="str">
        <f t="shared" si="640"/>
        <v/>
      </c>
      <c r="G534" s="10" t="str">
        <f t="shared" si="641"/>
        <v/>
      </c>
      <c r="H534" s="10">
        <f t="shared" si="642"/>
        <v>96</v>
      </c>
      <c r="I534" s="10">
        <f t="shared" si="643"/>
        <v>65</v>
      </c>
      <c r="J534" s="10">
        <f t="shared" si="644"/>
        <v>64</v>
      </c>
      <c r="K534" s="16">
        <f t="shared" si="645"/>
        <v>59</v>
      </c>
      <c r="L534" s="10">
        <f t="shared" si="646"/>
        <v>68</v>
      </c>
      <c r="M534" s="10">
        <f t="shared" si="647"/>
        <v>32</v>
      </c>
      <c r="N534" s="10">
        <f t="shared" si="648"/>
        <v>385</v>
      </c>
      <c r="O534" s="17" t="str">
        <f t="shared" si="649"/>
        <v/>
      </c>
      <c r="P534" s="18">
        <f>IF($D534="理科",IF(AND($N534&gt;=分数线!$C$2,$H534&gt;=分数线!$D$2),36,IF($H534&gt;=分数线!$D$2,18,0)),IF($D534="文科",IF(AND($N534&gt;=分数线!$C$3,$H534&gt;=分数线!$D$3),36,IF($H534&gt;=分数线!$D$3,18,0))))</f>
        <v>0</v>
      </c>
      <c r="Q534" s="18">
        <f>IF($D534="理科",IF(AND($N534&gt;=分数线!$C$2,I534&gt;=分数线!$E$2),36,IF(I534&gt;=分数线!$E$2,18,0)),IF($D534="文科",IF(AND($N534&gt;=分数线!$C$3,I534&gt;=分数线!$E$3),36,IF(I534&gt;=分数线!$E$3,18,0))))</f>
        <v>0</v>
      </c>
      <c r="R534" s="18">
        <f>IF($D534="理科",IF(AND($N534&gt;=分数线!$C$2,J534&gt;=分数线!$F$2),36,IF(J534&gt;=分数线!$F$2,18,0)),IF($D534="文科",IF(AND($N534&gt;=分数线!$C$3,J534&gt;=分数线!$F$3),36,IF(J534&gt;=分数线!$F$3,18,0))))</f>
        <v>0</v>
      </c>
      <c r="S534" s="18">
        <f>IF($D534="理科",IF(AND($N534&gt;=分数线!$C$2,K534&gt;=分数线!$G$2),36,IF(K534&gt;=分数线!$G$2,18,0)),IF($D534="文科",IF(AND($N534&gt;=分数线!$C$3,K534&gt;=分数线!$G$3),36,IF(K534&gt;=分数线!$G$3,18,0))))</f>
        <v>0</v>
      </c>
      <c r="T534" s="18">
        <f>IF($D534="理科",IF(AND($N534&gt;=分数线!$C$2,L534&gt;=分数线!$H$2),36,IF(L534&gt;=分数线!$H$2,18,0)),IF($D534="文科",IF(AND($N534&gt;=分数线!$C$3,L534&gt;=分数线!$H$3),36,IF(L534&gt;=分数线!$H$3,18,0))))</f>
        <v>18</v>
      </c>
      <c r="U534" s="18">
        <f>IF($D534="理科",IF(AND($N534&gt;=分数线!$C$2,M534&gt;=分数线!$I$2),36,IF(M534&gt;=分数线!$I$2,18,0)),IF($D534="文科",IF(AND($N534&gt;=分数线!$C$3,M534&gt;=分数线!$I$3),36,IF(M534&gt;=分数线!$I$3,18,0))))</f>
        <v>0</v>
      </c>
      <c r="V534" s="18">
        <f t="shared" si="650"/>
        <v>6</v>
      </c>
      <c r="W534" s="18" t="str">
        <f t="shared" si="651"/>
        <v>阙丽萍</v>
      </c>
      <c r="X534" s="26">
        <f t="shared" si="692"/>
        <v>0</v>
      </c>
      <c r="Y534" s="18" t="str">
        <f t="shared" si="652"/>
        <v>李希</v>
      </c>
      <c r="Z534" s="26">
        <f t="shared" si="693"/>
        <v>0</v>
      </c>
      <c r="AA534" s="18" t="str">
        <f t="shared" si="653"/>
        <v>达娃央初</v>
      </c>
      <c r="AB534" s="26">
        <f t="shared" si="710"/>
        <v>0</v>
      </c>
      <c r="AC534" s="18" t="str">
        <f t="shared" si="654"/>
        <v>马巫各</v>
      </c>
      <c r="AD534" s="26">
        <f t="shared" si="711"/>
        <v>0</v>
      </c>
      <c r="AE534" s="18" t="str">
        <f t="shared" si="655"/>
        <v>勾中文</v>
      </c>
      <c r="AF534" s="26">
        <f t="shared" si="712"/>
        <v>1.8</v>
      </c>
      <c r="AG534" s="18" t="str">
        <f t="shared" si="656"/>
        <v>骆泽群</v>
      </c>
      <c r="AH534" s="26">
        <f t="shared" si="713"/>
        <v>0</v>
      </c>
      <c r="AI534" s="18" t="str">
        <f t="shared" si="657"/>
        <v>4</v>
      </c>
      <c r="AJ534" s="18" t="str">
        <f t="shared" si="658"/>
        <v>朱霞</v>
      </c>
      <c r="AK534" s="26">
        <f t="shared" si="694"/>
        <v>0</v>
      </c>
      <c r="AL534" s="18" t="str">
        <f t="shared" si="659"/>
        <v>李乔军</v>
      </c>
      <c r="AM534" s="26">
        <f t="shared" si="695"/>
        <v>0</v>
      </c>
      <c r="AN534" s="18" t="str">
        <f t="shared" si="660"/>
        <v>向翠琳</v>
      </c>
      <c r="AO534" s="26">
        <f t="shared" si="714"/>
        <v>0</v>
      </c>
      <c r="AP534" s="18" t="str">
        <f t="shared" si="661"/>
        <v>卢银楷</v>
      </c>
      <c r="AQ534" s="26">
        <f t="shared" si="715"/>
        <v>0</v>
      </c>
      <c r="AR534" s="18" t="str">
        <f t="shared" si="662"/>
        <v>胡慧芳</v>
      </c>
      <c r="AS534" s="26">
        <f t="shared" si="716"/>
        <v>1.8</v>
      </c>
      <c r="AT534" s="18" t="str">
        <f t="shared" si="663"/>
        <v>杜基次尔</v>
      </c>
      <c r="AU534" s="26">
        <f t="shared" si="717"/>
        <v>0</v>
      </c>
      <c r="AV534" s="18" t="str">
        <f t="shared" si="664"/>
        <v>4</v>
      </c>
      <c r="AW534" s="18" t="str">
        <f t="shared" si="665"/>
        <v>朱霞</v>
      </c>
      <c r="AX534" s="26">
        <f t="shared" si="696"/>
        <v>0</v>
      </c>
      <c r="AY534" s="18" t="str">
        <f t="shared" si="666"/>
        <v>马勇</v>
      </c>
      <c r="AZ534" s="26">
        <f t="shared" si="726"/>
        <v>0</v>
      </c>
      <c r="BA534" s="18" t="str">
        <f t="shared" si="667"/>
        <v>向翠琳</v>
      </c>
      <c r="BB534" s="26">
        <f t="shared" si="718"/>
        <v>0</v>
      </c>
      <c r="BC534" s="18" t="str">
        <f t="shared" si="668"/>
        <v>卢银楷</v>
      </c>
      <c r="BD534" s="26">
        <f t="shared" si="719"/>
        <v>0</v>
      </c>
      <c r="BE534" s="18" t="str">
        <f t="shared" si="669"/>
        <v>胡慧芳</v>
      </c>
      <c r="BF534" s="26">
        <f t="shared" si="720"/>
        <v>2.7</v>
      </c>
      <c r="BG534" s="18" t="str">
        <f t="shared" si="670"/>
        <v>杜基次尔</v>
      </c>
      <c r="BH534" s="26">
        <f t="shared" si="721"/>
        <v>0</v>
      </c>
      <c r="BI534" s="18">
        <f t="shared" si="671"/>
        <v>4</v>
      </c>
      <c r="BJ534" s="18" t="str">
        <f t="shared" si="672"/>
        <v>甲阿祝玛</v>
      </c>
      <c r="BK534" s="26">
        <f t="shared" si="697"/>
        <v>0</v>
      </c>
      <c r="BL534" s="18" t="str">
        <f t="shared" si="673"/>
        <v>马勇</v>
      </c>
      <c r="BM534" s="26">
        <f t="shared" si="727"/>
        <v>0</v>
      </c>
      <c r="BN534" s="18" t="str">
        <f t="shared" si="674"/>
        <v>向翠琳</v>
      </c>
      <c r="BO534" s="26">
        <f t="shared" si="722"/>
        <v>0</v>
      </c>
      <c r="BP534" s="18" t="str">
        <f t="shared" si="675"/>
        <v>卢银楷</v>
      </c>
      <c r="BQ534" s="26">
        <f t="shared" si="723"/>
        <v>0</v>
      </c>
      <c r="BR534" s="18" t="str">
        <f t="shared" si="676"/>
        <v>胡慧芳</v>
      </c>
      <c r="BS534" s="26">
        <f t="shared" si="724"/>
        <v>2.7</v>
      </c>
      <c r="BT534" s="18" t="str">
        <f t="shared" si="677"/>
        <v>杜基次尔</v>
      </c>
      <c r="BU534" s="26">
        <f t="shared" si="725"/>
        <v>0</v>
      </c>
      <c r="BV534" s="18">
        <f t="shared" si="678"/>
        <v>4</v>
      </c>
      <c r="BW534" s="18" t="str">
        <f t="shared" si="679"/>
        <v>曹霞</v>
      </c>
      <c r="BX534" s="26">
        <f t="shared" si="698"/>
        <v>0</v>
      </c>
      <c r="BY534" s="18" t="str">
        <f t="shared" si="680"/>
        <v>王德兵</v>
      </c>
      <c r="BZ534" s="26">
        <f t="shared" si="699"/>
        <v>0</v>
      </c>
      <c r="CA534" s="18" t="str">
        <f t="shared" si="681"/>
        <v>汪睿</v>
      </c>
      <c r="CB534" s="26">
        <f t="shared" si="700"/>
        <v>0</v>
      </c>
      <c r="CC534" s="18" t="str">
        <f t="shared" si="682"/>
        <v>卢银楷</v>
      </c>
      <c r="CD534" s="26">
        <f t="shared" si="701"/>
        <v>0</v>
      </c>
      <c r="CE534" s="18" t="str">
        <f t="shared" si="683"/>
        <v>胡慧芳</v>
      </c>
      <c r="CF534" s="26">
        <f t="shared" si="702"/>
        <v>4.5</v>
      </c>
      <c r="CG534" s="18" t="str">
        <f t="shared" si="684"/>
        <v>杜基次尔</v>
      </c>
      <c r="CH534" s="26">
        <f t="shared" si="703"/>
        <v>0</v>
      </c>
      <c r="CI534" s="18">
        <f t="shared" si="685"/>
        <v>4</v>
      </c>
      <c r="CJ534" s="18" t="str">
        <f t="shared" si="686"/>
        <v>曹霞</v>
      </c>
      <c r="CK534" s="26">
        <f t="shared" si="704"/>
        <v>0</v>
      </c>
      <c r="CL534" s="18" t="str">
        <f t="shared" si="687"/>
        <v>王德兵</v>
      </c>
      <c r="CM534" s="26">
        <f t="shared" si="705"/>
        <v>0</v>
      </c>
      <c r="CN534" s="18" t="str">
        <f t="shared" si="688"/>
        <v>汪睿</v>
      </c>
      <c r="CO534" s="26">
        <f t="shared" si="706"/>
        <v>0</v>
      </c>
      <c r="CP534" s="18" t="str">
        <f t="shared" si="689"/>
        <v>卢银楷</v>
      </c>
      <c r="CQ534" s="26">
        <f t="shared" si="707"/>
        <v>0</v>
      </c>
      <c r="CR534" s="18" t="str">
        <f t="shared" si="690"/>
        <v>胡慧芳</v>
      </c>
      <c r="CS534" s="26">
        <f t="shared" si="708"/>
        <v>4.5</v>
      </c>
      <c r="CT534" s="18" t="str">
        <f t="shared" si="691"/>
        <v>杜基次尔</v>
      </c>
      <c r="CU534" s="26">
        <f t="shared" si="709"/>
        <v>0</v>
      </c>
    </row>
    <row r="535" spans="1:99" s="2" customFormat="1" ht="15.75">
      <c r="A535" s="42" t="s">
        <v>1223</v>
      </c>
      <c r="B535" s="40" t="s">
        <v>708</v>
      </c>
      <c r="C535" s="59" t="s">
        <v>44</v>
      </c>
      <c r="D535" s="9" t="s">
        <v>9</v>
      </c>
      <c r="E535" s="8" t="str">
        <f t="shared" si="639"/>
        <v/>
      </c>
      <c r="F535" s="9" t="str">
        <f t="shared" si="640"/>
        <v/>
      </c>
      <c r="G535" s="10" t="str">
        <f t="shared" si="641"/>
        <v/>
      </c>
      <c r="H535" s="10">
        <f t="shared" si="642"/>
        <v>92</v>
      </c>
      <c r="I535" s="10">
        <f t="shared" si="643"/>
        <v>78</v>
      </c>
      <c r="J535" s="10">
        <f t="shared" si="644"/>
        <v>62</v>
      </c>
      <c r="K535" s="16">
        <f t="shared" si="645"/>
        <v>60</v>
      </c>
      <c r="L535" s="10">
        <f t="shared" si="646"/>
        <v>47</v>
      </c>
      <c r="M535" s="10">
        <f t="shared" si="647"/>
        <v>46</v>
      </c>
      <c r="N535" s="10">
        <f t="shared" si="648"/>
        <v>385</v>
      </c>
      <c r="O535" s="17" t="str">
        <f t="shared" si="649"/>
        <v/>
      </c>
      <c r="P535" s="18">
        <f>IF($D535="理科",IF(AND($N535&gt;=分数线!$C$2,$H535&gt;=分数线!$D$2),36,IF($H535&gt;=分数线!$D$2,18,0)),IF($D535="文科",IF(AND($N535&gt;=分数线!$C$3,$H535&gt;=分数线!$D$3),36,IF($H535&gt;=分数线!$D$3,18,0))))</f>
        <v>0</v>
      </c>
      <c r="Q535" s="18">
        <f>IF($D535="理科",IF(AND($N535&gt;=分数线!$C$2,I535&gt;=分数线!$E$2),36,IF(I535&gt;=分数线!$E$2,18,0)),IF($D535="文科",IF(AND($N535&gt;=分数线!$C$3,I535&gt;=分数线!$E$3),36,IF(I535&gt;=分数线!$E$3,18,0))))</f>
        <v>0</v>
      </c>
      <c r="R535" s="18">
        <f>IF($D535="理科",IF(AND($N535&gt;=分数线!$C$2,J535&gt;=分数线!$F$2),36,IF(J535&gt;=分数线!$F$2,18,0)),IF($D535="文科",IF(AND($N535&gt;=分数线!$C$3,J535&gt;=分数线!$F$3),36,IF(J535&gt;=分数线!$F$3,18,0))))</f>
        <v>0</v>
      </c>
      <c r="S535" s="18">
        <f>IF($D535="理科",IF(AND($N535&gt;=分数线!$C$2,K535&gt;=分数线!$G$2),36,IF(K535&gt;=分数线!$G$2,18,0)),IF($D535="文科",IF(AND($N535&gt;=分数线!$C$3,K535&gt;=分数线!$G$3),36,IF(K535&gt;=分数线!$G$3,18,0))))</f>
        <v>0</v>
      </c>
      <c r="T535" s="18">
        <f>IF($D535="理科",IF(AND($N535&gt;=分数线!$C$2,L535&gt;=分数线!$H$2),36,IF(L535&gt;=分数线!$H$2,18,0)),IF($D535="文科",IF(AND($N535&gt;=分数线!$C$3,L535&gt;=分数线!$H$3),36,IF(L535&gt;=分数线!$H$3,18,0))))</f>
        <v>0</v>
      </c>
      <c r="U535" s="18">
        <f>IF($D535="理科",IF(AND($N535&gt;=分数线!$C$2,M535&gt;=分数线!$I$2),36,IF(M535&gt;=分数线!$I$2,18,0)),IF($D535="文科",IF(AND($N535&gt;=分数线!$C$3,M535&gt;=分数线!$I$3),36,IF(M535&gt;=分数线!$I$3,18,0))))</f>
        <v>0</v>
      </c>
      <c r="V535" s="18">
        <f t="shared" si="650"/>
        <v>6</v>
      </c>
      <c r="W535" s="18" t="str">
        <f t="shared" si="651"/>
        <v>阙丽萍</v>
      </c>
      <c r="X535" s="26">
        <f t="shared" si="692"/>
        <v>0</v>
      </c>
      <c r="Y535" s="18" t="str">
        <f t="shared" si="652"/>
        <v>李希</v>
      </c>
      <c r="Z535" s="26">
        <f t="shared" si="693"/>
        <v>0</v>
      </c>
      <c r="AA535" s="18" t="str">
        <f t="shared" si="653"/>
        <v>达娃央初</v>
      </c>
      <c r="AB535" s="26">
        <f t="shared" si="710"/>
        <v>0</v>
      </c>
      <c r="AC535" s="18" t="str">
        <f t="shared" si="654"/>
        <v>马巫各</v>
      </c>
      <c r="AD535" s="26">
        <f t="shared" si="711"/>
        <v>0</v>
      </c>
      <c r="AE535" s="18" t="str">
        <f t="shared" si="655"/>
        <v>勾中文</v>
      </c>
      <c r="AF535" s="26">
        <f t="shared" si="712"/>
        <v>0</v>
      </c>
      <c r="AG535" s="18" t="str">
        <f t="shared" si="656"/>
        <v>骆泽群</v>
      </c>
      <c r="AH535" s="26">
        <f t="shared" si="713"/>
        <v>0</v>
      </c>
      <c r="AI535" s="18" t="str">
        <f t="shared" si="657"/>
        <v>4</v>
      </c>
      <c r="AJ535" s="18" t="str">
        <f t="shared" si="658"/>
        <v>朱霞</v>
      </c>
      <c r="AK535" s="26">
        <f t="shared" si="694"/>
        <v>0</v>
      </c>
      <c r="AL535" s="18" t="str">
        <f t="shared" si="659"/>
        <v>李乔军</v>
      </c>
      <c r="AM535" s="26">
        <f t="shared" si="695"/>
        <v>0</v>
      </c>
      <c r="AN535" s="18" t="str">
        <f t="shared" si="660"/>
        <v>向翠琳</v>
      </c>
      <c r="AO535" s="26">
        <f t="shared" si="714"/>
        <v>0</v>
      </c>
      <c r="AP535" s="18" t="str">
        <f t="shared" si="661"/>
        <v>卢银楷</v>
      </c>
      <c r="AQ535" s="26">
        <f t="shared" si="715"/>
        <v>0</v>
      </c>
      <c r="AR535" s="18" t="str">
        <f t="shared" si="662"/>
        <v>胡慧芳</v>
      </c>
      <c r="AS535" s="26">
        <f t="shared" si="716"/>
        <v>0</v>
      </c>
      <c r="AT535" s="18" t="str">
        <f t="shared" si="663"/>
        <v>杜基次尔</v>
      </c>
      <c r="AU535" s="26">
        <f t="shared" si="717"/>
        <v>0</v>
      </c>
      <c r="AV535" s="18" t="str">
        <f t="shared" si="664"/>
        <v>4</v>
      </c>
      <c r="AW535" s="18" t="str">
        <f t="shared" si="665"/>
        <v>朱霞</v>
      </c>
      <c r="AX535" s="26">
        <f t="shared" si="696"/>
        <v>0</v>
      </c>
      <c r="AY535" s="18" t="str">
        <f t="shared" si="666"/>
        <v>马勇</v>
      </c>
      <c r="AZ535" s="26">
        <f t="shared" si="726"/>
        <v>0</v>
      </c>
      <c r="BA535" s="18" t="str">
        <f t="shared" si="667"/>
        <v>向翠琳</v>
      </c>
      <c r="BB535" s="26">
        <f t="shared" si="718"/>
        <v>0</v>
      </c>
      <c r="BC535" s="18" t="str">
        <f t="shared" si="668"/>
        <v>卢银楷</v>
      </c>
      <c r="BD535" s="26">
        <f t="shared" si="719"/>
        <v>0</v>
      </c>
      <c r="BE535" s="18" t="str">
        <f t="shared" si="669"/>
        <v>胡慧芳</v>
      </c>
      <c r="BF535" s="26">
        <f t="shared" si="720"/>
        <v>0</v>
      </c>
      <c r="BG535" s="18" t="str">
        <f t="shared" si="670"/>
        <v>杜基次尔</v>
      </c>
      <c r="BH535" s="26">
        <f t="shared" si="721"/>
        <v>0</v>
      </c>
      <c r="BI535" s="18">
        <f t="shared" si="671"/>
        <v>4</v>
      </c>
      <c r="BJ535" s="18" t="str">
        <f t="shared" si="672"/>
        <v>甲阿祝玛</v>
      </c>
      <c r="BK535" s="26">
        <f t="shared" si="697"/>
        <v>0</v>
      </c>
      <c r="BL535" s="18" t="str">
        <f t="shared" si="673"/>
        <v>马勇</v>
      </c>
      <c r="BM535" s="26">
        <f t="shared" si="727"/>
        <v>0</v>
      </c>
      <c r="BN535" s="18" t="str">
        <f t="shared" si="674"/>
        <v>向翠琳</v>
      </c>
      <c r="BO535" s="26">
        <f t="shared" si="722"/>
        <v>0</v>
      </c>
      <c r="BP535" s="18" t="str">
        <f t="shared" si="675"/>
        <v>卢银楷</v>
      </c>
      <c r="BQ535" s="26">
        <f t="shared" si="723"/>
        <v>0</v>
      </c>
      <c r="BR535" s="18" t="str">
        <f t="shared" si="676"/>
        <v>胡慧芳</v>
      </c>
      <c r="BS535" s="26">
        <f t="shared" si="724"/>
        <v>0</v>
      </c>
      <c r="BT535" s="18" t="str">
        <f t="shared" si="677"/>
        <v>杜基次尔</v>
      </c>
      <c r="BU535" s="26">
        <f t="shared" si="725"/>
        <v>0</v>
      </c>
      <c r="BV535" s="18">
        <f t="shared" si="678"/>
        <v>4</v>
      </c>
      <c r="BW535" s="18" t="str">
        <f t="shared" si="679"/>
        <v>曹霞</v>
      </c>
      <c r="BX535" s="26">
        <f t="shared" si="698"/>
        <v>0</v>
      </c>
      <c r="BY535" s="18" t="str">
        <f t="shared" si="680"/>
        <v>王德兵</v>
      </c>
      <c r="BZ535" s="26">
        <f t="shared" si="699"/>
        <v>0</v>
      </c>
      <c r="CA535" s="18" t="str">
        <f t="shared" si="681"/>
        <v>汪睿</v>
      </c>
      <c r="CB535" s="26">
        <f t="shared" si="700"/>
        <v>0</v>
      </c>
      <c r="CC535" s="18" t="str">
        <f t="shared" si="682"/>
        <v>卢银楷</v>
      </c>
      <c r="CD535" s="26">
        <f t="shared" si="701"/>
        <v>0</v>
      </c>
      <c r="CE535" s="18" t="str">
        <f t="shared" si="683"/>
        <v>胡慧芳</v>
      </c>
      <c r="CF535" s="26">
        <f t="shared" si="702"/>
        <v>0</v>
      </c>
      <c r="CG535" s="18" t="str">
        <f t="shared" si="684"/>
        <v>杜基次尔</v>
      </c>
      <c r="CH535" s="26">
        <f t="shared" si="703"/>
        <v>0</v>
      </c>
      <c r="CI535" s="18">
        <f t="shared" si="685"/>
        <v>4</v>
      </c>
      <c r="CJ535" s="18" t="str">
        <f t="shared" si="686"/>
        <v>曹霞</v>
      </c>
      <c r="CK535" s="26">
        <f t="shared" si="704"/>
        <v>0</v>
      </c>
      <c r="CL535" s="18" t="str">
        <f t="shared" si="687"/>
        <v>王德兵</v>
      </c>
      <c r="CM535" s="26">
        <f t="shared" si="705"/>
        <v>0</v>
      </c>
      <c r="CN535" s="18" t="str">
        <f t="shared" si="688"/>
        <v>汪睿</v>
      </c>
      <c r="CO535" s="26">
        <f t="shared" si="706"/>
        <v>0</v>
      </c>
      <c r="CP535" s="18" t="str">
        <f t="shared" si="689"/>
        <v>卢银楷</v>
      </c>
      <c r="CQ535" s="26">
        <f t="shared" si="707"/>
        <v>0</v>
      </c>
      <c r="CR535" s="18" t="str">
        <f t="shared" si="690"/>
        <v>胡慧芳</v>
      </c>
      <c r="CS535" s="26">
        <f t="shared" si="708"/>
        <v>0</v>
      </c>
      <c r="CT535" s="18" t="str">
        <f t="shared" si="691"/>
        <v>杜基次尔</v>
      </c>
      <c r="CU535" s="26">
        <f t="shared" si="709"/>
        <v>0</v>
      </c>
    </row>
    <row r="536" spans="1:99" s="2" customFormat="1" ht="15.75">
      <c r="A536" s="42" t="s">
        <v>1224</v>
      </c>
      <c r="B536" s="40" t="s">
        <v>709</v>
      </c>
      <c r="C536" s="59" t="s">
        <v>44</v>
      </c>
      <c r="D536" s="9" t="s">
        <v>9</v>
      </c>
      <c r="E536" s="8" t="str">
        <f t="shared" si="639"/>
        <v/>
      </c>
      <c r="F536" s="9" t="str">
        <f t="shared" si="640"/>
        <v/>
      </c>
      <c r="G536" s="10" t="str">
        <f t="shared" si="641"/>
        <v/>
      </c>
      <c r="H536" s="10">
        <f t="shared" si="642"/>
        <v>90</v>
      </c>
      <c r="I536" s="10">
        <f t="shared" si="643"/>
        <v>70</v>
      </c>
      <c r="J536" s="10">
        <f t="shared" si="644"/>
        <v>69</v>
      </c>
      <c r="K536" s="16">
        <f t="shared" si="645"/>
        <v>60.5</v>
      </c>
      <c r="L536" s="10">
        <f t="shared" si="646"/>
        <v>56.5</v>
      </c>
      <c r="M536" s="10">
        <f t="shared" si="647"/>
        <v>38</v>
      </c>
      <c r="N536" s="10">
        <f t="shared" si="648"/>
        <v>384</v>
      </c>
      <c r="O536" s="17" t="str">
        <f t="shared" si="649"/>
        <v/>
      </c>
      <c r="P536" s="18">
        <f>IF($D536="理科",IF(AND($N536&gt;=分数线!$C$2,$H536&gt;=分数线!$D$2),36,IF($H536&gt;=分数线!$D$2,18,0)),IF($D536="文科",IF(AND($N536&gt;=分数线!$C$3,$H536&gt;=分数线!$D$3),36,IF($H536&gt;=分数线!$D$3,18,0))))</f>
        <v>0</v>
      </c>
      <c r="Q536" s="18">
        <f>IF($D536="理科",IF(AND($N536&gt;=分数线!$C$2,I536&gt;=分数线!$E$2),36,IF(I536&gt;=分数线!$E$2,18,0)),IF($D536="文科",IF(AND($N536&gt;=分数线!$C$3,I536&gt;=分数线!$E$3),36,IF(I536&gt;=分数线!$E$3,18,0))))</f>
        <v>0</v>
      </c>
      <c r="R536" s="18">
        <f>IF($D536="理科",IF(AND($N536&gt;=分数线!$C$2,J536&gt;=分数线!$F$2),36,IF(J536&gt;=分数线!$F$2,18,0)),IF($D536="文科",IF(AND($N536&gt;=分数线!$C$3,J536&gt;=分数线!$F$3),36,IF(J536&gt;=分数线!$F$3,18,0))))</f>
        <v>0</v>
      </c>
      <c r="S536" s="18">
        <f>IF($D536="理科",IF(AND($N536&gt;=分数线!$C$2,K536&gt;=分数线!$G$2),36,IF(K536&gt;=分数线!$G$2,18,0)),IF($D536="文科",IF(AND($N536&gt;=分数线!$C$3,K536&gt;=分数线!$G$3),36,IF(K536&gt;=分数线!$G$3,18,0))))</f>
        <v>0</v>
      </c>
      <c r="T536" s="18">
        <f>IF($D536="理科",IF(AND($N536&gt;=分数线!$C$2,L536&gt;=分数线!$H$2),36,IF(L536&gt;=分数线!$H$2,18,0)),IF($D536="文科",IF(AND($N536&gt;=分数线!$C$3,L536&gt;=分数线!$H$3),36,IF(L536&gt;=分数线!$H$3,18,0))))</f>
        <v>0</v>
      </c>
      <c r="U536" s="18">
        <f>IF($D536="理科",IF(AND($N536&gt;=分数线!$C$2,M536&gt;=分数线!$I$2),36,IF(M536&gt;=分数线!$I$2,18,0)),IF($D536="文科",IF(AND($N536&gt;=分数线!$C$3,M536&gt;=分数线!$I$3),36,IF(M536&gt;=分数线!$I$3,18,0))))</f>
        <v>0</v>
      </c>
      <c r="V536" s="18">
        <f t="shared" si="650"/>
        <v>3</v>
      </c>
      <c r="W536" s="18" t="str">
        <f t="shared" si="651"/>
        <v>朱霞</v>
      </c>
      <c r="X536" s="26">
        <f t="shared" si="692"/>
        <v>0</v>
      </c>
      <c r="Y536" s="18" t="str">
        <f t="shared" si="652"/>
        <v>余玉红</v>
      </c>
      <c r="Z536" s="26">
        <f t="shared" si="693"/>
        <v>0</v>
      </c>
      <c r="AA536" s="18" t="str">
        <f t="shared" si="653"/>
        <v>邵晖</v>
      </c>
      <c r="AB536" s="26">
        <f t="shared" si="710"/>
        <v>0</v>
      </c>
      <c r="AC536" s="18" t="str">
        <f t="shared" si="654"/>
        <v>杨吉华</v>
      </c>
      <c r="AD536" s="26">
        <f t="shared" si="711"/>
        <v>0</v>
      </c>
      <c r="AE536" s="18" t="str">
        <f t="shared" si="655"/>
        <v>勾中文</v>
      </c>
      <c r="AF536" s="26">
        <f t="shared" si="712"/>
        <v>0</v>
      </c>
      <c r="AG536" s="18" t="str">
        <f t="shared" si="656"/>
        <v>杜基次尔</v>
      </c>
      <c r="AH536" s="26">
        <f t="shared" si="713"/>
        <v>0</v>
      </c>
      <c r="AI536" s="18" t="str">
        <f t="shared" si="657"/>
        <v>3</v>
      </c>
      <c r="AJ536" s="18" t="str">
        <f t="shared" si="658"/>
        <v>朱霞</v>
      </c>
      <c r="AK536" s="26">
        <f t="shared" si="694"/>
        <v>0</v>
      </c>
      <c r="AL536" s="18" t="str">
        <f t="shared" si="659"/>
        <v>余玉红</v>
      </c>
      <c r="AM536" s="26">
        <f t="shared" si="695"/>
        <v>0</v>
      </c>
      <c r="AN536" s="18" t="str">
        <f t="shared" si="660"/>
        <v>赵顺诚</v>
      </c>
      <c r="AO536" s="26">
        <f t="shared" si="714"/>
        <v>0</v>
      </c>
      <c r="AP536" s="18" t="str">
        <f t="shared" si="661"/>
        <v>杨吉华</v>
      </c>
      <c r="AQ536" s="26">
        <f t="shared" si="715"/>
        <v>0</v>
      </c>
      <c r="AR536" s="18" t="str">
        <f t="shared" si="662"/>
        <v>赵香才</v>
      </c>
      <c r="AS536" s="26">
        <f t="shared" si="716"/>
        <v>0</v>
      </c>
      <c r="AT536" s="18" t="str">
        <f t="shared" si="663"/>
        <v>杜基次尔</v>
      </c>
      <c r="AU536" s="26">
        <f t="shared" si="717"/>
        <v>0</v>
      </c>
      <c r="AV536" s="18" t="str">
        <f t="shared" si="664"/>
        <v>3</v>
      </c>
      <c r="AW536" s="18" t="str">
        <f t="shared" si="665"/>
        <v>何光红</v>
      </c>
      <c r="AX536" s="26">
        <f t="shared" si="696"/>
        <v>0</v>
      </c>
      <c r="AY536" s="18" t="str">
        <f t="shared" si="666"/>
        <v>余玉红</v>
      </c>
      <c r="AZ536" s="26">
        <f t="shared" si="726"/>
        <v>0</v>
      </c>
      <c r="BA536" s="18" t="str">
        <f t="shared" si="667"/>
        <v>向翠琳</v>
      </c>
      <c r="BB536" s="26">
        <f t="shared" si="718"/>
        <v>0</v>
      </c>
      <c r="BC536" s="18" t="str">
        <f t="shared" si="668"/>
        <v>卢银楷</v>
      </c>
      <c r="BD536" s="26">
        <f t="shared" si="719"/>
        <v>0</v>
      </c>
      <c r="BE536" s="18" t="str">
        <f t="shared" si="669"/>
        <v>勾中文</v>
      </c>
      <c r="BF536" s="26">
        <f t="shared" si="720"/>
        <v>0</v>
      </c>
      <c r="BG536" s="18" t="str">
        <f t="shared" si="670"/>
        <v>杜基次尔</v>
      </c>
      <c r="BH536" s="26">
        <f t="shared" si="721"/>
        <v>0</v>
      </c>
      <c r="BI536" s="18">
        <f t="shared" si="671"/>
        <v>3</v>
      </c>
      <c r="BJ536" s="18" t="str">
        <f t="shared" si="672"/>
        <v>何光红</v>
      </c>
      <c r="BK536" s="26">
        <f t="shared" si="697"/>
        <v>0</v>
      </c>
      <c r="BL536" s="18" t="str">
        <f t="shared" si="673"/>
        <v>余玉红</v>
      </c>
      <c r="BM536" s="26">
        <f t="shared" si="727"/>
        <v>0</v>
      </c>
      <c r="BN536" s="18" t="str">
        <f t="shared" si="674"/>
        <v>向翠琳</v>
      </c>
      <c r="BO536" s="26">
        <f t="shared" si="722"/>
        <v>0</v>
      </c>
      <c r="BP536" s="18" t="str">
        <f t="shared" si="675"/>
        <v>卢银楷</v>
      </c>
      <c r="BQ536" s="26">
        <f t="shared" si="723"/>
        <v>0</v>
      </c>
      <c r="BR536" s="18" t="str">
        <f t="shared" si="676"/>
        <v>赵香才</v>
      </c>
      <c r="BS536" s="26">
        <f t="shared" si="724"/>
        <v>0</v>
      </c>
      <c r="BT536" s="18" t="str">
        <f t="shared" si="677"/>
        <v>杜基次尔</v>
      </c>
      <c r="BU536" s="26">
        <f t="shared" si="725"/>
        <v>0</v>
      </c>
      <c r="BV536" s="18">
        <f t="shared" si="678"/>
        <v>3</v>
      </c>
      <c r="BW536" s="18" t="str">
        <f t="shared" si="679"/>
        <v>曹霞</v>
      </c>
      <c r="BX536" s="26">
        <f t="shared" si="698"/>
        <v>0</v>
      </c>
      <c r="BY536" s="18" t="str">
        <f t="shared" si="680"/>
        <v>余玉红</v>
      </c>
      <c r="BZ536" s="26">
        <f t="shared" si="699"/>
        <v>0</v>
      </c>
      <c r="CA536" s="18" t="str">
        <f t="shared" si="681"/>
        <v>汪睿</v>
      </c>
      <c r="CB536" s="26">
        <f t="shared" si="700"/>
        <v>0</v>
      </c>
      <c r="CC536" s="18" t="str">
        <f t="shared" si="682"/>
        <v>卢银楷</v>
      </c>
      <c r="CD536" s="26">
        <f t="shared" si="701"/>
        <v>0</v>
      </c>
      <c r="CE536" s="18" t="str">
        <f t="shared" si="683"/>
        <v>赵香才</v>
      </c>
      <c r="CF536" s="26">
        <f t="shared" si="702"/>
        <v>0</v>
      </c>
      <c r="CG536" s="18" t="str">
        <f t="shared" si="684"/>
        <v>杜基次尔</v>
      </c>
      <c r="CH536" s="26">
        <f t="shared" si="703"/>
        <v>0</v>
      </c>
      <c r="CI536" s="18">
        <f t="shared" si="685"/>
        <v>3</v>
      </c>
      <c r="CJ536" s="18" t="str">
        <f t="shared" si="686"/>
        <v>曹霞</v>
      </c>
      <c r="CK536" s="26">
        <f t="shared" si="704"/>
        <v>0</v>
      </c>
      <c r="CL536" s="18" t="str">
        <f t="shared" si="687"/>
        <v>余玉红</v>
      </c>
      <c r="CM536" s="26">
        <f t="shared" si="705"/>
        <v>0</v>
      </c>
      <c r="CN536" s="18" t="str">
        <f t="shared" si="688"/>
        <v>汪睿</v>
      </c>
      <c r="CO536" s="26">
        <f t="shared" si="706"/>
        <v>0</v>
      </c>
      <c r="CP536" s="18" t="str">
        <f t="shared" si="689"/>
        <v>赵香才</v>
      </c>
      <c r="CQ536" s="26">
        <f t="shared" si="707"/>
        <v>0</v>
      </c>
      <c r="CR536" s="18" t="str">
        <f t="shared" si="690"/>
        <v>卢银楷</v>
      </c>
      <c r="CS536" s="26">
        <f t="shared" si="708"/>
        <v>0</v>
      </c>
      <c r="CT536" s="18" t="str">
        <f t="shared" si="691"/>
        <v>杜基次尔</v>
      </c>
      <c r="CU536" s="26">
        <f t="shared" si="709"/>
        <v>0</v>
      </c>
    </row>
    <row r="537" spans="1:99" s="2" customFormat="1" ht="15.75">
      <c r="A537" s="42" t="s">
        <v>1225</v>
      </c>
      <c r="B537" s="40" t="s">
        <v>710</v>
      </c>
      <c r="C537" s="59" t="s">
        <v>44</v>
      </c>
      <c r="D537" s="9" t="s">
        <v>9</v>
      </c>
      <c r="E537" s="8" t="str">
        <f t="shared" ref="E537:E600" si="728">IF((VLOOKUP(B537,basicdata,4,FALSE))=0,"",VLOOKUP(B537,basicdata,4,FALSE))</f>
        <v/>
      </c>
      <c r="F537" s="9" t="str">
        <f t="shared" ref="F537:F600" si="729">IF((VLOOKUP(B537,basicdata,5,FALSE))=0,"",VLOOKUP(B537,basicdata,5,FALSE))</f>
        <v/>
      </c>
      <c r="G537" s="10" t="str">
        <f t="shared" ref="G537:G600" si="730">IF((VLOOKUP(B537,basicdata,6,FALSE))=0,"",VLOOKUP(B537,basicdata,6,FALSE))</f>
        <v/>
      </c>
      <c r="H537" s="10">
        <f t="shared" ref="H537:H600" si="731">VLOOKUP(B537,basicdata,7,FALSE)</f>
        <v>97</v>
      </c>
      <c r="I537" s="10">
        <f t="shared" ref="I537:I600" si="732">VLOOKUP(B537,basicdata,8,FALSE)</f>
        <v>52</v>
      </c>
      <c r="J537" s="10">
        <f t="shared" ref="J537:J600" si="733">VLOOKUP(B537,basicdata,9,FALSE)</f>
        <v>67</v>
      </c>
      <c r="K537" s="16">
        <f t="shared" ref="K537:K600" si="734">VLOOKUP(B537,basicdata,10,FALSE)</f>
        <v>61</v>
      </c>
      <c r="L537" s="10">
        <f t="shared" ref="L537:L600" si="735">VLOOKUP(B537,basicdata,11,FALSE)</f>
        <v>52.5</v>
      </c>
      <c r="M537" s="10">
        <f t="shared" ref="M537:M600" si="736">VLOOKUP(B537,basicdata,12,FALSE)</f>
        <v>54</v>
      </c>
      <c r="N537" s="10">
        <f t="shared" ref="N537:N600" si="737">VLOOKUP(B537,basicdata,13,FALSE)</f>
        <v>384</v>
      </c>
      <c r="O537" s="17" t="str">
        <f t="shared" ref="O537:O600" si="738">IF((VLOOKUP(B537,basicdata,14,FALSE))=0,"",VLOOKUP(B537,basicdata,14,FALSE))</f>
        <v/>
      </c>
      <c r="P537" s="18">
        <f>IF($D537="理科",IF(AND($N537&gt;=分数线!$C$2,$H537&gt;=分数线!$D$2),36,IF($H537&gt;=分数线!$D$2,18,0)),IF($D537="文科",IF(AND($N537&gt;=分数线!$C$3,$H537&gt;=分数线!$D$3),36,IF($H537&gt;=分数线!$D$3,18,0))))</f>
        <v>0</v>
      </c>
      <c r="Q537" s="18">
        <f>IF($D537="理科",IF(AND($N537&gt;=分数线!$C$2,I537&gt;=分数线!$E$2),36,IF(I537&gt;=分数线!$E$2,18,0)),IF($D537="文科",IF(AND($N537&gt;=分数线!$C$3,I537&gt;=分数线!$E$3),36,IF(I537&gt;=分数线!$E$3,18,0))))</f>
        <v>0</v>
      </c>
      <c r="R537" s="18">
        <f>IF($D537="理科",IF(AND($N537&gt;=分数线!$C$2,J537&gt;=分数线!$F$2),36,IF(J537&gt;=分数线!$F$2,18,0)),IF($D537="文科",IF(AND($N537&gt;=分数线!$C$3,J537&gt;=分数线!$F$3),36,IF(J537&gt;=分数线!$F$3,18,0))))</f>
        <v>0</v>
      </c>
      <c r="S537" s="18">
        <f>IF($D537="理科",IF(AND($N537&gt;=分数线!$C$2,K537&gt;=分数线!$G$2),36,IF(K537&gt;=分数线!$G$2,18,0)),IF($D537="文科",IF(AND($N537&gt;=分数线!$C$3,K537&gt;=分数线!$G$3),36,IF(K537&gt;=分数线!$G$3,18,0))))</f>
        <v>0</v>
      </c>
      <c r="T537" s="18">
        <f>IF($D537="理科",IF(AND($N537&gt;=分数线!$C$2,L537&gt;=分数线!$H$2),36,IF(L537&gt;=分数线!$H$2,18,0)),IF($D537="文科",IF(AND($N537&gt;=分数线!$C$3,L537&gt;=分数线!$H$3),36,IF(L537&gt;=分数线!$H$3,18,0))))</f>
        <v>0</v>
      </c>
      <c r="U537" s="18">
        <f>IF($D537="理科",IF(AND($N537&gt;=分数线!$C$2,M537&gt;=分数线!$I$2),36,IF(M537&gt;=分数线!$I$2,18,0)),IF($D537="文科",IF(AND($N537&gt;=分数线!$C$3,M537&gt;=分数线!$I$3),36,IF(M537&gt;=分数线!$I$3,18,0))))</f>
        <v>18</v>
      </c>
      <c r="V537" s="18">
        <f t="shared" ref="V537:V600" si="739">VLOOKUP($B537,basicdata,19,FALSE)</f>
        <v>9</v>
      </c>
      <c r="W537" s="18" t="str">
        <f t="shared" ref="W537:W600" si="740">VLOOKUP($B537,basicdata,20,FALSE)</f>
        <v>张玉婷</v>
      </c>
      <c r="X537" s="26">
        <f t="shared" si="692"/>
        <v>0</v>
      </c>
      <c r="Y537" s="18" t="str">
        <f t="shared" ref="Y537:Y600" si="741">VLOOKUP($B537,basicdata,22,FALSE)</f>
        <v>周军</v>
      </c>
      <c r="Z537" s="26">
        <f t="shared" si="693"/>
        <v>0</v>
      </c>
      <c r="AA537" s="18" t="str">
        <f t="shared" ref="AA537:AA600" si="742">VLOOKUP($B537,basicdata,24,FALSE)</f>
        <v>程长寿</v>
      </c>
      <c r="AB537" s="26">
        <f t="shared" si="710"/>
        <v>0</v>
      </c>
      <c r="AC537" s="18" t="str">
        <f t="shared" ref="AC537:AC600" si="743">VLOOKUP($B537,basicdata,26,FALSE)</f>
        <v>杨吉华</v>
      </c>
      <c r="AD537" s="26">
        <f t="shared" si="711"/>
        <v>0</v>
      </c>
      <c r="AE537" s="18" t="str">
        <f t="shared" ref="AE537:AE600" si="744">VLOOKUP($B537,basicdata,28,FALSE)</f>
        <v>赵香才</v>
      </c>
      <c r="AF537" s="26">
        <f t="shared" si="712"/>
        <v>0</v>
      </c>
      <c r="AG537" s="18" t="str">
        <f t="shared" ref="AG537:AG600" si="745">VLOOKUP($B537,basicdata,30,FALSE)</f>
        <v>金贵</v>
      </c>
      <c r="AH537" s="26">
        <f t="shared" si="713"/>
        <v>1.8</v>
      </c>
      <c r="AI537" s="18" t="str">
        <f t="shared" ref="AI537:AI600" si="746">VLOOKUP($B537,basicdata,32,FALSE)</f>
        <v>3</v>
      </c>
      <c r="AJ537" s="18" t="str">
        <f t="shared" ref="AJ537:AJ600" si="747">VLOOKUP($B537,basicdata,33,FALSE)</f>
        <v>朱霞</v>
      </c>
      <c r="AK537" s="26">
        <f t="shared" si="694"/>
        <v>0</v>
      </c>
      <c r="AL537" s="18" t="str">
        <f t="shared" ref="AL537:AL600" si="748">VLOOKUP($B537,basicdata,35,FALSE)</f>
        <v>余玉红</v>
      </c>
      <c r="AM537" s="26">
        <f t="shared" si="695"/>
        <v>0</v>
      </c>
      <c r="AN537" s="18" t="str">
        <f t="shared" ref="AN537:AN600" si="749">VLOOKUP($B537,basicdata,37,FALSE)</f>
        <v>赵顺诚</v>
      </c>
      <c r="AO537" s="26">
        <f t="shared" si="714"/>
        <v>0</v>
      </c>
      <c r="AP537" s="18" t="str">
        <f t="shared" ref="AP537:AP600" si="750">VLOOKUP($B537,basicdata,39,FALSE)</f>
        <v>杨吉华</v>
      </c>
      <c r="AQ537" s="26">
        <f t="shared" si="715"/>
        <v>0</v>
      </c>
      <c r="AR537" s="18" t="str">
        <f t="shared" ref="AR537:AR600" si="751">VLOOKUP($B537,basicdata,41,FALSE)</f>
        <v>赵香才</v>
      </c>
      <c r="AS537" s="26">
        <f t="shared" si="716"/>
        <v>0</v>
      </c>
      <c r="AT537" s="18" t="str">
        <f t="shared" ref="AT537:AT600" si="752">VLOOKUP($B537,basicdata,43,FALSE)</f>
        <v>杜基次尔</v>
      </c>
      <c r="AU537" s="26">
        <f t="shared" si="717"/>
        <v>1.8</v>
      </c>
      <c r="AV537" s="18" t="str">
        <f t="shared" ref="AV537:AV600" si="753">VLOOKUP($B537,basicdata,45,FALSE)</f>
        <v>3</v>
      </c>
      <c r="AW537" s="18" t="str">
        <f t="shared" ref="AW537:AW600" si="754">VLOOKUP($B537,basicdata,46,FALSE)</f>
        <v>何光红</v>
      </c>
      <c r="AX537" s="26">
        <f t="shared" si="696"/>
        <v>0</v>
      </c>
      <c r="AY537" s="18" t="str">
        <f t="shared" ref="AY537:AY600" si="755">VLOOKUP($B537,basicdata,48,FALSE)</f>
        <v>余玉红</v>
      </c>
      <c r="AZ537" s="26">
        <f t="shared" si="726"/>
        <v>0</v>
      </c>
      <c r="BA537" s="18" t="str">
        <f t="shared" ref="BA537:BA600" si="756">VLOOKUP($B537,basicdata,50,FALSE)</f>
        <v>向翠琳</v>
      </c>
      <c r="BB537" s="26">
        <f t="shared" si="718"/>
        <v>0</v>
      </c>
      <c r="BC537" s="18" t="str">
        <f t="shared" ref="BC537:BC600" si="757">VLOOKUP($B537,basicdata,52,FALSE)</f>
        <v>卢银楷</v>
      </c>
      <c r="BD537" s="26">
        <f t="shared" si="719"/>
        <v>0</v>
      </c>
      <c r="BE537" s="18" t="str">
        <f t="shared" ref="BE537:BE600" si="758">VLOOKUP($B537,basicdata,54,FALSE)</f>
        <v>勾中文</v>
      </c>
      <c r="BF537" s="26">
        <f t="shared" si="720"/>
        <v>0</v>
      </c>
      <c r="BG537" s="18" t="str">
        <f t="shared" ref="BG537:BG600" si="759">VLOOKUP($B537,basicdata,56,FALSE)</f>
        <v>杜基次尔</v>
      </c>
      <c r="BH537" s="26">
        <f t="shared" si="721"/>
        <v>2.7</v>
      </c>
      <c r="BI537" s="18">
        <f t="shared" ref="BI537:BI600" si="760">VLOOKUP($B537,basicdata,58,FALSE)</f>
        <v>3</v>
      </c>
      <c r="BJ537" s="18" t="str">
        <f t="shared" ref="BJ537:BJ600" si="761">VLOOKUP($B537,basicdata,59,FALSE)</f>
        <v>何光红</v>
      </c>
      <c r="BK537" s="26">
        <f t="shared" si="697"/>
        <v>0</v>
      </c>
      <c r="BL537" s="18" t="str">
        <f t="shared" ref="BL537:BL600" si="762">VLOOKUP($B537,basicdata,61,FALSE)</f>
        <v>余玉红</v>
      </c>
      <c r="BM537" s="26">
        <f t="shared" si="727"/>
        <v>0</v>
      </c>
      <c r="BN537" s="18" t="str">
        <f t="shared" ref="BN537:BN600" si="763">VLOOKUP($B537,basicdata,63,FALSE)</f>
        <v>向翠琳</v>
      </c>
      <c r="BO537" s="26">
        <f t="shared" si="722"/>
        <v>0</v>
      </c>
      <c r="BP537" s="18" t="str">
        <f t="shared" ref="BP537:BP600" si="764">VLOOKUP($B537,basicdata,65,FALSE)</f>
        <v>卢银楷</v>
      </c>
      <c r="BQ537" s="26">
        <f t="shared" si="723"/>
        <v>0</v>
      </c>
      <c r="BR537" s="18" t="str">
        <f t="shared" ref="BR537:BR600" si="765">VLOOKUP($B537,basicdata,67,FALSE)</f>
        <v>赵香才</v>
      </c>
      <c r="BS537" s="26">
        <f t="shared" si="724"/>
        <v>0</v>
      </c>
      <c r="BT537" s="18" t="str">
        <f t="shared" ref="BT537:BT600" si="766">VLOOKUP($B537,basicdata,69,FALSE)</f>
        <v>杜基次尔</v>
      </c>
      <c r="BU537" s="26">
        <f t="shared" si="725"/>
        <v>2.7</v>
      </c>
      <c r="BV537" s="18">
        <f t="shared" ref="BV537:BV600" si="767">VLOOKUP($B537,basicdata,71,FALSE)</f>
        <v>3</v>
      </c>
      <c r="BW537" s="18" t="str">
        <f t="shared" ref="BW537:BW600" si="768">VLOOKUP($B537,basicdata,72,FALSE)</f>
        <v>曹霞</v>
      </c>
      <c r="BX537" s="26">
        <f t="shared" si="698"/>
        <v>0</v>
      </c>
      <c r="BY537" s="18" t="str">
        <f t="shared" ref="BY537:BY600" si="769">VLOOKUP($B537,basicdata,74,FALSE)</f>
        <v>余玉红</v>
      </c>
      <c r="BZ537" s="26">
        <f t="shared" si="699"/>
        <v>0</v>
      </c>
      <c r="CA537" s="18" t="str">
        <f t="shared" ref="CA537:CA600" si="770">VLOOKUP($B537,basicdata,76,FALSE)</f>
        <v>汪睿</v>
      </c>
      <c r="CB537" s="26">
        <f t="shared" si="700"/>
        <v>0</v>
      </c>
      <c r="CC537" s="18" t="str">
        <f t="shared" ref="CC537:CC600" si="771">VLOOKUP($B537,basicdata,78,FALSE)</f>
        <v>卢银楷</v>
      </c>
      <c r="CD537" s="26">
        <f t="shared" si="701"/>
        <v>0</v>
      </c>
      <c r="CE537" s="18" t="str">
        <f t="shared" ref="CE537:CE600" si="772">VLOOKUP($B537,basicdata,80,FALSE)</f>
        <v>赵香才</v>
      </c>
      <c r="CF537" s="26">
        <f t="shared" si="702"/>
        <v>0</v>
      </c>
      <c r="CG537" s="18" t="str">
        <f t="shared" ref="CG537:CG600" si="773">VLOOKUP($B537,basicdata,82,FALSE)</f>
        <v>杜基次尔</v>
      </c>
      <c r="CH537" s="26">
        <f t="shared" si="703"/>
        <v>4.5</v>
      </c>
      <c r="CI537" s="18">
        <f t="shared" ref="CI537:CI600" si="774">VLOOKUP($B537,basicdata,84,FALSE)</f>
        <v>3</v>
      </c>
      <c r="CJ537" s="18" t="str">
        <f t="shared" ref="CJ537:CJ600" si="775">VLOOKUP($B537,basicdata,85,FALSE)</f>
        <v>曹霞</v>
      </c>
      <c r="CK537" s="26">
        <f t="shared" si="704"/>
        <v>0</v>
      </c>
      <c r="CL537" s="18" t="str">
        <f t="shared" ref="CL537:CL600" si="776">VLOOKUP($B537,basicdata,87,FALSE)</f>
        <v>余玉红</v>
      </c>
      <c r="CM537" s="26">
        <f t="shared" si="705"/>
        <v>0</v>
      </c>
      <c r="CN537" s="18" t="str">
        <f t="shared" ref="CN537:CN600" si="777">VLOOKUP($B537,basicdata,89,FALSE)</f>
        <v>汪睿</v>
      </c>
      <c r="CO537" s="26">
        <f t="shared" si="706"/>
        <v>0</v>
      </c>
      <c r="CP537" s="18" t="str">
        <f t="shared" ref="CP537:CP600" si="778">VLOOKUP($B537,basicdata,91,FALSE)</f>
        <v>赵香才</v>
      </c>
      <c r="CQ537" s="26">
        <f t="shared" si="707"/>
        <v>0</v>
      </c>
      <c r="CR537" s="18" t="str">
        <f t="shared" ref="CR537:CR600" si="779">VLOOKUP($B537,basicdata,93,FALSE)</f>
        <v>卢银楷</v>
      </c>
      <c r="CS537" s="26">
        <f t="shared" si="708"/>
        <v>0</v>
      </c>
      <c r="CT537" s="18" t="str">
        <f t="shared" ref="CT537:CT600" si="780">VLOOKUP($B537,basicdata,95,FALSE)</f>
        <v>杜基次尔</v>
      </c>
      <c r="CU537" s="26">
        <f t="shared" si="709"/>
        <v>4.5</v>
      </c>
    </row>
    <row r="538" spans="1:99" s="2" customFormat="1" ht="15.75">
      <c r="A538" s="42" t="s">
        <v>1226</v>
      </c>
      <c r="B538" s="40" t="s">
        <v>711</v>
      </c>
      <c r="C538" s="59" t="s">
        <v>44</v>
      </c>
      <c r="D538" s="9" t="s">
        <v>9</v>
      </c>
      <c r="E538" s="8" t="str">
        <f t="shared" si="728"/>
        <v/>
      </c>
      <c r="F538" s="9" t="str">
        <f t="shared" si="729"/>
        <v/>
      </c>
      <c r="G538" s="10" t="str">
        <f t="shared" si="730"/>
        <v/>
      </c>
      <c r="H538" s="10">
        <f t="shared" si="731"/>
        <v>96</v>
      </c>
      <c r="I538" s="10">
        <f t="shared" si="732"/>
        <v>56</v>
      </c>
      <c r="J538" s="10">
        <f t="shared" si="733"/>
        <v>59</v>
      </c>
      <c r="K538" s="16">
        <f t="shared" si="734"/>
        <v>62.5</v>
      </c>
      <c r="L538" s="10">
        <f t="shared" si="735"/>
        <v>54.5</v>
      </c>
      <c r="M538" s="10">
        <f t="shared" si="736"/>
        <v>55</v>
      </c>
      <c r="N538" s="10">
        <f t="shared" si="737"/>
        <v>383</v>
      </c>
      <c r="O538" s="17" t="str">
        <f t="shared" si="738"/>
        <v/>
      </c>
      <c r="P538" s="18">
        <f>IF($D538="理科",IF(AND($N538&gt;=分数线!$C$2,$H538&gt;=分数线!$D$2),36,IF($H538&gt;=分数线!$D$2,18,0)),IF($D538="文科",IF(AND($N538&gt;=分数线!$C$3,$H538&gt;=分数线!$D$3),36,IF($H538&gt;=分数线!$D$3,18,0))))</f>
        <v>0</v>
      </c>
      <c r="Q538" s="18">
        <f>IF($D538="理科",IF(AND($N538&gt;=分数线!$C$2,I538&gt;=分数线!$E$2),36,IF(I538&gt;=分数线!$E$2,18,0)),IF($D538="文科",IF(AND($N538&gt;=分数线!$C$3,I538&gt;=分数线!$E$3),36,IF(I538&gt;=分数线!$E$3,18,0))))</f>
        <v>0</v>
      </c>
      <c r="R538" s="18">
        <f>IF($D538="理科",IF(AND($N538&gt;=分数线!$C$2,J538&gt;=分数线!$F$2),36,IF(J538&gt;=分数线!$F$2,18,0)),IF($D538="文科",IF(AND($N538&gt;=分数线!$C$3,J538&gt;=分数线!$F$3),36,IF(J538&gt;=分数线!$F$3,18,0))))</f>
        <v>0</v>
      </c>
      <c r="S538" s="18">
        <f>IF($D538="理科",IF(AND($N538&gt;=分数线!$C$2,K538&gt;=分数线!$G$2),36,IF(K538&gt;=分数线!$G$2,18,0)),IF($D538="文科",IF(AND($N538&gt;=分数线!$C$3,K538&gt;=分数线!$G$3),36,IF(K538&gt;=分数线!$G$3,18,0))))</f>
        <v>0</v>
      </c>
      <c r="T538" s="18">
        <f>IF($D538="理科",IF(AND($N538&gt;=分数线!$C$2,L538&gt;=分数线!$H$2),36,IF(L538&gt;=分数线!$H$2,18,0)),IF($D538="文科",IF(AND($N538&gt;=分数线!$C$3,L538&gt;=分数线!$H$3),36,IF(L538&gt;=分数线!$H$3,18,0))))</f>
        <v>0</v>
      </c>
      <c r="U538" s="18">
        <f>IF($D538="理科",IF(AND($N538&gt;=分数线!$C$2,M538&gt;=分数线!$I$2),36,IF(M538&gt;=分数线!$I$2,18,0)),IF($D538="文科",IF(AND($N538&gt;=分数线!$C$3,M538&gt;=分数线!$I$3),36,IF(M538&gt;=分数线!$I$3,18,0))))</f>
        <v>18</v>
      </c>
      <c r="V538" s="18">
        <f t="shared" si="739"/>
        <v>7</v>
      </c>
      <c r="W538" s="18" t="str">
        <f t="shared" si="740"/>
        <v>何苗</v>
      </c>
      <c r="X538" s="26">
        <f t="shared" ref="X538:X559" si="781">IF(C538="应届",P538*0.1,IF(C538="往届","","NULL"))</f>
        <v>0</v>
      </c>
      <c r="Y538" s="18" t="str">
        <f t="shared" si="741"/>
        <v>杨周宇</v>
      </c>
      <c r="Z538" s="26">
        <f t="shared" ref="Z538:Z559" si="782">IF($C538="应届",$Q538*0.1,IF($C538="往届","","NULL"))</f>
        <v>0</v>
      </c>
      <c r="AA538" s="18" t="str">
        <f t="shared" si="742"/>
        <v>胡昌燕</v>
      </c>
      <c r="AB538" s="26">
        <f t="shared" si="710"/>
        <v>0</v>
      </c>
      <c r="AC538" s="18" t="str">
        <f t="shared" si="743"/>
        <v>马巫各</v>
      </c>
      <c r="AD538" s="26">
        <f t="shared" si="711"/>
        <v>0</v>
      </c>
      <c r="AE538" s="18" t="str">
        <f t="shared" si="744"/>
        <v>胡慧芳</v>
      </c>
      <c r="AF538" s="26">
        <f t="shared" si="712"/>
        <v>0</v>
      </c>
      <c r="AG538" s="18" t="str">
        <f t="shared" si="745"/>
        <v>杜基次尔</v>
      </c>
      <c r="AH538" s="26">
        <f t="shared" si="713"/>
        <v>1.8</v>
      </c>
      <c r="AI538" s="18" t="str">
        <f t="shared" si="746"/>
        <v>2</v>
      </c>
      <c r="AJ538" s="18" t="str">
        <f t="shared" si="747"/>
        <v>阙丽萍</v>
      </c>
      <c r="AK538" s="26">
        <f t="shared" ref="AK538:AK559" si="783">IF($C538="应届",$P538*0.1,IF($C538="往届","","NULL"))</f>
        <v>0</v>
      </c>
      <c r="AL538" s="18" t="str">
        <f t="shared" si="748"/>
        <v>李乔军</v>
      </c>
      <c r="AM538" s="26">
        <f t="shared" ref="AM538:AM559" si="784">IF($C538="应届",$Q538*0.1,IF($C538="往届","","NULL"))</f>
        <v>0</v>
      </c>
      <c r="AN538" s="18" t="str">
        <f t="shared" si="749"/>
        <v>赵顺诚</v>
      </c>
      <c r="AO538" s="26">
        <f t="shared" si="714"/>
        <v>0</v>
      </c>
      <c r="AP538" s="18" t="str">
        <f t="shared" si="750"/>
        <v>卢银楷</v>
      </c>
      <c r="AQ538" s="26">
        <f t="shared" si="715"/>
        <v>0</v>
      </c>
      <c r="AR538" s="18" t="str">
        <f t="shared" si="751"/>
        <v>赵香才</v>
      </c>
      <c r="AS538" s="26">
        <f t="shared" si="716"/>
        <v>0</v>
      </c>
      <c r="AT538" s="18" t="str">
        <f t="shared" si="752"/>
        <v>杜基次尔</v>
      </c>
      <c r="AU538" s="26">
        <f t="shared" si="717"/>
        <v>1.8</v>
      </c>
      <c r="AV538" s="18" t="str">
        <f t="shared" si="753"/>
        <v>2</v>
      </c>
      <c r="AW538" s="18" t="str">
        <f t="shared" si="754"/>
        <v>阙丽萍</v>
      </c>
      <c r="AX538" s="26">
        <f t="shared" ref="AX538:AX601" si="785">IF($C538="应届",$P538*0.15,IF($C538="往届","","NULL"))</f>
        <v>0</v>
      </c>
      <c r="AY538" s="18" t="str">
        <f t="shared" si="755"/>
        <v>李希</v>
      </c>
      <c r="AZ538" s="26">
        <f t="shared" si="726"/>
        <v>0</v>
      </c>
      <c r="BA538" s="18" t="str">
        <f t="shared" si="756"/>
        <v>赵顺诚</v>
      </c>
      <c r="BB538" s="26">
        <f t="shared" si="718"/>
        <v>0</v>
      </c>
      <c r="BC538" s="18" t="str">
        <f t="shared" si="757"/>
        <v>马巫各</v>
      </c>
      <c r="BD538" s="26">
        <f t="shared" si="719"/>
        <v>0</v>
      </c>
      <c r="BE538" s="18" t="str">
        <f t="shared" si="758"/>
        <v>赵香才</v>
      </c>
      <c r="BF538" s="26">
        <f t="shared" si="720"/>
        <v>0</v>
      </c>
      <c r="BG538" s="18" t="str">
        <f t="shared" si="759"/>
        <v>杜基次尔</v>
      </c>
      <c r="BH538" s="26">
        <f t="shared" si="721"/>
        <v>2.7</v>
      </c>
      <c r="BI538" s="18">
        <f t="shared" si="760"/>
        <v>2</v>
      </c>
      <c r="BJ538" s="18" t="str">
        <f t="shared" si="761"/>
        <v>阙丽萍</v>
      </c>
      <c r="BK538" s="26">
        <f t="shared" ref="BK538:BK601" si="786">IF($C538="应届",$P538*0.15,IF($C538="往届","","NULL"))</f>
        <v>0</v>
      </c>
      <c r="BL538" s="18" t="str">
        <f t="shared" si="762"/>
        <v>李希</v>
      </c>
      <c r="BM538" s="26">
        <f t="shared" si="727"/>
        <v>0</v>
      </c>
      <c r="BN538" s="18" t="str">
        <f t="shared" si="763"/>
        <v>赵顺诚</v>
      </c>
      <c r="BO538" s="26">
        <f t="shared" si="722"/>
        <v>0</v>
      </c>
      <c r="BP538" s="18" t="str">
        <f t="shared" si="764"/>
        <v>马巫各</v>
      </c>
      <c r="BQ538" s="26">
        <f t="shared" si="723"/>
        <v>0</v>
      </c>
      <c r="BR538" s="18" t="str">
        <f t="shared" si="765"/>
        <v>赵香才</v>
      </c>
      <c r="BS538" s="26">
        <f t="shared" si="724"/>
        <v>0</v>
      </c>
      <c r="BT538" s="18" t="str">
        <f t="shared" si="766"/>
        <v>杜基次尔</v>
      </c>
      <c r="BU538" s="26">
        <f t="shared" si="725"/>
        <v>2.7</v>
      </c>
      <c r="BV538" s="18">
        <f t="shared" si="767"/>
        <v>2</v>
      </c>
      <c r="BW538" s="18" t="str">
        <f t="shared" si="768"/>
        <v>阙丽萍</v>
      </c>
      <c r="BX538" s="26">
        <f t="shared" ref="BX538:BX601" si="787">IF($C538="应届",$P538*0.25,IF($C538="往届",$P538*0.5,"NULL"))</f>
        <v>0</v>
      </c>
      <c r="BY538" s="18" t="str">
        <f t="shared" si="769"/>
        <v>李希</v>
      </c>
      <c r="BZ538" s="26">
        <f t="shared" ref="BZ538:BZ601" si="788">IF($C538="应届",$Q538*0.25,IF($C538="往届",$Q538*0.5,"NULL"))</f>
        <v>0</v>
      </c>
      <c r="CA538" s="18" t="str">
        <f t="shared" si="770"/>
        <v>赵顺诚</v>
      </c>
      <c r="CB538" s="26">
        <f t="shared" ref="CB538:CB601" si="789">IF($C538="应届",$R538*0.25,IF($C538="往届",$R538*0.5,"NULL"))</f>
        <v>0</v>
      </c>
      <c r="CC538" s="18" t="str">
        <f t="shared" si="771"/>
        <v>吴文艺</v>
      </c>
      <c r="CD538" s="26">
        <f t="shared" ref="CD538:CD601" si="790">IF($C538="应届",$S538*0.25,IF($C538="往届",$S538*0.5,"NULL"))</f>
        <v>0</v>
      </c>
      <c r="CE538" s="18" t="str">
        <f t="shared" si="772"/>
        <v>赵香才</v>
      </c>
      <c r="CF538" s="26">
        <f t="shared" ref="CF538:CF601" si="791">IF($C538="应届",$T538*0.25,IF($C538="往届",$T538*0.5,"NULL"))</f>
        <v>0</v>
      </c>
      <c r="CG538" s="18" t="str">
        <f t="shared" si="773"/>
        <v>杜基次尔</v>
      </c>
      <c r="CH538" s="26">
        <f t="shared" ref="CH538:CH601" si="792">IF($C538="应届",$U538*0.25,IF($C538="往届",$U538*0.5,"NULL"))</f>
        <v>4.5</v>
      </c>
      <c r="CI538" s="18">
        <f t="shared" si="774"/>
        <v>2</v>
      </c>
      <c r="CJ538" s="18" t="str">
        <f t="shared" si="775"/>
        <v>阙丽萍</v>
      </c>
      <c r="CK538" s="26">
        <f t="shared" ref="CK538:CK601" si="793">IF($C538="应届",$P538*0.25,IF($C538="往届",$P538*0.5,"NULL"))</f>
        <v>0</v>
      </c>
      <c r="CL538" s="18" t="str">
        <f t="shared" si="776"/>
        <v>李希</v>
      </c>
      <c r="CM538" s="26">
        <f t="shared" ref="CM538:CM601" si="794">IF($C538="应届",$Q538*0.25,IF($C538="往届",$Q538*0.5,"NULL"))</f>
        <v>0</v>
      </c>
      <c r="CN538" s="18" t="str">
        <f t="shared" si="777"/>
        <v>赵顺诚</v>
      </c>
      <c r="CO538" s="26">
        <f t="shared" ref="CO538:CO601" si="795">IF($C538="应届",$R538*0.25,IF($C538="往届",$R538*0.5,"NULL"))</f>
        <v>0</v>
      </c>
      <c r="CP538" s="18" t="str">
        <f t="shared" si="778"/>
        <v>吴文艺/康宇峰</v>
      </c>
      <c r="CQ538" s="26">
        <f t="shared" ref="CQ538:CQ601" si="796">IF($C538="应届",$S538*0.25,IF($C538="往届",$S538*0.5,"NULL"))</f>
        <v>0</v>
      </c>
      <c r="CR538" s="18" t="str">
        <f t="shared" si="779"/>
        <v>赵香才</v>
      </c>
      <c r="CS538" s="26">
        <f t="shared" ref="CS538:CS601" si="797">IF($C538="应届",$T538*0.25,IF($C538="往届",$T538*0.5,"NULL"))</f>
        <v>0</v>
      </c>
      <c r="CT538" s="18" t="str">
        <f t="shared" si="780"/>
        <v>杜基次尔</v>
      </c>
      <c r="CU538" s="26">
        <f t="shared" ref="CU538:CU601" si="798">IF($C538="应届",$U538*0.25,IF($C538="往届",$U538*0.5,"NULL"))</f>
        <v>4.5</v>
      </c>
    </row>
    <row r="539" spans="1:99" s="2" customFormat="1" ht="15.75">
      <c r="A539" s="42" t="s">
        <v>1227</v>
      </c>
      <c r="B539" s="40" t="s">
        <v>712</v>
      </c>
      <c r="C539" s="59" t="s">
        <v>44</v>
      </c>
      <c r="D539" s="9" t="s">
        <v>9</v>
      </c>
      <c r="E539" s="8" t="str">
        <f t="shared" si="728"/>
        <v/>
      </c>
      <c r="F539" s="9" t="str">
        <f t="shared" si="729"/>
        <v/>
      </c>
      <c r="G539" s="10" t="str">
        <f t="shared" si="730"/>
        <v/>
      </c>
      <c r="H539" s="10">
        <f t="shared" si="731"/>
        <v>103</v>
      </c>
      <c r="I539" s="10">
        <f t="shared" si="732"/>
        <v>79</v>
      </c>
      <c r="J539" s="10">
        <f t="shared" si="733"/>
        <v>26</v>
      </c>
      <c r="K539" s="16">
        <f t="shared" si="734"/>
        <v>65.5</v>
      </c>
      <c r="L539" s="10">
        <f t="shared" si="735"/>
        <v>54.5</v>
      </c>
      <c r="M539" s="10">
        <f t="shared" si="736"/>
        <v>55</v>
      </c>
      <c r="N539" s="10">
        <f t="shared" si="737"/>
        <v>383</v>
      </c>
      <c r="O539" s="17" t="str">
        <f t="shared" si="738"/>
        <v/>
      </c>
      <c r="P539" s="18">
        <f>IF($D539="理科",IF(AND($N539&gt;=分数线!$C$2,$H539&gt;=分数线!$D$2),36,IF($H539&gt;=分数线!$D$2,18,0)),IF($D539="文科",IF(AND($N539&gt;=分数线!$C$3,$H539&gt;=分数线!$D$3),36,IF($H539&gt;=分数线!$D$3,18,0))))</f>
        <v>0</v>
      </c>
      <c r="Q539" s="18">
        <f>IF($D539="理科",IF(AND($N539&gt;=分数线!$C$2,I539&gt;=分数线!$E$2),36,IF(I539&gt;=分数线!$E$2,18,0)),IF($D539="文科",IF(AND($N539&gt;=分数线!$C$3,I539&gt;=分数线!$E$3),36,IF(I539&gt;=分数线!$E$3,18,0))))</f>
        <v>0</v>
      </c>
      <c r="R539" s="18">
        <f>IF($D539="理科",IF(AND($N539&gt;=分数线!$C$2,J539&gt;=分数线!$F$2),36,IF(J539&gt;=分数线!$F$2,18,0)),IF($D539="文科",IF(AND($N539&gt;=分数线!$C$3,J539&gt;=分数线!$F$3),36,IF(J539&gt;=分数线!$F$3,18,0))))</f>
        <v>0</v>
      </c>
      <c r="S539" s="18">
        <f>IF($D539="理科",IF(AND($N539&gt;=分数线!$C$2,K539&gt;=分数线!$G$2),36,IF(K539&gt;=分数线!$G$2,18,0)),IF($D539="文科",IF(AND($N539&gt;=分数线!$C$3,K539&gt;=分数线!$G$3),36,IF(K539&gt;=分数线!$G$3,18,0))))</f>
        <v>0</v>
      </c>
      <c r="T539" s="18">
        <f>IF($D539="理科",IF(AND($N539&gt;=分数线!$C$2,L539&gt;=分数线!$H$2),36,IF(L539&gt;=分数线!$H$2,18,0)),IF($D539="文科",IF(AND($N539&gt;=分数线!$C$3,L539&gt;=分数线!$H$3),36,IF(L539&gt;=分数线!$H$3,18,0))))</f>
        <v>0</v>
      </c>
      <c r="U539" s="18">
        <f>IF($D539="理科",IF(AND($N539&gt;=分数线!$C$2,M539&gt;=分数线!$I$2),36,IF(M539&gt;=分数线!$I$2,18,0)),IF($D539="文科",IF(AND($N539&gt;=分数线!$C$3,M539&gt;=分数线!$I$3),36,IF(M539&gt;=分数线!$I$3,18,0))))</f>
        <v>18</v>
      </c>
      <c r="V539" s="18">
        <f t="shared" si="739"/>
        <v>6</v>
      </c>
      <c r="W539" s="18" t="str">
        <f t="shared" si="740"/>
        <v>阙丽萍</v>
      </c>
      <c r="X539" s="26">
        <f t="shared" si="781"/>
        <v>0</v>
      </c>
      <c r="Y539" s="18" t="str">
        <f t="shared" si="741"/>
        <v>李希</v>
      </c>
      <c r="Z539" s="26">
        <f t="shared" si="782"/>
        <v>0</v>
      </c>
      <c r="AA539" s="18" t="str">
        <f t="shared" si="742"/>
        <v>达娃央初</v>
      </c>
      <c r="AB539" s="26">
        <f t="shared" si="710"/>
        <v>0</v>
      </c>
      <c r="AC539" s="18" t="str">
        <f t="shared" si="743"/>
        <v>马巫各</v>
      </c>
      <c r="AD539" s="26">
        <f t="shared" si="711"/>
        <v>0</v>
      </c>
      <c r="AE539" s="18" t="str">
        <f t="shared" si="744"/>
        <v>勾中文</v>
      </c>
      <c r="AF539" s="26">
        <f t="shared" si="712"/>
        <v>0</v>
      </c>
      <c r="AG539" s="18" t="str">
        <f t="shared" si="745"/>
        <v>骆泽群</v>
      </c>
      <c r="AH539" s="26">
        <f t="shared" si="713"/>
        <v>1.8</v>
      </c>
      <c r="AI539" s="18" t="str">
        <f t="shared" si="746"/>
        <v>3</v>
      </c>
      <c r="AJ539" s="18" t="str">
        <f t="shared" si="747"/>
        <v>朱霞</v>
      </c>
      <c r="AK539" s="26">
        <f t="shared" si="783"/>
        <v>0</v>
      </c>
      <c r="AL539" s="18" t="str">
        <f t="shared" si="748"/>
        <v>余玉红</v>
      </c>
      <c r="AM539" s="26">
        <f t="shared" si="784"/>
        <v>0</v>
      </c>
      <c r="AN539" s="18" t="str">
        <f t="shared" si="749"/>
        <v>赵顺诚</v>
      </c>
      <c r="AO539" s="26">
        <f t="shared" si="714"/>
        <v>0</v>
      </c>
      <c r="AP539" s="18" t="str">
        <f t="shared" si="750"/>
        <v>杨吉华</v>
      </c>
      <c r="AQ539" s="26">
        <f t="shared" si="715"/>
        <v>0</v>
      </c>
      <c r="AR539" s="18" t="str">
        <f t="shared" si="751"/>
        <v>赵香才</v>
      </c>
      <c r="AS539" s="26">
        <f t="shared" si="716"/>
        <v>0</v>
      </c>
      <c r="AT539" s="18" t="str">
        <f t="shared" si="752"/>
        <v>杜基次尔</v>
      </c>
      <c r="AU539" s="26">
        <f t="shared" si="717"/>
        <v>1.8</v>
      </c>
      <c r="AV539" s="18" t="str">
        <f t="shared" si="753"/>
        <v>3</v>
      </c>
      <c r="AW539" s="18" t="str">
        <f t="shared" si="754"/>
        <v>何光红</v>
      </c>
      <c r="AX539" s="26">
        <f t="shared" si="785"/>
        <v>0</v>
      </c>
      <c r="AY539" s="18" t="str">
        <f t="shared" si="755"/>
        <v>余玉红</v>
      </c>
      <c r="AZ539" s="26">
        <f t="shared" si="726"/>
        <v>0</v>
      </c>
      <c r="BA539" s="18" t="str">
        <f t="shared" si="756"/>
        <v>向翠琳</v>
      </c>
      <c r="BB539" s="26">
        <f t="shared" si="718"/>
        <v>0</v>
      </c>
      <c r="BC539" s="18" t="str">
        <f t="shared" si="757"/>
        <v>卢银楷</v>
      </c>
      <c r="BD539" s="26">
        <f t="shared" si="719"/>
        <v>0</v>
      </c>
      <c r="BE539" s="18" t="str">
        <f t="shared" si="758"/>
        <v>勾中文</v>
      </c>
      <c r="BF539" s="26">
        <f t="shared" si="720"/>
        <v>0</v>
      </c>
      <c r="BG539" s="18" t="str">
        <f t="shared" si="759"/>
        <v>杜基次尔</v>
      </c>
      <c r="BH539" s="26">
        <f t="shared" si="721"/>
        <v>2.7</v>
      </c>
      <c r="BI539" s="18">
        <f t="shared" si="760"/>
        <v>3</v>
      </c>
      <c r="BJ539" s="18" t="str">
        <f t="shared" si="761"/>
        <v>何光红</v>
      </c>
      <c r="BK539" s="26">
        <f t="shared" si="786"/>
        <v>0</v>
      </c>
      <c r="BL539" s="18" t="str">
        <f t="shared" si="762"/>
        <v>余玉红</v>
      </c>
      <c r="BM539" s="26">
        <f t="shared" si="727"/>
        <v>0</v>
      </c>
      <c r="BN539" s="18" t="str">
        <f t="shared" si="763"/>
        <v>向翠琳</v>
      </c>
      <c r="BO539" s="26">
        <f t="shared" si="722"/>
        <v>0</v>
      </c>
      <c r="BP539" s="18" t="str">
        <f t="shared" si="764"/>
        <v>卢银楷</v>
      </c>
      <c r="BQ539" s="26">
        <f t="shared" si="723"/>
        <v>0</v>
      </c>
      <c r="BR539" s="18" t="str">
        <f t="shared" si="765"/>
        <v>赵香才</v>
      </c>
      <c r="BS539" s="26">
        <f t="shared" si="724"/>
        <v>0</v>
      </c>
      <c r="BT539" s="18" t="str">
        <f t="shared" si="766"/>
        <v>杜基次尔</v>
      </c>
      <c r="BU539" s="26">
        <f t="shared" si="725"/>
        <v>2.7</v>
      </c>
      <c r="BV539" s="18">
        <f t="shared" si="767"/>
        <v>3</v>
      </c>
      <c r="BW539" s="18" t="str">
        <f t="shared" si="768"/>
        <v>曹霞</v>
      </c>
      <c r="BX539" s="26">
        <f t="shared" si="787"/>
        <v>0</v>
      </c>
      <c r="BY539" s="18" t="str">
        <f t="shared" si="769"/>
        <v>余玉红</v>
      </c>
      <c r="BZ539" s="26">
        <f t="shared" si="788"/>
        <v>0</v>
      </c>
      <c r="CA539" s="18" t="str">
        <f t="shared" si="770"/>
        <v>汪睿</v>
      </c>
      <c r="CB539" s="26">
        <f t="shared" si="789"/>
        <v>0</v>
      </c>
      <c r="CC539" s="18" t="str">
        <f t="shared" si="771"/>
        <v>卢银楷</v>
      </c>
      <c r="CD539" s="26">
        <f t="shared" si="790"/>
        <v>0</v>
      </c>
      <c r="CE539" s="18" t="str">
        <f t="shared" si="772"/>
        <v>赵香才</v>
      </c>
      <c r="CF539" s="26">
        <f t="shared" si="791"/>
        <v>0</v>
      </c>
      <c r="CG539" s="18" t="str">
        <f t="shared" si="773"/>
        <v>杜基次尔</v>
      </c>
      <c r="CH539" s="26">
        <f t="shared" si="792"/>
        <v>4.5</v>
      </c>
      <c r="CI539" s="18">
        <f t="shared" si="774"/>
        <v>3</v>
      </c>
      <c r="CJ539" s="18" t="str">
        <f t="shared" si="775"/>
        <v>曹霞</v>
      </c>
      <c r="CK539" s="26">
        <f t="shared" si="793"/>
        <v>0</v>
      </c>
      <c r="CL539" s="18" t="str">
        <f t="shared" si="776"/>
        <v>余玉红</v>
      </c>
      <c r="CM539" s="26">
        <f t="shared" si="794"/>
        <v>0</v>
      </c>
      <c r="CN539" s="18" t="str">
        <f t="shared" si="777"/>
        <v>汪睿</v>
      </c>
      <c r="CO539" s="26">
        <f t="shared" si="795"/>
        <v>0</v>
      </c>
      <c r="CP539" s="18" t="str">
        <f t="shared" si="778"/>
        <v>赵香才</v>
      </c>
      <c r="CQ539" s="26">
        <f t="shared" si="796"/>
        <v>0</v>
      </c>
      <c r="CR539" s="18" t="str">
        <f t="shared" si="779"/>
        <v>卢银楷</v>
      </c>
      <c r="CS539" s="26">
        <f t="shared" si="797"/>
        <v>0</v>
      </c>
      <c r="CT539" s="18" t="str">
        <f t="shared" si="780"/>
        <v>杜基次尔</v>
      </c>
      <c r="CU539" s="26">
        <f t="shared" si="798"/>
        <v>4.5</v>
      </c>
    </row>
    <row r="540" spans="1:99" s="2" customFormat="1" ht="15.75">
      <c r="A540" s="42" t="s">
        <v>1228</v>
      </c>
      <c r="B540" s="40" t="s">
        <v>713</v>
      </c>
      <c r="C540" s="59" t="s">
        <v>44</v>
      </c>
      <c r="D540" s="9" t="s">
        <v>9</v>
      </c>
      <c r="E540" s="8" t="str">
        <f t="shared" si="728"/>
        <v/>
      </c>
      <c r="F540" s="9" t="str">
        <f t="shared" si="729"/>
        <v/>
      </c>
      <c r="G540" s="10" t="str">
        <f t="shared" si="730"/>
        <v/>
      </c>
      <c r="H540" s="10">
        <f t="shared" si="731"/>
        <v>110</v>
      </c>
      <c r="I540" s="10">
        <f t="shared" si="732"/>
        <v>64</v>
      </c>
      <c r="J540" s="10">
        <f t="shared" si="733"/>
        <v>47</v>
      </c>
      <c r="K540" s="16">
        <f t="shared" si="734"/>
        <v>62</v>
      </c>
      <c r="L540" s="10">
        <f t="shared" si="735"/>
        <v>64.5</v>
      </c>
      <c r="M540" s="10">
        <f t="shared" si="736"/>
        <v>35</v>
      </c>
      <c r="N540" s="10">
        <f t="shared" si="737"/>
        <v>383</v>
      </c>
      <c r="O540" s="17" t="str">
        <f t="shared" si="738"/>
        <v/>
      </c>
      <c r="P540" s="18">
        <f>IF($D540="理科",IF(AND($N540&gt;=分数线!$C$2,$H540&gt;=分数线!$D$2),36,IF($H540&gt;=分数线!$D$2,18,0)),IF($D540="文科",IF(AND($N540&gt;=分数线!$C$3,$H540&gt;=分数线!$D$3),36,IF($H540&gt;=分数线!$D$3,18,0))))</f>
        <v>18</v>
      </c>
      <c r="Q540" s="18">
        <f>IF($D540="理科",IF(AND($N540&gt;=分数线!$C$2,I540&gt;=分数线!$E$2),36,IF(I540&gt;=分数线!$E$2,18,0)),IF($D540="文科",IF(AND($N540&gt;=分数线!$C$3,I540&gt;=分数线!$E$3),36,IF(I540&gt;=分数线!$E$3,18,0))))</f>
        <v>0</v>
      </c>
      <c r="R540" s="18">
        <f>IF($D540="理科",IF(AND($N540&gt;=分数线!$C$2,J540&gt;=分数线!$F$2),36,IF(J540&gt;=分数线!$F$2,18,0)),IF($D540="文科",IF(AND($N540&gt;=分数线!$C$3,J540&gt;=分数线!$F$3),36,IF(J540&gt;=分数线!$F$3,18,0))))</f>
        <v>0</v>
      </c>
      <c r="S540" s="18">
        <f>IF($D540="理科",IF(AND($N540&gt;=分数线!$C$2,K540&gt;=分数线!$G$2),36,IF(K540&gt;=分数线!$G$2,18,0)),IF($D540="文科",IF(AND($N540&gt;=分数线!$C$3,K540&gt;=分数线!$G$3),36,IF(K540&gt;=分数线!$G$3,18,0))))</f>
        <v>0</v>
      </c>
      <c r="T540" s="18">
        <f>IF($D540="理科",IF(AND($N540&gt;=分数线!$C$2,L540&gt;=分数线!$H$2),36,IF(L540&gt;=分数线!$H$2,18,0)),IF($D540="文科",IF(AND($N540&gt;=分数线!$C$3,L540&gt;=分数线!$H$3),36,IF(L540&gt;=分数线!$H$3,18,0))))</f>
        <v>0</v>
      </c>
      <c r="U540" s="18">
        <f>IF($D540="理科",IF(AND($N540&gt;=分数线!$C$2,M540&gt;=分数线!$I$2),36,IF(M540&gt;=分数线!$I$2,18,0)),IF($D540="文科",IF(AND($N540&gt;=分数线!$C$3,M540&gt;=分数线!$I$3),36,IF(M540&gt;=分数线!$I$3,18,0))))</f>
        <v>0</v>
      </c>
      <c r="V540" s="18">
        <f t="shared" si="739"/>
        <v>4</v>
      </c>
      <c r="W540" s="18" t="str">
        <f t="shared" si="740"/>
        <v>朱霞</v>
      </c>
      <c r="X540" s="26">
        <f t="shared" si="781"/>
        <v>1.8</v>
      </c>
      <c r="Y540" s="18" t="str">
        <f t="shared" si="741"/>
        <v>李乔军</v>
      </c>
      <c r="Z540" s="26">
        <f t="shared" si="782"/>
        <v>0</v>
      </c>
      <c r="AA540" s="18" t="str">
        <f t="shared" si="742"/>
        <v>向翠琳</v>
      </c>
      <c r="AB540" s="26">
        <f t="shared" si="710"/>
        <v>0</v>
      </c>
      <c r="AC540" s="18" t="str">
        <f t="shared" si="743"/>
        <v>卢银楷</v>
      </c>
      <c r="AD540" s="26">
        <f t="shared" si="711"/>
        <v>0</v>
      </c>
      <c r="AE540" s="18" t="str">
        <f t="shared" si="744"/>
        <v>胡慧芳</v>
      </c>
      <c r="AF540" s="26">
        <f t="shared" si="712"/>
        <v>0</v>
      </c>
      <c r="AG540" s="18" t="str">
        <f t="shared" si="745"/>
        <v>杜基次尔</v>
      </c>
      <c r="AH540" s="26">
        <f t="shared" si="713"/>
        <v>0</v>
      </c>
      <c r="AI540" s="18" t="str">
        <f t="shared" si="746"/>
        <v>4</v>
      </c>
      <c r="AJ540" s="18" t="str">
        <f t="shared" si="747"/>
        <v>朱霞</v>
      </c>
      <c r="AK540" s="26">
        <f t="shared" si="783"/>
        <v>1.8</v>
      </c>
      <c r="AL540" s="18" t="str">
        <f t="shared" si="748"/>
        <v>李乔军</v>
      </c>
      <c r="AM540" s="26">
        <f t="shared" si="784"/>
        <v>0</v>
      </c>
      <c r="AN540" s="18" t="str">
        <f t="shared" si="749"/>
        <v>向翠琳</v>
      </c>
      <c r="AO540" s="26">
        <f t="shared" si="714"/>
        <v>0</v>
      </c>
      <c r="AP540" s="18" t="str">
        <f t="shared" si="750"/>
        <v>卢银楷</v>
      </c>
      <c r="AQ540" s="26">
        <f t="shared" si="715"/>
        <v>0</v>
      </c>
      <c r="AR540" s="18" t="str">
        <f t="shared" si="751"/>
        <v>胡慧芳</v>
      </c>
      <c r="AS540" s="26">
        <f t="shared" si="716"/>
        <v>0</v>
      </c>
      <c r="AT540" s="18" t="str">
        <f t="shared" si="752"/>
        <v>杜基次尔</v>
      </c>
      <c r="AU540" s="26">
        <f t="shared" si="717"/>
        <v>0</v>
      </c>
      <c r="AV540" s="18" t="str">
        <f t="shared" si="753"/>
        <v>4</v>
      </c>
      <c r="AW540" s="18" t="str">
        <f t="shared" si="754"/>
        <v>朱霞</v>
      </c>
      <c r="AX540" s="26">
        <f t="shared" si="785"/>
        <v>2.6999999999999997</v>
      </c>
      <c r="AY540" s="18" t="str">
        <f t="shared" si="755"/>
        <v>马勇</v>
      </c>
      <c r="AZ540" s="26">
        <f t="shared" si="726"/>
        <v>0</v>
      </c>
      <c r="BA540" s="18" t="str">
        <f t="shared" si="756"/>
        <v>向翠琳</v>
      </c>
      <c r="BB540" s="26">
        <f t="shared" si="718"/>
        <v>0</v>
      </c>
      <c r="BC540" s="18" t="str">
        <f t="shared" si="757"/>
        <v>卢银楷</v>
      </c>
      <c r="BD540" s="26">
        <f t="shared" si="719"/>
        <v>0</v>
      </c>
      <c r="BE540" s="18" t="str">
        <f t="shared" si="758"/>
        <v>胡慧芳</v>
      </c>
      <c r="BF540" s="26">
        <f t="shared" si="720"/>
        <v>0</v>
      </c>
      <c r="BG540" s="18" t="str">
        <f t="shared" si="759"/>
        <v>杜基次尔</v>
      </c>
      <c r="BH540" s="26">
        <f t="shared" si="721"/>
        <v>0</v>
      </c>
      <c r="BI540" s="18">
        <f t="shared" si="760"/>
        <v>4</v>
      </c>
      <c r="BJ540" s="18" t="str">
        <f t="shared" si="761"/>
        <v>甲阿祝玛</v>
      </c>
      <c r="BK540" s="26">
        <f t="shared" si="786"/>
        <v>2.6999999999999997</v>
      </c>
      <c r="BL540" s="18" t="str">
        <f t="shared" si="762"/>
        <v>马勇</v>
      </c>
      <c r="BM540" s="26">
        <f t="shared" si="727"/>
        <v>0</v>
      </c>
      <c r="BN540" s="18" t="str">
        <f t="shared" si="763"/>
        <v>向翠琳</v>
      </c>
      <c r="BO540" s="26">
        <f t="shared" si="722"/>
        <v>0</v>
      </c>
      <c r="BP540" s="18" t="str">
        <f t="shared" si="764"/>
        <v>卢银楷</v>
      </c>
      <c r="BQ540" s="26">
        <f t="shared" si="723"/>
        <v>0</v>
      </c>
      <c r="BR540" s="18" t="str">
        <f t="shared" si="765"/>
        <v>胡慧芳</v>
      </c>
      <c r="BS540" s="26">
        <f t="shared" si="724"/>
        <v>0</v>
      </c>
      <c r="BT540" s="18" t="str">
        <f t="shared" si="766"/>
        <v>杜基次尔</v>
      </c>
      <c r="BU540" s="26">
        <f t="shared" si="725"/>
        <v>0</v>
      </c>
      <c r="BV540" s="18">
        <f t="shared" si="767"/>
        <v>4</v>
      </c>
      <c r="BW540" s="18" t="str">
        <f t="shared" si="768"/>
        <v>曹霞</v>
      </c>
      <c r="BX540" s="26">
        <f t="shared" si="787"/>
        <v>4.5</v>
      </c>
      <c r="BY540" s="18" t="str">
        <f t="shared" si="769"/>
        <v>王德兵</v>
      </c>
      <c r="BZ540" s="26">
        <f t="shared" si="788"/>
        <v>0</v>
      </c>
      <c r="CA540" s="18" t="str">
        <f t="shared" si="770"/>
        <v>汪睿</v>
      </c>
      <c r="CB540" s="26">
        <f t="shared" si="789"/>
        <v>0</v>
      </c>
      <c r="CC540" s="18" t="str">
        <f t="shared" si="771"/>
        <v>卢银楷</v>
      </c>
      <c r="CD540" s="26">
        <f t="shared" si="790"/>
        <v>0</v>
      </c>
      <c r="CE540" s="18" t="str">
        <f t="shared" si="772"/>
        <v>胡慧芳</v>
      </c>
      <c r="CF540" s="26">
        <f t="shared" si="791"/>
        <v>0</v>
      </c>
      <c r="CG540" s="18" t="str">
        <f t="shared" si="773"/>
        <v>杜基次尔</v>
      </c>
      <c r="CH540" s="26">
        <f t="shared" si="792"/>
        <v>0</v>
      </c>
      <c r="CI540" s="18">
        <f t="shared" si="774"/>
        <v>4</v>
      </c>
      <c r="CJ540" s="18" t="str">
        <f t="shared" si="775"/>
        <v>曹霞</v>
      </c>
      <c r="CK540" s="26">
        <f t="shared" si="793"/>
        <v>4.5</v>
      </c>
      <c r="CL540" s="18" t="str">
        <f t="shared" si="776"/>
        <v>王德兵</v>
      </c>
      <c r="CM540" s="26">
        <f t="shared" si="794"/>
        <v>0</v>
      </c>
      <c r="CN540" s="18" t="str">
        <f t="shared" si="777"/>
        <v>汪睿</v>
      </c>
      <c r="CO540" s="26">
        <f t="shared" si="795"/>
        <v>0</v>
      </c>
      <c r="CP540" s="18" t="str">
        <f t="shared" si="778"/>
        <v>卢银楷</v>
      </c>
      <c r="CQ540" s="26">
        <f t="shared" si="796"/>
        <v>0</v>
      </c>
      <c r="CR540" s="18" t="str">
        <f t="shared" si="779"/>
        <v>胡慧芳</v>
      </c>
      <c r="CS540" s="26">
        <f t="shared" si="797"/>
        <v>0</v>
      </c>
      <c r="CT540" s="18" t="str">
        <f t="shared" si="780"/>
        <v>杜基次尔</v>
      </c>
      <c r="CU540" s="26">
        <f t="shared" si="798"/>
        <v>0</v>
      </c>
    </row>
    <row r="541" spans="1:99" s="2" customFormat="1" ht="15.75">
      <c r="A541" s="42" t="s">
        <v>56</v>
      </c>
      <c r="B541" s="40" t="s">
        <v>139</v>
      </c>
      <c r="C541" s="59" t="s">
        <v>44</v>
      </c>
      <c r="D541" s="9" t="s">
        <v>9</v>
      </c>
      <c r="E541" s="8" t="str">
        <f t="shared" si="728"/>
        <v/>
      </c>
      <c r="F541" s="9" t="str">
        <f t="shared" si="729"/>
        <v/>
      </c>
      <c r="G541" s="10" t="str">
        <f t="shared" si="730"/>
        <v/>
      </c>
      <c r="H541" s="10">
        <f t="shared" si="731"/>
        <v>95</v>
      </c>
      <c r="I541" s="10">
        <f t="shared" si="732"/>
        <v>62</v>
      </c>
      <c r="J541" s="10">
        <f t="shared" si="733"/>
        <v>76</v>
      </c>
      <c r="K541" s="16">
        <f t="shared" si="734"/>
        <v>59.5</v>
      </c>
      <c r="L541" s="10">
        <f t="shared" si="735"/>
        <v>44</v>
      </c>
      <c r="M541" s="10">
        <f t="shared" si="736"/>
        <v>44</v>
      </c>
      <c r="N541" s="10">
        <f t="shared" si="737"/>
        <v>381</v>
      </c>
      <c r="O541" s="17" t="str">
        <f t="shared" si="738"/>
        <v/>
      </c>
      <c r="P541" s="18">
        <f>IF($D541="理科",IF(AND($N541&gt;=分数线!$C$2,$H541&gt;=分数线!$D$2),36,IF($H541&gt;=分数线!$D$2,18,0)),IF($D541="文科",IF(AND($N541&gt;=分数线!$C$3,$H541&gt;=分数线!$D$3),36,IF($H541&gt;=分数线!$D$3,18,0))))</f>
        <v>0</v>
      </c>
      <c r="Q541" s="18">
        <f>IF($D541="理科",IF(AND($N541&gt;=分数线!$C$2,I541&gt;=分数线!$E$2),36,IF(I541&gt;=分数线!$E$2,18,0)),IF($D541="文科",IF(AND($N541&gt;=分数线!$C$3,I541&gt;=分数线!$E$3),36,IF(I541&gt;=分数线!$E$3,18,0))))</f>
        <v>0</v>
      </c>
      <c r="R541" s="18">
        <f>IF($D541="理科",IF(AND($N541&gt;=分数线!$C$2,J541&gt;=分数线!$F$2),36,IF(J541&gt;=分数线!$F$2,18,0)),IF($D541="文科",IF(AND($N541&gt;=分数线!$C$3,J541&gt;=分数线!$F$3),36,IF(J541&gt;=分数线!$F$3,18,0))))</f>
        <v>0</v>
      </c>
      <c r="S541" s="18">
        <f>IF($D541="理科",IF(AND($N541&gt;=分数线!$C$2,K541&gt;=分数线!$G$2),36,IF(K541&gt;=分数线!$G$2,18,0)),IF($D541="文科",IF(AND($N541&gt;=分数线!$C$3,K541&gt;=分数线!$G$3),36,IF(K541&gt;=分数线!$G$3,18,0))))</f>
        <v>0</v>
      </c>
      <c r="T541" s="18">
        <f>IF($D541="理科",IF(AND($N541&gt;=分数线!$C$2,L541&gt;=分数线!$H$2),36,IF(L541&gt;=分数线!$H$2,18,0)),IF($D541="文科",IF(AND($N541&gt;=分数线!$C$3,L541&gt;=分数线!$H$3),36,IF(L541&gt;=分数线!$H$3,18,0))))</f>
        <v>0</v>
      </c>
      <c r="U541" s="18">
        <f>IF($D541="理科",IF(AND($N541&gt;=分数线!$C$2,M541&gt;=分数线!$I$2),36,IF(M541&gt;=分数线!$I$2,18,0)),IF($D541="文科",IF(AND($N541&gt;=分数线!$C$3,M541&gt;=分数线!$I$3),36,IF(M541&gt;=分数线!$I$3,18,0))))</f>
        <v>0</v>
      </c>
      <c r="V541" s="18">
        <f t="shared" si="739"/>
        <v>11</v>
      </c>
      <c r="W541" s="18" t="str">
        <f t="shared" si="740"/>
        <v>张玉婷</v>
      </c>
      <c r="X541" s="26">
        <f t="shared" si="781"/>
        <v>0</v>
      </c>
      <c r="Y541" s="18" t="str">
        <f t="shared" si="741"/>
        <v>胡付松</v>
      </c>
      <c r="Z541" s="26">
        <f t="shared" si="782"/>
        <v>0</v>
      </c>
      <c r="AA541" s="18" t="str">
        <f t="shared" si="742"/>
        <v>向翠琳</v>
      </c>
      <c r="AB541" s="26">
        <f t="shared" si="710"/>
        <v>0</v>
      </c>
      <c r="AC541" s="18" t="str">
        <f t="shared" si="743"/>
        <v>卢银楷</v>
      </c>
      <c r="AD541" s="26">
        <f t="shared" si="711"/>
        <v>0</v>
      </c>
      <c r="AE541" s="18" t="str">
        <f t="shared" si="744"/>
        <v>赵香才</v>
      </c>
      <c r="AF541" s="26">
        <f t="shared" si="712"/>
        <v>0</v>
      </c>
      <c r="AG541" s="18" t="str">
        <f t="shared" si="745"/>
        <v>骆泽群</v>
      </c>
      <c r="AH541" s="26">
        <f t="shared" si="713"/>
        <v>0</v>
      </c>
      <c r="AI541" s="18" t="str">
        <f t="shared" si="746"/>
        <v>2</v>
      </c>
      <c r="AJ541" s="18" t="str">
        <f t="shared" si="747"/>
        <v>阙丽萍</v>
      </c>
      <c r="AK541" s="26">
        <f t="shared" si="783"/>
        <v>0</v>
      </c>
      <c r="AL541" s="18" t="str">
        <f t="shared" si="748"/>
        <v>李乔军</v>
      </c>
      <c r="AM541" s="26">
        <f t="shared" si="784"/>
        <v>0</v>
      </c>
      <c r="AN541" s="18" t="str">
        <f t="shared" si="749"/>
        <v>赵顺诚</v>
      </c>
      <c r="AO541" s="26">
        <f t="shared" si="714"/>
        <v>0</v>
      </c>
      <c r="AP541" s="18" t="str">
        <f t="shared" si="750"/>
        <v>卢银楷</v>
      </c>
      <c r="AQ541" s="26">
        <f t="shared" si="715"/>
        <v>0</v>
      </c>
      <c r="AR541" s="18" t="str">
        <f t="shared" si="751"/>
        <v>赵香才</v>
      </c>
      <c r="AS541" s="26">
        <f t="shared" si="716"/>
        <v>0</v>
      </c>
      <c r="AT541" s="18" t="str">
        <f t="shared" si="752"/>
        <v>杜基次尔</v>
      </c>
      <c r="AU541" s="26">
        <f t="shared" si="717"/>
        <v>0</v>
      </c>
      <c r="AV541" s="18" t="e">
        <f t="shared" si="753"/>
        <v>#N/A</v>
      </c>
      <c r="AW541" s="18" t="e">
        <f t="shared" si="754"/>
        <v>#N/A</v>
      </c>
      <c r="AX541" s="26">
        <f t="shared" si="785"/>
        <v>0</v>
      </c>
      <c r="AY541" s="18" t="e">
        <f t="shared" si="755"/>
        <v>#N/A</v>
      </c>
      <c r="AZ541" s="26">
        <f t="shared" si="726"/>
        <v>0</v>
      </c>
      <c r="BA541" s="18" t="e">
        <f t="shared" si="756"/>
        <v>#N/A</v>
      </c>
      <c r="BB541" s="26">
        <f t="shared" si="718"/>
        <v>0</v>
      </c>
      <c r="BC541" s="18" t="e">
        <f t="shared" si="757"/>
        <v>#N/A</v>
      </c>
      <c r="BD541" s="26">
        <f t="shared" si="719"/>
        <v>0</v>
      </c>
      <c r="BE541" s="18" t="e">
        <f t="shared" si="758"/>
        <v>#N/A</v>
      </c>
      <c r="BF541" s="26">
        <f t="shared" si="720"/>
        <v>0</v>
      </c>
      <c r="BG541" s="18" t="e">
        <f t="shared" si="759"/>
        <v>#N/A</v>
      </c>
      <c r="BH541" s="26">
        <f t="shared" si="721"/>
        <v>0</v>
      </c>
      <c r="BI541" s="18" t="e">
        <f t="shared" si="760"/>
        <v>#N/A</v>
      </c>
      <c r="BJ541" s="18" t="e">
        <f t="shared" si="761"/>
        <v>#N/A</v>
      </c>
      <c r="BK541" s="26">
        <f t="shared" si="786"/>
        <v>0</v>
      </c>
      <c r="BL541" s="18" t="e">
        <f t="shared" si="762"/>
        <v>#N/A</v>
      </c>
      <c r="BM541" s="26">
        <f t="shared" si="727"/>
        <v>0</v>
      </c>
      <c r="BN541" s="18" t="e">
        <f t="shared" si="763"/>
        <v>#N/A</v>
      </c>
      <c r="BO541" s="26">
        <f t="shared" si="722"/>
        <v>0</v>
      </c>
      <c r="BP541" s="18" t="e">
        <f t="shared" si="764"/>
        <v>#N/A</v>
      </c>
      <c r="BQ541" s="26">
        <f t="shared" si="723"/>
        <v>0</v>
      </c>
      <c r="BR541" s="18" t="e">
        <f t="shared" si="765"/>
        <v>#N/A</v>
      </c>
      <c r="BS541" s="26">
        <f t="shared" si="724"/>
        <v>0</v>
      </c>
      <c r="BT541" s="18" t="e">
        <f t="shared" si="766"/>
        <v>#N/A</v>
      </c>
      <c r="BU541" s="26">
        <f t="shared" si="725"/>
        <v>0</v>
      </c>
      <c r="BV541" s="18" t="e">
        <f t="shared" si="767"/>
        <v>#N/A</v>
      </c>
      <c r="BW541" s="18" t="e">
        <f t="shared" si="768"/>
        <v>#N/A</v>
      </c>
      <c r="BX541" s="26">
        <f t="shared" si="787"/>
        <v>0</v>
      </c>
      <c r="BY541" s="18" t="e">
        <f t="shared" si="769"/>
        <v>#N/A</v>
      </c>
      <c r="BZ541" s="26">
        <f t="shared" si="788"/>
        <v>0</v>
      </c>
      <c r="CA541" s="18" t="str">
        <f t="shared" si="770"/>
        <v>赵顺诚</v>
      </c>
      <c r="CB541" s="26">
        <f t="shared" si="789"/>
        <v>0</v>
      </c>
      <c r="CC541" s="18" t="e">
        <f t="shared" si="771"/>
        <v>#N/A</v>
      </c>
      <c r="CD541" s="26">
        <f t="shared" si="790"/>
        <v>0</v>
      </c>
      <c r="CE541" s="18" t="e">
        <f t="shared" si="772"/>
        <v>#N/A</v>
      </c>
      <c r="CF541" s="26">
        <f t="shared" si="791"/>
        <v>0</v>
      </c>
      <c r="CG541" s="18" t="e">
        <f t="shared" si="773"/>
        <v>#N/A</v>
      </c>
      <c r="CH541" s="26">
        <f t="shared" si="792"/>
        <v>0</v>
      </c>
      <c r="CI541" s="18">
        <f t="shared" si="774"/>
        <v>2</v>
      </c>
      <c r="CJ541" s="18" t="str">
        <f t="shared" si="775"/>
        <v>阙丽萍</v>
      </c>
      <c r="CK541" s="26">
        <f t="shared" si="793"/>
        <v>0</v>
      </c>
      <c r="CL541" s="18" t="str">
        <f t="shared" si="776"/>
        <v>李希</v>
      </c>
      <c r="CM541" s="26">
        <f t="shared" si="794"/>
        <v>0</v>
      </c>
      <c r="CN541" s="18" t="str">
        <f t="shared" si="777"/>
        <v>赵顺诚</v>
      </c>
      <c r="CO541" s="26">
        <f t="shared" si="795"/>
        <v>0</v>
      </c>
      <c r="CP541" s="18" t="str">
        <f t="shared" si="778"/>
        <v>吴文艺/康宇峰</v>
      </c>
      <c r="CQ541" s="26">
        <f t="shared" si="796"/>
        <v>0</v>
      </c>
      <c r="CR541" s="18" t="str">
        <f t="shared" si="779"/>
        <v>赵香才</v>
      </c>
      <c r="CS541" s="26">
        <f t="shared" si="797"/>
        <v>0</v>
      </c>
      <c r="CT541" s="18" t="str">
        <f t="shared" si="780"/>
        <v>杜基次尔</v>
      </c>
      <c r="CU541" s="26">
        <f t="shared" si="798"/>
        <v>0</v>
      </c>
    </row>
    <row r="542" spans="1:99" s="2" customFormat="1" ht="15.75">
      <c r="A542" s="42" t="s">
        <v>1229</v>
      </c>
      <c r="B542" s="40" t="s">
        <v>714</v>
      </c>
      <c r="C542" s="59" t="s">
        <v>44</v>
      </c>
      <c r="D542" s="9" t="s">
        <v>9</v>
      </c>
      <c r="E542" s="8" t="str">
        <f t="shared" si="728"/>
        <v/>
      </c>
      <c r="F542" s="9" t="str">
        <f t="shared" si="729"/>
        <v/>
      </c>
      <c r="G542" s="10" t="str">
        <f t="shared" si="730"/>
        <v/>
      </c>
      <c r="H542" s="10">
        <f t="shared" si="731"/>
        <v>100</v>
      </c>
      <c r="I542" s="10">
        <f t="shared" si="732"/>
        <v>64</v>
      </c>
      <c r="J542" s="10">
        <f t="shared" si="733"/>
        <v>36</v>
      </c>
      <c r="K542" s="16">
        <f t="shared" si="734"/>
        <v>59</v>
      </c>
      <c r="L542" s="10">
        <f t="shared" si="735"/>
        <v>60</v>
      </c>
      <c r="M542" s="10">
        <f t="shared" si="736"/>
        <v>62</v>
      </c>
      <c r="N542" s="10">
        <f t="shared" si="737"/>
        <v>381</v>
      </c>
      <c r="O542" s="17" t="str">
        <f t="shared" si="738"/>
        <v/>
      </c>
      <c r="P542" s="18">
        <f>IF($D542="理科",IF(AND($N542&gt;=分数线!$C$2,$H542&gt;=分数线!$D$2),36,IF($H542&gt;=分数线!$D$2,18,0)),IF($D542="文科",IF(AND($N542&gt;=分数线!$C$3,$H542&gt;=分数线!$D$3),36,IF($H542&gt;=分数线!$D$3,18,0))))</f>
        <v>0</v>
      </c>
      <c r="Q542" s="18">
        <f>IF($D542="理科",IF(AND($N542&gt;=分数线!$C$2,I542&gt;=分数线!$E$2),36,IF(I542&gt;=分数线!$E$2,18,0)),IF($D542="文科",IF(AND($N542&gt;=分数线!$C$3,I542&gt;=分数线!$E$3),36,IF(I542&gt;=分数线!$E$3,18,0))))</f>
        <v>0</v>
      </c>
      <c r="R542" s="18">
        <f>IF($D542="理科",IF(AND($N542&gt;=分数线!$C$2,J542&gt;=分数线!$F$2),36,IF(J542&gt;=分数线!$F$2,18,0)),IF($D542="文科",IF(AND($N542&gt;=分数线!$C$3,J542&gt;=分数线!$F$3),36,IF(J542&gt;=分数线!$F$3,18,0))))</f>
        <v>0</v>
      </c>
      <c r="S542" s="18">
        <f>IF($D542="理科",IF(AND($N542&gt;=分数线!$C$2,K542&gt;=分数线!$G$2),36,IF(K542&gt;=分数线!$G$2,18,0)),IF($D542="文科",IF(AND($N542&gt;=分数线!$C$3,K542&gt;=分数线!$G$3),36,IF(K542&gt;=分数线!$G$3,18,0))))</f>
        <v>0</v>
      </c>
      <c r="T542" s="18">
        <f>IF($D542="理科",IF(AND($N542&gt;=分数线!$C$2,L542&gt;=分数线!$H$2),36,IF(L542&gt;=分数线!$H$2,18,0)),IF($D542="文科",IF(AND($N542&gt;=分数线!$C$3,L542&gt;=分数线!$H$3),36,IF(L542&gt;=分数线!$H$3,18,0))))</f>
        <v>0</v>
      </c>
      <c r="U542" s="18">
        <f>IF($D542="理科",IF(AND($N542&gt;=分数线!$C$2,M542&gt;=分数线!$I$2),36,IF(M542&gt;=分数线!$I$2,18,0)),IF($D542="文科",IF(AND($N542&gt;=分数线!$C$3,M542&gt;=分数线!$I$3),36,IF(M542&gt;=分数线!$I$3,18,0))))</f>
        <v>18</v>
      </c>
      <c r="V542" s="18">
        <f t="shared" si="739"/>
        <v>4</v>
      </c>
      <c r="W542" s="18" t="str">
        <f t="shared" si="740"/>
        <v>朱霞</v>
      </c>
      <c r="X542" s="26">
        <f t="shared" si="781"/>
        <v>0</v>
      </c>
      <c r="Y542" s="18" t="str">
        <f t="shared" si="741"/>
        <v>李乔军</v>
      </c>
      <c r="Z542" s="26">
        <f t="shared" si="782"/>
        <v>0</v>
      </c>
      <c r="AA542" s="18" t="str">
        <f t="shared" si="742"/>
        <v>向翠琳</v>
      </c>
      <c r="AB542" s="26">
        <f t="shared" si="710"/>
        <v>0</v>
      </c>
      <c r="AC542" s="18" t="str">
        <f t="shared" si="743"/>
        <v>卢银楷</v>
      </c>
      <c r="AD542" s="26">
        <f t="shared" si="711"/>
        <v>0</v>
      </c>
      <c r="AE542" s="18" t="str">
        <f t="shared" si="744"/>
        <v>胡慧芳</v>
      </c>
      <c r="AF542" s="26">
        <f t="shared" si="712"/>
        <v>0</v>
      </c>
      <c r="AG542" s="18" t="str">
        <f t="shared" si="745"/>
        <v>杜基次尔</v>
      </c>
      <c r="AH542" s="26">
        <f t="shared" si="713"/>
        <v>1.8</v>
      </c>
      <c r="AI542" s="18" t="str">
        <f t="shared" si="746"/>
        <v>4</v>
      </c>
      <c r="AJ542" s="18" t="str">
        <f t="shared" si="747"/>
        <v>朱霞</v>
      </c>
      <c r="AK542" s="26">
        <f t="shared" si="783"/>
        <v>0</v>
      </c>
      <c r="AL542" s="18" t="str">
        <f t="shared" si="748"/>
        <v>李乔军</v>
      </c>
      <c r="AM542" s="26">
        <f t="shared" si="784"/>
        <v>0</v>
      </c>
      <c r="AN542" s="18" t="str">
        <f t="shared" si="749"/>
        <v>向翠琳</v>
      </c>
      <c r="AO542" s="26">
        <f t="shared" si="714"/>
        <v>0</v>
      </c>
      <c r="AP542" s="18" t="str">
        <f t="shared" si="750"/>
        <v>卢银楷</v>
      </c>
      <c r="AQ542" s="26">
        <f t="shared" si="715"/>
        <v>0</v>
      </c>
      <c r="AR542" s="18" t="str">
        <f t="shared" si="751"/>
        <v>胡慧芳</v>
      </c>
      <c r="AS542" s="26">
        <f t="shared" si="716"/>
        <v>0</v>
      </c>
      <c r="AT542" s="18" t="str">
        <f t="shared" si="752"/>
        <v>杜基次尔</v>
      </c>
      <c r="AU542" s="26">
        <f t="shared" si="717"/>
        <v>1.8</v>
      </c>
      <c r="AV542" s="18" t="e">
        <f t="shared" si="753"/>
        <v>#N/A</v>
      </c>
      <c r="AW542" s="18" t="e">
        <f t="shared" si="754"/>
        <v>#N/A</v>
      </c>
      <c r="AX542" s="26">
        <f t="shared" si="785"/>
        <v>0</v>
      </c>
      <c r="AY542" s="18" t="e">
        <f t="shared" si="755"/>
        <v>#N/A</v>
      </c>
      <c r="AZ542" s="26">
        <f t="shared" si="726"/>
        <v>0</v>
      </c>
      <c r="BA542" s="18" t="e">
        <f t="shared" si="756"/>
        <v>#N/A</v>
      </c>
      <c r="BB542" s="26">
        <f t="shared" si="718"/>
        <v>0</v>
      </c>
      <c r="BC542" s="18" t="e">
        <f t="shared" si="757"/>
        <v>#N/A</v>
      </c>
      <c r="BD542" s="26">
        <f t="shared" si="719"/>
        <v>0</v>
      </c>
      <c r="BE542" s="18" t="e">
        <f t="shared" si="758"/>
        <v>#N/A</v>
      </c>
      <c r="BF542" s="26">
        <f t="shared" si="720"/>
        <v>0</v>
      </c>
      <c r="BG542" s="18" t="e">
        <f t="shared" si="759"/>
        <v>#N/A</v>
      </c>
      <c r="BH542" s="26">
        <f t="shared" si="721"/>
        <v>2.7</v>
      </c>
      <c r="BI542" s="18" t="e">
        <f t="shared" si="760"/>
        <v>#N/A</v>
      </c>
      <c r="BJ542" s="18" t="e">
        <f t="shared" si="761"/>
        <v>#N/A</v>
      </c>
      <c r="BK542" s="26">
        <f t="shared" si="786"/>
        <v>0</v>
      </c>
      <c r="BL542" s="18" t="e">
        <f t="shared" si="762"/>
        <v>#N/A</v>
      </c>
      <c r="BM542" s="26">
        <f t="shared" si="727"/>
        <v>0</v>
      </c>
      <c r="BN542" s="18" t="e">
        <f t="shared" si="763"/>
        <v>#N/A</v>
      </c>
      <c r="BO542" s="26">
        <f t="shared" si="722"/>
        <v>0</v>
      </c>
      <c r="BP542" s="18" t="e">
        <f t="shared" si="764"/>
        <v>#N/A</v>
      </c>
      <c r="BQ542" s="26">
        <f t="shared" si="723"/>
        <v>0</v>
      </c>
      <c r="BR542" s="18" t="e">
        <f t="shared" si="765"/>
        <v>#N/A</v>
      </c>
      <c r="BS542" s="26">
        <f t="shared" si="724"/>
        <v>0</v>
      </c>
      <c r="BT542" s="18" t="e">
        <f t="shared" si="766"/>
        <v>#N/A</v>
      </c>
      <c r="BU542" s="26">
        <f t="shared" si="725"/>
        <v>2.7</v>
      </c>
      <c r="BV542" s="18" t="e">
        <f t="shared" si="767"/>
        <v>#N/A</v>
      </c>
      <c r="BW542" s="18" t="e">
        <f t="shared" si="768"/>
        <v>#N/A</v>
      </c>
      <c r="BX542" s="26">
        <f t="shared" si="787"/>
        <v>0</v>
      </c>
      <c r="BY542" s="18" t="e">
        <f t="shared" si="769"/>
        <v>#N/A</v>
      </c>
      <c r="BZ542" s="26">
        <f t="shared" si="788"/>
        <v>0</v>
      </c>
      <c r="CA542" s="18" t="str">
        <f t="shared" si="770"/>
        <v>汪睿</v>
      </c>
      <c r="CB542" s="26">
        <f t="shared" si="789"/>
        <v>0</v>
      </c>
      <c r="CC542" s="18" t="e">
        <f t="shared" si="771"/>
        <v>#N/A</v>
      </c>
      <c r="CD542" s="26">
        <f t="shared" si="790"/>
        <v>0</v>
      </c>
      <c r="CE542" s="18" t="e">
        <f t="shared" si="772"/>
        <v>#N/A</v>
      </c>
      <c r="CF542" s="26">
        <f t="shared" si="791"/>
        <v>0</v>
      </c>
      <c r="CG542" s="18" t="e">
        <f t="shared" si="773"/>
        <v>#N/A</v>
      </c>
      <c r="CH542" s="26">
        <f t="shared" si="792"/>
        <v>4.5</v>
      </c>
      <c r="CI542" s="18">
        <f t="shared" si="774"/>
        <v>4</v>
      </c>
      <c r="CJ542" s="18" t="str">
        <f t="shared" si="775"/>
        <v>曹霞</v>
      </c>
      <c r="CK542" s="26">
        <f t="shared" si="793"/>
        <v>0</v>
      </c>
      <c r="CL542" s="18" t="str">
        <f t="shared" si="776"/>
        <v>王德兵</v>
      </c>
      <c r="CM542" s="26">
        <f t="shared" si="794"/>
        <v>0</v>
      </c>
      <c r="CN542" s="18" t="str">
        <f t="shared" si="777"/>
        <v>汪睿</v>
      </c>
      <c r="CO542" s="26">
        <f t="shared" si="795"/>
        <v>0</v>
      </c>
      <c r="CP542" s="18" t="str">
        <f t="shared" si="778"/>
        <v>卢银楷</v>
      </c>
      <c r="CQ542" s="26">
        <f t="shared" si="796"/>
        <v>0</v>
      </c>
      <c r="CR542" s="18" t="str">
        <f t="shared" si="779"/>
        <v>胡慧芳</v>
      </c>
      <c r="CS542" s="26">
        <f t="shared" si="797"/>
        <v>0</v>
      </c>
      <c r="CT542" s="18" t="str">
        <f t="shared" si="780"/>
        <v>杜基次尔</v>
      </c>
      <c r="CU542" s="26">
        <f t="shared" si="798"/>
        <v>4.5</v>
      </c>
    </row>
    <row r="543" spans="1:99" s="2" customFormat="1" ht="15.75">
      <c r="A543" s="42" t="s">
        <v>1230</v>
      </c>
      <c r="B543" s="40" t="s">
        <v>715</v>
      </c>
      <c r="C543" s="59" t="s">
        <v>44</v>
      </c>
      <c r="D543" s="9" t="s">
        <v>9</v>
      </c>
      <c r="E543" s="8" t="str">
        <f t="shared" si="728"/>
        <v/>
      </c>
      <c r="F543" s="9">
        <f t="shared" si="729"/>
        <v>0.2</v>
      </c>
      <c r="G543" s="10" t="str">
        <f t="shared" si="730"/>
        <v/>
      </c>
      <c r="H543" s="10">
        <f t="shared" si="731"/>
        <v>94</v>
      </c>
      <c r="I543" s="10">
        <f t="shared" si="732"/>
        <v>76</v>
      </c>
      <c r="J543" s="10">
        <f t="shared" si="733"/>
        <v>71</v>
      </c>
      <c r="K543" s="16">
        <f t="shared" si="734"/>
        <v>52</v>
      </c>
      <c r="L543" s="10">
        <f t="shared" si="735"/>
        <v>54</v>
      </c>
      <c r="M543" s="10">
        <f t="shared" si="736"/>
        <v>33</v>
      </c>
      <c r="N543" s="10">
        <f t="shared" si="737"/>
        <v>380</v>
      </c>
      <c r="O543" s="17" t="str">
        <f t="shared" si="738"/>
        <v/>
      </c>
      <c r="P543" s="18">
        <f>IF($D543="理科",IF(AND($N543&gt;=分数线!$C$2,$H543&gt;=分数线!$D$2),36,IF($H543&gt;=分数线!$D$2,18,0)),IF($D543="文科",IF(AND($N543&gt;=分数线!$C$3,$H543&gt;=分数线!$D$3),36,IF($H543&gt;=分数线!$D$3,18,0))))</f>
        <v>0</v>
      </c>
      <c r="Q543" s="18">
        <f>IF($D543="理科",IF(AND($N543&gt;=分数线!$C$2,I543&gt;=分数线!$E$2),36,IF(I543&gt;=分数线!$E$2,18,0)),IF($D543="文科",IF(AND($N543&gt;=分数线!$C$3,I543&gt;=分数线!$E$3),36,IF(I543&gt;=分数线!$E$3,18,0))))</f>
        <v>0</v>
      </c>
      <c r="R543" s="18">
        <f>IF($D543="理科",IF(AND($N543&gt;=分数线!$C$2,J543&gt;=分数线!$F$2),36,IF(J543&gt;=分数线!$F$2,18,0)),IF($D543="文科",IF(AND($N543&gt;=分数线!$C$3,J543&gt;=分数线!$F$3),36,IF(J543&gt;=分数线!$F$3,18,0))))</f>
        <v>0</v>
      </c>
      <c r="S543" s="18">
        <f>IF($D543="理科",IF(AND($N543&gt;=分数线!$C$2,K543&gt;=分数线!$G$2),36,IF(K543&gt;=分数线!$G$2,18,0)),IF($D543="文科",IF(AND($N543&gt;=分数线!$C$3,K543&gt;=分数线!$G$3),36,IF(K543&gt;=分数线!$G$3,18,0))))</f>
        <v>0</v>
      </c>
      <c r="T543" s="18">
        <f>IF($D543="理科",IF(AND($N543&gt;=分数线!$C$2,L543&gt;=分数线!$H$2),36,IF(L543&gt;=分数线!$H$2,18,0)),IF($D543="文科",IF(AND($N543&gt;=分数线!$C$3,L543&gt;=分数线!$H$3),36,IF(L543&gt;=分数线!$H$3,18,0))))</f>
        <v>0</v>
      </c>
      <c r="U543" s="18">
        <f>IF($D543="理科",IF(AND($N543&gt;=分数线!$C$2,M543&gt;=分数线!$I$2),36,IF(M543&gt;=分数线!$I$2,18,0)),IF($D543="文科",IF(AND($N543&gt;=分数线!$C$3,M543&gt;=分数线!$I$3),36,IF(M543&gt;=分数线!$I$3,18,0))))</f>
        <v>0</v>
      </c>
      <c r="V543" s="18">
        <f t="shared" si="739"/>
        <v>2</v>
      </c>
      <c r="W543" s="18" t="str">
        <f t="shared" si="740"/>
        <v>阙丽萍</v>
      </c>
      <c r="X543" s="26">
        <f t="shared" si="781"/>
        <v>0</v>
      </c>
      <c r="Y543" s="18" t="str">
        <f t="shared" si="741"/>
        <v>李乔军</v>
      </c>
      <c r="Z543" s="26">
        <f t="shared" si="782"/>
        <v>0</v>
      </c>
      <c r="AA543" s="18" t="str">
        <f t="shared" si="742"/>
        <v>赵顺诚</v>
      </c>
      <c r="AB543" s="26">
        <f t="shared" si="710"/>
        <v>0</v>
      </c>
      <c r="AC543" s="18" t="str">
        <f t="shared" si="743"/>
        <v>卢银楷</v>
      </c>
      <c r="AD543" s="26">
        <f t="shared" si="711"/>
        <v>0</v>
      </c>
      <c r="AE543" s="18" t="str">
        <f t="shared" si="744"/>
        <v>赵香才</v>
      </c>
      <c r="AF543" s="26">
        <f t="shared" si="712"/>
        <v>0</v>
      </c>
      <c r="AG543" s="18" t="str">
        <f t="shared" si="745"/>
        <v>骆泽群</v>
      </c>
      <c r="AH543" s="26">
        <f t="shared" si="713"/>
        <v>0</v>
      </c>
      <c r="AI543" s="18" t="str">
        <f t="shared" si="746"/>
        <v>2</v>
      </c>
      <c r="AJ543" s="18" t="str">
        <f t="shared" si="747"/>
        <v>阙丽萍</v>
      </c>
      <c r="AK543" s="26">
        <f t="shared" si="783"/>
        <v>0</v>
      </c>
      <c r="AL543" s="18" t="str">
        <f t="shared" si="748"/>
        <v>李乔军</v>
      </c>
      <c r="AM543" s="26">
        <f t="shared" si="784"/>
        <v>0</v>
      </c>
      <c r="AN543" s="18" t="str">
        <f t="shared" si="749"/>
        <v>赵顺诚</v>
      </c>
      <c r="AO543" s="26">
        <f t="shared" si="714"/>
        <v>0</v>
      </c>
      <c r="AP543" s="18" t="str">
        <f t="shared" si="750"/>
        <v>卢银楷</v>
      </c>
      <c r="AQ543" s="26">
        <f t="shared" si="715"/>
        <v>0</v>
      </c>
      <c r="AR543" s="18" t="str">
        <f t="shared" si="751"/>
        <v>赵香才</v>
      </c>
      <c r="AS543" s="26">
        <f t="shared" si="716"/>
        <v>0</v>
      </c>
      <c r="AT543" s="18" t="str">
        <f t="shared" si="752"/>
        <v>杜基次尔</v>
      </c>
      <c r="AU543" s="26">
        <f t="shared" si="717"/>
        <v>0</v>
      </c>
      <c r="AV543" s="18" t="str">
        <f t="shared" si="753"/>
        <v>2</v>
      </c>
      <c r="AW543" s="18" t="str">
        <f t="shared" si="754"/>
        <v>阙丽萍</v>
      </c>
      <c r="AX543" s="26">
        <f t="shared" si="785"/>
        <v>0</v>
      </c>
      <c r="AY543" s="18" t="str">
        <f t="shared" si="755"/>
        <v>李希</v>
      </c>
      <c r="AZ543" s="26">
        <f t="shared" si="726"/>
        <v>0</v>
      </c>
      <c r="BA543" s="18" t="str">
        <f t="shared" si="756"/>
        <v>赵顺诚</v>
      </c>
      <c r="BB543" s="26">
        <f t="shared" si="718"/>
        <v>0</v>
      </c>
      <c r="BC543" s="18" t="str">
        <f t="shared" si="757"/>
        <v>马巫各</v>
      </c>
      <c r="BD543" s="26">
        <f t="shared" si="719"/>
        <v>0</v>
      </c>
      <c r="BE543" s="18" t="str">
        <f t="shared" si="758"/>
        <v>赵香才</v>
      </c>
      <c r="BF543" s="26">
        <f t="shared" si="720"/>
        <v>0</v>
      </c>
      <c r="BG543" s="18" t="str">
        <f t="shared" si="759"/>
        <v>杜基次尔</v>
      </c>
      <c r="BH543" s="26">
        <f t="shared" si="721"/>
        <v>0</v>
      </c>
      <c r="BI543" s="18">
        <f t="shared" si="760"/>
        <v>2</v>
      </c>
      <c r="BJ543" s="18" t="str">
        <f t="shared" si="761"/>
        <v>阙丽萍</v>
      </c>
      <c r="BK543" s="26">
        <f t="shared" si="786"/>
        <v>0</v>
      </c>
      <c r="BL543" s="18" t="str">
        <f t="shared" si="762"/>
        <v>李希</v>
      </c>
      <c r="BM543" s="26">
        <f t="shared" si="727"/>
        <v>0</v>
      </c>
      <c r="BN543" s="18" t="str">
        <f t="shared" si="763"/>
        <v>赵顺诚</v>
      </c>
      <c r="BO543" s="26">
        <f t="shared" si="722"/>
        <v>0</v>
      </c>
      <c r="BP543" s="18" t="str">
        <f t="shared" si="764"/>
        <v>马巫各</v>
      </c>
      <c r="BQ543" s="26">
        <f t="shared" si="723"/>
        <v>0</v>
      </c>
      <c r="BR543" s="18" t="str">
        <f t="shared" si="765"/>
        <v>赵香才</v>
      </c>
      <c r="BS543" s="26">
        <f t="shared" si="724"/>
        <v>0</v>
      </c>
      <c r="BT543" s="18" t="str">
        <f t="shared" si="766"/>
        <v>杜基次尔</v>
      </c>
      <c r="BU543" s="26">
        <f t="shared" si="725"/>
        <v>0</v>
      </c>
      <c r="BV543" s="18">
        <f t="shared" si="767"/>
        <v>2</v>
      </c>
      <c r="BW543" s="18" t="str">
        <f t="shared" si="768"/>
        <v>阙丽萍</v>
      </c>
      <c r="BX543" s="26">
        <f t="shared" si="787"/>
        <v>0</v>
      </c>
      <c r="BY543" s="18" t="str">
        <f t="shared" si="769"/>
        <v>李希</v>
      </c>
      <c r="BZ543" s="26">
        <f t="shared" si="788"/>
        <v>0</v>
      </c>
      <c r="CA543" s="18" t="str">
        <f t="shared" si="770"/>
        <v>赵顺诚</v>
      </c>
      <c r="CB543" s="26">
        <f t="shared" si="789"/>
        <v>0</v>
      </c>
      <c r="CC543" s="18" t="str">
        <f t="shared" si="771"/>
        <v>吴文艺</v>
      </c>
      <c r="CD543" s="26">
        <f t="shared" si="790"/>
        <v>0</v>
      </c>
      <c r="CE543" s="18" t="str">
        <f t="shared" si="772"/>
        <v>赵香才</v>
      </c>
      <c r="CF543" s="26">
        <f t="shared" si="791"/>
        <v>0</v>
      </c>
      <c r="CG543" s="18" t="str">
        <f t="shared" si="773"/>
        <v>杜基次尔</v>
      </c>
      <c r="CH543" s="26">
        <f t="shared" si="792"/>
        <v>0</v>
      </c>
      <c r="CI543" s="18">
        <f t="shared" si="774"/>
        <v>2</v>
      </c>
      <c r="CJ543" s="18" t="str">
        <f t="shared" si="775"/>
        <v>阙丽萍</v>
      </c>
      <c r="CK543" s="26">
        <f t="shared" si="793"/>
        <v>0</v>
      </c>
      <c r="CL543" s="18" t="str">
        <f t="shared" si="776"/>
        <v>李希</v>
      </c>
      <c r="CM543" s="26">
        <f t="shared" si="794"/>
        <v>0</v>
      </c>
      <c r="CN543" s="18" t="str">
        <f t="shared" si="777"/>
        <v>赵顺诚</v>
      </c>
      <c r="CO543" s="26">
        <f t="shared" si="795"/>
        <v>0</v>
      </c>
      <c r="CP543" s="18" t="str">
        <f t="shared" si="778"/>
        <v>吴文艺/康宇峰</v>
      </c>
      <c r="CQ543" s="26">
        <f t="shared" si="796"/>
        <v>0</v>
      </c>
      <c r="CR543" s="18" t="str">
        <f t="shared" si="779"/>
        <v>赵香才</v>
      </c>
      <c r="CS543" s="26">
        <f t="shared" si="797"/>
        <v>0</v>
      </c>
      <c r="CT543" s="18" t="str">
        <f t="shared" si="780"/>
        <v>杜基次尔</v>
      </c>
      <c r="CU543" s="26">
        <f t="shared" si="798"/>
        <v>0</v>
      </c>
    </row>
    <row r="544" spans="1:99" s="2" customFormat="1" ht="15.75">
      <c r="A544" s="42" t="s">
        <v>1231</v>
      </c>
      <c r="B544" s="40" t="s">
        <v>716</v>
      </c>
      <c r="C544" s="59" t="s">
        <v>44</v>
      </c>
      <c r="D544" s="9" t="s">
        <v>9</v>
      </c>
      <c r="E544" s="8" t="str">
        <f t="shared" si="728"/>
        <v/>
      </c>
      <c r="F544" s="9" t="str">
        <f t="shared" si="729"/>
        <v/>
      </c>
      <c r="G544" s="10" t="str">
        <f t="shared" si="730"/>
        <v/>
      </c>
      <c r="H544" s="10">
        <f t="shared" si="731"/>
        <v>102</v>
      </c>
      <c r="I544" s="10">
        <f t="shared" si="732"/>
        <v>59</v>
      </c>
      <c r="J544" s="10">
        <f t="shared" si="733"/>
        <v>77</v>
      </c>
      <c r="K544" s="16">
        <f t="shared" si="734"/>
        <v>56</v>
      </c>
      <c r="L544" s="10">
        <f t="shared" si="735"/>
        <v>54.5</v>
      </c>
      <c r="M544" s="10">
        <f t="shared" si="736"/>
        <v>31</v>
      </c>
      <c r="N544" s="10">
        <f t="shared" si="737"/>
        <v>380</v>
      </c>
      <c r="O544" s="17" t="str">
        <f t="shared" si="738"/>
        <v/>
      </c>
      <c r="P544" s="18">
        <f>IF($D544="理科",IF(AND($N544&gt;=分数线!$C$2,$H544&gt;=分数线!$D$2),36,IF($H544&gt;=分数线!$D$2,18,0)),IF($D544="文科",IF(AND($N544&gt;=分数线!$C$3,$H544&gt;=分数线!$D$3),36,IF($H544&gt;=分数线!$D$3,18,0))))</f>
        <v>0</v>
      </c>
      <c r="Q544" s="18">
        <f>IF($D544="理科",IF(AND($N544&gt;=分数线!$C$2,I544&gt;=分数线!$E$2),36,IF(I544&gt;=分数线!$E$2,18,0)),IF($D544="文科",IF(AND($N544&gt;=分数线!$C$3,I544&gt;=分数线!$E$3),36,IF(I544&gt;=分数线!$E$3,18,0))))</f>
        <v>0</v>
      </c>
      <c r="R544" s="18">
        <f>IF($D544="理科",IF(AND($N544&gt;=分数线!$C$2,J544&gt;=分数线!$F$2),36,IF(J544&gt;=分数线!$F$2,18,0)),IF($D544="文科",IF(AND($N544&gt;=分数线!$C$3,J544&gt;=分数线!$F$3),36,IF(J544&gt;=分数线!$F$3,18,0))))</f>
        <v>0</v>
      </c>
      <c r="S544" s="18">
        <f>IF($D544="理科",IF(AND($N544&gt;=分数线!$C$2,K544&gt;=分数线!$G$2),36,IF(K544&gt;=分数线!$G$2,18,0)),IF($D544="文科",IF(AND($N544&gt;=分数线!$C$3,K544&gt;=分数线!$G$3),36,IF(K544&gt;=分数线!$G$3,18,0))))</f>
        <v>0</v>
      </c>
      <c r="T544" s="18">
        <f>IF($D544="理科",IF(AND($N544&gt;=分数线!$C$2,L544&gt;=分数线!$H$2),36,IF(L544&gt;=分数线!$H$2,18,0)),IF($D544="文科",IF(AND($N544&gt;=分数线!$C$3,L544&gt;=分数线!$H$3),36,IF(L544&gt;=分数线!$H$3,18,0))))</f>
        <v>0</v>
      </c>
      <c r="U544" s="18">
        <f>IF($D544="理科",IF(AND($N544&gt;=分数线!$C$2,M544&gt;=分数线!$I$2),36,IF(M544&gt;=分数线!$I$2,18,0)),IF($D544="文科",IF(AND($N544&gt;=分数线!$C$3,M544&gt;=分数线!$I$3),36,IF(M544&gt;=分数线!$I$3,18,0))))</f>
        <v>0</v>
      </c>
      <c r="V544" s="18">
        <f t="shared" si="739"/>
        <v>2</v>
      </c>
      <c r="W544" s="18" t="str">
        <f t="shared" si="740"/>
        <v>阙丽萍</v>
      </c>
      <c r="X544" s="26">
        <f t="shared" si="781"/>
        <v>0</v>
      </c>
      <c r="Y544" s="18" t="str">
        <f t="shared" si="741"/>
        <v>李乔军</v>
      </c>
      <c r="Z544" s="26">
        <f t="shared" si="782"/>
        <v>0</v>
      </c>
      <c r="AA544" s="18" t="str">
        <f t="shared" si="742"/>
        <v>赵顺诚</v>
      </c>
      <c r="AB544" s="26">
        <f t="shared" si="710"/>
        <v>0</v>
      </c>
      <c r="AC544" s="18" t="str">
        <f t="shared" si="743"/>
        <v>卢银楷</v>
      </c>
      <c r="AD544" s="26">
        <f t="shared" si="711"/>
        <v>0</v>
      </c>
      <c r="AE544" s="18" t="str">
        <f t="shared" si="744"/>
        <v>赵香才</v>
      </c>
      <c r="AF544" s="26">
        <f t="shared" si="712"/>
        <v>0</v>
      </c>
      <c r="AG544" s="18" t="str">
        <f t="shared" si="745"/>
        <v>骆泽群</v>
      </c>
      <c r="AH544" s="26">
        <f t="shared" si="713"/>
        <v>0</v>
      </c>
      <c r="AI544" s="18" t="e">
        <f t="shared" si="746"/>
        <v>#N/A</v>
      </c>
      <c r="AJ544" s="18" t="e">
        <f t="shared" si="747"/>
        <v>#N/A</v>
      </c>
      <c r="AK544" s="26">
        <f t="shared" si="783"/>
        <v>0</v>
      </c>
      <c r="AL544" s="18" t="e">
        <f t="shared" si="748"/>
        <v>#N/A</v>
      </c>
      <c r="AM544" s="26">
        <f t="shared" si="784"/>
        <v>0</v>
      </c>
      <c r="AN544" s="18" t="e">
        <f t="shared" si="749"/>
        <v>#N/A</v>
      </c>
      <c r="AO544" s="26">
        <f t="shared" si="714"/>
        <v>0</v>
      </c>
      <c r="AP544" s="18" t="e">
        <f t="shared" si="750"/>
        <v>#N/A</v>
      </c>
      <c r="AQ544" s="26">
        <f t="shared" si="715"/>
        <v>0</v>
      </c>
      <c r="AR544" s="18" t="e">
        <f t="shared" si="751"/>
        <v>#N/A</v>
      </c>
      <c r="AS544" s="26">
        <f t="shared" si="716"/>
        <v>0</v>
      </c>
      <c r="AT544" s="18" t="e">
        <f t="shared" si="752"/>
        <v>#N/A</v>
      </c>
      <c r="AU544" s="26">
        <f t="shared" si="717"/>
        <v>0</v>
      </c>
      <c r="AV544" s="18" t="e">
        <f t="shared" si="753"/>
        <v>#N/A</v>
      </c>
      <c r="AW544" s="18" t="e">
        <f t="shared" si="754"/>
        <v>#N/A</v>
      </c>
      <c r="AX544" s="26">
        <f t="shared" si="785"/>
        <v>0</v>
      </c>
      <c r="AY544" s="18" t="e">
        <f t="shared" si="755"/>
        <v>#N/A</v>
      </c>
      <c r="AZ544" s="26">
        <f t="shared" si="726"/>
        <v>0</v>
      </c>
      <c r="BA544" s="18" t="e">
        <f t="shared" si="756"/>
        <v>#N/A</v>
      </c>
      <c r="BB544" s="26">
        <f t="shared" si="718"/>
        <v>0</v>
      </c>
      <c r="BC544" s="18" t="e">
        <f t="shared" si="757"/>
        <v>#N/A</v>
      </c>
      <c r="BD544" s="26">
        <f t="shared" si="719"/>
        <v>0</v>
      </c>
      <c r="BE544" s="18" t="e">
        <f t="shared" si="758"/>
        <v>#N/A</v>
      </c>
      <c r="BF544" s="26">
        <f t="shared" si="720"/>
        <v>0</v>
      </c>
      <c r="BG544" s="18" t="e">
        <f t="shared" si="759"/>
        <v>#N/A</v>
      </c>
      <c r="BH544" s="26">
        <f t="shared" si="721"/>
        <v>0</v>
      </c>
      <c r="BI544" s="18" t="e">
        <f t="shared" si="760"/>
        <v>#N/A</v>
      </c>
      <c r="BJ544" s="18" t="e">
        <f t="shared" si="761"/>
        <v>#N/A</v>
      </c>
      <c r="BK544" s="26">
        <f t="shared" si="786"/>
        <v>0</v>
      </c>
      <c r="BL544" s="18" t="e">
        <f t="shared" si="762"/>
        <v>#N/A</v>
      </c>
      <c r="BM544" s="26">
        <f t="shared" si="727"/>
        <v>0</v>
      </c>
      <c r="BN544" s="18" t="e">
        <f t="shared" si="763"/>
        <v>#N/A</v>
      </c>
      <c r="BO544" s="26">
        <f t="shared" si="722"/>
        <v>0</v>
      </c>
      <c r="BP544" s="18" t="e">
        <f t="shared" si="764"/>
        <v>#N/A</v>
      </c>
      <c r="BQ544" s="26">
        <f t="shared" si="723"/>
        <v>0</v>
      </c>
      <c r="BR544" s="18" t="e">
        <f t="shared" si="765"/>
        <v>#N/A</v>
      </c>
      <c r="BS544" s="26">
        <f t="shared" si="724"/>
        <v>0</v>
      </c>
      <c r="BT544" s="18" t="e">
        <f t="shared" si="766"/>
        <v>#N/A</v>
      </c>
      <c r="BU544" s="26">
        <f t="shared" si="725"/>
        <v>0</v>
      </c>
      <c r="BV544" s="18" t="e">
        <f t="shared" si="767"/>
        <v>#N/A</v>
      </c>
      <c r="BW544" s="18" t="e">
        <f t="shared" si="768"/>
        <v>#N/A</v>
      </c>
      <c r="BX544" s="26">
        <f t="shared" si="787"/>
        <v>0</v>
      </c>
      <c r="BY544" s="18" t="e">
        <f t="shared" si="769"/>
        <v>#N/A</v>
      </c>
      <c r="BZ544" s="26">
        <f t="shared" si="788"/>
        <v>0</v>
      </c>
      <c r="CA544" s="18" t="str">
        <f t="shared" si="770"/>
        <v>赵顺诚</v>
      </c>
      <c r="CB544" s="26">
        <f t="shared" si="789"/>
        <v>0</v>
      </c>
      <c r="CC544" s="18" t="e">
        <f t="shared" si="771"/>
        <v>#N/A</v>
      </c>
      <c r="CD544" s="26">
        <f t="shared" si="790"/>
        <v>0</v>
      </c>
      <c r="CE544" s="18" t="e">
        <f t="shared" si="772"/>
        <v>#N/A</v>
      </c>
      <c r="CF544" s="26">
        <f t="shared" si="791"/>
        <v>0</v>
      </c>
      <c r="CG544" s="18" t="e">
        <f t="shared" si="773"/>
        <v>#N/A</v>
      </c>
      <c r="CH544" s="26">
        <f t="shared" si="792"/>
        <v>0</v>
      </c>
      <c r="CI544" s="18">
        <f t="shared" si="774"/>
        <v>2</v>
      </c>
      <c r="CJ544" s="18" t="str">
        <f t="shared" si="775"/>
        <v>阙丽萍</v>
      </c>
      <c r="CK544" s="26">
        <f t="shared" si="793"/>
        <v>0</v>
      </c>
      <c r="CL544" s="18" t="str">
        <f t="shared" si="776"/>
        <v>李希</v>
      </c>
      <c r="CM544" s="26">
        <f t="shared" si="794"/>
        <v>0</v>
      </c>
      <c r="CN544" s="18" t="str">
        <f t="shared" si="777"/>
        <v>赵顺诚</v>
      </c>
      <c r="CO544" s="26">
        <f t="shared" si="795"/>
        <v>0</v>
      </c>
      <c r="CP544" s="18" t="str">
        <f t="shared" si="778"/>
        <v>吴文艺/康宇峰</v>
      </c>
      <c r="CQ544" s="26">
        <f t="shared" si="796"/>
        <v>0</v>
      </c>
      <c r="CR544" s="18" t="str">
        <f t="shared" si="779"/>
        <v>赵香才</v>
      </c>
      <c r="CS544" s="26">
        <f t="shared" si="797"/>
        <v>0</v>
      </c>
      <c r="CT544" s="18" t="str">
        <f t="shared" si="780"/>
        <v>杜基次尔</v>
      </c>
      <c r="CU544" s="26">
        <f t="shared" si="798"/>
        <v>0</v>
      </c>
    </row>
    <row r="545" spans="1:99" s="2" customFormat="1" ht="15.75">
      <c r="A545" s="42" t="s">
        <v>1232</v>
      </c>
      <c r="B545" s="40" t="s">
        <v>717</v>
      </c>
      <c r="C545" s="59" t="s">
        <v>44</v>
      </c>
      <c r="D545" s="9" t="s">
        <v>9</v>
      </c>
      <c r="E545" s="8" t="str">
        <f t="shared" si="728"/>
        <v/>
      </c>
      <c r="F545" s="9">
        <f t="shared" si="729"/>
        <v>0.3</v>
      </c>
      <c r="G545" s="10" t="str">
        <f t="shared" si="730"/>
        <v/>
      </c>
      <c r="H545" s="10">
        <f t="shared" si="731"/>
        <v>93</v>
      </c>
      <c r="I545" s="10">
        <f t="shared" si="732"/>
        <v>67</v>
      </c>
      <c r="J545" s="10">
        <f t="shared" si="733"/>
        <v>71</v>
      </c>
      <c r="K545" s="16">
        <f t="shared" si="734"/>
        <v>63</v>
      </c>
      <c r="L545" s="10">
        <f t="shared" si="735"/>
        <v>49</v>
      </c>
      <c r="M545" s="10">
        <f t="shared" si="736"/>
        <v>36</v>
      </c>
      <c r="N545" s="10">
        <f t="shared" si="737"/>
        <v>379</v>
      </c>
      <c r="O545" s="17" t="str">
        <f t="shared" si="738"/>
        <v/>
      </c>
      <c r="P545" s="18">
        <f>IF($D545="理科",IF(AND($N545&gt;=分数线!$C$2,$H545&gt;=分数线!$D$2),36,IF($H545&gt;=分数线!$D$2,18,0)),IF($D545="文科",IF(AND($N545&gt;=分数线!$C$3,$H545&gt;=分数线!$D$3),36,IF($H545&gt;=分数线!$D$3,18,0))))</f>
        <v>0</v>
      </c>
      <c r="Q545" s="18">
        <f>IF($D545="理科",IF(AND($N545&gt;=分数线!$C$2,I545&gt;=分数线!$E$2),36,IF(I545&gt;=分数线!$E$2,18,0)),IF($D545="文科",IF(AND($N545&gt;=分数线!$C$3,I545&gt;=分数线!$E$3),36,IF(I545&gt;=分数线!$E$3,18,0))))</f>
        <v>0</v>
      </c>
      <c r="R545" s="18">
        <f>IF($D545="理科",IF(AND($N545&gt;=分数线!$C$2,J545&gt;=分数线!$F$2),36,IF(J545&gt;=分数线!$F$2,18,0)),IF($D545="文科",IF(AND($N545&gt;=分数线!$C$3,J545&gt;=分数线!$F$3),36,IF(J545&gt;=分数线!$F$3,18,0))))</f>
        <v>0</v>
      </c>
      <c r="S545" s="18">
        <f>IF($D545="理科",IF(AND($N545&gt;=分数线!$C$2,K545&gt;=分数线!$G$2),36,IF(K545&gt;=分数线!$G$2,18,0)),IF($D545="文科",IF(AND($N545&gt;=分数线!$C$3,K545&gt;=分数线!$G$3),36,IF(K545&gt;=分数线!$G$3,18,0))))</f>
        <v>0</v>
      </c>
      <c r="T545" s="18">
        <f>IF($D545="理科",IF(AND($N545&gt;=分数线!$C$2,L545&gt;=分数线!$H$2),36,IF(L545&gt;=分数线!$H$2,18,0)),IF($D545="文科",IF(AND($N545&gt;=分数线!$C$3,L545&gt;=分数线!$H$3),36,IF(L545&gt;=分数线!$H$3,18,0))))</f>
        <v>0</v>
      </c>
      <c r="U545" s="18">
        <f>IF($D545="理科",IF(AND($N545&gt;=分数线!$C$2,M545&gt;=分数线!$I$2),36,IF(M545&gt;=分数线!$I$2,18,0)),IF($D545="文科",IF(AND($N545&gt;=分数线!$C$3,M545&gt;=分数线!$I$3),36,IF(M545&gt;=分数线!$I$3,18,0))))</f>
        <v>0</v>
      </c>
      <c r="V545" s="18">
        <f t="shared" si="739"/>
        <v>2</v>
      </c>
      <c r="W545" s="18" t="str">
        <f t="shared" si="740"/>
        <v>阙丽萍</v>
      </c>
      <c r="X545" s="26">
        <f t="shared" si="781"/>
        <v>0</v>
      </c>
      <c r="Y545" s="18" t="str">
        <f t="shared" si="741"/>
        <v>李乔军</v>
      </c>
      <c r="Z545" s="26">
        <f t="shared" si="782"/>
        <v>0</v>
      </c>
      <c r="AA545" s="18" t="str">
        <f t="shared" si="742"/>
        <v>赵顺诚</v>
      </c>
      <c r="AB545" s="26">
        <f t="shared" si="710"/>
        <v>0</v>
      </c>
      <c r="AC545" s="18" t="str">
        <f t="shared" si="743"/>
        <v>卢银楷</v>
      </c>
      <c r="AD545" s="26">
        <f t="shared" si="711"/>
        <v>0</v>
      </c>
      <c r="AE545" s="18" t="str">
        <f t="shared" si="744"/>
        <v>赵香才</v>
      </c>
      <c r="AF545" s="26">
        <f t="shared" si="712"/>
        <v>0</v>
      </c>
      <c r="AG545" s="18" t="str">
        <f t="shared" si="745"/>
        <v>骆泽群</v>
      </c>
      <c r="AH545" s="26">
        <f t="shared" si="713"/>
        <v>0</v>
      </c>
      <c r="AI545" s="18" t="str">
        <f t="shared" si="746"/>
        <v>2</v>
      </c>
      <c r="AJ545" s="18" t="str">
        <f t="shared" si="747"/>
        <v>阙丽萍</v>
      </c>
      <c r="AK545" s="26">
        <f t="shared" si="783"/>
        <v>0</v>
      </c>
      <c r="AL545" s="18" t="str">
        <f t="shared" si="748"/>
        <v>李乔军</v>
      </c>
      <c r="AM545" s="26">
        <f t="shared" si="784"/>
        <v>0</v>
      </c>
      <c r="AN545" s="18" t="str">
        <f t="shared" si="749"/>
        <v>赵顺诚</v>
      </c>
      <c r="AO545" s="26">
        <f t="shared" si="714"/>
        <v>0</v>
      </c>
      <c r="AP545" s="18" t="str">
        <f t="shared" si="750"/>
        <v>卢银楷</v>
      </c>
      <c r="AQ545" s="26">
        <f t="shared" si="715"/>
        <v>0</v>
      </c>
      <c r="AR545" s="18" t="str">
        <f t="shared" si="751"/>
        <v>赵香才</v>
      </c>
      <c r="AS545" s="26">
        <f t="shared" si="716"/>
        <v>0</v>
      </c>
      <c r="AT545" s="18" t="str">
        <f t="shared" si="752"/>
        <v>杜基次尔</v>
      </c>
      <c r="AU545" s="26">
        <f t="shared" si="717"/>
        <v>0</v>
      </c>
      <c r="AV545" s="18" t="str">
        <f t="shared" si="753"/>
        <v>2</v>
      </c>
      <c r="AW545" s="18" t="str">
        <f t="shared" si="754"/>
        <v>阙丽萍</v>
      </c>
      <c r="AX545" s="26">
        <f t="shared" si="785"/>
        <v>0</v>
      </c>
      <c r="AY545" s="18" t="str">
        <f t="shared" si="755"/>
        <v>李希</v>
      </c>
      <c r="AZ545" s="26">
        <f t="shared" si="726"/>
        <v>0</v>
      </c>
      <c r="BA545" s="18" t="str">
        <f t="shared" si="756"/>
        <v>赵顺诚</v>
      </c>
      <c r="BB545" s="26">
        <f t="shared" si="718"/>
        <v>0</v>
      </c>
      <c r="BC545" s="18" t="str">
        <f t="shared" si="757"/>
        <v>马巫各</v>
      </c>
      <c r="BD545" s="26">
        <f t="shared" si="719"/>
        <v>0</v>
      </c>
      <c r="BE545" s="18" t="str">
        <f t="shared" si="758"/>
        <v>赵香才</v>
      </c>
      <c r="BF545" s="26">
        <f t="shared" si="720"/>
        <v>0</v>
      </c>
      <c r="BG545" s="18" t="str">
        <f t="shared" si="759"/>
        <v>杜基次尔</v>
      </c>
      <c r="BH545" s="26">
        <f t="shared" si="721"/>
        <v>0</v>
      </c>
      <c r="BI545" s="18">
        <f t="shared" si="760"/>
        <v>2</v>
      </c>
      <c r="BJ545" s="18" t="str">
        <f t="shared" si="761"/>
        <v>阙丽萍</v>
      </c>
      <c r="BK545" s="26">
        <f t="shared" si="786"/>
        <v>0</v>
      </c>
      <c r="BL545" s="18" t="str">
        <f t="shared" si="762"/>
        <v>李希</v>
      </c>
      <c r="BM545" s="26">
        <f t="shared" si="727"/>
        <v>0</v>
      </c>
      <c r="BN545" s="18" t="str">
        <f t="shared" si="763"/>
        <v>赵顺诚</v>
      </c>
      <c r="BO545" s="26">
        <f t="shared" si="722"/>
        <v>0</v>
      </c>
      <c r="BP545" s="18" t="str">
        <f t="shared" si="764"/>
        <v>马巫各</v>
      </c>
      <c r="BQ545" s="26">
        <f t="shared" si="723"/>
        <v>0</v>
      </c>
      <c r="BR545" s="18" t="str">
        <f t="shared" si="765"/>
        <v>赵香才</v>
      </c>
      <c r="BS545" s="26">
        <f t="shared" si="724"/>
        <v>0</v>
      </c>
      <c r="BT545" s="18" t="str">
        <f t="shared" si="766"/>
        <v>杜基次尔</v>
      </c>
      <c r="BU545" s="26">
        <f t="shared" si="725"/>
        <v>0</v>
      </c>
      <c r="BV545" s="18">
        <f t="shared" si="767"/>
        <v>2</v>
      </c>
      <c r="BW545" s="18" t="str">
        <f t="shared" si="768"/>
        <v>阙丽萍</v>
      </c>
      <c r="BX545" s="26">
        <f t="shared" si="787"/>
        <v>0</v>
      </c>
      <c r="BY545" s="18" t="str">
        <f t="shared" si="769"/>
        <v>李希</v>
      </c>
      <c r="BZ545" s="26">
        <f t="shared" si="788"/>
        <v>0</v>
      </c>
      <c r="CA545" s="18" t="str">
        <f t="shared" si="770"/>
        <v>赵顺诚</v>
      </c>
      <c r="CB545" s="26">
        <f t="shared" si="789"/>
        <v>0</v>
      </c>
      <c r="CC545" s="18" t="str">
        <f t="shared" si="771"/>
        <v>吴文艺</v>
      </c>
      <c r="CD545" s="26">
        <f t="shared" si="790"/>
        <v>0</v>
      </c>
      <c r="CE545" s="18" t="str">
        <f t="shared" si="772"/>
        <v>赵香才</v>
      </c>
      <c r="CF545" s="26">
        <f t="shared" si="791"/>
        <v>0</v>
      </c>
      <c r="CG545" s="18" t="str">
        <f t="shared" si="773"/>
        <v>杜基次尔</v>
      </c>
      <c r="CH545" s="26">
        <f t="shared" si="792"/>
        <v>0</v>
      </c>
      <c r="CI545" s="18">
        <f t="shared" si="774"/>
        <v>2</v>
      </c>
      <c r="CJ545" s="18" t="str">
        <f t="shared" si="775"/>
        <v>阙丽萍</v>
      </c>
      <c r="CK545" s="26">
        <f t="shared" si="793"/>
        <v>0</v>
      </c>
      <c r="CL545" s="18" t="str">
        <f t="shared" si="776"/>
        <v>李希</v>
      </c>
      <c r="CM545" s="26">
        <f t="shared" si="794"/>
        <v>0</v>
      </c>
      <c r="CN545" s="18" t="str">
        <f t="shared" si="777"/>
        <v>赵顺诚</v>
      </c>
      <c r="CO545" s="26">
        <f t="shared" si="795"/>
        <v>0</v>
      </c>
      <c r="CP545" s="18" t="str">
        <f t="shared" si="778"/>
        <v>吴文艺/康宇峰</v>
      </c>
      <c r="CQ545" s="26">
        <f t="shared" si="796"/>
        <v>0</v>
      </c>
      <c r="CR545" s="18" t="str">
        <f t="shared" si="779"/>
        <v>赵香才</v>
      </c>
      <c r="CS545" s="26">
        <f t="shared" si="797"/>
        <v>0</v>
      </c>
      <c r="CT545" s="18" t="str">
        <f t="shared" si="780"/>
        <v>杜基次尔</v>
      </c>
      <c r="CU545" s="26">
        <f t="shared" si="798"/>
        <v>0</v>
      </c>
    </row>
    <row r="546" spans="1:99" s="2" customFormat="1" ht="15.75">
      <c r="A546" s="42" t="s">
        <v>1233</v>
      </c>
      <c r="B546" s="40" t="s">
        <v>718</v>
      </c>
      <c r="C546" s="59" t="s">
        <v>44</v>
      </c>
      <c r="D546" s="9" t="s">
        <v>9</v>
      </c>
      <c r="E546" s="8" t="str">
        <f t="shared" si="728"/>
        <v/>
      </c>
      <c r="F546" s="9" t="str">
        <f t="shared" si="729"/>
        <v/>
      </c>
      <c r="G546" s="10" t="str">
        <f t="shared" si="730"/>
        <v/>
      </c>
      <c r="H546" s="10">
        <f t="shared" si="731"/>
        <v>102</v>
      </c>
      <c r="I546" s="10">
        <f t="shared" si="732"/>
        <v>51</v>
      </c>
      <c r="J546" s="10">
        <f t="shared" si="733"/>
        <v>62</v>
      </c>
      <c r="K546" s="16">
        <f t="shared" si="734"/>
        <v>54</v>
      </c>
      <c r="L546" s="10">
        <f t="shared" si="735"/>
        <v>72</v>
      </c>
      <c r="M546" s="10">
        <f t="shared" si="736"/>
        <v>38</v>
      </c>
      <c r="N546" s="10">
        <f t="shared" si="737"/>
        <v>379</v>
      </c>
      <c r="O546" s="17" t="str">
        <f t="shared" si="738"/>
        <v/>
      </c>
      <c r="P546" s="18">
        <f>IF($D546="理科",IF(AND($N546&gt;=分数线!$C$2,$H546&gt;=分数线!$D$2),36,IF($H546&gt;=分数线!$D$2,18,0)),IF($D546="文科",IF(AND($N546&gt;=分数线!$C$3,$H546&gt;=分数线!$D$3),36,IF($H546&gt;=分数线!$D$3,18,0))))</f>
        <v>0</v>
      </c>
      <c r="Q546" s="18">
        <f>IF($D546="理科",IF(AND($N546&gt;=分数线!$C$2,I546&gt;=分数线!$E$2),36,IF(I546&gt;=分数线!$E$2,18,0)),IF($D546="文科",IF(AND($N546&gt;=分数线!$C$3,I546&gt;=分数线!$E$3),36,IF(I546&gt;=分数线!$E$3,18,0))))</f>
        <v>0</v>
      </c>
      <c r="R546" s="18">
        <f>IF($D546="理科",IF(AND($N546&gt;=分数线!$C$2,J546&gt;=分数线!$F$2),36,IF(J546&gt;=分数线!$F$2,18,0)),IF($D546="文科",IF(AND($N546&gt;=分数线!$C$3,J546&gt;=分数线!$F$3),36,IF(J546&gt;=分数线!$F$3,18,0))))</f>
        <v>0</v>
      </c>
      <c r="S546" s="18">
        <f>IF($D546="理科",IF(AND($N546&gt;=分数线!$C$2,K546&gt;=分数线!$G$2),36,IF(K546&gt;=分数线!$G$2,18,0)),IF($D546="文科",IF(AND($N546&gt;=分数线!$C$3,K546&gt;=分数线!$G$3),36,IF(K546&gt;=分数线!$G$3,18,0))))</f>
        <v>0</v>
      </c>
      <c r="T546" s="18">
        <f>IF($D546="理科",IF(AND($N546&gt;=分数线!$C$2,L546&gt;=分数线!$H$2),36,IF(L546&gt;=分数线!$H$2,18,0)),IF($D546="文科",IF(AND($N546&gt;=分数线!$C$3,L546&gt;=分数线!$H$3),36,IF(L546&gt;=分数线!$H$3,18,0))))</f>
        <v>18</v>
      </c>
      <c r="U546" s="18">
        <f>IF($D546="理科",IF(AND($N546&gt;=分数线!$C$2,M546&gt;=分数线!$I$2),36,IF(M546&gt;=分数线!$I$2,18,0)),IF($D546="文科",IF(AND($N546&gt;=分数线!$C$3,M546&gt;=分数线!$I$3),36,IF(M546&gt;=分数线!$I$3,18,0))))</f>
        <v>0</v>
      </c>
      <c r="V546" s="18">
        <f t="shared" si="739"/>
        <v>7</v>
      </c>
      <c r="W546" s="18" t="str">
        <f t="shared" si="740"/>
        <v>何苗</v>
      </c>
      <c r="X546" s="26">
        <f t="shared" si="781"/>
        <v>0</v>
      </c>
      <c r="Y546" s="18" t="str">
        <f t="shared" si="741"/>
        <v>杨周宇</v>
      </c>
      <c r="Z546" s="26">
        <f t="shared" si="782"/>
        <v>0</v>
      </c>
      <c r="AA546" s="18" t="str">
        <f t="shared" si="742"/>
        <v>胡昌燕</v>
      </c>
      <c r="AB546" s="26">
        <f t="shared" si="710"/>
        <v>0</v>
      </c>
      <c r="AC546" s="18" t="str">
        <f t="shared" si="743"/>
        <v>马巫各</v>
      </c>
      <c r="AD546" s="26">
        <f t="shared" si="711"/>
        <v>0</v>
      </c>
      <c r="AE546" s="18" t="str">
        <f t="shared" si="744"/>
        <v>胡慧芳</v>
      </c>
      <c r="AF546" s="26">
        <f t="shared" si="712"/>
        <v>1.8</v>
      </c>
      <c r="AG546" s="18" t="str">
        <f t="shared" si="745"/>
        <v>杜基次尔</v>
      </c>
      <c r="AH546" s="26">
        <f t="shared" si="713"/>
        <v>0</v>
      </c>
      <c r="AI546" s="18" t="str">
        <f t="shared" si="746"/>
        <v>2</v>
      </c>
      <c r="AJ546" s="18" t="str">
        <f t="shared" si="747"/>
        <v>阙丽萍</v>
      </c>
      <c r="AK546" s="26">
        <f t="shared" si="783"/>
        <v>0</v>
      </c>
      <c r="AL546" s="18" t="str">
        <f t="shared" si="748"/>
        <v>李乔军</v>
      </c>
      <c r="AM546" s="26">
        <f t="shared" si="784"/>
        <v>0</v>
      </c>
      <c r="AN546" s="18" t="str">
        <f t="shared" si="749"/>
        <v>赵顺诚</v>
      </c>
      <c r="AO546" s="26">
        <f t="shared" si="714"/>
        <v>0</v>
      </c>
      <c r="AP546" s="18" t="str">
        <f t="shared" si="750"/>
        <v>卢银楷</v>
      </c>
      <c r="AQ546" s="26">
        <f t="shared" si="715"/>
        <v>0</v>
      </c>
      <c r="AR546" s="18" t="str">
        <f t="shared" si="751"/>
        <v>赵香才</v>
      </c>
      <c r="AS546" s="26">
        <f t="shared" si="716"/>
        <v>1.8</v>
      </c>
      <c r="AT546" s="18" t="str">
        <f t="shared" si="752"/>
        <v>杜基次尔</v>
      </c>
      <c r="AU546" s="26">
        <f t="shared" si="717"/>
        <v>0</v>
      </c>
      <c r="AV546" s="18" t="str">
        <f t="shared" si="753"/>
        <v>2</v>
      </c>
      <c r="AW546" s="18" t="str">
        <f t="shared" si="754"/>
        <v>阙丽萍</v>
      </c>
      <c r="AX546" s="26">
        <f t="shared" si="785"/>
        <v>0</v>
      </c>
      <c r="AY546" s="18" t="str">
        <f t="shared" si="755"/>
        <v>李希</v>
      </c>
      <c r="AZ546" s="26">
        <f t="shared" si="726"/>
        <v>0</v>
      </c>
      <c r="BA546" s="18" t="str">
        <f t="shared" si="756"/>
        <v>赵顺诚</v>
      </c>
      <c r="BB546" s="26">
        <f t="shared" si="718"/>
        <v>0</v>
      </c>
      <c r="BC546" s="18" t="str">
        <f t="shared" si="757"/>
        <v>马巫各</v>
      </c>
      <c r="BD546" s="26">
        <f t="shared" si="719"/>
        <v>0</v>
      </c>
      <c r="BE546" s="18" t="str">
        <f t="shared" si="758"/>
        <v>赵香才</v>
      </c>
      <c r="BF546" s="26">
        <f t="shared" si="720"/>
        <v>2.7</v>
      </c>
      <c r="BG546" s="18" t="str">
        <f t="shared" si="759"/>
        <v>杜基次尔</v>
      </c>
      <c r="BH546" s="26">
        <f t="shared" si="721"/>
        <v>0</v>
      </c>
      <c r="BI546" s="18">
        <f t="shared" si="760"/>
        <v>2</v>
      </c>
      <c r="BJ546" s="18" t="str">
        <f t="shared" si="761"/>
        <v>阙丽萍</v>
      </c>
      <c r="BK546" s="26">
        <f t="shared" si="786"/>
        <v>0</v>
      </c>
      <c r="BL546" s="18" t="str">
        <f t="shared" si="762"/>
        <v>李希</v>
      </c>
      <c r="BM546" s="26">
        <f t="shared" si="727"/>
        <v>0</v>
      </c>
      <c r="BN546" s="18" t="str">
        <f t="shared" si="763"/>
        <v>赵顺诚</v>
      </c>
      <c r="BO546" s="26">
        <f t="shared" si="722"/>
        <v>0</v>
      </c>
      <c r="BP546" s="18" t="str">
        <f t="shared" si="764"/>
        <v>马巫各</v>
      </c>
      <c r="BQ546" s="26">
        <f t="shared" si="723"/>
        <v>0</v>
      </c>
      <c r="BR546" s="18" t="str">
        <f t="shared" si="765"/>
        <v>赵香才</v>
      </c>
      <c r="BS546" s="26">
        <f t="shared" si="724"/>
        <v>2.7</v>
      </c>
      <c r="BT546" s="18" t="str">
        <f t="shared" si="766"/>
        <v>杜基次尔</v>
      </c>
      <c r="BU546" s="26">
        <f t="shared" si="725"/>
        <v>0</v>
      </c>
      <c r="BV546" s="18">
        <f t="shared" si="767"/>
        <v>2</v>
      </c>
      <c r="BW546" s="18" t="str">
        <f t="shared" si="768"/>
        <v>阙丽萍</v>
      </c>
      <c r="BX546" s="26">
        <f t="shared" si="787"/>
        <v>0</v>
      </c>
      <c r="BY546" s="18" t="str">
        <f t="shared" si="769"/>
        <v>李希</v>
      </c>
      <c r="BZ546" s="26">
        <f t="shared" si="788"/>
        <v>0</v>
      </c>
      <c r="CA546" s="18" t="str">
        <f t="shared" si="770"/>
        <v>赵顺诚</v>
      </c>
      <c r="CB546" s="26">
        <f t="shared" si="789"/>
        <v>0</v>
      </c>
      <c r="CC546" s="18" t="str">
        <f t="shared" si="771"/>
        <v>吴文艺</v>
      </c>
      <c r="CD546" s="26">
        <f t="shared" si="790"/>
        <v>0</v>
      </c>
      <c r="CE546" s="18" t="str">
        <f t="shared" si="772"/>
        <v>赵香才</v>
      </c>
      <c r="CF546" s="26">
        <f t="shared" si="791"/>
        <v>4.5</v>
      </c>
      <c r="CG546" s="18" t="str">
        <f t="shared" si="773"/>
        <v>杜基次尔</v>
      </c>
      <c r="CH546" s="26">
        <f t="shared" si="792"/>
        <v>0</v>
      </c>
      <c r="CI546" s="18">
        <f t="shared" si="774"/>
        <v>2</v>
      </c>
      <c r="CJ546" s="18" t="str">
        <f t="shared" si="775"/>
        <v>阙丽萍</v>
      </c>
      <c r="CK546" s="26">
        <f t="shared" si="793"/>
        <v>0</v>
      </c>
      <c r="CL546" s="18" t="str">
        <f t="shared" si="776"/>
        <v>李希</v>
      </c>
      <c r="CM546" s="26">
        <f t="shared" si="794"/>
        <v>0</v>
      </c>
      <c r="CN546" s="18" t="str">
        <f t="shared" si="777"/>
        <v>赵顺诚</v>
      </c>
      <c r="CO546" s="26">
        <f t="shared" si="795"/>
        <v>0</v>
      </c>
      <c r="CP546" s="18" t="str">
        <f t="shared" si="778"/>
        <v>吴文艺/康宇峰</v>
      </c>
      <c r="CQ546" s="26">
        <f t="shared" si="796"/>
        <v>0</v>
      </c>
      <c r="CR546" s="18" t="str">
        <f t="shared" si="779"/>
        <v>赵香才</v>
      </c>
      <c r="CS546" s="26">
        <f t="shared" si="797"/>
        <v>4.5</v>
      </c>
      <c r="CT546" s="18" t="str">
        <f t="shared" si="780"/>
        <v>杜基次尔</v>
      </c>
      <c r="CU546" s="26">
        <f t="shared" si="798"/>
        <v>0</v>
      </c>
    </row>
    <row r="547" spans="1:99" s="2" customFormat="1" ht="15.75">
      <c r="A547" s="42" t="s">
        <v>1234</v>
      </c>
      <c r="B547" s="40" t="s">
        <v>719</v>
      </c>
      <c r="C547" s="59" t="s">
        <v>44</v>
      </c>
      <c r="D547" s="9" t="s">
        <v>9</v>
      </c>
      <c r="E547" s="8" t="str">
        <f t="shared" si="728"/>
        <v/>
      </c>
      <c r="F547" s="9" t="str">
        <f t="shared" si="729"/>
        <v/>
      </c>
      <c r="G547" s="10" t="str">
        <f t="shared" si="730"/>
        <v/>
      </c>
      <c r="H547" s="10">
        <f t="shared" si="731"/>
        <v>94</v>
      </c>
      <c r="I547" s="10">
        <f t="shared" si="732"/>
        <v>68</v>
      </c>
      <c r="J547" s="10">
        <f t="shared" si="733"/>
        <v>43</v>
      </c>
      <c r="K547" s="16">
        <f t="shared" si="734"/>
        <v>64.5</v>
      </c>
      <c r="L547" s="10">
        <f t="shared" si="735"/>
        <v>62.5</v>
      </c>
      <c r="M547" s="10">
        <f t="shared" si="736"/>
        <v>45</v>
      </c>
      <c r="N547" s="10">
        <f t="shared" si="737"/>
        <v>377</v>
      </c>
      <c r="O547" s="17" t="str">
        <f t="shared" si="738"/>
        <v/>
      </c>
      <c r="P547" s="18">
        <f>IF($D547="理科",IF(AND($N547&gt;=分数线!$C$2,$H547&gt;=分数线!$D$2),36,IF($H547&gt;=分数线!$D$2,18,0)),IF($D547="文科",IF(AND($N547&gt;=分数线!$C$3,$H547&gt;=分数线!$D$3),36,IF($H547&gt;=分数线!$D$3,18,0))))</f>
        <v>0</v>
      </c>
      <c r="Q547" s="18">
        <f>IF($D547="理科",IF(AND($N547&gt;=分数线!$C$2,I547&gt;=分数线!$E$2),36,IF(I547&gt;=分数线!$E$2,18,0)),IF($D547="文科",IF(AND($N547&gt;=分数线!$C$3,I547&gt;=分数线!$E$3),36,IF(I547&gt;=分数线!$E$3,18,0))))</f>
        <v>0</v>
      </c>
      <c r="R547" s="18">
        <f>IF($D547="理科",IF(AND($N547&gt;=分数线!$C$2,J547&gt;=分数线!$F$2),36,IF(J547&gt;=分数线!$F$2,18,0)),IF($D547="文科",IF(AND($N547&gt;=分数线!$C$3,J547&gt;=分数线!$F$3),36,IF(J547&gt;=分数线!$F$3,18,0))))</f>
        <v>0</v>
      </c>
      <c r="S547" s="18">
        <f>IF($D547="理科",IF(AND($N547&gt;=分数线!$C$2,K547&gt;=分数线!$G$2),36,IF(K547&gt;=分数线!$G$2,18,0)),IF($D547="文科",IF(AND($N547&gt;=分数线!$C$3,K547&gt;=分数线!$G$3),36,IF(K547&gt;=分数线!$G$3,18,0))))</f>
        <v>0</v>
      </c>
      <c r="T547" s="18">
        <f>IF($D547="理科",IF(AND($N547&gt;=分数线!$C$2,L547&gt;=分数线!$H$2),36,IF(L547&gt;=分数线!$H$2,18,0)),IF($D547="文科",IF(AND($N547&gt;=分数线!$C$3,L547&gt;=分数线!$H$3),36,IF(L547&gt;=分数线!$H$3,18,0))))</f>
        <v>0</v>
      </c>
      <c r="U547" s="18">
        <f>IF($D547="理科",IF(AND($N547&gt;=分数线!$C$2,M547&gt;=分数线!$I$2),36,IF(M547&gt;=分数线!$I$2,18,0)),IF($D547="文科",IF(AND($N547&gt;=分数线!$C$3,M547&gt;=分数线!$I$3),36,IF(M547&gt;=分数线!$I$3,18,0))))</f>
        <v>0</v>
      </c>
      <c r="V547" s="18">
        <f t="shared" si="739"/>
        <v>9</v>
      </c>
      <c r="W547" s="18" t="str">
        <f t="shared" si="740"/>
        <v>张玉婷</v>
      </c>
      <c r="X547" s="26">
        <f t="shared" si="781"/>
        <v>0</v>
      </c>
      <c r="Y547" s="18" t="str">
        <f t="shared" si="741"/>
        <v>周军</v>
      </c>
      <c r="Z547" s="26">
        <f t="shared" si="782"/>
        <v>0</v>
      </c>
      <c r="AA547" s="18" t="str">
        <f t="shared" si="742"/>
        <v>程长寿</v>
      </c>
      <c r="AB547" s="26">
        <f t="shared" si="710"/>
        <v>0</v>
      </c>
      <c r="AC547" s="18" t="str">
        <f t="shared" si="743"/>
        <v>杨吉华</v>
      </c>
      <c r="AD547" s="26">
        <f t="shared" si="711"/>
        <v>0</v>
      </c>
      <c r="AE547" s="18" t="str">
        <f t="shared" si="744"/>
        <v>赵香才</v>
      </c>
      <c r="AF547" s="26">
        <f t="shared" si="712"/>
        <v>0</v>
      </c>
      <c r="AG547" s="18" t="str">
        <f t="shared" si="745"/>
        <v>金贵</v>
      </c>
      <c r="AH547" s="26">
        <f t="shared" si="713"/>
        <v>0</v>
      </c>
      <c r="AI547" s="18" t="str">
        <f t="shared" si="746"/>
        <v>1</v>
      </c>
      <c r="AJ547" s="18" t="str">
        <f t="shared" si="747"/>
        <v>叶屏</v>
      </c>
      <c r="AK547" s="26">
        <f t="shared" si="783"/>
        <v>0</v>
      </c>
      <c r="AL547" s="18" t="str">
        <f t="shared" si="748"/>
        <v>余玉红</v>
      </c>
      <c r="AM547" s="26">
        <f t="shared" si="784"/>
        <v>0</v>
      </c>
      <c r="AN547" s="18" t="str">
        <f t="shared" si="749"/>
        <v>胡昌燕</v>
      </c>
      <c r="AO547" s="26">
        <f t="shared" si="714"/>
        <v>0</v>
      </c>
      <c r="AP547" s="18" t="str">
        <f t="shared" si="750"/>
        <v>杨吉华</v>
      </c>
      <c r="AQ547" s="26">
        <f t="shared" si="715"/>
        <v>0</v>
      </c>
      <c r="AR547" s="18" t="str">
        <f t="shared" si="751"/>
        <v>胡慧芳</v>
      </c>
      <c r="AS547" s="26">
        <f t="shared" si="716"/>
        <v>0</v>
      </c>
      <c r="AT547" s="18" t="str">
        <f t="shared" si="752"/>
        <v>金贵</v>
      </c>
      <c r="AU547" s="26">
        <f t="shared" si="717"/>
        <v>0</v>
      </c>
      <c r="AV547" s="18" t="str">
        <f t="shared" si="753"/>
        <v>1</v>
      </c>
      <c r="AW547" s="18" t="str">
        <f t="shared" si="754"/>
        <v>叶屏</v>
      </c>
      <c r="AX547" s="26">
        <f t="shared" si="785"/>
        <v>0</v>
      </c>
      <c r="AY547" s="18" t="str">
        <f t="shared" si="755"/>
        <v>余玉红</v>
      </c>
      <c r="AZ547" s="26">
        <f t="shared" si="726"/>
        <v>0</v>
      </c>
      <c r="BA547" s="18" t="str">
        <f t="shared" si="756"/>
        <v>胡昌燕</v>
      </c>
      <c r="BB547" s="26">
        <f t="shared" si="718"/>
        <v>0</v>
      </c>
      <c r="BC547" s="18" t="str">
        <f t="shared" si="757"/>
        <v>卢银楷</v>
      </c>
      <c r="BD547" s="26">
        <f t="shared" si="719"/>
        <v>0</v>
      </c>
      <c r="BE547" s="18" t="str">
        <f t="shared" si="758"/>
        <v>胡慧芳</v>
      </c>
      <c r="BF547" s="26">
        <f t="shared" si="720"/>
        <v>0</v>
      </c>
      <c r="BG547" s="18" t="str">
        <f t="shared" si="759"/>
        <v>金贵</v>
      </c>
      <c r="BH547" s="26">
        <f t="shared" si="721"/>
        <v>0</v>
      </c>
      <c r="BI547" s="18">
        <f t="shared" si="760"/>
        <v>1</v>
      </c>
      <c r="BJ547" s="18" t="str">
        <f t="shared" si="761"/>
        <v>叶屏</v>
      </c>
      <c r="BK547" s="26">
        <f t="shared" si="786"/>
        <v>0</v>
      </c>
      <c r="BL547" s="18" t="str">
        <f t="shared" si="762"/>
        <v>余玉红</v>
      </c>
      <c r="BM547" s="26">
        <f t="shared" si="727"/>
        <v>0</v>
      </c>
      <c r="BN547" s="18" t="str">
        <f t="shared" si="763"/>
        <v>胡昌燕</v>
      </c>
      <c r="BO547" s="26">
        <f t="shared" si="722"/>
        <v>0</v>
      </c>
      <c r="BP547" s="18" t="str">
        <f t="shared" si="764"/>
        <v>卢银楷</v>
      </c>
      <c r="BQ547" s="26">
        <f t="shared" si="723"/>
        <v>0</v>
      </c>
      <c r="BR547" s="18" t="str">
        <f t="shared" si="765"/>
        <v>胡慧芳</v>
      </c>
      <c r="BS547" s="26">
        <f t="shared" si="724"/>
        <v>0</v>
      </c>
      <c r="BT547" s="18" t="str">
        <f t="shared" si="766"/>
        <v>金贵</v>
      </c>
      <c r="BU547" s="26">
        <f t="shared" si="725"/>
        <v>0</v>
      </c>
      <c r="BV547" s="18" t="e">
        <f t="shared" si="767"/>
        <v>#N/A</v>
      </c>
      <c r="BW547" s="18" t="e">
        <f t="shared" si="768"/>
        <v>#N/A</v>
      </c>
      <c r="BX547" s="26">
        <f t="shared" si="787"/>
        <v>0</v>
      </c>
      <c r="BY547" s="18" t="e">
        <f t="shared" si="769"/>
        <v>#N/A</v>
      </c>
      <c r="BZ547" s="26">
        <f t="shared" si="788"/>
        <v>0</v>
      </c>
      <c r="CA547" s="18" t="str">
        <f t="shared" si="770"/>
        <v>胡昌燕</v>
      </c>
      <c r="CB547" s="26">
        <f t="shared" si="789"/>
        <v>0</v>
      </c>
      <c r="CC547" s="18" t="e">
        <f t="shared" si="771"/>
        <v>#N/A</v>
      </c>
      <c r="CD547" s="26">
        <f t="shared" si="790"/>
        <v>0</v>
      </c>
      <c r="CE547" s="18" t="e">
        <f t="shared" si="772"/>
        <v>#N/A</v>
      </c>
      <c r="CF547" s="26">
        <f t="shared" si="791"/>
        <v>0</v>
      </c>
      <c r="CG547" s="18" t="e">
        <f t="shared" si="773"/>
        <v>#N/A</v>
      </c>
      <c r="CH547" s="26">
        <f t="shared" si="792"/>
        <v>0</v>
      </c>
      <c r="CI547" s="18">
        <f t="shared" si="774"/>
        <v>1</v>
      </c>
      <c r="CJ547" s="18" t="str">
        <f t="shared" si="775"/>
        <v>叶屏</v>
      </c>
      <c r="CK547" s="26">
        <f t="shared" si="793"/>
        <v>0</v>
      </c>
      <c r="CL547" s="18" t="str">
        <f t="shared" si="776"/>
        <v>余玉红</v>
      </c>
      <c r="CM547" s="26">
        <f t="shared" si="794"/>
        <v>0</v>
      </c>
      <c r="CN547" s="18" t="str">
        <f t="shared" si="777"/>
        <v>胡昌燕</v>
      </c>
      <c r="CO547" s="26">
        <f t="shared" si="795"/>
        <v>0</v>
      </c>
      <c r="CP547" s="18" t="str">
        <f t="shared" si="778"/>
        <v>卢银楷</v>
      </c>
      <c r="CQ547" s="26">
        <f t="shared" si="796"/>
        <v>0</v>
      </c>
      <c r="CR547" s="18" t="str">
        <f t="shared" si="779"/>
        <v>胡慧芳</v>
      </c>
      <c r="CS547" s="26">
        <f t="shared" si="797"/>
        <v>0</v>
      </c>
      <c r="CT547" s="18" t="str">
        <f t="shared" si="780"/>
        <v>金贵</v>
      </c>
      <c r="CU547" s="26">
        <f t="shared" si="798"/>
        <v>0</v>
      </c>
    </row>
    <row r="548" spans="1:99" s="2" customFormat="1" ht="15.75">
      <c r="A548" s="42" t="s">
        <v>1235</v>
      </c>
      <c r="B548" s="40" t="s">
        <v>720</v>
      </c>
      <c r="C548" s="59" t="s">
        <v>44</v>
      </c>
      <c r="D548" s="9" t="s">
        <v>9</v>
      </c>
      <c r="E548" s="8" t="str">
        <f t="shared" si="728"/>
        <v/>
      </c>
      <c r="F548" s="9" t="str">
        <f t="shared" si="729"/>
        <v/>
      </c>
      <c r="G548" s="10" t="str">
        <f t="shared" si="730"/>
        <v/>
      </c>
      <c r="H548" s="10">
        <f t="shared" si="731"/>
        <v>93</v>
      </c>
      <c r="I548" s="10">
        <f t="shared" si="732"/>
        <v>74</v>
      </c>
      <c r="J548" s="10">
        <f t="shared" si="733"/>
        <v>26</v>
      </c>
      <c r="K548" s="16">
        <f t="shared" si="734"/>
        <v>55</v>
      </c>
      <c r="L548" s="10">
        <f t="shared" si="735"/>
        <v>63.5</v>
      </c>
      <c r="M548" s="10">
        <f t="shared" si="736"/>
        <v>65</v>
      </c>
      <c r="N548" s="10">
        <f t="shared" si="737"/>
        <v>377</v>
      </c>
      <c r="O548" s="17" t="str">
        <f t="shared" si="738"/>
        <v/>
      </c>
      <c r="P548" s="18">
        <f>IF($D548="理科",IF(AND($N548&gt;=分数线!$C$2,$H548&gt;=分数线!$D$2),36,IF($H548&gt;=分数线!$D$2,18,0)),IF($D548="文科",IF(AND($N548&gt;=分数线!$C$3,$H548&gt;=分数线!$D$3),36,IF($H548&gt;=分数线!$D$3,18,0))))</f>
        <v>0</v>
      </c>
      <c r="Q548" s="18">
        <f>IF($D548="理科",IF(AND($N548&gt;=分数线!$C$2,I548&gt;=分数线!$E$2),36,IF(I548&gt;=分数线!$E$2,18,0)),IF($D548="文科",IF(AND($N548&gt;=分数线!$C$3,I548&gt;=分数线!$E$3),36,IF(I548&gt;=分数线!$E$3,18,0))))</f>
        <v>0</v>
      </c>
      <c r="R548" s="18">
        <f>IF($D548="理科",IF(AND($N548&gt;=分数线!$C$2,J548&gt;=分数线!$F$2),36,IF(J548&gt;=分数线!$F$2,18,0)),IF($D548="文科",IF(AND($N548&gt;=分数线!$C$3,J548&gt;=分数线!$F$3),36,IF(J548&gt;=分数线!$F$3,18,0))))</f>
        <v>0</v>
      </c>
      <c r="S548" s="18">
        <f>IF($D548="理科",IF(AND($N548&gt;=分数线!$C$2,K548&gt;=分数线!$G$2),36,IF(K548&gt;=分数线!$G$2,18,0)),IF($D548="文科",IF(AND($N548&gt;=分数线!$C$3,K548&gt;=分数线!$G$3),36,IF(K548&gt;=分数线!$G$3,18,0))))</f>
        <v>0</v>
      </c>
      <c r="T548" s="18">
        <f>IF($D548="理科",IF(AND($N548&gt;=分数线!$C$2,L548&gt;=分数线!$H$2),36,IF(L548&gt;=分数线!$H$2,18,0)),IF($D548="文科",IF(AND($N548&gt;=分数线!$C$3,L548&gt;=分数线!$H$3),36,IF(L548&gt;=分数线!$H$3,18,0))))</f>
        <v>0</v>
      </c>
      <c r="U548" s="18">
        <f>IF($D548="理科",IF(AND($N548&gt;=分数线!$C$2,M548&gt;=分数线!$I$2),36,IF(M548&gt;=分数线!$I$2,18,0)),IF($D548="文科",IF(AND($N548&gt;=分数线!$C$3,M548&gt;=分数线!$I$3),36,IF(M548&gt;=分数线!$I$3,18,0))))</f>
        <v>18</v>
      </c>
      <c r="V548" s="18">
        <f t="shared" si="739"/>
        <v>6</v>
      </c>
      <c r="W548" s="18" t="str">
        <f t="shared" si="740"/>
        <v>阙丽萍</v>
      </c>
      <c r="X548" s="26">
        <f t="shared" si="781"/>
        <v>0</v>
      </c>
      <c r="Y548" s="18" t="str">
        <f t="shared" si="741"/>
        <v>李希</v>
      </c>
      <c r="Z548" s="26">
        <f t="shared" si="782"/>
        <v>0</v>
      </c>
      <c r="AA548" s="18" t="str">
        <f t="shared" si="742"/>
        <v>达娃央初</v>
      </c>
      <c r="AB548" s="26">
        <f t="shared" si="710"/>
        <v>0</v>
      </c>
      <c r="AC548" s="18" t="str">
        <f t="shared" si="743"/>
        <v>马巫各</v>
      </c>
      <c r="AD548" s="26">
        <f t="shared" si="711"/>
        <v>0</v>
      </c>
      <c r="AE548" s="18" t="str">
        <f t="shared" si="744"/>
        <v>勾中文</v>
      </c>
      <c r="AF548" s="26">
        <f t="shared" si="712"/>
        <v>0</v>
      </c>
      <c r="AG548" s="18" t="str">
        <f t="shared" si="745"/>
        <v>骆泽群</v>
      </c>
      <c r="AH548" s="26">
        <f t="shared" si="713"/>
        <v>1.8</v>
      </c>
      <c r="AI548" s="18" t="str">
        <f t="shared" si="746"/>
        <v>5</v>
      </c>
      <c r="AJ548" s="18" t="str">
        <f t="shared" si="747"/>
        <v>叶屏</v>
      </c>
      <c r="AK548" s="26">
        <f t="shared" si="783"/>
        <v>0</v>
      </c>
      <c r="AL548" s="18" t="str">
        <f t="shared" si="748"/>
        <v>李希</v>
      </c>
      <c r="AM548" s="26">
        <f t="shared" si="784"/>
        <v>0</v>
      </c>
      <c r="AN548" s="18" t="str">
        <f t="shared" si="749"/>
        <v>达娃央初</v>
      </c>
      <c r="AO548" s="26">
        <f t="shared" si="714"/>
        <v>0</v>
      </c>
      <c r="AP548" s="18" t="str">
        <f t="shared" si="750"/>
        <v>马巫各</v>
      </c>
      <c r="AQ548" s="26">
        <f t="shared" si="715"/>
        <v>0</v>
      </c>
      <c r="AR548" s="18" t="str">
        <f t="shared" si="751"/>
        <v>赵香才</v>
      </c>
      <c r="AS548" s="26">
        <f t="shared" si="716"/>
        <v>0</v>
      </c>
      <c r="AT548" s="18" t="str">
        <f t="shared" si="752"/>
        <v>金贵</v>
      </c>
      <c r="AU548" s="26">
        <f t="shared" si="717"/>
        <v>1.8</v>
      </c>
      <c r="AV548" s="18" t="str">
        <f t="shared" si="753"/>
        <v>5</v>
      </c>
      <c r="AW548" s="18" t="str">
        <f t="shared" si="754"/>
        <v>叶屏</v>
      </c>
      <c r="AX548" s="26">
        <f t="shared" si="785"/>
        <v>0</v>
      </c>
      <c r="AY548" s="18" t="str">
        <f t="shared" si="755"/>
        <v>罗锐</v>
      </c>
      <c r="AZ548" s="26">
        <f t="shared" si="726"/>
        <v>0</v>
      </c>
      <c r="BA548" s="18" t="str">
        <f t="shared" si="756"/>
        <v>谢斌</v>
      </c>
      <c r="BB548" s="26">
        <f t="shared" si="718"/>
        <v>0</v>
      </c>
      <c r="BC548" s="18" t="str">
        <f t="shared" si="757"/>
        <v>马巫各</v>
      </c>
      <c r="BD548" s="26">
        <f t="shared" si="719"/>
        <v>0</v>
      </c>
      <c r="BE548" s="18" t="str">
        <f t="shared" si="758"/>
        <v>赵香才</v>
      </c>
      <c r="BF548" s="26">
        <f t="shared" si="720"/>
        <v>0</v>
      </c>
      <c r="BG548" s="18" t="str">
        <f t="shared" si="759"/>
        <v>金贵</v>
      </c>
      <c r="BH548" s="26">
        <f t="shared" si="721"/>
        <v>2.7</v>
      </c>
      <c r="BI548" s="18">
        <f t="shared" si="760"/>
        <v>5</v>
      </c>
      <c r="BJ548" s="18" t="str">
        <f t="shared" si="761"/>
        <v>叶屏</v>
      </c>
      <c r="BK548" s="26">
        <f t="shared" si="786"/>
        <v>0</v>
      </c>
      <c r="BL548" s="18" t="str">
        <f t="shared" si="762"/>
        <v>罗锐</v>
      </c>
      <c r="BM548" s="26">
        <f t="shared" si="727"/>
        <v>0</v>
      </c>
      <c r="BN548" s="18" t="str">
        <f t="shared" si="763"/>
        <v>杨小波</v>
      </c>
      <c r="BO548" s="26">
        <f t="shared" si="722"/>
        <v>0</v>
      </c>
      <c r="BP548" s="18" t="str">
        <f t="shared" si="764"/>
        <v>马巫各</v>
      </c>
      <c r="BQ548" s="26">
        <f t="shared" si="723"/>
        <v>0</v>
      </c>
      <c r="BR548" s="18" t="str">
        <f t="shared" si="765"/>
        <v>赵香才</v>
      </c>
      <c r="BS548" s="26">
        <f t="shared" si="724"/>
        <v>0</v>
      </c>
      <c r="BT548" s="18" t="str">
        <f t="shared" si="766"/>
        <v>金贵</v>
      </c>
      <c r="BU548" s="26">
        <f t="shared" si="725"/>
        <v>2.7</v>
      </c>
      <c r="BV548" s="18">
        <f t="shared" si="767"/>
        <v>5</v>
      </c>
      <c r="BW548" s="18" t="str">
        <f t="shared" si="768"/>
        <v>叶屏</v>
      </c>
      <c r="BX548" s="26">
        <f t="shared" si="787"/>
        <v>0</v>
      </c>
      <c r="BY548" s="18" t="str">
        <f t="shared" si="769"/>
        <v>王德兵</v>
      </c>
      <c r="BZ548" s="26">
        <f t="shared" si="788"/>
        <v>0</v>
      </c>
      <c r="CA548" s="18" t="str">
        <f t="shared" si="770"/>
        <v>兰卡布尺</v>
      </c>
      <c r="CB548" s="26">
        <f t="shared" si="789"/>
        <v>0</v>
      </c>
      <c r="CC548" s="18" t="str">
        <f t="shared" si="771"/>
        <v>吴文艺</v>
      </c>
      <c r="CD548" s="26">
        <f t="shared" si="790"/>
        <v>0</v>
      </c>
      <c r="CE548" s="18" t="str">
        <f t="shared" si="772"/>
        <v>赵香才</v>
      </c>
      <c r="CF548" s="26">
        <f t="shared" si="791"/>
        <v>0</v>
      </c>
      <c r="CG548" s="18" t="str">
        <f t="shared" si="773"/>
        <v>金贵</v>
      </c>
      <c r="CH548" s="26">
        <f t="shared" si="792"/>
        <v>4.5</v>
      </c>
      <c r="CI548" s="18">
        <f t="shared" si="774"/>
        <v>5</v>
      </c>
      <c r="CJ548" s="18" t="str">
        <f t="shared" si="775"/>
        <v>叶屏</v>
      </c>
      <c r="CK548" s="26">
        <f t="shared" si="793"/>
        <v>0</v>
      </c>
      <c r="CL548" s="18" t="str">
        <f t="shared" si="776"/>
        <v>王德兵</v>
      </c>
      <c r="CM548" s="26">
        <f t="shared" si="794"/>
        <v>0</v>
      </c>
      <c r="CN548" s="18" t="str">
        <f t="shared" si="777"/>
        <v>兰卡布尺</v>
      </c>
      <c r="CO548" s="26">
        <f t="shared" si="795"/>
        <v>0</v>
      </c>
      <c r="CP548" s="18" t="str">
        <f t="shared" si="778"/>
        <v>吴文艺/康宇峰</v>
      </c>
      <c r="CQ548" s="26">
        <f t="shared" si="796"/>
        <v>0</v>
      </c>
      <c r="CR548" s="18" t="str">
        <f t="shared" si="779"/>
        <v>赵香才</v>
      </c>
      <c r="CS548" s="26">
        <f t="shared" si="797"/>
        <v>0</v>
      </c>
      <c r="CT548" s="18" t="str">
        <f t="shared" si="780"/>
        <v>金贵</v>
      </c>
      <c r="CU548" s="26">
        <f t="shared" si="798"/>
        <v>4.5</v>
      </c>
    </row>
    <row r="549" spans="1:99" s="2" customFormat="1" ht="15.75">
      <c r="A549" s="42" t="s">
        <v>1236</v>
      </c>
      <c r="B549" s="40" t="s">
        <v>721</v>
      </c>
      <c r="C549" s="59" t="s">
        <v>44</v>
      </c>
      <c r="D549" s="9" t="s">
        <v>9</v>
      </c>
      <c r="E549" s="8" t="str">
        <f t="shared" si="728"/>
        <v/>
      </c>
      <c r="F549" s="9" t="str">
        <f t="shared" si="729"/>
        <v/>
      </c>
      <c r="G549" s="10" t="str">
        <f t="shared" si="730"/>
        <v/>
      </c>
      <c r="H549" s="10">
        <f t="shared" si="731"/>
        <v>93</v>
      </c>
      <c r="I549" s="10">
        <f t="shared" si="732"/>
        <v>60</v>
      </c>
      <c r="J549" s="10">
        <f t="shared" si="733"/>
        <v>62</v>
      </c>
      <c r="K549" s="16">
        <f t="shared" si="734"/>
        <v>57</v>
      </c>
      <c r="L549" s="10">
        <f t="shared" si="735"/>
        <v>54.5</v>
      </c>
      <c r="M549" s="10">
        <f t="shared" si="736"/>
        <v>50</v>
      </c>
      <c r="N549" s="10">
        <f t="shared" si="737"/>
        <v>377</v>
      </c>
      <c r="O549" s="17" t="str">
        <f t="shared" si="738"/>
        <v/>
      </c>
      <c r="P549" s="18">
        <f>IF($D549="理科",IF(AND($N549&gt;=分数线!$C$2,$H549&gt;=分数线!$D$2),36,IF($H549&gt;=分数线!$D$2,18,0)),IF($D549="文科",IF(AND($N549&gt;=分数线!$C$3,$H549&gt;=分数线!$D$3),36,IF($H549&gt;=分数线!$D$3,18,0))))</f>
        <v>0</v>
      </c>
      <c r="Q549" s="18">
        <f>IF($D549="理科",IF(AND($N549&gt;=分数线!$C$2,I549&gt;=分数线!$E$2),36,IF(I549&gt;=分数线!$E$2,18,0)),IF($D549="文科",IF(AND($N549&gt;=分数线!$C$3,I549&gt;=分数线!$E$3),36,IF(I549&gt;=分数线!$E$3,18,0))))</f>
        <v>0</v>
      </c>
      <c r="R549" s="18">
        <f>IF($D549="理科",IF(AND($N549&gt;=分数线!$C$2,J549&gt;=分数线!$F$2),36,IF(J549&gt;=分数线!$F$2,18,0)),IF($D549="文科",IF(AND($N549&gt;=分数线!$C$3,J549&gt;=分数线!$F$3),36,IF(J549&gt;=分数线!$F$3,18,0))))</f>
        <v>0</v>
      </c>
      <c r="S549" s="18">
        <f>IF($D549="理科",IF(AND($N549&gt;=分数线!$C$2,K549&gt;=分数线!$G$2),36,IF(K549&gt;=分数线!$G$2,18,0)),IF($D549="文科",IF(AND($N549&gt;=分数线!$C$3,K549&gt;=分数线!$G$3),36,IF(K549&gt;=分数线!$G$3,18,0))))</f>
        <v>0</v>
      </c>
      <c r="T549" s="18">
        <f>IF($D549="理科",IF(AND($N549&gt;=分数线!$C$2,L549&gt;=分数线!$H$2),36,IF(L549&gt;=分数线!$H$2,18,0)),IF($D549="文科",IF(AND($N549&gt;=分数线!$C$3,L549&gt;=分数线!$H$3),36,IF(L549&gt;=分数线!$H$3,18,0))))</f>
        <v>0</v>
      </c>
      <c r="U549" s="18">
        <f>IF($D549="理科",IF(AND($N549&gt;=分数线!$C$2,M549&gt;=分数线!$I$2),36,IF(M549&gt;=分数线!$I$2,18,0)),IF($D549="文科",IF(AND($N549&gt;=分数线!$C$3,M549&gt;=分数线!$I$3),36,IF(M549&gt;=分数线!$I$3,18,0))))</f>
        <v>0</v>
      </c>
      <c r="V549" s="18">
        <f t="shared" si="739"/>
        <v>5</v>
      </c>
      <c r="W549" s="18" t="str">
        <f t="shared" si="740"/>
        <v>叶屏</v>
      </c>
      <c r="X549" s="26">
        <f t="shared" si="781"/>
        <v>0</v>
      </c>
      <c r="Y549" s="18" t="str">
        <f t="shared" si="741"/>
        <v>李希</v>
      </c>
      <c r="Z549" s="26">
        <f t="shared" si="782"/>
        <v>0</v>
      </c>
      <c r="AA549" s="18" t="str">
        <f t="shared" si="742"/>
        <v>达娃央初</v>
      </c>
      <c r="AB549" s="26">
        <f t="shared" si="710"/>
        <v>0</v>
      </c>
      <c r="AC549" s="18" t="str">
        <f t="shared" si="743"/>
        <v>马巫各</v>
      </c>
      <c r="AD549" s="26">
        <f t="shared" si="711"/>
        <v>0</v>
      </c>
      <c r="AE549" s="18" t="str">
        <f t="shared" si="744"/>
        <v>赵香才</v>
      </c>
      <c r="AF549" s="26">
        <f t="shared" si="712"/>
        <v>0</v>
      </c>
      <c r="AG549" s="18" t="str">
        <f t="shared" si="745"/>
        <v>金贵</v>
      </c>
      <c r="AH549" s="26">
        <f t="shared" si="713"/>
        <v>0</v>
      </c>
      <c r="AI549" s="18" t="str">
        <f t="shared" si="746"/>
        <v>5</v>
      </c>
      <c r="AJ549" s="18" t="str">
        <f t="shared" si="747"/>
        <v>叶屏</v>
      </c>
      <c r="AK549" s="26">
        <f t="shared" si="783"/>
        <v>0</v>
      </c>
      <c r="AL549" s="18" t="str">
        <f t="shared" si="748"/>
        <v>李希</v>
      </c>
      <c r="AM549" s="26">
        <f t="shared" si="784"/>
        <v>0</v>
      </c>
      <c r="AN549" s="18" t="str">
        <f t="shared" si="749"/>
        <v>达娃央初</v>
      </c>
      <c r="AO549" s="26">
        <f t="shared" si="714"/>
        <v>0</v>
      </c>
      <c r="AP549" s="18" t="str">
        <f t="shared" si="750"/>
        <v>马巫各</v>
      </c>
      <c r="AQ549" s="26">
        <f t="shared" si="715"/>
        <v>0</v>
      </c>
      <c r="AR549" s="18" t="str">
        <f t="shared" si="751"/>
        <v>赵香才</v>
      </c>
      <c r="AS549" s="26">
        <f t="shared" si="716"/>
        <v>0</v>
      </c>
      <c r="AT549" s="18" t="str">
        <f t="shared" si="752"/>
        <v>金贵</v>
      </c>
      <c r="AU549" s="26">
        <f t="shared" si="717"/>
        <v>0</v>
      </c>
      <c r="AV549" s="18" t="str">
        <f t="shared" si="753"/>
        <v>5</v>
      </c>
      <c r="AW549" s="18" t="str">
        <f t="shared" si="754"/>
        <v>叶屏</v>
      </c>
      <c r="AX549" s="26">
        <f t="shared" si="785"/>
        <v>0</v>
      </c>
      <c r="AY549" s="18" t="str">
        <f t="shared" si="755"/>
        <v>罗锐</v>
      </c>
      <c r="AZ549" s="26">
        <f t="shared" si="726"/>
        <v>0</v>
      </c>
      <c r="BA549" s="18" t="str">
        <f t="shared" si="756"/>
        <v>谢斌</v>
      </c>
      <c r="BB549" s="26">
        <f t="shared" si="718"/>
        <v>0</v>
      </c>
      <c r="BC549" s="18" t="str">
        <f t="shared" si="757"/>
        <v>马巫各</v>
      </c>
      <c r="BD549" s="26">
        <f t="shared" si="719"/>
        <v>0</v>
      </c>
      <c r="BE549" s="18" t="str">
        <f t="shared" si="758"/>
        <v>赵香才</v>
      </c>
      <c r="BF549" s="26">
        <f t="shared" si="720"/>
        <v>0</v>
      </c>
      <c r="BG549" s="18" t="str">
        <f t="shared" si="759"/>
        <v>金贵</v>
      </c>
      <c r="BH549" s="26">
        <f t="shared" si="721"/>
        <v>0</v>
      </c>
      <c r="BI549" s="18">
        <f t="shared" si="760"/>
        <v>5</v>
      </c>
      <c r="BJ549" s="18" t="str">
        <f t="shared" si="761"/>
        <v>叶屏</v>
      </c>
      <c r="BK549" s="26">
        <f t="shared" si="786"/>
        <v>0</v>
      </c>
      <c r="BL549" s="18" t="str">
        <f t="shared" si="762"/>
        <v>罗锐</v>
      </c>
      <c r="BM549" s="26">
        <f t="shared" si="727"/>
        <v>0</v>
      </c>
      <c r="BN549" s="18" t="str">
        <f t="shared" si="763"/>
        <v>杨小波</v>
      </c>
      <c r="BO549" s="26">
        <f t="shared" si="722"/>
        <v>0</v>
      </c>
      <c r="BP549" s="18" t="str">
        <f t="shared" si="764"/>
        <v>马巫各</v>
      </c>
      <c r="BQ549" s="26">
        <f t="shared" si="723"/>
        <v>0</v>
      </c>
      <c r="BR549" s="18" t="str">
        <f t="shared" si="765"/>
        <v>赵香才</v>
      </c>
      <c r="BS549" s="26">
        <f t="shared" si="724"/>
        <v>0</v>
      </c>
      <c r="BT549" s="18" t="str">
        <f t="shared" si="766"/>
        <v>金贵</v>
      </c>
      <c r="BU549" s="26">
        <f t="shared" si="725"/>
        <v>0</v>
      </c>
      <c r="BV549" s="18">
        <f t="shared" si="767"/>
        <v>5</v>
      </c>
      <c r="BW549" s="18" t="str">
        <f t="shared" si="768"/>
        <v>叶屏</v>
      </c>
      <c r="BX549" s="26">
        <f t="shared" si="787"/>
        <v>0</v>
      </c>
      <c r="BY549" s="18" t="str">
        <f t="shared" si="769"/>
        <v>王德兵</v>
      </c>
      <c r="BZ549" s="26">
        <f t="shared" si="788"/>
        <v>0</v>
      </c>
      <c r="CA549" s="18" t="str">
        <f t="shared" si="770"/>
        <v>兰卡布尺</v>
      </c>
      <c r="CB549" s="26">
        <f t="shared" si="789"/>
        <v>0</v>
      </c>
      <c r="CC549" s="18" t="str">
        <f t="shared" si="771"/>
        <v>吴文艺</v>
      </c>
      <c r="CD549" s="26">
        <f t="shared" si="790"/>
        <v>0</v>
      </c>
      <c r="CE549" s="18" t="str">
        <f t="shared" si="772"/>
        <v>赵香才</v>
      </c>
      <c r="CF549" s="26">
        <f t="shared" si="791"/>
        <v>0</v>
      </c>
      <c r="CG549" s="18" t="str">
        <f t="shared" si="773"/>
        <v>金贵</v>
      </c>
      <c r="CH549" s="26">
        <f t="shared" si="792"/>
        <v>0</v>
      </c>
      <c r="CI549" s="18">
        <f t="shared" si="774"/>
        <v>5</v>
      </c>
      <c r="CJ549" s="18" t="str">
        <f t="shared" si="775"/>
        <v>叶屏</v>
      </c>
      <c r="CK549" s="26">
        <f t="shared" si="793"/>
        <v>0</v>
      </c>
      <c r="CL549" s="18" t="str">
        <f t="shared" si="776"/>
        <v>王德兵</v>
      </c>
      <c r="CM549" s="26">
        <f t="shared" si="794"/>
        <v>0</v>
      </c>
      <c r="CN549" s="18" t="str">
        <f t="shared" si="777"/>
        <v>兰卡布尺</v>
      </c>
      <c r="CO549" s="26">
        <f t="shared" si="795"/>
        <v>0</v>
      </c>
      <c r="CP549" s="18" t="str">
        <f t="shared" si="778"/>
        <v>吴文艺/康宇峰</v>
      </c>
      <c r="CQ549" s="26">
        <f t="shared" si="796"/>
        <v>0</v>
      </c>
      <c r="CR549" s="18" t="str">
        <f t="shared" si="779"/>
        <v>赵香才</v>
      </c>
      <c r="CS549" s="26">
        <f t="shared" si="797"/>
        <v>0</v>
      </c>
      <c r="CT549" s="18" t="str">
        <f t="shared" si="780"/>
        <v>金贵</v>
      </c>
      <c r="CU549" s="26">
        <f t="shared" si="798"/>
        <v>0</v>
      </c>
    </row>
    <row r="550" spans="1:99" s="2" customFormat="1" ht="15.75">
      <c r="A550" s="42" t="s">
        <v>1237</v>
      </c>
      <c r="B550" s="40" t="s">
        <v>722</v>
      </c>
      <c r="C550" s="59" t="s">
        <v>44</v>
      </c>
      <c r="D550" s="9" t="s">
        <v>9</v>
      </c>
      <c r="E550" s="8" t="str">
        <f t="shared" si="728"/>
        <v/>
      </c>
      <c r="F550" s="9" t="str">
        <f t="shared" si="729"/>
        <v/>
      </c>
      <c r="G550" s="10" t="str">
        <f t="shared" si="730"/>
        <v/>
      </c>
      <c r="H550" s="10">
        <f t="shared" si="731"/>
        <v>105</v>
      </c>
      <c r="I550" s="10">
        <f t="shared" si="732"/>
        <v>66</v>
      </c>
      <c r="J550" s="10">
        <f t="shared" si="733"/>
        <v>33</v>
      </c>
      <c r="K550" s="16">
        <f t="shared" si="734"/>
        <v>65</v>
      </c>
      <c r="L550" s="10">
        <f t="shared" si="735"/>
        <v>63.5</v>
      </c>
      <c r="M550" s="10">
        <f t="shared" si="736"/>
        <v>42</v>
      </c>
      <c r="N550" s="10">
        <f t="shared" si="737"/>
        <v>375</v>
      </c>
      <c r="O550" s="17" t="str">
        <f t="shared" si="738"/>
        <v/>
      </c>
      <c r="P550" s="18">
        <f>IF($D550="理科",IF(AND($N550&gt;=分数线!$C$2,$H550&gt;=分数线!$D$2),36,IF($H550&gt;=分数线!$D$2,18,0)),IF($D550="文科",IF(AND($N550&gt;=分数线!$C$3,$H550&gt;=分数线!$D$3),36,IF($H550&gt;=分数线!$D$3,18,0))))</f>
        <v>0</v>
      </c>
      <c r="Q550" s="18">
        <f>IF($D550="理科",IF(AND($N550&gt;=分数线!$C$2,I550&gt;=分数线!$E$2),36,IF(I550&gt;=分数线!$E$2,18,0)),IF($D550="文科",IF(AND($N550&gt;=分数线!$C$3,I550&gt;=分数线!$E$3),36,IF(I550&gt;=分数线!$E$3,18,0))))</f>
        <v>0</v>
      </c>
      <c r="R550" s="18">
        <f>IF($D550="理科",IF(AND($N550&gt;=分数线!$C$2,J550&gt;=分数线!$F$2),36,IF(J550&gt;=分数线!$F$2,18,0)),IF($D550="文科",IF(AND($N550&gt;=分数线!$C$3,J550&gt;=分数线!$F$3),36,IF(J550&gt;=分数线!$F$3,18,0))))</f>
        <v>0</v>
      </c>
      <c r="S550" s="18">
        <f>IF($D550="理科",IF(AND($N550&gt;=分数线!$C$2,K550&gt;=分数线!$G$2),36,IF(K550&gt;=分数线!$G$2,18,0)),IF($D550="文科",IF(AND($N550&gt;=分数线!$C$3,K550&gt;=分数线!$G$3),36,IF(K550&gt;=分数线!$G$3,18,0))))</f>
        <v>0</v>
      </c>
      <c r="T550" s="18">
        <f>IF($D550="理科",IF(AND($N550&gt;=分数线!$C$2,L550&gt;=分数线!$H$2),36,IF(L550&gt;=分数线!$H$2,18,0)),IF($D550="文科",IF(AND($N550&gt;=分数线!$C$3,L550&gt;=分数线!$H$3),36,IF(L550&gt;=分数线!$H$3,18,0))))</f>
        <v>0</v>
      </c>
      <c r="U550" s="18">
        <f>IF($D550="理科",IF(AND($N550&gt;=分数线!$C$2,M550&gt;=分数线!$I$2),36,IF(M550&gt;=分数线!$I$2,18,0)),IF($D550="文科",IF(AND($N550&gt;=分数线!$C$3,M550&gt;=分数线!$I$3),36,IF(M550&gt;=分数线!$I$3,18,0))))</f>
        <v>0</v>
      </c>
      <c r="V550" s="18">
        <f t="shared" si="739"/>
        <v>4</v>
      </c>
      <c r="W550" s="18" t="str">
        <f t="shared" si="740"/>
        <v>朱霞</v>
      </c>
      <c r="X550" s="26">
        <f t="shared" si="781"/>
        <v>0</v>
      </c>
      <c r="Y550" s="18" t="str">
        <f t="shared" si="741"/>
        <v>李乔军</v>
      </c>
      <c r="Z550" s="26">
        <f t="shared" si="782"/>
        <v>0</v>
      </c>
      <c r="AA550" s="18" t="str">
        <f t="shared" si="742"/>
        <v>向翠琳</v>
      </c>
      <c r="AB550" s="26">
        <f t="shared" si="710"/>
        <v>0</v>
      </c>
      <c r="AC550" s="18" t="str">
        <f t="shared" si="743"/>
        <v>卢银楷</v>
      </c>
      <c r="AD550" s="26">
        <f t="shared" si="711"/>
        <v>0</v>
      </c>
      <c r="AE550" s="18" t="str">
        <f t="shared" si="744"/>
        <v>胡慧芳</v>
      </c>
      <c r="AF550" s="26">
        <f t="shared" si="712"/>
        <v>0</v>
      </c>
      <c r="AG550" s="18" t="str">
        <f t="shared" si="745"/>
        <v>杜基次尔</v>
      </c>
      <c r="AH550" s="26">
        <f t="shared" si="713"/>
        <v>0</v>
      </c>
      <c r="AI550" s="18" t="e">
        <f t="shared" si="746"/>
        <v>#N/A</v>
      </c>
      <c r="AJ550" s="18" t="e">
        <f t="shared" si="747"/>
        <v>#N/A</v>
      </c>
      <c r="AK550" s="26">
        <f t="shared" si="783"/>
        <v>0</v>
      </c>
      <c r="AL550" s="18" t="e">
        <f t="shared" si="748"/>
        <v>#N/A</v>
      </c>
      <c r="AM550" s="26">
        <f t="shared" si="784"/>
        <v>0</v>
      </c>
      <c r="AN550" s="18" t="e">
        <f t="shared" si="749"/>
        <v>#N/A</v>
      </c>
      <c r="AO550" s="26">
        <f t="shared" si="714"/>
        <v>0</v>
      </c>
      <c r="AP550" s="18" t="e">
        <f t="shared" si="750"/>
        <v>#N/A</v>
      </c>
      <c r="AQ550" s="26">
        <f t="shared" si="715"/>
        <v>0</v>
      </c>
      <c r="AR550" s="18" t="e">
        <f t="shared" si="751"/>
        <v>#N/A</v>
      </c>
      <c r="AS550" s="26">
        <f t="shared" si="716"/>
        <v>0</v>
      </c>
      <c r="AT550" s="18" t="e">
        <f t="shared" si="752"/>
        <v>#N/A</v>
      </c>
      <c r="AU550" s="26">
        <f t="shared" si="717"/>
        <v>0</v>
      </c>
      <c r="AV550" s="18" t="str">
        <f t="shared" si="753"/>
        <v>4</v>
      </c>
      <c r="AW550" s="18" t="str">
        <f t="shared" si="754"/>
        <v>朱霞</v>
      </c>
      <c r="AX550" s="26">
        <f t="shared" si="785"/>
        <v>0</v>
      </c>
      <c r="AY550" s="18" t="str">
        <f t="shared" si="755"/>
        <v>马勇</v>
      </c>
      <c r="AZ550" s="26">
        <f t="shared" si="726"/>
        <v>0</v>
      </c>
      <c r="BA550" s="18" t="str">
        <f t="shared" si="756"/>
        <v>向翠琳</v>
      </c>
      <c r="BB550" s="26">
        <f t="shared" si="718"/>
        <v>0</v>
      </c>
      <c r="BC550" s="18" t="str">
        <f t="shared" si="757"/>
        <v>卢银楷</v>
      </c>
      <c r="BD550" s="26">
        <f t="shared" si="719"/>
        <v>0</v>
      </c>
      <c r="BE550" s="18" t="str">
        <f t="shared" si="758"/>
        <v>胡慧芳</v>
      </c>
      <c r="BF550" s="26">
        <f t="shared" si="720"/>
        <v>0</v>
      </c>
      <c r="BG550" s="18" t="str">
        <f t="shared" si="759"/>
        <v>杜基次尔</v>
      </c>
      <c r="BH550" s="26">
        <f t="shared" si="721"/>
        <v>0</v>
      </c>
      <c r="BI550" s="18">
        <f t="shared" si="760"/>
        <v>4</v>
      </c>
      <c r="BJ550" s="18" t="str">
        <f t="shared" si="761"/>
        <v>甲阿祝玛</v>
      </c>
      <c r="BK550" s="26">
        <f t="shared" si="786"/>
        <v>0</v>
      </c>
      <c r="BL550" s="18" t="str">
        <f t="shared" si="762"/>
        <v>马勇</v>
      </c>
      <c r="BM550" s="26">
        <f t="shared" si="727"/>
        <v>0</v>
      </c>
      <c r="BN550" s="18" t="str">
        <f t="shared" si="763"/>
        <v>向翠琳</v>
      </c>
      <c r="BO550" s="26">
        <f t="shared" si="722"/>
        <v>0</v>
      </c>
      <c r="BP550" s="18" t="str">
        <f t="shared" si="764"/>
        <v>卢银楷</v>
      </c>
      <c r="BQ550" s="26">
        <f t="shared" si="723"/>
        <v>0</v>
      </c>
      <c r="BR550" s="18" t="str">
        <f t="shared" si="765"/>
        <v>胡慧芳</v>
      </c>
      <c r="BS550" s="26">
        <f t="shared" si="724"/>
        <v>0</v>
      </c>
      <c r="BT550" s="18" t="str">
        <f t="shared" si="766"/>
        <v>杜基次尔</v>
      </c>
      <c r="BU550" s="26">
        <f t="shared" si="725"/>
        <v>0</v>
      </c>
      <c r="BV550" s="18">
        <f t="shared" si="767"/>
        <v>4</v>
      </c>
      <c r="BW550" s="18" t="str">
        <f t="shared" si="768"/>
        <v>曹霞</v>
      </c>
      <c r="BX550" s="26">
        <f t="shared" si="787"/>
        <v>0</v>
      </c>
      <c r="BY550" s="18" t="str">
        <f t="shared" si="769"/>
        <v>王德兵</v>
      </c>
      <c r="BZ550" s="26">
        <f t="shared" si="788"/>
        <v>0</v>
      </c>
      <c r="CA550" s="18" t="str">
        <f t="shared" si="770"/>
        <v>汪睿</v>
      </c>
      <c r="CB550" s="26">
        <f t="shared" si="789"/>
        <v>0</v>
      </c>
      <c r="CC550" s="18" t="str">
        <f t="shared" si="771"/>
        <v>卢银楷</v>
      </c>
      <c r="CD550" s="26">
        <f t="shared" si="790"/>
        <v>0</v>
      </c>
      <c r="CE550" s="18" t="str">
        <f t="shared" si="772"/>
        <v>胡慧芳</v>
      </c>
      <c r="CF550" s="26">
        <f t="shared" si="791"/>
        <v>0</v>
      </c>
      <c r="CG550" s="18" t="str">
        <f t="shared" si="773"/>
        <v>杜基次尔</v>
      </c>
      <c r="CH550" s="26">
        <f t="shared" si="792"/>
        <v>0</v>
      </c>
      <c r="CI550" s="18">
        <f t="shared" si="774"/>
        <v>4</v>
      </c>
      <c r="CJ550" s="18" t="str">
        <f t="shared" si="775"/>
        <v>曹霞</v>
      </c>
      <c r="CK550" s="26">
        <f t="shared" si="793"/>
        <v>0</v>
      </c>
      <c r="CL550" s="18" t="str">
        <f t="shared" si="776"/>
        <v>王德兵</v>
      </c>
      <c r="CM550" s="26">
        <f t="shared" si="794"/>
        <v>0</v>
      </c>
      <c r="CN550" s="18" t="str">
        <f t="shared" si="777"/>
        <v>汪睿</v>
      </c>
      <c r="CO550" s="26">
        <f t="shared" si="795"/>
        <v>0</v>
      </c>
      <c r="CP550" s="18" t="str">
        <f t="shared" si="778"/>
        <v>卢银楷</v>
      </c>
      <c r="CQ550" s="26">
        <f t="shared" si="796"/>
        <v>0</v>
      </c>
      <c r="CR550" s="18" t="str">
        <f t="shared" si="779"/>
        <v>胡慧芳</v>
      </c>
      <c r="CS550" s="26">
        <f t="shared" si="797"/>
        <v>0</v>
      </c>
      <c r="CT550" s="18" t="str">
        <f t="shared" si="780"/>
        <v>杜基次尔</v>
      </c>
      <c r="CU550" s="26">
        <f t="shared" si="798"/>
        <v>0</v>
      </c>
    </row>
    <row r="551" spans="1:99" s="2" customFormat="1" ht="15.75">
      <c r="A551" s="42" t="s">
        <v>1238</v>
      </c>
      <c r="B551" s="40" t="s">
        <v>723</v>
      </c>
      <c r="C551" s="59" t="s">
        <v>44</v>
      </c>
      <c r="D551" s="9" t="s">
        <v>9</v>
      </c>
      <c r="E551" s="8" t="str">
        <f t="shared" si="728"/>
        <v/>
      </c>
      <c r="F551" s="9" t="str">
        <f t="shared" si="729"/>
        <v/>
      </c>
      <c r="G551" s="10" t="str">
        <f t="shared" si="730"/>
        <v/>
      </c>
      <c r="H551" s="10">
        <f t="shared" si="731"/>
        <v>99</v>
      </c>
      <c r="I551" s="10">
        <f t="shared" si="732"/>
        <v>50</v>
      </c>
      <c r="J551" s="10">
        <f t="shared" si="733"/>
        <v>82</v>
      </c>
      <c r="K551" s="16">
        <f t="shared" si="734"/>
        <v>47.5</v>
      </c>
      <c r="L551" s="10">
        <f t="shared" si="735"/>
        <v>56</v>
      </c>
      <c r="M551" s="10">
        <f t="shared" si="736"/>
        <v>40</v>
      </c>
      <c r="N551" s="10">
        <f t="shared" si="737"/>
        <v>374</v>
      </c>
      <c r="O551" s="17" t="str">
        <f t="shared" si="738"/>
        <v/>
      </c>
      <c r="P551" s="18">
        <f>IF($D551="理科",IF(AND($N551&gt;=分数线!$C$2,$H551&gt;=分数线!$D$2),36,IF($H551&gt;=分数线!$D$2,18,0)),IF($D551="文科",IF(AND($N551&gt;=分数线!$C$3,$H551&gt;=分数线!$D$3),36,IF($H551&gt;=分数线!$D$3,18,0))))</f>
        <v>0</v>
      </c>
      <c r="Q551" s="18">
        <f>IF($D551="理科",IF(AND($N551&gt;=分数线!$C$2,I551&gt;=分数线!$E$2),36,IF(I551&gt;=分数线!$E$2,18,0)),IF($D551="文科",IF(AND($N551&gt;=分数线!$C$3,I551&gt;=分数线!$E$3),36,IF(I551&gt;=分数线!$E$3,18,0))))</f>
        <v>0</v>
      </c>
      <c r="R551" s="18">
        <f>IF($D551="理科",IF(AND($N551&gt;=分数线!$C$2,J551&gt;=分数线!$F$2),36,IF(J551&gt;=分数线!$F$2,18,0)),IF($D551="文科",IF(AND($N551&gt;=分数线!$C$3,J551&gt;=分数线!$F$3),36,IF(J551&gt;=分数线!$F$3,18,0))))</f>
        <v>0</v>
      </c>
      <c r="S551" s="18">
        <f>IF($D551="理科",IF(AND($N551&gt;=分数线!$C$2,K551&gt;=分数线!$G$2),36,IF(K551&gt;=分数线!$G$2,18,0)),IF($D551="文科",IF(AND($N551&gt;=分数线!$C$3,K551&gt;=分数线!$G$3),36,IF(K551&gt;=分数线!$G$3,18,0))))</f>
        <v>0</v>
      </c>
      <c r="T551" s="18">
        <f>IF($D551="理科",IF(AND($N551&gt;=分数线!$C$2,L551&gt;=分数线!$H$2),36,IF(L551&gt;=分数线!$H$2,18,0)),IF($D551="文科",IF(AND($N551&gt;=分数线!$C$3,L551&gt;=分数线!$H$3),36,IF(L551&gt;=分数线!$H$3,18,0))))</f>
        <v>0</v>
      </c>
      <c r="U551" s="18">
        <f>IF($D551="理科",IF(AND($N551&gt;=分数线!$C$2,M551&gt;=分数线!$I$2),36,IF(M551&gt;=分数线!$I$2,18,0)),IF($D551="文科",IF(AND($N551&gt;=分数线!$C$3,M551&gt;=分数线!$I$3),36,IF(M551&gt;=分数线!$I$3,18,0))))</f>
        <v>0</v>
      </c>
      <c r="V551" s="18">
        <f t="shared" si="739"/>
        <v>9</v>
      </c>
      <c r="W551" s="18" t="str">
        <f t="shared" si="740"/>
        <v>张玉婷</v>
      </c>
      <c r="X551" s="26">
        <f t="shared" si="781"/>
        <v>0</v>
      </c>
      <c r="Y551" s="18" t="str">
        <f t="shared" si="741"/>
        <v>周军</v>
      </c>
      <c r="Z551" s="26">
        <f t="shared" si="782"/>
        <v>0</v>
      </c>
      <c r="AA551" s="18" t="str">
        <f t="shared" si="742"/>
        <v>程长寿</v>
      </c>
      <c r="AB551" s="26">
        <f t="shared" si="710"/>
        <v>0</v>
      </c>
      <c r="AC551" s="18" t="str">
        <f t="shared" si="743"/>
        <v>杨吉华</v>
      </c>
      <c r="AD551" s="26">
        <f t="shared" si="711"/>
        <v>0</v>
      </c>
      <c r="AE551" s="18" t="str">
        <f t="shared" si="744"/>
        <v>赵香才</v>
      </c>
      <c r="AF551" s="26">
        <f t="shared" si="712"/>
        <v>0</v>
      </c>
      <c r="AG551" s="18" t="str">
        <f t="shared" si="745"/>
        <v>金贵</v>
      </c>
      <c r="AH551" s="26">
        <f t="shared" si="713"/>
        <v>0</v>
      </c>
      <c r="AI551" s="18" t="str">
        <f t="shared" si="746"/>
        <v>4</v>
      </c>
      <c r="AJ551" s="18" t="str">
        <f t="shared" si="747"/>
        <v>朱霞</v>
      </c>
      <c r="AK551" s="26">
        <f t="shared" si="783"/>
        <v>0</v>
      </c>
      <c r="AL551" s="18" t="str">
        <f t="shared" si="748"/>
        <v>李乔军</v>
      </c>
      <c r="AM551" s="26">
        <f t="shared" si="784"/>
        <v>0</v>
      </c>
      <c r="AN551" s="18" t="str">
        <f t="shared" si="749"/>
        <v>向翠琳</v>
      </c>
      <c r="AO551" s="26">
        <f t="shared" si="714"/>
        <v>0</v>
      </c>
      <c r="AP551" s="18" t="str">
        <f t="shared" si="750"/>
        <v>卢银楷</v>
      </c>
      <c r="AQ551" s="26">
        <f t="shared" si="715"/>
        <v>0</v>
      </c>
      <c r="AR551" s="18" t="str">
        <f t="shared" si="751"/>
        <v>胡慧芳</v>
      </c>
      <c r="AS551" s="26">
        <f t="shared" si="716"/>
        <v>0</v>
      </c>
      <c r="AT551" s="18" t="str">
        <f t="shared" si="752"/>
        <v>杜基次尔</v>
      </c>
      <c r="AU551" s="26">
        <f t="shared" si="717"/>
        <v>0</v>
      </c>
      <c r="AV551" s="18" t="str">
        <f t="shared" si="753"/>
        <v>4</v>
      </c>
      <c r="AW551" s="18" t="str">
        <f t="shared" si="754"/>
        <v>朱霞</v>
      </c>
      <c r="AX551" s="26">
        <f t="shared" si="785"/>
        <v>0</v>
      </c>
      <c r="AY551" s="18" t="str">
        <f t="shared" si="755"/>
        <v>马勇</v>
      </c>
      <c r="AZ551" s="26">
        <f t="shared" si="726"/>
        <v>0</v>
      </c>
      <c r="BA551" s="18" t="str">
        <f t="shared" si="756"/>
        <v>向翠琳</v>
      </c>
      <c r="BB551" s="26">
        <f t="shared" si="718"/>
        <v>0</v>
      </c>
      <c r="BC551" s="18" t="str">
        <f t="shared" si="757"/>
        <v>卢银楷</v>
      </c>
      <c r="BD551" s="26">
        <f t="shared" si="719"/>
        <v>0</v>
      </c>
      <c r="BE551" s="18" t="str">
        <f t="shared" si="758"/>
        <v>胡慧芳</v>
      </c>
      <c r="BF551" s="26">
        <f t="shared" si="720"/>
        <v>0</v>
      </c>
      <c r="BG551" s="18" t="str">
        <f t="shared" si="759"/>
        <v>杜基次尔</v>
      </c>
      <c r="BH551" s="26">
        <f t="shared" si="721"/>
        <v>0</v>
      </c>
      <c r="BI551" s="18">
        <f t="shared" si="760"/>
        <v>4</v>
      </c>
      <c r="BJ551" s="18" t="str">
        <f t="shared" si="761"/>
        <v>甲阿祝玛</v>
      </c>
      <c r="BK551" s="26">
        <f t="shared" si="786"/>
        <v>0</v>
      </c>
      <c r="BL551" s="18" t="str">
        <f t="shared" si="762"/>
        <v>马勇</v>
      </c>
      <c r="BM551" s="26">
        <f t="shared" si="727"/>
        <v>0</v>
      </c>
      <c r="BN551" s="18" t="str">
        <f t="shared" si="763"/>
        <v>向翠琳</v>
      </c>
      <c r="BO551" s="26">
        <f t="shared" si="722"/>
        <v>0</v>
      </c>
      <c r="BP551" s="18" t="str">
        <f t="shared" si="764"/>
        <v>卢银楷</v>
      </c>
      <c r="BQ551" s="26">
        <f t="shared" si="723"/>
        <v>0</v>
      </c>
      <c r="BR551" s="18" t="str">
        <f t="shared" si="765"/>
        <v>胡慧芳</v>
      </c>
      <c r="BS551" s="26">
        <f t="shared" si="724"/>
        <v>0</v>
      </c>
      <c r="BT551" s="18" t="str">
        <f t="shared" si="766"/>
        <v>杜基次尔</v>
      </c>
      <c r="BU551" s="26">
        <f t="shared" si="725"/>
        <v>0</v>
      </c>
      <c r="BV551" s="18">
        <f t="shared" si="767"/>
        <v>4</v>
      </c>
      <c r="BW551" s="18" t="str">
        <f t="shared" si="768"/>
        <v>曹霞</v>
      </c>
      <c r="BX551" s="26">
        <f t="shared" si="787"/>
        <v>0</v>
      </c>
      <c r="BY551" s="18" t="str">
        <f t="shared" si="769"/>
        <v>王德兵</v>
      </c>
      <c r="BZ551" s="26">
        <f t="shared" si="788"/>
        <v>0</v>
      </c>
      <c r="CA551" s="18" t="str">
        <f t="shared" si="770"/>
        <v>汪睿</v>
      </c>
      <c r="CB551" s="26">
        <f t="shared" si="789"/>
        <v>0</v>
      </c>
      <c r="CC551" s="18" t="str">
        <f t="shared" si="771"/>
        <v>卢银楷</v>
      </c>
      <c r="CD551" s="26">
        <f t="shared" si="790"/>
        <v>0</v>
      </c>
      <c r="CE551" s="18" t="str">
        <f t="shared" si="772"/>
        <v>胡慧芳</v>
      </c>
      <c r="CF551" s="26">
        <f t="shared" si="791"/>
        <v>0</v>
      </c>
      <c r="CG551" s="18" t="str">
        <f t="shared" si="773"/>
        <v>杜基次尔</v>
      </c>
      <c r="CH551" s="26">
        <f t="shared" si="792"/>
        <v>0</v>
      </c>
      <c r="CI551" s="18">
        <f t="shared" si="774"/>
        <v>4</v>
      </c>
      <c r="CJ551" s="18" t="str">
        <f t="shared" si="775"/>
        <v>曹霞</v>
      </c>
      <c r="CK551" s="26">
        <f t="shared" si="793"/>
        <v>0</v>
      </c>
      <c r="CL551" s="18" t="str">
        <f t="shared" si="776"/>
        <v>王德兵</v>
      </c>
      <c r="CM551" s="26">
        <f t="shared" si="794"/>
        <v>0</v>
      </c>
      <c r="CN551" s="18" t="str">
        <f t="shared" si="777"/>
        <v>汪睿</v>
      </c>
      <c r="CO551" s="26">
        <f t="shared" si="795"/>
        <v>0</v>
      </c>
      <c r="CP551" s="18" t="str">
        <f t="shared" si="778"/>
        <v>卢银楷</v>
      </c>
      <c r="CQ551" s="26">
        <f t="shared" si="796"/>
        <v>0</v>
      </c>
      <c r="CR551" s="18" t="str">
        <f t="shared" si="779"/>
        <v>胡慧芳</v>
      </c>
      <c r="CS551" s="26">
        <f t="shared" si="797"/>
        <v>0</v>
      </c>
      <c r="CT551" s="18" t="str">
        <f t="shared" si="780"/>
        <v>杜基次尔</v>
      </c>
      <c r="CU551" s="26">
        <f t="shared" si="798"/>
        <v>0</v>
      </c>
    </row>
    <row r="552" spans="1:99" s="2" customFormat="1" ht="15.75">
      <c r="A552" s="42" t="s">
        <v>1239</v>
      </c>
      <c r="B552" s="40" t="s">
        <v>724</v>
      </c>
      <c r="C552" s="59" t="s">
        <v>44</v>
      </c>
      <c r="D552" s="9" t="s">
        <v>9</v>
      </c>
      <c r="E552" s="8" t="str">
        <f t="shared" si="728"/>
        <v/>
      </c>
      <c r="F552" s="9">
        <f t="shared" si="729"/>
        <v>0.9</v>
      </c>
      <c r="G552" s="10" t="str">
        <f t="shared" si="730"/>
        <v/>
      </c>
      <c r="H552" s="10">
        <f t="shared" si="731"/>
        <v>99</v>
      </c>
      <c r="I552" s="10">
        <f t="shared" si="732"/>
        <v>46</v>
      </c>
      <c r="J552" s="10">
        <f t="shared" si="733"/>
        <v>84</v>
      </c>
      <c r="K552" s="16">
        <f t="shared" si="734"/>
        <v>50.5</v>
      </c>
      <c r="L552" s="10">
        <f t="shared" si="735"/>
        <v>41.5</v>
      </c>
      <c r="M552" s="10">
        <f t="shared" si="736"/>
        <v>52</v>
      </c>
      <c r="N552" s="10">
        <f t="shared" si="737"/>
        <v>373</v>
      </c>
      <c r="O552" s="17" t="str">
        <f t="shared" si="738"/>
        <v/>
      </c>
      <c r="P552" s="18">
        <f>IF($D552="理科",IF(AND($N552&gt;=分数线!$C$2,$H552&gt;=分数线!$D$2),36,IF($H552&gt;=分数线!$D$2,18,0)),IF($D552="文科",IF(AND($N552&gt;=分数线!$C$3,$H552&gt;=分数线!$D$3),36,IF($H552&gt;=分数线!$D$3,18,0))))</f>
        <v>0</v>
      </c>
      <c r="Q552" s="18">
        <f>IF($D552="理科",IF(AND($N552&gt;=分数线!$C$2,I552&gt;=分数线!$E$2),36,IF(I552&gt;=分数线!$E$2,18,0)),IF($D552="文科",IF(AND($N552&gt;=分数线!$C$3,I552&gt;=分数线!$E$3),36,IF(I552&gt;=分数线!$E$3,18,0))))</f>
        <v>0</v>
      </c>
      <c r="R552" s="18">
        <f>IF($D552="理科",IF(AND($N552&gt;=分数线!$C$2,J552&gt;=分数线!$F$2),36,IF(J552&gt;=分数线!$F$2,18,0)),IF($D552="文科",IF(AND($N552&gt;=分数线!$C$3,J552&gt;=分数线!$F$3),36,IF(J552&gt;=分数线!$F$3,18,0))))</f>
        <v>0</v>
      </c>
      <c r="S552" s="18">
        <f>IF($D552="理科",IF(AND($N552&gt;=分数线!$C$2,K552&gt;=分数线!$G$2),36,IF(K552&gt;=分数线!$G$2,18,0)),IF($D552="文科",IF(AND($N552&gt;=分数线!$C$3,K552&gt;=分数线!$G$3),36,IF(K552&gt;=分数线!$G$3,18,0))))</f>
        <v>0</v>
      </c>
      <c r="T552" s="18">
        <f>IF($D552="理科",IF(AND($N552&gt;=分数线!$C$2,L552&gt;=分数线!$H$2),36,IF(L552&gt;=分数线!$H$2,18,0)),IF($D552="文科",IF(AND($N552&gt;=分数线!$C$3,L552&gt;=分数线!$H$3),36,IF(L552&gt;=分数线!$H$3,18,0))))</f>
        <v>0</v>
      </c>
      <c r="U552" s="18">
        <f>IF($D552="理科",IF(AND($N552&gt;=分数线!$C$2,M552&gt;=分数线!$I$2),36,IF(M552&gt;=分数线!$I$2,18,0)),IF($D552="文科",IF(AND($N552&gt;=分数线!$C$3,M552&gt;=分数线!$I$3),36,IF(M552&gt;=分数线!$I$3,18,0))))</f>
        <v>0</v>
      </c>
      <c r="V552" s="18">
        <f t="shared" si="739"/>
        <v>10</v>
      </c>
      <c r="W552" s="18" t="str">
        <f t="shared" si="740"/>
        <v>向美娟</v>
      </c>
      <c r="X552" s="26">
        <f t="shared" si="781"/>
        <v>0</v>
      </c>
      <c r="Y552" s="18" t="str">
        <f t="shared" si="741"/>
        <v>徐万雄</v>
      </c>
      <c r="Z552" s="26">
        <f t="shared" si="782"/>
        <v>0</v>
      </c>
      <c r="AA552" s="18" t="str">
        <f t="shared" si="742"/>
        <v>聂艳梅</v>
      </c>
      <c r="AB552" s="26">
        <f t="shared" ref="AB552:AB559" si="799">$R552*0.5*2/10</f>
        <v>0</v>
      </c>
      <c r="AC552" s="18" t="str">
        <f t="shared" si="743"/>
        <v>杨吉华</v>
      </c>
      <c r="AD552" s="26">
        <f t="shared" ref="AD552:AD559" si="800">$S552*0.5*2/10</f>
        <v>0</v>
      </c>
      <c r="AE552" s="18" t="str">
        <f t="shared" si="744"/>
        <v>胡慧芳</v>
      </c>
      <c r="AF552" s="26">
        <f t="shared" ref="AF552:AF559" si="801">$T552*0.5*2/10</f>
        <v>0</v>
      </c>
      <c r="AG552" s="18" t="str">
        <f t="shared" si="745"/>
        <v>金贵</v>
      </c>
      <c r="AH552" s="26">
        <f t="shared" ref="AH552:AH559" si="802">$U552*0.5*2/10</f>
        <v>0</v>
      </c>
      <c r="AI552" s="18" t="str">
        <f t="shared" si="746"/>
        <v>1</v>
      </c>
      <c r="AJ552" s="18" t="str">
        <f t="shared" si="747"/>
        <v>叶屏</v>
      </c>
      <c r="AK552" s="26">
        <f t="shared" si="783"/>
        <v>0</v>
      </c>
      <c r="AL552" s="18" t="str">
        <f t="shared" si="748"/>
        <v>余玉红</v>
      </c>
      <c r="AM552" s="26">
        <f t="shared" si="784"/>
        <v>0</v>
      </c>
      <c r="AN552" s="18" t="str">
        <f t="shared" si="749"/>
        <v>胡昌燕</v>
      </c>
      <c r="AO552" s="26">
        <f t="shared" ref="AO552:AO559" si="803">$R552*0.5*2/10</f>
        <v>0</v>
      </c>
      <c r="AP552" s="18" t="str">
        <f t="shared" si="750"/>
        <v>杨吉华</v>
      </c>
      <c r="AQ552" s="26">
        <f t="shared" ref="AQ552:AQ559" si="804">$S552*0.5*2/10</f>
        <v>0</v>
      </c>
      <c r="AR552" s="18" t="str">
        <f t="shared" si="751"/>
        <v>胡慧芳</v>
      </c>
      <c r="AS552" s="26">
        <f t="shared" ref="AS552:AS559" si="805">$T552*0.5*2/10</f>
        <v>0</v>
      </c>
      <c r="AT552" s="18" t="str">
        <f t="shared" si="752"/>
        <v>金贵</v>
      </c>
      <c r="AU552" s="26">
        <f t="shared" ref="AU552:AU559" si="806">$U552*0.5*2/10</f>
        <v>0</v>
      </c>
      <c r="AV552" s="18" t="e">
        <f t="shared" si="753"/>
        <v>#N/A</v>
      </c>
      <c r="AW552" s="18" t="e">
        <f t="shared" si="754"/>
        <v>#N/A</v>
      </c>
      <c r="AX552" s="26">
        <f t="shared" si="785"/>
        <v>0</v>
      </c>
      <c r="AY552" s="18" t="e">
        <f t="shared" si="755"/>
        <v>#N/A</v>
      </c>
      <c r="AZ552" s="26">
        <f t="shared" si="726"/>
        <v>0</v>
      </c>
      <c r="BA552" s="18" t="e">
        <f t="shared" si="756"/>
        <v>#N/A</v>
      </c>
      <c r="BB552" s="26">
        <f t="shared" ref="BB552:BB559" si="807">$R552*0.5*3/10</f>
        <v>0</v>
      </c>
      <c r="BC552" s="18" t="e">
        <f t="shared" si="757"/>
        <v>#N/A</v>
      </c>
      <c r="BD552" s="26">
        <f t="shared" ref="BD552:BD559" si="808">$S552*0.5*3/10</f>
        <v>0</v>
      </c>
      <c r="BE552" s="18" t="e">
        <f t="shared" si="758"/>
        <v>#N/A</v>
      </c>
      <c r="BF552" s="26">
        <f t="shared" ref="BF552:BF559" si="809">$T552*0.5*3/10</f>
        <v>0</v>
      </c>
      <c r="BG552" s="18" t="e">
        <f t="shared" si="759"/>
        <v>#N/A</v>
      </c>
      <c r="BH552" s="26">
        <f t="shared" ref="BH552:BH559" si="810">$U552*0.5*3/10</f>
        <v>0</v>
      </c>
      <c r="BI552" s="18" t="e">
        <f t="shared" si="760"/>
        <v>#N/A</v>
      </c>
      <c r="BJ552" s="18" t="e">
        <f t="shared" si="761"/>
        <v>#N/A</v>
      </c>
      <c r="BK552" s="26">
        <f t="shared" si="786"/>
        <v>0</v>
      </c>
      <c r="BL552" s="18" t="e">
        <f t="shared" si="762"/>
        <v>#N/A</v>
      </c>
      <c r="BM552" s="26">
        <f t="shared" si="727"/>
        <v>0</v>
      </c>
      <c r="BN552" s="18" t="e">
        <f t="shared" si="763"/>
        <v>#N/A</v>
      </c>
      <c r="BO552" s="26">
        <f t="shared" ref="BO552:BO559" si="811">$R552*0.5*3/10</f>
        <v>0</v>
      </c>
      <c r="BP552" s="18" t="e">
        <f t="shared" si="764"/>
        <v>#N/A</v>
      </c>
      <c r="BQ552" s="26">
        <f t="shared" ref="BQ552:BQ559" si="812">$S552*0.5*3/10</f>
        <v>0</v>
      </c>
      <c r="BR552" s="18" t="e">
        <f t="shared" si="765"/>
        <v>#N/A</v>
      </c>
      <c r="BS552" s="26">
        <f t="shared" ref="BS552:BS559" si="813">$T552*0.5*3/10</f>
        <v>0</v>
      </c>
      <c r="BT552" s="18" t="e">
        <f t="shared" si="766"/>
        <v>#N/A</v>
      </c>
      <c r="BU552" s="26">
        <f t="shared" ref="BU552:BU559" si="814">$U552*0.5*3/10</f>
        <v>0</v>
      </c>
      <c r="BV552" s="18" t="e">
        <f t="shared" si="767"/>
        <v>#N/A</v>
      </c>
      <c r="BW552" s="18" t="e">
        <f t="shared" si="768"/>
        <v>#N/A</v>
      </c>
      <c r="BX552" s="26">
        <f t="shared" si="787"/>
        <v>0</v>
      </c>
      <c r="BY552" s="18" t="e">
        <f t="shared" si="769"/>
        <v>#N/A</v>
      </c>
      <c r="BZ552" s="26">
        <f t="shared" si="788"/>
        <v>0</v>
      </c>
      <c r="CA552" s="18" t="str">
        <f t="shared" si="770"/>
        <v>胡昌燕</v>
      </c>
      <c r="CB552" s="26">
        <f t="shared" si="789"/>
        <v>0</v>
      </c>
      <c r="CC552" s="18" t="e">
        <f t="shared" si="771"/>
        <v>#N/A</v>
      </c>
      <c r="CD552" s="26">
        <f t="shared" si="790"/>
        <v>0</v>
      </c>
      <c r="CE552" s="18" t="e">
        <f t="shared" si="772"/>
        <v>#N/A</v>
      </c>
      <c r="CF552" s="26">
        <f t="shared" si="791"/>
        <v>0</v>
      </c>
      <c r="CG552" s="18" t="e">
        <f t="shared" si="773"/>
        <v>#N/A</v>
      </c>
      <c r="CH552" s="26">
        <f t="shared" si="792"/>
        <v>0</v>
      </c>
      <c r="CI552" s="18">
        <f t="shared" si="774"/>
        <v>1</v>
      </c>
      <c r="CJ552" s="18" t="str">
        <f t="shared" si="775"/>
        <v>叶屏</v>
      </c>
      <c r="CK552" s="26">
        <f t="shared" si="793"/>
        <v>0</v>
      </c>
      <c r="CL552" s="18" t="str">
        <f t="shared" si="776"/>
        <v>余玉红</v>
      </c>
      <c r="CM552" s="26">
        <f t="shared" si="794"/>
        <v>0</v>
      </c>
      <c r="CN552" s="18" t="str">
        <f t="shared" si="777"/>
        <v>胡昌燕</v>
      </c>
      <c r="CO552" s="26">
        <f t="shared" si="795"/>
        <v>0</v>
      </c>
      <c r="CP552" s="18" t="str">
        <f t="shared" si="778"/>
        <v>卢银楷</v>
      </c>
      <c r="CQ552" s="26">
        <f t="shared" si="796"/>
        <v>0</v>
      </c>
      <c r="CR552" s="18" t="str">
        <f t="shared" si="779"/>
        <v>胡慧芳</v>
      </c>
      <c r="CS552" s="26">
        <f t="shared" si="797"/>
        <v>0</v>
      </c>
      <c r="CT552" s="18" t="str">
        <f t="shared" si="780"/>
        <v>金贵</v>
      </c>
      <c r="CU552" s="26">
        <f t="shared" si="798"/>
        <v>0</v>
      </c>
    </row>
    <row r="553" spans="1:99" s="2" customFormat="1" ht="15.75">
      <c r="A553" s="42" t="s">
        <v>1240</v>
      </c>
      <c r="B553" s="40" t="s">
        <v>725</v>
      </c>
      <c r="C553" s="59" t="s">
        <v>44</v>
      </c>
      <c r="D553" s="9" t="s">
        <v>9</v>
      </c>
      <c r="E553" s="8" t="str">
        <f t="shared" si="728"/>
        <v/>
      </c>
      <c r="F553" s="9" t="str">
        <f t="shared" si="729"/>
        <v/>
      </c>
      <c r="G553" s="10" t="str">
        <f t="shared" si="730"/>
        <v/>
      </c>
      <c r="H553" s="10">
        <f t="shared" si="731"/>
        <v>97</v>
      </c>
      <c r="I553" s="10">
        <f t="shared" si="732"/>
        <v>73</v>
      </c>
      <c r="J553" s="10">
        <f t="shared" si="733"/>
        <v>68</v>
      </c>
      <c r="K553" s="16">
        <f t="shared" si="734"/>
        <v>58.5</v>
      </c>
      <c r="L553" s="10">
        <f t="shared" si="735"/>
        <v>38.5</v>
      </c>
      <c r="M553" s="10">
        <f t="shared" si="736"/>
        <v>38</v>
      </c>
      <c r="N553" s="10">
        <f t="shared" si="737"/>
        <v>373</v>
      </c>
      <c r="O553" s="17" t="str">
        <f t="shared" si="738"/>
        <v/>
      </c>
      <c r="P553" s="18">
        <f>IF($D553="理科",IF(AND($N553&gt;=分数线!$C$2,$H553&gt;=分数线!$D$2),36,IF($H553&gt;=分数线!$D$2,18,0)),IF($D553="文科",IF(AND($N553&gt;=分数线!$C$3,$H553&gt;=分数线!$D$3),36,IF($H553&gt;=分数线!$D$3,18,0))))</f>
        <v>0</v>
      </c>
      <c r="Q553" s="18">
        <f>IF($D553="理科",IF(AND($N553&gt;=分数线!$C$2,I553&gt;=分数线!$E$2),36,IF(I553&gt;=分数线!$E$2,18,0)),IF($D553="文科",IF(AND($N553&gt;=分数线!$C$3,I553&gt;=分数线!$E$3),36,IF(I553&gt;=分数线!$E$3,18,0))))</f>
        <v>0</v>
      </c>
      <c r="R553" s="18">
        <f>IF($D553="理科",IF(AND($N553&gt;=分数线!$C$2,J553&gt;=分数线!$F$2),36,IF(J553&gt;=分数线!$F$2,18,0)),IF($D553="文科",IF(AND($N553&gt;=分数线!$C$3,J553&gt;=分数线!$F$3),36,IF(J553&gt;=分数线!$F$3,18,0))))</f>
        <v>0</v>
      </c>
      <c r="S553" s="18">
        <f>IF($D553="理科",IF(AND($N553&gt;=分数线!$C$2,K553&gt;=分数线!$G$2),36,IF(K553&gt;=分数线!$G$2,18,0)),IF($D553="文科",IF(AND($N553&gt;=分数线!$C$3,K553&gt;=分数线!$G$3),36,IF(K553&gt;=分数线!$G$3,18,0))))</f>
        <v>0</v>
      </c>
      <c r="T553" s="18">
        <f>IF($D553="理科",IF(AND($N553&gt;=分数线!$C$2,L553&gt;=分数线!$H$2),36,IF(L553&gt;=分数线!$H$2,18,0)),IF($D553="文科",IF(AND($N553&gt;=分数线!$C$3,L553&gt;=分数线!$H$3),36,IF(L553&gt;=分数线!$H$3,18,0))))</f>
        <v>0</v>
      </c>
      <c r="U553" s="18">
        <f>IF($D553="理科",IF(AND($N553&gt;=分数线!$C$2,M553&gt;=分数线!$I$2),36,IF(M553&gt;=分数线!$I$2,18,0)),IF($D553="文科",IF(AND($N553&gt;=分数线!$C$3,M553&gt;=分数线!$I$3),36,IF(M553&gt;=分数线!$I$3,18,0))))</f>
        <v>0</v>
      </c>
      <c r="V553" s="18">
        <f t="shared" si="739"/>
        <v>4</v>
      </c>
      <c r="W553" s="18" t="str">
        <f t="shared" si="740"/>
        <v>朱霞</v>
      </c>
      <c r="X553" s="26">
        <f t="shared" si="781"/>
        <v>0</v>
      </c>
      <c r="Y553" s="18" t="str">
        <f t="shared" si="741"/>
        <v>李乔军</v>
      </c>
      <c r="Z553" s="26">
        <f t="shared" si="782"/>
        <v>0</v>
      </c>
      <c r="AA553" s="18" t="str">
        <f t="shared" si="742"/>
        <v>向翠琳</v>
      </c>
      <c r="AB553" s="26">
        <f t="shared" si="799"/>
        <v>0</v>
      </c>
      <c r="AC553" s="18" t="str">
        <f t="shared" si="743"/>
        <v>卢银楷</v>
      </c>
      <c r="AD553" s="26">
        <f t="shared" si="800"/>
        <v>0</v>
      </c>
      <c r="AE553" s="18" t="str">
        <f t="shared" si="744"/>
        <v>胡慧芳</v>
      </c>
      <c r="AF553" s="26">
        <f t="shared" si="801"/>
        <v>0</v>
      </c>
      <c r="AG553" s="18" t="str">
        <f t="shared" si="745"/>
        <v>杜基次尔</v>
      </c>
      <c r="AH553" s="26">
        <f t="shared" si="802"/>
        <v>0</v>
      </c>
      <c r="AI553" s="18" t="str">
        <f t="shared" si="746"/>
        <v>4</v>
      </c>
      <c r="AJ553" s="18" t="str">
        <f t="shared" si="747"/>
        <v>朱霞</v>
      </c>
      <c r="AK553" s="26">
        <f t="shared" si="783"/>
        <v>0</v>
      </c>
      <c r="AL553" s="18" t="str">
        <f t="shared" si="748"/>
        <v>李乔军</v>
      </c>
      <c r="AM553" s="26">
        <f t="shared" si="784"/>
        <v>0</v>
      </c>
      <c r="AN553" s="18" t="str">
        <f t="shared" si="749"/>
        <v>向翠琳</v>
      </c>
      <c r="AO553" s="26">
        <f t="shared" si="803"/>
        <v>0</v>
      </c>
      <c r="AP553" s="18" t="str">
        <f t="shared" si="750"/>
        <v>卢银楷</v>
      </c>
      <c r="AQ553" s="26">
        <f t="shared" si="804"/>
        <v>0</v>
      </c>
      <c r="AR553" s="18" t="str">
        <f t="shared" si="751"/>
        <v>胡慧芳</v>
      </c>
      <c r="AS553" s="26">
        <f t="shared" si="805"/>
        <v>0</v>
      </c>
      <c r="AT553" s="18" t="str">
        <f t="shared" si="752"/>
        <v>杜基次尔</v>
      </c>
      <c r="AU553" s="26">
        <f t="shared" si="806"/>
        <v>0</v>
      </c>
      <c r="AV553" s="18" t="str">
        <f t="shared" si="753"/>
        <v>4</v>
      </c>
      <c r="AW553" s="18" t="str">
        <f t="shared" si="754"/>
        <v>朱霞</v>
      </c>
      <c r="AX553" s="26">
        <f t="shared" si="785"/>
        <v>0</v>
      </c>
      <c r="AY553" s="18" t="str">
        <f t="shared" si="755"/>
        <v>马勇</v>
      </c>
      <c r="AZ553" s="26">
        <f t="shared" si="726"/>
        <v>0</v>
      </c>
      <c r="BA553" s="18" t="str">
        <f t="shared" si="756"/>
        <v>向翠琳</v>
      </c>
      <c r="BB553" s="26">
        <f t="shared" si="807"/>
        <v>0</v>
      </c>
      <c r="BC553" s="18" t="str">
        <f t="shared" si="757"/>
        <v>卢银楷</v>
      </c>
      <c r="BD553" s="26">
        <f t="shared" si="808"/>
        <v>0</v>
      </c>
      <c r="BE553" s="18" t="str">
        <f t="shared" si="758"/>
        <v>胡慧芳</v>
      </c>
      <c r="BF553" s="26">
        <f t="shared" si="809"/>
        <v>0</v>
      </c>
      <c r="BG553" s="18" t="str">
        <f t="shared" si="759"/>
        <v>杜基次尔</v>
      </c>
      <c r="BH553" s="26">
        <f t="shared" si="810"/>
        <v>0</v>
      </c>
      <c r="BI553" s="18">
        <f t="shared" si="760"/>
        <v>4</v>
      </c>
      <c r="BJ553" s="18" t="str">
        <f t="shared" si="761"/>
        <v>甲阿祝玛</v>
      </c>
      <c r="BK553" s="26">
        <f t="shared" si="786"/>
        <v>0</v>
      </c>
      <c r="BL553" s="18" t="str">
        <f t="shared" si="762"/>
        <v>马勇</v>
      </c>
      <c r="BM553" s="26">
        <f t="shared" si="727"/>
        <v>0</v>
      </c>
      <c r="BN553" s="18" t="str">
        <f t="shared" si="763"/>
        <v>向翠琳</v>
      </c>
      <c r="BO553" s="26">
        <f t="shared" si="811"/>
        <v>0</v>
      </c>
      <c r="BP553" s="18" t="str">
        <f t="shared" si="764"/>
        <v>卢银楷</v>
      </c>
      <c r="BQ553" s="26">
        <f t="shared" si="812"/>
        <v>0</v>
      </c>
      <c r="BR553" s="18" t="str">
        <f t="shared" si="765"/>
        <v>胡慧芳</v>
      </c>
      <c r="BS553" s="26">
        <f t="shared" si="813"/>
        <v>0</v>
      </c>
      <c r="BT553" s="18" t="str">
        <f t="shared" si="766"/>
        <v>杜基次尔</v>
      </c>
      <c r="BU553" s="26">
        <f t="shared" si="814"/>
        <v>0</v>
      </c>
      <c r="BV553" s="18">
        <f t="shared" si="767"/>
        <v>4</v>
      </c>
      <c r="BW553" s="18" t="str">
        <f t="shared" si="768"/>
        <v>曹霞</v>
      </c>
      <c r="BX553" s="26">
        <f t="shared" si="787"/>
        <v>0</v>
      </c>
      <c r="BY553" s="18" t="str">
        <f t="shared" si="769"/>
        <v>王德兵</v>
      </c>
      <c r="BZ553" s="26">
        <f t="shared" si="788"/>
        <v>0</v>
      </c>
      <c r="CA553" s="18" t="str">
        <f t="shared" si="770"/>
        <v>汪睿</v>
      </c>
      <c r="CB553" s="26">
        <f t="shared" si="789"/>
        <v>0</v>
      </c>
      <c r="CC553" s="18" t="str">
        <f t="shared" si="771"/>
        <v>卢银楷</v>
      </c>
      <c r="CD553" s="26">
        <f t="shared" si="790"/>
        <v>0</v>
      </c>
      <c r="CE553" s="18" t="str">
        <f t="shared" si="772"/>
        <v>胡慧芳</v>
      </c>
      <c r="CF553" s="26">
        <f t="shared" si="791"/>
        <v>0</v>
      </c>
      <c r="CG553" s="18" t="str">
        <f t="shared" si="773"/>
        <v>杜基次尔</v>
      </c>
      <c r="CH553" s="26">
        <f t="shared" si="792"/>
        <v>0</v>
      </c>
      <c r="CI553" s="18">
        <f t="shared" si="774"/>
        <v>4</v>
      </c>
      <c r="CJ553" s="18" t="str">
        <f t="shared" si="775"/>
        <v>曹霞</v>
      </c>
      <c r="CK553" s="26">
        <f t="shared" si="793"/>
        <v>0</v>
      </c>
      <c r="CL553" s="18" t="str">
        <f t="shared" si="776"/>
        <v>王德兵</v>
      </c>
      <c r="CM553" s="26">
        <f t="shared" si="794"/>
        <v>0</v>
      </c>
      <c r="CN553" s="18" t="str">
        <f t="shared" si="777"/>
        <v>汪睿</v>
      </c>
      <c r="CO553" s="26">
        <f t="shared" si="795"/>
        <v>0</v>
      </c>
      <c r="CP553" s="18" t="str">
        <f t="shared" si="778"/>
        <v>卢银楷</v>
      </c>
      <c r="CQ553" s="26">
        <f t="shared" si="796"/>
        <v>0</v>
      </c>
      <c r="CR553" s="18" t="str">
        <f t="shared" si="779"/>
        <v>胡慧芳</v>
      </c>
      <c r="CS553" s="26">
        <f t="shared" si="797"/>
        <v>0</v>
      </c>
      <c r="CT553" s="18" t="str">
        <f t="shared" si="780"/>
        <v>杜基次尔</v>
      </c>
      <c r="CU553" s="26">
        <f t="shared" si="798"/>
        <v>0</v>
      </c>
    </row>
    <row r="554" spans="1:99" s="2" customFormat="1" ht="15.75">
      <c r="A554" s="42" t="s">
        <v>1241</v>
      </c>
      <c r="B554" s="40" t="s">
        <v>726</v>
      </c>
      <c r="C554" s="59" t="s">
        <v>44</v>
      </c>
      <c r="D554" s="9" t="s">
        <v>9</v>
      </c>
      <c r="E554" s="8" t="str">
        <f t="shared" si="728"/>
        <v/>
      </c>
      <c r="F554" s="9" t="str">
        <f t="shared" si="729"/>
        <v/>
      </c>
      <c r="G554" s="10" t="str">
        <f t="shared" si="730"/>
        <v/>
      </c>
      <c r="H554" s="10">
        <f t="shared" si="731"/>
        <v>100</v>
      </c>
      <c r="I554" s="10">
        <f t="shared" si="732"/>
        <v>55</v>
      </c>
      <c r="J554" s="10">
        <f t="shared" si="733"/>
        <v>59</v>
      </c>
      <c r="K554" s="16">
        <f t="shared" si="734"/>
        <v>65.5</v>
      </c>
      <c r="L554" s="10">
        <f t="shared" si="735"/>
        <v>53</v>
      </c>
      <c r="M554" s="10">
        <f t="shared" si="736"/>
        <v>40</v>
      </c>
      <c r="N554" s="10">
        <f t="shared" si="737"/>
        <v>373</v>
      </c>
      <c r="O554" s="17" t="str">
        <f t="shared" si="738"/>
        <v/>
      </c>
      <c r="P554" s="18">
        <f>IF($D554="理科",IF(AND($N554&gt;=分数线!$C$2,$H554&gt;=分数线!$D$2),36,IF($H554&gt;=分数线!$D$2,18,0)),IF($D554="文科",IF(AND($N554&gt;=分数线!$C$3,$H554&gt;=分数线!$D$3),36,IF($H554&gt;=分数线!$D$3,18,0))))</f>
        <v>0</v>
      </c>
      <c r="Q554" s="18">
        <f>IF($D554="理科",IF(AND($N554&gt;=分数线!$C$2,I554&gt;=分数线!$E$2),36,IF(I554&gt;=分数线!$E$2,18,0)),IF($D554="文科",IF(AND($N554&gt;=分数线!$C$3,I554&gt;=分数线!$E$3),36,IF(I554&gt;=分数线!$E$3,18,0))))</f>
        <v>0</v>
      </c>
      <c r="R554" s="18">
        <f>IF($D554="理科",IF(AND($N554&gt;=分数线!$C$2,J554&gt;=分数线!$F$2),36,IF(J554&gt;=分数线!$F$2,18,0)),IF($D554="文科",IF(AND($N554&gt;=分数线!$C$3,J554&gt;=分数线!$F$3),36,IF(J554&gt;=分数线!$F$3,18,0))))</f>
        <v>0</v>
      </c>
      <c r="S554" s="18">
        <f>IF($D554="理科",IF(AND($N554&gt;=分数线!$C$2,K554&gt;=分数线!$G$2),36,IF(K554&gt;=分数线!$G$2,18,0)),IF($D554="文科",IF(AND($N554&gt;=分数线!$C$3,K554&gt;=分数线!$G$3),36,IF(K554&gt;=分数线!$G$3,18,0))))</f>
        <v>0</v>
      </c>
      <c r="T554" s="18">
        <f>IF($D554="理科",IF(AND($N554&gt;=分数线!$C$2,L554&gt;=分数线!$H$2),36,IF(L554&gt;=分数线!$H$2,18,0)),IF($D554="文科",IF(AND($N554&gt;=分数线!$C$3,L554&gt;=分数线!$H$3),36,IF(L554&gt;=分数线!$H$3,18,0))))</f>
        <v>0</v>
      </c>
      <c r="U554" s="18">
        <f>IF($D554="理科",IF(AND($N554&gt;=分数线!$C$2,M554&gt;=分数线!$I$2),36,IF(M554&gt;=分数线!$I$2,18,0)),IF($D554="文科",IF(AND($N554&gt;=分数线!$C$3,M554&gt;=分数线!$I$3),36,IF(M554&gt;=分数线!$I$3,18,0))))</f>
        <v>0</v>
      </c>
      <c r="V554" s="18">
        <f t="shared" si="739"/>
        <v>5</v>
      </c>
      <c r="W554" s="18" t="str">
        <f t="shared" si="740"/>
        <v>叶屏</v>
      </c>
      <c r="X554" s="26">
        <f t="shared" si="781"/>
        <v>0</v>
      </c>
      <c r="Y554" s="18" t="str">
        <f t="shared" si="741"/>
        <v>李希</v>
      </c>
      <c r="Z554" s="26">
        <f t="shared" si="782"/>
        <v>0</v>
      </c>
      <c r="AA554" s="18" t="str">
        <f t="shared" si="742"/>
        <v>达娃央初</v>
      </c>
      <c r="AB554" s="26">
        <f t="shared" si="799"/>
        <v>0</v>
      </c>
      <c r="AC554" s="18" t="str">
        <f t="shared" si="743"/>
        <v>马巫各</v>
      </c>
      <c r="AD554" s="26">
        <f t="shared" si="800"/>
        <v>0</v>
      </c>
      <c r="AE554" s="18" t="str">
        <f t="shared" si="744"/>
        <v>赵香才</v>
      </c>
      <c r="AF554" s="26">
        <f t="shared" si="801"/>
        <v>0</v>
      </c>
      <c r="AG554" s="18" t="str">
        <f t="shared" si="745"/>
        <v>金贵</v>
      </c>
      <c r="AH554" s="26">
        <f t="shared" si="802"/>
        <v>0</v>
      </c>
      <c r="AI554" s="18" t="str">
        <f t="shared" si="746"/>
        <v>5</v>
      </c>
      <c r="AJ554" s="18" t="str">
        <f t="shared" si="747"/>
        <v>叶屏</v>
      </c>
      <c r="AK554" s="26">
        <f t="shared" si="783"/>
        <v>0</v>
      </c>
      <c r="AL554" s="18" t="str">
        <f t="shared" si="748"/>
        <v>李希</v>
      </c>
      <c r="AM554" s="26">
        <f t="shared" si="784"/>
        <v>0</v>
      </c>
      <c r="AN554" s="18" t="str">
        <f t="shared" si="749"/>
        <v>达娃央初</v>
      </c>
      <c r="AO554" s="26">
        <f t="shared" si="803"/>
        <v>0</v>
      </c>
      <c r="AP554" s="18" t="str">
        <f t="shared" si="750"/>
        <v>马巫各</v>
      </c>
      <c r="AQ554" s="26">
        <f t="shared" si="804"/>
        <v>0</v>
      </c>
      <c r="AR554" s="18" t="str">
        <f t="shared" si="751"/>
        <v>赵香才</v>
      </c>
      <c r="AS554" s="26">
        <f t="shared" si="805"/>
        <v>0</v>
      </c>
      <c r="AT554" s="18" t="str">
        <f t="shared" si="752"/>
        <v>金贵</v>
      </c>
      <c r="AU554" s="26">
        <f t="shared" si="806"/>
        <v>0</v>
      </c>
      <c r="AV554" s="18" t="e">
        <f t="shared" si="753"/>
        <v>#N/A</v>
      </c>
      <c r="AW554" s="18" t="e">
        <f t="shared" si="754"/>
        <v>#N/A</v>
      </c>
      <c r="AX554" s="26">
        <f t="shared" si="785"/>
        <v>0</v>
      </c>
      <c r="AY554" s="18" t="e">
        <f t="shared" si="755"/>
        <v>#N/A</v>
      </c>
      <c r="AZ554" s="26">
        <f t="shared" si="726"/>
        <v>0</v>
      </c>
      <c r="BA554" s="18" t="e">
        <f t="shared" si="756"/>
        <v>#N/A</v>
      </c>
      <c r="BB554" s="26">
        <f t="shared" si="807"/>
        <v>0</v>
      </c>
      <c r="BC554" s="18" t="e">
        <f t="shared" si="757"/>
        <v>#N/A</v>
      </c>
      <c r="BD554" s="26">
        <f t="shared" si="808"/>
        <v>0</v>
      </c>
      <c r="BE554" s="18" t="e">
        <f t="shared" si="758"/>
        <v>#N/A</v>
      </c>
      <c r="BF554" s="26">
        <f t="shared" si="809"/>
        <v>0</v>
      </c>
      <c r="BG554" s="18" t="e">
        <f t="shared" si="759"/>
        <v>#N/A</v>
      </c>
      <c r="BH554" s="26">
        <f t="shared" si="810"/>
        <v>0</v>
      </c>
      <c r="BI554" s="18" t="e">
        <f t="shared" si="760"/>
        <v>#N/A</v>
      </c>
      <c r="BJ554" s="18" t="e">
        <f t="shared" si="761"/>
        <v>#N/A</v>
      </c>
      <c r="BK554" s="26">
        <f t="shared" si="786"/>
        <v>0</v>
      </c>
      <c r="BL554" s="18" t="e">
        <f t="shared" si="762"/>
        <v>#N/A</v>
      </c>
      <c r="BM554" s="26">
        <f t="shared" si="727"/>
        <v>0</v>
      </c>
      <c r="BN554" s="18" t="e">
        <f t="shared" si="763"/>
        <v>#N/A</v>
      </c>
      <c r="BO554" s="26">
        <f t="shared" si="811"/>
        <v>0</v>
      </c>
      <c r="BP554" s="18" t="e">
        <f t="shared" si="764"/>
        <v>#N/A</v>
      </c>
      <c r="BQ554" s="26">
        <f t="shared" si="812"/>
        <v>0</v>
      </c>
      <c r="BR554" s="18" t="e">
        <f t="shared" si="765"/>
        <v>#N/A</v>
      </c>
      <c r="BS554" s="26">
        <f t="shared" si="813"/>
        <v>0</v>
      </c>
      <c r="BT554" s="18" t="e">
        <f t="shared" si="766"/>
        <v>#N/A</v>
      </c>
      <c r="BU554" s="26">
        <f t="shared" si="814"/>
        <v>0</v>
      </c>
      <c r="BV554" s="18">
        <f t="shared" si="767"/>
        <v>5</v>
      </c>
      <c r="BW554" s="18" t="str">
        <f t="shared" si="768"/>
        <v>叶屏</v>
      </c>
      <c r="BX554" s="26">
        <f t="shared" si="787"/>
        <v>0</v>
      </c>
      <c r="BY554" s="18" t="str">
        <f t="shared" si="769"/>
        <v>王德兵</v>
      </c>
      <c r="BZ554" s="26">
        <f t="shared" si="788"/>
        <v>0</v>
      </c>
      <c r="CA554" s="18" t="str">
        <f t="shared" si="770"/>
        <v>兰卡布尺</v>
      </c>
      <c r="CB554" s="26">
        <f t="shared" si="789"/>
        <v>0</v>
      </c>
      <c r="CC554" s="18" t="str">
        <f t="shared" si="771"/>
        <v>吴文艺</v>
      </c>
      <c r="CD554" s="26">
        <f t="shared" si="790"/>
        <v>0</v>
      </c>
      <c r="CE554" s="18" t="str">
        <f t="shared" si="772"/>
        <v>赵香才</v>
      </c>
      <c r="CF554" s="26">
        <f t="shared" si="791"/>
        <v>0</v>
      </c>
      <c r="CG554" s="18" t="str">
        <f t="shared" si="773"/>
        <v>金贵</v>
      </c>
      <c r="CH554" s="26">
        <f t="shared" si="792"/>
        <v>0</v>
      </c>
      <c r="CI554" s="18">
        <f t="shared" si="774"/>
        <v>5</v>
      </c>
      <c r="CJ554" s="18" t="str">
        <f t="shared" si="775"/>
        <v>叶屏</v>
      </c>
      <c r="CK554" s="26">
        <f t="shared" si="793"/>
        <v>0</v>
      </c>
      <c r="CL554" s="18" t="str">
        <f t="shared" si="776"/>
        <v>王德兵</v>
      </c>
      <c r="CM554" s="26">
        <f t="shared" si="794"/>
        <v>0</v>
      </c>
      <c r="CN554" s="18" t="str">
        <f t="shared" si="777"/>
        <v>兰卡布尺</v>
      </c>
      <c r="CO554" s="26">
        <f t="shared" si="795"/>
        <v>0</v>
      </c>
      <c r="CP554" s="18" t="str">
        <f t="shared" si="778"/>
        <v>吴文艺/康宇峰</v>
      </c>
      <c r="CQ554" s="26">
        <f t="shared" si="796"/>
        <v>0</v>
      </c>
      <c r="CR554" s="18" t="str">
        <f t="shared" si="779"/>
        <v>赵香才</v>
      </c>
      <c r="CS554" s="26">
        <f t="shared" si="797"/>
        <v>0</v>
      </c>
      <c r="CT554" s="18" t="str">
        <f t="shared" si="780"/>
        <v>金贵</v>
      </c>
      <c r="CU554" s="26">
        <f t="shared" si="798"/>
        <v>0</v>
      </c>
    </row>
    <row r="555" spans="1:99" s="2" customFormat="1" ht="15.75">
      <c r="A555" s="42" t="s">
        <v>47</v>
      </c>
      <c r="B555" s="40" t="s">
        <v>727</v>
      </c>
      <c r="C555" s="59" t="s">
        <v>44</v>
      </c>
      <c r="D555" s="9" t="s">
        <v>9</v>
      </c>
      <c r="E555" s="8" t="str">
        <f t="shared" si="728"/>
        <v/>
      </c>
      <c r="F555" s="9" t="str">
        <f t="shared" si="729"/>
        <v/>
      </c>
      <c r="G555" s="10" t="str">
        <f t="shared" si="730"/>
        <v/>
      </c>
      <c r="H555" s="10">
        <f t="shared" si="731"/>
        <v>91</v>
      </c>
      <c r="I555" s="10">
        <f t="shared" si="732"/>
        <v>53</v>
      </c>
      <c r="J555" s="10">
        <f t="shared" si="733"/>
        <v>58</v>
      </c>
      <c r="K555" s="16">
        <f t="shared" si="734"/>
        <v>64.5</v>
      </c>
      <c r="L555" s="10">
        <f t="shared" si="735"/>
        <v>59</v>
      </c>
      <c r="M555" s="10">
        <f t="shared" si="736"/>
        <v>46</v>
      </c>
      <c r="N555" s="10">
        <f t="shared" si="737"/>
        <v>372</v>
      </c>
      <c r="O555" s="17" t="str">
        <f t="shared" si="738"/>
        <v/>
      </c>
      <c r="P555" s="18">
        <f>IF($D555="理科",IF(AND($N555&gt;=分数线!$C$2,$H555&gt;=分数线!$D$2),36,IF($H555&gt;=分数线!$D$2,18,0)),IF($D555="文科",IF(AND($N555&gt;=分数线!$C$3,$H555&gt;=分数线!$D$3),36,IF($H555&gt;=分数线!$D$3,18,0))))</f>
        <v>0</v>
      </c>
      <c r="Q555" s="18">
        <f>IF($D555="理科",IF(AND($N555&gt;=分数线!$C$2,I555&gt;=分数线!$E$2),36,IF(I555&gt;=分数线!$E$2,18,0)),IF($D555="文科",IF(AND($N555&gt;=分数线!$C$3,I555&gt;=分数线!$E$3),36,IF(I555&gt;=分数线!$E$3,18,0))))</f>
        <v>0</v>
      </c>
      <c r="R555" s="18">
        <f>IF($D555="理科",IF(AND($N555&gt;=分数线!$C$2,J555&gt;=分数线!$F$2),36,IF(J555&gt;=分数线!$F$2,18,0)),IF($D555="文科",IF(AND($N555&gt;=分数线!$C$3,J555&gt;=分数线!$F$3),36,IF(J555&gt;=分数线!$F$3,18,0))))</f>
        <v>0</v>
      </c>
      <c r="S555" s="18">
        <f>IF($D555="理科",IF(AND($N555&gt;=分数线!$C$2,K555&gt;=分数线!$G$2),36,IF(K555&gt;=分数线!$G$2,18,0)),IF($D555="文科",IF(AND($N555&gt;=分数线!$C$3,K555&gt;=分数线!$G$3),36,IF(K555&gt;=分数线!$G$3,18,0))))</f>
        <v>0</v>
      </c>
      <c r="T555" s="18">
        <f>IF($D555="理科",IF(AND($N555&gt;=分数线!$C$2,L555&gt;=分数线!$H$2),36,IF(L555&gt;=分数线!$H$2,18,0)),IF($D555="文科",IF(AND($N555&gt;=分数线!$C$3,L555&gt;=分数线!$H$3),36,IF(L555&gt;=分数线!$H$3,18,0))))</f>
        <v>0</v>
      </c>
      <c r="U555" s="18">
        <f>IF($D555="理科",IF(AND($N555&gt;=分数线!$C$2,M555&gt;=分数线!$I$2),36,IF(M555&gt;=分数线!$I$2,18,0)),IF($D555="文科",IF(AND($N555&gt;=分数线!$C$3,M555&gt;=分数线!$I$3),36,IF(M555&gt;=分数线!$I$3,18,0))))</f>
        <v>0</v>
      </c>
      <c r="V555" s="18">
        <f t="shared" si="739"/>
        <v>8</v>
      </c>
      <c r="W555" s="18" t="str">
        <f t="shared" si="740"/>
        <v>向美娟</v>
      </c>
      <c r="X555" s="26">
        <f t="shared" si="781"/>
        <v>0</v>
      </c>
      <c r="Y555" s="18" t="str">
        <f t="shared" si="741"/>
        <v>胡付松</v>
      </c>
      <c r="Z555" s="26">
        <f t="shared" si="782"/>
        <v>0</v>
      </c>
      <c r="AA555" s="18" t="str">
        <f t="shared" si="742"/>
        <v>聂艳梅</v>
      </c>
      <c r="AB555" s="26">
        <f t="shared" si="799"/>
        <v>0</v>
      </c>
      <c r="AC555" s="18" t="str">
        <f t="shared" si="743"/>
        <v>卢银楷</v>
      </c>
      <c r="AD555" s="26">
        <f t="shared" si="800"/>
        <v>0</v>
      </c>
      <c r="AE555" s="18" t="str">
        <f t="shared" si="744"/>
        <v>赵香才</v>
      </c>
      <c r="AF555" s="26">
        <f t="shared" si="801"/>
        <v>0</v>
      </c>
      <c r="AG555" s="18" t="str">
        <f t="shared" si="745"/>
        <v>骆泽群</v>
      </c>
      <c r="AH555" s="26">
        <f t="shared" si="802"/>
        <v>0</v>
      </c>
      <c r="AI555" s="18" t="str">
        <f t="shared" si="746"/>
        <v>2</v>
      </c>
      <c r="AJ555" s="18" t="str">
        <f t="shared" si="747"/>
        <v>阙丽萍</v>
      </c>
      <c r="AK555" s="26">
        <f t="shared" si="783"/>
        <v>0</v>
      </c>
      <c r="AL555" s="18" t="str">
        <f t="shared" si="748"/>
        <v>李乔军</v>
      </c>
      <c r="AM555" s="26">
        <f t="shared" si="784"/>
        <v>0</v>
      </c>
      <c r="AN555" s="18" t="str">
        <f t="shared" si="749"/>
        <v>赵顺诚</v>
      </c>
      <c r="AO555" s="26">
        <f t="shared" si="803"/>
        <v>0</v>
      </c>
      <c r="AP555" s="18" t="str">
        <f t="shared" si="750"/>
        <v>卢银楷</v>
      </c>
      <c r="AQ555" s="26">
        <f t="shared" si="804"/>
        <v>0</v>
      </c>
      <c r="AR555" s="18" t="str">
        <f t="shared" si="751"/>
        <v>赵香才</v>
      </c>
      <c r="AS555" s="26">
        <f t="shared" si="805"/>
        <v>0</v>
      </c>
      <c r="AT555" s="18" t="str">
        <f t="shared" si="752"/>
        <v>杜基次尔</v>
      </c>
      <c r="AU555" s="26">
        <f t="shared" si="806"/>
        <v>0</v>
      </c>
      <c r="AV555" s="18" t="str">
        <f t="shared" si="753"/>
        <v>2</v>
      </c>
      <c r="AW555" s="18" t="str">
        <f t="shared" si="754"/>
        <v>阙丽萍</v>
      </c>
      <c r="AX555" s="26">
        <f t="shared" si="785"/>
        <v>0</v>
      </c>
      <c r="AY555" s="18" t="str">
        <f t="shared" si="755"/>
        <v>李希</v>
      </c>
      <c r="AZ555" s="26">
        <f t="shared" si="726"/>
        <v>0</v>
      </c>
      <c r="BA555" s="18" t="str">
        <f t="shared" si="756"/>
        <v>赵顺诚</v>
      </c>
      <c r="BB555" s="26">
        <f t="shared" si="807"/>
        <v>0</v>
      </c>
      <c r="BC555" s="18" t="str">
        <f t="shared" si="757"/>
        <v>马巫各</v>
      </c>
      <c r="BD555" s="26">
        <f t="shared" si="808"/>
        <v>0</v>
      </c>
      <c r="BE555" s="18" t="str">
        <f t="shared" si="758"/>
        <v>赵香才</v>
      </c>
      <c r="BF555" s="26">
        <f t="shared" si="809"/>
        <v>0</v>
      </c>
      <c r="BG555" s="18" t="str">
        <f t="shared" si="759"/>
        <v>杜基次尔</v>
      </c>
      <c r="BH555" s="26">
        <f t="shared" si="810"/>
        <v>0</v>
      </c>
      <c r="BI555" s="18">
        <f t="shared" si="760"/>
        <v>2</v>
      </c>
      <c r="BJ555" s="18" t="str">
        <f t="shared" si="761"/>
        <v>阙丽萍</v>
      </c>
      <c r="BK555" s="26">
        <f t="shared" si="786"/>
        <v>0</v>
      </c>
      <c r="BL555" s="18" t="str">
        <f t="shared" si="762"/>
        <v>李希</v>
      </c>
      <c r="BM555" s="26">
        <f t="shared" si="727"/>
        <v>0</v>
      </c>
      <c r="BN555" s="18" t="str">
        <f t="shared" si="763"/>
        <v>赵顺诚</v>
      </c>
      <c r="BO555" s="26">
        <f t="shared" si="811"/>
        <v>0</v>
      </c>
      <c r="BP555" s="18" t="str">
        <f t="shared" si="764"/>
        <v>马巫各</v>
      </c>
      <c r="BQ555" s="26">
        <f t="shared" si="812"/>
        <v>0</v>
      </c>
      <c r="BR555" s="18" t="str">
        <f t="shared" si="765"/>
        <v>赵香才</v>
      </c>
      <c r="BS555" s="26">
        <f t="shared" si="813"/>
        <v>0</v>
      </c>
      <c r="BT555" s="18" t="str">
        <f t="shared" si="766"/>
        <v>杜基次尔</v>
      </c>
      <c r="BU555" s="26">
        <f t="shared" si="814"/>
        <v>0</v>
      </c>
      <c r="BV555" s="18">
        <f t="shared" si="767"/>
        <v>2</v>
      </c>
      <c r="BW555" s="18" t="str">
        <f t="shared" si="768"/>
        <v>阙丽萍</v>
      </c>
      <c r="BX555" s="26">
        <f t="shared" si="787"/>
        <v>0</v>
      </c>
      <c r="BY555" s="18" t="str">
        <f t="shared" si="769"/>
        <v>李希</v>
      </c>
      <c r="BZ555" s="26">
        <f t="shared" si="788"/>
        <v>0</v>
      </c>
      <c r="CA555" s="18" t="str">
        <f t="shared" si="770"/>
        <v>赵顺诚</v>
      </c>
      <c r="CB555" s="26">
        <f t="shared" si="789"/>
        <v>0</v>
      </c>
      <c r="CC555" s="18" t="str">
        <f t="shared" si="771"/>
        <v>吴文艺</v>
      </c>
      <c r="CD555" s="26">
        <f t="shared" si="790"/>
        <v>0</v>
      </c>
      <c r="CE555" s="18" t="str">
        <f t="shared" si="772"/>
        <v>赵香才</v>
      </c>
      <c r="CF555" s="26">
        <f t="shared" si="791"/>
        <v>0</v>
      </c>
      <c r="CG555" s="18" t="str">
        <f t="shared" si="773"/>
        <v>杜基次尔</v>
      </c>
      <c r="CH555" s="26">
        <f t="shared" si="792"/>
        <v>0</v>
      </c>
      <c r="CI555" s="18">
        <f t="shared" si="774"/>
        <v>2</v>
      </c>
      <c r="CJ555" s="18" t="str">
        <f t="shared" si="775"/>
        <v>阙丽萍</v>
      </c>
      <c r="CK555" s="26">
        <f t="shared" si="793"/>
        <v>0</v>
      </c>
      <c r="CL555" s="18" t="str">
        <f t="shared" si="776"/>
        <v>李希</v>
      </c>
      <c r="CM555" s="26">
        <f t="shared" si="794"/>
        <v>0</v>
      </c>
      <c r="CN555" s="18" t="str">
        <f t="shared" si="777"/>
        <v>赵顺诚</v>
      </c>
      <c r="CO555" s="26">
        <f t="shared" si="795"/>
        <v>0</v>
      </c>
      <c r="CP555" s="18" t="str">
        <f t="shared" si="778"/>
        <v>吴文艺/康宇峰</v>
      </c>
      <c r="CQ555" s="26">
        <f t="shared" si="796"/>
        <v>0</v>
      </c>
      <c r="CR555" s="18" t="str">
        <f t="shared" si="779"/>
        <v>赵香才</v>
      </c>
      <c r="CS555" s="26">
        <f t="shared" si="797"/>
        <v>0</v>
      </c>
      <c r="CT555" s="18" t="str">
        <f t="shared" si="780"/>
        <v>杜基次尔</v>
      </c>
      <c r="CU555" s="26">
        <f t="shared" si="798"/>
        <v>0</v>
      </c>
    </row>
    <row r="556" spans="1:99" s="2" customFormat="1" ht="15.75">
      <c r="A556" s="42" t="s">
        <v>1050</v>
      </c>
      <c r="B556" s="40" t="s">
        <v>728</v>
      </c>
      <c r="C556" s="59" t="s">
        <v>44</v>
      </c>
      <c r="D556" s="9" t="s">
        <v>9</v>
      </c>
      <c r="E556" s="8" t="str">
        <f t="shared" si="728"/>
        <v/>
      </c>
      <c r="F556" s="9" t="str">
        <f t="shared" si="729"/>
        <v/>
      </c>
      <c r="G556" s="10" t="str">
        <f t="shared" si="730"/>
        <v/>
      </c>
      <c r="H556" s="10">
        <f t="shared" si="731"/>
        <v>104</v>
      </c>
      <c r="I556" s="10">
        <f t="shared" si="732"/>
        <v>62</v>
      </c>
      <c r="J556" s="10">
        <f t="shared" si="733"/>
        <v>55</v>
      </c>
      <c r="K556" s="16">
        <f t="shared" si="734"/>
        <v>62.5</v>
      </c>
      <c r="L556" s="10">
        <f t="shared" si="735"/>
        <v>53.5</v>
      </c>
      <c r="M556" s="10">
        <f t="shared" si="736"/>
        <v>35</v>
      </c>
      <c r="N556" s="10">
        <f t="shared" si="737"/>
        <v>372</v>
      </c>
      <c r="O556" s="17" t="str">
        <f t="shared" si="738"/>
        <v/>
      </c>
      <c r="P556" s="18">
        <f>IF($D556="理科",IF(AND($N556&gt;=分数线!$C$2,$H556&gt;=分数线!$D$2),36,IF($H556&gt;=分数线!$D$2,18,0)),IF($D556="文科",IF(AND($N556&gt;=分数线!$C$3,$H556&gt;=分数线!$D$3),36,IF($H556&gt;=分数线!$D$3,18,0))))</f>
        <v>0</v>
      </c>
      <c r="Q556" s="18">
        <f>IF($D556="理科",IF(AND($N556&gt;=分数线!$C$2,I556&gt;=分数线!$E$2),36,IF(I556&gt;=分数线!$E$2,18,0)),IF($D556="文科",IF(AND($N556&gt;=分数线!$C$3,I556&gt;=分数线!$E$3),36,IF(I556&gt;=分数线!$E$3,18,0))))</f>
        <v>0</v>
      </c>
      <c r="R556" s="18">
        <f>IF($D556="理科",IF(AND($N556&gt;=分数线!$C$2,J556&gt;=分数线!$F$2),36,IF(J556&gt;=分数线!$F$2,18,0)),IF($D556="文科",IF(AND($N556&gt;=分数线!$C$3,J556&gt;=分数线!$F$3),36,IF(J556&gt;=分数线!$F$3,18,0))))</f>
        <v>0</v>
      </c>
      <c r="S556" s="18">
        <f>IF($D556="理科",IF(AND($N556&gt;=分数线!$C$2,K556&gt;=分数线!$G$2),36,IF(K556&gt;=分数线!$G$2,18,0)),IF($D556="文科",IF(AND($N556&gt;=分数线!$C$3,K556&gt;=分数线!$G$3),36,IF(K556&gt;=分数线!$G$3,18,0))))</f>
        <v>0</v>
      </c>
      <c r="T556" s="18">
        <f>IF($D556="理科",IF(AND($N556&gt;=分数线!$C$2,L556&gt;=分数线!$H$2),36,IF(L556&gt;=分数线!$H$2,18,0)),IF($D556="文科",IF(AND($N556&gt;=分数线!$C$3,L556&gt;=分数线!$H$3),36,IF(L556&gt;=分数线!$H$3,18,0))))</f>
        <v>0</v>
      </c>
      <c r="U556" s="18">
        <f>IF($D556="理科",IF(AND($N556&gt;=分数线!$C$2,M556&gt;=分数线!$I$2),36,IF(M556&gt;=分数线!$I$2,18,0)),IF($D556="文科",IF(AND($N556&gt;=分数线!$C$3,M556&gt;=分数线!$I$3),36,IF(M556&gt;=分数线!$I$3,18,0))))</f>
        <v>0</v>
      </c>
      <c r="V556" s="18">
        <f t="shared" si="739"/>
        <v>7</v>
      </c>
      <c r="W556" s="18" t="str">
        <f t="shared" si="740"/>
        <v>何苗</v>
      </c>
      <c r="X556" s="26">
        <f t="shared" si="781"/>
        <v>0</v>
      </c>
      <c r="Y556" s="18" t="str">
        <f t="shared" si="741"/>
        <v>杨周宇</v>
      </c>
      <c r="Z556" s="26">
        <f t="shared" si="782"/>
        <v>0</v>
      </c>
      <c r="AA556" s="18" t="str">
        <f t="shared" si="742"/>
        <v>胡昌燕</v>
      </c>
      <c r="AB556" s="26">
        <f t="shared" si="799"/>
        <v>0</v>
      </c>
      <c r="AC556" s="18" t="str">
        <f t="shared" si="743"/>
        <v>马巫各</v>
      </c>
      <c r="AD556" s="26">
        <f t="shared" si="800"/>
        <v>0</v>
      </c>
      <c r="AE556" s="18" t="str">
        <f t="shared" si="744"/>
        <v>胡慧芳</v>
      </c>
      <c r="AF556" s="26">
        <f t="shared" si="801"/>
        <v>0</v>
      </c>
      <c r="AG556" s="18" t="str">
        <f t="shared" si="745"/>
        <v>杜基次尔</v>
      </c>
      <c r="AH556" s="26">
        <f t="shared" si="802"/>
        <v>0</v>
      </c>
      <c r="AI556" s="18" t="str">
        <f t="shared" si="746"/>
        <v>4</v>
      </c>
      <c r="AJ556" s="18" t="str">
        <f t="shared" si="747"/>
        <v>朱霞</v>
      </c>
      <c r="AK556" s="26">
        <f t="shared" si="783"/>
        <v>0</v>
      </c>
      <c r="AL556" s="18" t="str">
        <f t="shared" si="748"/>
        <v>李乔军</v>
      </c>
      <c r="AM556" s="26">
        <f t="shared" si="784"/>
        <v>0</v>
      </c>
      <c r="AN556" s="18" t="str">
        <f t="shared" si="749"/>
        <v>向翠琳</v>
      </c>
      <c r="AO556" s="26">
        <f t="shared" si="803"/>
        <v>0</v>
      </c>
      <c r="AP556" s="18" t="str">
        <f t="shared" si="750"/>
        <v>卢银楷</v>
      </c>
      <c r="AQ556" s="26">
        <f t="shared" si="804"/>
        <v>0</v>
      </c>
      <c r="AR556" s="18" t="str">
        <f t="shared" si="751"/>
        <v>胡慧芳</v>
      </c>
      <c r="AS556" s="26">
        <f t="shared" si="805"/>
        <v>0</v>
      </c>
      <c r="AT556" s="18" t="str">
        <f t="shared" si="752"/>
        <v>杜基次尔</v>
      </c>
      <c r="AU556" s="26">
        <f t="shared" si="806"/>
        <v>0</v>
      </c>
      <c r="AV556" s="18" t="str">
        <f t="shared" si="753"/>
        <v>4</v>
      </c>
      <c r="AW556" s="18" t="str">
        <f t="shared" si="754"/>
        <v>朱霞</v>
      </c>
      <c r="AX556" s="26">
        <f t="shared" si="785"/>
        <v>0</v>
      </c>
      <c r="AY556" s="18" t="str">
        <f t="shared" si="755"/>
        <v>马勇</v>
      </c>
      <c r="AZ556" s="26">
        <f t="shared" si="726"/>
        <v>0</v>
      </c>
      <c r="BA556" s="18" t="str">
        <f t="shared" si="756"/>
        <v>向翠琳</v>
      </c>
      <c r="BB556" s="26">
        <f t="shared" si="807"/>
        <v>0</v>
      </c>
      <c r="BC556" s="18" t="str">
        <f t="shared" si="757"/>
        <v>卢银楷</v>
      </c>
      <c r="BD556" s="26">
        <f t="shared" si="808"/>
        <v>0</v>
      </c>
      <c r="BE556" s="18" t="str">
        <f t="shared" si="758"/>
        <v>胡慧芳</v>
      </c>
      <c r="BF556" s="26">
        <f t="shared" si="809"/>
        <v>0</v>
      </c>
      <c r="BG556" s="18" t="str">
        <f t="shared" si="759"/>
        <v>杜基次尔</v>
      </c>
      <c r="BH556" s="26">
        <f t="shared" si="810"/>
        <v>0</v>
      </c>
      <c r="BI556" s="18">
        <f t="shared" si="760"/>
        <v>4</v>
      </c>
      <c r="BJ556" s="18" t="str">
        <f t="shared" si="761"/>
        <v>甲阿祝玛</v>
      </c>
      <c r="BK556" s="26">
        <f t="shared" si="786"/>
        <v>0</v>
      </c>
      <c r="BL556" s="18" t="str">
        <f t="shared" si="762"/>
        <v>马勇</v>
      </c>
      <c r="BM556" s="26">
        <f t="shared" si="727"/>
        <v>0</v>
      </c>
      <c r="BN556" s="18" t="str">
        <f t="shared" si="763"/>
        <v>向翠琳</v>
      </c>
      <c r="BO556" s="26">
        <f t="shared" si="811"/>
        <v>0</v>
      </c>
      <c r="BP556" s="18" t="str">
        <f t="shared" si="764"/>
        <v>卢银楷</v>
      </c>
      <c r="BQ556" s="26">
        <f t="shared" si="812"/>
        <v>0</v>
      </c>
      <c r="BR556" s="18" t="str">
        <f t="shared" si="765"/>
        <v>胡慧芳</v>
      </c>
      <c r="BS556" s="26">
        <f t="shared" si="813"/>
        <v>0</v>
      </c>
      <c r="BT556" s="18" t="str">
        <f t="shared" si="766"/>
        <v>杜基次尔</v>
      </c>
      <c r="BU556" s="26">
        <f t="shared" si="814"/>
        <v>0</v>
      </c>
      <c r="BV556" s="18">
        <f t="shared" si="767"/>
        <v>4</v>
      </c>
      <c r="BW556" s="18" t="str">
        <f t="shared" si="768"/>
        <v>曹霞</v>
      </c>
      <c r="BX556" s="26">
        <f t="shared" si="787"/>
        <v>0</v>
      </c>
      <c r="BY556" s="18" t="str">
        <f t="shared" si="769"/>
        <v>王德兵</v>
      </c>
      <c r="BZ556" s="26">
        <f t="shared" si="788"/>
        <v>0</v>
      </c>
      <c r="CA556" s="18" t="str">
        <f t="shared" si="770"/>
        <v>汪睿</v>
      </c>
      <c r="CB556" s="26">
        <f t="shared" si="789"/>
        <v>0</v>
      </c>
      <c r="CC556" s="18" t="str">
        <f t="shared" si="771"/>
        <v>卢银楷</v>
      </c>
      <c r="CD556" s="26">
        <f t="shared" si="790"/>
        <v>0</v>
      </c>
      <c r="CE556" s="18" t="str">
        <f t="shared" si="772"/>
        <v>胡慧芳</v>
      </c>
      <c r="CF556" s="26">
        <f t="shared" si="791"/>
        <v>0</v>
      </c>
      <c r="CG556" s="18" t="str">
        <f t="shared" si="773"/>
        <v>杜基次尔</v>
      </c>
      <c r="CH556" s="26">
        <f t="shared" si="792"/>
        <v>0</v>
      </c>
      <c r="CI556" s="18">
        <f t="shared" si="774"/>
        <v>4</v>
      </c>
      <c r="CJ556" s="18" t="str">
        <f t="shared" si="775"/>
        <v>曹霞</v>
      </c>
      <c r="CK556" s="26">
        <f t="shared" si="793"/>
        <v>0</v>
      </c>
      <c r="CL556" s="18" t="str">
        <f t="shared" si="776"/>
        <v>王德兵</v>
      </c>
      <c r="CM556" s="26">
        <f t="shared" si="794"/>
        <v>0</v>
      </c>
      <c r="CN556" s="18" t="str">
        <f t="shared" si="777"/>
        <v>汪睿</v>
      </c>
      <c r="CO556" s="26">
        <f t="shared" si="795"/>
        <v>0</v>
      </c>
      <c r="CP556" s="18" t="str">
        <f t="shared" si="778"/>
        <v>卢银楷</v>
      </c>
      <c r="CQ556" s="26">
        <f t="shared" si="796"/>
        <v>0</v>
      </c>
      <c r="CR556" s="18" t="str">
        <f t="shared" si="779"/>
        <v>胡慧芳</v>
      </c>
      <c r="CS556" s="26">
        <f t="shared" si="797"/>
        <v>0</v>
      </c>
      <c r="CT556" s="18" t="str">
        <f t="shared" si="780"/>
        <v>杜基次尔</v>
      </c>
      <c r="CU556" s="26">
        <f t="shared" si="798"/>
        <v>0</v>
      </c>
    </row>
    <row r="557" spans="1:99" s="2" customFormat="1" ht="15.75">
      <c r="A557" s="42" t="s">
        <v>1242</v>
      </c>
      <c r="B557" s="40" t="s">
        <v>729</v>
      </c>
      <c r="C557" s="59" t="s">
        <v>44</v>
      </c>
      <c r="D557" s="9" t="s">
        <v>9</v>
      </c>
      <c r="E557" s="8" t="str">
        <f t="shared" si="728"/>
        <v/>
      </c>
      <c r="F557" s="9" t="str">
        <f t="shared" si="729"/>
        <v/>
      </c>
      <c r="G557" s="10" t="str">
        <f t="shared" si="730"/>
        <v/>
      </c>
      <c r="H557" s="10">
        <f t="shared" si="731"/>
        <v>98</v>
      </c>
      <c r="I557" s="10">
        <f t="shared" si="732"/>
        <v>63</v>
      </c>
      <c r="J557" s="10">
        <f t="shared" si="733"/>
        <v>36</v>
      </c>
      <c r="K557" s="16">
        <f t="shared" si="734"/>
        <v>58</v>
      </c>
      <c r="L557" s="10">
        <f t="shared" si="735"/>
        <v>65</v>
      </c>
      <c r="M557" s="10">
        <f t="shared" si="736"/>
        <v>52</v>
      </c>
      <c r="N557" s="10">
        <f t="shared" si="737"/>
        <v>372</v>
      </c>
      <c r="O557" s="17" t="str">
        <f t="shared" si="738"/>
        <v/>
      </c>
      <c r="P557" s="18">
        <f>IF($D557="理科",IF(AND($N557&gt;=分数线!$C$2,$H557&gt;=分数线!$D$2),36,IF($H557&gt;=分数线!$D$2,18,0)),IF($D557="文科",IF(AND($N557&gt;=分数线!$C$3,$H557&gt;=分数线!$D$3),36,IF($H557&gt;=分数线!$D$3,18,0))))</f>
        <v>0</v>
      </c>
      <c r="Q557" s="18">
        <f>IF($D557="理科",IF(AND($N557&gt;=分数线!$C$2,I557&gt;=分数线!$E$2),36,IF(I557&gt;=分数线!$E$2,18,0)),IF($D557="文科",IF(AND($N557&gt;=分数线!$C$3,I557&gt;=分数线!$E$3),36,IF(I557&gt;=分数线!$E$3,18,0))))</f>
        <v>0</v>
      </c>
      <c r="R557" s="18">
        <f>IF($D557="理科",IF(AND($N557&gt;=分数线!$C$2,J557&gt;=分数线!$F$2),36,IF(J557&gt;=分数线!$F$2,18,0)),IF($D557="文科",IF(AND($N557&gt;=分数线!$C$3,J557&gt;=分数线!$F$3),36,IF(J557&gt;=分数线!$F$3,18,0))))</f>
        <v>0</v>
      </c>
      <c r="S557" s="18">
        <f>IF($D557="理科",IF(AND($N557&gt;=分数线!$C$2,K557&gt;=分数线!$G$2),36,IF(K557&gt;=分数线!$G$2,18,0)),IF($D557="文科",IF(AND($N557&gt;=分数线!$C$3,K557&gt;=分数线!$G$3),36,IF(K557&gt;=分数线!$G$3,18,0))))</f>
        <v>0</v>
      </c>
      <c r="T557" s="18">
        <f>IF($D557="理科",IF(AND($N557&gt;=分数线!$C$2,L557&gt;=分数线!$H$2),36,IF(L557&gt;=分数线!$H$2,18,0)),IF($D557="文科",IF(AND($N557&gt;=分数线!$C$3,L557&gt;=分数线!$H$3),36,IF(L557&gt;=分数线!$H$3,18,0))))</f>
        <v>18</v>
      </c>
      <c r="U557" s="18">
        <f>IF($D557="理科",IF(AND($N557&gt;=分数线!$C$2,M557&gt;=分数线!$I$2),36,IF(M557&gt;=分数线!$I$2,18,0)),IF($D557="文科",IF(AND($N557&gt;=分数线!$C$3,M557&gt;=分数线!$I$3),36,IF(M557&gt;=分数线!$I$3,18,0))))</f>
        <v>0</v>
      </c>
      <c r="V557" s="18">
        <f t="shared" si="739"/>
        <v>6</v>
      </c>
      <c r="W557" s="18" t="str">
        <f t="shared" si="740"/>
        <v>阙丽萍</v>
      </c>
      <c r="X557" s="26">
        <f t="shared" si="781"/>
        <v>0</v>
      </c>
      <c r="Y557" s="18" t="str">
        <f t="shared" si="741"/>
        <v>李希</v>
      </c>
      <c r="Z557" s="26">
        <f t="shared" si="782"/>
        <v>0</v>
      </c>
      <c r="AA557" s="18" t="str">
        <f t="shared" si="742"/>
        <v>达娃央初</v>
      </c>
      <c r="AB557" s="26">
        <f t="shared" si="799"/>
        <v>0</v>
      </c>
      <c r="AC557" s="18" t="str">
        <f t="shared" si="743"/>
        <v>马巫各</v>
      </c>
      <c r="AD557" s="26">
        <f t="shared" si="800"/>
        <v>0</v>
      </c>
      <c r="AE557" s="18" t="str">
        <f t="shared" si="744"/>
        <v>勾中文</v>
      </c>
      <c r="AF557" s="26">
        <f t="shared" si="801"/>
        <v>1.8</v>
      </c>
      <c r="AG557" s="18" t="str">
        <f t="shared" si="745"/>
        <v>骆泽群</v>
      </c>
      <c r="AH557" s="26">
        <f t="shared" si="802"/>
        <v>0</v>
      </c>
      <c r="AI557" s="18" t="str">
        <f t="shared" si="746"/>
        <v>4</v>
      </c>
      <c r="AJ557" s="18" t="str">
        <f t="shared" si="747"/>
        <v>朱霞</v>
      </c>
      <c r="AK557" s="26">
        <f t="shared" si="783"/>
        <v>0</v>
      </c>
      <c r="AL557" s="18" t="str">
        <f t="shared" si="748"/>
        <v>李乔军</v>
      </c>
      <c r="AM557" s="26">
        <f t="shared" si="784"/>
        <v>0</v>
      </c>
      <c r="AN557" s="18" t="str">
        <f t="shared" si="749"/>
        <v>向翠琳</v>
      </c>
      <c r="AO557" s="26">
        <f t="shared" si="803"/>
        <v>0</v>
      </c>
      <c r="AP557" s="18" t="str">
        <f t="shared" si="750"/>
        <v>卢银楷</v>
      </c>
      <c r="AQ557" s="26">
        <f t="shared" si="804"/>
        <v>0</v>
      </c>
      <c r="AR557" s="18" t="str">
        <f t="shared" si="751"/>
        <v>胡慧芳</v>
      </c>
      <c r="AS557" s="26">
        <f t="shared" si="805"/>
        <v>1.8</v>
      </c>
      <c r="AT557" s="18" t="str">
        <f t="shared" si="752"/>
        <v>杜基次尔</v>
      </c>
      <c r="AU557" s="26">
        <f t="shared" si="806"/>
        <v>0</v>
      </c>
      <c r="AV557" s="18" t="str">
        <f t="shared" si="753"/>
        <v>4</v>
      </c>
      <c r="AW557" s="18" t="str">
        <f t="shared" si="754"/>
        <v>朱霞</v>
      </c>
      <c r="AX557" s="26">
        <f t="shared" si="785"/>
        <v>0</v>
      </c>
      <c r="AY557" s="18" t="str">
        <f t="shared" si="755"/>
        <v>马勇</v>
      </c>
      <c r="AZ557" s="26">
        <f t="shared" si="726"/>
        <v>0</v>
      </c>
      <c r="BA557" s="18" t="str">
        <f t="shared" si="756"/>
        <v>向翠琳</v>
      </c>
      <c r="BB557" s="26">
        <f t="shared" si="807"/>
        <v>0</v>
      </c>
      <c r="BC557" s="18" t="str">
        <f t="shared" si="757"/>
        <v>卢银楷</v>
      </c>
      <c r="BD557" s="26">
        <f t="shared" si="808"/>
        <v>0</v>
      </c>
      <c r="BE557" s="18" t="str">
        <f t="shared" si="758"/>
        <v>胡慧芳</v>
      </c>
      <c r="BF557" s="26">
        <f t="shared" si="809"/>
        <v>2.7</v>
      </c>
      <c r="BG557" s="18" t="str">
        <f t="shared" si="759"/>
        <v>杜基次尔</v>
      </c>
      <c r="BH557" s="26">
        <f t="shared" si="810"/>
        <v>0</v>
      </c>
      <c r="BI557" s="18">
        <f t="shared" si="760"/>
        <v>4</v>
      </c>
      <c r="BJ557" s="18" t="str">
        <f t="shared" si="761"/>
        <v>甲阿祝玛</v>
      </c>
      <c r="BK557" s="26">
        <f t="shared" si="786"/>
        <v>0</v>
      </c>
      <c r="BL557" s="18" t="str">
        <f t="shared" si="762"/>
        <v>马勇</v>
      </c>
      <c r="BM557" s="26">
        <f t="shared" si="727"/>
        <v>0</v>
      </c>
      <c r="BN557" s="18" t="str">
        <f t="shared" si="763"/>
        <v>向翠琳</v>
      </c>
      <c r="BO557" s="26">
        <f t="shared" si="811"/>
        <v>0</v>
      </c>
      <c r="BP557" s="18" t="str">
        <f t="shared" si="764"/>
        <v>卢银楷</v>
      </c>
      <c r="BQ557" s="26">
        <f t="shared" si="812"/>
        <v>0</v>
      </c>
      <c r="BR557" s="18" t="str">
        <f t="shared" si="765"/>
        <v>胡慧芳</v>
      </c>
      <c r="BS557" s="26">
        <f t="shared" si="813"/>
        <v>2.7</v>
      </c>
      <c r="BT557" s="18" t="str">
        <f t="shared" si="766"/>
        <v>杜基次尔</v>
      </c>
      <c r="BU557" s="26">
        <f t="shared" si="814"/>
        <v>0</v>
      </c>
      <c r="BV557" s="18">
        <f t="shared" si="767"/>
        <v>4</v>
      </c>
      <c r="BW557" s="18" t="str">
        <f t="shared" si="768"/>
        <v>曹霞</v>
      </c>
      <c r="BX557" s="26">
        <f t="shared" si="787"/>
        <v>0</v>
      </c>
      <c r="BY557" s="18" t="str">
        <f t="shared" si="769"/>
        <v>王德兵</v>
      </c>
      <c r="BZ557" s="26">
        <f t="shared" si="788"/>
        <v>0</v>
      </c>
      <c r="CA557" s="18" t="str">
        <f t="shared" si="770"/>
        <v>汪睿</v>
      </c>
      <c r="CB557" s="26">
        <f t="shared" si="789"/>
        <v>0</v>
      </c>
      <c r="CC557" s="18" t="str">
        <f t="shared" si="771"/>
        <v>卢银楷</v>
      </c>
      <c r="CD557" s="26">
        <f t="shared" si="790"/>
        <v>0</v>
      </c>
      <c r="CE557" s="18" t="str">
        <f t="shared" si="772"/>
        <v>胡慧芳</v>
      </c>
      <c r="CF557" s="26">
        <f t="shared" si="791"/>
        <v>4.5</v>
      </c>
      <c r="CG557" s="18" t="str">
        <f t="shared" si="773"/>
        <v>杜基次尔</v>
      </c>
      <c r="CH557" s="26">
        <f t="shared" si="792"/>
        <v>0</v>
      </c>
      <c r="CI557" s="18">
        <f t="shared" si="774"/>
        <v>4</v>
      </c>
      <c r="CJ557" s="18" t="str">
        <f t="shared" si="775"/>
        <v>曹霞</v>
      </c>
      <c r="CK557" s="26">
        <f t="shared" si="793"/>
        <v>0</v>
      </c>
      <c r="CL557" s="18" t="str">
        <f t="shared" si="776"/>
        <v>王德兵</v>
      </c>
      <c r="CM557" s="26">
        <f t="shared" si="794"/>
        <v>0</v>
      </c>
      <c r="CN557" s="18" t="str">
        <f t="shared" si="777"/>
        <v>汪睿</v>
      </c>
      <c r="CO557" s="26">
        <f t="shared" si="795"/>
        <v>0</v>
      </c>
      <c r="CP557" s="18" t="str">
        <f t="shared" si="778"/>
        <v>卢银楷</v>
      </c>
      <c r="CQ557" s="26">
        <f t="shared" si="796"/>
        <v>0</v>
      </c>
      <c r="CR557" s="18" t="str">
        <f t="shared" si="779"/>
        <v>胡慧芳</v>
      </c>
      <c r="CS557" s="26">
        <f t="shared" si="797"/>
        <v>4.5</v>
      </c>
      <c r="CT557" s="18" t="str">
        <f t="shared" si="780"/>
        <v>杜基次尔</v>
      </c>
      <c r="CU557" s="26">
        <f t="shared" si="798"/>
        <v>0</v>
      </c>
    </row>
    <row r="558" spans="1:99" s="2" customFormat="1" ht="15.75">
      <c r="A558" s="42" t="s">
        <v>1243</v>
      </c>
      <c r="B558" s="40" t="s">
        <v>730</v>
      </c>
      <c r="C558" s="59" t="s">
        <v>44</v>
      </c>
      <c r="D558" s="9" t="s">
        <v>9</v>
      </c>
      <c r="E558" s="8" t="str">
        <f t="shared" si="728"/>
        <v/>
      </c>
      <c r="F558" s="9" t="str">
        <f t="shared" si="729"/>
        <v/>
      </c>
      <c r="G558" s="10" t="str">
        <f t="shared" si="730"/>
        <v/>
      </c>
      <c r="H558" s="10">
        <f t="shared" si="731"/>
        <v>94</v>
      </c>
      <c r="I558" s="10">
        <f t="shared" si="732"/>
        <v>53</v>
      </c>
      <c r="J558" s="10">
        <f t="shared" si="733"/>
        <v>73</v>
      </c>
      <c r="K558" s="16">
        <f t="shared" si="734"/>
        <v>67.5</v>
      </c>
      <c r="L558" s="10">
        <f t="shared" si="735"/>
        <v>55.5</v>
      </c>
      <c r="M558" s="10">
        <f t="shared" si="736"/>
        <v>29</v>
      </c>
      <c r="N558" s="10">
        <f t="shared" si="737"/>
        <v>372</v>
      </c>
      <c r="O558" s="17" t="str">
        <f t="shared" si="738"/>
        <v/>
      </c>
      <c r="P558" s="18">
        <f>IF($D558="理科",IF(AND($N558&gt;=分数线!$C$2,$H558&gt;=分数线!$D$2),36,IF($H558&gt;=分数线!$D$2,18,0)),IF($D558="文科",IF(AND($N558&gt;=分数线!$C$3,$H558&gt;=分数线!$D$3),36,IF($H558&gt;=分数线!$D$3,18,0))))</f>
        <v>0</v>
      </c>
      <c r="Q558" s="18">
        <f>IF($D558="理科",IF(AND($N558&gt;=分数线!$C$2,I558&gt;=分数线!$E$2),36,IF(I558&gt;=分数线!$E$2,18,0)),IF($D558="文科",IF(AND($N558&gt;=分数线!$C$3,I558&gt;=分数线!$E$3),36,IF(I558&gt;=分数线!$E$3,18,0))))</f>
        <v>0</v>
      </c>
      <c r="R558" s="18">
        <f>IF($D558="理科",IF(AND($N558&gt;=分数线!$C$2,J558&gt;=分数线!$F$2),36,IF(J558&gt;=分数线!$F$2,18,0)),IF($D558="文科",IF(AND($N558&gt;=分数线!$C$3,J558&gt;=分数线!$F$3),36,IF(J558&gt;=分数线!$F$3,18,0))))</f>
        <v>0</v>
      </c>
      <c r="S558" s="18">
        <f>IF($D558="理科",IF(AND($N558&gt;=分数线!$C$2,K558&gt;=分数线!$G$2),36,IF(K558&gt;=分数线!$G$2,18,0)),IF($D558="文科",IF(AND($N558&gt;=分数线!$C$3,K558&gt;=分数线!$G$3),36,IF(K558&gt;=分数线!$G$3,18,0))))</f>
        <v>0</v>
      </c>
      <c r="T558" s="18">
        <f>IF($D558="理科",IF(AND($N558&gt;=分数线!$C$2,L558&gt;=分数线!$H$2),36,IF(L558&gt;=分数线!$H$2,18,0)),IF($D558="文科",IF(AND($N558&gt;=分数线!$C$3,L558&gt;=分数线!$H$3),36,IF(L558&gt;=分数线!$H$3,18,0))))</f>
        <v>0</v>
      </c>
      <c r="U558" s="18">
        <f>IF($D558="理科",IF(AND($N558&gt;=分数线!$C$2,M558&gt;=分数线!$I$2),36,IF(M558&gt;=分数线!$I$2,18,0)),IF($D558="文科",IF(AND($N558&gt;=分数线!$C$3,M558&gt;=分数线!$I$3),36,IF(M558&gt;=分数线!$I$3,18,0))))</f>
        <v>0</v>
      </c>
      <c r="V558" s="18">
        <f t="shared" si="739"/>
        <v>8</v>
      </c>
      <c r="W558" s="18" t="str">
        <f t="shared" si="740"/>
        <v>向美娟</v>
      </c>
      <c r="X558" s="26">
        <f t="shared" si="781"/>
        <v>0</v>
      </c>
      <c r="Y558" s="18" t="str">
        <f t="shared" si="741"/>
        <v>胡付松</v>
      </c>
      <c r="Z558" s="26">
        <f t="shared" si="782"/>
        <v>0</v>
      </c>
      <c r="AA558" s="18" t="str">
        <f t="shared" si="742"/>
        <v>聂艳梅</v>
      </c>
      <c r="AB558" s="26">
        <f t="shared" si="799"/>
        <v>0</v>
      </c>
      <c r="AC558" s="18" t="str">
        <f t="shared" si="743"/>
        <v>卢银楷</v>
      </c>
      <c r="AD558" s="26">
        <f t="shared" si="800"/>
        <v>0</v>
      </c>
      <c r="AE558" s="18" t="str">
        <f t="shared" si="744"/>
        <v>赵香才</v>
      </c>
      <c r="AF558" s="26">
        <f t="shared" si="801"/>
        <v>0</v>
      </c>
      <c r="AG558" s="18" t="str">
        <f t="shared" si="745"/>
        <v>骆泽群</v>
      </c>
      <c r="AH558" s="26">
        <f t="shared" si="802"/>
        <v>0</v>
      </c>
      <c r="AI558" s="18" t="str">
        <f t="shared" si="746"/>
        <v>5</v>
      </c>
      <c r="AJ558" s="18" t="str">
        <f t="shared" si="747"/>
        <v>叶屏</v>
      </c>
      <c r="AK558" s="26">
        <f t="shared" si="783"/>
        <v>0</v>
      </c>
      <c r="AL558" s="18" t="str">
        <f t="shared" si="748"/>
        <v>李希</v>
      </c>
      <c r="AM558" s="26">
        <f t="shared" si="784"/>
        <v>0</v>
      </c>
      <c r="AN558" s="18" t="str">
        <f t="shared" si="749"/>
        <v>达娃央初</v>
      </c>
      <c r="AO558" s="26">
        <f t="shared" si="803"/>
        <v>0</v>
      </c>
      <c r="AP558" s="18" t="str">
        <f t="shared" si="750"/>
        <v>马巫各</v>
      </c>
      <c r="AQ558" s="26">
        <f t="shared" si="804"/>
        <v>0</v>
      </c>
      <c r="AR558" s="18" t="str">
        <f t="shared" si="751"/>
        <v>赵香才</v>
      </c>
      <c r="AS558" s="26">
        <f t="shared" si="805"/>
        <v>0</v>
      </c>
      <c r="AT558" s="18" t="str">
        <f t="shared" si="752"/>
        <v>金贵</v>
      </c>
      <c r="AU558" s="26">
        <f t="shared" si="806"/>
        <v>0</v>
      </c>
      <c r="AV558" s="18" t="str">
        <f t="shared" si="753"/>
        <v>5</v>
      </c>
      <c r="AW558" s="18" t="str">
        <f t="shared" si="754"/>
        <v>叶屏</v>
      </c>
      <c r="AX558" s="26">
        <f t="shared" si="785"/>
        <v>0</v>
      </c>
      <c r="AY558" s="18" t="str">
        <f t="shared" si="755"/>
        <v>罗锐</v>
      </c>
      <c r="AZ558" s="26">
        <f t="shared" si="726"/>
        <v>0</v>
      </c>
      <c r="BA558" s="18" t="str">
        <f t="shared" si="756"/>
        <v>谢斌</v>
      </c>
      <c r="BB558" s="26">
        <f t="shared" si="807"/>
        <v>0</v>
      </c>
      <c r="BC558" s="18" t="str">
        <f t="shared" si="757"/>
        <v>马巫各</v>
      </c>
      <c r="BD558" s="26">
        <f t="shared" si="808"/>
        <v>0</v>
      </c>
      <c r="BE558" s="18" t="str">
        <f t="shared" si="758"/>
        <v>赵香才</v>
      </c>
      <c r="BF558" s="26">
        <f t="shared" si="809"/>
        <v>0</v>
      </c>
      <c r="BG558" s="18" t="str">
        <f t="shared" si="759"/>
        <v>金贵</v>
      </c>
      <c r="BH558" s="26">
        <f t="shared" si="810"/>
        <v>0</v>
      </c>
      <c r="BI558" s="18">
        <f t="shared" si="760"/>
        <v>5</v>
      </c>
      <c r="BJ558" s="18" t="str">
        <f t="shared" si="761"/>
        <v>叶屏</v>
      </c>
      <c r="BK558" s="26">
        <f t="shared" si="786"/>
        <v>0</v>
      </c>
      <c r="BL558" s="18" t="str">
        <f t="shared" si="762"/>
        <v>罗锐</v>
      </c>
      <c r="BM558" s="26">
        <f t="shared" si="727"/>
        <v>0</v>
      </c>
      <c r="BN558" s="18" t="str">
        <f t="shared" si="763"/>
        <v>杨小波</v>
      </c>
      <c r="BO558" s="26">
        <f t="shared" si="811"/>
        <v>0</v>
      </c>
      <c r="BP558" s="18" t="str">
        <f t="shared" si="764"/>
        <v>马巫各</v>
      </c>
      <c r="BQ558" s="26">
        <f t="shared" si="812"/>
        <v>0</v>
      </c>
      <c r="BR558" s="18" t="str">
        <f t="shared" si="765"/>
        <v>赵香才</v>
      </c>
      <c r="BS558" s="26">
        <f t="shared" si="813"/>
        <v>0</v>
      </c>
      <c r="BT558" s="18" t="str">
        <f t="shared" si="766"/>
        <v>金贵</v>
      </c>
      <c r="BU558" s="26">
        <f t="shared" si="814"/>
        <v>0</v>
      </c>
      <c r="BV558" s="18">
        <f t="shared" si="767"/>
        <v>5</v>
      </c>
      <c r="BW558" s="18" t="str">
        <f t="shared" si="768"/>
        <v>叶屏</v>
      </c>
      <c r="BX558" s="26">
        <f t="shared" si="787"/>
        <v>0</v>
      </c>
      <c r="BY558" s="18" t="str">
        <f t="shared" si="769"/>
        <v>王德兵</v>
      </c>
      <c r="BZ558" s="26">
        <f t="shared" si="788"/>
        <v>0</v>
      </c>
      <c r="CA558" s="18" t="str">
        <f t="shared" si="770"/>
        <v>兰卡布尺</v>
      </c>
      <c r="CB558" s="26">
        <f t="shared" si="789"/>
        <v>0</v>
      </c>
      <c r="CC558" s="18" t="str">
        <f t="shared" si="771"/>
        <v>吴文艺</v>
      </c>
      <c r="CD558" s="26">
        <f t="shared" si="790"/>
        <v>0</v>
      </c>
      <c r="CE558" s="18" t="str">
        <f t="shared" si="772"/>
        <v>赵香才</v>
      </c>
      <c r="CF558" s="26">
        <f t="shared" si="791"/>
        <v>0</v>
      </c>
      <c r="CG558" s="18" t="str">
        <f t="shared" si="773"/>
        <v>金贵</v>
      </c>
      <c r="CH558" s="26">
        <f t="shared" si="792"/>
        <v>0</v>
      </c>
      <c r="CI558" s="18">
        <f t="shared" si="774"/>
        <v>5</v>
      </c>
      <c r="CJ558" s="18" t="str">
        <f t="shared" si="775"/>
        <v>叶屏</v>
      </c>
      <c r="CK558" s="26">
        <f t="shared" si="793"/>
        <v>0</v>
      </c>
      <c r="CL558" s="18" t="str">
        <f t="shared" si="776"/>
        <v>王德兵</v>
      </c>
      <c r="CM558" s="26">
        <f t="shared" si="794"/>
        <v>0</v>
      </c>
      <c r="CN558" s="18" t="str">
        <f t="shared" si="777"/>
        <v>兰卡布尺</v>
      </c>
      <c r="CO558" s="26">
        <f t="shared" si="795"/>
        <v>0</v>
      </c>
      <c r="CP558" s="18" t="str">
        <f t="shared" si="778"/>
        <v>吴文艺/康宇峰</v>
      </c>
      <c r="CQ558" s="26">
        <f t="shared" si="796"/>
        <v>0</v>
      </c>
      <c r="CR558" s="18" t="str">
        <f t="shared" si="779"/>
        <v>赵香才</v>
      </c>
      <c r="CS558" s="26">
        <f t="shared" si="797"/>
        <v>0</v>
      </c>
      <c r="CT558" s="18" t="str">
        <f t="shared" si="780"/>
        <v>金贵</v>
      </c>
      <c r="CU558" s="26">
        <f t="shared" si="798"/>
        <v>0</v>
      </c>
    </row>
    <row r="559" spans="1:99" s="2" customFormat="1" ht="15.75">
      <c r="A559" s="42" t="s">
        <v>1244</v>
      </c>
      <c r="B559" s="40" t="s">
        <v>731</v>
      </c>
      <c r="C559" s="59" t="s">
        <v>44</v>
      </c>
      <c r="D559" s="9" t="s">
        <v>9</v>
      </c>
      <c r="E559" s="8" t="str">
        <f t="shared" si="728"/>
        <v/>
      </c>
      <c r="F559" s="9" t="str">
        <f t="shared" si="729"/>
        <v/>
      </c>
      <c r="G559" s="10" t="str">
        <f t="shared" si="730"/>
        <v/>
      </c>
      <c r="H559" s="10">
        <f t="shared" si="731"/>
        <v>101</v>
      </c>
      <c r="I559" s="10">
        <f t="shared" si="732"/>
        <v>76</v>
      </c>
      <c r="J559" s="10">
        <f t="shared" si="733"/>
        <v>31</v>
      </c>
      <c r="K559" s="16">
        <f t="shared" si="734"/>
        <v>68.5</v>
      </c>
      <c r="L559" s="10">
        <f t="shared" si="735"/>
        <v>56</v>
      </c>
      <c r="M559" s="10">
        <f t="shared" si="736"/>
        <v>39</v>
      </c>
      <c r="N559" s="10">
        <f t="shared" si="737"/>
        <v>372</v>
      </c>
      <c r="O559" s="17" t="str">
        <f t="shared" si="738"/>
        <v/>
      </c>
      <c r="P559" s="18">
        <f>IF($D559="理科",IF(AND($N559&gt;=分数线!$C$2,$H559&gt;=分数线!$D$2),36,IF($H559&gt;=分数线!$D$2,18,0)),IF($D559="文科",IF(AND($N559&gt;=分数线!$C$3,$H559&gt;=分数线!$D$3),36,IF($H559&gt;=分数线!$D$3,18,0))))</f>
        <v>0</v>
      </c>
      <c r="Q559" s="18">
        <f>IF($D559="理科",IF(AND($N559&gt;=分数线!$C$2,I559&gt;=分数线!$E$2),36,IF(I559&gt;=分数线!$E$2,18,0)),IF($D559="文科",IF(AND($N559&gt;=分数线!$C$3,I559&gt;=分数线!$E$3),36,IF(I559&gt;=分数线!$E$3,18,0))))</f>
        <v>0</v>
      </c>
      <c r="R559" s="18">
        <f>IF($D559="理科",IF(AND($N559&gt;=分数线!$C$2,J559&gt;=分数线!$F$2),36,IF(J559&gt;=分数线!$F$2,18,0)),IF($D559="文科",IF(AND($N559&gt;=分数线!$C$3,J559&gt;=分数线!$F$3),36,IF(J559&gt;=分数线!$F$3,18,0))))</f>
        <v>0</v>
      </c>
      <c r="S559" s="18">
        <f>IF($D559="理科",IF(AND($N559&gt;=分数线!$C$2,K559&gt;=分数线!$G$2),36,IF(K559&gt;=分数线!$G$2,18,0)),IF($D559="文科",IF(AND($N559&gt;=分数线!$C$3,K559&gt;=分数线!$G$3),36,IF(K559&gt;=分数线!$G$3,18,0))))</f>
        <v>18</v>
      </c>
      <c r="T559" s="18">
        <f>IF($D559="理科",IF(AND($N559&gt;=分数线!$C$2,L559&gt;=分数线!$H$2),36,IF(L559&gt;=分数线!$H$2,18,0)),IF($D559="文科",IF(AND($N559&gt;=分数线!$C$3,L559&gt;=分数线!$H$3),36,IF(L559&gt;=分数线!$H$3,18,0))))</f>
        <v>0</v>
      </c>
      <c r="U559" s="18">
        <f>IF($D559="理科",IF(AND($N559&gt;=分数线!$C$2,M559&gt;=分数线!$I$2),36,IF(M559&gt;=分数线!$I$2,18,0)),IF($D559="文科",IF(AND($N559&gt;=分数线!$C$3,M559&gt;=分数线!$I$3),36,IF(M559&gt;=分数线!$I$3,18,0))))</f>
        <v>0</v>
      </c>
      <c r="V559" s="18">
        <f t="shared" si="739"/>
        <v>6</v>
      </c>
      <c r="W559" s="18" t="str">
        <f t="shared" si="740"/>
        <v>阙丽萍</v>
      </c>
      <c r="X559" s="26">
        <f t="shared" si="781"/>
        <v>0</v>
      </c>
      <c r="Y559" s="18" t="str">
        <f t="shared" si="741"/>
        <v>李希</v>
      </c>
      <c r="Z559" s="26">
        <f t="shared" si="782"/>
        <v>0</v>
      </c>
      <c r="AA559" s="18" t="str">
        <f t="shared" si="742"/>
        <v>达娃央初</v>
      </c>
      <c r="AB559" s="26">
        <f t="shared" si="799"/>
        <v>0</v>
      </c>
      <c r="AC559" s="18" t="str">
        <f t="shared" si="743"/>
        <v>马巫各</v>
      </c>
      <c r="AD559" s="26">
        <f t="shared" si="800"/>
        <v>1.8</v>
      </c>
      <c r="AE559" s="18" t="str">
        <f t="shared" si="744"/>
        <v>勾中文</v>
      </c>
      <c r="AF559" s="26">
        <f t="shared" si="801"/>
        <v>0</v>
      </c>
      <c r="AG559" s="18" t="str">
        <f t="shared" si="745"/>
        <v>骆泽群</v>
      </c>
      <c r="AH559" s="26">
        <f t="shared" si="802"/>
        <v>0</v>
      </c>
      <c r="AI559" s="18" t="str">
        <f t="shared" si="746"/>
        <v>5</v>
      </c>
      <c r="AJ559" s="18" t="str">
        <f t="shared" si="747"/>
        <v>叶屏</v>
      </c>
      <c r="AK559" s="26">
        <f t="shared" si="783"/>
        <v>0</v>
      </c>
      <c r="AL559" s="18" t="str">
        <f t="shared" si="748"/>
        <v>李希</v>
      </c>
      <c r="AM559" s="26">
        <f t="shared" si="784"/>
        <v>0</v>
      </c>
      <c r="AN559" s="18" t="str">
        <f t="shared" si="749"/>
        <v>达娃央初</v>
      </c>
      <c r="AO559" s="26">
        <f t="shared" si="803"/>
        <v>0</v>
      </c>
      <c r="AP559" s="18" t="str">
        <f t="shared" si="750"/>
        <v>马巫各</v>
      </c>
      <c r="AQ559" s="26">
        <f t="shared" si="804"/>
        <v>1.8</v>
      </c>
      <c r="AR559" s="18" t="str">
        <f t="shared" si="751"/>
        <v>赵香才</v>
      </c>
      <c r="AS559" s="26">
        <f t="shared" si="805"/>
        <v>0</v>
      </c>
      <c r="AT559" s="18" t="str">
        <f t="shared" si="752"/>
        <v>金贵</v>
      </c>
      <c r="AU559" s="26">
        <f t="shared" si="806"/>
        <v>0</v>
      </c>
      <c r="AV559" s="18" t="str">
        <f t="shared" si="753"/>
        <v>5</v>
      </c>
      <c r="AW559" s="18" t="str">
        <f t="shared" si="754"/>
        <v>叶屏</v>
      </c>
      <c r="AX559" s="26">
        <f t="shared" si="785"/>
        <v>0</v>
      </c>
      <c r="AY559" s="18" t="str">
        <f t="shared" si="755"/>
        <v>罗锐</v>
      </c>
      <c r="AZ559" s="26">
        <f t="shared" si="726"/>
        <v>0</v>
      </c>
      <c r="BA559" s="18" t="str">
        <f t="shared" si="756"/>
        <v>谢斌</v>
      </c>
      <c r="BB559" s="26">
        <f t="shared" si="807"/>
        <v>0</v>
      </c>
      <c r="BC559" s="18" t="str">
        <f t="shared" si="757"/>
        <v>马巫各</v>
      </c>
      <c r="BD559" s="26">
        <f t="shared" si="808"/>
        <v>2.7</v>
      </c>
      <c r="BE559" s="18" t="str">
        <f t="shared" si="758"/>
        <v>赵香才</v>
      </c>
      <c r="BF559" s="26">
        <f t="shared" si="809"/>
        <v>0</v>
      </c>
      <c r="BG559" s="18" t="str">
        <f t="shared" si="759"/>
        <v>金贵</v>
      </c>
      <c r="BH559" s="26">
        <f t="shared" si="810"/>
        <v>0</v>
      </c>
      <c r="BI559" s="18">
        <f t="shared" si="760"/>
        <v>5</v>
      </c>
      <c r="BJ559" s="18" t="str">
        <f t="shared" si="761"/>
        <v>叶屏</v>
      </c>
      <c r="BK559" s="26">
        <f t="shared" si="786"/>
        <v>0</v>
      </c>
      <c r="BL559" s="18" t="str">
        <f t="shared" si="762"/>
        <v>罗锐</v>
      </c>
      <c r="BM559" s="26">
        <f t="shared" si="727"/>
        <v>0</v>
      </c>
      <c r="BN559" s="18" t="str">
        <f t="shared" si="763"/>
        <v>杨小波</v>
      </c>
      <c r="BO559" s="26">
        <f t="shared" si="811"/>
        <v>0</v>
      </c>
      <c r="BP559" s="18" t="str">
        <f t="shared" si="764"/>
        <v>马巫各</v>
      </c>
      <c r="BQ559" s="26">
        <f t="shared" si="812"/>
        <v>2.7</v>
      </c>
      <c r="BR559" s="18" t="str">
        <f t="shared" si="765"/>
        <v>赵香才</v>
      </c>
      <c r="BS559" s="26">
        <f t="shared" si="813"/>
        <v>0</v>
      </c>
      <c r="BT559" s="18" t="str">
        <f t="shared" si="766"/>
        <v>金贵</v>
      </c>
      <c r="BU559" s="26">
        <f t="shared" si="814"/>
        <v>0</v>
      </c>
      <c r="BV559" s="18">
        <f t="shared" si="767"/>
        <v>5</v>
      </c>
      <c r="BW559" s="18" t="str">
        <f t="shared" si="768"/>
        <v>叶屏</v>
      </c>
      <c r="BX559" s="26">
        <f t="shared" si="787"/>
        <v>0</v>
      </c>
      <c r="BY559" s="18" t="str">
        <f t="shared" si="769"/>
        <v>王德兵</v>
      </c>
      <c r="BZ559" s="26">
        <f t="shared" si="788"/>
        <v>0</v>
      </c>
      <c r="CA559" s="18" t="str">
        <f t="shared" si="770"/>
        <v>兰卡布尺</v>
      </c>
      <c r="CB559" s="26">
        <f t="shared" si="789"/>
        <v>0</v>
      </c>
      <c r="CC559" s="18" t="str">
        <f t="shared" si="771"/>
        <v>吴文艺</v>
      </c>
      <c r="CD559" s="26">
        <f t="shared" si="790"/>
        <v>4.5</v>
      </c>
      <c r="CE559" s="18" t="str">
        <f t="shared" si="772"/>
        <v>赵香才</v>
      </c>
      <c r="CF559" s="26">
        <f t="shared" si="791"/>
        <v>0</v>
      </c>
      <c r="CG559" s="18" t="str">
        <f t="shared" si="773"/>
        <v>金贵</v>
      </c>
      <c r="CH559" s="26">
        <f t="shared" si="792"/>
        <v>0</v>
      </c>
      <c r="CI559" s="18">
        <f t="shared" si="774"/>
        <v>5</v>
      </c>
      <c r="CJ559" s="18" t="str">
        <f t="shared" si="775"/>
        <v>叶屏</v>
      </c>
      <c r="CK559" s="26">
        <f t="shared" si="793"/>
        <v>0</v>
      </c>
      <c r="CL559" s="18" t="str">
        <f t="shared" si="776"/>
        <v>王德兵</v>
      </c>
      <c r="CM559" s="26">
        <f t="shared" si="794"/>
        <v>0</v>
      </c>
      <c r="CN559" s="18" t="str">
        <f t="shared" si="777"/>
        <v>兰卡布尺</v>
      </c>
      <c r="CO559" s="26">
        <f t="shared" si="795"/>
        <v>0</v>
      </c>
      <c r="CP559" s="18" t="str">
        <f t="shared" si="778"/>
        <v>吴文艺/康宇峰</v>
      </c>
      <c r="CQ559" s="26">
        <f t="shared" si="796"/>
        <v>4.5</v>
      </c>
      <c r="CR559" s="18" t="str">
        <f t="shared" si="779"/>
        <v>赵香才</v>
      </c>
      <c r="CS559" s="26">
        <f t="shared" si="797"/>
        <v>0</v>
      </c>
      <c r="CT559" s="18" t="str">
        <f t="shared" si="780"/>
        <v>金贵</v>
      </c>
      <c r="CU559" s="26">
        <f t="shared" si="798"/>
        <v>0</v>
      </c>
    </row>
    <row r="560" spans="1:99" s="2" customFormat="1" ht="15.75">
      <c r="A560" s="42" t="s">
        <v>1195</v>
      </c>
      <c r="B560" s="40" t="s">
        <v>732</v>
      </c>
      <c r="C560" s="59" t="s">
        <v>44</v>
      </c>
      <c r="D560" s="9" t="s">
        <v>9</v>
      </c>
      <c r="E560" s="8" t="str">
        <f t="shared" si="728"/>
        <v/>
      </c>
      <c r="F560" s="9">
        <f t="shared" si="729"/>
        <v>0.2</v>
      </c>
      <c r="G560" s="10" t="str">
        <f t="shared" si="730"/>
        <v/>
      </c>
      <c r="H560" s="10">
        <f t="shared" si="731"/>
        <v>91</v>
      </c>
      <c r="I560" s="10">
        <f t="shared" si="732"/>
        <v>66</v>
      </c>
      <c r="J560" s="10">
        <f t="shared" si="733"/>
        <v>54</v>
      </c>
      <c r="K560" s="16">
        <f t="shared" si="734"/>
        <v>54</v>
      </c>
      <c r="L560" s="10">
        <f t="shared" si="735"/>
        <v>63</v>
      </c>
      <c r="M560" s="10">
        <f t="shared" si="736"/>
        <v>43</v>
      </c>
      <c r="N560" s="10">
        <f t="shared" si="737"/>
        <v>371</v>
      </c>
      <c r="O560" s="17" t="str">
        <f t="shared" si="738"/>
        <v/>
      </c>
      <c r="P560" s="18">
        <f>IF($D560="理科",IF(AND($N560&gt;=分数线!$C$2,$H560&gt;=分数线!$D$2),36,IF($H560&gt;=分数线!$D$2,18,0)),IF($D560="文科",IF(AND($N560&gt;=分数线!$C$3,$H560&gt;=分数线!$D$3),36,IF($H560&gt;=分数线!$D$3,18,0))))</f>
        <v>0</v>
      </c>
      <c r="Q560" s="18">
        <f>IF($D560="理科",IF(AND($N560&gt;=分数线!$C$2,I560&gt;=分数线!$E$2),36,IF(I560&gt;=分数线!$E$2,18,0)),IF($D560="文科",IF(AND($N560&gt;=分数线!$C$3,I560&gt;=分数线!$E$3),36,IF(I560&gt;=分数线!$E$3,18,0))))</f>
        <v>0</v>
      </c>
      <c r="R560" s="18">
        <f>IF($D560="理科",IF(AND($N560&gt;=分数线!$C$2,J560&gt;=分数线!$F$2),36,IF(J560&gt;=分数线!$F$2,18,0)),IF($D560="文科",IF(AND($N560&gt;=分数线!$C$3,J560&gt;=分数线!$F$3),36,IF(J560&gt;=分数线!$F$3,18,0))))</f>
        <v>0</v>
      </c>
      <c r="S560" s="18">
        <f>IF($D560="理科",IF(AND($N560&gt;=分数线!$C$2,K560&gt;=分数线!$G$2),36,IF(K560&gt;=分数线!$G$2,18,0)),IF($D560="文科",IF(AND($N560&gt;=分数线!$C$3,K560&gt;=分数线!$G$3),36,IF(K560&gt;=分数线!$G$3,18,0))))</f>
        <v>0</v>
      </c>
      <c r="T560" s="18">
        <f>IF($D560="理科",IF(AND($N560&gt;=分数线!$C$2,L560&gt;=分数线!$H$2),36,IF(L560&gt;=分数线!$H$2,18,0)),IF($D560="文科",IF(AND($N560&gt;=分数线!$C$3,L560&gt;=分数线!$H$3),36,IF(L560&gt;=分数线!$H$3,18,0))))</f>
        <v>0</v>
      </c>
      <c r="U560" s="18">
        <f>IF($D560="理科",IF(AND($N560&gt;=分数线!$C$2,M560&gt;=分数线!$I$2),36,IF(M560&gt;=分数线!$I$2,18,0)),IF($D560="文科",IF(AND($N560&gt;=分数线!$C$3,M560&gt;=分数线!$I$3),36,IF(M560&gt;=分数线!$I$3,18,0))))</f>
        <v>0</v>
      </c>
      <c r="V560" s="18">
        <f t="shared" si="739"/>
        <v>7</v>
      </c>
      <c r="W560" s="18" t="str">
        <f t="shared" si="740"/>
        <v>何苗</v>
      </c>
      <c r="X560" s="26">
        <f>IF(C560="应届",P560*0.1,IF(C560="往届","","NULL"))</f>
        <v>0</v>
      </c>
      <c r="Y560" s="18" t="str">
        <f t="shared" si="741"/>
        <v>杨周宇</v>
      </c>
      <c r="Z560" s="26">
        <f>IF($C560="应届",$Q560*0.1,IF($C560="往届","","NULL"))</f>
        <v>0</v>
      </c>
      <c r="AA560" s="18" t="str">
        <f t="shared" si="742"/>
        <v>胡昌燕</v>
      </c>
      <c r="AB560" s="26"/>
      <c r="AC560" s="18" t="str">
        <f t="shared" si="743"/>
        <v>马巫各</v>
      </c>
      <c r="AD560" s="26"/>
      <c r="AE560" s="18" t="str">
        <f t="shared" si="744"/>
        <v>胡慧芳</v>
      </c>
      <c r="AF560" s="26"/>
      <c r="AG560" s="18" t="str">
        <f t="shared" si="745"/>
        <v>杜基次尔</v>
      </c>
      <c r="AH560" s="26"/>
      <c r="AI560" s="18" t="str">
        <f t="shared" si="746"/>
        <v>2</v>
      </c>
      <c r="AJ560" s="18" t="str">
        <f t="shared" si="747"/>
        <v>阙丽萍</v>
      </c>
      <c r="AK560" s="26">
        <f>IF($C560="应届",$P560*0.1,IF($C560="往届","","NULL"))</f>
        <v>0</v>
      </c>
      <c r="AL560" s="18" t="str">
        <f t="shared" si="748"/>
        <v>李乔军</v>
      </c>
      <c r="AM560" s="26">
        <f>IF($C560="应届",$Q560*0.1,IF($C560="往届","","NULL"))</f>
        <v>0</v>
      </c>
      <c r="AN560" s="18" t="str">
        <f t="shared" si="749"/>
        <v>赵顺诚</v>
      </c>
      <c r="AO560" s="26"/>
      <c r="AP560" s="18" t="str">
        <f t="shared" si="750"/>
        <v>卢银楷</v>
      </c>
      <c r="AQ560" s="26"/>
      <c r="AR560" s="18" t="str">
        <f t="shared" si="751"/>
        <v>赵香才</v>
      </c>
      <c r="AS560" s="26"/>
      <c r="AT560" s="18" t="str">
        <f t="shared" si="752"/>
        <v>杜基次尔</v>
      </c>
      <c r="AU560" s="26"/>
      <c r="AV560" s="18" t="e">
        <f t="shared" si="753"/>
        <v>#N/A</v>
      </c>
      <c r="AW560" s="18" t="e">
        <f t="shared" si="754"/>
        <v>#N/A</v>
      </c>
      <c r="AX560" s="26">
        <f t="shared" si="785"/>
        <v>0</v>
      </c>
      <c r="AY560" s="18" t="e">
        <f t="shared" si="755"/>
        <v>#N/A</v>
      </c>
      <c r="AZ560" s="26">
        <f>IF($C560="应届",$Q560*0.15,IF($C560="往届","","NULL"))</f>
        <v>0</v>
      </c>
      <c r="BA560" s="18" t="e">
        <f t="shared" si="756"/>
        <v>#N/A</v>
      </c>
      <c r="BB560" s="26"/>
      <c r="BC560" s="18" t="e">
        <f t="shared" si="757"/>
        <v>#N/A</v>
      </c>
      <c r="BD560" s="26"/>
      <c r="BE560" s="18" t="e">
        <f t="shared" si="758"/>
        <v>#N/A</v>
      </c>
      <c r="BF560" s="26"/>
      <c r="BG560" s="18" t="e">
        <f t="shared" si="759"/>
        <v>#N/A</v>
      </c>
      <c r="BH560" s="26"/>
      <c r="BI560" s="18" t="e">
        <f t="shared" si="760"/>
        <v>#N/A</v>
      </c>
      <c r="BJ560" s="18" t="e">
        <f t="shared" si="761"/>
        <v>#N/A</v>
      </c>
      <c r="BK560" s="26">
        <f t="shared" si="786"/>
        <v>0</v>
      </c>
      <c r="BL560" s="18" t="e">
        <f t="shared" si="762"/>
        <v>#N/A</v>
      </c>
      <c r="BM560" s="26">
        <f>IF($C560="应届",$Q560*0.15,IF($C560="往届","","NULL"))</f>
        <v>0</v>
      </c>
      <c r="BN560" s="18" t="e">
        <f t="shared" si="763"/>
        <v>#N/A</v>
      </c>
      <c r="BO560" s="26"/>
      <c r="BP560" s="18" t="e">
        <f t="shared" si="764"/>
        <v>#N/A</v>
      </c>
      <c r="BQ560" s="26"/>
      <c r="BR560" s="18" t="e">
        <f t="shared" si="765"/>
        <v>#N/A</v>
      </c>
      <c r="BS560" s="26"/>
      <c r="BT560" s="18" t="e">
        <f t="shared" si="766"/>
        <v>#N/A</v>
      </c>
      <c r="BU560" s="26"/>
      <c r="BV560" s="18">
        <f t="shared" si="767"/>
        <v>2</v>
      </c>
      <c r="BW560" s="18" t="str">
        <f t="shared" si="768"/>
        <v>阙丽萍</v>
      </c>
      <c r="BX560" s="26">
        <f t="shared" si="787"/>
        <v>0</v>
      </c>
      <c r="BY560" s="18" t="str">
        <f t="shared" si="769"/>
        <v>李希</v>
      </c>
      <c r="BZ560" s="26">
        <f t="shared" si="788"/>
        <v>0</v>
      </c>
      <c r="CA560" s="18" t="str">
        <f t="shared" si="770"/>
        <v>赵顺诚</v>
      </c>
      <c r="CB560" s="26">
        <f t="shared" si="789"/>
        <v>0</v>
      </c>
      <c r="CC560" s="18" t="str">
        <f t="shared" si="771"/>
        <v>吴文艺</v>
      </c>
      <c r="CD560" s="26">
        <f t="shared" si="790"/>
        <v>0</v>
      </c>
      <c r="CE560" s="18" t="str">
        <f t="shared" si="772"/>
        <v>赵香才</v>
      </c>
      <c r="CF560" s="26">
        <f t="shared" si="791"/>
        <v>0</v>
      </c>
      <c r="CG560" s="18" t="str">
        <f t="shared" si="773"/>
        <v>杜基次尔</v>
      </c>
      <c r="CH560" s="26">
        <f t="shared" si="792"/>
        <v>0</v>
      </c>
      <c r="CI560" s="18">
        <f t="shared" si="774"/>
        <v>2</v>
      </c>
      <c r="CJ560" s="18" t="str">
        <f t="shared" si="775"/>
        <v>阙丽萍</v>
      </c>
      <c r="CK560" s="26">
        <f t="shared" si="793"/>
        <v>0</v>
      </c>
      <c r="CL560" s="18" t="str">
        <f t="shared" si="776"/>
        <v>李希</v>
      </c>
      <c r="CM560" s="26">
        <f t="shared" si="794"/>
        <v>0</v>
      </c>
      <c r="CN560" s="18" t="str">
        <f t="shared" si="777"/>
        <v>赵顺诚</v>
      </c>
      <c r="CO560" s="26">
        <f t="shared" si="795"/>
        <v>0</v>
      </c>
      <c r="CP560" s="18" t="str">
        <f t="shared" si="778"/>
        <v>吴文艺/康宇峰</v>
      </c>
      <c r="CQ560" s="26">
        <f t="shared" si="796"/>
        <v>0</v>
      </c>
      <c r="CR560" s="18" t="str">
        <f t="shared" si="779"/>
        <v>赵香才</v>
      </c>
      <c r="CS560" s="26">
        <f t="shared" si="797"/>
        <v>0</v>
      </c>
      <c r="CT560" s="18" t="str">
        <f t="shared" si="780"/>
        <v>杜基次尔</v>
      </c>
      <c r="CU560" s="26">
        <f t="shared" si="798"/>
        <v>0</v>
      </c>
    </row>
    <row r="561" spans="1:99" s="2" customFormat="1" ht="15.75">
      <c r="A561" s="42" t="s">
        <v>834</v>
      </c>
      <c r="B561" s="40" t="s">
        <v>733</v>
      </c>
      <c r="C561" s="59" t="s">
        <v>44</v>
      </c>
      <c r="D561" s="9" t="s">
        <v>9</v>
      </c>
      <c r="E561" s="8" t="str">
        <f t="shared" si="728"/>
        <v/>
      </c>
      <c r="F561" s="9" t="str">
        <f t="shared" si="729"/>
        <v/>
      </c>
      <c r="G561" s="10" t="str">
        <f t="shared" si="730"/>
        <v/>
      </c>
      <c r="H561" s="10">
        <f t="shared" si="731"/>
        <v>94</v>
      </c>
      <c r="I561" s="10">
        <f t="shared" si="732"/>
        <v>81</v>
      </c>
      <c r="J561" s="10">
        <f t="shared" si="733"/>
        <v>52</v>
      </c>
      <c r="K561" s="16">
        <f t="shared" si="734"/>
        <v>45.5</v>
      </c>
      <c r="L561" s="10">
        <f t="shared" si="735"/>
        <v>48</v>
      </c>
      <c r="M561" s="10">
        <f t="shared" si="736"/>
        <v>49</v>
      </c>
      <c r="N561" s="10">
        <f t="shared" si="737"/>
        <v>370</v>
      </c>
      <c r="O561" s="17" t="str">
        <f t="shared" si="738"/>
        <v/>
      </c>
      <c r="P561" s="18">
        <f>IF($D561="理科",IF(AND($N561&gt;=分数线!$C$2,$H561&gt;=分数线!$D$2),36,IF($H561&gt;=分数线!$D$2,18,0)),IF($D561="文科",IF(AND($N561&gt;=分数线!$C$3,$H561&gt;=分数线!$D$3),36,IF($H561&gt;=分数线!$D$3,18,0))))</f>
        <v>0</v>
      </c>
      <c r="Q561" s="18">
        <f>IF($D561="理科",IF(AND($N561&gt;=分数线!$C$2,I561&gt;=分数线!$E$2),36,IF(I561&gt;=分数线!$E$2,18,0)),IF($D561="文科",IF(AND($N561&gt;=分数线!$C$3,I561&gt;=分数线!$E$3),36,IF(I561&gt;=分数线!$E$3,18,0))))</f>
        <v>0</v>
      </c>
      <c r="R561" s="18">
        <f>IF($D561="理科",IF(AND($N561&gt;=分数线!$C$2,J561&gt;=分数线!$F$2),36,IF(J561&gt;=分数线!$F$2,18,0)),IF($D561="文科",IF(AND($N561&gt;=分数线!$C$3,J561&gt;=分数线!$F$3),36,IF(J561&gt;=分数线!$F$3,18,0))))</f>
        <v>0</v>
      </c>
      <c r="S561" s="18">
        <f>IF($D561="理科",IF(AND($N561&gt;=分数线!$C$2,K561&gt;=分数线!$G$2),36,IF(K561&gt;=分数线!$G$2,18,0)),IF($D561="文科",IF(AND($N561&gt;=分数线!$C$3,K561&gt;=分数线!$G$3),36,IF(K561&gt;=分数线!$G$3,18,0))))</f>
        <v>0</v>
      </c>
      <c r="T561" s="18">
        <f>IF($D561="理科",IF(AND($N561&gt;=分数线!$C$2,L561&gt;=分数线!$H$2),36,IF(L561&gt;=分数线!$H$2,18,0)),IF($D561="文科",IF(AND($N561&gt;=分数线!$C$3,L561&gt;=分数线!$H$3),36,IF(L561&gt;=分数线!$H$3,18,0))))</f>
        <v>0</v>
      </c>
      <c r="U561" s="18">
        <f>IF($D561="理科",IF(AND($N561&gt;=分数线!$C$2,M561&gt;=分数线!$I$2),36,IF(M561&gt;=分数线!$I$2,18,0)),IF($D561="文科",IF(AND($N561&gt;=分数线!$C$3,M561&gt;=分数线!$I$3),36,IF(M561&gt;=分数线!$I$3,18,0))))</f>
        <v>0</v>
      </c>
      <c r="V561" s="18">
        <f t="shared" si="739"/>
        <v>3</v>
      </c>
      <c r="W561" s="18" t="str">
        <f t="shared" si="740"/>
        <v>朱霞</v>
      </c>
      <c r="X561" s="26">
        <f t="shared" ref="X561:X624" si="815">IF(C561="应届",P561*0.1,IF(C561="往届","","NULL"))</f>
        <v>0</v>
      </c>
      <c r="Y561" s="18" t="str">
        <f t="shared" si="741"/>
        <v>余玉红</v>
      </c>
      <c r="Z561" s="26">
        <f t="shared" ref="Z561:Z624" si="816">IF($C561="应届",$Q561*0.1,IF($C561="往届","","NULL"))</f>
        <v>0</v>
      </c>
      <c r="AA561" s="18" t="str">
        <f t="shared" si="742"/>
        <v>邵晖</v>
      </c>
      <c r="AB561" s="26"/>
      <c r="AC561" s="18" t="str">
        <f t="shared" si="743"/>
        <v>杨吉华</v>
      </c>
      <c r="AD561" s="26"/>
      <c r="AE561" s="18" t="str">
        <f t="shared" si="744"/>
        <v>勾中文</v>
      </c>
      <c r="AF561" s="26"/>
      <c r="AG561" s="18" t="str">
        <f t="shared" si="745"/>
        <v>杜基次尔</v>
      </c>
      <c r="AH561" s="26"/>
      <c r="AI561" s="18" t="str">
        <f t="shared" si="746"/>
        <v>3</v>
      </c>
      <c r="AJ561" s="18" t="str">
        <f t="shared" si="747"/>
        <v>朱霞</v>
      </c>
      <c r="AK561" s="26">
        <f t="shared" ref="AK561:AK624" si="817">IF($C561="应届",$P561*0.1,IF($C561="往届","","NULL"))</f>
        <v>0</v>
      </c>
      <c r="AL561" s="18" t="str">
        <f t="shared" si="748"/>
        <v>余玉红</v>
      </c>
      <c r="AM561" s="26">
        <f t="shared" ref="AM561:AM624" si="818">IF($C561="应届",$Q561*0.1,IF($C561="往届","","NULL"))</f>
        <v>0</v>
      </c>
      <c r="AN561" s="18" t="str">
        <f t="shared" si="749"/>
        <v>赵顺诚</v>
      </c>
      <c r="AO561" s="26"/>
      <c r="AP561" s="18" t="str">
        <f t="shared" si="750"/>
        <v>杨吉华</v>
      </c>
      <c r="AQ561" s="26"/>
      <c r="AR561" s="18" t="str">
        <f t="shared" si="751"/>
        <v>赵香才</v>
      </c>
      <c r="AS561" s="26"/>
      <c r="AT561" s="18" t="str">
        <f t="shared" si="752"/>
        <v>杜基次尔</v>
      </c>
      <c r="AU561" s="26"/>
      <c r="AV561" s="18" t="str">
        <f t="shared" si="753"/>
        <v>3</v>
      </c>
      <c r="AW561" s="18" t="str">
        <f t="shared" si="754"/>
        <v>何光红</v>
      </c>
      <c r="AX561" s="26">
        <f t="shared" si="785"/>
        <v>0</v>
      </c>
      <c r="AY561" s="18" t="str">
        <f t="shared" si="755"/>
        <v>余玉红</v>
      </c>
      <c r="AZ561" s="26">
        <f t="shared" ref="AZ561:AZ624" si="819">IF($C561="应届",$Q561*0.15,IF($C561="往届","","NULL"))</f>
        <v>0</v>
      </c>
      <c r="BA561" s="18" t="str">
        <f t="shared" si="756"/>
        <v>向翠琳</v>
      </c>
      <c r="BB561" s="26"/>
      <c r="BC561" s="18" t="str">
        <f t="shared" si="757"/>
        <v>卢银楷</v>
      </c>
      <c r="BD561" s="26"/>
      <c r="BE561" s="18" t="str">
        <f t="shared" si="758"/>
        <v>勾中文</v>
      </c>
      <c r="BF561" s="26"/>
      <c r="BG561" s="18" t="str">
        <f t="shared" si="759"/>
        <v>杜基次尔</v>
      </c>
      <c r="BH561" s="26"/>
      <c r="BI561" s="18">
        <f t="shared" si="760"/>
        <v>3</v>
      </c>
      <c r="BJ561" s="18" t="str">
        <f t="shared" si="761"/>
        <v>何光红</v>
      </c>
      <c r="BK561" s="26">
        <f t="shared" si="786"/>
        <v>0</v>
      </c>
      <c r="BL561" s="18" t="str">
        <f t="shared" si="762"/>
        <v>余玉红</v>
      </c>
      <c r="BM561" s="26">
        <f t="shared" ref="BM561:BM624" si="820">IF($C561="应届",$Q561*0.15,IF($C561="往届","","NULL"))</f>
        <v>0</v>
      </c>
      <c r="BN561" s="18" t="str">
        <f t="shared" si="763"/>
        <v>向翠琳</v>
      </c>
      <c r="BO561" s="26"/>
      <c r="BP561" s="18" t="str">
        <f t="shared" si="764"/>
        <v>卢银楷</v>
      </c>
      <c r="BQ561" s="26"/>
      <c r="BR561" s="18" t="str">
        <f t="shared" si="765"/>
        <v>赵香才</v>
      </c>
      <c r="BS561" s="26"/>
      <c r="BT561" s="18" t="str">
        <f t="shared" si="766"/>
        <v>杜基次尔</v>
      </c>
      <c r="BU561" s="26"/>
      <c r="BV561" s="18">
        <f t="shared" si="767"/>
        <v>3</v>
      </c>
      <c r="BW561" s="18" t="str">
        <f t="shared" si="768"/>
        <v>曹霞</v>
      </c>
      <c r="BX561" s="26">
        <f t="shared" si="787"/>
        <v>0</v>
      </c>
      <c r="BY561" s="18" t="str">
        <f t="shared" si="769"/>
        <v>余玉红</v>
      </c>
      <c r="BZ561" s="26">
        <f t="shared" si="788"/>
        <v>0</v>
      </c>
      <c r="CA561" s="18" t="str">
        <f t="shared" si="770"/>
        <v>汪睿</v>
      </c>
      <c r="CB561" s="26">
        <f t="shared" si="789"/>
        <v>0</v>
      </c>
      <c r="CC561" s="18" t="str">
        <f t="shared" si="771"/>
        <v>卢银楷</v>
      </c>
      <c r="CD561" s="26">
        <f t="shared" si="790"/>
        <v>0</v>
      </c>
      <c r="CE561" s="18" t="str">
        <f t="shared" si="772"/>
        <v>赵香才</v>
      </c>
      <c r="CF561" s="26">
        <f t="shared" si="791"/>
        <v>0</v>
      </c>
      <c r="CG561" s="18" t="str">
        <f t="shared" si="773"/>
        <v>杜基次尔</v>
      </c>
      <c r="CH561" s="26">
        <f t="shared" si="792"/>
        <v>0</v>
      </c>
      <c r="CI561" s="18">
        <f t="shared" si="774"/>
        <v>3</v>
      </c>
      <c r="CJ561" s="18" t="str">
        <f t="shared" si="775"/>
        <v>曹霞</v>
      </c>
      <c r="CK561" s="26">
        <f t="shared" si="793"/>
        <v>0</v>
      </c>
      <c r="CL561" s="18" t="str">
        <f t="shared" si="776"/>
        <v>余玉红</v>
      </c>
      <c r="CM561" s="26">
        <f t="shared" si="794"/>
        <v>0</v>
      </c>
      <c r="CN561" s="18" t="str">
        <f t="shared" si="777"/>
        <v>汪睿</v>
      </c>
      <c r="CO561" s="26">
        <f t="shared" si="795"/>
        <v>0</v>
      </c>
      <c r="CP561" s="18" t="str">
        <f t="shared" si="778"/>
        <v>赵香才</v>
      </c>
      <c r="CQ561" s="26">
        <f t="shared" si="796"/>
        <v>0</v>
      </c>
      <c r="CR561" s="18" t="str">
        <f t="shared" si="779"/>
        <v>卢银楷</v>
      </c>
      <c r="CS561" s="26">
        <f t="shared" si="797"/>
        <v>0</v>
      </c>
      <c r="CT561" s="18" t="str">
        <f t="shared" si="780"/>
        <v>杜基次尔</v>
      </c>
      <c r="CU561" s="26">
        <f t="shared" si="798"/>
        <v>0</v>
      </c>
    </row>
    <row r="562" spans="1:99" s="2" customFormat="1" ht="15.75">
      <c r="A562" s="42" t="s">
        <v>1245</v>
      </c>
      <c r="B562" s="40" t="s">
        <v>734</v>
      </c>
      <c r="C562" s="59" t="s">
        <v>44</v>
      </c>
      <c r="D562" s="9" t="s">
        <v>9</v>
      </c>
      <c r="E562" s="8" t="str">
        <f t="shared" si="728"/>
        <v/>
      </c>
      <c r="F562" s="9" t="str">
        <f t="shared" si="729"/>
        <v/>
      </c>
      <c r="G562" s="10" t="str">
        <f t="shared" si="730"/>
        <v/>
      </c>
      <c r="H562" s="10">
        <f t="shared" si="731"/>
        <v>91</v>
      </c>
      <c r="I562" s="10">
        <f t="shared" si="732"/>
        <v>59</v>
      </c>
      <c r="J562" s="10">
        <f t="shared" si="733"/>
        <v>51</v>
      </c>
      <c r="K562" s="16">
        <f t="shared" si="734"/>
        <v>66</v>
      </c>
      <c r="L562" s="10">
        <f t="shared" si="735"/>
        <v>62</v>
      </c>
      <c r="M562" s="10">
        <f t="shared" si="736"/>
        <v>41</v>
      </c>
      <c r="N562" s="10">
        <f t="shared" si="737"/>
        <v>370</v>
      </c>
      <c r="O562" s="17" t="str">
        <f t="shared" si="738"/>
        <v/>
      </c>
      <c r="P562" s="18">
        <f>IF($D562="理科",IF(AND($N562&gt;=分数线!$C$2,$H562&gt;=分数线!$D$2),36,IF($H562&gt;=分数线!$D$2,18,0)),IF($D562="文科",IF(AND($N562&gt;=分数线!$C$3,$H562&gt;=分数线!$D$3),36,IF($H562&gt;=分数线!$D$3,18,0))))</f>
        <v>0</v>
      </c>
      <c r="Q562" s="18">
        <f>IF($D562="理科",IF(AND($N562&gt;=分数线!$C$2,I562&gt;=分数线!$E$2),36,IF(I562&gt;=分数线!$E$2,18,0)),IF($D562="文科",IF(AND($N562&gt;=分数线!$C$3,I562&gt;=分数线!$E$3),36,IF(I562&gt;=分数线!$E$3,18,0))))</f>
        <v>0</v>
      </c>
      <c r="R562" s="18">
        <f>IF($D562="理科",IF(AND($N562&gt;=分数线!$C$2,J562&gt;=分数线!$F$2),36,IF(J562&gt;=分数线!$F$2,18,0)),IF($D562="文科",IF(AND($N562&gt;=分数线!$C$3,J562&gt;=分数线!$F$3),36,IF(J562&gt;=分数线!$F$3,18,0))))</f>
        <v>0</v>
      </c>
      <c r="S562" s="18">
        <f>IF($D562="理科",IF(AND($N562&gt;=分数线!$C$2,K562&gt;=分数线!$G$2),36,IF(K562&gt;=分数线!$G$2,18,0)),IF($D562="文科",IF(AND($N562&gt;=分数线!$C$3,K562&gt;=分数线!$G$3),36,IF(K562&gt;=分数线!$G$3,18,0))))</f>
        <v>0</v>
      </c>
      <c r="T562" s="18">
        <f>IF($D562="理科",IF(AND($N562&gt;=分数线!$C$2,L562&gt;=分数线!$H$2),36,IF(L562&gt;=分数线!$H$2,18,0)),IF($D562="文科",IF(AND($N562&gt;=分数线!$C$3,L562&gt;=分数线!$H$3),36,IF(L562&gt;=分数线!$H$3,18,0))))</f>
        <v>0</v>
      </c>
      <c r="U562" s="18">
        <f>IF($D562="理科",IF(AND($N562&gt;=分数线!$C$2,M562&gt;=分数线!$I$2),36,IF(M562&gt;=分数线!$I$2,18,0)),IF($D562="文科",IF(AND($N562&gt;=分数线!$C$3,M562&gt;=分数线!$I$3),36,IF(M562&gt;=分数线!$I$3,18,0))))</f>
        <v>0</v>
      </c>
      <c r="V562" s="18">
        <f t="shared" si="739"/>
        <v>3</v>
      </c>
      <c r="W562" s="18" t="str">
        <f t="shared" si="740"/>
        <v>朱霞</v>
      </c>
      <c r="X562" s="26">
        <f t="shared" si="815"/>
        <v>0</v>
      </c>
      <c r="Y562" s="18" t="str">
        <f t="shared" si="741"/>
        <v>余玉红</v>
      </c>
      <c r="Z562" s="26">
        <f t="shared" si="816"/>
        <v>0</v>
      </c>
      <c r="AA562" s="18" t="str">
        <f t="shared" si="742"/>
        <v>邵晖</v>
      </c>
      <c r="AB562" s="26"/>
      <c r="AC562" s="18" t="str">
        <f t="shared" si="743"/>
        <v>杨吉华</v>
      </c>
      <c r="AD562" s="26"/>
      <c r="AE562" s="18" t="str">
        <f t="shared" si="744"/>
        <v>勾中文</v>
      </c>
      <c r="AF562" s="26"/>
      <c r="AG562" s="18" t="str">
        <f t="shared" si="745"/>
        <v>杜基次尔</v>
      </c>
      <c r="AH562" s="26"/>
      <c r="AI562" s="18" t="str">
        <f t="shared" si="746"/>
        <v>3</v>
      </c>
      <c r="AJ562" s="18" t="str">
        <f t="shared" si="747"/>
        <v>朱霞</v>
      </c>
      <c r="AK562" s="26">
        <f t="shared" si="817"/>
        <v>0</v>
      </c>
      <c r="AL562" s="18" t="str">
        <f t="shared" si="748"/>
        <v>余玉红</v>
      </c>
      <c r="AM562" s="26">
        <f t="shared" si="818"/>
        <v>0</v>
      </c>
      <c r="AN562" s="18" t="str">
        <f t="shared" si="749"/>
        <v>赵顺诚</v>
      </c>
      <c r="AO562" s="26"/>
      <c r="AP562" s="18" t="str">
        <f t="shared" si="750"/>
        <v>杨吉华</v>
      </c>
      <c r="AQ562" s="26"/>
      <c r="AR562" s="18" t="str">
        <f t="shared" si="751"/>
        <v>赵香才</v>
      </c>
      <c r="AS562" s="26"/>
      <c r="AT562" s="18" t="str">
        <f t="shared" si="752"/>
        <v>杜基次尔</v>
      </c>
      <c r="AU562" s="26"/>
      <c r="AV562" s="18" t="str">
        <f t="shared" si="753"/>
        <v>3</v>
      </c>
      <c r="AW562" s="18" t="str">
        <f t="shared" si="754"/>
        <v>何光红</v>
      </c>
      <c r="AX562" s="26">
        <f t="shared" si="785"/>
        <v>0</v>
      </c>
      <c r="AY562" s="18" t="str">
        <f t="shared" si="755"/>
        <v>余玉红</v>
      </c>
      <c r="AZ562" s="26">
        <f t="shared" si="819"/>
        <v>0</v>
      </c>
      <c r="BA562" s="18" t="str">
        <f t="shared" si="756"/>
        <v>向翠琳</v>
      </c>
      <c r="BB562" s="26"/>
      <c r="BC562" s="18" t="str">
        <f t="shared" si="757"/>
        <v>卢银楷</v>
      </c>
      <c r="BD562" s="26"/>
      <c r="BE562" s="18" t="str">
        <f t="shared" si="758"/>
        <v>勾中文</v>
      </c>
      <c r="BF562" s="26"/>
      <c r="BG562" s="18" t="str">
        <f t="shared" si="759"/>
        <v>杜基次尔</v>
      </c>
      <c r="BH562" s="26"/>
      <c r="BI562" s="18">
        <f t="shared" si="760"/>
        <v>3</v>
      </c>
      <c r="BJ562" s="18" t="str">
        <f t="shared" si="761"/>
        <v>何光红</v>
      </c>
      <c r="BK562" s="26">
        <f t="shared" si="786"/>
        <v>0</v>
      </c>
      <c r="BL562" s="18" t="str">
        <f t="shared" si="762"/>
        <v>余玉红</v>
      </c>
      <c r="BM562" s="26">
        <f t="shared" si="820"/>
        <v>0</v>
      </c>
      <c r="BN562" s="18" t="str">
        <f t="shared" si="763"/>
        <v>向翠琳</v>
      </c>
      <c r="BO562" s="26"/>
      <c r="BP562" s="18" t="str">
        <f t="shared" si="764"/>
        <v>卢银楷</v>
      </c>
      <c r="BQ562" s="26"/>
      <c r="BR562" s="18" t="str">
        <f t="shared" si="765"/>
        <v>赵香才</v>
      </c>
      <c r="BS562" s="26"/>
      <c r="BT562" s="18" t="str">
        <f t="shared" si="766"/>
        <v>杜基次尔</v>
      </c>
      <c r="BU562" s="26"/>
      <c r="BV562" s="18">
        <f t="shared" si="767"/>
        <v>3</v>
      </c>
      <c r="BW562" s="18" t="str">
        <f t="shared" si="768"/>
        <v>曹霞</v>
      </c>
      <c r="BX562" s="26">
        <f t="shared" si="787"/>
        <v>0</v>
      </c>
      <c r="BY562" s="18" t="str">
        <f t="shared" si="769"/>
        <v>余玉红</v>
      </c>
      <c r="BZ562" s="26">
        <f t="shared" si="788"/>
        <v>0</v>
      </c>
      <c r="CA562" s="18" t="str">
        <f t="shared" si="770"/>
        <v>汪睿</v>
      </c>
      <c r="CB562" s="26">
        <f t="shared" si="789"/>
        <v>0</v>
      </c>
      <c r="CC562" s="18" t="str">
        <f t="shared" si="771"/>
        <v>卢银楷</v>
      </c>
      <c r="CD562" s="26">
        <f t="shared" si="790"/>
        <v>0</v>
      </c>
      <c r="CE562" s="18" t="str">
        <f t="shared" si="772"/>
        <v>赵香才</v>
      </c>
      <c r="CF562" s="26">
        <f t="shared" si="791"/>
        <v>0</v>
      </c>
      <c r="CG562" s="18" t="str">
        <f t="shared" si="773"/>
        <v>杜基次尔</v>
      </c>
      <c r="CH562" s="26">
        <f t="shared" si="792"/>
        <v>0</v>
      </c>
      <c r="CI562" s="18">
        <f t="shared" si="774"/>
        <v>3</v>
      </c>
      <c r="CJ562" s="18" t="str">
        <f t="shared" si="775"/>
        <v>曹霞</v>
      </c>
      <c r="CK562" s="26">
        <f t="shared" si="793"/>
        <v>0</v>
      </c>
      <c r="CL562" s="18" t="str">
        <f t="shared" si="776"/>
        <v>余玉红</v>
      </c>
      <c r="CM562" s="26">
        <f t="shared" si="794"/>
        <v>0</v>
      </c>
      <c r="CN562" s="18" t="str">
        <f t="shared" si="777"/>
        <v>汪睿</v>
      </c>
      <c r="CO562" s="26">
        <f t="shared" si="795"/>
        <v>0</v>
      </c>
      <c r="CP562" s="18" t="str">
        <f t="shared" si="778"/>
        <v>赵香才</v>
      </c>
      <c r="CQ562" s="26">
        <f t="shared" si="796"/>
        <v>0</v>
      </c>
      <c r="CR562" s="18" t="str">
        <f t="shared" si="779"/>
        <v>卢银楷</v>
      </c>
      <c r="CS562" s="26">
        <f t="shared" si="797"/>
        <v>0</v>
      </c>
      <c r="CT562" s="18" t="str">
        <f t="shared" si="780"/>
        <v>杜基次尔</v>
      </c>
      <c r="CU562" s="26">
        <f t="shared" si="798"/>
        <v>0</v>
      </c>
    </row>
    <row r="563" spans="1:99" s="2" customFormat="1" ht="15.75">
      <c r="A563" s="42" t="s">
        <v>1246</v>
      </c>
      <c r="B563" s="40" t="s">
        <v>735</v>
      </c>
      <c r="C563" s="59" t="s">
        <v>44</v>
      </c>
      <c r="D563" s="9" t="s">
        <v>9</v>
      </c>
      <c r="E563" s="8" t="str">
        <f t="shared" si="728"/>
        <v/>
      </c>
      <c r="F563" s="9">
        <f t="shared" si="729"/>
        <v>0.2</v>
      </c>
      <c r="G563" s="10" t="str">
        <f t="shared" si="730"/>
        <v/>
      </c>
      <c r="H563" s="10">
        <f t="shared" si="731"/>
        <v>87</v>
      </c>
      <c r="I563" s="10">
        <f t="shared" si="732"/>
        <v>76</v>
      </c>
      <c r="J563" s="10">
        <f t="shared" si="733"/>
        <v>55</v>
      </c>
      <c r="K563" s="16">
        <f t="shared" si="734"/>
        <v>67</v>
      </c>
      <c r="L563" s="10">
        <f t="shared" si="735"/>
        <v>36</v>
      </c>
      <c r="M563" s="10">
        <f t="shared" si="736"/>
        <v>48</v>
      </c>
      <c r="N563" s="10">
        <f t="shared" si="737"/>
        <v>369</v>
      </c>
      <c r="O563" s="17" t="str">
        <f t="shared" si="738"/>
        <v/>
      </c>
      <c r="P563" s="18">
        <f>IF($D563="理科",IF(AND($N563&gt;=分数线!$C$2,$H563&gt;=分数线!$D$2),36,IF($H563&gt;=分数线!$D$2,18,0)),IF($D563="文科",IF(AND($N563&gt;=分数线!$C$3,$H563&gt;=分数线!$D$3),36,IF($H563&gt;=分数线!$D$3,18,0))))</f>
        <v>0</v>
      </c>
      <c r="Q563" s="18">
        <f>IF($D563="理科",IF(AND($N563&gt;=分数线!$C$2,I563&gt;=分数线!$E$2),36,IF(I563&gt;=分数线!$E$2,18,0)),IF($D563="文科",IF(AND($N563&gt;=分数线!$C$3,I563&gt;=分数线!$E$3),36,IF(I563&gt;=分数线!$E$3,18,0))))</f>
        <v>0</v>
      </c>
      <c r="R563" s="18">
        <f>IF($D563="理科",IF(AND($N563&gt;=分数线!$C$2,J563&gt;=分数线!$F$2),36,IF(J563&gt;=分数线!$F$2,18,0)),IF($D563="文科",IF(AND($N563&gt;=分数线!$C$3,J563&gt;=分数线!$F$3),36,IF(J563&gt;=分数线!$F$3,18,0))))</f>
        <v>0</v>
      </c>
      <c r="S563" s="18">
        <f>IF($D563="理科",IF(AND($N563&gt;=分数线!$C$2,K563&gt;=分数线!$G$2),36,IF(K563&gt;=分数线!$G$2,18,0)),IF($D563="文科",IF(AND($N563&gt;=分数线!$C$3,K563&gt;=分数线!$G$3),36,IF(K563&gt;=分数线!$G$3,18,0))))</f>
        <v>0</v>
      </c>
      <c r="T563" s="18">
        <f>IF($D563="理科",IF(AND($N563&gt;=分数线!$C$2,L563&gt;=分数线!$H$2),36,IF(L563&gt;=分数线!$H$2,18,0)),IF($D563="文科",IF(AND($N563&gt;=分数线!$C$3,L563&gt;=分数线!$H$3),36,IF(L563&gt;=分数线!$H$3,18,0))))</f>
        <v>0</v>
      </c>
      <c r="U563" s="18">
        <f>IF($D563="理科",IF(AND($N563&gt;=分数线!$C$2,M563&gt;=分数线!$I$2),36,IF(M563&gt;=分数线!$I$2,18,0)),IF($D563="文科",IF(AND($N563&gt;=分数线!$C$3,M563&gt;=分数线!$I$3),36,IF(M563&gt;=分数线!$I$3,18,0))))</f>
        <v>0</v>
      </c>
      <c r="V563" s="18">
        <f t="shared" si="739"/>
        <v>2</v>
      </c>
      <c r="W563" s="18" t="str">
        <f t="shared" si="740"/>
        <v>阙丽萍</v>
      </c>
      <c r="X563" s="26">
        <f t="shared" si="815"/>
        <v>0</v>
      </c>
      <c r="Y563" s="18" t="str">
        <f t="shared" si="741"/>
        <v>李乔军</v>
      </c>
      <c r="Z563" s="26">
        <f t="shared" si="816"/>
        <v>0</v>
      </c>
      <c r="AA563" s="18" t="str">
        <f t="shared" si="742"/>
        <v>赵顺诚</v>
      </c>
      <c r="AB563" s="26"/>
      <c r="AC563" s="18" t="str">
        <f t="shared" si="743"/>
        <v>卢银楷</v>
      </c>
      <c r="AD563" s="26"/>
      <c r="AE563" s="18" t="str">
        <f t="shared" si="744"/>
        <v>赵香才</v>
      </c>
      <c r="AF563" s="26"/>
      <c r="AG563" s="18" t="str">
        <f t="shared" si="745"/>
        <v>骆泽群</v>
      </c>
      <c r="AH563" s="26"/>
      <c r="AI563" s="18" t="str">
        <f t="shared" si="746"/>
        <v>2</v>
      </c>
      <c r="AJ563" s="18" t="str">
        <f t="shared" si="747"/>
        <v>阙丽萍</v>
      </c>
      <c r="AK563" s="26">
        <f t="shared" si="817"/>
        <v>0</v>
      </c>
      <c r="AL563" s="18" t="str">
        <f t="shared" si="748"/>
        <v>李乔军</v>
      </c>
      <c r="AM563" s="26">
        <f t="shared" si="818"/>
        <v>0</v>
      </c>
      <c r="AN563" s="18" t="str">
        <f t="shared" si="749"/>
        <v>赵顺诚</v>
      </c>
      <c r="AO563" s="26"/>
      <c r="AP563" s="18" t="str">
        <f t="shared" si="750"/>
        <v>卢银楷</v>
      </c>
      <c r="AQ563" s="26"/>
      <c r="AR563" s="18" t="str">
        <f t="shared" si="751"/>
        <v>赵香才</v>
      </c>
      <c r="AS563" s="26"/>
      <c r="AT563" s="18" t="str">
        <f t="shared" si="752"/>
        <v>杜基次尔</v>
      </c>
      <c r="AU563" s="26"/>
      <c r="AV563" s="18" t="str">
        <f t="shared" si="753"/>
        <v>2</v>
      </c>
      <c r="AW563" s="18" t="str">
        <f t="shared" si="754"/>
        <v>阙丽萍</v>
      </c>
      <c r="AX563" s="26">
        <f t="shared" si="785"/>
        <v>0</v>
      </c>
      <c r="AY563" s="18" t="str">
        <f t="shared" si="755"/>
        <v>李希</v>
      </c>
      <c r="AZ563" s="26">
        <f t="shared" si="819"/>
        <v>0</v>
      </c>
      <c r="BA563" s="18" t="str">
        <f t="shared" si="756"/>
        <v>赵顺诚</v>
      </c>
      <c r="BB563" s="26"/>
      <c r="BC563" s="18" t="str">
        <f t="shared" si="757"/>
        <v>马巫各</v>
      </c>
      <c r="BD563" s="26"/>
      <c r="BE563" s="18" t="str">
        <f t="shared" si="758"/>
        <v>赵香才</v>
      </c>
      <c r="BF563" s="26"/>
      <c r="BG563" s="18" t="str">
        <f t="shared" si="759"/>
        <v>杜基次尔</v>
      </c>
      <c r="BH563" s="26"/>
      <c r="BI563" s="18" t="e">
        <f t="shared" si="760"/>
        <v>#N/A</v>
      </c>
      <c r="BJ563" s="18" t="e">
        <f t="shared" si="761"/>
        <v>#N/A</v>
      </c>
      <c r="BK563" s="26">
        <f t="shared" si="786"/>
        <v>0</v>
      </c>
      <c r="BL563" s="18" t="e">
        <f t="shared" si="762"/>
        <v>#N/A</v>
      </c>
      <c r="BM563" s="26">
        <f t="shared" si="820"/>
        <v>0</v>
      </c>
      <c r="BN563" s="18" t="e">
        <f t="shared" si="763"/>
        <v>#N/A</v>
      </c>
      <c r="BO563" s="26"/>
      <c r="BP563" s="18" t="e">
        <f t="shared" si="764"/>
        <v>#N/A</v>
      </c>
      <c r="BQ563" s="26"/>
      <c r="BR563" s="18" t="e">
        <f t="shared" si="765"/>
        <v>#N/A</v>
      </c>
      <c r="BS563" s="26"/>
      <c r="BT563" s="18" t="e">
        <f t="shared" si="766"/>
        <v>#N/A</v>
      </c>
      <c r="BU563" s="26"/>
      <c r="BV563" s="18">
        <f t="shared" si="767"/>
        <v>2</v>
      </c>
      <c r="BW563" s="18" t="str">
        <f t="shared" si="768"/>
        <v>阙丽萍</v>
      </c>
      <c r="BX563" s="26">
        <f t="shared" si="787"/>
        <v>0</v>
      </c>
      <c r="BY563" s="18" t="str">
        <f t="shared" si="769"/>
        <v>李希</v>
      </c>
      <c r="BZ563" s="26">
        <f t="shared" si="788"/>
        <v>0</v>
      </c>
      <c r="CA563" s="18" t="str">
        <f t="shared" si="770"/>
        <v>赵顺诚</v>
      </c>
      <c r="CB563" s="26">
        <f t="shared" si="789"/>
        <v>0</v>
      </c>
      <c r="CC563" s="18" t="str">
        <f t="shared" si="771"/>
        <v>吴文艺</v>
      </c>
      <c r="CD563" s="26">
        <f t="shared" si="790"/>
        <v>0</v>
      </c>
      <c r="CE563" s="18" t="str">
        <f t="shared" si="772"/>
        <v>赵香才</v>
      </c>
      <c r="CF563" s="26">
        <f t="shared" si="791"/>
        <v>0</v>
      </c>
      <c r="CG563" s="18" t="str">
        <f t="shared" si="773"/>
        <v>杜基次尔</v>
      </c>
      <c r="CH563" s="26">
        <f t="shared" si="792"/>
        <v>0</v>
      </c>
      <c r="CI563" s="18">
        <f t="shared" si="774"/>
        <v>2</v>
      </c>
      <c r="CJ563" s="18" t="str">
        <f t="shared" si="775"/>
        <v>阙丽萍</v>
      </c>
      <c r="CK563" s="26">
        <f t="shared" si="793"/>
        <v>0</v>
      </c>
      <c r="CL563" s="18" t="str">
        <f t="shared" si="776"/>
        <v>李希</v>
      </c>
      <c r="CM563" s="26">
        <f t="shared" si="794"/>
        <v>0</v>
      </c>
      <c r="CN563" s="18" t="str">
        <f t="shared" si="777"/>
        <v>赵顺诚</v>
      </c>
      <c r="CO563" s="26">
        <f t="shared" si="795"/>
        <v>0</v>
      </c>
      <c r="CP563" s="18" t="str">
        <f t="shared" si="778"/>
        <v>吴文艺/康宇峰</v>
      </c>
      <c r="CQ563" s="26">
        <f t="shared" si="796"/>
        <v>0</v>
      </c>
      <c r="CR563" s="18" t="str">
        <f t="shared" si="779"/>
        <v>赵香才</v>
      </c>
      <c r="CS563" s="26">
        <f t="shared" si="797"/>
        <v>0</v>
      </c>
      <c r="CT563" s="18" t="str">
        <f t="shared" si="780"/>
        <v>杜基次尔</v>
      </c>
      <c r="CU563" s="26">
        <f t="shared" si="798"/>
        <v>0</v>
      </c>
    </row>
    <row r="564" spans="1:99" s="2" customFormat="1" ht="15.75">
      <c r="A564" s="42" t="s">
        <v>1247</v>
      </c>
      <c r="B564" s="40" t="s">
        <v>736</v>
      </c>
      <c r="C564" s="59" t="s">
        <v>44</v>
      </c>
      <c r="D564" s="9" t="s">
        <v>9</v>
      </c>
      <c r="E564" s="8" t="str">
        <f t="shared" si="728"/>
        <v/>
      </c>
      <c r="F564" s="9" t="str">
        <f t="shared" si="729"/>
        <v/>
      </c>
      <c r="G564" s="10" t="str">
        <f t="shared" si="730"/>
        <v/>
      </c>
      <c r="H564" s="10">
        <f t="shared" si="731"/>
        <v>88</v>
      </c>
      <c r="I564" s="10">
        <f t="shared" si="732"/>
        <v>61</v>
      </c>
      <c r="J564" s="10">
        <f t="shared" si="733"/>
        <v>55</v>
      </c>
      <c r="K564" s="16">
        <f t="shared" si="734"/>
        <v>47.5</v>
      </c>
      <c r="L564" s="10">
        <f t="shared" si="735"/>
        <v>72</v>
      </c>
      <c r="M564" s="10">
        <f t="shared" si="736"/>
        <v>45</v>
      </c>
      <c r="N564" s="10">
        <f t="shared" si="737"/>
        <v>369</v>
      </c>
      <c r="O564" s="17" t="str">
        <f t="shared" si="738"/>
        <v/>
      </c>
      <c r="P564" s="18">
        <f>IF($D564="理科",IF(AND($N564&gt;=分数线!$C$2,$H564&gt;=分数线!$D$2),36,IF($H564&gt;=分数线!$D$2,18,0)),IF($D564="文科",IF(AND($N564&gt;=分数线!$C$3,$H564&gt;=分数线!$D$3),36,IF($H564&gt;=分数线!$D$3,18,0))))</f>
        <v>0</v>
      </c>
      <c r="Q564" s="18">
        <f>IF($D564="理科",IF(AND($N564&gt;=分数线!$C$2,I564&gt;=分数线!$E$2),36,IF(I564&gt;=分数线!$E$2,18,0)),IF($D564="文科",IF(AND($N564&gt;=分数线!$C$3,I564&gt;=分数线!$E$3),36,IF(I564&gt;=分数线!$E$3,18,0))))</f>
        <v>0</v>
      </c>
      <c r="R564" s="18">
        <f>IF($D564="理科",IF(AND($N564&gt;=分数线!$C$2,J564&gt;=分数线!$F$2),36,IF(J564&gt;=分数线!$F$2,18,0)),IF($D564="文科",IF(AND($N564&gt;=分数线!$C$3,J564&gt;=分数线!$F$3),36,IF(J564&gt;=分数线!$F$3,18,0))))</f>
        <v>0</v>
      </c>
      <c r="S564" s="18">
        <f>IF($D564="理科",IF(AND($N564&gt;=分数线!$C$2,K564&gt;=分数线!$G$2),36,IF(K564&gt;=分数线!$G$2,18,0)),IF($D564="文科",IF(AND($N564&gt;=分数线!$C$3,K564&gt;=分数线!$G$3),36,IF(K564&gt;=分数线!$G$3,18,0))))</f>
        <v>0</v>
      </c>
      <c r="T564" s="18">
        <f>IF($D564="理科",IF(AND($N564&gt;=分数线!$C$2,L564&gt;=分数线!$H$2),36,IF(L564&gt;=分数线!$H$2,18,0)),IF($D564="文科",IF(AND($N564&gt;=分数线!$C$3,L564&gt;=分数线!$H$3),36,IF(L564&gt;=分数线!$H$3,18,0))))</f>
        <v>18</v>
      </c>
      <c r="U564" s="18">
        <f>IF($D564="理科",IF(AND($N564&gt;=分数线!$C$2,M564&gt;=分数线!$I$2),36,IF(M564&gt;=分数线!$I$2,18,0)),IF($D564="文科",IF(AND($N564&gt;=分数线!$C$3,M564&gt;=分数线!$I$3),36,IF(M564&gt;=分数线!$I$3,18,0))))</f>
        <v>0</v>
      </c>
      <c r="V564" s="18">
        <f t="shared" si="739"/>
        <v>3</v>
      </c>
      <c r="W564" s="18" t="str">
        <f t="shared" si="740"/>
        <v>朱霞</v>
      </c>
      <c r="X564" s="26">
        <f t="shared" si="815"/>
        <v>0</v>
      </c>
      <c r="Y564" s="18" t="str">
        <f t="shared" si="741"/>
        <v>余玉红</v>
      </c>
      <c r="Z564" s="26">
        <f t="shared" si="816"/>
        <v>0</v>
      </c>
      <c r="AA564" s="18" t="str">
        <f t="shared" si="742"/>
        <v>邵晖</v>
      </c>
      <c r="AB564" s="26"/>
      <c r="AC564" s="18" t="str">
        <f t="shared" si="743"/>
        <v>杨吉华</v>
      </c>
      <c r="AD564" s="26"/>
      <c r="AE564" s="18" t="str">
        <f t="shared" si="744"/>
        <v>勾中文</v>
      </c>
      <c r="AF564" s="26"/>
      <c r="AG564" s="18" t="str">
        <f t="shared" si="745"/>
        <v>杜基次尔</v>
      </c>
      <c r="AH564" s="26"/>
      <c r="AI564" s="18" t="str">
        <f t="shared" si="746"/>
        <v>3</v>
      </c>
      <c r="AJ564" s="18" t="str">
        <f t="shared" si="747"/>
        <v>朱霞</v>
      </c>
      <c r="AK564" s="26">
        <f t="shared" si="817"/>
        <v>0</v>
      </c>
      <c r="AL564" s="18" t="str">
        <f t="shared" si="748"/>
        <v>余玉红</v>
      </c>
      <c r="AM564" s="26">
        <f t="shared" si="818"/>
        <v>0</v>
      </c>
      <c r="AN564" s="18" t="str">
        <f t="shared" si="749"/>
        <v>赵顺诚</v>
      </c>
      <c r="AO564" s="26"/>
      <c r="AP564" s="18" t="str">
        <f t="shared" si="750"/>
        <v>杨吉华</v>
      </c>
      <c r="AQ564" s="26"/>
      <c r="AR564" s="18" t="str">
        <f t="shared" si="751"/>
        <v>赵香才</v>
      </c>
      <c r="AS564" s="26"/>
      <c r="AT564" s="18" t="str">
        <f t="shared" si="752"/>
        <v>杜基次尔</v>
      </c>
      <c r="AU564" s="26"/>
      <c r="AV564" s="18" t="str">
        <f t="shared" si="753"/>
        <v>3</v>
      </c>
      <c r="AW564" s="18" t="str">
        <f t="shared" si="754"/>
        <v>何光红</v>
      </c>
      <c r="AX564" s="26">
        <f t="shared" si="785"/>
        <v>0</v>
      </c>
      <c r="AY564" s="18" t="str">
        <f t="shared" si="755"/>
        <v>余玉红</v>
      </c>
      <c r="AZ564" s="26">
        <f t="shared" si="819"/>
        <v>0</v>
      </c>
      <c r="BA564" s="18" t="str">
        <f t="shared" si="756"/>
        <v>向翠琳</v>
      </c>
      <c r="BB564" s="26"/>
      <c r="BC564" s="18" t="str">
        <f t="shared" si="757"/>
        <v>卢银楷</v>
      </c>
      <c r="BD564" s="26"/>
      <c r="BE564" s="18" t="str">
        <f t="shared" si="758"/>
        <v>勾中文</v>
      </c>
      <c r="BF564" s="26"/>
      <c r="BG564" s="18" t="str">
        <f t="shared" si="759"/>
        <v>杜基次尔</v>
      </c>
      <c r="BH564" s="26"/>
      <c r="BI564" s="18">
        <f t="shared" si="760"/>
        <v>3</v>
      </c>
      <c r="BJ564" s="18" t="str">
        <f t="shared" si="761"/>
        <v>何光红</v>
      </c>
      <c r="BK564" s="26">
        <f t="shared" si="786"/>
        <v>0</v>
      </c>
      <c r="BL564" s="18" t="str">
        <f t="shared" si="762"/>
        <v>余玉红</v>
      </c>
      <c r="BM564" s="26">
        <f t="shared" si="820"/>
        <v>0</v>
      </c>
      <c r="BN564" s="18" t="str">
        <f t="shared" si="763"/>
        <v>向翠琳</v>
      </c>
      <c r="BO564" s="26"/>
      <c r="BP564" s="18" t="str">
        <f t="shared" si="764"/>
        <v>卢银楷</v>
      </c>
      <c r="BQ564" s="26"/>
      <c r="BR564" s="18" t="str">
        <f t="shared" si="765"/>
        <v>赵香才</v>
      </c>
      <c r="BS564" s="26"/>
      <c r="BT564" s="18" t="str">
        <f t="shared" si="766"/>
        <v>杜基次尔</v>
      </c>
      <c r="BU564" s="26"/>
      <c r="BV564" s="18">
        <f t="shared" si="767"/>
        <v>3</v>
      </c>
      <c r="BW564" s="18" t="str">
        <f t="shared" si="768"/>
        <v>曹霞</v>
      </c>
      <c r="BX564" s="26">
        <f t="shared" si="787"/>
        <v>0</v>
      </c>
      <c r="BY564" s="18" t="str">
        <f t="shared" si="769"/>
        <v>余玉红</v>
      </c>
      <c r="BZ564" s="26">
        <f t="shared" si="788"/>
        <v>0</v>
      </c>
      <c r="CA564" s="18" t="str">
        <f t="shared" si="770"/>
        <v>汪睿</v>
      </c>
      <c r="CB564" s="26">
        <f t="shared" si="789"/>
        <v>0</v>
      </c>
      <c r="CC564" s="18" t="str">
        <f t="shared" si="771"/>
        <v>卢银楷</v>
      </c>
      <c r="CD564" s="26">
        <f t="shared" si="790"/>
        <v>0</v>
      </c>
      <c r="CE564" s="18" t="str">
        <f t="shared" si="772"/>
        <v>赵香才</v>
      </c>
      <c r="CF564" s="26">
        <f t="shared" si="791"/>
        <v>4.5</v>
      </c>
      <c r="CG564" s="18" t="str">
        <f t="shared" si="773"/>
        <v>杜基次尔</v>
      </c>
      <c r="CH564" s="26">
        <f t="shared" si="792"/>
        <v>0</v>
      </c>
      <c r="CI564" s="18">
        <f t="shared" si="774"/>
        <v>3</v>
      </c>
      <c r="CJ564" s="18" t="str">
        <f t="shared" si="775"/>
        <v>曹霞</v>
      </c>
      <c r="CK564" s="26">
        <f t="shared" si="793"/>
        <v>0</v>
      </c>
      <c r="CL564" s="18" t="str">
        <f t="shared" si="776"/>
        <v>余玉红</v>
      </c>
      <c r="CM564" s="26">
        <f t="shared" si="794"/>
        <v>0</v>
      </c>
      <c r="CN564" s="18" t="str">
        <f t="shared" si="777"/>
        <v>汪睿</v>
      </c>
      <c r="CO564" s="26">
        <f t="shared" si="795"/>
        <v>0</v>
      </c>
      <c r="CP564" s="18" t="str">
        <f t="shared" si="778"/>
        <v>赵香才</v>
      </c>
      <c r="CQ564" s="26">
        <f t="shared" si="796"/>
        <v>0</v>
      </c>
      <c r="CR564" s="18" t="str">
        <f t="shared" si="779"/>
        <v>卢银楷</v>
      </c>
      <c r="CS564" s="26">
        <f t="shared" si="797"/>
        <v>4.5</v>
      </c>
      <c r="CT564" s="18" t="str">
        <f t="shared" si="780"/>
        <v>杜基次尔</v>
      </c>
      <c r="CU564" s="26">
        <f t="shared" si="798"/>
        <v>0</v>
      </c>
    </row>
    <row r="565" spans="1:99" s="2" customFormat="1" ht="15.75">
      <c r="A565" s="42" t="s">
        <v>1248</v>
      </c>
      <c r="B565" s="40" t="s">
        <v>737</v>
      </c>
      <c r="C565" s="59" t="s">
        <v>44</v>
      </c>
      <c r="D565" s="9" t="s">
        <v>9</v>
      </c>
      <c r="E565" s="8" t="str">
        <f t="shared" si="728"/>
        <v/>
      </c>
      <c r="F565" s="9" t="str">
        <f t="shared" si="729"/>
        <v/>
      </c>
      <c r="G565" s="10" t="str">
        <f t="shared" si="730"/>
        <v/>
      </c>
      <c r="H565" s="10">
        <f t="shared" si="731"/>
        <v>99</v>
      </c>
      <c r="I565" s="10">
        <f t="shared" si="732"/>
        <v>57</v>
      </c>
      <c r="J565" s="10">
        <f t="shared" si="733"/>
        <v>53</v>
      </c>
      <c r="K565" s="16">
        <f t="shared" si="734"/>
        <v>62.5</v>
      </c>
      <c r="L565" s="10">
        <f t="shared" si="735"/>
        <v>62</v>
      </c>
      <c r="M565" s="10">
        <f t="shared" si="736"/>
        <v>34</v>
      </c>
      <c r="N565" s="10">
        <f t="shared" si="737"/>
        <v>368</v>
      </c>
      <c r="O565" s="17" t="str">
        <f t="shared" si="738"/>
        <v/>
      </c>
      <c r="P565" s="18">
        <f>IF($D565="理科",IF(AND($N565&gt;=分数线!$C$2,$H565&gt;=分数线!$D$2),36,IF($H565&gt;=分数线!$D$2,18,0)),IF($D565="文科",IF(AND($N565&gt;=分数线!$C$3,$H565&gt;=分数线!$D$3),36,IF($H565&gt;=分数线!$D$3,18,0))))</f>
        <v>0</v>
      </c>
      <c r="Q565" s="18">
        <f>IF($D565="理科",IF(AND($N565&gt;=分数线!$C$2,I565&gt;=分数线!$E$2),36,IF(I565&gt;=分数线!$E$2,18,0)),IF($D565="文科",IF(AND($N565&gt;=分数线!$C$3,I565&gt;=分数线!$E$3),36,IF(I565&gt;=分数线!$E$3,18,0))))</f>
        <v>0</v>
      </c>
      <c r="R565" s="18">
        <f>IF($D565="理科",IF(AND($N565&gt;=分数线!$C$2,J565&gt;=分数线!$F$2),36,IF(J565&gt;=分数线!$F$2,18,0)),IF($D565="文科",IF(AND($N565&gt;=分数线!$C$3,J565&gt;=分数线!$F$3),36,IF(J565&gt;=分数线!$F$3,18,0))))</f>
        <v>0</v>
      </c>
      <c r="S565" s="18">
        <f>IF($D565="理科",IF(AND($N565&gt;=分数线!$C$2,K565&gt;=分数线!$G$2),36,IF(K565&gt;=分数线!$G$2,18,0)),IF($D565="文科",IF(AND($N565&gt;=分数线!$C$3,K565&gt;=分数线!$G$3),36,IF(K565&gt;=分数线!$G$3,18,0))))</f>
        <v>0</v>
      </c>
      <c r="T565" s="18">
        <f>IF($D565="理科",IF(AND($N565&gt;=分数线!$C$2,L565&gt;=分数线!$H$2),36,IF(L565&gt;=分数线!$H$2,18,0)),IF($D565="文科",IF(AND($N565&gt;=分数线!$C$3,L565&gt;=分数线!$H$3),36,IF(L565&gt;=分数线!$H$3,18,0))))</f>
        <v>0</v>
      </c>
      <c r="U565" s="18">
        <f>IF($D565="理科",IF(AND($N565&gt;=分数线!$C$2,M565&gt;=分数线!$I$2),36,IF(M565&gt;=分数线!$I$2,18,0)),IF($D565="文科",IF(AND($N565&gt;=分数线!$C$3,M565&gt;=分数线!$I$3),36,IF(M565&gt;=分数线!$I$3,18,0))))</f>
        <v>0</v>
      </c>
      <c r="V565" s="18">
        <f t="shared" si="739"/>
        <v>5</v>
      </c>
      <c r="W565" s="18" t="str">
        <f t="shared" si="740"/>
        <v>叶屏</v>
      </c>
      <c r="X565" s="26">
        <f t="shared" si="815"/>
        <v>0</v>
      </c>
      <c r="Y565" s="18" t="str">
        <f t="shared" si="741"/>
        <v>李希</v>
      </c>
      <c r="Z565" s="26">
        <f t="shared" si="816"/>
        <v>0</v>
      </c>
      <c r="AA565" s="18" t="str">
        <f t="shared" si="742"/>
        <v>达娃央初</v>
      </c>
      <c r="AB565" s="26"/>
      <c r="AC565" s="18" t="str">
        <f t="shared" si="743"/>
        <v>马巫各</v>
      </c>
      <c r="AD565" s="26"/>
      <c r="AE565" s="18" t="str">
        <f t="shared" si="744"/>
        <v>赵香才</v>
      </c>
      <c r="AF565" s="26"/>
      <c r="AG565" s="18" t="str">
        <f t="shared" si="745"/>
        <v>金贵</v>
      </c>
      <c r="AH565" s="26"/>
      <c r="AI565" s="18" t="str">
        <f t="shared" si="746"/>
        <v>5</v>
      </c>
      <c r="AJ565" s="18" t="str">
        <f t="shared" si="747"/>
        <v>叶屏</v>
      </c>
      <c r="AK565" s="26">
        <f t="shared" si="817"/>
        <v>0</v>
      </c>
      <c r="AL565" s="18" t="str">
        <f t="shared" si="748"/>
        <v>李希</v>
      </c>
      <c r="AM565" s="26">
        <f t="shared" si="818"/>
        <v>0</v>
      </c>
      <c r="AN565" s="18" t="str">
        <f t="shared" si="749"/>
        <v>达娃央初</v>
      </c>
      <c r="AO565" s="26"/>
      <c r="AP565" s="18" t="str">
        <f t="shared" si="750"/>
        <v>马巫各</v>
      </c>
      <c r="AQ565" s="26"/>
      <c r="AR565" s="18" t="str">
        <f t="shared" si="751"/>
        <v>赵香才</v>
      </c>
      <c r="AS565" s="26"/>
      <c r="AT565" s="18" t="str">
        <f t="shared" si="752"/>
        <v>金贵</v>
      </c>
      <c r="AU565" s="26"/>
      <c r="AV565" s="18" t="str">
        <f t="shared" si="753"/>
        <v>5</v>
      </c>
      <c r="AW565" s="18" t="str">
        <f t="shared" si="754"/>
        <v>叶屏</v>
      </c>
      <c r="AX565" s="26">
        <f t="shared" si="785"/>
        <v>0</v>
      </c>
      <c r="AY565" s="18" t="str">
        <f t="shared" si="755"/>
        <v>罗锐</v>
      </c>
      <c r="AZ565" s="26">
        <f t="shared" si="819"/>
        <v>0</v>
      </c>
      <c r="BA565" s="18" t="str">
        <f t="shared" si="756"/>
        <v>谢斌</v>
      </c>
      <c r="BB565" s="26"/>
      <c r="BC565" s="18" t="str">
        <f t="shared" si="757"/>
        <v>马巫各</v>
      </c>
      <c r="BD565" s="26"/>
      <c r="BE565" s="18" t="str">
        <f t="shared" si="758"/>
        <v>赵香才</v>
      </c>
      <c r="BF565" s="26"/>
      <c r="BG565" s="18" t="str">
        <f t="shared" si="759"/>
        <v>金贵</v>
      </c>
      <c r="BH565" s="26"/>
      <c r="BI565" s="18">
        <f t="shared" si="760"/>
        <v>5</v>
      </c>
      <c r="BJ565" s="18" t="str">
        <f t="shared" si="761"/>
        <v>叶屏</v>
      </c>
      <c r="BK565" s="26">
        <f t="shared" si="786"/>
        <v>0</v>
      </c>
      <c r="BL565" s="18" t="str">
        <f t="shared" si="762"/>
        <v>罗锐</v>
      </c>
      <c r="BM565" s="26">
        <f t="shared" si="820"/>
        <v>0</v>
      </c>
      <c r="BN565" s="18" t="str">
        <f t="shared" si="763"/>
        <v>杨小波</v>
      </c>
      <c r="BO565" s="26"/>
      <c r="BP565" s="18" t="str">
        <f t="shared" si="764"/>
        <v>马巫各</v>
      </c>
      <c r="BQ565" s="26"/>
      <c r="BR565" s="18" t="str">
        <f t="shared" si="765"/>
        <v>赵香才</v>
      </c>
      <c r="BS565" s="26"/>
      <c r="BT565" s="18" t="str">
        <f t="shared" si="766"/>
        <v>金贵</v>
      </c>
      <c r="BU565" s="26"/>
      <c r="BV565" s="18" t="e">
        <f t="shared" si="767"/>
        <v>#N/A</v>
      </c>
      <c r="BW565" s="18" t="e">
        <f t="shared" si="768"/>
        <v>#N/A</v>
      </c>
      <c r="BX565" s="26">
        <f t="shared" si="787"/>
        <v>0</v>
      </c>
      <c r="BY565" s="18" t="e">
        <f t="shared" si="769"/>
        <v>#N/A</v>
      </c>
      <c r="BZ565" s="26">
        <f t="shared" si="788"/>
        <v>0</v>
      </c>
      <c r="CA565" s="18" t="str">
        <f t="shared" si="770"/>
        <v>兰卡布尺</v>
      </c>
      <c r="CB565" s="26">
        <f t="shared" si="789"/>
        <v>0</v>
      </c>
      <c r="CC565" s="18" t="e">
        <f t="shared" si="771"/>
        <v>#N/A</v>
      </c>
      <c r="CD565" s="26">
        <f t="shared" si="790"/>
        <v>0</v>
      </c>
      <c r="CE565" s="18" t="e">
        <f t="shared" si="772"/>
        <v>#N/A</v>
      </c>
      <c r="CF565" s="26">
        <f t="shared" si="791"/>
        <v>0</v>
      </c>
      <c r="CG565" s="18" t="e">
        <f t="shared" si="773"/>
        <v>#N/A</v>
      </c>
      <c r="CH565" s="26">
        <f t="shared" si="792"/>
        <v>0</v>
      </c>
      <c r="CI565" s="18">
        <f t="shared" si="774"/>
        <v>5</v>
      </c>
      <c r="CJ565" s="18" t="str">
        <f t="shared" si="775"/>
        <v>叶屏</v>
      </c>
      <c r="CK565" s="26">
        <f t="shared" si="793"/>
        <v>0</v>
      </c>
      <c r="CL565" s="18" t="str">
        <f t="shared" si="776"/>
        <v>王德兵</v>
      </c>
      <c r="CM565" s="26">
        <f t="shared" si="794"/>
        <v>0</v>
      </c>
      <c r="CN565" s="18" t="str">
        <f t="shared" si="777"/>
        <v>兰卡布尺</v>
      </c>
      <c r="CO565" s="26">
        <f t="shared" si="795"/>
        <v>0</v>
      </c>
      <c r="CP565" s="18" t="str">
        <f t="shared" si="778"/>
        <v>吴文艺/康宇峰</v>
      </c>
      <c r="CQ565" s="26">
        <f t="shared" si="796"/>
        <v>0</v>
      </c>
      <c r="CR565" s="18" t="str">
        <f t="shared" si="779"/>
        <v>赵香才</v>
      </c>
      <c r="CS565" s="26">
        <f t="shared" si="797"/>
        <v>0</v>
      </c>
      <c r="CT565" s="18" t="str">
        <f t="shared" si="780"/>
        <v>金贵</v>
      </c>
      <c r="CU565" s="26">
        <f t="shared" si="798"/>
        <v>0</v>
      </c>
    </row>
    <row r="566" spans="1:99" s="2" customFormat="1" ht="15.75">
      <c r="A566" s="42" t="s">
        <v>1249</v>
      </c>
      <c r="B566" s="40" t="s">
        <v>738</v>
      </c>
      <c r="C566" s="59" t="s">
        <v>44</v>
      </c>
      <c r="D566" s="9" t="s">
        <v>9</v>
      </c>
      <c r="E566" s="8" t="str">
        <f t="shared" si="728"/>
        <v/>
      </c>
      <c r="F566" s="9" t="str">
        <f t="shared" si="729"/>
        <v/>
      </c>
      <c r="G566" s="10" t="str">
        <f t="shared" si="730"/>
        <v/>
      </c>
      <c r="H566" s="10">
        <f t="shared" si="731"/>
        <v>96</v>
      </c>
      <c r="I566" s="10">
        <f t="shared" si="732"/>
        <v>72</v>
      </c>
      <c r="J566" s="10">
        <f t="shared" si="733"/>
        <v>62</v>
      </c>
      <c r="K566" s="16">
        <f t="shared" si="734"/>
        <v>62</v>
      </c>
      <c r="L566" s="10">
        <f t="shared" si="735"/>
        <v>46</v>
      </c>
      <c r="M566" s="10">
        <f t="shared" si="736"/>
        <v>29</v>
      </c>
      <c r="N566" s="10">
        <f t="shared" si="737"/>
        <v>367</v>
      </c>
      <c r="O566" s="17" t="str">
        <f t="shared" si="738"/>
        <v/>
      </c>
      <c r="P566" s="18">
        <f>IF($D566="理科",IF(AND($N566&gt;=分数线!$C$2,$H566&gt;=分数线!$D$2),36,IF($H566&gt;=分数线!$D$2,18,0)),IF($D566="文科",IF(AND($N566&gt;=分数线!$C$3,$H566&gt;=分数线!$D$3),36,IF($H566&gt;=分数线!$D$3,18,0))))</f>
        <v>0</v>
      </c>
      <c r="Q566" s="18">
        <f>IF($D566="理科",IF(AND($N566&gt;=分数线!$C$2,I566&gt;=分数线!$E$2),36,IF(I566&gt;=分数线!$E$2,18,0)),IF($D566="文科",IF(AND($N566&gt;=分数线!$C$3,I566&gt;=分数线!$E$3),36,IF(I566&gt;=分数线!$E$3,18,0))))</f>
        <v>0</v>
      </c>
      <c r="R566" s="18">
        <f>IF($D566="理科",IF(AND($N566&gt;=分数线!$C$2,J566&gt;=分数线!$F$2),36,IF(J566&gt;=分数线!$F$2,18,0)),IF($D566="文科",IF(AND($N566&gt;=分数线!$C$3,J566&gt;=分数线!$F$3),36,IF(J566&gt;=分数线!$F$3,18,0))))</f>
        <v>0</v>
      </c>
      <c r="S566" s="18">
        <f>IF($D566="理科",IF(AND($N566&gt;=分数线!$C$2,K566&gt;=分数线!$G$2),36,IF(K566&gt;=分数线!$G$2,18,0)),IF($D566="文科",IF(AND($N566&gt;=分数线!$C$3,K566&gt;=分数线!$G$3),36,IF(K566&gt;=分数线!$G$3,18,0))))</f>
        <v>0</v>
      </c>
      <c r="T566" s="18">
        <f>IF($D566="理科",IF(AND($N566&gt;=分数线!$C$2,L566&gt;=分数线!$H$2),36,IF(L566&gt;=分数线!$H$2,18,0)),IF($D566="文科",IF(AND($N566&gt;=分数线!$C$3,L566&gt;=分数线!$H$3),36,IF(L566&gt;=分数线!$H$3,18,0))))</f>
        <v>0</v>
      </c>
      <c r="U566" s="18">
        <f>IF($D566="理科",IF(AND($N566&gt;=分数线!$C$2,M566&gt;=分数线!$I$2),36,IF(M566&gt;=分数线!$I$2,18,0)),IF($D566="文科",IF(AND($N566&gt;=分数线!$C$3,M566&gt;=分数线!$I$3),36,IF(M566&gt;=分数线!$I$3,18,0))))</f>
        <v>0</v>
      </c>
      <c r="V566" s="18">
        <f t="shared" si="739"/>
        <v>3</v>
      </c>
      <c r="W566" s="18" t="str">
        <f t="shared" si="740"/>
        <v>朱霞</v>
      </c>
      <c r="X566" s="26">
        <f t="shared" si="815"/>
        <v>0</v>
      </c>
      <c r="Y566" s="18" t="str">
        <f t="shared" si="741"/>
        <v>余玉红</v>
      </c>
      <c r="Z566" s="26">
        <f t="shared" si="816"/>
        <v>0</v>
      </c>
      <c r="AA566" s="18" t="str">
        <f t="shared" si="742"/>
        <v>邵晖</v>
      </c>
      <c r="AB566" s="26"/>
      <c r="AC566" s="18" t="str">
        <f t="shared" si="743"/>
        <v>杨吉华</v>
      </c>
      <c r="AD566" s="26"/>
      <c r="AE566" s="18" t="str">
        <f t="shared" si="744"/>
        <v>勾中文</v>
      </c>
      <c r="AF566" s="26"/>
      <c r="AG566" s="18" t="str">
        <f t="shared" si="745"/>
        <v>杜基次尔</v>
      </c>
      <c r="AH566" s="26"/>
      <c r="AI566" s="18" t="str">
        <f t="shared" si="746"/>
        <v>3</v>
      </c>
      <c r="AJ566" s="18" t="str">
        <f t="shared" si="747"/>
        <v>朱霞</v>
      </c>
      <c r="AK566" s="26">
        <f t="shared" si="817"/>
        <v>0</v>
      </c>
      <c r="AL566" s="18" t="str">
        <f t="shared" si="748"/>
        <v>余玉红</v>
      </c>
      <c r="AM566" s="26">
        <f t="shared" si="818"/>
        <v>0</v>
      </c>
      <c r="AN566" s="18" t="str">
        <f t="shared" si="749"/>
        <v>赵顺诚</v>
      </c>
      <c r="AO566" s="26"/>
      <c r="AP566" s="18" t="str">
        <f t="shared" si="750"/>
        <v>杨吉华</v>
      </c>
      <c r="AQ566" s="26"/>
      <c r="AR566" s="18" t="str">
        <f t="shared" si="751"/>
        <v>赵香才</v>
      </c>
      <c r="AS566" s="26"/>
      <c r="AT566" s="18" t="str">
        <f t="shared" si="752"/>
        <v>杜基次尔</v>
      </c>
      <c r="AU566" s="26"/>
      <c r="AV566" s="18" t="str">
        <f t="shared" si="753"/>
        <v>3</v>
      </c>
      <c r="AW566" s="18" t="str">
        <f t="shared" si="754"/>
        <v>何光红</v>
      </c>
      <c r="AX566" s="26">
        <f t="shared" si="785"/>
        <v>0</v>
      </c>
      <c r="AY566" s="18" t="str">
        <f t="shared" si="755"/>
        <v>余玉红</v>
      </c>
      <c r="AZ566" s="26">
        <f t="shared" si="819"/>
        <v>0</v>
      </c>
      <c r="BA566" s="18" t="str">
        <f t="shared" si="756"/>
        <v>向翠琳</v>
      </c>
      <c r="BB566" s="26"/>
      <c r="BC566" s="18" t="str">
        <f t="shared" si="757"/>
        <v>卢银楷</v>
      </c>
      <c r="BD566" s="26"/>
      <c r="BE566" s="18" t="str">
        <f t="shared" si="758"/>
        <v>勾中文</v>
      </c>
      <c r="BF566" s="26"/>
      <c r="BG566" s="18" t="str">
        <f t="shared" si="759"/>
        <v>杜基次尔</v>
      </c>
      <c r="BH566" s="26"/>
      <c r="BI566" s="18">
        <f t="shared" si="760"/>
        <v>3</v>
      </c>
      <c r="BJ566" s="18" t="str">
        <f t="shared" si="761"/>
        <v>何光红</v>
      </c>
      <c r="BK566" s="26">
        <f t="shared" si="786"/>
        <v>0</v>
      </c>
      <c r="BL566" s="18" t="str">
        <f t="shared" si="762"/>
        <v>余玉红</v>
      </c>
      <c r="BM566" s="26">
        <f t="shared" si="820"/>
        <v>0</v>
      </c>
      <c r="BN566" s="18" t="str">
        <f t="shared" si="763"/>
        <v>向翠琳</v>
      </c>
      <c r="BO566" s="26"/>
      <c r="BP566" s="18" t="str">
        <f t="shared" si="764"/>
        <v>卢银楷</v>
      </c>
      <c r="BQ566" s="26"/>
      <c r="BR566" s="18" t="str">
        <f t="shared" si="765"/>
        <v>赵香才</v>
      </c>
      <c r="BS566" s="26"/>
      <c r="BT566" s="18" t="str">
        <f t="shared" si="766"/>
        <v>杜基次尔</v>
      </c>
      <c r="BU566" s="26"/>
      <c r="BV566" s="18">
        <f t="shared" si="767"/>
        <v>3</v>
      </c>
      <c r="BW566" s="18" t="str">
        <f t="shared" si="768"/>
        <v>曹霞</v>
      </c>
      <c r="BX566" s="26">
        <f t="shared" si="787"/>
        <v>0</v>
      </c>
      <c r="BY566" s="18" t="str">
        <f t="shared" si="769"/>
        <v>余玉红</v>
      </c>
      <c r="BZ566" s="26">
        <f t="shared" si="788"/>
        <v>0</v>
      </c>
      <c r="CA566" s="18" t="str">
        <f t="shared" si="770"/>
        <v>汪睿</v>
      </c>
      <c r="CB566" s="26">
        <f t="shared" si="789"/>
        <v>0</v>
      </c>
      <c r="CC566" s="18" t="str">
        <f t="shared" si="771"/>
        <v>卢银楷</v>
      </c>
      <c r="CD566" s="26">
        <f t="shared" si="790"/>
        <v>0</v>
      </c>
      <c r="CE566" s="18" t="str">
        <f t="shared" si="772"/>
        <v>赵香才</v>
      </c>
      <c r="CF566" s="26">
        <f t="shared" si="791"/>
        <v>0</v>
      </c>
      <c r="CG566" s="18" t="str">
        <f t="shared" si="773"/>
        <v>杜基次尔</v>
      </c>
      <c r="CH566" s="26">
        <f t="shared" si="792"/>
        <v>0</v>
      </c>
      <c r="CI566" s="18">
        <f t="shared" si="774"/>
        <v>3</v>
      </c>
      <c r="CJ566" s="18" t="str">
        <f t="shared" si="775"/>
        <v>曹霞</v>
      </c>
      <c r="CK566" s="26">
        <f t="shared" si="793"/>
        <v>0</v>
      </c>
      <c r="CL566" s="18" t="str">
        <f t="shared" si="776"/>
        <v>余玉红</v>
      </c>
      <c r="CM566" s="26">
        <f t="shared" si="794"/>
        <v>0</v>
      </c>
      <c r="CN566" s="18" t="str">
        <f t="shared" si="777"/>
        <v>汪睿</v>
      </c>
      <c r="CO566" s="26">
        <f t="shared" si="795"/>
        <v>0</v>
      </c>
      <c r="CP566" s="18" t="str">
        <f t="shared" si="778"/>
        <v>赵香才</v>
      </c>
      <c r="CQ566" s="26">
        <f t="shared" si="796"/>
        <v>0</v>
      </c>
      <c r="CR566" s="18" t="str">
        <f t="shared" si="779"/>
        <v>卢银楷</v>
      </c>
      <c r="CS566" s="26">
        <f t="shared" si="797"/>
        <v>0</v>
      </c>
      <c r="CT566" s="18" t="str">
        <f t="shared" si="780"/>
        <v>杜基次尔</v>
      </c>
      <c r="CU566" s="26">
        <f t="shared" si="798"/>
        <v>0</v>
      </c>
    </row>
    <row r="567" spans="1:99" s="2" customFormat="1" ht="15.75">
      <c r="A567" s="42" t="s">
        <v>1250</v>
      </c>
      <c r="B567" s="40" t="s">
        <v>739</v>
      </c>
      <c r="C567" s="59" t="s">
        <v>44</v>
      </c>
      <c r="D567" s="9" t="s">
        <v>9</v>
      </c>
      <c r="E567" s="8" t="str">
        <f t="shared" si="728"/>
        <v/>
      </c>
      <c r="F567" s="9" t="str">
        <f t="shared" si="729"/>
        <v/>
      </c>
      <c r="G567" s="10" t="str">
        <f t="shared" si="730"/>
        <v/>
      </c>
      <c r="H567" s="10">
        <f t="shared" si="731"/>
        <v>88</v>
      </c>
      <c r="I567" s="10">
        <f t="shared" si="732"/>
        <v>74</v>
      </c>
      <c r="J567" s="10">
        <f t="shared" si="733"/>
        <v>58</v>
      </c>
      <c r="K567" s="16">
        <f t="shared" si="734"/>
        <v>51.5</v>
      </c>
      <c r="L567" s="10">
        <f t="shared" si="735"/>
        <v>55.5</v>
      </c>
      <c r="M567" s="10">
        <f t="shared" si="736"/>
        <v>40</v>
      </c>
      <c r="N567" s="10">
        <f t="shared" si="737"/>
        <v>367</v>
      </c>
      <c r="O567" s="17" t="str">
        <f t="shared" si="738"/>
        <v/>
      </c>
      <c r="P567" s="18">
        <f>IF($D567="理科",IF(AND($N567&gt;=分数线!$C$2,$H567&gt;=分数线!$D$2),36,IF($H567&gt;=分数线!$D$2,18,0)),IF($D567="文科",IF(AND($N567&gt;=分数线!$C$3,$H567&gt;=分数线!$D$3),36,IF($H567&gt;=分数线!$D$3,18,0))))</f>
        <v>0</v>
      </c>
      <c r="Q567" s="18">
        <f>IF($D567="理科",IF(AND($N567&gt;=分数线!$C$2,I567&gt;=分数线!$E$2),36,IF(I567&gt;=分数线!$E$2,18,0)),IF($D567="文科",IF(AND($N567&gt;=分数线!$C$3,I567&gt;=分数线!$E$3),36,IF(I567&gt;=分数线!$E$3,18,0))))</f>
        <v>0</v>
      </c>
      <c r="R567" s="18">
        <f>IF($D567="理科",IF(AND($N567&gt;=分数线!$C$2,J567&gt;=分数线!$F$2),36,IF(J567&gt;=分数线!$F$2,18,0)),IF($D567="文科",IF(AND($N567&gt;=分数线!$C$3,J567&gt;=分数线!$F$3),36,IF(J567&gt;=分数线!$F$3,18,0))))</f>
        <v>0</v>
      </c>
      <c r="S567" s="18">
        <f>IF($D567="理科",IF(AND($N567&gt;=分数线!$C$2,K567&gt;=分数线!$G$2),36,IF(K567&gt;=分数线!$G$2,18,0)),IF($D567="文科",IF(AND($N567&gt;=分数线!$C$3,K567&gt;=分数线!$G$3),36,IF(K567&gt;=分数线!$G$3,18,0))))</f>
        <v>0</v>
      </c>
      <c r="T567" s="18">
        <f>IF($D567="理科",IF(AND($N567&gt;=分数线!$C$2,L567&gt;=分数线!$H$2),36,IF(L567&gt;=分数线!$H$2,18,0)),IF($D567="文科",IF(AND($N567&gt;=分数线!$C$3,L567&gt;=分数线!$H$3),36,IF(L567&gt;=分数线!$H$3,18,0))))</f>
        <v>0</v>
      </c>
      <c r="U567" s="18">
        <f>IF($D567="理科",IF(AND($N567&gt;=分数线!$C$2,M567&gt;=分数线!$I$2),36,IF(M567&gt;=分数线!$I$2,18,0)),IF($D567="文科",IF(AND($N567&gt;=分数线!$C$3,M567&gt;=分数线!$I$3),36,IF(M567&gt;=分数线!$I$3,18,0))))</f>
        <v>0</v>
      </c>
      <c r="V567" s="18">
        <f t="shared" si="739"/>
        <v>7</v>
      </c>
      <c r="W567" s="18" t="str">
        <f t="shared" si="740"/>
        <v>何苗</v>
      </c>
      <c r="X567" s="26">
        <f t="shared" si="815"/>
        <v>0</v>
      </c>
      <c r="Y567" s="18" t="str">
        <f t="shared" si="741"/>
        <v>杨周宇</v>
      </c>
      <c r="Z567" s="26">
        <f t="shared" si="816"/>
        <v>0</v>
      </c>
      <c r="AA567" s="18" t="str">
        <f t="shared" si="742"/>
        <v>胡昌燕</v>
      </c>
      <c r="AB567" s="26"/>
      <c r="AC567" s="18" t="str">
        <f t="shared" si="743"/>
        <v>马巫各</v>
      </c>
      <c r="AD567" s="26"/>
      <c r="AE567" s="18" t="str">
        <f t="shared" si="744"/>
        <v>胡慧芳</v>
      </c>
      <c r="AF567" s="26"/>
      <c r="AG567" s="18" t="str">
        <f t="shared" si="745"/>
        <v>杜基次尔</v>
      </c>
      <c r="AH567" s="26"/>
      <c r="AI567" s="18" t="str">
        <f t="shared" si="746"/>
        <v>4</v>
      </c>
      <c r="AJ567" s="18" t="str">
        <f t="shared" si="747"/>
        <v>朱霞</v>
      </c>
      <c r="AK567" s="26">
        <f t="shared" si="817"/>
        <v>0</v>
      </c>
      <c r="AL567" s="18" t="str">
        <f t="shared" si="748"/>
        <v>李乔军</v>
      </c>
      <c r="AM567" s="26">
        <f t="shared" si="818"/>
        <v>0</v>
      </c>
      <c r="AN567" s="18" t="str">
        <f t="shared" si="749"/>
        <v>向翠琳</v>
      </c>
      <c r="AO567" s="26"/>
      <c r="AP567" s="18" t="str">
        <f t="shared" si="750"/>
        <v>卢银楷</v>
      </c>
      <c r="AQ567" s="26"/>
      <c r="AR567" s="18" t="str">
        <f t="shared" si="751"/>
        <v>胡慧芳</v>
      </c>
      <c r="AS567" s="26"/>
      <c r="AT567" s="18" t="str">
        <f t="shared" si="752"/>
        <v>杜基次尔</v>
      </c>
      <c r="AU567" s="26"/>
      <c r="AV567" s="18" t="str">
        <f t="shared" si="753"/>
        <v>4</v>
      </c>
      <c r="AW567" s="18" t="str">
        <f t="shared" si="754"/>
        <v>朱霞</v>
      </c>
      <c r="AX567" s="26">
        <f t="shared" si="785"/>
        <v>0</v>
      </c>
      <c r="AY567" s="18" t="str">
        <f t="shared" si="755"/>
        <v>马勇</v>
      </c>
      <c r="AZ567" s="26">
        <f t="shared" si="819"/>
        <v>0</v>
      </c>
      <c r="BA567" s="18" t="str">
        <f t="shared" si="756"/>
        <v>向翠琳</v>
      </c>
      <c r="BB567" s="26"/>
      <c r="BC567" s="18" t="str">
        <f t="shared" si="757"/>
        <v>卢银楷</v>
      </c>
      <c r="BD567" s="26"/>
      <c r="BE567" s="18" t="str">
        <f t="shared" si="758"/>
        <v>胡慧芳</v>
      </c>
      <c r="BF567" s="26"/>
      <c r="BG567" s="18" t="str">
        <f t="shared" si="759"/>
        <v>杜基次尔</v>
      </c>
      <c r="BH567" s="26"/>
      <c r="BI567" s="18">
        <f t="shared" si="760"/>
        <v>4</v>
      </c>
      <c r="BJ567" s="18" t="str">
        <f t="shared" si="761"/>
        <v>甲阿祝玛</v>
      </c>
      <c r="BK567" s="26">
        <f t="shared" si="786"/>
        <v>0</v>
      </c>
      <c r="BL567" s="18" t="str">
        <f t="shared" si="762"/>
        <v>马勇</v>
      </c>
      <c r="BM567" s="26">
        <f t="shared" si="820"/>
        <v>0</v>
      </c>
      <c r="BN567" s="18" t="str">
        <f t="shared" si="763"/>
        <v>向翠琳</v>
      </c>
      <c r="BO567" s="26"/>
      <c r="BP567" s="18" t="str">
        <f t="shared" si="764"/>
        <v>卢银楷</v>
      </c>
      <c r="BQ567" s="26"/>
      <c r="BR567" s="18" t="str">
        <f t="shared" si="765"/>
        <v>胡慧芳</v>
      </c>
      <c r="BS567" s="26"/>
      <c r="BT567" s="18" t="str">
        <f t="shared" si="766"/>
        <v>杜基次尔</v>
      </c>
      <c r="BU567" s="26"/>
      <c r="BV567" s="18">
        <f t="shared" si="767"/>
        <v>4</v>
      </c>
      <c r="BW567" s="18" t="str">
        <f t="shared" si="768"/>
        <v>曹霞</v>
      </c>
      <c r="BX567" s="26">
        <f t="shared" si="787"/>
        <v>0</v>
      </c>
      <c r="BY567" s="18" t="str">
        <f t="shared" si="769"/>
        <v>王德兵</v>
      </c>
      <c r="BZ567" s="26">
        <f t="shared" si="788"/>
        <v>0</v>
      </c>
      <c r="CA567" s="18" t="str">
        <f t="shared" si="770"/>
        <v>汪睿</v>
      </c>
      <c r="CB567" s="26">
        <f t="shared" si="789"/>
        <v>0</v>
      </c>
      <c r="CC567" s="18" t="str">
        <f t="shared" si="771"/>
        <v>卢银楷</v>
      </c>
      <c r="CD567" s="26">
        <f t="shared" si="790"/>
        <v>0</v>
      </c>
      <c r="CE567" s="18" t="str">
        <f t="shared" si="772"/>
        <v>胡慧芳</v>
      </c>
      <c r="CF567" s="26">
        <f t="shared" si="791"/>
        <v>0</v>
      </c>
      <c r="CG567" s="18" t="str">
        <f t="shared" si="773"/>
        <v>杜基次尔</v>
      </c>
      <c r="CH567" s="26">
        <f t="shared" si="792"/>
        <v>0</v>
      </c>
      <c r="CI567" s="18">
        <f t="shared" si="774"/>
        <v>4</v>
      </c>
      <c r="CJ567" s="18" t="str">
        <f t="shared" si="775"/>
        <v>曹霞</v>
      </c>
      <c r="CK567" s="26">
        <f t="shared" si="793"/>
        <v>0</v>
      </c>
      <c r="CL567" s="18" t="str">
        <f t="shared" si="776"/>
        <v>王德兵</v>
      </c>
      <c r="CM567" s="26">
        <f t="shared" si="794"/>
        <v>0</v>
      </c>
      <c r="CN567" s="18" t="str">
        <f t="shared" si="777"/>
        <v>汪睿</v>
      </c>
      <c r="CO567" s="26">
        <f t="shared" si="795"/>
        <v>0</v>
      </c>
      <c r="CP567" s="18" t="str">
        <f t="shared" si="778"/>
        <v>卢银楷</v>
      </c>
      <c r="CQ567" s="26">
        <f t="shared" si="796"/>
        <v>0</v>
      </c>
      <c r="CR567" s="18" t="str">
        <f t="shared" si="779"/>
        <v>胡慧芳</v>
      </c>
      <c r="CS567" s="26">
        <f t="shared" si="797"/>
        <v>0</v>
      </c>
      <c r="CT567" s="18" t="str">
        <f t="shared" si="780"/>
        <v>杜基次尔</v>
      </c>
      <c r="CU567" s="26">
        <f t="shared" si="798"/>
        <v>0</v>
      </c>
    </row>
    <row r="568" spans="1:99" s="2" customFormat="1" ht="15.75">
      <c r="A568" s="42" t="s">
        <v>1251</v>
      </c>
      <c r="B568" s="40" t="s">
        <v>740</v>
      </c>
      <c r="C568" s="59" t="s">
        <v>44</v>
      </c>
      <c r="D568" s="9" t="s">
        <v>9</v>
      </c>
      <c r="E568" s="8" t="str">
        <f t="shared" si="728"/>
        <v/>
      </c>
      <c r="F568" s="9" t="str">
        <f t="shared" si="729"/>
        <v/>
      </c>
      <c r="G568" s="10" t="str">
        <f t="shared" si="730"/>
        <v/>
      </c>
      <c r="H568" s="10">
        <f t="shared" si="731"/>
        <v>100</v>
      </c>
      <c r="I568" s="10">
        <f t="shared" si="732"/>
        <v>46</v>
      </c>
      <c r="J568" s="10">
        <f t="shared" si="733"/>
        <v>62</v>
      </c>
      <c r="K568" s="16">
        <f t="shared" si="734"/>
        <v>55</v>
      </c>
      <c r="L568" s="10">
        <f t="shared" si="735"/>
        <v>59</v>
      </c>
      <c r="M568" s="10">
        <f t="shared" si="736"/>
        <v>44</v>
      </c>
      <c r="N568" s="10">
        <f t="shared" si="737"/>
        <v>366</v>
      </c>
      <c r="O568" s="17" t="str">
        <f t="shared" si="738"/>
        <v/>
      </c>
      <c r="P568" s="18">
        <f>IF($D568="理科",IF(AND($N568&gt;=分数线!$C$2,$H568&gt;=分数线!$D$2),36,IF($H568&gt;=分数线!$D$2,18,0)),IF($D568="文科",IF(AND($N568&gt;=分数线!$C$3,$H568&gt;=分数线!$D$3),36,IF($H568&gt;=分数线!$D$3,18,0))))</f>
        <v>0</v>
      </c>
      <c r="Q568" s="18">
        <f>IF($D568="理科",IF(AND($N568&gt;=分数线!$C$2,I568&gt;=分数线!$E$2),36,IF(I568&gt;=分数线!$E$2,18,0)),IF($D568="文科",IF(AND($N568&gt;=分数线!$C$3,I568&gt;=分数线!$E$3),36,IF(I568&gt;=分数线!$E$3,18,0))))</f>
        <v>0</v>
      </c>
      <c r="R568" s="18">
        <f>IF($D568="理科",IF(AND($N568&gt;=分数线!$C$2,J568&gt;=分数线!$F$2),36,IF(J568&gt;=分数线!$F$2,18,0)),IF($D568="文科",IF(AND($N568&gt;=分数线!$C$3,J568&gt;=分数线!$F$3),36,IF(J568&gt;=分数线!$F$3,18,0))))</f>
        <v>0</v>
      </c>
      <c r="S568" s="18">
        <f>IF($D568="理科",IF(AND($N568&gt;=分数线!$C$2,K568&gt;=分数线!$G$2),36,IF(K568&gt;=分数线!$G$2,18,0)),IF($D568="文科",IF(AND($N568&gt;=分数线!$C$3,K568&gt;=分数线!$G$3),36,IF(K568&gt;=分数线!$G$3,18,0))))</f>
        <v>0</v>
      </c>
      <c r="T568" s="18">
        <f>IF($D568="理科",IF(AND($N568&gt;=分数线!$C$2,L568&gt;=分数线!$H$2),36,IF(L568&gt;=分数线!$H$2,18,0)),IF($D568="文科",IF(AND($N568&gt;=分数线!$C$3,L568&gt;=分数线!$H$3),36,IF(L568&gt;=分数线!$H$3,18,0))))</f>
        <v>0</v>
      </c>
      <c r="U568" s="18">
        <f>IF($D568="理科",IF(AND($N568&gt;=分数线!$C$2,M568&gt;=分数线!$I$2),36,IF(M568&gt;=分数线!$I$2,18,0)),IF($D568="文科",IF(AND($N568&gt;=分数线!$C$3,M568&gt;=分数线!$I$3),36,IF(M568&gt;=分数线!$I$3,18,0))))</f>
        <v>0</v>
      </c>
      <c r="V568" s="18">
        <f t="shared" si="739"/>
        <v>7</v>
      </c>
      <c r="W568" s="18" t="str">
        <f t="shared" si="740"/>
        <v>何苗</v>
      </c>
      <c r="X568" s="26">
        <f t="shared" si="815"/>
        <v>0</v>
      </c>
      <c r="Y568" s="18" t="str">
        <f t="shared" si="741"/>
        <v>杨周宇</v>
      </c>
      <c r="Z568" s="26">
        <f t="shared" si="816"/>
        <v>0</v>
      </c>
      <c r="AA568" s="18" t="str">
        <f t="shared" si="742"/>
        <v>胡昌燕</v>
      </c>
      <c r="AB568" s="26"/>
      <c r="AC568" s="18" t="str">
        <f t="shared" si="743"/>
        <v>马巫各</v>
      </c>
      <c r="AD568" s="26"/>
      <c r="AE568" s="18" t="str">
        <f t="shared" si="744"/>
        <v>胡慧芳</v>
      </c>
      <c r="AF568" s="26"/>
      <c r="AG568" s="18" t="str">
        <f t="shared" si="745"/>
        <v>杜基次尔</v>
      </c>
      <c r="AH568" s="26"/>
      <c r="AI568" s="18" t="str">
        <f t="shared" si="746"/>
        <v>1</v>
      </c>
      <c r="AJ568" s="18" t="str">
        <f t="shared" si="747"/>
        <v>叶屏</v>
      </c>
      <c r="AK568" s="26">
        <f t="shared" si="817"/>
        <v>0</v>
      </c>
      <c r="AL568" s="18" t="str">
        <f t="shared" si="748"/>
        <v>余玉红</v>
      </c>
      <c r="AM568" s="26">
        <f t="shared" si="818"/>
        <v>0</v>
      </c>
      <c r="AN568" s="18" t="str">
        <f t="shared" si="749"/>
        <v>胡昌燕</v>
      </c>
      <c r="AO568" s="26"/>
      <c r="AP568" s="18" t="str">
        <f t="shared" si="750"/>
        <v>杨吉华</v>
      </c>
      <c r="AQ568" s="26"/>
      <c r="AR568" s="18" t="str">
        <f t="shared" si="751"/>
        <v>胡慧芳</v>
      </c>
      <c r="AS568" s="26"/>
      <c r="AT568" s="18" t="str">
        <f t="shared" si="752"/>
        <v>金贵</v>
      </c>
      <c r="AU568" s="26"/>
      <c r="AV568" s="18" t="str">
        <f t="shared" si="753"/>
        <v>1</v>
      </c>
      <c r="AW568" s="18" t="str">
        <f t="shared" si="754"/>
        <v>叶屏</v>
      </c>
      <c r="AX568" s="26">
        <f t="shared" si="785"/>
        <v>0</v>
      </c>
      <c r="AY568" s="18" t="str">
        <f t="shared" si="755"/>
        <v>余玉红</v>
      </c>
      <c r="AZ568" s="26">
        <f t="shared" si="819"/>
        <v>0</v>
      </c>
      <c r="BA568" s="18" t="str">
        <f t="shared" si="756"/>
        <v>胡昌燕</v>
      </c>
      <c r="BB568" s="26"/>
      <c r="BC568" s="18" t="str">
        <f t="shared" si="757"/>
        <v>卢银楷</v>
      </c>
      <c r="BD568" s="26"/>
      <c r="BE568" s="18" t="str">
        <f t="shared" si="758"/>
        <v>胡慧芳</v>
      </c>
      <c r="BF568" s="26"/>
      <c r="BG568" s="18" t="str">
        <f t="shared" si="759"/>
        <v>金贵</v>
      </c>
      <c r="BH568" s="26"/>
      <c r="BI568" s="18">
        <f t="shared" si="760"/>
        <v>1</v>
      </c>
      <c r="BJ568" s="18" t="str">
        <f t="shared" si="761"/>
        <v>叶屏</v>
      </c>
      <c r="BK568" s="26">
        <f t="shared" si="786"/>
        <v>0</v>
      </c>
      <c r="BL568" s="18" t="str">
        <f t="shared" si="762"/>
        <v>余玉红</v>
      </c>
      <c r="BM568" s="26">
        <f t="shared" si="820"/>
        <v>0</v>
      </c>
      <c r="BN568" s="18" t="str">
        <f t="shared" si="763"/>
        <v>胡昌燕</v>
      </c>
      <c r="BO568" s="26"/>
      <c r="BP568" s="18" t="str">
        <f t="shared" si="764"/>
        <v>卢银楷</v>
      </c>
      <c r="BQ568" s="26"/>
      <c r="BR568" s="18" t="str">
        <f t="shared" si="765"/>
        <v>胡慧芳</v>
      </c>
      <c r="BS568" s="26"/>
      <c r="BT568" s="18" t="str">
        <f t="shared" si="766"/>
        <v>金贵</v>
      </c>
      <c r="BU568" s="26"/>
      <c r="BV568" s="18">
        <f t="shared" si="767"/>
        <v>1</v>
      </c>
      <c r="BW568" s="18" t="str">
        <f t="shared" si="768"/>
        <v>叶屏</v>
      </c>
      <c r="BX568" s="26">
        <f t="shared" si="787"/>
        <v>0</v>
      </c>
      <c r="BY568" s="18" t="str">
        <f t="shared" si="769"/>
        <v>余玉红</v>
      </c>
      <c r="BZ568" s="26">
        <f t="shared" si="788"/>
        <v>0</v>
      </c>
      <c r="CA568" s="18" t="str">
        <f t="shared" si="770"/>
        <v>胡昌燕</v>
      </c>
      <c r="CB568" s="26">
        <f t="shared" si="789"/>
        <v>0</v>
      </c>
      <c r="CC568" s="18" t="str">
        <f t="shared" si="771"/>
        <v>卢银楷</v>
      </c>
      <c r="CD568" s="26">
        <f t="shared" si="790"/>
        <v>0</v>
      </c>
      <c r="CE568" s="18" t="str">
        <f t="shared" si="772"/>
        <v>胡慧芳</v>
      </c>
      <c r="CF568" s="26">
        <f t="shared" si="791"/>
        <v>0</v>
      </c>
      <c r="CG568" s="18" t="str">
        <f t="shared" si="773"/>
        <v>金贵</v>
      </c>
      <c r="CH568" s="26">
        <f t="shared" si="792"/>
        <v>0</v>
      </c>
      <c r="CI568" s="18">
        <f t="shared" si="774"/>
        <v>1</v>
      </c>
      <c r="CJ568" s="18" t="str">
        <f t="shared" si="775"/>
        <v>叶屏</v>
      </c>
      <c r="CK568" s="26">
        <f t="shared" si="793"/>
        <v>0</v>
      </c>
      <c r="CL568" s="18" t="str">
        <f t="shared" si="776"/>
        <v>余玉红</v>
      </c>
      <c r="CM568" s="26">
        <f t="shared" si="794"/>
        <v>0</v>
      </c>
      <c r="CN568" s="18" t="str">
        <f t="shared" si="777"/>
        <v>胡昌燕</v>
      </c>
      <c r="CO568" s="26">
        <f t="shared" si="795"/>
        <v>0</v>
      </c>
      <c r="CP568" s="18" t="str">
        <f t="shared" si="778"/>
        <v>卢银楷</v>
      </c>
      <c r="CQ568" s="26">
        <f t="shared" si="796"/>
        <v>0</v>
      </c>
      <c r="CR568" s="18" t="str">
        <f t="shared" si="779"/>
        <v>胡慧芳</v>
      </c>
      <c r="CS568" s="26">
        <f t="shared" si="797"/>
        <v>0</v>
      </c>
      <c r="CT568" s="18" t="str">
        <f t="shared" si="780"/>
        <v>金贵</v>
      </c>
      <c r="CU568" s="26">
        <f t="shared" si="798"/>
        <v>0</v>
      </c>
    </row>
    <row r="569" spans="1:99" s="2" customFormat="1" ht="15.75">
      <c r="A569" s="42" t="s">
        <v>1252</v>
      </c>
      <c r="B569" s="40" t="s">
        <v>741</v>
      </c>
      <c r="C569" s="59" t="s">
        <v>44</v>
      </c>
      <c r="D569" s="9" t="s">
        <v>9</v>
      </c>
      <c r="E569" s="8" t="str">
        <f t="shared" si="728"/>
        <v/>
      </c>
      <c r="F569" s="9">
        <f t="shared" si="729"/>
        <v>0.2</v>
      </c>
      <c r="G569" s="10" t="str">
        <f t="shared" si="730"/>
        <v/>
      </c>
      <c r="H569" s="10">
        <f t="shared" si="731"/>
        <v>100</v>
      </c>
      <c r="I569" s="10">
        <f t="shared" si="732"/>
        <v>46</v>
      </c>
      <c r="J569" s="10">
        <f t="shared" si="733"/>
        <v>62</v>
      </c>
      <c r="K569" s="16">
        <f t="shared" si="734"/>
        <v>55</v>
      </c>
      <c r="L569" s="10">
        <f t="shared" si="735"/>
        <v>59</v>
      </c>
      <c r="M569" s="10">
        <f t="shared" si="736"/>
        <v>44</v>
      </c>
      <c r="N569" s="10">
        <f t="shared" si="737"/>
        <v>366</v>
      </c>
      <c r="O569" s="17" t="str">
        <f t="shared" si="738"/>
        <v/>
      </c>
      <c r="P569" s="18">
        <f>IF($D569="理科",IF(AND($N569&gt;=分数线!$C$2,$H569&gt;=分数线!$D$2),36,IF($H569&gt;=分数线!$D$2,18,0)),IF($D569="文科",IF(AND($N569&gt;=分数线!$C$3,$H569&gt;=分数线!$D$3),36,IF($H569&gt;=分数线!$D$3,18,0))))</f>
        <v>0</v>
      </c>
      <c r="Q569" s="18">
        <f>IF($D569="理科",IF(AND($N569&gt;=分数线!$C$2,I569&gt;=分数线!$E$2),36,IF(I569&gt;=分数线!$E$2,18,0)),IF($D569="文科",IF(AND($N569&gt;=分数线!$C$3,I569&gt;=分数线!$E$3),36,IF(I569&gt;=分数线!$E$3,18,0))))</f>
        <v>0</v>
      </c>
      <c r="R569" s="18">
        <f>IF($D569="理科",IF(AND($N569&gt;=分数线!$C$2,J569&gt;=分数线!$F$2),36,IF(J569&gt;=分数线!$F$2,18,0)),IF($D569="文科",IF(AND($N569&gt;=分数线!$C$3,J569&gt;=分数线!$F$3),36,IF(J569&gt;=分数线!$F$3,18,0))))</f>
        <v>0</v>
      </c>
      <c r="S569" s="18">
        <f>IF($D569="理科",IF(AND($N569&gt;=分数线!$C$2,K569&gt;=分数线!$G$2),36,IF(K569&gt;=分数线!$G$2,18,0)),IF($D569="文科",IF(AND($N569&gt;=分数线!$C$3,K569&gt;=分数线!$G$3),36,IF(K569&gt;=分数线!$G$3,18,0))))</f>
        <v>0</v>
      </c>
      <c r="T569" s="18">
        <f>IF($D569="理科",IF(AND($N569&gt;=分数线!$C$2,L569&gt;=分数线!$H$2),36,IF(L569&gt;=分数线!$H$2,18,0)),IF($D569="文科",IF(AND($N569&gt;=分数线!$C$3,L569&gt;=分数线!$H$3),36,IF(L569&gt;=分数线!$H$3,18,0))))</f>
        <v>0</v>
      </c>
      <c r="U569" s="18">
        <f>IF($D569="理科",IF(AND($N569&gt;=分数线!$C$2,M569&gt;=分数线!$I$2),36,IF(M569&gt;=分数线!$I$2,18,0)),IF($D569="文科",IF(AND($N569&gt;=分数线!$C$3,M569&gt;=分数线!$I$3),36,IF(M569&gt;=分数线!$I$3,18,0))))</f>
        <v>0</v>
      </c>
      <c r="V569" s="18">
        <f t="shared" si="739"/>
        <v>1</v>
      </c>
      <c r="W569" s="18" t="str">
        <f t="shared" si="740"/>
        <v>叶屏</v>
      </c>
      <c r="X569" s="26">
        <f t="shared" si="815"/>
        <v>0</v>
      </c>
      <c r="Y569" s="18" t="str">
        <f t="shared" si="741"/>
        <v>余玉红</v>
      </c>
      <c r="Z569" s="26">
        <f t="shared" si="816"/>
        <v>0</v>
      </c>
      <c r="AA569" s="18" t="str">
        <f t="shared" si="742"/>
        <v>胡昌燕</v>
      </c>
      <c r="AB569" s="26"/>
      <c r="AC569" s="18" t="str">
        <f t="shared" si="743"/>
        <v>杨吉华</v>
      </c>
      <c r="AD569" s="26"/>
      <c r="AE569" s="18" t="str">
        <f t="shared" si="744"/>
        <v>胡慧芳</v>
      </c>
      <c r="AF569" s="26"/>
      <c r="AG569" s="18" t="str">
        <f t="shared" si="745"/>
        <v>金贵</v>
      </c>
      <c r="AH569" s="26"/>
      <c r="AI569" s="18" t="str">
        <f t="shared" si="746"/>
        <v>1</v>
      </c>
      <c r="AJ569" s="18" t="str">
        <f t="shared" si="747"/>
        <v>叶屏</v>
      </c>
      <c r="AK569" s="26">
        <f t="shared" si="817"/>
        <v>0</v>
      </c>
      <c r="AL569" s="18" t="str">
        <f t="shared" si="748"/>
        <v>余玉红</v>
      </c>
      <c r="AM569" s="26">
        <f t="shared" si="818"/>
        <v>0</v>
      </c>
      <c r="AN569" s="18" t="str">
        <f t="shared" si="749"/>
        <v>胡昌燕</v>
      </c>
      <c r="AO569" s="26"/>
      <c r="AP569" s="18" t="str">
        <f t="shared" si="750"/>
        <v>杨吉华</v>
      </c>
      <c r="AQ569" s="26"/>
      <c r="AR569" s="18" t="str">
        <f t="shared" si="751"/>
        <v>胡慧芳</v>
      </c>
      <c r="AS569" s="26"/>
      <c r="AT569" s="18" t="str">
        <f t="shared" si="752"/>
        <v>金贵</v>
      </c>
      <c r="AU569" s="26"/>
      <c r="AV569" s="18" t="str">
        <f t="shared" si="753"/>
        <v>1</v>
      </c>
      <c r="AW569" s="18" t="str">
        <f t="shared" si="754"/>
        <v>叶屏</v>
      </c>
      <c r="AX569" s="26">
        <f t="shared" si="785"/>
        <v>0</v>
      </c>
      <c r="AY569" s="18" t="str">
        <f t="shared" si="755"/>
        <v>余玉红</v>
      </c>
      <c r="AZ569" s="26">
        <f t="shared" si="819"/>
        <v>0</v>
      </c>
      <c r="BA569" s="18" t="str">
        <f t="shared" si="756"/>
        <v>胡昌燕</v>
      </c>
      <c r="BB569" s="26"/>
      <c r="BC569" s="18" t="str">
        <f t="shared" si="757"/>
        <v>卢银楷</v>
      </c>
      <c r="BD569" s="26"/>
      <c r="BE569" s="18" t="str">
        <f t="shared" si="758"/>
        <v>胡慧芳</v>
      </c>
      <c r="BF569" s="26"/>
      <c r="BG569" s="18" t="str">
        <f t="shared" si="759"/>
        <v>金贵</v>
      </c>
      <c r="BH569" s="26"/>
      <c r="BI569" s="18">
        <f t="shared" si="760"/>
        <v>1</v>
      </c>
      <c r="BJ569" s="18" t="str">
        <f t="shared" si="761"/>
        <v>叶屏</v>
      </c>
      <c r="BK569" s="26">
        <f t="shared" si="786"/>
        <v>0</v>
      </c>
      <c r="BL569" s="18" t="str">
        <f t="shared" si="762"/>
        <v>余玉红</v>
      </c>
      <c r="BM569" s="26">
        <f t="shared" si="820"/>
        <v>0</v>
      </c>
      <c r="BN569" s="18" t="str">
        <f t="shared" si="763"/>
        <v>胡昌燕</v>
      </c>
      <c r="BO569" s="26"/>
      <c r="BP569" s="18" t="str">
        <f t="shared" si="764"/>
        <v>卢银楷</v>
      </c>
      <c r="BQ569" s="26"/>
      <c r="BR569" s="18" t="str">
        <f t="shared" si="765"/>
        <v>胡慧芳</v>
      </c>
      <c r="BS569" s="26"/>
      <c r="BT569" s="18" t="str">
        <f t="shared" si="766"/>
        <v>金贵</v>
      </c>
      <c r="BU569" s="26"/>
      <c r="BV569" s="18">
        <f t="shared" si="767"/>
        <v>1</v>
      </c>
      <c r="BW569" s="18" t="str">
        <f t="shared" si="768"/>
        <v>叶屏</v>
      </c>
      <c r="BX569" s="26">
        <f t="shared" si="787"/>
        <v>0</v>
      </c>
      <c r="BY569" s="18" t="str">
        <f t="shared" si="769"/>
        <v>余玉红</v>
      </c>
      <c r="BZ569" s="26">
        <f t="shared" si="788"/>
        <v>0</v>
      </c>
      <c r="CA569" s="18" t="str">
        <f t="shared" si="770"/>
        <v>胡昌燕</v>
      </c>
      <c r="CB569" s="26">
        <f t="shared" si="789"/>
        <v>0</v>
      </c>
      <c r="CC569" s="18" t="str">
        <f t="shared" si="771"/>
        <v>卢银楷</v>
      </c>
      <c r="CD569" s="26">
        <f t="shared" si="790"/>
        <v>0</v>
      </c>
      <c r="CE569" s="18" t="str">
        <f t="shared" si="772"/>
        <v>胡慧芳</v>
      </c>
      <c r="CF569" s="26">
        <f t="shared" si="791"/>
        <v>0</v>
      </c>
      <c r="CG569" s="18" t="str">
        <f t="shared" si="773"/>
        <v>金贵</v>
      </c>
      <c r="CH569" s="26">
        <f t="shared" si="792"/>
        <v>0</v>
      </c>
      <c r="CI569" s="18">
        <f t="shared" si="774"/>
        <v>1</v>
      </c>
      <c r="CJ569" s="18" t="str">
        <f t="shared" si="775"/>
        <v>叶屏</v>
      </c>
      <c r="CK569" s="26">
        <f t="shared" si="793"/>
        <v>0</v>
      </c>
      <c r="CL569" s="18" t="str">
        <f t="shared" si="776"/>
        <v>余玉红</v>
      </c>
      <c r="CM569" s="26">
        <f t="shared" si="794"/>
        <v>0</v>
      </c>
      <c r="CN569" s="18" t="str">
        <f t="shared" si="777"/>
        <v>胡昌燕</v>
      </c>
      <c r="CO569" s="26">
        <f t="shared" si="795"/>
        <v>0</v>
      </c>
      <c r="CP569" s="18" t="str">
        <f t="shared" si="778"/>
        <v>卢银楷</v>
      </c>
      <c r="CQ569" s="26">
        <f t="shared" si="796"/>
        <v>0</v>
      </c>
      <c r="CR569" s="18" t="str">
        <f t="shared" si="779"/>
        <v>胡慧芳</v>
      </c>
      <c r="CS569" s="26">
        <f t="shared" si="797"/>
        <v>0</v>
      </c>
      <c r="CT569" s="18" t="str">
        <f t="shared" si="780"/>
        <v>金贵</v>
      </c>
      <c r="CU569" s="26">
        <f t="shared" si="798"/>
        <v>0</v>
      </c>
    </row>
    <row r="570" spans="1:99" s="2" customFormat="1" ht="15.75">
      <c r="A570" s="42" t="s">
        <v>1253</v>
      </c>
      <c r="B570" s="40" t="s">
        <v>742</v>
      </c>
      <c r="C570" s="59" t="s">
        <v>44</v>
      </c>
      <c r="D570" s="9" t="s">
        <v>9</v>
      </c>
      <c r="E570" s="8" t="str">
        <f t="shared" si="728"/>
        <v/>
      </c>
      <c r="F570" s="9" t="str">
        <f t="shared" si="729"/>
        <v/>
      </c>
      <c r="G570" s="10" t="str">
        <f t="shared" si="730"/>
        <v/>
      </c>
      <c r="H570" s="10">
        <f t="shared" si="731"/>
        <v>87</v>
      </c>
      <c r="I570" s="10">
        <f t="shared" si="732"/>
        <v>62</v>
      </c>
      <c r="J570" s="10">
        <f t="shared" si="733"/>
        <v>59</v>
      </c>
      <c r="K570" s="16">
        <f t="shared" si="734"/>
        <v>55</v>
      </c>
      <c r="L570" s="10">
        <f t="shared" si="735"/>
        <v>52</v>
      </c>
      <c r="M570" s="10">
        <f t="shared" si="736"/>
        <v>51</v>
      </c>
      <c r="N570" s="10">
        <f t="shared" si="737"/>
        <v>366</v>
      </c>
      <c r="O570" s="17" t="str">
        <f t="shared" si="738"/>
        <v/>
      </c>
      <c r="P570" s="18">
        <f>IF($D570="理科",IF(AND($N570&gt;=分数线!$C$2,$H570&gt;=分数线!$D$2),36,IF($H570&gt;=分数线!$D$2,18,0)),IF($D570="文科",IF(AND($N570&gt;=分数线!$C$3,$H570&gt;=分数线!$D$3),36,IF($H570&gt;=分数线!$D$3,18,0))))</f>
        <v>0</v>
      </c>
      <c r="Q570" s="18">
        <f>IF($D570="理科",IF(AND($N570&gt;=分数线!$C$2,I570&gt;=分数线!$E$2),36,IF(I570&gt;=分数线!$E$2,18,0)),IF($D570="文科",IF(AND($N570&gt;=分数线!$C$3,I570&gt;=分数线!$E$3),36,IF(I570&gt;=分数线!$E$3,18,0))))</f>
        <v>0</v>
      </c>
      <c r="R570" s="18">
        <f>IF($D570="理科",IF(AND($N570&gt;=分数线!$C$2,J570&gt;=分数线!$F$2),36,IF(J570&gt;=分数线!$F$2,18,0)),IF($D570="文科",IF(AND($N570&gt;=分数线!$C$3,J570&gt;=分数线!$F$3),36,IF(J570&gt;=分数线!$F$3,18,0))))</f>
        <v>0</v>
      </c>
      <c r="S570" s="18">
        <f>IF($D570="理科",IF(AND($N570&gt;=分数线!$C$2,K570&gt;=分数线!$G$2),36,IF(K570&gt;=分数线!$G$2,18,0)),IF($D570="文科",IF(AND($N570&gt;=分数线!$C$3,K570&gt;=分数线!$G$3),36,IF(K570&gt;=分数线!$G$3,18,0))))</f>
        <v>0</v>
      </c>
      <c r="T570" s="18">
        <f>IF($D570="理科",IF(AND($N570&gt;=分数线!$C$2,L570&gt;=分数线!$H$2),36,IF(L570&gt;=分数线!$H$2,18,0)),IF($D570="文科",IF(AND($N570&gt;=分数线!$C$3,L570&gt;=分数线!$H$3),36,IF(L570&gt;=分数线!$H$3,18,0))))</f>
        <v>0</v>
      </c>
      <c r="U570" s="18">
        <f>IF($D570="理科",IF(AND($N570&gt;=分数线!$C$2,M570&gt;=分数线!$I$2),36,IF(M570&gt;=分数线!$I$2,18,0)),IF($D570="文科",IF(AND($N570&gt;=分数线!$C$3,M570&gt;=分数线!$I$3),36,IF(M570&gt;=分数线!$I$3,18,0))))</f>
        <v>0</v>
      </c>
      <c r="V570" s="18">
        <f t="shared" si="739"/>
        <v>8</v>
      </c>
      <c r="W570" s="18" t="str">
        <f t="shared" si="740"/>
        <v>向美娟</v>
      </c>
      <c r="X570" s="26">
        <f t="shared" si="815"/>
        <v>0</v>
      </c>
      <c r="Y570" s="18" t="str">
        <f t="shared" si="741"/>
        <v>胡付松</v>
      </c>
      <c r="Z570" s="26">
        <f t="shared" si="816"/>
        <v>0</v>
      </c>
      <c r="AA570" s="18" t="str">
        <f t="shared" si="742"/>
        <v>聂艳梅</v>
      </c>
      <c r="AB570" s="26"/>
      <c r="AC570" s="18" t="str">
        <f t="shared" si="743"/>
        <v>卢银楷</v>
      </c>
      <c r="AD570" s="26"/>
      <c r="AE570" s="18" t="str">
        <f t="shared" si="744"/>
        <v>赵香才</v>
      </c>
      <c r="AF570" s="26"/>
      <c r="AG570" s="18" t="str">
        <f t="shared" si="745"/>
        <v>骆泽群</v>
      </c>
      <c r="AH570" s="26"/>
      <c r="AI570" s="18" t="str">
        <f t="shared" si="746"/>
        <v>1</v>
      </c>
      <c r="AJ570" s="18" t="str">
        <f t="shared" si="747"/>
        <v>叶屏</v>
      </c>
      <c r="AK570" s="26">
        <f t="shared" si="817"/>
        <v>0</v>
      </c>
      <c r="AL570" s="18" t="str">
        <f t="shared" si="748"/>
        <v>余玉红</v>
      </c>
      <c r="AM570" s="26">
        <f t="shared" si="818"/>
        <v>0</v>
      </c>
      <c r="AN570" s="18" t="str">
        <f t="shared" si="749"/>
        <v>胡昌燕</v>
      </c>
      <c r="AO570" s="26"/>
      <c r="AP570" s="18" t="str">
        <f t="shared" si="750"/>
        <v>杨吉华</v>
      </c>
      <c r="AQ570" s="26"/>
      <c r="AR570" s="18" t="str">
        <f t="shared" si="751"/>
        <v>胡慧芳</v>
      </c>
      <c r="AS570" s="26"/>
      <c r="AT570" s="18" t="str">
        <f t="shared" si="752"/>
        <v>金贵</v>
      </c>
      <c r="AU570" s="26"/>
      <c r="AV570" s="18" t="e">
        <f t="shared" si="753"/>
        <v>#N/A</v>
      </c>
      <c r="AW570" s="18" t="e">
        <f t="shared" si="754"/>
        <v>#N/A</v>
      </c>
      <c r="AX570" s="26">
        <f t="shared" si="785"/>
        <v>0</v>
      </c>
      <c r="AY570" s="18" t="e">
        <f t="shared" si="755"/>
        <v>#N/A</v>
      </c>
      <c r="AZ570" s="26">
        <f t="shared" si="819"/>
        <v>0</v>
      </c>
      <c r="BA570" s="18" t="e">
        <f t="shared" si="756"/>
        <v>#N/A</v>
      </c>
      <c r="BB570" s="26"/>
      <c r="BC570" s="18" t="e">
        <f t="shared" si="757"/>
        <v>#N/A</v>
      </c>
      <c r="BD570" s="26"/>
      <c r="BE570" s="18" t="e">
        <f t="shared" si="758"/>
        <v>#N/A</v>
      </c>
      <c r="BF570" s="26"/>
      <c r="BG570" s="18" t="e">
        <f t="shared" si="759"/>
        <v>#N/A</v>
      </c>
      <c r="BH570" s="26"/>
      <c r="BI570" s="18" t="e">
        <f t="shared" si="760"/>
        <v>#N/A</v>
      </c>
      <c r="BJ570" s="18" t="e">
        <f t="shared" si="761"/>
        <v>#N/A</v>
      </c>
      <c r="BK570" s="26">
        <f t="shared" si="786"/>
        <v>0</v>
      </c>
      <c r="BL570" s="18" t="e">
        <f t="shared" si="762"/>
        <v>#N/A</v>
      </c>
      <c r="BM570" s="26">
        <f t="shared" si="820"/>
        <v>0</v>
      </c>
      <c r="BN570" s="18" t="e">
        <f t="shared" si="763"/>
        <v>#N/A</v>
      </c>
      <c r="BO570" s="26"/>
      <c r="BP570" s="18" t="e">
        <f t="shared" si="764"/>
        <v>#N/A</v>
      </c>
      <c r="BQ570" s="26"/>
      <c r="BR570" s="18" t="e">
        <f t="shared" si="765"/>
        <v>#N/A</v>
      </c>
      <c r="BS570" s="26"/>
      <c r="BT570" s="18" t="e">
        <f t="shared" si="766"/>
        <v>#N/A</v>
      </c>
      <c r="BU570" s="26"/>
      <c r="BV570" s="18" t="e">
        <f t="shared" si="767"/>
        <v>#N/A</v>
      </c>
      <c r="BW570" s="18" t="e">
        <f t="shared" si="768"/>
        <v>#N/A</v>
      </c>
      <c r="BX570" s="26">
        <f t="shared" si="787"/>
        <v>0</v>
      </c>
      <c r="BY570" s="18" t="e">
        <f t="shared" si="769"/>
        <v>#N/A</v>
      </c>
      <c r="BZ570" s="26">
        <f t="shared" si="788"/>
        <v>0</v>
      </c>
      <c r="CA570" s="18" t="str">
        <f t="shared" si="770"/>
        <v>胡昌燕</v>
      </c>
      <c r="CB570" s="26">
        <f t="shared" si="789"/>
        <v>0</v>
      </c>
      <c r="CC570" s="18" t="e">
        <f t="shared" si="771"/>
        <v>#N/A</v>
      </c>
      <c r="CD570" s="26">
        <f t="shared" si="790"/>
        <v>0</v>
      </c>
      <c r="CE570" s="18" t="e">
        <f t="shared" si="772"/>
        <v>#N/A</v>
      </c>
      <c r="CF570" s="26">
        <f t="shared" si="791"/>
        <v>0</v>
      </c>
      <c r="CG570" s="18" t="e">
        <f t="shared" si="773"/>
        <v>#N/A</v>
      </c>
      <c r="CH570" s="26">
        <f t="shared" si="792"/>
        <v>0</v>
      </c>
      <c r="CI570" s="18">
        <f t="shared" si="774"/>
        <v>1</v>
      </c>
      <c r="CJ570" s="18" t="str">
        <f t="shared" si="775"/>
        <v>叶屏</v>
      </c>
      <c r="CK570" s="26">
        <f t="shared" si="793"/>
        <v>0</v>
      </c>
      <c r="CL570" s="18" t="str">
        <f t="shared" si="776"/>
        <v>余玉红</v>
      </c>
      <c r="CM570" s="26">
        <f t="shared" si="794"/>
        <v>0</v>
      </c>
      <c r="CN570" s="18" t="str">
        <f t="shared" si="777"/>
        <v>胡昌燕</v>
      </c>
      <c r="CO570" s="26">
        <f t="shared" si="795"/>
        <v>0</v>
      </c>
      <c r="CP570" s="18" t="str">
        <f t="shared" si="778"/>
        <v>卢银楷</v>
      </c>
      <c r="CQ570" s="26">
        <f t="shared" si="796"/>
        <v>0</v>
      </c>
      <c r="CR570" s="18" t="str">
        <f t="shared" si="779"/>
        <v>胡慧芳</v>
      </c>
      <c r="CS570" s="26">
        <f t="shared" si="797"/>
        <v>0</v>
      </c>
      <c r="CT570" s="18" t="str">
        <f t="shared" si="780"/>
        <v>金贵</v>
      </c>
      <c r="CU570" s="26">
        <f t="shared" si="798"/>
        <v>0</v>
      </c>
    </row>
    <row r="571" spans="1:99" s="2" customFormat="1" ht="15.75">
      <c r="A571" s="42" t="s">
        <v>1254</v>
      </c>
      <c r="B571" s="40" t="s">
        <v>743</v>
      </c>
      <c r="C571" s="59" t="s">
        <v>44</v>
      </c>
      <c r="D571" s="9" t="s">
        <v>9</v>
      </c>
      <c r="E571" s="8" t="str">
        <f t="shared" si="728"/>
        <v/>
      </c>
      <c r="F571" s="9">
        <f t="shared" si="729"/>
        <v>0.5</v>
      </c>
      <c r="G571" s="10" t="str">
        <f t="shared" si="730"/>
        <v/>
      </c>
      <c r="H571" s="10">
        <f t="shared" si="731"/>
        <v>96</v>
      </c>
      <c r="I571" s="10">
        <f t="shared" si="732"/>
        <v>57</v>
      </c>
      <c r="J571" s="10">
        <f t="shared" si="733"/>
        <v>59</v>
      </c>
      <c r="K571" s="16">
        <f t="shared" si="734"/>
        <v>65.5</v>
      </c>
      <c r="L571" s="10">
        <f t="shared" si="735"/>
        <v>61.5</v>
      </c>
      <c r="M571" s="10">
        <f t="shared" si="736"/>
        <v>27</v>
      </c>
      <c r="N571" s="10">
        <f t="shared" si="737"/>
        <v>366</v>
      </c>
      <c r="O571" s="17" t="str">
        <f t="shared" si="738"/>
        <v/>
      </c>
      <c r="P571" s="18">
        <f>IF($D571="理科",IF(AND($N571&gt;=分数线!$C$2,$H571&gt;=分数线!$D$2),36,IF($H571&gt;=分数线!$D$2,18,0)),IF($D571="文科",IF(AND($N571&gt;=分数线!$C$3,$H571&gt;=分数线!$D$3),36,IF($H571&gt;=分数线!$D$3,18,0))))</f>
        <v>0</v>
      </c>
      <c r="Q571" s="18">
        <f>IF($D571="理科",IF(AND($N571&gt;=分数线!$C$2,I571&gt;=分数线!$E$2),36,IF(I571&gt;=分数线!$E$2,18,0)),IF($D571="文科",IF(AND($N571&gt;=分数线!$C$3,I571&gt;=分数线!$E$3),36,IF(I571&gt;=分数线!$E$3,18,0))))</f>
        <v>0</v>
      </c>
      <c r="R571" s="18">
        <f>IF($D571="理科",IF(AND($N571&gt;=分数线!$C$2,J571&gt;=分数线!$F$2),36,IF(J571&gt;=分数线!$F$2,18,0)),IF($D571="文科",IF(AND($N571&gt;=分数线!$C$3,J571&gt;=分数线!$F$3),36,IF(J571&gt;=分数线!$F$3,18,0))))</f>
        <v>0</v>
      </c>
      <c r="S571" s="18">
        <f>IF($D571="理科",IF(AND($N571&gt;=分数线!$C$2,K571&gt;=分数线!$G$2),36,IF(K571&gt;=分数线!$G$2,18,0)),IF($D571="文科",IF(AND($N571&gt;=分数线!$C$3,K571&gt;=分数线!$G$3),36,IF(K571&gt;=分数线!$G$3,18,0))))</f>
        <v>0</v>
      </c>
      <c r="T571" s="18">
        <f>IF($D571="理科",IF(AND($N571&gt;=分数线!$C$2,L571&gt;=分数线!$H$2),36,IF(L571&gt;=分数线!$H$2,18,0)),IF($D571="文科",IF(AND($N571&gt;=分数线!$C$3,L571&gt;=分数线!$H$3),36,IF(L571&gt;=分数线!$H$3,18,0))))</f>
        <v>0</v>
      </c>
      <c r="U571" s="18">
        <f>IF($D571="理科",IF(AND($N571&gt;=分数线!$C$2,M571&gt;=分数线!$I$2),36,IF(M571&gt;=分数线!$I$2,18,0)),IF($D571="文科",IF(AND($N571&gt;=分数线!$C$3,M571&gt;=分数线!$I$3),36,IF(M571&gt;=分数线!$I$3,18,0))))</f>
        <v>0</v>
      </c>
      <c r="V571" s="18">
        <f t="shared" si="739"/>
        <v>2</v>
      </c>
      <c r="W571" s="18" t="str">
        <f t="shared" si="740"/>
        <v>阙丽萍</v>
      </c>
      <c r="X571" s="26">
        <f t="shared" si="815"/>
        <v>0</v>
      </c>
      <c r="Y571" s="18" t="str">
        <f t="shared" si="741"/>
        <v>李乔军</v>
      </c>
      <c r="Z571" s="26">
        <f t="shared" si="816"/>
        <v>0</v>
      </c>
      <c r="AA571" s="18" t="str">
        <f t="shared" si="742"/>
        <v>赵顺诚</v>
      </c>
      <c r="AB571" s="26"/>
      <c r="AC571" s="18" t="str">
        <f t="shared" si="743"/>
        <v>卢银楷</v>
      </c>
      <c r="AD571" s="26"/>
      <c r="AE571" s="18" t="str">
        <f t="shared" si="744"/>
        <v>赵香才</v>
      </c>
      <c r="AF571" s="26"/>
      <c r="AG571" s="18" t="str">
        <f t="shared" si="745"/>
        <v>骆泽群</v>
      </c>
      <c r="AH571" s="26"/>
      <c r="AI571" s="18" t="str">
        <f t="shared" si="746"/>
        <v>2</v>
      </c>
      <c r="AJ571" s="18" t="str">
        <f t="shared" si="747"/>
        <v>阙丽萍</v>
      </c>
      <c r="AK571" s="26">
        <f t="shared" si="817"/>
        <v>0</v>
      </c>
      <c r="AL571" s="18" t="str">
        <f t="shared" si="748"/>
        <v>李乔军</v>
      </c>
      <c r="AM571" s="26">
        <f t="shared" si="818"/>
        <v>0</v>
      </c>
      <c r="AN571" s="18" t="str">
        <f t="shared" si="749"/>
        <v>赵顺诚</v>
      </c>
      <c r="AO571" s="26"/>
      <c r="AP571" s="18" t="str">
        <f t="shared" si="750"/>
        <v>卢银楷</v>
      </c>
      <c r="AQ571" s="26"/>
      <c r="AR571" s="18" t="str">
        <f t="shared" si="751"/>
        <v>赵香才</v>
      </c>
      <c r="AS571" s="26"/>
      <c r="AT571" s="18" t="str">
        <f t="shared" si="752"/>
        <v>杜基次尔</v>
      </c>
      <c r="AU571" s="26"/>
      <c r="AV571" s="18" t="str">
        <f t="shared" si="753"/>
        <v>2</v>
      </c>
      <c r="AW571" s="18" t="str">
        <f t="shared" si="754"/>
        <v>阙丽萍</v>
      </c>
      <c r="AX571" s="26">
        <f t="shared" si="785"/>
        <v>0</v>
      </c>
      <c r="AY571" s="18" t="str">
        <f t="shared" si="755"/>
        <v>李希</v>
      </c>
      <c r="AZ571" s="26">
        <f t="shared" si="819"/>
        <v>0</v>
      </c>
      <c r="BA571" s="18" t="str">
        <f t="shared" si="756"/>
        <v>赵顺诚</v>
      </c>
      <c r="BB571" s="26"/>
      <c r="BC571" s="18" t="str">
        <f t="shared" si="757"/>
        <v>马巫各</v>
      </c>
      <c r="BD571" s="26"/>
      <c r="BE571" s="18" t="str">
        <f t="shared" si="758"/>
        <v>赵香才</v>
      </c>
      <c r="BF571" s="26"/>
      <c r="BG571" s="18" t="str">
        <f t="shared" si="759"/>
        <v>杜基次尔</v>
      </c>
      <c r="BH571" s="26"/>
      <c r="BI571" s="18">
        <f t="shared" si="760"/>
        <v>2</v>
      </c>
      <c r="BJ571" s="18" t="str">
        <f t="shared" si="761"/>
        <v>阙丽萍</v>
      </c>
      <c r="BK571" s="26">
        <f t="shared" si="786"/>
        <v>0</v>
      </c>
      <c r="BL571" s="18" t="str">
        <f t="shared" si="762"/>
        <v>李希</v>
      </c>
      <c r="BM571" s="26">
        <f t="shared" si="820"/>
        <v>0</v>
      </c>
      <c r="BN571" s="18" t="str">
        <f t="shared" si="763"/>
        <v>赵顺诚</v>
      </c>
      <c r="BO571" s="26"/>
      <c r="BP571" s="18" t="str">
        <f t="shared" si="764"/>
        <v>马巫各</v>
      </c>
      <c r="BQ571" s="26"/>
      <c r="BR571" s="18" t="str">
        <f t="shared" si="765"/>
        <v>赵香才</v>
      </c>
      <c r="BS571" s="26"/>
      <c r="BT571" s="18" t="str">
        <f t="shared" si="766"/>
        <v>杜基次尔</v>
      </c>
      <c r="BU571" s="26"/>
      <c r="BV571" s="18">
        <f t="shared" si="767"/>
        <v>2</v>
      </c>
      <c r="BW571" s="18" t="str">
        <f t="shared" si="768"/>
        <v>阙丽萍</v>
      </c>
      <c r="BX571" s="26">
        <f t="shared" si="787"/>
        <v>0</v>
      </c>
      <c r="BY571" s="18" t="str">
        <f t="shared" si="769"/>
        <v>李希</v>
      </c>
      <c r="BZ571" s="26">
        <f t="shared" si="788"/>
        <v>0</v>
      </c>
      <c r="CA571" s="18" t="str">
        <f t="shared" si="770"/>
        <v>赵顺诚</v>
      </c>
      <c r="CB571" s="26">
        <f t="shared" si="789"/>
        <v>0</v>
      </c>
      <c r="CC571" s="18" t="str">
        <f t="shared" si="771"/>
        <v>吴文艺</v>
      </c>
      <c r="CD571" s="26">
        <f t="shared" si="790"/>
        <v>0</v>
      </c>
      <c r="CE571" s="18" t="str">
        <f t="shared" si="772"/>
        <v>赵香才</v>
      </c>
      <c r="CF571" s="26">
        <f t="shared" si="791"/>
        <v>0</v>
      </c>
      <c r="CG571" s="18" t="str">
        <f t="shared" si="773"/>
        <v>杜基次尔</v>
      </c>
      <c r="CH571" s="26">
        <f t="shared" si="792"/>
        <v>0</v>
      </c>
      <c r="CI571" s="18">
        <f t="shared" si="774"/>
        <v>2</v>
      </c>
      <c r="CJ571" s="18" t="str">
        <f t="shared" si="775"/>
        <v>阙丽萍</v>
      </c>
      <c r="CK571" s="26">
        <f t="shared" si="793"/>
        <v>0</v>
      </c>
      <c r="CL571" s="18" t="str">
        <f t="shared" si="776"/>
        <v>李希</v>
      </c>
      <c r="CM571" s="26">
        <f t="shared" si="794"/>
        <v>0</v>
      </c>
      <c r="CN571" s="18" t="str">
        <f t="shared" si="777"/>
        <v>赵顺诚</v>
      </c>
      <c r="CO571" s="26">
        <f t="shared" si="795"/>
        <v>0</v>
      </c>
      <c r="CP571" s="18" t="str">
        <f t="shared" si="778"/>
        <v>吴文艺/康宇峰</v>
      </c>
      <c r="CQ571" s="26">
        <f t="shared" si="796"/>
        <v>0</v>
      </c>
      <c r="CR571" s="18" t="str">
        <f t="shared" si="779"/>
        <v>赵香才</v>
      </c>
      <c r="CS571" s="26">
        <f t="shared" si="797"/>
        <v>0</v>
      </c>
      <c r="CT571" s="18" t="str">
        <f t="shared" si="780"/>
        <v>杜基次尔</v>
      </c>
      <c r="CU571" s="26">
        <f t="shared" si="798"/>
        <v>0</v>
      </c>
    </row>
    <row r="572" spans="1:99" s="2" customFormat="1" ht="15.75">
      <c r="A572" s="42" t="s">
        <v>1255</v>
      </c>
      <c r="B572" s="40" t="s">
        <v>744</v>
      </c>
      <c r="C572" s="59" t="s">
        <v>44</v>
      </c>
      <c r="D572" s="9" t="s">
        <v>9</v>
      </c>
      <c r="E572" s="8" t="str">
        <f t="shared" si="728"/>
        <v/>
      </c>
      <c r="F572" s="9" t="str">
        <f t="shared" si="729"/>
        <v/>
      </c>
      <c r="G572" s="10" t="str">
        <f t="shared" si="730"/>
        <v/>
      </c>
      <c r="H572" s="10">
        <f t="shared" si="731"/>
        <v>96</v>
      </c>
      <c r="I572" s="10">
        <f t="shared" si="732"/>
        <v>49</v>
      </c>
      <c r="J572" s="10">
        <f t="shared" si="733"/>
        <v>48</v>
      </c>
      <c r="K572" s="16">
        <f t="shared" si="734"/>
        <v>55</v>
      </c>
      <c r="L572" s="10">
        <f t="shared" si="735"/>
        <v>65</v>
      </c>
      <c r="M572" s="10">
        <f t="shared" si="736"/>
        <v>53</v>
      </c>
      <c r="N572" s="10">
        <f t="shared" si="737"/>
        <v>366</v>
      </c>
      <c r="O572" s="17" t="str">
        <f t="shared" si="738"/>
        <v/>
      </c>
      <c r="P572" s="18">
        <f>IF($D572="理科",IF(AND($N572&gt;=分数线!$C$2,$H572&gt;=分数线!$D$2),36,IF($H572&gt;=分数线!$D$2,18,0)),IF($D572="文科",IF(AND($N572&gt;=分数线!$C$3,$H572&gt;=分数线!$D$3),36,IF($H572&gt;=分数线!$D$3,18,0))))</f>
        <v>0</v>
      </c>
      <c r="Q572" s="18">
        <f>IF($D572="理科",IF(AND($N572&gt;=分数线!$C$2,I572&gt;=分数线!$E$2),36,IF(I572&gt;=分数线!$E$2,18,0)),IF($D572="文科",IF(AND($N572&gt;=分数线!$C$3,I572&gt;=分数线!$E$3),36,IF(I572&gt;=分数线!$E$3,18,0))))</f>
        <v>0</v>
      </c>
      <c r="R572" s="18">
        <f>IF($D572="理科",IF(AND($N572&gt;=分数线!$C$2,J572&gt;=分数线!$F$2),36,IF(J572&gt;=分数线!$F$2,18,0)),IF($D572="文科",IF(AND($N572&gt;=分数线!$C$3,J572&gt;=分数线!$F$3),36,IF(J572&gt;=分数线!$F$3,18,0))))</f>
        <v>0</v>
      </c>
      <c r="S572" s="18">
        <f>IF($D572="理科",IF(AND($N572&gt;=分数线!$C$2,K572&gt;=分数线!$G$2),36,IF(K572&gt;=分数线!$G$2,18,0)),IF($D572="文科",IF(AND($N572&gt;=分数线!$C$3,K572&gt;=分数线!$G$3),36,IF(K572&gt;=分数线!$G$3,18,0))))</f>
        <v>0</v>
      </c>
      <c r="T572" s="18">
        <f>IF($D572="理科",IF(AND($N572&gt;=分数线!$C$2,L572&gt;=分数线!$H$2),36,IF(L572&gt;=分数线!$H$2,18,0)),IF($D572="文科",IF(AND($N572&gt;=分数线!$C$3,L572&gt;=分数线!$H$3),36,IF(L572&gt;=分数线!$H$3,18,0))))</f>
        <v>18</v>
      </c>
      <c r="U572" s="18">
        <f>IF($D572="理科",IF(AND($N572&gt;=分数线!$C$2,M572&gt;=分数线!$I$2),36,IF(M572&gt;=分数线!$I$2,18,0)),IF($D572="文科",IF(AND($N572&gt;=分数线!$C$3,M572&gt;=分数线!$I$3),36,IF(M572&gt;=分数线!$I$3,18,0))))</f>
        <v>0</v>
      </c>
      <c r="V572" s="18">
        <f t="shared" si="739"/>
        <v>4</v>
      </c>
      <c r="W572" s="18" t="str">
        <f t="shared" si="740"/>
        <v>朱霞</v>
      </c>
      <c r="X572" s="26">
        <f t="shared" si="815"/>
        <v>0</v>
      </c>
      <c r="Y572" s="18" t="str">
        <f t="shared" si="741"/>
        <v>李乔军</v>
      </c>
      <c r="Z572" s="26">
        <f t="shared" si="816"/>
        <v>0</v>
      </c>
      <c r="AA572" s="18" t="str">
        <f t="shared" si="742"/>
        <v>向翠琳</v>
      </c>
      <c r="AB572" s="26"/>
      <c r="AC572" s="18" t="str">
        <f t="shared" si="743"/>
        <v>卢银楷</v>
      </c>
      <c r="AD572" s="26"/>
      <c r="AE572" s="18" t="str">
        <f t="shared" si="744"/>
        <v>胡慧芳</v>
      </c>
      <c r="AF572" s="26"/>
      <c r="AG572" s="18" t="str">
        <f t="shared" si="745"/>
        <v>杜基次尔</v>
      </c>
      <c r="AH572" s="26"/>
      <c r="AI572" s="18" t="str">
        <f t="shared" si="746"/>
        <v>4</v>
      </c>
      <c r="AJ572" s="18" t="str">
        <f t="shared" si="747"/>
        <v>朱霞</v>
      </c>
      <c r="AK572" s="26">
        <f t="shared" si="817"/>
        <v>0</v>
      </c>
      <c r="AL572" s="18" t="str">
        <f t="shared" si="748"/>
        <v>李乔军</v>
      </c>
      <c r="AM572" s="26">
        <f t="shared" si="818"/>
        <v>0</v>
      </c>
      <c r="AN572" s="18" t="str">
        <f t="shared" si="749"/>
        <v>向翠琳</v>
      </c>
      <c r="AO572" s="26"/>
      <c r="AP572" s="18" t="str">
        <f t="shared" si="750"/>
        <v>卢银楷</v>
      </c>
      <c r="AQ572" s="26"/>
      <c r="AR572" s="18" t="str">
        <f t="shared" si="751"/>
        <v>胡慧芳</v>
      </c>
      <c r="AS572" s="26"/>
      <c r="AT572" s="18" t="str">
        <f t="shared" si="752"/>
        <v>杜基次尔</v>
      </c>
      <c r="AU572" s="26"/>
      <c r="AV572" s="18" t="str">
        <f t="shared" si="753"/>
        <v>4</v>
      </c>
      <c r="AW572" s="18" t="str">
        <f t="shared" si="754"/>
        <v>朱霞</v>
      </c>
      <c r="AX572" s="26">
        <f t="shared" si="785"/>
        <v>0</v>
      </c>
      <c r="AY572" s="18" t="str">
        <f t="shared" si="755"/>
        <v>马勇</v>
      </c>
      <c r="AZ572" s="26">
        <f t="shared" si="819"/>
        <v>0</v>
      </c>
      <c r="BA572" s="18" t="str">
        <f t="shared" si="756"/>
        <v>向翠琳</v>
      </c>
      <c r="BB572" s="26"/>
      <c r="BC572" s="18" t="str">
        <f t="shared" si="757"/>
        <v>卢银楷</v>
      </c>
      <c r="BD572" s="26"/>
      <c r="BE572" s="18" t="str">
        <f t="shared" si="758"/>
        <v>胡慧芳</v>
      </c>
      <c r="BF572" s="26"/>
      <c r="BG572" s="18" t="str">
        <f t="shared" si="759"/>
        <v>杜基次尔</v>
      </c>
      <c r="BH572" s="26"/>
      <c r="BI572" s="18">
        <f t="shared" si="760"/>
        <v>4</v>
      </c>
      <c r="BJ572" s="18" t="str">
        <f t="shared" si="761"/>
        <v>甲阿祝玛</v>
      </c>
      <c r="BK572" s="26">
        <f t="shared" si="786"/>
        <v>0</v>
      </c>
      <c r="BL572" s="18" t="str">
        <f t="shared" si="762"/>
        <v>马勇</v>
      </c>
      <c r="BM572" s="26">
        <f t="shared" si="820"/>
        <v>0</v>
      </c>
      <c r="BN572" s="18" t="str">
        <f t="shared" si="763"/>
        <v>向翠琳</v>
      </c>
      <c r="BO572" s="26"/>
      <c r="BP572" s="18" t="str">
        <f t="shared" si="764"/>
        <v>卢银楷</v>
      </c>
      <c r="BQ572" s="26"/>
      <c r="BR572" s="18" t="str">
        <f t="shared" si="765"/>
        <v>胡慧芳</v>
      </c>
      <c r="BS572" s="26"/>
      <c r="BT572" s="18" t="str">
        <f t="shared" si="766"/>
        <v>杜基次尔</v>
      </c>
      <c r="BU572" s="26"/>
      <c r="BV572" s="18">
        <f t="shared" si="767"/>
        <v>4</v>
      </c>
      <c r="BW572" s="18" t="str">
        <f t="shared" si="768"/>
        <v>曹霞</v>
      </c>
      <c r="BX572" s="26">
        <f t="shared" si="787"/>
        <v>0</v>
      </c>
      <c r="BY572" s="18" t="str">
        <f t="shared" si="769"/>
        <v>王德兵</v>
      </c>
      <c r="BZ572" s="26">
        <f t="shared" si="788"/>
        <v>0</v>
      </c>
      <c r="CA572" s="18" t="str">
        <f t="shared" si="770"/>
        <v>汪睿</v>
      </c>
      <c r="CB572" s="26">
        <f t="shared" si="789"/>
        <v>0</v>
      </c>
      <c r="CC572" s="18" t="str">
        <f t="shared" si="771"/>
        <v>卢银楷</v>
      </c>
      <c r="CD572" s="26">
        <f t="shared" si="790"/>
        <v>0</v>
      </c>
      <c r="CE572" s="18" t="str">
        <f t="shared" si="772"/>
        <v>胡慧芳</v>
      </c>
      <c r="CF572" s="26">
        <f t="shared" si="791"/>
        <v>4.5</v>
      </c>
      <c r="CG572" s="18" t="str">
        <f t="shared" si="773"/>
        <v>杜基次尔</v>
      </c>
      <c r="CH572" s="26">
        <f t="shared" si="792"/>
        <v>0</v>
      </c>
      <c r="CI572" s="18">
        <f t="shared" si="774"/>
        <v>4</v>
      </c>
      <c r="CJ572" s="18" t="str">
        <f t="shared" si="775"/>
        <v>曹霞</v>
      </c>
      <c r="CK572" s="26">
        <f t="shared" si="793"/>
        <v>0</v>
      </c>
      <c r="CL572" s="18" t="str">
        <f t="shared" si="776"/>
        <v>王德兵</v>
      </c>
      <c r="CM572" s="26">
        <f t="shared" si="794"/>
        <v>0</v>
      </c>
      <c r="CN572" s="18" t="str">
        <f t="shared" si="777"/>
        <v>汪睿</v>
      </c>
      <c r="CO572" s="26">
        <f t="shared" si="795"/>
        <v>0</v>
      </c>
      <c r="CP572" s="18" t="str">
        <f t="shared" si="778"/>
        <v>卢银楷</v>
      </c>
      <c r="CQ572" s="26">
        <f t="shared" si="796"/>
        <v>0</v>
      </c>
      <c r="CR572" s="18" t="str">
        <f t="shared" si="779"/>
        <v>胡慧芳</v>
      </c>
      <c r="CS572" s="26">
        <f t="shared" si="797"/>
        <v>4.5</v>
      </c>
      <c r="CT572" s="18" t="str">
        <f t="shared" si="780"/>
        <v>杜基次尔</v>
      </c>
      <c r="CU572" s="26">
        <f t="shared" si="798"/>
        <v>0</v>
      </c>
    </row>
    <row r="573" spans="1:99" s="2" customFormat="1" ht="15.75">
      <c r="A573" s="42" t="s">
        <v>1256</v>
      </c>
      <c r="B573" s="40" t="s">
        <v>745</v>
      </c>
      <c r="C573" s="59" t="s">
        <v>44</v>
      </c>
      <c r="D573" s="9" t="s">
        <v>9</v>
      </c>
      <c r="E573" s="8" t="str">
        <f t="shared" si="728"/>
        <v/>
      </c>
      <c r="F573" s="9" t="str">
        <f t="shared" si="729"/>
        <v/>
      </c>
      <c r="G573" s="10" t="str">
        <f t="shared" si="730"/>
        <v/>
      </c>
      <c r="H573" s="10">
        <f t="shared" si="731"/>
        <v>91</v>
      </c>
      <c r="I573" s="10">
        <f t="shared" si="732"/>
        <v>73</v>
      </c>
      <c r="J573" s="10">
        <f t="shared" si="733"/>
        <v>48</v>
      </c>
      <c r="K573" s="16">
        <f t="shared" si="734"/>
        <v>68.5</v>
      </c>
      <c r="L573" s="10">
        <f t="shared" si="735"/>
        <v>52.5</v>
      </c>
      <c r="M573" s="10">
        <f t="shared" si="736"/>
        <v>31</v>
      </c>
      <c r="N573" s="10">
        <f t="shared" si="737"/>
        <v>364</v>
      </c>
      <c r="O573" s="17" t="str">
        <f t="shared" si="738"/>
        <v/>
      </c>
      <c r="P573" s="18">
        <f>IF($D573="理科",IF(AND($N573&gt;=分数线!$C$2,$H573&gt;=分数线!$D$2),36,IF($H573&gt;=分数线!$D$2,18,0)),IF($D573="文科",IF(AND($N573&gt;=分数线!$C$3,$H573&gt;=分数线!$D$3),36,IF($H573&gt;=分数线!$D$3,18,0))))</f>
        <v>0</v>
      </c>
      <c r="Q573" s="18">
        <f>IF($D573="理科",IF(AND($N573&gt;=分数线!$C$2,I573&gt;=分数线!$E$2),36,IF(I573&gt;=分数线!$E$2,18,0)),IF($D573="文科",IF(AND($N573&gt;=分数线!$C$3,I573&gt;=分数线!$E$3),36,IF(I573&gt;=分数线!$E$3,18,0))))</f>
        <v>0</v>
      </c>
      <c r="R573" s="18">
        <f>IF($D573="理科",IF(AND($N573&gt;=分数线!$C$2,J573&gt;=分数线!$F$2),36,IF(J573&gt;=分数线!$F$2,18,0)),IF($D573="文科",IF(AND($N573&gt;=分数线!$C$3,J573&gt;=分数线!$F$3),36,IF(J573&gt;=分数线!$F$3,18,0))))</f>
        <v>0</v>
      </c>
      <c r="S573" s="18">
        <f>IF($D573="理科",IF(AND($N573&gt;=分数线!$C$2,K573&gt;=分数线!$G$2),36,IF(K573&gt;=分数线!$G$2,18,0)),IF($D573="文科",IF(AND($N573&gt;=分数线!$C$3,K573&gt;=分数线!$G$3),36,IF(K573&gt;=分数线!$G$3,18,0))))</f>
        <v>18</v>
      </c>
      <c r="T573" s="18">
        <f>IF($D573="理科",IF(AND($N573&gt;=分数线!$C$2,L573&gt;=分数线!$H$2),36,IF(L573&gt;=分数线!$H$2,18,0)),IF($D573="文科",IF(AND($N573&gt;=分数线!$C$3,L573&gt;=分数线!$H$3),36,IF(L573&gt;=分数线!$H$3,18,0))))</f>
        <v>0</v>
      </c>
      <c r="U573" s="18">
        <f>IF($D573="理科",IF(AND($N573&gt;=分数线!$C$2,M573&gt;=分数线!$I$2),36,IF(M573&gt;=分数线!$I$2,18,0)),IF($D573="文科",IF(AND($N573&gt;=分数线!$C$3,M573&gt;=分数线!$I$3),36,IF(M573&gt;=分数线!$I$3,18,0))))</f>
        <v>0</v>
      </c>
      <c r="V573" s="18">
        <f t="shared" si="739"/>
        <v>4</v>
      </c>
      <c r="W573" s="18" t="str">
        <f t="shared" si="740"/>
        <v>朱霞</v>
      </c>
      <c r="X573" s="26">
        <f t="shared" si="815"/>
        <v>0</v>
      </c>
      <c r="Y573" s="18" t="str">
        <f t="shared" si="741"/>
        <v>李乔军</v>
      </c>
      <c r="Z573" s="26">
        <f t="shared" si="816"/>
        <v>0</v>
      </c>
      <c r="AA573" s="18" t="str">
        <f t="shared" si="742"/>
        <v>向翠琳</v>
      </c>
      <c r="AB573" s="26"/>
      <c r="AC573" s="18" t="str">
        <f t="shared" si="743"/>
        <v>卢银楷</v>
      </c>
      <c r="AD573" s="26"/>
      <c r="AE573" s="18" t="str">
        <f t="shared" si="744"/>
        <v>胡慧芳</v>
      </c>
      <c r="AF573" s="26"/>
      <c r="AG573" s="18" t="str">
        <f t="shared" si="745"/>
        <v>杜基次尔</v>
      </c>
      <c r="AH573" s="26"/>
      <c r="AI573" s="18" t="str">
        <f t="shared" si="746"/>
        <v>4</v>
      </c>
      <c r="AJ573" s="18" t="str">
        <f t="shared" si="747"/>
        <v>朱霞</v>
      </c>
      <c r="AK573" s="26">
        <f t="shared" si="817"/>
        <v>0</v>
      </c>
      <c r="AL573" s="18" t="str">
        <f t="shared" si="748"/>
        <v>李乔军</v>
      </c>
      <c r="AM573" s="26">
        <f t="shared" si="818"/>
        <v>0</v>
      </c>
      <c r="AN573" s="18" t="str">
        <f t="shared" si="749"/>
        <v>向翠琳</v>
      </c>
      <c r="AO573" s="26"/>
      <c r="AP573" s="18" t="str">
        <f t="shared" si="750"/>
        <v>卢银楷</v>
      </c>
      <c r="AQ573" s="26"/>
      <c r="AR573" s="18" t="str">
        <f t="shared" si="751"/>
        <v>胡慧芳</v>
      </c>
      <c r="AS573" s="26"/>
      <c r="AT573" s="18" t="str">
        <f t="shared" si="752"/>
        <v>杜基次尔</v>
      </c>
      <c r="AU573" s="26"/>
      <c r="AV573" s="18" t="str">
        <f t="shared" si="753"/>
        <v>4</v>
      </c>
      <c r="AW573" s="18" t="str">
        <f t="shared" si="754"/>
        <v>朱霞</v>
      </c>
      <c r="AX573" s="26">
        <f t="shared" si="785"/>
        <v>0</v>
      </c>
      <c r="AY573" s="18" t="str">
        <f t="shared" si="755"/>
        <v>马勇</v>
      </c>
      <c r="AZ573" s="26">
        <f t="shared" si="819"/>
        <v>0</v>
      </c>
      <c r="BA573" s="18" t="str">
        <f t="shared" si="756"/>
        <v>向翠琳</v>
      </c>
      <c r="BB573" s="26"/>
      <c r="BC573" s="18" t="str">
        <f t="shared" si="757"/>
        <v>卢银楷</v>
      </c>
      <c r="BD573" s="26"/>
      <c r="BE573" s="18" t="str">
        <f t="shared" si="758"/>
        <v>胡慧芳</v>
      </c>
      <c r="BF573" s="26"/>
      <c r="BG573" s="18" t="str">
        <f t="shared" si="759"/>
        <v>杜基次尔</v>
      </c>
      <c r="BH573" s="26"/>
      <c r="BI573" s="18">
        <f t="shared" si="760"/>
        <v>4</v>
      </c>
      <c r="BJ573" s="18" t="str">
        <f t="shared" si="761"/>
        <v>甲阿祝玛</v>
      </c>
      <c r="BK573" s="26">
        <f t="shared" si="786"/>
        <v>0</v>
      </c>
      <c r="BL573" s="18" t="str">
        <f t="shared" si="762"/>
        <v>马勇</v>
      </c>
      <c r="BM573" s="26">
        <f t="shared" si="820"/>
        <v>0</v>
      </c>
      <c r="BN573" s="18" t="str">
        <f t="shared" si="763"/>
        <v>向翠琳</v>
      </c>
      <c r="BO573" s="26"/>
      <c r="BP573" s="18" t="str">
        <f t="shared" si="764"/>
        <v>卢银楷</v>
      </c>
      <c r="BQ573" s="26"/>
      <c r="BR573" s="18" t="str">
        <f t="shared" si="765"/>
        <v>胡慧芳</v>
      </c>
      <c r="BS573" s="26"/>
      <c r="BT573" s="18" t="str">
        <f t="shared" si="766"/>
        <v>杜基次尔</v>
      </c>
      <c r="BU573" s="26"/>
      <c r="BV573" s="18">
        <f t="shared" si="767"/>
        <v>4</v>
      </c>
      <c r="BW573" s="18" t="str">
        <f t="shared" si="768"/>
        <v>曹霞</v>
      </c>
      <c r="BX573" s="26">
        <f t="shared" si="787"/>
        <v>0</v>
      </c>
      <c r="BY573" s="18" t="str">
        <f t="shared" si="769"/>
        <v>王德兵</v>
      </c>
      <c r="BZ573" s="26">
        <f t="shared" si="788"/>
        <v>0</v>
      </c>
      <c r="CA573" s="18" t="str">
        <f t="shared" si="770"/>
        <v>汪睿</v>
      </c>
      <c r="CB573" s="26">
        <f t="shared" si="789"/>
        <v>0</v>
      </c>
      <c r="CC573" s="18" t="str">
        <f t="shared" si="771"/>
        <v>卢银楷</v>
      </c>
      <c r="CD573" s="26">
        <f t="shared" si="790"/>
        <v>4.5</v>
      </c>
      <c r="CE573" s="18" t="str">
        <f t="shared" si="772"/>
        <v>胡慧芳</v>
      </c>
      <c r="CF573" s="26">
        <f t="shared" si="791"/>
        <v>0</v>
      </c>
      <c r="CG573" s="18" t="str">
        <f t="shared" si="773"/>
        <v>杜基次尔</v>
      </c>
      <c r="CH573" s="26">
        <f t="shared" si="792"/>
        <v>0</v>
      </c>
      <c r="CI573" s="18">
        <f t="shared" si="774"/>
        <v>4</v>
      </c>
      <c r="CJ573" s="18" t="str">
        <f t="shared" si="775"/>
        <v>曹霞</v>
      </c>
      <c r="CK573" s="26">
        <f t="shared" si="793"/>
        <v>0</v>
      </c>
      <c r="CL573" s="18" t="str">
        <f t="shared" si="776"/>
        <v>王德兵</v>
      </c>
      <c r="CM573" s="26">
        <f t="shared" si="794"/>
        <v>0</v>
      </c>
      <c r="CN573" s="18" t="str">
        <f t="shared" si="777"/>
        <v>汪睿</v>
      </c>
      <c r="CO573" s="26">
        <f t="shared" si="795"/>
        <v>0</v>
      </c>
      <c r="CP573" s="18" t="str">
        <f t="shared" si="778"/>
        <v>卢银楷</v>
      </c>
      <c r="CQ573" s="26">
        <f t="shared" si="796"/>
        <v>4.5</v>
      </c>
      <c r="CR573" s="18" t="str">
        <f t="shared" si="779"/>
        <v>胡慧芳</v>
      </c>
      <c r="CS573" s="26">
        <f t="shared" si="797"/>
        <v>0</v>
      </c>
      <c r="CT573" s="18" t="str">
        <f t="shared" si="780"/>
        <v>杜基次尔</v>
      </c>
      <c r="CU573" s="26">
        <f t="shared" si="798"/>
        <v>0</v>
      </c>
    </row>
    <row r="574" spans="1:99" s="2" customFormat="1" ht="15.75">
      <c r="A574" s="42" t="s">
        <v>1245</v>
      </c>
      <c r="B574" s="40" t="s">
        <v>746</v>
      </c>
      <c r="C574" s="59" t="s">
        <v>44</v>
      </c>
      <c r="D574" s="9" t="s">
        <v>9</v>
      </c>
      <c r="E574" s="8" t="str">
        <f t="shared" si="728"/>
        <v/>
      </c>
      <c r="F574" s="9" t="str">
        <f t="shared" si="729"/>
        <v/>
      </c>
      <c r="G574" s="10" t="str">
        <f t="shared" si="730"/>
        <v/>
      </c>
      <c r="H574" s="10">
        <f t="shared" si="731"/>
        <v>86</v>
      </c>
      <c r="I574" s="10">
        <f t="shared" si="732"/>
        <v>60</v>
      </c>
      <c r="J574" s="10">
        <f t="shared" si="733"/>
        <v>56</v>
      </c>
      <c r="K574" s="16">
        <f t="shared" si="734"/>
        <v>63</v>
      </c>
      <c r="L574" s="10">
        <f t="shared" si="735"/>
        <v>56.5</v>
      </c>
      <c r="M574" s="10">
        <f t="shared" si="736"/>
        <v>42</v>
      </c>
      <c r="N574" s="10">
        <f t="shared" si="737"/>
        <v>364</v>
      </c>
      <c r="O574" s="17" t="str">
        <f t="shared" si="738"/>
        <v/>
      </c>
      <c r="P574" s="18">
        <f>IF($D574="理科",IF(AND($N574&gt;=分数线!$C$2,$H574&gt;=分数线!$D$2),36,IF($H574&gt;=分数线!$D$2,18,0)),IF($D574="文科",IF(AND($N574&gt;=分数线!$C$3,$H574&gt;=分数线!$D$3),36,IF($H574&gt;=分数线!$D$3,18,0))))</f>
        <v>0</v>
      </c>
      <c r="Q574" s="18">
        <f>IF($D574="理科",IF(AND($N574&gt;=分数线!$C$2,I574&gt;=分数线!$E$2),36,IF(I574&gt;=分数线!$E$2,18,0)),IF($D574="文科",IF(AND($N574&gt;=分数线!$C$3,I574&gt;=分数线!$E$3),36,IF(I574&gt;=分数线!$E$3,18,0))))</f>
        <v>0</v>
      </c>
      <c r="R574" s="18">
        <f>IF($D574="理科",IF(AND($N574&gt;=分数线!$C$2,J574&gt;=分数线!$F$2),36,IF(J574&gt;=分数线!$F$2,18,0)),IF($D574="文科",IF(AND($N574&gt;=分数线!$C$3,J574&gt;=分数线!$F$3),36,IF(J574&gt;=分数线!$F$3,18,0))))</f>
        <v>0</v>
      </c>
      <c r="S574" s="18">
        <f>IF($D574="理科",IF(AND($N574&gt;=分数线!$C$2,K574&gt;=分数线!$G$2),36,IF(K574&gt;=分数线!$G$2,18,0)),IF($D574="文科",IF(AND($N574&gt;=分数线!$C$3,K574&gt;=分数线!$G$3),36,IF(K574&gt;=分数线!$G$3,18,0))))</f>
        <v>0</v>
      </c>
      <c r="T574" s="18">
        <f>IF($D574="理科",IF(AND($N574&gt;=分数线!$C$2,L574&gt;=分数线!$H$2),36,IF(L574&gt;=分数线!$H$2,18,0)),IF($D574="文科",IF(AND($N574&gt;=分数线!$C$3,L574&gt;=分数线!$H$3),36,IF(L574&gt;=分数线!$H$3,18,0))))</f>
        <v>0</v>
      </c>
      <c r="U574" s="18">
        <f>IF($D574="理科",IF(AND($N574&gt;=分数线!$C$2,M574&gt;=分数线!$I$2),36,IF(M574&gt;=分数线!$I$2,18,0)),IF($D574="文科",IF(AND($N574&gt;=分数线!$C$3,M574&gt;=分数线!$I$3),36,IF(M574&gt;=分数线!$I$3,18,0))))</f>
        <v>0</v>
      </c>
      <c r="V574" s="18">
        <f t="shared" si="739"/>
        <v>5</v>
      </c>
      <c r="W574" s="18" t="str">
        <f t="shared" si="740"/>
        <v>叶屏</v>
      </c>
      <c r="X574" s="26">
        <f t="shared" si="815"/>
        <v>0</v>
      </c>
      <c r="Y574" s="18" t="str">
        <f t="shared" si="741"/>
        <v>李希</v>
      </c>
      <c r="Z574" s="26">
        <f t="shared" si="816"/>
        <v>0</v>
      </c>
      <c r="AA574" s="18" t="str">
        <f t="shared" si="742"/>
        <v>达娃央初</v>
      </c>
      <c r="AB574" s="26"/>
      <c r="AC574" s="18" t="str">
        <f t="shared" si="743"/>
        <v>马巫各</v>
      </c>
      <c r="AD574" s="26"/>
      <c r="AE574" s="18" t="str">
        <f t="shared" si="744"/>
        <v>赵香才</v>
      </c>
      <c r="AF574" s="26"/>
      <c r="AG574" s="18" t="str">
        <f t="shared" si="745"/>
        <v>金贵</v>
      </c>
      <c r="AH574" s="26"/>
      <c r="AI574" s="18" t="e">
        <f t="shared" si="746"/>
        <v>#N/A</v>
      </c>
      <c r="AJ574" s="18" t="e">
        <f t="shared" si="747"/>
        <v>#N/A</v>
      </c>
      <c r="AK574" s="26">
        <f t="shared" si="817"/>
        <v>0</v>
      </c>
      <c r="AL574" s="18" t="e">
        <f t="shared" si="748"/>
        <v>#N/A</v>
      </c>
      <c r="AM574" s="26">
        <f t="shared" si="818"/>
        <v>0</v>
      </c>
      <c r="AN574" s="18" t="e">
        <f t="shared" si="749"/>
        <v>#N/A</v>
      </c>
      <c r="AO574" s="26"/>
      <c r="AP574" s="18" t="e">
        <f t="shared" si="750"/>
        <v>#N/A</v>
      </c>
      <c r="AQ574" s="26"/>
      <c r="AR574" s="18" t="e">
        <f t="shared" si="751"/>
        <v>#N/A</v>
      </c>
      <c r="AS574" s="26"/>
      <c r="AT574" s="18" t="e">
        <f t="shared" si="752"/>
        <v>#N/A</v>
      </c>
      <c r="AU574" s="26"/>
      <c r="AV574" s="18" t="str">
        <f t="shared" si="753"/>
        <v>5</v>
      </c>
      <c r="AW574" s="18" t="str">
        <f t="shared" si="754"/>
        <v>叶屏</v>
      </c>
      <c r="AX574" s="26">
        <f t="shared" si="785"/>
        <v>0</v>
      </c>
      <c r="AY574" s="18" t="str">
        <f t="shared" si="755"/>
        <v>罗锐</v>
      </c>
      <c r="AZ574" s="26">
        <f t="shared" si="819"/>
        <v>0</v>
      </c>
      <c r="BA574" s="18" t="str">
        <f t="shared" si="756"/>
        <v>谢斌</v>
      </c>
      <c r="BB574" s="26"/>
      <c r="BC574" s="18" t="str">
        <f t="shared" si="757"/>
        <v>马巫各</v>
      </c>
      <c r="BD574" s="26"/>
      <c r="BE574" s="18" t="str">
        <f t="shared" si="758"/>
        <v>赵香才</v>
      </c>
      <c r="BF574" s="26"/>
      <c r="BG574" s="18" t="str">
        <f t="shared" si="759"/>
        <v>金贵</v>
      </c>
      <c r="BH574" s="26"/>
      <c r="BI574" s="18">
        <f t="shared" si="760"/>
        <v>5</v>
      </c>
      <c r="BJ574" s="18" t="str">
        <f t="shared" si="761"/>
        <v>叶屏</v>
      </c>
      <c r="BK574" s="26">
        <f t="shared" si="786"/>
        <v>0</v>
      </c>
      <c r="BL574" s="18" t="str">
        <f t="shared" si="762"/>
        <v>罗锐</v>
      </c>
      <c r="BM574" s="26">
        <f t="shared" si="820"/>
        <v>0</v>
      </c>
      <c r="BN574" s="18" t="str">
        <f t="shared" si="763"/>
        <v>杨小波</v>
      </c>
      <c r="BO574" s="26"/>
      <c r="BP574" s="18" t="str">
        <f t="shared" si="764"/>
        <v>马巫各</v>
      </c>
      <c r="BQ574" s="26"/>
      <c r="BR574" s="18" t="str">
        <f t="shared" si="765"/>
        <v>赵香才</v>
      </c>
      <c r="BS574" s="26"/>
      <c r="BT574" s="18" t="str">
        <f t="shared" si="766"/>
        <v>金贵</v>
      </c>
      <c r="BU574" s="26"/>
      <c r="BV574" s="18">
        <f t="shared" si="767"/>
        <v>5</v>
      </c>
      <c r="BW574" s="18" t="str">
        <f t="shared" si="768"/>
        <v>叶屏</v>
      </c>
      <c r="BX574" s="26">
        <f t="shared" si="787"/>
        <v>0</v>
      </c>
      <c r="BY574" s="18" t="str">
        <f t="shared" si="769"/>
        <v>王德兵</v>
      </c>
      <c r="BZ574" s="26">
        <f t="shared" si="788"/>
        <v>0</v>
      </c>
      <c r="CA574" s="18" t="str">
        <f t="shared" si="770"/>
        <v>兰卡布尺</v>
      </c>
      <c r="CB574" s="26">
        <f t="shared" si="789"/>
        <v>0</v>
      </c>
      <c r="CC574" s="18" t="str">
        <f t="shared" si="771"/>
        <v>吴文艺</v>
      </c>
      <c r="CD574" s="26">
        <f t="shared" si="790"/>
        <v>0</v>
      </c>
      <c r="CE574" s="18" t="str">
        <f t="shared" si="772"/>
        <v>赵香才</v>
      </c>
      <c r="CF574" s="26">
        <f t="shared" si="791"/>
        <v>0</v>
      </c>
      <c r="CG574" s="18" t="str">
        <f t="shared" si="773"/>
        <v>金贵</v>
      </c>
      <c r="CH574" s="26">
        <f t="shared" si="792"/>
        <v>0</v>
      </c>
      <c r="CI574" s="18">
        <f t="shared" si="774"/>
        <v>5</v>
      </c>
      <c r="CJ574" s="18" t="str">
        <f t="shared" si="775"/>
        <v>叶屏</v>
      </c>
      <c r="CK574" s="26">
        <f t="shared" si="793"/>
        <v>0</v>
      </c>
      <c r="CL574" s="18" t="str">
        <f t="shared" si="776"/>
        <v>王德兵</v>
      </c>
      <c r="CM574" s="26">
        <f t="shared" si="794"/>
        <v>0</v>
      </c>
      <c r="CN574" s="18" t="str">
        <f t="shared" si="777"/>
        <v>兰卡布尺</v>
      </c>
      <c r="CO574" s="26">
        <f t="shared" si="795"/>
        <v>0</v>
      </c>
      <c r="CP574" s="18" t="str">
        <f t="shared" si="778"/>
        <v>吴文艺/康宇峰</v>
      </c>
      <c r="CQ574" s="26">
        <f t="shared" si="796"/>
        <v>0</v>
      </c>
      <c r="CR574" s="18" t="str">
        <f t="shared" si="779"/>
        <v>赵香才</v>
      </c>
      <c r="CS574" s="26">
        <f t="shared" si="797"/>
        <v>0</v>
      </c>
      <c r="CT574" s="18" t="str">
        <f t="shared" si="780"/>
        <v>金贵</v>
      </c>
      <c r="CU574" s="26">
        <f t="shared" si="798"/>
        <v>0</v>
      </c>
    </row>
    <row r="575" spans="1:99" s="2" customFormat="1" ht="15.75">
      <c r="A575" s="42" t="s">
        <v>183</v>
      </c>
      <c r="B575" s="40" t="s">
        <v>747</v>
      </c>
      <c r="C575" s="59" t="s">
        <v>44</v>
      </c>
      <c r="D575" s="9" t="s">
        <v>9</v>
      </c>
      <c r="E575" s="8" t="str">
        <f t="shared" si="728"/>
        <v/>
      </c>
      <c r="F575" s="9" t="str">
        <f t="shared" si="729"/>
        <v/>
      </c>
      <c r="G575" s="10" t="str">
        <f t="shared" si="730"/>
        <v/>
      </c>
      <c r="H575" s="10">
        <f t="shared" si="731"/>
        <v>93</v>
      </c>
      <c r="I575" s="10">
        <f t="shared" si="732"/>
        <v>66</v>
      </c>
      <c r="J575" s="10">
        <f t="shared" si="733"/>
        <v>58</v>
      </c>
      <c r="K575" s="16">
        <f t="shared" si="734"/>
        <v>61.5</v>
      </c>
      <c r="L575" s="10">
        <f t="shared" si="735"/>
        <v>55.5</v>
      </c>
      <c r="M575" s="10">
        <f t="shared" si="736"/>
        <v>29</v>
      </c>
      <c r="N575" s="10">
        <f t="shared" si="737"/>
        <v>363</v>
      </c>
      <c r="O575" s="17" t="str">
        <f t="shared" si="738"/>
        <v/>
      </c>
      <c r="P575" s="18">
        <f>IF($D575="理科",IF(AND($N575&gt;=分数线!$C$2,$H575&gt;=分数线!$D$2),36,IF($H575&gt;=分数线!$D$2,18,0)),IF($D575="文科",IF(AND($N575&gt;=分数线!$C$3,$H575&gt;=分数线!$D$3),36,IF($H575&gt;=分数线!$D$3,18,0))))</f>
        <v>0</v>
      </c>
      <c r="Q575" s="18">
        <f>IF($D575="理科",IF(AND($N575&gt;=分数线!$C$2,I575&gt;=分数线!$E$2),36,IF(I575&gt;=分数线!$E$2,18,0)),IF($D575="文科",IF(AND($N575&gt;=分数线!$C$3,I575&gt;=分数线!$E$3),36,IF(I575&gt;=分数线!$E$3,18,0))))</f>
        <v>0</v>
      </c>
      <c r="R575" s="18">
        <f>IF($D575="理科",IF(AND($N575&gt;=分数线!$C$2,J575&gt;=分数线!$F$2),36,IF(J575&gt;=分数线!$F$2,18,0)),IF($D575="文科",IF(AND($N575&gt;=分数线!$C$3,J575&gt;=分数线!$F$3),36,IF(J575&gt;=分数线!$F$3,18,0))))</f>
        <v>0</v>
      </c>
      <c r="S575" s="18">
        <f>IF($D575="理科",IF(AND($N575&gt;=分数线!$C$2,K575&gt;=分数线!$G$2),36,IF(K575&gt;=分数线!$G$2,18,0)),IF($D575="文科",IF(AND($N575&gt;=分数线!$C$3,K575&gt;=分数线!$G$3),36,IF(K575&gt;=分数线!$G$3,18,0))))</f>
        <v>0</v>
      </c>
      <c r="T575" s="18">
        <f>IF($D575="理科",IF(AND($N575&gt;=分数线!$C$2,L575&gt;=分数线!$H$2),36,IF(L575&gt;=分数线!$H$2,18,0)),IF($D575="文科",IF(AND($N575&gt;=分数线!$C$3,L575&gt;=分数线!$H$3),36,IF(L575&gt;=分数线!$H$3,18,0))))</f>
        <v>0</v>
      </c>
      <c r="U575" s="18">
        <f>IF($D575="理科",IF(AND($N575&gt;=分数线!$C$2,M575&gt;=分数线!$I$2),36,IF(M575&gt;=分数线!$I$2,18,0)),IF($D575="文科",IF(AND($N575&gt;=分数线!$C$3,M575&gt;=分数线!$I$3),36,IF(M575&gt;=分数线!$I$3,18,0))))</f>
        <v>0</v>
      </c>
      <c r="V575" s="18">
        <f t="shared" si="739"/>
        <v>8</v>
      </c>
      <c r="W575" s="18" t="str">
        <f t="shared" si="740"/>
        <v>向美娟</v>
      </c>
      <c r="X575" s="26">
        <f t="shared" si="815"/>
        <v>0</v>
      </c>
      <c r="Y575" s="18" t="str">
        <f t="shared" si="741"/>
        <v>胡付松</v>
      </c>
      <c r="Z575" s="26">
        <f t="shared" si="816"/>
        <v>0</v>
      </c>
      <c r="AA575" s="18" t="str">
        <f t="shared" si="742"/>
        <v>聂艳梅</v>
      </c>
      <c r="AB575" s="26"/>
      <c r="AC575" s="18" t="str">
        <f t="shared" si="743"/>
        <v>卢银楷</v>
      </c>
      <c r="AD575" s="26"/>
      <c r="AE575" s="18" t="str">
        <f t="shared" si="744"/>
        <v>赵香才</v>
      </c>
      <c r="AF575" s="26"/>
      <c r="AG575" s="18" t="str">
        <f t="shared" si="745"/>
        <v>骆泽群</v>
      </c>
      <c r="AH575" s="26"/>
      <c r="AI575" s="18" t="str">
        <f t="shared" si="746"/>
        <v>3</v>
      </c>
      <c r="AJ575" s="18" t="str">
        <f t="shared" si="747"/>
        <v>朱霞</v>
      </c>
      <c r="AK575" s="26">
        <f t="shared" si="817"/>
        <v>0</v>
      </c>
      <c r="AL575" s="18" t="str">
        <f t="shared" si="748"/>
        <v>余玉红</v>
      </c>
      <c r="AM575" s="26">
        <f t="shared" si="818"/>
        <v>0</v>
      </c>
      <c r="AN575" s="18" t="str">
        <f t="shared" si="749"/>
        <v>赵顺诚</v>
      </c>
      <c r="AO575" s="26"/>
      <c r="AP575" s="18" t="str">
        <f t="shared" si="750"/>
        <v>杨吉华</v>
      </c>
      <c r="AQ575" s="26"/>
      <c r="AR575" s="18" t="str">
        <f t="shared" si="751"/>
        <v>赵香才</v>
      </c>
      <c r="AS575" s="26"/>
      <c r="AT575" s="18" t="str">
        <f t="shared" si="752"/>
        <v>杜基次尔</v>
      </c>
      <c r="AU575" s="26"/>
      <c r="AV575" s="18" t="str">
        <f t="shared" si="753"/>
        <v>3</v>
      </c>
      <c r="AW575" s="18" t="str">
        <f t="shared" si="754"/>
        <v>何光红</v>
      </c>
      <c r="AX575" s="26">
        <f t="shared" si="785"/>
        <v>0</v>
      </c>
      <c r="AY575" s="18" t="str">
        <f t="shared" si="755"/>
        <v>余玉红</v>
      </c>
      <c r="AZ575" s="26">
        <f t="shared" si="819"/>
        <v>0</v>
      </c>
      <c r="BA575" s="18" t="str">
        <f t="shared" si="756"/>
        <v>向翠琳</v>
      </c>
      <c r="BB575" s="26"/>
      <c r="BC575" s="18" t="str">
        <f t="shared" si="757"/>
        <v>卢银楷</v>
      </c>
      <c r="BD575" s="26"/>
      <c r="BE575" s="18" t="str">
        <f t="shared" si="758"/>
        <v>勾中文</v>
      </c>
      <c r="BF575" s="26"/>
      <c r="BG575" s="18" t="str">
        <f t="shared" si="759"/>
        <v>杜基次尔</v>
      </c>
      <c r="BH575" s="26"/>
      <c r="BI575" s="18">
        <f t="shared" si="760"/>
        <v>3</v>
      </c>
      <c r="BJ575" s="18" t="str">
        <f t="shared" si="761"/>
        <v>何光红</v>
      </c>
      <c r="BK575" s="26">
        <f t="shared" si="786"/>
        <v>0</v>
      </c>
      <c r="BL575" s="18" t="str">
        <f t="shared" si="762"/>
        <v>余玉红</v>
      </c>
      <c r="BM575" s="26">
        <f t="shared" si="820"/>
        <v>0</v>
      </c>
      <c r="BN575" s="18" t="str">
        <f t="shared" si="763"/>
        <v>向翠琳</v>
      </c>
      <c r="BO575" s="26"/>
      <c r="BP575" s="18" t="str">
        <f t="shared" si="764"/>
        <v>卢银楷</v>
      </c>
      <c r="BQ575" s="26"/>
      <c r="BR575" s="18" t="str">
        <f t="shared" si="765"/>
        <v>赵香才</v>
      </c>
      <c r="BS575" s="26"/>
      <c r="BT575" s="18" t="str">
        <f t="shared" si="766"/>
        <v>杜基次尔</v>
      </c>
      <c r="BU575" s="26"/>
      <c r="BV575" s="18">
        <f t="shared" si="767"/>
        <v>3</v>
      </c>
      <c r="BW575" s="18" t="str">
        <f t="shared" si="768"/>
        <v>曹霞</v>
      </c>
      <c r="BX575" s="26">
        <f t="shared" si="787"/>
        <v>0</v>
      </c>
      <c r="BY575" s="18" t="str">
        <f t="shared" si="769"/>
        <v>余玉红</v>
      </c>
      <c r="BZ575" s="26">
        <f t="shared" si="788"/>
        <v>0</v>
      </c>
      <c r="CA575" s="18" t="str">
        <f t="shared" si="770"/>
        <v>汪睿</v>
      </c>
      <c r="CB575" s="26">
        <f t="shared" si="789"/>
        <v>0</v>
      </c>
      <c r="CC575" s="18" t="str">
        <f t="shared" si="771"/>
        <v>卢银楷</v>
      </c>
      <c r="CD575" s="26">
        <f t="shared" si="790"/>
        <v>0</v>
      </c>
      <c r="CE575" s="18" t="str">
        <f t="shared" si="772"/>
        <v>赵香才</v>
      </c>
      <c r="CF575" s="26">
        <f t="shared" si="791"/>
        <v>0</v>
      </c>
      <c r="CG575" s="18" t="str">
        <f t="shared" si="773"/>
        <v>杜基次尔</v>
      </c>
      <c r="CH575" s="26">
        <f t="shared" si="792"/>
        <v>0</v>
      </c>
      <c r="CI575" s="18">
        <f t="shared" si="774"/>
        <v>3</v>
      </c>
      <c r="CJ575" s="18" t="str">
        <f t="shared" si="775"/>
        <v>曹霞</v>
      </c>
      <c r="CK575" s="26">
        <f t="shared" si="793"/>
        <v>0</v>
      </c>
      <c r="CL575" s="18" t="str">
        <f t="shared" si="776"/>
        <v>余玉红</v>
      </c>
      <c r="CM575" s="26">
        <f t="shared" si="794"/>
        <v>0</v>
      </c>
      <c r="CN575" s="18" t="str">
        <f t="shared" si="777"/>
        <v>汪睿</v>
      </c>
      <c r="CO575" s="26">
        <f t="shared" si="795"/>
        <v>0</v>
      </c>
      <c r="CP575" s="18" t="str">
        <f t="shared" si="778"/>
        <v>赵香才</v>
      </c>
      <c r="CQ575" s="26">
        <f t="shared" si="796"/>
        <v>0</v>
      </c>
      <c r="CR575" s="18" t="str">
        <f t="shared" si="779"/>
        <v>卢银楷</v>
      </c>
      <c r="CS575" s="26">
        <f t="shared" si="797"/>
        <v>0</v>
      </c>
      <c r="CT575" s="18" t="str">
        <f t="shared" si="780"/>
        <v>杜基次尔</v>
      </c>
      <c r="CU575" s="26">
        <f t="shared" si="798"/>
        <v>0</v>
      </c>
    </row>
    <row r="576" spans="1:99" s="2" customFormat="1" ht="15.75">
      <c r="A576" s="42" t="s">
        <v>1257</v>
      </c>
      <c r="B576" s="40" t="s">
        <v>748</v>
      </c>
      <c r="C576" s="59" t="s">
        <v>44</v>
      </c>
      <c r="D576" s="9" t="s">
        <v>9</v>
      </c>
      <c r="E576" s="8" t="str">
        <f t="shared" si="728"/>
        <v/>
      </c>
      <c r="F576" s="9" t="str">
        <f t="shared" si="729"/>
        <v/>
      </c>
      <c r="G576" s="10" t="str">
        <f t="shared" si="730"/>
        <v/>
      </c>
      <c r="H576" s="10">
        <f t="shared" si="731"/>
        <v>108</v>
      </c>
      <c r="I576" s="10">
        <f t="shared" si="732"/>
        <v>49</v>
      </c>
      <c r="J576" s="10">
        <f t="shared" si="733"/>
        <v>45</v>
      </c>
      <c r="K576" s="16">
        <f t="shared" si="734"/>
        <v>50</v>
      </c>
      <c r="L576" s="10">
        <f t="shared" si="735"/>
        <v>51.5</v>
      </c>
      <c r="M576" s="10">
        <f t="shared" si="736"/>
        <v>59</v>
      </c>
      <c r="N576" s="10">
        <f t="shared" si="737"/>
        <v>363</v>
      </c>
      <c r="O576" s="17" t="str">
        <f t="shared" si="738"/>
        <v/>
      </c>
      <c r="P576" s="18">
        <f>IF($D576="理科",IF(AND($N576&gt;=分数线!$C$2,$H576&gt;=分数线!$D$2),36,IF($H576&gt;=分数线!$D$2,18,0)),IF($D576="文科",IF(AND($N576&gt;=分数线!$C$3,$H576&gt;=分数线!$D$3),36,IF($H576&gt;=分数线!$D$3,18,0))))</f>
        <v>18</v>
      </c>
      <c r="Q576" s="18">
        <f>IF($D576="理科",IF(AND($N576&gt;=分数线!$C$2,I576&gt;=分数线!$E$2),36,IF(I576&gt;=分数线!$E$2,18,0)),IF($D576="文科",IF(AND($N576&gt;=分数线!$C$3,I576&gt;=分数线!$E$3),36,IF(I576&gt;=分数线!$E$3,18,0))))</f>
        <v>0</v>
      </c>
      <c r="R576" s="18">
        <f>IF($D576="理科",IF(AND($N576&gt;=分数线!$C$2,J576&gt;=分数线!$F$2),36,IF(J576&gt;=分数线!$F$2,18,0)),IF($D576="文科",IF(AND($N576&gt;=分数线!$C$3,J576&gt;=分数线!$F$3),36,IF(J576&gt;=分数线!$F$3,18,0))))</f>
        <v>0</v>
      </c>
      <c r="S576" s="18">
        <f>IF($D576="理科",IF(AND($N576&gt;=分数线!$C$2,K576&gt;=分数线!$G$2),36,IF(K576&gt;=分数线!$G$2,18,0)),IF($D576="文科",IF(AND($N576&gt;=分数线!$C$3,K576&gt;=分数线!$G$3),36,IF(K576&gt;=分数线!$G$3,18,0))))</f>
        <v>0</v>
      </c>
      <c r="T576" s="18">
        <f>IF($D576="理科",IF(AND($N576&gt;=分数线!$C$2,L576&gt;=分数线!$H$2),36,IF(L576&gt;=分数线!$H$2,18,0)),IF($D576="文科",IF(AND($N576&gt;=分数线!$C$3,L576&gt;=分数线!$H$3),36,IF(L576&gt;=分数线!$H$3,18,0))))</f>
        <v>0</v>
      </c>
      <c r="U576" s="18">
        <f>IF($D576="理科",IF(AND($N576&gt;=分数线!$C$2,M576&gt;=分数线!$I$2),36,IF(M576&gt;=分数线!$I$2,18,0)),IF($D576="文科",IF(AND($N576&gt;=分数线!$C$3,M576&gt;=分数线!$I$3),36,IF(M576&gt;=分数线!$I$3,18,0))))</f>
        <v>18</v>
      </c>
      <c r="V576" s="18">
        <f t="shared" si="739"/>
        <v>5</v>
      </c>
      <c r="W576" s="18" t="str">
        <f t="shared" si="740"/>
        <v>叶屏</v>
      </c>
      <c r="X576" s="26">
        <f t="shared" si="815"/>
        <v>1.8</v>
      </c>
      <c r="Y576" s="18" t="str">
        <f t="shared" si="741"/>
        <v>李希</v>
      </c>
      <c r="Z576" s="26">
        <f t="shared" si="816"/>
        <v>0</v>
      </c>
      <c r="AA576" s="18" t="str">
        <f t="shared" si="742"/>
        <v>达娃央初</v>
      </c>
      <c r="AB576" s="26"/>
      <c r="AC576" s="18" t="str">
        <f t="shared" si="743"/>
        <v>马巫各</v>
      </c>
      <c r="AD576" s="26"/>
      <c r="AE576" s="18" t="str">
        <f t="shared" si="744"/>
        <v>赵香才</v>
      </c>
      <c r="AF576" s="26"/>
      <c r="AG576" s="18" t="str">
        <f t="shared" si="745"/>
        <v>金贵</v>
      </c>
      <c r="AH576" s="26"/>
      <c r="AI576" s="18" t="str">
        <f t="shared" si="746"/>
        <v>5</v>
      </c>
      <c r="AJ576" s="18" t="str">
        <f t="shared" si="747"/>
        <v>叶屏</v>
      </c>
      <c r="AK576" s="26">
        <f t="shared" si="817"/>
        <v>1.8</v>
      </c>
      <c r="AL576" s="18" t="str">
        <f t="shared" si="748"/>
        <v>李希</v>
      </c>
      <c r="AM576" s="26">
        <f t="shared" si="818"/>
        <v>0</v>
      </c>
      <c r="AN576" s="18" t="str">
        <f t="shared" si="749"/>
        <v>达娃央初</v>
      </c>
      <c r="AO576" s="26"/>
      <c r="AP576" s="18" t="str">
        <f t="shared" si="750"/>
        <v>马巫各</v>
      </c>
      <c r="AQ576" s="26"/>
      <c r="AR576" s="18" t="str">
        <f t="shared" si="751"/>
        <v>赵香才</v>
      </c>
      <c r="AS576" s="26"/>
      <c r="AT576" s="18" t="str">
        <f t="shared" si="752"/>
        <v>金贵</v>
      </c>
      <c r="AU576" s="26"/>
      <c r="AV576" s="18" t="str">
        <f t="shared" si="753"/>
        <v>5</v>
      </c>
      <c r="AW576" s="18" t="str">
        <f t="shared" si="754"/>
        <v>叶屏</v>
      </c>
      <c r="AX576" s="26">
        <f t="shared" si="785"/>
        <v>2.6999999999999997</v>
      </c>
      <c r="AY576" s="18" t="str">
        <f t="shared" si="755"/>
        <v>罗锐</v>
      </c>
      <c r="AZ576" s="26">
        <f t="shared" si="819"/>
        <v>0</v>
      </c>
      <c r="BA576" s="18" t="str">
        <f t="shared" si="756"/>
        <v>谢斌</v>
      </c>
      <c r="BB576" s="26"/>
      <c r="BC576" s="18" t="str">
        <f t="shared" si="757"/>
        <v>马巫各</v>
      </c>
      <c r="BD576" s="26"/>
      <c r="BE576" s="18" t="str">
        <f t="shared" si="758"/>
        <v>赵香才</v>
      </c>
      <c r="BF576" s="26"/>
      <c r="BG576" s="18" t="str">
        <f t="shared" si="759"/>
        <v>金贵</v>
      </c>
      <c r="BH576" s="26"/>
      <c r="BI576" s="18">
        <f t="shared" si="760"/>
        <v>5</v>
      </c>
      <c r="BJ576" s="18" t="str">
        <f t="shared" si="761"/>
        <v>叶屏</v>
      </c>
      <c r="BK576" s="26">
        <f t="shared" si="786"/>
        <v>2.6999999999999997</v>
      </c>
      <c r="BL576" s="18" t="str">
        <f t="shared" si="762"/>
        <v>罗锐</v>
      </c>
      <c r="BM576" s="26">
        <f t="shared" si="820"/>
        <v>0</v>
      </c>
      <c r="BN576" s="18" t="str">
        <f t="shared" si="763"/>
        <v>杨小波</v>
      </c>
      <c r="BO576" s="26"/>
      <c r="BP576" s="18" t="str">
        <f t="shared" si="764"/>
        <v>马巫各</v>
      </c>
      <c r="BQ576" s="26"/>
      <c r="BR576" s="18" t="str">
        <f t="shared" si="765"/>
        <v>赵香才</v>
      </c>
      <c r="BS576" s="26"/>
      <c r="BT576" s="18" t="str">
        <f t="shared" si="766"/>
        <v>金贵</v>
      </c>
      <c r="BU576" s="26"/>
      <c r="BV576" s="18">
        <f t="shared" si="767"/>
        <v>5</v>
      </c>
      <c r="BW576" s="18" t="str">
        <f t="shared" si="768"/>
        <v>叶屏</v>
      </c>
      <c r="BX576" s="26">
        <f t="shared" si="787"/>
        <v>4.5</v>
      </c>
      <c r="BY576" s="18" t="str">
        <f t="shared" si="769"/>
        <v>王德兵</v>
      </c>
      <c r="BZ576" s="26">
        <f t="shared" si="788"/>
        <v>0</v>
      </c>
      <c r="CA576" s="18" t="str">
        <f t="shared" si="770"/>
        <v>兰卡布尺</v>
      </c>
      <c r="CB576" s="26">
        <f t="shared" si="789"/>
        <v>0</v>
      </c>
      <c r="CC576" s="18" t="str">
        <f t="shared" si="771"/>
        <v>吴文艺</v>
      </c>
      <c r="CD576" s="26">
        <f t="shared" si="790"/>
        <v>0</v>
      </c>
      <c r="CE576" s="18" t="str">
        <f t="shared" si="772"/>
        <v>赵香才</v>
      </c>
      <c r="CF576" s="26">
        <f t="shared" si="791"/>
        <v>0</v>
      </c>
      <c r="CG576" s="18" t="str">
        <f t="shared" si="773"/>
        <v>金贵</v>
      </c>
      <c r="CH576" s="26">
        <f t="shared" si="792"/>
        <v>4.5</v>
      </c>
      <c r="CI576" s="18">
        <f t="shared" si="774"/>
        <v>5</v>
      </c>
      <c r="CJ576" s="18" t="str">
        <f t="shared" si="775"/>
        <v>叶屏</v>
      </c>
      <c r="CK576" s="26">
        <f t="shared" si="793"/>
        <v>4.5</v>
      </c>
      <c r="CL576" s="18" t="str">
        <f t="shared" si="776"/>
        <v>王德兵</v>
      </c>
      <c r="CM576" s="26">
        <f t="shared" si="794"/>
        <v>0</v>
      </c>
      <c r="CN576" s="18" t="str">
        <f t="shared" si="777"/>
        <v>兰卡布尺</v>
      </c>
      <c r="CO576" s="26">
        <f t="shared" si="795"/>
        <v>0</v>
      </c>
      <c r="CP576" s="18" t="str">
        <f t="shared" si="778"/>
        <v>吴文艺/康宇峰</v>
      </c>
      <c r="CQ576" s="26">
        <f t="shared" si="796"/>
        <v>0</v>
      </c>
      <c r="CR576" s="18" t="str">
        <f t="shared" si="779"/>
        <v>赵香才</v>
      </c>
      <c r="CS576" s="26">
        <f t="shared" si="797"/>
        <v>0</v>
      </c>
      <c r="CT576" s="18" t="str">
        <f t="shared" si="780"/>
        <v>金贵</v>
      </c>
      <c r="CU576" s="26">
        <f t="shared" si="798"/>
        <v>4.5</v>
      </c>
    </row>
    <row r="577" spans="1:99" s="2" customFormat="1" ht="15.75">
      <c r="A577" s="42" t="s">
        <v>1258</v>
      </c>
      <c r="B577" s="40" t="s">
        <v>749</v>
      </c>
      <c r="C577" s="59" t="s">
        <v>44</v>
      </c>
      <c r="D577" s="9" t="s">
        <v>9</v>
      </c>
      <c r="E577" s="8" t="str">
        <f t="shared" si="728"/>
        <v/>
      </c>
      <c r="F577" s="9">
        <f t="shared" si="729"/>
        <v>0.2</v>
      </c>
      <c r="G577" s="10" t="str">
        <f t="shared" si="730"/>
        <v/>
      </c>
      <c r="H577" s="10">
        <f t="shared" si="731"/>
        <v>91</v>
      </c>
      <c r="I577" s="10">
        <f t="shared" si="732"/>
        <v>69</v>
      </c>
      <c r="J577" s="10">
        <f t="shared" si="733"/>
        <v>64</v>
      </c>
      <c r="K577" s="16">
        <f t="shared" si="734"/>
        <v>53</v>
      </c>
      <c r="L577" s="10">
        <f t="shared" si="735"/>
        <v>47</v>
      </c>
      <c r="M577" s="10">
        <f t="shared" si="736"/>
        <v>38</v>
      </c>
      <c r="N577" s="10">
        <f t="shared" si="737"/>
        <v>362</v>
      </c>
      <c r="O577" s="17" t="str">
        <f t="shared" si="738"/>
        <v/>
      </c>
      <c r="P577" s="18">
        <f>IF($D577="理科",IF(AND($N577&gt;=分数线!$C$2,$H577&gt;=分数线!$D$2),36,IF($H577&gt;=分数线!$D$2,18,0)),IF($D577="文科",IF(AND($N577&gt;=分数线!$C$3,$H577&gt;=分数线!$D$3),36,IF($H577&gt;=分数线!$D$3,18,0))))</f>
        <v>0</v>
      </c>
      <c r="Q577" s="18">
        <f>IF($D577="理科",IF(AND($N577&gt;=分数线!$C$2,I577&gt;=分数线!$E$2),36,IF(I577&gt;=分数线!$E$2,18,0)),IF($D577="文科",IF(AND($N577&gt;=分数线!$C$3,I577&gt;=分数线!$E$3),36,IF(I577&gt;=分数线!$E$3,18,0))))</f>
        <v>0</v>
      </c>
      <c r="R577" s="18">
        <f>IF($D577="理科",IF(AND($N577&gt;=分数线!$C$2,J577&gt;=分数线!$F$2),36,IF(J577&gt;=分数线!$F$2,18,0)),IF($D577="文科",IF(AND($N577&gt;=分数线!$C$3,J577&gt;=分数线!$F$3),36,IF(J577&gt;=分数线!$F$3,18,0))))</f>
        <v>0</v>
      </c>
      <c r="S577" s="18">
        <f>IF($D577="理科",IF(AND($N577&gt;=分数线!$C$2,K577&gt;=分数线!$G$2),36,IF(K577&gt;=分数线!$G$2,18,0)),IF($D577="文科",IF(AND($N577&gt;=分数线!$C$3,K577&gt;=分数线!$G$3),36,IF(K577&gt;=分数线!$G$3,18,0))))</f>
        <v>0</v>
      </c>
      <c r="T577" s="18">
        <f>IF($D577="理科",IF(AND($N577&gt;=分数线!$C$2,L577&gt;=分数线!$H$2),36,IF(L577&gt;=分数线!$H$2,18,0)),IF($D577="文科",IF(AND($N577&gt;=分数线!$C$3,L577&gt;=分数线!$H$3),36,IF(L577&gt;=分数线!$H$3,18,0))))</f>
        <v>0</v>
      </c>
      <c r="U577" s="18">
        <f>IF($D577="理科",IF(AND($N577&gt;=分数线!$C$2,M577&gt;=分数线!$I$2),36,IF(M577&gt;=分数线!$I$2,18,0)),IF($D577="文科",IF(AND($N577&gt;=分数线!$C$3,M577&gt;=分数线!$I$3),36,IF(M577&gt;=分数线!$I$3,18,0))))</f>
        <v>0</v>
      </c>
      <c r="V577" s="18">
        <f t="shared" si="739"/>
        <v>2</v>
      </c>
      <c r="W577" s="18" t="str">
        <f t="shared" si="740"/>
        <v>阙丽萍</v>
      </c>
      <c r="X577" s="26">
        <f t="shared" si="815"/>
        <v>0</v>
      </c>
      <c r="Y577" s="18" t="str">
        <f t="shared" si="741"/>
        <v>李乔军</v>
      </c>
      <c r="Z577" s="26">
        <f t="shared" si="816"/>
        <v>0</v>
      </c>
      <c r="AA577" s="18" t="str">
        <f t="shared" si="742"/>
        <v>赵顺诚</v>
      </c>
      <c r="AB577" s="26"/>
      <c r="AC577" s="18" t="str">
        <f t="shared" si="743"/>
        <v>卢银楷</v>
      </c>
      <c r="AD577" s="26"/>
      <c r="AE577" s="18" t="str">
        <f t="shared" si="744"/>
        <v>赵香才</v>
      </c>
      <c r="AF577" s="26"/>
      <c r="AG577" s="18" t="str">
        <f t="shared" si="745"/>
        <v>骆泽群</v>
      </c>
      <c r="AH577" s="26"/>
      <c r="AI577" s="18" t="str">
        <f t="shared" si="746"/>
        <v>2</v>
      </c>
      <c r="AJ577" s="18" t="str">
        <f t="shared" si="747"/>
        <v>阙丽萍</v>
      </c>
      <c r="AK577" s="26">
        <f t="shared" si="817"/>
        <v>0</v>
      </c>
      <c r="AL577" s="18" t="str">
        <f t="shared" si="748"/>
        <v>李乔军</v>
      </c>
      <c r="AM577" s="26">
        <f t="shared" si="818"/>
        <v>0</v>
      </c>
      <c r="AN577" s="18" t="str">
        <f t="shared" si="749"/>
        <v>赵顺诚</v>
      </c>
      <c r="AO577" s="26"/>
      <c r="AP577" s="18" t="str">
        <f t="shared" si="750"/>
        <v>卢银楷</v>
      </c>
      <c r="AQ577" s="26"/>
      <c r="AR577" s="18" t="str">
        <f t="shared" si="751"/>
        <v>赵香才</v>
      </c>
      <c r="AS577" s="26"/>
      <c r="AT577" s="18" t="str">
        <f t="shared" si="752"/>
        <v>杜基次尔</v>
      </c>
      <c r="AU577" s="26"/>
      <c r="AV577" s="18" t="str">
        <f t="shared" si="753"/>
        <v>2</v>
      </c>
      <c r="AW577" s="18" t="str">
        <f t="shared" si="754"/>
        <v>阙丽萍</v>
      </c>
      <c r="AX577" s="26">
        <f t="shared" si="785"/>
        <v>0</v>
      </c>
      <c r="AY577" s="18" t="str">
        <f t="shared" si="755"/>
        <v>李希</v>
      </c>
      <c r="AZ577" s="26">
        <f t="shared" si="819"/>
        <v>0</v>
      </c>
      <c r="BA577" s="18" t="str">
        <f t="shared" si="756"/>
        <v>赵顺诚</v>
      </c>
      <c r="BB577" s="26"/>
      <c r="BC577" s="18" t="str">
        <f t="shared" si="757"/>
        <v>马巫各</v>
      </c>
      <c r="BD577" s="26"/>
      <c r="BE577" s="18" t="str">
        <f t="shared" si="758"/>
        <v>赵香才</v>
      </c>
      <c r="BF577" s="26"/>
      <c r="BG577" s="18" t="str">
        <f t="shared" si="759"/>
        <v>杜基次尔</v>
      </c>
      <c r="BH577" s="26"/>
      <c r="BI577" s="18">
        <f t="shared" si="760"/>
        <v>2</v>
      </c>
      <c r="BJ577" s="18" t="str">
        <f t="shared" si="761"/>
        <v>阙丽萍</v>
      </c>
      <c r="BK577" s="26">
        <f t="shared" si="786"/>
        <v>0</v>
      </c>
      <c r="BL577" s="18" t="str">
        <f t="shared" si="762"/>
        <v>李希</v>
      </c>
      <c r="BM577" s="26">
        <f t="shared" si="820"/>
        <v>0</v>
      </c>
      <c r="BN577" s="18" t="str">
        <f t="shared" si="763"/>
        <v>赵顺诚</v>
      </c>
      <c r="BO577" s="26"/>
      <c r="BP577" s="18" t="str">
        <f t="shared" si="764"/>
        <v>马巫各</v>
      </c>
      <c r="BQ577" s="26"/>
      <c r="BR577" s="18" t="str">
        <f t="shared" si="765"/>
        <v>赵香才</v>
      </c>
      <c r="BS577" s="26"/>
      <c r="BT577" s="18" t="str">
        <f t="shared" si="766"/>
        <v>杜基次尔</v>
      </c>
      <c r="BU577" s="26"/>
      <c r="BV577" s="18">
        <f t="shared" si="767"/>
        <v>2</v>
      </c>
      <c r="BW577" s="18" t="str">
        <f t="shared" si="768"/>
        <v>阙丽萍</v>
      </c>
      <c r="BX577" s="26">
        <f t="shared" si="787"/>
        <v>0</v>
      </c>
      <c r="BY577" s="18" t="str">
        <f t="shared" si="769"/>
        <v>李希</v>
      </c>
      <c r="BZ577" s="26">
        <f t="shared" si="788"/>
        <v>0</v>
      </c>
      <c r="CA577" s="18" t="str">
        <f t="shared" si="770"/>
        <v>赵顺诚</v>
      </c>
      <c r="CB577" s="26">
        <f t="shared" si="789"/>
        <v>0</v>
      </c>
      <c r="CC577" s="18" t="str">
        <f t="shared" si="771"/>
        <v>吴文艺</v>
      </c>
      <c r="CD577" s="26">
        <f t="shared" si="790"/>
        <v>0</v>
      </c>
      <c r="CE577" s="18" t="str">
        <f t="shared" si="772"/>
        <v>赵香才</v>
      </c>
      <c r="CF577" s="26">
        <f t="shared" si="791"/>
        <v>0</v>
      </c>
      <c r="CG577" s="18" t="str">
        <f t="shared" si="773"/>
        <v>杜基次尔</v>
      </c>
      <c r="CH577" s="26">
        <f t="shared" si="792"/>
        <v>0</v>
      </c>
      <c r="CI577" s="18">
        <f t="shared" si="774"/>
        <v>2</v>
      </c>
      <c r="CJ577" s="18" t="str">
        <f t="shared" si="775"/>
        <v>阙丽萍</v>
      </c>
      <c r="CK577" s="26">
        <f t="shared" si="793"/>
        <v>0</v>
      </c>
      <c r="CL577" s="18" t="str">
        <f t="shared" si="776"/>
        <v>李希</v>
      </c>
      <c r="CM577" s="26">
        <f t="shared" si="794"/>
        <v>0</v>
      </c>
      <c r="CN577" s="18" t="str">
        <f t="shared" si="777"/>
        <v>赵顺诚</v>
      </c>
      <c r="CO577" s="26">
        <f t="shared" si="795"/>
        <v>0</v>
      </c>
      <c r="CP577" s="18" t="str">
        <f t="shared" si="778"/>
        <v>吴文艺/康宇峰</v>
      </c>
      <c r="CQ577" s="26">
        <f t="shared" si="796"/>
        <v>0</v>
      </c>
      <c r="CR577" s="18" t="str">
        <f t="shared" si="779"/>
        <v>赵香才</v>
      </c>
      <c r="CS577" s="26">
        <f t="shared" si="797"/>
        <v>0</v>
      </c>
      <c r="CT577" s="18" t="str">
        <f t="shared" si="780"/>
        <v>杜基次尔</v>
      </c>
      <c r="CU577" s="26">
        <f t="shared" si="798"/>
        <v>0</v>
      </c>
    </row>
    <row r="578" spans="1:99" s="2" customFormat="1" ht="15.75">
      <c r="A578" s="42" t="s">
        <v>1259</v>
      </c>
      <c r="B578" s="40" t="s">
        <v>750</v>
      </c>
      <c r="C578" s="59" t="s">
        <v>44</v>
      </c>
      <c r="D578" s="9" t="s">
        <v>9</v>
      </c>
      <c r="E578" s="8" t="str">
        <f t="shared" si="728"/>
        <v/>
      </c>
      <c r="F578" s="9" t="str">
        <f t="shared" si="729"/>
        <v/>
      </c>
      <c r="G578" s="10" t="str">
        <f t="shared" si="730"/>
        <v/>
      </c>
      <c r="H578" s="10">
        <f t="shared" si="731"/>
        <v>100</v>
      </c>
      <c r="I578" s="10">
        <f t="shared" si="732"/>
        <v>61</v>
      </c>
      <c r="J578" s="10">
        <f t="shared" si="733"/>
        <v>45</v>
      </c>
      <c r="K578" s="16">
        <f t="shared" si="734"/>
        <v>55.5</v>
      </c>
      <c r="L578" s="10">
        <f t="shared" si="735"/>
        <v>53</v>
      </c>
      <c r="M578" s="10">
        <f t="shared" si="736"/>
        <v>47</v>
      </c>
      <c r="N578" s="10">
        <f t="shared" si="737"/>
        <v>362</v>
      </c>
      <c r="O578" s="17" t="str">
        <f t="shared" si="738"/>
        <v/>
      </c>
      <c r="P578" s="18">
        <f>IF($D578="理科",IF(AND($N578&gt;=分数线!$C$2,$H578&gt;=分数线!$D$2),36,IF($H578&gt;=分数线!$D$2,18,0)),IF($D578="文科",IF(AND($N578&gt;=分数线!$C$3,$H578&gt;=分数线!$D$3),36,IF($H578&gt;=分数线!$D$3,18,0))))</f>
        <v>0</v>
      </c>
      <c r="Q578" s="18">
        <f>IF($D578="理科",IF(AND($N578&gt;=分数线!$C$2,I578&gt;=分数线!$E$2),36,IF(I578&gt;=分数线!$E$2,18,0)),IF($D578="文科",IF(AND($N578&gt;=分数线!$C$3,I578&gt;=分数线!$E$3),36,IF(I578&gt;=分数线!$E$3,18,0))))</f>
        <v>0</v>
      </c>
      <c r="R578" s="18">
        <f>IF($D578="理科",IF(AND($N578&gt;=分数线!$C$2,J578&gt;=分数线!$F$2),36,IF(J578&gt;=分数线!$F$2,18,0)),IF($D578="文科",IF(AND($N578&gt;=分数线!$C$3,J578&gt;=分数线!$F$3),36,IF(J578&gt;=分数线!$F$3,18,0))))</f>
        <v>0</v>
      </c>
      <c r="S578" s="18">
        <f>IF($D578="理科",IF(AND($N578&gt;=分数线!$C$2,K578&gt;=分数线!$G$2),36,IF(K578&gt;=分数线!$G$2,18,0)),IF($D578="文科",IF(AND($N578&gt;=分数线!$C$3,K578&gt;=分数线!$G$3),36,IF(K578&gt;=分数线!$G$3,18,0))))</f>
        <v>0</v>
      </c>
      <c r="T578" s="18">
        <f>IF($D578="理科",IF(AND($N578&gt;=分数线!$C$2,L578&gt;=分数线!$H$2),36,IF(L578&gt;=分数线!$H$2,18,0)),IF($D578="文科",IF(AND($N578&gt;=分数线!$C$3,L578&gt;=分数线!$H$3),36,IF(L578&gt;=分数线!$H$3,18,0))))</f>
        <v>0</v>
      </c>
      <c r="U578" s="18">
        <f>IF($D578="理科",IF(AND($N578&gt;=分数线!$C$2,M578&gt;=分数线!$I$2),36,IF(M578&gt;=分数线!$I$2,18,0)),IF($D578="文科",IF(AND($N578&gt;=分数线!$C$3,M578&gt;=分数线!$I$3),36,IF(M578&gt;=分数线!$I$3,18,0))))</f>
        <v>0</v>
      </c>
      <c r="V578" s="18">
        <f t="shared" si="739"/>
        <v>6</v>
      </c>
      <c r="W578" s="18" t="str">
        <f t="shared" si="740"/>
        <v>阙丽萍</v>
      </c>
      <c r="X578" s="26">
        <f t="shared" si="815"/>
        <v>0</v>
      </c>
      <c r="Y578" s="18" t="str">
        <f t="shared" si="741"/>
        <v>李希</v>
      </c>
      <c r="Z578" s="26">
        <f t="shared" si="816"/>
        <v>0</v>
      </c>
      <c r="AA578" s="18" t="str">
        <f t="shared" si="742"/>
        <v>达娃央初</v>
      </c>
      <c r="AB578" s="26"/>
      <c r="AC578" s="18" t="str">
        <f t="shared" si="743"/>
        <v>马巫各</v>
      </c>
      <c r="AD578" s="26"/>
      <c r="AE578" s="18" t="str">
        <f t="shared" si="744"/>
        <v>勾中文</v>
      </c>
      <c r="AF578" s="26"/>
      <c r="AG578" s="18" t="str">
        <f t="shared" si="745"/>
        <v>骆泽群</v>
      </c>
      <c r="AH578" s="26"/>
      <c r="AI578" s="18" t="str">
        <f t="shared" si="746"/>
        <v>4</v>
      </c>
      <c r="AJ578" s="18" t="str">
        <f t="shared" si="747"/>
        <v>朱霞</v>
      </c>
      <c r="AK578" s="26">
        <f t="shared" si="817"/>
        <v>0</v>
      </c>
      <c r="AL578" s="18" t="str">
        <f t="shared" si="748"/>
        <v>李乔军</v>
      </c>
      <c r="AM578" s="26">
        <f t="shared" si="818"/>
        <v>0</v>
      </c>
      <c r="AN578" s="18" t="str">
        <f t="shared" si="749"/>
        <v>向翠琳</v>
      </c>
      <c r="AO578" s="26"/>
      <c r="AP578" s="18" t="str">
        <f t="shared" si="750"/>
        <v>卢银楷</v>
      </c>
      <c r="AQ578" s="26"/>
      <c r="AR578" s="18" t="str">
        <f t="shared" si="751"/>
        <v>胡慧芳</v>
      </c>
      <c r="AS578" s="26"/>
      <c r="AT578" s="18" t="str">
        <f t="shared" si="752"/>
        <v>杜基次尔</v>
      </c>
      <c r="AU578" s="26"/>
      <c r="AV578" s="18" t="str">
        <f t="shared" si="753"/>
        <v>4</v>
      </c>
      <c r="AW578" s="18" t="str">
        <f t="shared" si="754"/>
        <v>朱霞</v>
      </c>
      <c r="AX578" s="26">
        <f t="shared" si="785"/>
        <v>0</v>
      </c>
      <c r="AY578" s="18" t="str">
        <f t="shared" si="755"/>
        <v>马勇</v>
      </c>
      <c r="AZ578" s="26">
        <f t="shared" si="819"/>
        <v>0</v>
      </c>
      <c r="BA578" s="18" t="str">
        <f t="shared" si="756"/>
        <v>向翠琳</v>
      </c>
      <c r="BB578" s="26"/>
      <c r="BC578" s="18" t="str">
        <f t="shared" si="757"/>
        <v>卢银楷</v>
      </c>
      <c r="BD578" s="26"/>
      <c r="BE578" s="18" t="str">
        <f t="shared" si="758"/>
        <v>胡慧芳</v>
      </c>
      <c r="BF578" s="26"/>
      <c r="BG578" s="18" t="str">
        <f t="shared" si="759"/>
        <v>杜基次尔</v>
      </c>
      <c r="BH578" s="26"/>
      <c r="BI578" s="18">
        <f t="shared" si="760"/>
        <v>4</v>
      </c>
      <c r="BJ578" s="18" t="str">
        <f t="shared" si="761"/>
        <v>甲阿祝玛</v>
      </c>
      <c r="BK578" s="26">
        <f t="shared" si="786"/>
        <v>0</v>
      </c>
      <c r="BL578" s="18" t="str">
        <f t="shared" si="762"/>
        <v>马勇</v>
      </c>
      <c r="BM578" s="26">
        <f t="shared" si="820"/>
        <v>0</v>
      </c>
      <c r="BN578" s="18" t="str">
        <f t="shared" si="763"/>
        <v>向翠琳</v>
      </c>
      <c r="BO578" s="26"/>
      <c r="BP578" s="18" t="str">
        <f t="shared" si="764"/>
        <v>卢银楷</v>
      </c>
      <c r="BQ578" s="26"/>
      <c r="BR578" s="18" t="str">
        <f t="shared" si="765"/>
        <v>胡慧芳</v>
      </c>
      <c r="BS578" s="26"/>
      <c r="BT578" s="18" t="str">
        <f t="shared" si="766"/>
        <v>杜基次尔</v>
      </c>
      <c r="BU578" s="26"/>
      <c r="BV578" s="18">
        <f t="shared" si="767"/>
        <v>4</v>
      </c>
      <c r="BW578" s="18" t="str">
        <f t="shared" si="768"/>
        <v>曹霞</v>
      </c>
      <c r="BX578" s="26">
        <f t="shared" si="787"/>
        <v>0</v>
      </c>
      <c r="BY578" s="18" t="str">
        <f t="shared" si="769"/>
        <v>王德兵</v>
      </c>
      <c r="BZ578" s="26">
        <f t="shared" si="788"/>
        <v>0</v>
      </c>
      <c r="CA578" s="18" t="str">
        <f t="shared" si="770"/>
        <v>汪睿</v>
      </c>
      <c r="CB578" s="26">
        <f t="shared" si="789"/>
        <v>0</v>
      </c>
      <c r="CC578" s="18" t="str">
        <f t="shared" si="771"/>
        <v>卢银楷</v>
      </c>
      <c r="CD578" s="26">
        <f t="shared" si="790"/>
        <v>0</v>
      </c>
      <c r="CE578" s="18" t="str">
        <f t="shared" si="772"/>
        <v>胡慧芳</v>
      </c>
      <c r="CF578" s="26">
        <f t="shared" si="791"/>
        <v>0</v>
      </c>
      <c r="CG578" s="18" t="str">
        <f t="shared" si="773"/>
        <v>杜基次尔</v>
      </c>
      <c r="CH578" s="26">
        <f t="shared" si="792"/>
        <v>0</v>
      </c>
      <c r="CI578" s="18">
        <f t="shared" si="774"/>
        <v>4</v>
      </c>
      <c r="CJ578" s="18" t="str">
        <f t="shared" si="775"/>
        <v>曹霞</v>
      </c>
      <c r="CK578" s="26">
        <f t="shared" si="793"/>
        <v>0</v>
      </c>
      <c r="CL578" s="18" t="str">
        <f t="shared" si="776"/>
        <v>王德兵</v>
      </c>
      <c r="CM578" s="26">
        <f t="shared" si="794"/>
        <v>0</v>
      </c>
      <c r="CN578" s="18" t="str">
        <f t="shared" si="777"/>
        <v>汪睿</v>
      </c>
      <c r="CO578" s="26">
        <f t="shared" si="795"/>
        <v>0</v>
      </c>
      <c r="CP578" s="18" t="str">
        <f t="shared" si="778"/>
        <v>卢银楷</v>
      </c>
      <c r="CQ578" s="26">
        <f t="shared" si="796"/>
        <v>0</v>
      </c>
      <c r="CR578" s="18" t="str">
        <f t="shared" si="779"/>
        <v>胡慧芳</v>
      </c>
      <c r="CS578" s="26">
        <f t="shared" si="797"/>
        <v>0</v>
      </c>
      <c r="CT578" s="18" t="str">
        <f t="shared" si="780"/>
        <v>杜基次尔</v>
      </c>
      <c r="CU578" s="26">
        <f t="shared" si="798"/>
        <v>0</v>
      </c>
    </row>
    <row r="579" spans="1:99" s="2" customFormat="1" ht="15.75">
      <c r="A579" s="42" t="s">
        <v>56</v>
      </c>
      <c r="B579" s="40" t="s">
        <v>751</v>
      </c>
      <c r="C579" s="59" t="s">
        <v>44</v>
      </c>
      <c r="D579" s="9" t="s">
        <v>9</v>
      </c>
      <c r="E579" s="8" t="str">
        <f t="shared" si="728"/>
        <v/>
      </c>
      <c r="F579" s="9" t="str">
        <f t="shared" si="729"/>
        <v/>
      </c>
      <c r="G579" s="10" t="str">
        <f t="shared" si="730"/>
        <v/>
      </c>
      <c r="H579" s="10">
        <f t="shared" si="731"/>
        <v>102</v>
      </c>
      <c r="I579" s="10">
        <f t="shared" si="732"/>
        <v>47</v>
      </c>
      <c r="J579" s="10">
        <f t="shared" si="733"/>
        <v>43</v>
      </c>
      <c r="K579" s="16">
        <f t="shared" si="734"/>
        <v>57</v>
      </c>
      <c r="L579" s="10">
        <f t="shared" si="735"/>
        <v>66.5</v>
      </c>
      <c r="M579" s="10">
        <f t="shared" si="736"/>
        <v>44</v>
      </c>
      <c r="N579" s="10">
        <f t="shared" si="737"/>
        <v>360</v>
      </c>
      <c r="O579" s="17" t="str">
        <f t="shared" si="738"/>
        <v/>
      </c>
      <c r="P579" s="18">
        <f>IF($D579="理科",IF(AND($N579&gt;=分数线!$C$2,$H579&gt;=分数线!$D$2),36,IF($H579&gt;=分数线!$D$2,18,0)),IF($D579="文科",IF(AND($N579&gt;=分数线!$C$3,$H579&gt;=分数线!$D$3),36,IF($H579&gt;=分数线!$D$3,18,0))))</f>
        <v>0</v>
      </c>
      <c r="Q579" s="18">
        <f>IF($D579="理科",IF(AND($N579&gt;=分数线!$C$2,I579&gt;=分数线!$E$2),36,IF(I579&gt;=分数线!$E$2,18,0)),IF($D579="文科",IF(AND($N579&gt;=分数线!$C$3,I579&gt;=分数线!$E$3),36,IF(I579&gt;=分数线!$E$3,18,0))))</f>
        <v>0</v>
      </c>
      <c r="R579" s="18">
        <f>IF($D579="理科",IF(AND($N579&gt;=分数线!$C$2,J579&gt;=分数线!$F$2),36,IF(J579&gt;=分数线!$F$2,18,0)),IF($D579="文科",IF(AND($N579&gt;=分数线!$C$3,J579&gt;=分数线!$F$3),36,IF(J579&gt;=分数线!$F$3,18,0))))</f>
        <v>0</v>
      </c>
      <c r="S579" s="18">
        <f>IF($D579="理科",IF(AND($N579&gt;=分数线!$C$2,K579&gt;=分数线!$G$2),36,IF(K579&gt;=分数线!$G$2,18,0)),IF($D579="文科",IF(AND($N579&gt;=分数线!$C$3,K579&gt;=分数线!$G$3),36,IF(K579&gt;=分数线!$G$3,18,0))))</f>
        <v>0</v>
      </c>
      <c r="T579" s="18">
        <f>IF($D579="理科",IF(AND($N579&gt;=分数线!$C$2,L579&gt;=分数线!$H$2),36,IF(L579&gt;=分数线!$H$2,18,0)),IF($D579="文科",IF(AND($N579&gt;=分数线!$C$3,L579&gt;=分数线!$H$3),36,IF(L579&gt;=分数线!$H$3,18,0))))</f>
        <v>18</v>
      </c>
      <c r="U579" s="18">
        <f>IF($D579="理科",IF(AND($N579&gt;=分数线!$C$2,M579&gt;=分数线!$I$2),36,IF(M579&gt;=分数线!$I$2,18,0)),IF($D579="文科",IF(AND($N579&gt;=分数线!$C$3,M579&gt;=分数线!$I$3),36,IF(M579&gt;=分数线!$I$3,18,0))))</f>
        <v>0</v>
      </c>
      <c r="V579" s="18">
        <f t="shared" si="739"/>
        <v>9</v>
      </c>
      <c r="W579" s="18" t="str">
        <f t="shared" si="740"/>
        <v>张玉婷</v>
      </c>
      <c r="X579" s="26">
        <f t="shared" si="815"/>
        <v>0</v>
      </c>
      <c r="Y579" s="18" t="str">
        <f t="shared" si="741"/>
        <v>周军</v>
      </c>
      <c r="Z579" s="26">
        <f t="shared" si="816"/>
        <v>0</v>
      </c>
      <c r="AA579" s="18" t="str">
        <f t="shared" si="742"/>
        <v>程长寿</v>
      </c>
      <c r="AB579" s="26"/>
      <c r="AC579" s="18" t="str">
        <f t="shared" si="743"/>
        <v>杨吉华</v>
      </c>
      <c r="AD579" s="26"/>
      <c r="AE579" s="18" t="str">
        <f t="shared" si="744"/>
        <v>赵香才</v>
      </c>
      <c r="AF579" s="26"/>
      <c r="AG579" s="18" t="str">
        <f t="shared" si="745"/>
        <v>金贵</v>
      </c>
      <c r="AH579" s="26"/>
      <c r="AI579" s="18" t="e">
        <f t="shared" si="746"/>
        <v>#N/A</v>
      </c>
      <c r="AJ579" s="18" t="e">
        <f t="shared" si="747"/>
        <v>#N/A</v>
      </c>
      <c r="AK579" s="26">
        <f t="shared" si="817"/>
        <v>0</v>
      </c>
      <c r="AL579" s="18" t="e">
        <f t="shared" si="748"/>
        <v>#N/A</v>
      </c>
      <c r="AM579" s="26">
        <f t="shared" si="818"/>
        <v>0</v>
      </c>
      <c r="AN579" s="18" t="e">
        <f t="shared" si="749"/>
        <v>#N/A</v>
      </c>
      <c r="AO579" s="26"/>
      <c r="AP579" s="18" t="e">
        <f t="shared" si="750"/>
        <v>#N/A</v>
      </c>
      <c r="AQ579" s="26"/>
      <c r="AR579" s="18" t="e">
        <f t="shared" si="751"/>
        <v>#N/A</v>
      </c>
      <c r="AS579" s="26"/>
      <c r="AT579" s="18" t="e">
        <f t="shared" si="752"/>
        <v>#N/A</v>
      </c>
      <c r="AU579" s="26"/>
      <c r="AV579" s="18" t="str">
        <f t="shared" si="753"/>
        <v>4</v>
      </c>
      <c r="AW579" s="18" t="str">
        <f t="shared" si="754"/>
        <v>朱霞</v>
      </c>
      <c r="AX579" s="26">
        <f t="shared" si="785"/>
        <v>0</v>
      </c>
      <c r="AY579" s="18" t="str">
        <f t="shared" si="755"/>
        <v>马勇</v>
      </c>
      <c r="AZ579" s="26">
        <f t="shared" si="819"/>
        <v>0</v>
      </c>
      <c r="BA579" s="18" t="str">
        <f t="shared" si="756"/>
        <v>向翠琳</v>
      </c>
      <c r="BB579" s="26"/>
      <c r="BC579" s="18" t="str">
        <f t="shared" si="757"/>
        <v>卢银楷</v>
      </c>
      <c r="BD579" s="26"/>
      <c r="BE579" s="18" t="str">
        <f t="shared" si="758"/>
        <v>胡慧芳</v>
      </c>
      <c r="BF579" s="26"/>
      <c r="BG579" s="18" t="str">
        <f t="shared" si="759"/>
        <v>杜基次尔</v>
      </c>
      <c r="BH579" s="26"/>
      <c r="BI579" s="18">
        <f t="shared" si="760"/>
        <v>4</v>
      </c>
      <c r="BJ579" s="18" t="str">
        <f t="shared" si="761"/>
        <v>甲阿祝玛</v>
      </c>
      <c r="BK579" s="26">
        <f t="shared" si="786"/>
        <v>0</v>
      </c>
      <c r="BL579" s="18" t="str">
        <f t="shared" si="762"/>
        <v>马勇</v>
      </c>
      <c r="BM579" s="26">
        <f t="shared" si="820"/>
        <v>0</v>
      </c>
      <c r="BN579" s="18" t="str">
        <f t="shared" si="763"/>
        <v>向翠琳</v>
      </c>
      <c r="BO579" s="26"/>
      <c r="BP579" s="18" t="str">
        <f t="shared" si="764"/>
        <v>卢银楷</v>
      </c>
      <c r="BQ579" s="26"/>
      <c r="BR579" s="18" t="str">
        <f t="shared" si="765"/>
        <v>胡慧芳</v>
      </c>
      <c r="BS579" s="26"/>
      <c r="BT579" s="18" t="str">
        <f t="shared" si="766"/>
        <v>杜基次尔</v>
      </c>
      <c r="BU579" s="26"/>
      <c r="BV579" s="18">
        <f t="shared" si="767"/>
        <v>4</v>
      </c>
      <c r="BW579" s="18" t="str">
        <f t="shared" si="768"/>
        <v>曹霞</v>
      </c>
      <c r="BX579" s="26">
        <f t="shared" si="787"/>
        <v>0</v>
      </c>
      <c r="BY579" s="18" t="str">
        <f t="shared" si="769"/>
        <v>王德兵</v>
      </c>
      <c r="BZ579" s="26">
        <f t="shared" si="788"/>
        <v>0</v>
      </c>
      <c r="CA579" s="18" t="str">
        <f t="shared" si="770"/>
        <v>汪睿</v>
      </c>
      <c r="CB579" s="26">
        <f t="shared" si="789"/>
        <v>0</v>
      </c>
      <c r="CC579" s="18" t="str">
        <f t="shared" si="771"/>
        <v>卢银楷</v>
      </c>
      <c r="CD579" s="26">
        <f t="shared" si="790"/>
        <v>0</v>
      </c>
      <c r="CE579" s="18" t="str">
        <f t="shared" si="772"/>
        <v>胡慧芳</v>
      </c>
      <c r="CF579" s="26">
        <f t="shared" si="791"/>
        <v>4.5</v>
      </c>
      <c r="CG579" s="18" t="str">
        <f t="shared" si="773"/>
        <v>杜基次尔</v>
      </c>
      <c r="CH579" s="26">
        <f t="shared" si="792"/>
        <v>0</v>
      </c>
      <c r="CI579" s="18">
        <f t="shared" si="774"/>
        <v>4</v>
      </c>
      <c r="CJ579" s="18" t="str">
        <f t="shared" si="775"/>
        <v>曹霞</v>
      </c>
      <c r="CK579" s="26">
        <f t="shared" si="793"/>
        <v>0</v>
      </c>
      <c r="CL579" s="18" t="str">
        <f t="shared" si="776"/>
        <v>王德兵</v>
      </c>
      <c r="CM579" s="26">
        <f t="shared" si="794"/>
        <v>0</v>
      </c>
      <c r="CN579" s="18" t="str">
        <f t="shared" si="777"/>
        <v>汪睿</v>
      </c>
      <c r="CO579" s="26">
        <f t="shared" si="795"/>
        <v>0</v>
      </c>
      <c r="CP579" s="18" t="str">
        <f t="shared" si="778"/>
        <v>卢银楷</v>
      </c>
      <c r="CQ579" s="26">
        <f t="shared" si="796"/>
        <v>0</v>
      </c>
      <c r="CR579" s="18" t="str">
        <f t="shared" si="779"/>
        <v>胡慧芳</v>
      </c>
      <c r="CS579" s="26">
        <f t="shared" si="797"/>
        <v>4.5</v>
      </c>
      <c r="CT579" s="18" t="str">
        <f t="shared" si="780"/>
        <v>杜基次尔</v>
      </c>
      <c r="CU579" s="26">
        <f t="shared" si="798"/>
        <v>0</v>
      </c>
    </row>
    <row r="580" spans="1:99" s="2" customFormat="1" ht="15.75">
      <c r="A580" s="42" t="s">
        <v>1260</v>
      </c>
      <c r="B580" s="40" t="s">
        <v>752</v>
      </c>
      <c r="C580" s="59" t="s">
        <v>44</v>
      </c>
      <c r="D580" s="9" t="s">
        <v>9</v>
      </c>
      <c r="E580" s="8" t="str">
        <f t="shared" si="728"/>
        <v/>
      </c>
      <c r="F580" s="9" t="str">
        <f t="shared" si="729"/>
        <v/>
      </c>
      <c r="G580" s="10" t="str">
        <f t="shared" si="730"/>
        <v/>
      </c>
      <c r="H580" s="10">
        <f t="shared" si="731"/>
        <v>93</v>
      </c>
      <c r="I580" s="10">
        <f t="shared" si="732"/>
        <v>77</v>
      </c>
      <c r="J580" s="10">
        <f t="shared" si="733"/>
        <v>47</v>
      </c>
      <c r="K580" s="16">
        <f t="shared" si="734"/>
        <v>60</v>
      </c>
      <c r="L580" s="10">
        <f t="shared" si="735"/>
        <v>46.5</v>
      </c>
      <c r="M580" s="10">
        <f t="shared" si="736"/>
        <v>35</v>
      </c>
      <c r="N580" s="10">
        <f t="shared" si="737"/>
        <v>359</v>
      </c>
      <c r="O580" s="17" t="str">
        <f t="shared" si="738"/>
        <v/>
      </c>
      <c r="P580" s="18">
        <f>IF($D580="理科",IF(AND($N580&gt;=分数线!$C$2,$H580&gt;=分数线!$D$2),36,IF($H580&gt;=分数线!$D$2,18,0)),IF($D580="文科",IF(AND($N580&gt;=分数线!$C$3,$H580&gt;=分数线!$D$3),36,IF($H580&gt;=分数线!$D$3,18,0))))</f>
        <v>0</v>
      </c>
      <c r="Q580" s="18">
        <f>IF($D580="理科",IF(AND($N580&gt;=分数线!$C$2,I580&gt;=分数线!$E$2),36,IF(I580&gt;=分数线!$E$2,18,0)),IF($D580="文科",IF(AND($N580&gt;=分数线!$C$3,I580&gt;=分数线!$E$3),36,IF(I580&gt;=分数线!$E$3,18,0))))</f>
        <v>0</v>
      </c>
      <c r="R580" s="18">
        <f>IF($D580="理科",IF(AND($N580&gt;=分数线!$C$2,J580&gt;=分数线!$F$2),36,IF(J580&gt;=分数线!$F$2,18,0)),IF($D580="文科",IF(AND($N580&gt;=分数线!$C$3,J580&gt;=分数线!$F$3),36,IF(J580&gt;=分数线!$F$3,18,0))))</f>
        <v>0</v>
      </c>
      <c r="S580" s="18">
        <f>IF($D580="理科",IF(AND($N580&gt;=分数线!$C$2,K580&gt;=分数线!$G$2),36,IF(K580&gt;=分数线!$G$2,18,0)),IF($D580="文科",IF(AND($N580&gt;=分数线!$C$3,K580&gt;=分数线!$G$3),36,IF(K580&gt;=分数线!$G$3,18,0))))</f>
        <v>0</v>
      </c>
      <c r="T580" s="18">
        <f>IF($D580="理科",IF(AND($N580&gt;=分数线!$C$2,L580&gt;=分数线!$H$2),36,IF(L580&gt;=分数线!$H$2,18,0)),IF($D580="文科",IF(AND($N580&gt;=分数线!$C$3,L580&gt;=分数线!$H$3),36,IF(L580&gt;=分数线!$H$3,18,0))))</f>
        <v>0</v>
      </c>
      <c r="U580" s="18">
        <f>IF($D580="理科",IF(AND($N580&gt;=分数线!$C$2,M580&gt;=分数线!$I$2),36,IF(M580&gt;=分数线!$I$2,18,0)),IF($D580="文科",IF(AND($N580&gt;=分数线!$C$3,M580&gt;=分数线!$I$3),36,IF(M580&gt;=分数线!$I$3,18,0))))</f>
        <v>0</v>
      </c>
      <c r="V580" s="18">
        <f t="shared" si="739"/>
        <v>8</v>
      </c>
      <c r="W580" s="18" t="str">
        <f t="shared" si="740"/>
        <v>向美娟</v>
      </c>
      <c r="X580" s="26">
        <f t="shared" si="815"/>
        <v>0</v>
      </c>
      <c r="Y580" s="18" t="str">
        <f t="shared" si="741"/>
        <v>胡付松</v>
      </c>
      <c r="Z580" s="26">
        <f t="shared" si="816"/>
        <v>0</v>
      </c>
      <c r="AA580" s="18" t="str">
        <f t="shared" si="742"/>
        <v>聂艳梅</v>
      </c>
      <c r="AB580" s="26"/>
      <c r="AC580" s="18" t="str">
        <f t="shared" si="743"/>
        <v>卢银楷</v>
      </c>
      <c r="AD580" s="26"/>
      <c r="AE580" s="18" t="str">
        <f t="shared" si="744"/>
        <v>赵香才</v>
      </c>
      <c r="AF580" s="26"/>
      <c r="AG580" s="18" t="str">
        <f t="shared" si="745"/>
        <v>骆泽群</v>
      </c>
      <c r="AH580" s="26"/>
      <c r="AI580" s="18" t="str">
        <f t="shared" si="746"/>
        <v>1</v>
      </c>
      <c r="AJ580" s="18" t="str">
        <f t="shared" si="747"/>
        <v>叶屏</v>
      </c>
      <c r="AK580" s="26">
        <f t="shared" si="817"/>
        <v>0</v>
      </c>
      <c r="AL580" s="18" t="str">
        <f t="shared" si="748"/>
        <v>余玉红</v>
      </c>
      <c r="AM580" s="26">
        <f t="shared" si="818"/>
        <v>0</v>
      </c>
      <c r="AN580" s="18" t="str">
        <f t="shared" si="749"/>
        <v>胡昌燕</v>
      </c>
      <c r="AO580" s="26"/>
      <c r="AP580" s="18" t="str">
        <f t="shared" si="750"/>
        <v>杨吉华</v>
      </c>
      <c r="AQ580" s="26"/>
      <c r="AR580" s="18" t="str">
        <f t="shared" si="751"/>
        <v>胡慧芳</v>
      </c>
      <c r="AS580" s="26"/>
      <c r="AT580" s="18" t="str">
        <f t="shared" si="752"/>
        <v>金贵</v>
      </c>
      <c r="AU580" s="26"/>
      <c r="AV580" s="18" t="e">
        <f t="shared" si="753"/>
        <v>#N/A</v>
      </c>
      <c r="AW580" s="18" t="e">
        <f t="shared" si="754"/>
        <v>#N/A</v>
      </c>
      <c r="AX580" s="26">
        <f t="shared" si="785"/>
        <v>0</v>
      </c>
      <c r="AY580" s="18" t="e">
        <f t="shared" si="755"/>
        <v>#N/A</v>
      </c>
      <c r="AZ580" s="26">
        <f t="shared" si="819"/>
        <v>0</v>
      </c>
      <c r="BA580" s="18" t="e">
        <f t="shared" si="756"/>
        <v>#N/A</v>
      </c>
      <c r="BB580" s="26"/>
      <c r="BC580" s="18" t="e">
        <f t="shared" si="757"/>
        <v>#N/A</v>
      </c>
      <c r="BD580" s="26"/>
      <c r="BE580" s="18" t="e">
        <f t="shared" si="758"/>
        <v>#N/A</v>
      </c>
      <c r="BF580" s="26"/>
      <c r="BG580" s="18" t="e">
        <f t="shared" si="759"/>
        <v>#N/A</v>
      </c>
      <c r="BH580" s="26"/>
      <c r="BI580" s="18" t="e">
        <f t="shared" si="760"/>
        <v>#N/A</v>
      </c>
      <c r="BJ580" s="18" t="e">
        <f t="shared" si="761"/>
        <v>#N/A</v>
      </c>
      <c r="BK580" s="26">
        <f t="shared" si="786"/>
        <v>0</v>
      </c>
      <c r="BL580" s="18" t="e">
        <f t="shared" si="762"/>
        <v>#N/A</v>
      </c>
      <c r="BM580" s="26">
        <f t="shared" si="820"/>
        <v>0</v>
      </c>
      <c r="BN580" s="18" t="e">
        <f t="shared" si="763"/>
        <v>#N/A</v>
      </c>
      <c r="BO580" s="26"/>
      <c r="BP580" s="18" t="e">
        <f t="shared" si="764"/>
        <v>#N/A</v>
      </c>
      <c r="BQ580" s="26"/>
      <c r="BR580" s="18" t="e">
        <f t="shared" si="765"/>
        <v>#N/A</v>
      </c>
      <c r="BS580" s="26"/>
      <c r="BT580" s="18" t="e">
        <f t="shared" si="766"/>
        <v>#N/A</v>
      </c>
      <c r="BU580" s="26"/>
      <c r="BV580" s="18">
        <f t="shared" si="767"/>
        <v>1</v>
      </c>
      <c r="BW580" s="18" t="str">
        <f t="shared" si="768"/>
        <v>叶屏</v>
      </c>
      <c r="BX580" s="26">
        <f t="shared" si="787"/>
        <v>0</v>
      </c>
      <c r="BY580" s="18" t="str">
        <f t="shared" si="769"/>
        <v>余玉红</v>
      </c>
      <c r="BZ580" s="26">
        <f t="shared" si="788"/>
        <v>0</v>
      </c>
      <c r="CA580" s="18" t="str">
        <f t="shared" si="770"/>
        <v>胡昌燕</v>
      </c>
      <c r="CB580" s="26">
        <f t="shared" si="789"/>
        <v>0</v>
      </c>
      <c r="CC580" s="18" t="str">
        <f t="shared" si="771"/>
        <v>卢银楷</v>
      </c>
      <c r="CD580" s="26">
        <f t="shared" si="790"/>
        <v>0</v>
      </c>
      <c r="CE580" s="18" t="str">
        <f t="shared" si="772"/>
        <v>胡慧芳</v>
      </c>
      <c r="CF580" s="26">
        <f t="shared" si="791"/>
        <v>0</v>
      </c>
      <c r="CG580" s="18" t="str">
        <f t="shared" si="773"/>
        <v>金贵</v>
      </c>
      <c r="CH580" s="26">
        <f t="shared" si="792"/>
        <v>0</v>
      </c>
      <c r="CI580" s="18">
        <f t="shared" si="774"/>
        <v>1</v>
      </c>
      <c r="CJ580" s="18" t="str">
        <f t="shared" si="775"/>
        <v>叶屏</v>
      </c>
      <c r="CK580" s="26">
        <f t="shared" si="793"/>
        <v>0</v>
      </c>
      <c r="CL580" s="18" t="str">
        <f t="shared" si="776"/>
        <v>余玉红</v>
      </c>
      <c r="CM580" s="26">
        <f t="shared" si="794"/>
        <v>0</v>
      </c>
      <c r="CN580" s="18" t="str">
        <f t="shared" si="777"/>
        <v>胡昌燕</v>
      </c>
      <c r="CO580" s="26">
        <f t="shared" si="795"/>
        <v>0</v>
      </c>
      <c r="CP580" s="18" t="str">
        <f t="shared" si="778"/>
        <v>卢银楷</v>
      </c>
      <c r="CQ580" s="26">
        <f t="shared" si="796"/>
        <v>0</v>
      </c>
      <c r="CR580" s="18" t="str">
        <f t="shared" si="779"/>
        <v>胡慧芳</v>
      </c>
      <c r="CS580" s="26">
        <f t="shared" si="797"/>
        <v>0</v>
      </c>
      <c r="CT580" s="18" t="str">
        <f t="shared" si="780"/>
        <v>金贵</v>
      </c>
      <c r="CU580" s="26">
        <f t="shared" si="798"/>
        <v>0</v>
      </c>
    </row>
    <row r="581" spans="1:99" s="2" customFormat="1" ht="15.75">
      <c r="A581" s="42" t="s">
        <v>1261</v>
      </c>
      <c r="B581" s="40" t="s">
        <v>753</v>
      </c>
      <c r="C581" s="59" t="s">
        <v>44</v>
      </c>
      <c r="D581" s="9" t="s">
        <v>9</v>
      </c>
      <c r="E581" s="8" t="str">
        <f t="shared" si="728"/>
        <v/>
      </c>
      <c r="F581" s="9" t="str">
        <f t="shared" si="729"/>
        <v/>
      </c>
      <c r="G581" s="10" t="str">
        <f t="shared" si="730"/>
        <v/>
      </c>
      <c r="H581" s="10">
        <f t="shared" si="731"/>
        <v>96</v>
      </c>
      <c r="I581" s="10">
        <f t="shared" si="732"/>
        <v>36</v>
      </c>
      <c r="J581" s="10">
        <f t="shared" si="733"/>
        <v>48</v>
      </c>
      <c r="K581" s="16">
        <f t="shared" si="734"/>
        <v>59.5</v>
      </c>
      <c r="L581" s="10">
        <f t="shared" si="735"/>
        <v>61</v>
      </c>
      <c r="M581" s="10">
        <f t="shared" si="736"/>
        <v>58</v>
      </c>
      <c r="N581" s="10">
        <f t="shared" si="737"/>
        <v>359</v>
      </c>
      <c r="O581" s="17" t="str">
        <f t="shared" si="738"/>
        <v/>
      </c>
      <c r="P581" s="18">
        <f>IF($D581="理科",IF(AND($N581&gt;=分数线!$C$2,$H581&gt;=分数线!$D$2),36,IF($H581&gt;=分数线!$D$2,18,0)),IF($D581="文科",IF(AND($N581&gt;=分数线!$C$3,$H581&gt;=分数线!$D$3),36,IF($H581&gt;=分数线!$D$3,18,0))))</f>
        <v>0</v>
      </c>
      <c r="Q581" s="18">
        <f>IF($D581="理科",IF(AND($N581&gt;=分数线!$C$2,I581&gt;=分数线!$E$2),36,IF(I581&gt;=分数线!$E$2,18,0)),IF($D581="文科",IF(AND($N581&gt;=分数线!$C$3,I581&gt;=分数线!$E$3),36,IF(I581&gt;=分数线!$E$3,18,0))))</f>
        <v>0</v>
      </c>
      <c r="R581" s="18">
        <f>IF($D581="理科",IF(AND($N581&gt;=分数线!$C$2,J581&gt;=分数线!$F$2),36,IF(J581&gt;=分数线!$F$2,18,0)),IF($D581="文科",IF(AND($N581&gt;=分数线!$C$3,J581&gt;=分数线!$F$3),36,IF(J581&gt;=分数线!$F$3,18,0))))</f>
        <v>0</v>
      </c>
      <c r="S581" s="18">
        <f>IF($D581="理科",IF(AND($N581&gt;=分数线!$C$2,K581&gt;=分数线!$G$2),36,IF(K581&gt;=分数线!$G$2,18,0)),IF($D581="文科",IF(AND($N581&gt;=分数线!$C$3,K581&gt;=分数线!$G$3),36,IF(K581&gt;=分数线!$G$3,18,0))))</f>
        <v>0</v>
      </c>
      <c r="T581" s="18">
        <f>IF($D581="理科",IF(AND($N581&gt;=分数线!$C$2,L581&gt;=分数线!$H$2),36,IF(L581&gt;=分数线!$H$2,18,0)),IF($D581="文科",IF(AND($N581&gt;=分数线!$C$3,L581&gt;=分数线!$H$3),36,IF(L581&gt;=分数线!$H$3,18,0))))</f>
        <v>0</v>
      </c>
      <c r="U581" s="18">
        <f>IF($D581="理科",IF(AND($N581&gt;=分数线!$C$2,M581&gt;=分数线!$I$2),36,IF(M581&gt;=分数线!$I$2,18,0)),IF($D581="文科",IF(AND($N581&gt;=分数线!$C$3,M581&gt;=分数线!$I$3),36,IF(M581&gt;=分数线!$I$3,18,0))))</f>
        <v>18</v>
      </c>
      <c r="V581" s="18">
        <f t="shared" si="739"/>
        <v>5</v>
      </c>
      <c r="W581" s="18" t="str">
        <f t="shared" si="740"/>
        <v>叶屏</v>
      </c>
      <c r="X581" s="26">
        <f t="shared" si="815"/>
        <v>0</v>
      </c>
      <c r="Y581" s="18" t="str">
        <f t="shared" si="741"/>
        <v>李希</v>
      </c>
      <c r="Z581" s="26">
        <f t="shared" si="816"/>
        <v>0</v>
      </c>
      <c r="AA581" s="18" t="str">
        <f t="shared" si="742"/>
        <v>达娃央初</v>
      </c>
      <c r="AB581" s="26"/>
      <c r="AC581" s="18" t="str">
        <f t="shared" si="743"/>
        <v>马巫各</v>
      </c>
      <c r="AD581" s="26"/>
      <c r="AE581" s="18" t="str">
        <f t="shared" si="744"/>
        <v>赵香才</v>
      </c>
      <c r="AF581" s="26"/>
      <c r="AG581" s="18" t="str">
        <f t="shared" si="745"/>
        <v>金贵</v>
      </c>
      <c r="AH581" s="26"/>
      <c r="AI581" s="18" t="str">
        <f t="shared" si="746"/>
        <v>5</v>
      </c>
      <c r="AJ581" s="18" t="str">
        <f t="shared" si="747"/>
        <v>叶屏</v>
      </c>
      <c r="AK581" s="26">
        <f t="shared" si="817"/>
        <v>0</v>
      </c>
      <c r="AL581" s="18" t="str">
        <f t="shared" si="748"/>
        <v>李希</v>
      </c>
      <c r="AM581" s="26">
        <f t="shared" si="818"/>
        <v>0</v>
      </c>
      <c r="AN581" s="18" t="str">
        <f t="shared" si="749"/>
        <v>达娃央初</v>
      </c>
      <c r="AO581" s="26"/>
      <c r="AP581" s="18" t="str">
        <f t="shared" si="750"/>
        <v>马巫各</v>
      </c>
      <c r="AQ581" s="26"/>
      <c r="AR581" s="18" t="str">
        <f t="shared" si="751"/>
        <v>赵香才</v>
      </c>
      <c r="AS581" s="26"/>
      <c r="AT581" s="18" t="str">
        <f t="shared" si="752"/>
        <v>金贵</v>
      </c>
      <c r="AU581" s="26"/>
      <c r="AV581" s="18" t="str">
        <f t="shared" si="753"/>
        <v>5</v>
      </c>
      <c r="AW581" s="18" t="str">
        <f t="shared" si="754"/>
        <v>叶屏</v>
      </c>
      <c r="AX581" s="26">
        <f t="shared" si="785"/>
        <v>0</v>
      </c>
      <c r="AY581" s="18" t="str">
        <f t="shared" si="755"/>
        <v>罗锐</v>
      </c>
      <c r="AZ581" s="26">
        <f t="shared" si="819"/>
        <v>0</v>
      </c>
      <c r="BA581" s="18" t="str">
        <f t="shared" si="756"/>
        <v>谢斌</v>
      </c>
      <c r="BB581" s="26"/>
      <c r="BC581" s="18" t="str">
        <f t="shared" si="757"/>
        <v>马巫各</v>
      </c>
      <c r="BD581" s="26"/>
      <c r="BE581" s="18" t="str">
        <f t="shared" si="758"/>
        <v>赵香才</v>
      </c>
      <c r="BF581" s="26"/>
      <c r="BG581" s="18" t="str">
        <f t="shared" si="759"/>
        <v>金贵</v>
      </c>
      <c r="BH581" s="26"/>
      <c r="BI581" s="18" t="e">
        <f t="shared" si="760"/>
        <v>#N/A</v>
      </c>
      <c r="BJ581" s="18" t="e">
        <f t="shared" si="761"/>
        <v>#N/A</v>
      </c>
      <c r="BK581" s="26">
        <f t="shared" si="786"/>
        <v>0</v>
      </c>
      <c r="BL581" s="18" t="e">
        <f t="shared" si="762"/>
        <v>#N/A</v>
      </c>
      <c r="BM581" s="26">
        <f t="shared" si="820"/>
        <v>0</v>
      </c>
      <c r="BN581" s="18" t="e">
        <f t="shared" si="763"/>
        <v>#N/A</v>
      </c>
      <c r="BO581" s="26"/>
      <c r="BP581" s="18" t="e">
        <f t="shared" si="764"/>
        <v>#N/A</v>
      </c>
      <c r="BQ581" s="26"/>
      <c r="BR581" s="18" t="e">
        <f t="shared" si="765"/>
        <v>#N/A</v>
      </c>
      <c r="BS581" s="26"/>
      <c r="BT581" s="18" t="e">
        <f t="shared" si="766"/>
        <v>#N/A</v>
      </c>
      <c r="BU581" s="26"/>
      <c r="BV581" s="18">
        <f t="shared" si="767"/>
        <v>5</v>
      </c>
      <c r="BW581" s="18" t="str">
        <f t="shared" si="768"/>
        <v>叶屏</v>
      </c>
      <c r="BX581" s="26">
        <f t="shared" si="787"/>
        <v>0</v>
      </c>
      <c r="BY581" s="18" t="str">
        <f t="shared" si="769"/>
        <v>王德兵</v>
      </c>
      <c r="BZ581" s="26">
        <f t="shared" si="788"/>
        <v>0</v>
      </c>
      <c r="CA581" s="18" t="str">
        <f t="shared" si="770"/>
        <v>兰卡布尺</v>
      </c>
      <c r="CB581" s="26">
        <f t="shared" si="789"/>
        <v>0</v>
      </c>
      <c r="CC581" s="18" t="str">
        <f t="shared" si="771"/>
        <v>吴文艺</v>
      </c>
      <c r="CD581" s="26">
        <f t="shared" si="790"/>
        <v>0</v>
      </c>
      <c r="CE581" s="18" t="str">
        <f t="shared" si="772"/>
        <v>赵香才</v>
      </c>
      <c r="CF581" s="26">
        <f t="shared" si="791"/>
        <v>0</v>
      </c>
      <c r="CG581" s="18" t="str">
        <f t="shared" si="773"/>
        <v>金贵</v>
      </c>
      <c r="CH581" s="26">
        <f t="shared" si="792"/>
        <v>4.5</v>
      </c>
      <c r="CI581" s="18">
        <f t="shared" si="774"/>
        <v>5</v>
      </c>
      <c r="CJ581" s="18" t="str">
        <f t="shared" si="775"/>
        <v>叶屏</v>
      </c>
      <c r="CK581" s="26">
        <f t="shared" si="793"/>
        <v>0</v>
      </c>
      <c r="CL581" s="18" t="str">
        <f t="shared" si="776"/>
        <v>王德兵</v>
      </c>
      <c r="CM581" s="26">
        <f t="shared" si="794"/>
        <v>0</v>
      </c>
      <c r="CN581" s="18" t="str">
        <f t="shared" si="777"/>
        <v>兰卡布尺</v>
      </c>
      <c r="CO581" s="26">
        <f t="shared" si="795"/>
        <v>0</v>
      </c>
      <c r="CP581" s="18" t="str">
        <f t="shared" si="778"/>
        <v>吴文艺/康宇峰</v>
      </c>
      <c r="CQ581" s="26">
        <f t="shared" si="796"/>
        <v>0</v>
      </c>
      <c r="CR581" s="18" t="str">
        <f t="shared" si="779"/>
        <v>赵香才</v>
      </c>
      <c r="CS581" s="26">
        <f t="shared" si="797"/>
        <v>0</v>
      </c>
      <c r="CT581" s="18" t="str">
        <f t="shared" si="780"/>
        <v>金贵</v>
      </c>
      <c r="CU581" s="26">
        <f t="shared" si="798"/>
        <v>4.5</v>
      </c>
    </row>
    <row r="582" spans="1:99" s="2" customFormat="1" ht="15.75">
      <c r="A582" s="42" t="s">
        <v>1262</v>
      </c>
      <c r="B582" s="40" t="s">
        <v>754</v>
      </c>
      <c r="C582" s="59" t="s">
        <v>44</v>
      </c>
      <c r="D582" s="9" t="s">
        <v>9</v>
      </c>
      <c r="E582" s="8" t="str">
        <f t="shared" si="728"/>
        <v/>
      </c>
      <c r="F582" s="9" t="str">
        <f t="shared" si="729"/>
        <v/>
      </c>
      <c r="G582" s="10" t="str">
        <f t="shared" si="730"/>
        <v/>
      </c>
      <c r="H582" s="10">
        <f t="shared" si="731"/>
        <v>94</v>
      </c>
      <c r="I582" s="10">
        <f t="shared" si="732"/>
        <v>67</v>
      </c>
      <c r="J582" s="10">
        <f t="shared" si="733"/>
        <v>49</v>
      </c>
      <c r="K582" s="16">
        <f t="shared" si="734"/>
        <v>65</v>
      </c>
      <c r="L582" s="10">
        <f t="shared" si="735"/>
        <v>52</v>
      </c>
      <c r="M582" s="10">
        <f t="shared" si="736"/>
        <v>31</v>
      </c>
      <c r="N582" s="10">
        <f t="shared" si="737"/>
        <v>358</v>
      </c>
      <c r="O582" s="17" t="str">
        <f t="shared" si="738"/>
        <v/>
      </c>
      <c r="P582" s="18">
        <f>IF($D582="理科",IF(AND($N582&gt;=分数线!$C$2,$H582&gt;=分数线!$D$2),36,IF($H582&gt;=分数线!$D$2,18,0)),IF($D582="文科",IF(AND($N582&gt;=分数线!$C$3,$H582&gt;=分数线!$D$3),36,IF($H582&gt;=分数线!$D$3,18,0))))</f>
        <v>0</v>
      </c>
      <c r="Q582" s="18">
        <f>IF($D582="理科",IF(AND($N582&gt;=分数线!$C$2,I582&gt;=分数线!$E$2),36,IF(I582&gt;=分数线!$E$2,18,0)),IF($D582="文科",IF(AND($N582&gt;=分数线!$C$3,I582&gt;=分数线!$E$3),36,IF(I582&gt;=分数线!$E$3,18,0))))</f>
        <v>0</v>
      </c>
      <c r="R582" s="18">
        <f>IF($D582="理科",IF(AND($N582&gt;=分数线!$C$2,J582&gt;=分数线!$F$2),36,IF(J582&gt;=分数线!$F$2,18,0)),IF($D582="文科",IF(AND($N582&gt;=分数线!$C$3,J582&gt;=分数线!$F$3),36,IF(J582&gt;=分数线!$F$3,18,0))))</f>
        <v>0</v>
      </c>
      <c r="S582" s="18">
        <f>IF($D582="理科",IF(AND($N582&gt;=分数线!$C$2,K582&gt;=分数线!$G$2),36,IF(K582&gt;=分数线!$G$2,18,0)),IF($D582="文科",IF(AND($N582&gt;=分数线!$C$3,K582&gt;=分数线!$G$3),36,IF(K582&gt;=分数线!$G$3,18,0))))</f>
        <v>0</v>
      </c>
      <c r="T582" s="18">
        <f>IF($D582="理科",IF(AND($N582&gt;=分数线!$C$2,L582&gt;=分数线!$H$2),36,IF(L582&gt;=分数线!$H$2,18,0)),IF($D582="文科",IF(AND($N582&gt;=分数线!$C$3,L582&gt;=分数线!$H$3),36,IF(L582&gt;=分数线!$H$3,18,0))))</f>
        <v>0</v>
      </c>
      <c r="U582" s="18">
        <f>IF($D582="理科",IF(AND($N582&gt;=分数线!$C$2,M582&gt;=分数线!$I$2),36,IF(M582&gt;=分数线!$I$2,18,0)),IF($D582="文科",IF(AND($N582&gt;=分数线!$C$3,M582&gt;=分数线!$I$3),36,IF(M582&gt;=分数线!$I$3,18,0))))</f>
        <v>0</v>
      </c>
      <c r="V582" s="18">
        <f t="shared" si="739"/>
        <v>1</v>
      </c>
      <c r="W582" s="18" t="str">
        <f t="shared" si="740"/>
        <v>叶屏</v>
      </c>
      <c r="X582" s="26">
        <f t="shared" si="815"/>
        <v>0</v>
      </c>
      <c r="Y582" s="18" t="str">
        <f t="shared" si="741"/>
        <v>余玉红</v>
      </c>
      <c r="Z582" s="26">
        <f t="shared" si="816"/>
        <v>0</v>
      </c>
      <c r="AA582" s="18" t="str">
        <f t="shared" si="742"/>
        <v>胡昌燕</v>
      </c>
      <c r="AB582" s="26"/>
      <c r="AC582" s="18" t="str">
        <f t="shared" si="743"/>
        <v>杨吉华</v>
      </c>
      <c r="AD582" s="26"/>
      <c r="AE582" s="18" t="str">
        <f t="shared" si="744"/>
        <v>胡慧芳</v>
      </c>
      <c r="AF582" s="26"/>
      <c r="AG582" s="18" t="str">
        <f t="shared" si="745"/>
        <v>金贵</v>
      </c>
      <c r="AH582" s="26"/>
      <c r="AI582" s="18" t="str">
        <f t="shared" si="746"/>
        <v>1</v>
      </c>
      <c r="AJ582" s="18" t="str">
        <f t="shared" si="747"/>
        <v>叶屏</v>
      </c>
      <c r="AK582" s="26">
        <f t="shared" si="817"/>
        <v>0</v>
      </c>
      <c r="AL582" s="18" t="str">
        <f t="shared" si="748"/>
        <v>余玉红</v>
      </c>
      <c r="AM582" s="26">
        <f t="shared" si="818"/>
        <v>0</v>
      </c>
      <c r="AN582" s="18" t="str">
        <f t="shared" si="749"/>
        <v>胡昌燕</v>
      </c>
      <c r="AO582" s="26"/>
      <c r="AP582" s="18" t="str">
        <f t="shared" si="750"/>
        <v>杨吉华</v>
      </c>
      <c r="AQ582" s="26"/>
      <c r="AR582" s="18" t="str">
        <f t="shared" si="751"/>
        <v>胡慧芳</v>
      </c>
      <c r="AS582" s="26"/>
      <c r="AT582" s="18" t="str">
        <f t="shared" si="752"/>
        <v>金贵</v>
      </c>
      <c r="AU582" s="26"/>
      <c r="AV582" s="18" t="str">
        <f t="shared" si="753"/>
        <v>1</v>
      </c>
      <c r="AW582" s="18" t="str">
        <f t="shared" si="754"/>
        <v>叶屏</v>
      </c>
      <c r="AX582" s="26">
        <f t="shared" si="785"/>
        <v>0</v>
      </c>
      <c r="AY582" s="18" t="str">
        <f t="shared" si="755"/>
        <v>余玉红</v>
      </c>
      <c r="AZ582" s="26">
        <f t="shared" si="819"/>
        <v>0</v>
      </c>
      <c r="BA582" s="18" t="str">
        <f t="shared" si="756"/>
        <v>胡昌燕</v>
      </c>
      <c r="BB582" s="26"/>
      <c r="BC582" s="18" t="str">
        <f t="shared" si="757"/>
        <v>卢银楷</v>
      </c>
      <c r="BD582" s="26"/>
      <c r="BE582" s="18" t="str">
        <f t="shared" si="758"/>
        <v>胡慧芳</v>
      </c>
      <c r="BF582" s="26"/>
      <c r="BG582" s="18" t="str">
        <f t="shared" si="759"/>
        <v>金贵</v>
      </c>
      <c r="BH582" s="26"/>
      <c r="BI582" s="18" t="e">
        <f t="shared" si="760"/>
        <v>#N/A</v>
      </c>
      <c r="BJ582" s="18" t="e">
        <f t="shared" si="761"/>
        <v>#N/A</v>
      </c>
      <c r="BK582" s="26">
        <f t="shared" si="786"/>
        <v>0</v>
      </c>
      <c r="BL582" s="18" t="e">
        <f t="shared" si="762"/>
        <v>#N/A</v>
      </c>
      <c r="BM582" s="26">
        <f t="shared" si="820"/>
        <v>0</v>
      </c>
      <c r="BN582" s="18" t="e">
        <f t="shared" si="763"/>
        <v>#N/A</v>
      </c>
      <c r="BO582" s="26"/>
      <c r="BP582" s="18" t="e">
        <f t="shared" si="764"/>
        <v>#N/A</v>
      </c>
      <c r="BQ582" s="26"/>
      <c r="BR582" s="18" t="e">
        <f t="shared" si="765"/>
        <v>#N/A</v>
      </c>
      <c r="BS582" s="26"/>
      <c r="BT582" s="18" t="e">
        <f t="shared" si="766"/>
        <v>#N/A</v>
      </c>
      <c r="BU582" s="26"/>
      <c r="BV582" s="18" t="e">
        <f t="shared" si="767"/>
        <v>#N/A</v>
      </c>
      <c r="BW582" s="18" t="e">
        <f t="shared" si="768"/>
        <v>#N/A</v>
      </c>
      <c r="BX582" s="26">
        <f t="shared" si="787"/>
        <v>0</v>
      </c>
      <c r="BY582" s="18" t="e">
        <f t="shared" si="769"/>
        <v>#N/A</v>
      </c>
      <c r="BZ582" s="26">
        <f t="shared" si="788"/>
        <v>0</v>
      </c>
      <c r="CA582" s="18" t="str">
        <f t="shared" si="770"/>
        <v>胡昌燕</v>
      </c>
      <c r="CB582" s="26">
        <f t="shared" si="789"/>
        <v>0</v>
      </c>
      <c r="CC582" s="18" t="e">
        <f t="shared" si="771"/>
        <v>#N/A</v>
      </c>
      <c r="CD582" s="26">
        <f t="shared" si="790"/>
        <v>0</v>
      </c>
      <c r="CE582" s="18" t="e">
        <f t="shared" si="772"/>
        <v>#N/A</v>
      </c>
      <c r="CF582" s="26">
        <f t="shared" si="791"/>
        <v>0</v>
      </c>
      <c r="CG582" s="18" t="e">
        <f t="shared" si="773"/>
        <v>#N/A</v>
      </c>
      <c r="CH582" s="26">
        <f t="shared" si="792"/>
        <v>0</v>
      </c>
      <c r="CI582" s="18">
        <f t="shared" si="774"/>
        <v>1</v>
      </c>
      <c r="CJ582" s="18" t="str">
        <f t="shared" si="775"/>
        <v>叶屏</v>
      </c>
      <c r="CK582" s="26">
        <f t="shared" si="793"/>
        <v>0</v>
      </c>
      <c r="CL582" s="18" t="str">
        <f t="shared" si="776"/>
        <v>余玉红</v>
      </c>
      <c r="CM582" s="26">
        <f t="shared" si="794"/>
        <v>0</v>
      </c>
      <c r="CN582" s="18" t="str">
        <f t="shared" si="777"/>
        <v>胡昌燕</v>
      </c>
      <c r="CO582" s="26">
        <f t="shared" si="795"/>
        <v>0</v>
      </c>
      <c r="CP582" s="18" t="str">
        <f t="shared" si="778"/>
        <v>卢银楷</v>
      </c>
      <c r="CQ582" s="26">
        <f t="shared" si="796"/>
        <v>0</v>
      </c>
      <c r="CR582" s="18" t="str">
        <f t="shared" si="779"/>
        <v>胡慧芳</v>
      </c>
      <c r="CS582" s="26">
        <f t="shared" si="797"/>
        <v>0</v>
      </c>
      <c r="CT582" s="18" t="str">
        <f t="shared" si="780"/>
        <v>金贵</v>
      </c>
      <c r="CU582" s="26">
        <f t="shared" si="798"/>
        <v>0</v>
      </c>
    </row>
    <row r="583" spans="1:99" s="2" customFormat="1" ht="15.75">
      <c r="A583" s="42" t="s">
        <v>53</v>
      </c>
      <c r="B583" s="40" t="s">
        <v>755</v>
      </c>
      <c r="C583" s="59" t="s">
        <v>44</v>
      </c>
      <c r="D583" s="9" t="s">
        <v>9</v>
      </c>
      <c r="E583" s="8" t="str">
        <f t="shared" si="728"/>
        <v/>
      </c>
      <c r="F583" s="9" t="str">
        <f t="shared" si="729"/>
        <v/>
      </c>
      <c r="G583" s="10" t="str">
        <f t="shared" si="730"/>
        <v/>
      </c>
      <c r="H583" s="10">
        <f t="shared" si="731"/>
        <v>87</v>
      </c>
      <c r="I583" s="10">
        <f t="shared" si="732"/>
        <v>54</v>
      </c>
      <c r="J583" s="10">
        <f t="shared" si="733"/>
        <v>61</v>
      </c>
      <c r="K583" s="16">
        <f t="shared" si="734"/>
        <v>48</v>
      </c>
      <c r="L583" s="10">
        <f t="shared" si="735"/>
        <v>64</v>
      </c>
      <c r="M583" s="10">
        <f t="shared" si="736"/>
        <v>42</v>
      </c>
      <c r="N583" s="10">
        <f t="shared" si="737"/>
        <v>356</v>
      </c>
      <c r="O583" s="17" t="str">
        <f t="shared" si="738"/>
        <v/>
      </c>
      <c r="P583" s="18">
        <f>IF($D583="理科",IF(AND($N583&gt;=分数线!$C$2,$H583&gt;=分数线!$D$2),36,IF($H583&gt;=分数线!$D$2,18,0)),IF($D583="文科",IF(AND($N583&gt;=分数线!$C$3,$H583&gt;=分数线!$D$3),36,IF($H583&gt;=分数线!$D$3,18,0))))</f>
        <v>0</v>
      </c>
      <c r="Q583" s="18">
        <f>IF($D583="理科",IF(AND($N583&gt;=分数线!$C$2,I583&gt;=分数线!$E$2),36,IF(I583&gt;=分数线!$E$2,18,0)),IF($D583="文科",IF(AND($N583&gt;=分数线!$C$3,I583&gt;=分数线!$E$3),36,IF(I583&gt;=分数线!$E$3,18,0))))</f>
        <v>0</v>
      </c>
      <c r="R583" s="18">
        <f>IF($D583="理科",IF(AND($N583&gt;=分数线!$C$2,J583&gt;=分数线!$F$2),36,IF(J583&gt;=分数线!$F$2,18,0)),IF($D583="文科",IF(AND($N583&gt;=分数线!$C$3,J583&gt;=分数线!$F$3),36,IF(J583&gt;=分数线!$F$3,18,0))))</f>
        <v>0</v>
      </c>
      <c r="S583" s="18">
        <f>IF($D583="理科",IF(AND($N583&gt;=分数线!$C$2,K583&gt;=分数线!$G$2),36,IF(K583&gt;=分数线!$G$2,18,0)),IF($D583="文科",IF(AND($N583&gt;=分数线!$C$3,K583&gt;=分数线!$G$3),36,IF(K583&gt;=分数线!$G$3,18,0))))</f>
        <v>0</v>
      </c>
      <c r="T583" s="18">
        <f>IF($D583="理科",IF(AND($N583&gt;=分数线!$C$2,L583&gt;=分数线!$H$2),36,IF(L583&gt;=分数线!$H$2,18,0)),IF($D583="文科",IF(AND($N583&gt;=分数线!$C$3,L583&gt;=分数线!$H$3),36,IF(L583&gt;=分数线!$H$3,18,0))))</f>
        <v>0</v>
      </c>
      <c r="U583" s="18">
        <f>IF($D583="理科",IF(AND($N583&gt;=分数线!$C$2,M583&gt;=分数线!$I$2),36,IF(M583&gt;=分数线!$I$2,18,0)),IF($D583="文科",IF(AND($N583&gt;=分数线!$C$3,M583&gt;=分数线!$I$3),36,IF(M583&gt;=分数线!$I$3,18,0))))</f>
        <v>0</v>
      </c>
      <c r="V583" s="18">
        <f t="shared" si="739"/>
        <v>3</v>
      </c>
      <c r="W583" s="18" t="str">
        <f t="shared" si="740"/>
        <v>朱霞</v>
      </c>
      <c r="X583" s="26">
        <f t="shared" si="815"/>
        <v>0</v>
      </c>
      <c r="Y583" s="18" t="str">
        <f t="shared" si="741"/>
        <v>余玉红</v>
      </c>
      <c r="Z583" s="26">
        <f t="shared" si="816"/>
        <v>0</v>
      </c>
      <c r="AA583" s="18" t="str">
        <f t="shared" si="742"/>
        <v>邵晖</v>
      </c>
      <c r="AB583" s="26"/>
      <c r="AC583" s="18" t="str">
        <f t="shared" si="743"/>
        <v>杨吉华</v>
      </c>
      <c r="AD583" s="26"/>
      <c r="AE583" s="18" t="str">
        <f t="shared" si="744"/>
        <v>勾中文</v>
      </c>
      <c r="AF583" s="26"/>
      <c r="AG583" s="18" t="str">
        <f t="shared" si="745"/>
        <v>杜基次尔</v>
      </c>
      <c r="AH583" s="26"/>
      <c r="AI583" s="18" t="e">
        <f t="shared" si="746"/>
        <v>#N/A</v>
      </c>
      <c r="AJ583" s="18" t="e">
        <f t="shared" si="747"/>
        <v>#N/A</v>
      </c>
      <c r="AK583" s="26">
        <f t="shared" si="817"/>
        <v>0</v>
      </c>
      <c r="AL583" s="18" t="e">
        <f t="shared" si="748"/>
        <v>#N/A</v>
      </c>
      <c r="AM583" s="26">
        <f t="shared" si="818"/>
        <v>0</v>
      </c>
      <c r="AN583" s="18" t="e">
        <f t="shared" si="749"/>
        <v>#N/A</v>
      </c>
      <c r="AO583" s="26"/>
      <c r="AP583" s="18" t="e">
        <f t="shared" si="750"/>
        <v>#N/A</v>
      </c>
      <c r="AQ583" s="26"/>
      <c r="AR583" s="18" t="e">
        <f t="shared" si="751"/>
        <v>#N/A</v>
      </c>
      <c r="AS583" s="26"/>
      <c r="AT583" s="18" t="e">
        <f t="shared" si="752"/>
        <v>#N/A</v>
      </c>
      <c r="AU583" s="26"/>
      <c r="AV583" s="18" t="str">
        <f t="shared" si="753"/>
        <v>3</v>
      </c>
      <c r="AW583" s="18" t="str">
        <f t="shared" si="754"/>
        <v>何光红</v>
      </c>
      <c r="AX583" s="26">
        <f t="shared" si="785"/>
        <v>0</v>
      </c>
      <c r="AY583" s="18" t="str">
        <f t="shared" si="755"/>
        <v>余玉红</v>
      </c>
      <c r="AZ583" s="26">
        <f t="shared" si="819"/>
        <v>0</v>
      </c>
      <c r="BA583" s="18" t="str">
        <f t="shared" si="756"/>
        <v>向翠琳</v>
      </c>
      <c r="BB583" s="26"/>
      <c r="BC583" s="18" t="str">
        <f t="shared" si="757"/>
        <v>卢银楷</v>
      </c>
      <c r="BD583" s="26"/>
      <c r="BE583" s="18" t="str">
        <f t="shared" si="758"/>
        <v>勾中文</v>
      </c>
      <c r="BF583" s="26"/>
      <c r="BG583" s="18" t="str">
        <f t="shared" si="759"/>
        <v>杜基次尔</v>
      </c>
      <c r="BH583" s="26"/>
      <c r="BI583" s="18">
        <f t="shared" si="760"/>
        <v>3</v>
      </c>
      <c r="BJ583" s="18" t="str">
        <f t="shared" si="761"/>
        <v>何光红</v>
      </c>
      <c r="BK583" s="26">
        <f t="shared" si="786"/>
        <v>0</v>
      </c>
      <c r="BL583" s="18" t="str">
        <f t="shared" si="762"/>
        <v>余玉红</v>
      </c>
      <c r="BM583" s="26">
        <f t="shared" si="820"/>
        <v>0</v>
      </c>
      <c r="BN583" s="18" t="str">
        <f t="shared" si="763"/>
        <v>向翠琳</v>
      </c>
      <c r="BO583" s="26"/>
      <c r="BP583" s="18" t="str">
        <f t="shared" si="764"/>
        <v>卢银楷</v>
      </c>
      <c r="BQ583" s="26"/>
      <c r="BR583" s="18" t="str">
        <f t="shared" si="765"/>
        <v>赵香才</v>
      </c>
      <c r="BS583" s="26"/>
      <c r="BT583" s="18" t="str">
        <f t="shared" si="766"/>
        <v>杜基次尔</v>
      </c>
      <c r="BU583" s="26"/>
      <c r="BV583" s="18">
        <f t="shared" si="767"/>
        <v>3</v>
      </c>
      <c r="BW583" s="18" t="str">
        <f t="shared" si="768"/>
        <v>曹霞</v>
      </c>
      <c r="BX583" s="26">
        <f t="shared" si="787"/>
        <v>0</v>
      </c>
      <c r="BY583" s="18" t="str">
        <f t="shared" si="769"/>
        <v>余玉红</v>
      </c>
      <c r="BZ583" s="26">
        <f t="shared" si="788"/>
        <v>0</v>
      </c>
      <c r="CA583" s="18" t="str">
        <f t="shared" si="770"/>
        <v>汪睿</v>
      </c>
      <c r="CB583" s="26">
        <f t="shared" si="789"/>
        <v>0</v>
      </c>
      <c r="CC583" s="18" t="str">
        <f t="shared" si="771"/>
        <v>卢银楷</v>
      </c>
      <c r="CD583" s="26">
        <f t="shared" si="790"/>
        <v>0</v>
      </c>
      <c r="CE583" s="18" t="str">
        <f t="shared" si="772"/>
        <v>赵香才</v>
      </c>
      <c r="CF583" s="26">
        <f t="shared" si="791"/>
        <v>0</v>
      </c>
      <c r="CG583" s="18" t="str">
        <f t="shared" si="773"/>
        <v>杜基次尔</v>
      </c>
      <c r="CH583" s="26">
        <f t="shared" si="792"/>
        <v>0</v>
      </c>
      <c r="CI583" s="18">
        <f t="shared" si="774"/>
        <v>3</v>
      </c>
      <c r="CJ583" s="18" t="str">
        <f t="shared" si="775"/>
        <v>曹霞</v>
      </c>
      <c r="CK583" s="26">
        <f t="shared" si="793"/>
        <v>0</v>
      </c>
      <c r="CL583" s="18" t="str">
        <f t="shared" si="776"/>
        <v>余玉红</v>
      </c>
      <c r="CM583" s="26">
        <f t="shared" si="794"/>
        <v>0</v>
      </c>
      <c r="CN583" s="18" t="str">
        <f t="shared" si="777"/>
        <v>汪睿</v>
      </c>
      <c r="CO583" s="26">
        <f t="shared" si="795"/>
        <v>0</v>
      </c>
      <c r="CP583" s="18" t="str">
        <f t="shared" si="778"/>
        <v>赵香才</v>
      </c>
      <c r="CQ583" s="26">
        <f t="shared" si="796"/>
        <v>0</v>
      </c>
      <c r="CR583" s="18" t="str">
        <f t="shared" si="779"/>
        <v>卢银楷</v>
      </c>
      <c r="CS583" s="26">
        <f t="shared" si="797"/>
        <v>0</v>
      </c>
      <c r="CT583" s="18" t="str">
        <f t="shared" si="780"/>
        <v>杜基次尔</v>
      </c>
      <c r="CU583" s="26">
        <f t="shared" si="798"/>
        <v>0</v>
      </c>
    </row>
    <row r="584" spans="1:99" s="2" customFormat="1" ht="15.75">
      <c r="A584" s="42" t="s">
        <v>1263</v>
      </c>
      <c r="B584" s="40" t="s">
        <v>756</v>
      </c>
      <c r="C584" s="59" t="s">
        <v>44</v>
      </c>
      <c r="D584" s="9" t="s">
        <v>9</v>
      </c>
      <c r="E584" s="8" t="str">
        <f t="shared" si="728"/>
        <v/>
      </c>
      <c r="F584" s="9" t="str">
        <f t="shared" si="729"/>
        <v/>
      </c>
      <c r="G584" s="10" t="str">
        <f t="shared" si="730"/>
        <v/>
      </c>
      <c r="H584" s="10">
        <f t="shared" si="731"/>
        <v>91</v>
      </c>
      <c r="I584" s="10">
        <f t="shared" si="732"/>
        <v>49</v>
      </c>
      <c r="J584" s="10">
        <f t="shared" si="733"/>
        <v>64</v>
      </c>
      <c r="K584" s="16">
        <f t="shared" si="734"/>
        <v>57.5</v>
      </c>
      <c r="L584" s="10">
        <f t="shared" si="735"/>
        <v>53.5</v>
      </c>
      <c r="M584" s="10">
        <f t="shared" si="736"/>
        <v>41</v>
      </c>
      <c r="N584" s="10">
        <f t="shared" si="737"/>
        <v>356</v>
      </c>
      <c r="O584" s="17" t="str">
        <f t="shared" si="738"/>
        <v/>
      </c>
      <c r="P584" s="18">
        <f>IF($D584="理科",IF(AND($N584&gt;=分数线!$C$2,$H584&gt;=分数线!$D$2),36,IF($H584&gt;=分数线!$D$2,18,0)),IF($D584="文科",IF(AND($N584&gt;=分数线!$C$3,$H584&gt;=分数线!$D$3),36,IF($H584&gt;=分数线!$D$3,18,0))))</f>
        <v>0</v>
      </c>
      <c r="Q584" s="18">
        <f>IF($D584="理科",IF(AND($N584&gt;=分数线!$C$2,I584&gt;=分数线!$E$2),36,IF(I584&gt;=分数线!$E$2,18,0)),IF($D584="文科",IF(AND($N584&gt;=分数线!$C$3,I584&gt;=分数线!$E$3),36,IF(I584&gt;=分数线!$E$3,18,0))))</f>
        <v>0</v>
      </c>
      <c r="R584" s="18">
        <f>IF($D584="理科",IF(AND($N584&gt;=分数线!$C$2,J584&gt;=分数线!$F$2),36,IF(J584&gt;=分数线!$F$2,18,0)),IF($D584="文科",IF(AND($N584&gt;=分数线!$C$3,J584&gt;=分数线!$F$3),36,IF(J584&gt;=分数线!$F$3,18,0))))</f>
        <v>0</v>
      </c>
      <c r="S584" s="18">
        <f>IF($D584="理科",IF(AND($N584&gt;=分数线!$C$2,K584&gt;=分数线!$G$2),36,IF(K584&gt;=分数线!$G$2,18,0)),IF($D584="文科",IF(AND($N584&gt;=分数线!$C$3,K584&gt;=分数线!$G$3),36,IF(K584&gt;=分数线!$G$3,18,0))))</f>
        <v>0</v>
      </c>
      <c r="T584" s="18">
        <f>IF($D584="理科",IF(AND($N584&gt;=分数线!$C$2,L584&gt;=分数线!$H$2),36,IF(L584&gt;=分数线!$H$2,18,0)),IF($D584="文科",IF(AND($N584&gt;=分数线!$C$3,L584&gt;=分数线!$H$3),36,IF(L584&gt;=分数线!$H$3,18,0))))</f>
        <v>0</v>
      </c>
      <c r="U584" s="18">
        <f>IF($D584="理科",IF(AND($N584&gt;=分数线!$C$2,M584&gt;=分数线!$I$2),36,IF(M584&gt;=分数线!$I$2,18,0)),IF($D584="文科",IF(AND($N584&gt;=分数线!$C$3,M584&gt;=分数线!$I$3),36,IF(M584&gt;=分数线!$I$3,18,0))))</f>
        <v>0</v>
      </c>
      <c r="V584" s="18">
        <f t="shared" si="739"/>
        <v>8</v>
      </c>
      <c r="W584" s="18" t="str">
        <f t="shared" si="740"/>
        <v>向美娟</v>
      </c>
      <c r="X584" s="26">
        <f t="shared" si="815"/>
        <v>0</v>
      </c>
      <c r="Y584" s="18" t="str">
        <f t="shared" si="741"/>
        <v>胡付松</v>
      </c>
      <c r="Z584" s="26">
        <f t="shared" si="816"/>
        <v>0</v>
      </c>
      <c r="AA584" s="18" t="str">
        <f t="shared" si="742"/>
        <v>聂艳梅</v>
      </c>
      <c r="AB584" s="26"/>
      <c r="AC584" s="18" t="str">
        <f t="shared" si="743"/>
        <v>卢银楷</v>
      </c>
      <c r="AD584" s="26"/>
      <c r="AE584" s="18" t="str">
        <f t="shared" si="744"/>
        <v>赵香才</v>
      </c>
      <c r="AF584" s="26"/>
      <c r="AG584" s="18" t="str">
        <f t="shared" si="745"/>
        <v>骆泽群</v>
      </c>
      <c r="AH584" s="26"/>
      <c r="AI584" s="18" t="str">
        <f t="shared" si="746"/>
        <v>4</v>
      </c>
      <c r="AJ584" s="18" t="str">
        <f t="shared" si="747"/>
        <v>朱霞</v>
      </c>
      <c r="AK584" s="26">
        <f t="shared" si="817"/>
        <v>0</v>
      </c>
      <c r="AL584" s="18" t="str">
        <f t="shared" si="748"/>
        <v>李乔军</v>
      </c>
      <c r="AM584" s="26">
        <f t="shared" si="818"/>
        <v>0</v>
      </c>
      <c r="AN584" s="18" t="str">
        <f t="shared" si="749"/>
        <v>向翠琳</v>
      </c>
      <c r="AO584" s="26"/>
      <c r="AP584" s="18" t="str">
        <f t="shared" si="750"/>
        <v>卢银楷</v>
      </c>
      <c r="AQ584" s="26"/>
      <c r="AR584" s="18" t="str">
        <f t="shared" si="751"/>
        <v>胡慧芳</v>
      </c>
      <c r="AS584" s="26"/>
      <c r="AT584" s="18" t="str">
        <f t="shared" si="752"/>
        <v>杜基次尔</v>
      </c>
      <c r="AU584" s="26"/>
      <c r="AV584" s="18" t="e">
        <f t="shared" si="753"/>
        <v>#N/A</v>
      </c>
      <c r="AW584" s="18" t="e">
        <f t="shared" si="754"/>
        <v>#N/A</v>
      </c>
      <c r="AX584" s="26">
        <f t="shared" si="785"/>
        <v>0</v>
      </c>
      <c r="AY584" s="18" t="e">
        <f t="shared" si="755"/>
        <v>#N/A</v>
      </c>
      <c r="AZ584" s="26">
        <f t="shared" si="819"/>
        <v>0</v>
      </c>
      <c r="BA584" s="18" t="e">
        <f t="shared" si="756"/>
        <v>#N/A</v>
      </c>
      <c r="BB584" s="26"/>
      <c r="BC584" s="18" t="e">
        <f t="shared" si="757"/>
        <v>#N/A</v>
      </c>
      <c r="BD584" s="26"/>
      <c r="BE584" s="18" t="e">
        <f t="shared" si="758"/>
        <v>#N/A</v>
      </c>
      <c r="BF584" s="26"/>
      <c r="BG584" s="18" t="e">
        <f t="shared" si="759"/>
        <v>#N/A</v>
      </c>
      <c r="BH584" s="26"/>
      <c r="BI584" s="18" t="e">
        <f t="shared" si="760"/>
        <v>#N/A</v>
      </c>
      <c r="BJ584" s="18" t="e">
        <f t="shared" si="761"/>
        <v>#N/A</v>
      </c>
      <c r="BK584" s="26">
        <f t="shared" si="786"/>
        <v>0</v>
      </c>
      <c r="BL584" s="18" t="e">
        <f t="shared" si="762"/>
        <v>#N/A</v>
      </c>
      <c r="BM584" s="26">
        <f t="shared" si="820"/>
        <v>0</v>
      </c>
      <c r="BN584" s="18" t="e">
        <f t="shared" si="763"/>
        <v>#N/A</v>
      </c>
      <c r="BO584" s="26"/>
      <c r="BP584" s="18" t="e">
        <f t="shared" si="764"/>
        <v>#N/A</v>
      </c>
      <c r="BQ584" s="26"/>
      <c r="BR584" s="18" t="e">
        <f t="shared" si="765"/>
        <v>#N/A</v>
      </c>
      <c r="BS584" s="26"/>
      <c r="BT584" s="18" t="e">
        <f t="shared" si="766"/>
        <v>#N/A</v>
      </c>
      <c r="BU584" s="26"/>
      <c r="BV584" s="18">
        <f t="shared" si="767"/>
        <v>4</v>
      </c>
      <c r="BW584" s="18" t="str">
        <f t="shared" si="768"/>
        <v>曹霞</v>
      </c>
      <c r="BX584" s="26">
        <f t="shared" si="787"/>
        <v>0</v>
      </c>
      <c r="BY584" s="18" t="str">
        <f t="shared" si="769"/>
        <v>王德兵</v>
      </c>
      <c r="BZ584" s="26">
        <f t="shared" si="788"/>
        <v>0</v>
      </c>
      <c r="CA584" s="18" t="str">
        <f t="shared" si="770"/>
        <v>汪睿</v>
      </c>
      <c r="CB584" s="26">
        <f t="shared" si="789"/>
        <v>0</v>
      </c>
      <c r="CC584" s="18" t="str">
        <f t="shared" si="771"/>
        <v>卢银楷</v>
      </c>
      <c r="CD584" s="26">
        <f t="shared" si="790"/>
        <v>0</v>
      </c>
      <c r="CE584" s="18" t="str">
        <f t="shared" si="772"/>
        <v>胡慧芳</v>
      </c>
      <c r="CF584" s="26">
        <f t="shared" si="791"/>
        <v>0</v>
      </c>
      <c r="CG584" s="18" t="str">
        <f t="shared" si="773"/>
        <v>杜基次尔</v>
      </c>
      <c r="CH584" s="26">
        <f t="shared" si="792"/>
        <v>0</v>
      </c>
      <c r="CI584" s="18">
        <f t="shared" si="774"/>
        <v>4</v>
      </c>
      <c r="CJ584" s="18" t="str">
        <f t="shared" si="775"/>
        <v>曹霞</v>
      </c>
      <c r="CK584" s="26">
        <f t="shared" si="793"/>
        <v>0</v>
      </c>
      <c r="CL584" s="18" t="str">
        <f t="shared" si="776"/>
        <v>王德兵</v>
      </c>
      <c r="CM584" s="26">
        <f t="shared" si="794"/>
        <v>0</v>
      </c>
      <c r="CN584" s="18" t="str">
        <f t="shared" si="777"/>
        <v>汪睿</v>
      </c>
      <c r="CO584" s="26">
        <f t="shared" si="795"/>
        <v>0</v>
      </c>
      <c r="CP584" s="18" t="str">
        <f t="shared" si="778"/>
        <v>卢银楷</v>
      </c>
      <c r="CQ584" s="26">
        <f t="shared" si="796"/>
        <v>0</v>
      </c>
      <c r="CR584" s="18" t="str">
        <f t="shared" si="779"/>
        <v>胡慧芳</v>
      </c>
      <c r="CS584" s="26">
        <f t="shared" si="797"/>
        <v>0</v>
      </c>
      <c r="CT584" s="18" t="str">
        <f t="shared" si="780"/>
        <v>杜基次尔</v>
      </c>
      <c r="CU584" s="26">
        <f t="shared" si="798"/>
        <v>0</v>
      </c>
    </row>
    <row r="585" spans="1:99" s="2" customFormat="1" ht="15.75">
      <c r="A585" s="42" t="s">
        <v>1264</v>
      </c>
      <c r="B585" s="40" t="s">
        <v>757</v>
      </c>
      <c r="C585" s="59" t="s">
        <v>44</v>
      </c>
      <c r="D585" s="9" t="s">
        <v>9</v>
      </c>
      <c r="E585" s="8" t="str">
        <f t="shared" si="728"/>
        <v/>
      </c>
      <c r="F585" s="9" t="str">
        <f t="shared" si="729"/>
        <v/>
      </c>
      <c r="G585" s="10" t="str">
        <f t="shared" si="730"/>
        <v/>
      </c>
      <c r="H585" s="10">
        <f t="shared" si="731"/>
        <v>85</v>
      </c>
      <c r="I585" s="10">
        <f t="shared" si="732"/>
        <v>50</v>
      </c>
      <c r="J585" s="10">
        <f t="shared" si="733"/>
        <v>36</v>
      </c>
      <c r="K585" s="16">
        <f t="shared" si="734"/>
        <v>64</v>
      </c>
      <c r="L585" s="10">
        <f t="shared" si="735"/>
        <v>59.5</v>
      </c>
      <c r="M585" s="10">
        <f t="shared" si="736"/>
        <v>61</v>
      </c>
      <c r="N585" s="10">
        <f t="shared" si="737"/>
        <v>356</v>
      </c>
      <c r="O585" s="17" t="str">
        <f t="shared" si="738"/>
        <v/>
      </c>
      <c r="P585" s="18">
        <f>IF($D585="理科",IF(AND($N585&gt;=分数线!$C$2,$H585&gt;=分数线!$D$2),36,IF($H585&gt;=分数线!$D$2,18,0)),IF($D585="文科",IF(AND($N585&gt;=分数线!$C$3,$H585&gt;=分数线!$D$3),36,IF($H585&gt;=分数线!$D$3,18,0))))</f>
        <v>0</v>
      </c>
      <c r="Q585" s="18">
        <f>IF($D585="理科",IF(AND($N585&gt;=分数线!$C$2,I585&gt;=分数线!$E$2),36,IF(I585&gt;=分数线!$E$2,18,0)),IF($D585="文科",IF(AND($N585&gt;=分数线!$C$3,I585&gt;=分数线!$E$3),36,IF(I585&gt;=分数线!$E$3,18,0))))</f>
        <v>0</v>
      </c>
      <c r="R585" s="18">
        <f>IF($D585="理科",IF(AND($N585&gt;=分数线!$C$2,J585&gt;=分数线!$F$2),36,IF(J585&gt;=分数线!$F$2,18,0)),IF($D585="文科",IF(AND($N585&gt;=分数线!$C$3,J585&gt;=分数线!$F$3),36,IF(J585&gt;=分数线!$F$3,18,0))))</f>
        <v>0</v>
      </c>
      <c r="S585" s="18">
        <f>IF($D585="理科",IF(AND($N585&gt;=分数线!$C$2,K585&gt;=分数线!$G$2),36,IF(K585&gt;=分数线!$G$2,18,0)),IF($D585="文科",IF(AND($N585&gt;=分数线!$C$3,K585&gt;=分数线!$G$3),36,IF(K585&gt;=分数线!$G$3,18,0))))</f>
        <v>0</v>
      </c>
      <c r="T585" s="18">
        <f>IF($D585="理科",IF(AND($N585&gt;=分数线!$C$2,L585&gt;=分数线!$H$2),36,IF(L585&gt;=分数线!$H$2,18,0)),IF($D585="文科",IF(AND($N585&gt;=分数线!$C$3,L585&gt;=分数线!$H$3),36,IF(L585&gt;=分数线!$H$3,18,0))))</f>
        <v>0</v>
      </c>
      <c r="U585" s="18">
        <f>IF($D585="理科",IF(AND($N585&gt;=分数线!$C$2,M585&gt;=分数线!$I$2),36,IF(M585&gt;=分数线!$I$2,18,0)),IF($D585="文科",IF(AND($N585&gt;=分数线!$C$3,M585&gt;=分数线!$I$3),36,IF(M585&gt;=分数线!$I$3,18,0))))</f>
        <v>18</v>
      </c>
      <c r="V585" s="18">
        <f t="shared" si="739"/>
        <v>7</v>
      </c>
      <c r="W585" s="18" t="str">
        <f t="shared" si="740"/>
        <v>何苗</v>
      </c>
      <c r="X585" s="26">
        <f t="shared" si="815"/>
        <v>0</v>
      </c>
      <c r="Y585" s="18" t="str">
        <f t="shared" si="741"/>
        <v>杨周宇</v>
      </c>
      <c r="Z585" s="26">
        <f t="shared" si="816"/>
        <v>0</v>
      </c>
      <c r="AA585" s="18" t="str">
        <f t="shared" si="742"/>
        <v>胡昌燕</v>
      </c>
      <c r="AB585" s="26"/>
      <c r="AC585" s="18" t="str">
        <f t="shared" si="743"/>
        <v>马巫各</v>
      </c>
      <c r="AD585" s="26"/>
      <c r="AE585" s="18" t="str">
        <f t="shared" si="744"/>
        <v>胡慧芳</v>
      </c>
      <c r="AF585" s="26"/>
      <c r="AG585" s="18" t="str">
        <f t="shared" si="745"/>
        <v>杜基次尔</v>
      </c>
      <c r="AH585" s="26"/>
      <c r="AI585" s="18" t="str">
        <f t="shared" si="746"/>
        <v>5</v>
      </c>
      <c r="AJ585" s="18" t="str">
        <f t="shared" si="747"/>
        <v>叶屏</v>
      </c>
      <c r="AK585" s="26">
        <f t="shared" si="817"/>
        <v>0</v>
      </c>
      <c r="AL585" s="18" t="str">
        <f t="shared" si="748"/>
        <v>李希</v>
      </c>
      <c r="AM585" s="26">
        <f t="shared" si="818"/>
        <v>0</v>
      </c>
      <c r="AN585" s="18" t="str">
        <f t="shared" si="749"/>
        <v>达娃央初</v>
      </c>
      <c r="AO585" s="26"/>
      <c r="AP585" s="18" t="str">
        <f t="shared" si="750"/>
        <v>马巫各</v>
      </c>
      <c r="AQ585" s="26"/>
      <c r="AR585" s="18" t="str">
        <f t="shared" si="751"/>
        <v>赵香才</v>
      </c>
      <c r="AS585" s="26"/>
      <c r="AT585" s="18" t="str">
        <f t="shared" si="752"/>
        <v>金贵</v>
      </c>
      <c r="AU585" s="26"/>
      <c r="AV585" s="18" t="str">
        <f t="shared" si="753"/>
        <v>5</v>
      </c>
      <c r="AW585" s="18" t="str">
        <f t="shared" si="754"/>
        <v>叶屏</v>
      </c>
      <c r="AX585" s="26">
        <f t="shared" si="785"/>
        <v>0</v>
      </c>
      <c r="AY585" s="18" t="str">
        <f t="shared" si="755"/>
        <v>罗锐</v>
      </c>
      <c r="AZ585" s="26">
        <f t="shared" si="819"/>
        <v>0</v>
      </c>
      <c r="BA585" s="18" t="str">
        <f t="shared" si="756"/>
        <v>谢斌</v>
      </c>
      <c r="BB585" s="26"/>
      <c r="BC585" s="18" t="str">
        <f t="shared" si="757"/>
        <v>马巫各</v>
      </c>
      <c r="BD585" s="26"/>
      <c r="BE585" s="18" t="str">
        <f t="shared" si="758"/>
        <v>赵香才</v>
      </c>
      <c r="BF585" s="26"/>
      <c r="BG585" s="18" t="str">
        <f t="shared" si="759"/>
        <v>金贵</v>
      </c>
      <c r="BH585" s="26"/>
      <c r="BI585" s="18">
        <f t="shared" si="760"/>
        <v>5</v>
      </c>
      <c r="BJ585" s="18" t="str">
        <f t="shared" si="761"/>
        <v>叶屏</v>
      </c>
      <c r="BK585" s="26">
        <f t="shared" si="786"/>
        <v>0</v>
      </c>
      <c r="BL585" s="18" t="str">
        <f t="shared" si="762"/>
        <v>罗锐</v>
      </c>
      <c r="BM585" s="26">
        <f t="shared" si="820"/>
        <v>0</v>
      </c>
      <c r="BN585" s="18" t="str">
        <f t="shared" si="763"/>
        <v>杨小波</v>
      </c>
      <c r="BO585" s="26"/>
      <c r="BP585" s="18" t="str">
        <f t="shared" si="764"/>
        <v>马巫各</v>
      </c>
      <c r="BQ585" s="26"/>
      <c r="BR585" s="18" t="str">
        <f t="shared" si="765"/>
        <v>赵香才</v>
      </c>
      <c r="BS585" s="26"/>
      <c r="BT585" s="18" t="str">
        <f t="shared" si="766"/>
        <v>金贵</v>
      </c>
      <c r="BU585" s="26"/>
      <c r="BV585" s="18">
        <f t="shared" si="767"/>
        <v>5</v>
      </c>
      <c r="BW585" s="18" t="str">
        <f t="shared" si="768"/>
        <v>叶屏</v>
      </c>
      <c r="BX585" s="26">
        <f t="shared" si="787"/>
        <v>0</v>
      </c>
      <c r="BY585" s="18" t="str">
        <f t="shared" si="769"/>
        <v>王德兵</v>
      </c>
      <c r="BZ585" s="26">
        <f t="shared" si="788"/>
        <v>0</v>
      </c>
      <c r="CA585" s="18" t="str">
        <f t="shared" si="770"/>
        <v>兰卡布尺</v>
      </c>
      <c r="CB585" s="26">
        <f t="shared" si="789"/>
        <v>0</v>
      </c>
      <c r="CC585" s="18" t="str">
        <f t="shared" si="771"/>
        <v>吴文艺</v>
      </c>
      <c r="CD585" s="26">
        <f t="shared" si="790"/>
        <v>0</v>
      </c>
      <c r="CE585" s="18" t="str">
        <f t="shared" si="772"/>
        <v>赵香才</v>
      </c>
      <c r="CF585" s="26">
        <f t="shared" si="791"/>
        <v>0</v>
      </c>
      <c r="CG585" s="18" t="str">
        <f t="shared" si="773"/>
        <v>金贵</v>
      </c>
      <c r="CH585" s="26">
        <f t="shared" si="792"/>
        <v>4.5</v>
      </c>
      <c r="CI585" s="18">
        <f t="shared" si="774"/>
        <v>5</v>
      </c>
      <c r="CJ585" s="18" t="str">
        <f t="shared" si="775"/>
        <v>叶屏</v>
      </c>
      <c r="CK585" s="26">
        <f t="shared" si="793"/>
        <v>0</v>
      </c>
      <c r="CL585" s="18" t="str">
        <f t="shared" si="776"/>
        <v>王德兵</v>
      </c>
      <c r="CM585" s="26">
        <f t="shared" si="794"/>
        <v>0</v>
      </c>
      <c r="CN585" s="18" t="str">
        <f t="shared" si="777"/>
        <v>兰卡布尺</v>
      </c>
      <c r="CO585" s="26">
        <f t="shared" si="795"/>
        <v>0</v>
      </c>
      <c r="CP585" s="18" t="str">
        <f t="shared" si="778"/>
        <v>吴文艺/康宇峰</v>
      </c>
      <c r="CQ585" s="26">
        <f t="shared" si="796"/>
        <v>0</v>
      </c>
      <c r="CR585" s="18" t="str">
        <f t="shared" si="779"/>
        <v>赵香才</v>
      </c>
      <c r="CS585" s="26">
        <f t="shared" si="797"/>
        <v>0</v>
      </c>
      <c r="CT585" s="18" t="str">
        <f t="shared" si="780"/>
        <v>金贵</v>
      </c>
      <c r="CU585" s="26">
        <f t="shared" si="798"/>
        <v>4.5</v>
      </c>
    </row>
    <row r="586" spans="1:99" s="2" customFormat="1" ht="15.75">
      <c r="A586" s="42" t="s">
        <v>1265</v>
      </c>
      <c r="B586" s="40" t="s">
        <v>758</v>
      </c>
      <c r="C586" s="59" t="s">
        <v>44</v>
      </c>
      <c r="D586" s="9" t="s">
        <v>9</v>
      </c>
      <c r="E586" s="8" t="str">
        <f t="shared" si="728"/>
        <v/>
      </c>
      <c r="F586" s="9" t="str">
        <f t="shared" si="729"/>
        <v/>
      </c>
      <c r="G586" s="10" t="str">
        <f t="shared" si="730"/>
        <v/>
      </c>
      <c r="H586" s="10">
        <f t="shared" si="731"/>
        <v>86</v>
      </c>
      <c r="I586" s="10">
        <f t="shared" si="732"/>
        <v>78</v>
      </c>
      <c r="J586" s="10">
        <f t="shared" si="733"/>
        <v>59</v>
      </c>
      <c r="K586" s="16">
        <f t="shared" si="734"/>
        <v>59.5</v>
      </c>
      <c r="L586" s="10">
        <f t="shared" si="735"/>
        <v>26</v>
      </c>
      <c r="M586" s="10">
        <f t="shared" si="736"/>
        <v>47</v>
      </c>
      <c r="N586" s="10">
        <f t="shared" si="737"/>
        <v>356</v>
      </c>
      <c r="O586" s="17" t="str">
        <f t="shared" si="738"/>
        <v/>
      </c>
      <c r="P586" s="18">
        <f>IF($D586="理科",IF(AND($N586&gt;=分数线!$C$2,$H586&gt;=分数线!$D$2),36,IF($H586&gt;=分数线!$D$2,18,0)),IF($D586="文科",IF(AND($N586&gt;=分数线!$C$3,$H586&gt;=分数线!$D$3),36,IF($H586&gt;=分数线!$D$3,18,0))))</f>
        <v>0</v>
      </c>
      <c r="Q586" s="18">
        <f>IF($D586="理科",IF(AND($N586&gt;=分数线!$C$2,I586&gt;=分数线!$E$2),36,IF(I586&gt;=分数线!$E$2,18,0)),IF($D586="文科",IF(AND($N586&gt;=分数线!$C$3,I586&gt;=分数线!$E$3),36,IF(I586&gt;=分数线!$E$3,18,0))))</f>
        <v>0</v>
      </c>
      <c r="R586" s="18">
        <f>IF($D586="理科",IF(AND($N586&gt;=分数线!$C$2,J586&gt;=分数线!$F$2),36,IF(J586&gt;=分数线!$F$2,18,0)),IF($D586="文科",IF(AND($N586&gt;=分数线!$C$3,J586&gt;=分数线!$F$3),36,IF(J586&gt;=分数线!$F$3,18,0))))</f>
        <v>0</v>
      </c>
      <c r="S586" s="18">
        <f>IF($D586="理科",IF(AND($N586&gt;=分数线!$C$2,K586&gt;=分数线!$G$2),36,IF(K586&gt;=分数线!$G$2,18,0)),IF($D586="文科",IF(AND($N586&gt;=分数线!$C$3,K586&gt;=分数线!$G$3),36,IF(K586&gt;=分数线!$G$3,18,0))))</f>
        <v>0</v>
      </c>
      <c r="T586" s="18">
        <f>IF($D586="理科",IF(AND($N586&gt;=分数线!$C$2,L586&gt;=分数线!$H$2),36,IF(L586&gt;=分数线!$H$2,18,0)),IF($D586="文科",IF(AND($N586&gt;=分数线!$C$3,L586&gt;=分数线!$H$3),36,IF(L586&gt;=分数线!$H$3,18,0))))</f>
        <v>0</v>
      </c>
      <c r="U586" s="18">
        <f>IF($D586="理科",IF(AND($N586&gt;=分数线!$C$2,M586&gt;=分数线!$I$2),36,IF(M586&gt;=分数线!$I$2,18,0)),IF($D586="文科",IF(AND($N586&gt;=分数线!$C$3,M586&gt;=分数线!$I$3),36,IF(M586&gt;=分数线!$I$3,18,0))))</f>
        <v>0</v>
      </c>
      <c r="V586" s="18">
        <f t="shared" si="739"/>
        <v>9</v>
      </c>
      <c r="W586" s="18" t="str">
        <f t="shared" si="740"/>
        <v>张玉婷</v>
      </c>
      <c r="X586" s="26">
        <f t="shared" si="815"/>
        <v>0</v>
      </c>
      <c r="Y586" s="18" t="str">
        <f t="shared" si="741"/>
        <v>周军</v>
      </c>
      <c r="Z586" s="26">
        <f t="shared" si="816"/>
        <v>0</v>
      </c>
      <c r="AA586" s="18" t="str">
        <f t="shared" si="742"/>
        <v>程长寿</v>
      </c>
      <c r="AB586" s="26"/>
      <c r="AC586" s="18" t="str">
        <f t="shared" si="743"/>
        <v>杨吉华</v>
      </c>
      <c r="AD586" s="26"/>
      <c r="AE586" s="18" t="str">
        <f t="shared" si="744"/>
        <v>赵香才</v>
      </c>
      <c r="AF586" s="26"/>
      <c r="AG586" s="18" t="str">
        <f t="shared" si="745"/>
        <v>金贵</v>
      </c>
      <c r="AH586" s="26"/>
      <c r="AI586" s="18" t="str">
        <f t="shared" si="746"/>
        <v>5</v>
      </c>
      <c r="AJ586" s="18" t="str">
        <f t="shared" si="747"/>
        <v>叶屏</v>
      </c>
      <c r="AK586" s="26">
        <f t="shared" si="817"/>
        <v>0</v>
      </c>
      <c r="AL586" s="18" t="str">
        <f t="shared" si="748"/>
        <v>李希</v>
      </c>
      <c r="AM586" s="26">
        <f t="shared" si="818"/>
        <v>0</v>
      </c>
      <c r="AN586" s="18" t="str">
        <f t="shared" si="749"/>
        <v>达娃央初</v>
      </c>
      <c r="AO586" s="26"/>
      <c r="AP586" s="18" t="str">
        <f t="shared" si="750"/>
        <v>马巫各</v>
      </c>
      <c r="AQ586" s="26"/>
      <c r="AR586" s="18" t="str">
        <f t="shared" si="751"/>
        <v>赵香才</v>
      </c>
      <c r="AS586" s="26"/>
      <c r="AT586" s="18" t="str">
        <f t="shared" si="752"/>
        <v>金贵</v>
      </c>
      <c r="AU586" s="26"/>
      <c r="AV586" s="18" t="str">
        <f t="shared" si="753"/>
        <v>5</v>
      </c>
      <c r="AW586" s="18" t="str">
        <f t="shared" si="754"/>
        <v>叶屏</v>
      </c>
      <c r="AX586" s="26">
        <f t="shared" si="785"/>
        <v>0</v>
      </c>
      <c r="AY586" s="18" t="str">
        <f t="shared" si="755"/>
        <v>罗锐</v>
      </c>
      <c r="AZ586" s="26">
        <f t="shared" si="819"/>
        <v>0</v>
      </c>
      <c r="BA586" s="18" t="str">
        <f t="shared" si="756"/>
        <v>谢斌</v>
      </c>
      <c r="BB586" s="26"/>
      <c r="BC586" s="18" t="str">
        <f t="shared" si="757"/>
        <v>马巫各</v>
      </c>
      <c r="BD586" s="26"/>
      <c r="BE586" s="18" t="str">
        <f t="shared" si="758"/>
        <v>赵香才</v>
      </c>
      <c r="BF586" s="26"/>
      <c r="BG586" s="18" t="str">
        <f t="shared" si="759"/>
        <v>金贵</v>
      </c>
      <c r="BH586" s="26"/>
      <c r="BI586" s="18">
        <f t="shared" si="760"/>
        <v>5</v>
      </c>
      <c r="BJ586" s="18" t="str">
        <f t="shared" si="761"/>
        <v>叶屏</v>
      </c>
      <c r="BK586" s="26">
        <f t="shared" si="786"/>
        <v>0</v>
      </c>
      <c r="BL586" s="18" t="str">
        <f t="shared" si="762"/>
        <v>罗锐</v>
      </c>
      <c r="BM586" s="26">
        <f t="shared" si="820"/>
        <v>0</v>
      </c>
      <c r="BN586" s="18" t="str">
        <f t="shared" si="763"/>
        <v>杨小波</v>
      </c>
      <c r="BO586" s="26"/>
      <c r="BP586" s="18" t="str">
        <f t="shared" si="764"/>
        <v>马巫各</v>
      </c>
      <c r="BQ586" s="26"/>
      <c r="BR586" s="18" t="str">
        <f t="shared" si="765"/>
        <v>赵香才</v>
      </c>
      <c r="BS586" s="26"/>
      <c r="BT586" s="18" t="str">
        <f t="shared" si="766"/>
        <v>金贵</v>
      </c>
      <c r="BU586" s="26"/>
      <c r="BV586" s="18">
        <f t="shared" si="767"/>
        <v>5</v>
      </c>
      <c r="BW586" s="18" t="str">
        <f t="shared" si="768"/>
        <v>叶屏</v>
      </c>
      <c r="BX586" s="26">
        <f t="shared" si="787"/>
        <v>0</v>
      </c>
      <c r="BY586" s="18" t="str">
        <f t="shared" si="769"/>
        <v>王德兵</v>
      </c>
      <c r="BZ586" s="26">
        <f t="shared" si="788"/>
        <v>0</v>
      </c>
      <c r="CA586" s="18" t="str">
        <f t="shared" si="770"/>
        <v>兰卡布尺</v>
      </c>
      <c r="CB586" s="26">
        <f t="shared" si="789"/>
        <v>0</v>
      </c>
      <c r="CC586" s="18" t="str">
        <f t="shared" si="771"/>
        <v>吴文艺</v>
      </c>
      <c r="CD586" s="26">
        <f t="shared" si="790"/>
        <v>0</v>
      </c>
      <c r="CE586" s="18" t="str">
        <f t="shared" si="772"/>
        <v>赵香才</v>
      </c>
      <c r="CF586" s="26">
        <f t="shared" si="791"/>
        <v>0</v>
      </c>
      <c r="CG586" s="18" t="str">
        <f t="shared" si="773"/>
        <v>金贵</v>
      </c>
      <c r="CH586" s="26">
        <f t="shared" si="792"/>
        <v>0</v>
      </c>
      <c r="CI586" s="18">
        <f t="shared" si="774"/>
        <v>5</v>
      </c>
      <c r="CJ586" s="18" t="str">
        <f t="shared" si="775"/>
        <v>叶屏</v>
      </c>
      <c r="CK586" s="26">
        <f t="shared" si="793"/>
        <v>0</v>
      </c>
      <c r="CL586" s="18" t="str">
        <f t="shared" si="776"/>
        <v>王德兵</v>
      </c>
      <c r="CM586" s="26">
        <f t="shared" si="794"/>
        <v>0</v>
      </c>
      <c r="CN586" s="18" t="str">
        <f t="shared" si="777"/>
        <v>兰卡布尺</v>
      </c>
      <c r="CO586" s="26">
        <f t="shared" si="795"/>
        <v>0</v>
      </c>
      <c r="CP586" s="18" t="str">
        <f t="shared" si="778"/>
        <v>吴文艺/康宇峰</v>
      </c>
      <c r="CQ586" s="26">
        <f t="shared" si="796"/>
        <v>0</v>
      </c>
      <c r="CR586" s="18" t="str">
        <f t="shared" si="779"/>
        <v>赵香才</v>
      </c>
      <c r="CS586" s="26">
        <f t="shared" si="797"/>
        <v>0</v>
      </c>
      <c r="CT586" s="18" t="str">
        <f t="shared" si="780"/>
        <v>金贵</v>
      </c>
      <c r="CU586" s="26">
        <f t="shared" si="798"/>
        <v>0</v>
      </c>
    </row>
    <row r="587" spans="1:99" s="2" customFormat="1" ht="15.75">
      <c r="A587" s="42" t="s">
        <v>1266</v>
      </c>
      <c r="B587" s="40" t="s">
        <v>759</v>
      </c>
      <c r="C587" s="59" t="s">
        <v>44</v>
      </c>
      <c r="D587" s="9" t="s">
        <v>9</v>
      </c>
      <c r="E587" s="8" t="str">
        <f t="shared" si="728"/>
        <v/>
      </c>
      <c r="F587" s="9" t="str">
        <f t="shared" si="729"/>
        <v/>
      </c>
      <c r="G587" s="10" t="str">
        <f t="shared" si="730"/>
        <v/>
      </c>
      <c r="H587" s="10">
        <f t="shared" si="731"/>
        <v>95</v>
      </c>
      <c r="I587" s="10">
        <f t="shared" si="732"/>
        <v>61</v>
      </c>
      <c r="J587" s="10">
        <f t="shared" si="733"/>
        <v>42</v>
      </c>
      <c r="K587" s="16">
        <f t="shared" si="734"/>
        <v>54</v>
      </c>
      <c r="L587" s="10">
        <f t="shared" si="735"/>
        <v>50.5</v>
      </c>
      <c r="M587" s="10">
        <f t="shared" si="736"/>
        <v>53</v>
      </c>
      <c r="N587" s="10">
        <f t="shared" si="737"/>
        <v>356</v>
      </c>
      <c r="O587" s="17" t="str">
        <f t="shared" si="738"/>
        <v/>
      </c>
      <c r="P587" s="18">
        <f>IF($D587="理科",IF(AND($N587&gt;=分数线!$C$2,$H587&gt;=分数线!$D$2),36,IF($H587&gt;=分数线!$D$2,18,0)),IF($D587="文科",IF(AND($N587&gt;=分数线!$C$3,$H587&gt;=分数线!$D$3),36,IF($H587&gt;=分数线!$D$3,18,0))))</f>
        <v>0</v>
      </c>
      <c r="Q587" s="18">
        <f>IF($D587="理科",IF(AND($N587&gt;=分数线!$C$2,I587&gt;=分数线!$E$2),36,IF(I587&gt;=分数线!$E$2,18,0)),IF($D587="文科",IF(AND($N587&gt;=分数线!$C$3,I587&gt;=分数线!$E$3),36,IF(I587&gt;=分数线!$E$3,18,0))))</f>
        <v>0</v>
      </c>
      <c r="R587" s="18">
        <f>IF($D587="理科",IF(AND($N587&gt;=分数线!$C$2,J587&gt;=分数线!$F$2),36,IF(J587&gt;=分数线!$F$2,18,0)),IF($D587="文科",IF(AND($N587&gt;=分数线!$C$3,J587&gt;=分数线!$F$3),36,IF(J587&gt;=分数线!$F$3,18,0))))</f>
        <v>0</v>
      </c>
      <c r="S587" s="18">
        <f>IF($D587="理科",IF(AND($N587&gt;=分数线!$C$2,K587&gt;=分数线!$G$2),36,IF(K587&gt;=分数线!$G$2,18,0)),IF($D587="文科",IF(AND($N587&gt;=分数线!$C$3,K587&gt;=分数线!$G$3),36,IF(K587&gt;=分数线!$G$3,18,0))))</f>
        <v>0</v>
      </c>
      <c r="T587" s="18">
        <f>IF($D587="理科",IF(AND($N587&gt;=分数线!$C$2,L587&gt;=分数线!$H$2),36,IF(L587&gt;=分数线!$H$2,18,0)),IF($D587="文科",IF(AND($N587&gt;=分数线!$C$3,L587&gt;=分数线!$H$3),36,IF(L587&gt;=分数线!$H$3,18,0))))</f>
        <v>0</v>
      </c>
      <c r="U587" s="18">
        <f>IF($D587="理科",IF(AND($N587&gt;=分数线!$C$2,M587&gt;=分数线!$I$2),36,IF(M587&gt;=分数线!$I$2,18,0)),IF($D587="文科",IF(AND($N587&gt;=分数线!$C$3,M587&gt;=分数线!$I$3),36,IF(M587&gt;=分数线!$I$3,18,0))))</f>
        <v>0</v>
      </c>
      <c r="V587" s="18">
        <f t="shared" si="739"/>
        <v>5</v>
      </c>
      <c r="W587" s="18" t="str">
        <f t="shared" si="740"/>
        <v>叶屏</v>
      </c>
      <c r="X587" s="26">
        <f t="shared" si="815"/>
        <v>0</v>
      </c>
      <c r="Y587" s="18" t="str">
        <f t="shared" si="741"/>
        <v>李希</v>
      </c>
      <c r="Z587" s="26">
        <f t="shared" si="816"/>
        <v>0</v>
      </c>
      <c r="AA587" s="18" t="str">
        <f t="shared" si="742"/>
        <v>达娃央初</v>
      </c>
      <c r="AB587" s="26"/>
      <c r="AC587" s="18" t="str">
        <f t="shared" si="743"/>
        <v>马巫各</v>
      </c>
      <c r="AD587" s="26"/>
      <c r="AE587" s="18" t="str">
        <f t="shared" si="744"/>
        <v>赵香才</v>
      </c>
      <c r="AF587" s="26"/>
      <c r="AG587" s="18" t="str">
        <f t="shared" si="745"/>
        <v>金贵</v>
      </c>
      <c r="AH587" s="26"/>
      <c r="AI587" s="18" t="str">
        <f t="shared" si="746"/>
        <v>5</v>
      </c>
      <c r="AJ587" s="18" t="str">
        <f t="shared" si="747"/>
        <v>叶屏</v>
      </c>
      <c r="AK587" s="26">
        <f t="shared" si="817"/>
        <v>0</v>
      </c>
      <c r="AL587" s="18" t="str">
        <f t="shared" si="748"/>
        <v>李希</v>
      </c>
      <c r="AM587" s="26">
        <f t="shared" si="818"/>
        <v>0</v>
      </c>
      <c r="AN587" s="18" t="str">
        <f t="shared" si="749"/>
        <v>达娃央初</v>
      </c>
      <c r="AO587" s="26"/>
      <c r="AP587" s="18" t="str">
        <f t="shared" si="750"/>
        <v>马巫各</v>
      </c>
      <c r="AQ587" s="26"/>
      <c r="AR587" s="18" t="str">
        <f t="shared" si="751"/>
        <v>赵香才</v>
      </c>
      <c r="AS587" s="26"/>
      <c r="AT587" s="18" t="str">
        <f t="shared" si="752"/>
        <v>金贵</v>
      </c>
      <c r="AU587" s="26"/>
      <c r="AV587" s="18" t="str">
        <f t="shared" si="753"/>
        <v>5</v>
      </c>
      <c r="AW587" s="18" t="str">
        <f t="shared" si="754"/>
        <v>叶屏</v>
      </c>
      <c r="AX587" s="26">
        <f t="shared" si="785"/>
        <v>0</v>
      </c>
      <c r="AY587" s="18" t="str">
        <f t="shared" si="755"/>
        <v>罗锐</v>
      </c>
      <c r="AZ587" s="26">
        <f t="shared" si="819"/>
        <v>0</v>
      </c>
      <c r="BA587" s="18" t="str">
        <f t="shared" si="756"/>
        <v>谢斌</v>
      </c>
      <c r="BB587" s="26"/>
      <c r="BC587" s="18" t="str">
        <f t="shared" si="757"/>
        <v>马巫各</v>
      </c>
      <c r="BD587" s="26"/>
      <c r="BE587" s="18" t="str">
        <f t="shared" si="758"/>
        <v>赵香才</v>
      </c>
      <c r="BF587" s="26"/>
      <c r="BG587" s="18" t="str">
        <f t="shared" si="759"/>
        <v>金贵</v>
      </c>
      <c r="BH587" s="26"/>
      <c r="BI587" s="18">
        <f t="shared" si="760"/>
        <v>5</v>
      </c>
      <c r="BJ587" s="18" t="str">
        <f t="shared" si="761"/>
        <v>叶屏</v>
      </c>
      <c r="BK587" s="26">
        <f t="shared" si="786"/>
        <v>0</v>
      </c>
      <c r="BL587" s="18" t="str">
        <f t="shared" si="762"/>
        <v>罗锐</v>
      </c>
      <c r="BM587" s="26">
        <f t="shared" si="820"/>
        <v>0</v>
      </c>
      <c r="BN587" s="18" t="str">
        <f t="shared" si="763"/>
        <v>杨小波</v>
      </c>
      <c r="BO587" s="26"/>
      <c r="BP587" s="18" t="str">
        <f t="shared" si="764"/>
        <v>马巫各</v>
      </c>
      <c r="BQ587" s="26"/>
      <c r="BR587" s="18" t="str">
        <f t="shared" si="765"/>
        <v>赵香才</v>
      </c>
      <c r="BS587" s="26"/>
      <c r="BT587" s="18" t="str">
        <f t="shared" si="766"/>
        <v>金贵</v>
      </c>
      <c r="BU587" s="26"/>
      <c r="BV587" s="18">
        <f t="shared" si="767"/>
        <v>5</v>
      </c>
      <c r="BW587" s="18" t="str">
        <f t="shared" si="768"/>
        <v>叶屏</v>
      </c>
      <c r="BX587" s="26">
        <f t="shared" si="787"/>
        <v>0</v>
      </c>
      <c r="BY587" s="18" t="str">
        <f t="shared" si="769"/>
        <v>王德兵</v>
      </c>
      <c r="BZ587" s="26">
        <f t="shared" si="788"/>
        <v>0</v>
      </c>
      <c r="CA587" s="18" t="str">
        <f t="shared" si="770"/>
        <v>兰卡布尺</v>
      </c>
      <c r="CB587" s="26">
        <f t="shared" si="789"/>
        <v>0</v>
      </c>
      <c r="CC587" s="18" t="str">
        <f t="shared" si="771"/>
        <v>吴文艺</v>
      </c>
      <c r="CD587" s="26">
        <f t="shared" si="790"/>
        <v>0</v>
      </c>
      <c r="CE587" s="18" t="str">
        <f t="shared" si="772"/>
        <v>赵香才</v>
      </c>
      <c r="CF587" s="26">
        <f t="shared" si="791"/>
        <v>0</v>
      </c>
      <c r="CG587" s="18" t="str">
        <f t="shared" si="773"/>
        <v>金贵</v>
      </c>
      <c r="CH587" s="26">
        <f t="shared" si="792"/>
        <v>0</v>
      </c>
      <c r="CI587" s="18">
        <f t="shared" si="774"/>
        <v>5</v>
      </c>
      <c r="CJ587" s="18" t="str">
        <f t="shared" si="775"/>
        <v>叶屏</v>
      </c>
      <c r="CK587" s="26">
        <f t="shared" si="793"/>
        <v>0</v>
      </c>
      <c r="CL587" s="18" t="str">
        <f t="shared" si="776"/>
        <v>王德兵</v>
      </c>
      <c r="CM587" s="26">
        <f t="shared" si="794"/>
        <v>0</v>
      </c>
      <c r="CN587" s="18" t="str">
        <f t="shared" si="777"/>
        <v>兰卡布尺</v>
      </c>
      <c r="CO587" s="26">
        <f t="shared" si="795"/>
        <v>0</v>
      </c>
      <c r="CP587" s="18" t="str">
        <f t="shared" si="778"/>
        <v>吴文艺/康宇峰</v>
      </c>
      <c r="CQ587" s="26">
        <f t="shared" si="796"/>
        <v>0</v>
      </c>
      <c r="CR587" s="18" t="str">
        <f t="shared" si="779"/>
        <v>赵香才</v>
      </c>
      <c r="CS587" s="26">
        <f t="shared" si="797"/>
        <v>0</v>
      </c>
      <c r="CT587" s="18" t="str">
        <f t="shared" si="780"/>
        <v>金贵</v>
      </c>
      <c r="CU587" s="26">
        <f t="shared" si="798"/>
        <v>0</v>
      </c>
    </row>
    <row r="588" spans="1:99" s="2" customFormat="1" ht="15.75">
      <c r="A588" s="42" t="s">
        <v>1267</v>
      </c>
      <c r="B588" s="40" t="s">
        <v>760</v>
      </c>
      <c r="C588" s="59" t="s">
        <v>44</v>
      </c>
      <c r="D588" s="9" t="s">
        <v>9</v>
      </c>
      <c r="E588" s="8" t="str">
        <f t="shared" si="728"/>
        <v/>
      </c>
      <c r="F588" s="9">
        <f t="shared" si="729"/>
        <v>0.2</v>
      </c>
      <c r="G588" s="10" t="str">
        <f t="shared" si="730"/>
        <v/>
      </c>
      <c r="H588" s="10">
        <f t="shared" si="731"/>
        <v>93</v>
      </c>
      <c r="I588" s="10">
        <f t="shared" si="732"/>
        <v>61</v>
      </c>
      <c r="J588" s="10">
        <f t="shared" si="733"/>
        <v>57</v>
      </c>
      <c r="K588" s="16">
        <f t="shared" si="734"/>
        <v>55.5</v>
      </c>
      <c r="L588" s="10">
        <f t="shared" si="735"/>
        <v>48</v>
      </c>
      <c r="M588" s="10">
        <f t="shared" si="736"/>
        <v>39</v>
      </c>
      <c r="N588" s="10">
        <f t="shared" si="737"/>
        <v>354</v>
      </c>
      <c r="O588" s="17" t="str">
        <f t="shared" si="738"/>
        <v/>
      </c>
      <c r="P588" s="18">
        <f>IF($D588="理科",IF(AND($N588&gt;=分数线!$C$2,$H588&gt;=分数线!$D$2),36,IF($H588&gt;=分数线!$D$2,18,0)),IF($D588="文科",IF(AND($N588&gt;=分数线!$C$3,$H588&gt;=分数线!$D$3),36,IF($H588&gt;=分数线!$D$3,18,0))))</f>
        <v>0</v>
      </c>
      <c r="Q588" s="18">
        <f>IF($D588="理科",IF(AND($N588&gt;=分数线!$C$2,I588&gt;=分数线!$E$2),36,IF(I588&gt;=分数线!$E$2,18,0)),IF($D588="文科",IF(AND($N588&gt;=分数线!$C$3,I588&gt;=分数线!$E$3),36,IF(I588&gt;=分数线!$E$3,18,0))))</f>
        <v>0</v>
      </c>
      <c r="R588" s="18">
        <f>IF($D588="理科",IF(AND($N588&gt;=分数线!$C$2,J588&gt;=分数线!$F$2),36,IF(J588&gt;=分数线!$F$2,18,0)),IF($D588="文科",IF(AND($N588&gt;=分数线!$C$3,J588&gt;=分数线!$F$3),36,IF(J588&gt;=分数线!$F$3,18,0))))</f>
        <v>0</v>
      </c>
      <c r="S588" s="18">
        <f>IF($D588="理科",IF(AND($N588&gt;=分数线!$C$2,K588&gt;=分数线!$G$2),36,IF(K588&gt;=分数线!$G$2,18,0)),IF($D588="文科",IF(AND($N588&gt;=分数线!$C$3,K588&gt;=分数线!$G$3),36,IF(K588&gt;=分数线!$G$3,18,0))))</f>
        <v>0</v>
      </c>
      <c r="T588" s="18">
        <f>IF($D588="理科",IF(AND($N588&gt;=分数线!$C$2,L588&gt;=分数线!$H$2),36,IF(L588&gt;=分数线!$H$2,18,0)),IF($D588="文科",IF(AND($N588&gt;=分数线!$C$3,L588&gt;=分数线!$H$3),36,IF(L588&gt;=分数线!$H$3,18,0))))</f>
        <v>0</v>
      </c>
      <c r="U588" s="18">
        <f>IF($D588="理科",IF(AND($N588&gt;=分数线!$C$2,M588&gt;=分数线!$I$2),36,IF(M588&gt;=分数线!$I$2,18,0)),IF($D588="文科",IF(AND($N588&gt;=分数线!$C$3,M588&gt;=分数线!$I$3),36,IF(M588&gt;=分数线!$I$3,18,0))))</f>
        <v>0</v>
      </c>
      <c r="V588" s="18">
        <f t="shared" si="739"/>
        <v>12</v>
      </c>
      <c r="W588" s="18" t="str">
        <f t="shared" si="740"/>
        <v>何苗</v>
      </c>
      <c r="X588" s="26">
        <f t="shared" si="815"/>
        <v>0</v>
      </c>
      <c r="Y588" s="18" t="str">
        <f t="shared" si="741"/>
        <v>黄金华</v>
      </c>
      <c r="Z588" s="26">
        <f t="shared" si="816"/>
        <v>0</v>
      </c>
      <c r="AA588" s="18" t="str">
        <f t="shared" si="742"/>
        <v>向翠琳</v>
      </c>
      <c r="AB588" s="26"/>
      <c r="AC588" s="18" t="str">
        <f t="shared" si="743"/>
        <v>马巫各</v>
      </c>
      <c r="AD588" s="26"/>
      <c r="AE588" s="18" t="str">
        <f t="shared" si="744"/>
        <v>胡慧芳</v>
      </c>
      <c r="AF588" s="26"/>
      <c r="AG588" s="18" t="str">
        <f t="shared" si="745"/>
        <v>杜基次尔</v>
      </c>
      <c r="AH588" s="26"/>
      <c r="AI588" s="18" t="e">
        <f t="shared" si="746"/>
        <v>#N/A</v>
      </c>
      <c r="AJ588" s="18" t="e">
        <f t="shared" si="747"/>
        <v>#N/A</v>
      </c>
      <c r="AK588" s="26">
        <f t="shared" si="817"/>
        <v>0</v>
      </c>
      <c r="AL588" s="18" t="e">
        <f t="shared" si="748"/>
        <v>#N/A</v>
      </c>
      <c r="AM588" s="26">
        <f t="shared" si="818"/>
        <v>0</v>
      </c>
      <c r="AN588" s="18" t="e">
        <f t="shared" si="749"/>
        <v>#N/A</v>
      </c>
      <c r="AO588" s="26"/>
      <c r="AP588" s="18" t="e">
        <f t="shared" si="750"/>
        <v>#N/A</v>
      </c>
      <c r="AQ588" s="26"/>
      <c r="AR588" s="18" t="e">
        <f t="shared" si="751"/>
        <v>#N/A</v>
      </c>
      <c r="AS588" s="26"/>
      <c r="AT588" s="18" t="e">
        <f t="shared" si="752"/>
        <v>#N/A</v>
      </c>
      <c r="AU588" s="26"/>
      <c r="AV588" s="18" t="e">
        <f t="shared" si="753"/>
        <v>#N/A</v>
      </c>
      <c r="AW588" s="18" t="e">
        <f t="shared" si="754"/>
        <v>#N/A</v>
      </c>
      <c r="AX588" s="26">
        <f t="shared" si="785"/>
        <v>0</v>
      </c>
      <c r="AY588" s="18" t="e">
        <f t="shared" si="755"/>
        <v>#N/A</v>
      </c>
      <c r="AZ588" s="26">
        <f t="shared" si="819"/>
        <v>0</v>
      </c>
      <c r="BA588" s="18" t="e">
        <f t="shared" si="756"/>
        <v>#N/A</v>
      </c>
      <c r="BB588" s="26"/>
      <c r="BC588" s="18" t="e">
        <f t="shared" si="757"/>
        <v>#N/A</v>
      </c>
      <c r="BD588" s="26"/>
      <c r="BE588" s="18" t="e">
        <f t="shared" si="758"/>
        <v>#N/A</v>
      </c>
      <c r="BF588" s="26"/>
      <c r="BG588" s="18" t="e">
        <f t="shared" si="759"/>
        <v>#N/A</v>
      </c>
      <c r="BH588" s="26"/>
      <c r="BI588" s="18" t="e">
        <f t="shared" si="760"/>
        <v>#N/A</v>
      </c>
      <c r="BJ588" s="18" t="e">
        <f t="shared" si="761"/>
        <v>#N/A</v>
      </c>
      <c r="BK588" s="26">
        <f t="shared" si="786"/>
        <v>0</v>
      </c>
      <c r="BL588" s="18" t="e">
        <f t="shared" si="762"/>
        <v>#N/A</v>
      </c>
      <c r="BM588" s="26">
        <f t="shared" si="820"/>
        <v>0</v>
      </c>
      <c r="BN588" s="18" t="e">
        <f t="shared" si="763"/>
        <v>#N/A</v>
      </c>
      <c r="BO588" s="26"/>
      <c r="BP588" s="18" t="e">
        <f t="shared" si="764"/>
        <v>#N/A</v>
      </c>
      <c r="BQ588" s="26"/>
      <c r="BR588" s="18" t="e">
        <f t="shared" si="765"/>
        <v>#N/A</v>
      </c>
      <c r="BS588" s="26"/>
      <c r="BT588" s="18" t="e">
        <f t="shared" si="766"/>
        <v>#N/A</v>
      </c>
      <c r="BU588" s="26"/>
      <c r="BV588" s="18" t="e">
        <f t="shared" si="767"/>
        <v>#N/A</v>
      </c>
      <c r="BW588" s="18" t="e">
        <f t="shared" si="768"/>
        <v>#N/A</v>
      </c>
      <c r="BX588" s="26">
        <f t="shared" si="787"/>
        <v>0</v>
      </c>
      <c r="BY588" s="18" t="e">
        <f t="shared" si="769"/>
        <v>#N/A</v>
      </c>
      <c r="BZ588" s="26">
        <f t="shared" si="788"/>
        <v>0</v>
      </c>
      <c r="CA588" s="18" t="str">
        <f t="shared" si="770"/>
        <v>赵顺诚</v>
      </c>
      <c r="CB588" s="26">
        <f t="shared" si="789"/>
        <v>0</v>
      </c>
      <c r="CC588" s="18" t="e">
        <f t="shared" si="771"/>
        <v>#N/A</v>
      </c>
      <c r="CD588" s="26">
        <f t="shared" si="790"/>
        <v>0</v>
      </c>
      <c r="CE588" s="18" t="e">
        <f t="shared" si="772"/>
        <v>#N/A</v>
      </c>
      <c r="CF588" s="26">
        <f t="shared" si="791"/>
        <v>0</v>
      </c>
      <c r="CG588" s="18" t="e">
        <f t="shared" si="773"/>
        <v>#N/A</v>
      </c>
      <c r="CH588" s="26">
        <f t="shared" si="792"/>
        <v>0</v>
      </c>
      <c r="CI588" s="18">
        <f t="shared" si="774"/>
        <v>2</v>
      </c>
      <c r="CJ588" s="18" t="str">
        <f t="shared" si="775"/>
        <v>阙丽萍</v>
      </c>
      <c r="CK588" s="26">
        <f t="shared" si="793"/>
        <v>0</v>
      </c>
      <c r="CL588" s="18" t="str">
        <f t="shared" si="776"/>
        <v>李希</v>
      </c>
      <c r="CM588" s="26">
        <f t="shared" si="794"/>
        <v>0</v>
      </c>
      <c r="CN588" s="18" t="str">
        <f t="shared" si="777"/>
        <v>赵顺诚</v>
      </c>
      <c r="CO588" s="26">
        <f t="shared" si="795"/>
        <v>0</v>
      </c>
      <c r="CP588" s="18" t="str">
        <f t="shared" si="778"/>
        <v>吴文艺/康宇峰</v>
      </c>
      <c r="CQ588" s="26">
        <f t="shared" si="796"/>
        <v>0</v>
      </c>
      <c r="CR588" s="18" t="str">
        <f t="shared" si="779"/>
        <v>赵香才</v>
      </c>
      <c r="CS588" s="26">
        <f t="shared" si="797"/>
        <v>0</v>
      </c>
      <c r="CT588" s="18" t="str">
        <f t="shared" si="780"/>
        <v>杜基次尔</v>
      </c>
      <c r="CU588" s="26">
        <f t="shared" si="798"/>
        <v>0</v>
      </c>
    </row>
    <row r="589" spans="1:99" s="2" customFormat="1" ht="15.75">
      <c r="A589" s="42" t="s">
        <v>1268</v>
      </c>
      <c r="B589" s="40" t="s">
        <v>761</v>
      </c>
      <c r="C589" s="59" t="s">
        <v>44</v>
      </c>
      <c r="D589" s="9" t="s">
        <v>9</v>
      </c>
      <c r="E589" s="8" t="str">
        <f t="shared" si="728"/>
        <v/>
      </c>
      <c r="F589" s="9" t="str">
        <f t="shared" si="729"/>
        <v/>
      </c>
      <c r="G589" s="10" t="str">
        <f t="shared" si="730"/>
        <v/>
      </c>
      <c r="H589" s="10">
        <f t="shared" si="731"/>
        <v>83</v>
      </c>
      <c r="I589" s="10">
        <f t="shared" si="732"/>
        <v>66</v>
      </c>
      <c r="J589" s="10">
        <f t="shared" si="733"/>
        <v>63</v>
      </c>
      <c r="K589" s="16">
        <f t="shared" si="734"/>
        <v>59</v>
      </c>
      <c r="L589" s="10">
        <f t="shared" si="735"/>
        <v>54.5</v>
      </c>
      <c r="M589" s="10">
        <f t="shared" si="736"/>
        <v>28</v>
      </c>
      <c r="N589" s="10">
        <f t="shared" si="737"/>
        <v>354</v>
      </c>
      <c r="O589" s="17" t="str">
        <f t="shared" si="738"/>
        <v/>
      </c>
      <c r="P589" s="18">
        <f>IF($D589="理科",IF(AND($N589&gt;=分数线!$C$2,$H589&gt;=分数线!$D$2),36,IF($H589&gt;=分数线!$D$2,18,0)),IF($D589="文科",IF(AND($N589&gt;=分数线!$C$3,$H589&gt;=分数线!$D$3),36,IF($H589&gt;=分数线!$D$3,18,0))))</f>
        <v>0</v>
      </c>
      <c r="Q589" s="18">
        <f>IF($D589="理科",IF(AND($N589&gt;=分数线!$C$2,I589&gt;=分数线!$E$2),36,IF(I589&gt;=分数线!$E$2,18,0)),IF($D589="文科",IF(AND($N589&gt;=分数线!$C$3,I589&gt;=分数线!$E$3),36,IF(I589&gt;=分数线!$E$3,18,0))))</f>
        <v>0</v>
      </c>
      <c r="R589" s="18">
        <f>IF($D589="理科",IF(AND($N589&gt;=分数线!$C$2,J589&gt;=分数线!$F$2),36,IF(J589&gt;=分数线!$F$2,18,0)),IF($D589="文科",IF(AND($N589&gt;=分数线!$C$3,J589&gt;=分数线!$F$3),36,IF(J589&gt;=分数线!$F$3,18,0))))</f>
        <v>0</v>
      </c>
      <c r="S589" s="18">
        <f>IF($D589="理科",IF(AND($N589&gt;=分数线!$C$2,K589&gt;=分数线!$G$2),36,IF(K589&gt;=分数线!$G$2,18,0)),IF($D589="文科",IF(AND($N589&gt;=分数线!$C$3,K589&gt;=分数线!$G$3),36,IF(K589&gt;=分数线!$G$3,18,0))))</f>
        <v>0</v>
      </c>
      <c r="T589" s="18">
        <f>IF($D589="理科",IF(AND($N589&gt;=分数线!$C$2,L589&gt;=分数线!$H$2),36,IF(L589&gt;=分数线!$H$2,18,0)),IF($D589="文科",IF(AND($N589&gt;=分数线!$C$3,L589&gt;=分数线!$H$3),36,IF(L589&gt;=分数线!$H$3,18,0))))</f>
        <v>0</v>
      </c>
      <c r="U589" s="18">
        <f>IF($D589="理科",IF(AND($N589&gt;=分数线!$C$2,M589&gt;=分数线!$I$2),36,IF(M589&gt;=分数线!$I$2,18,0)),IF($D589="文科",IF(AND($N589&gt;=分数线!$C$3,M589&gt;=分数线!$I$3),36,IF(M589&gt;=分数线!$I$3,18,0))))</f>
        <v>0</v>
      </c>
      <c r="V589" s="18">
        <f t="shared" si="739"/>
        <v>5</v>
      </c>
      <c r="W589" s="18" t="str">
        <f t="shared" si="740"/>
        <v>叶屏</v>
      </c>
      <c r="X589" s="26">
        <f t="shared" si="815"/>
        <v>0</v>
      </c>
      <c r="Y589" s="18" t="str">
        <f t="shared" si="741"/>
        <v>李希</v>
      </c>
      <c r="Z589" s="26">
        <f t="shared" si="816"/>
        <v>0</v>
      </c>
      <c r="AA589" s="18" t="str">
        <f t="shared" si="742"/>
        <v>达娃央初</v>
      </c>
      <c r="AB589" s="26"/>
      <c r="AC589" s="18" t="str">
        <f t="shared" si="743"/>
        <v>马巫各</v>
      </c>
      <c r="AD589" s="26"/>
      <c r="AE589" s="18" t="str">
        <f t="shared" si="744"/>
        <v>赵香才</v>
      </c>
      <c r="AF589" s="26"/>
      <c r="AG589" s="18" t="str">
        <f t="shared" si="745"/>
        <v>金贵</v>
      </c>
      <c r="AH589" s="26"/>
      <c r="AI589" s="18" t="str">
        <f t="shared" si="746"/>
        <v>5</v>
      </c>
      <c r="AJ589" s="18" t="str">
        <f t="shared" si="747"/>
        <v>叶屏</v>
      </c>
      <c r="AK589" s="26">
        <f t="shared" si="817"/>
        <v>0</v>
      </c>
      <c r="AL589" s="18" t="str">
        <f t="shared" si="748"/>
        <v>李希</v>
      </c>
      <c r="AM589" s="26">
        <f t="shared" si="818"/>
        <v>0</v>
      </c>
      <c r="AN589" s="18" t="str">
        <f t="shared" si="749"/>
        <v>达娃央初</v>
      </c>
      <c r="AO589" s="26"/>
      <c r="AP589" s="18" t="str">
        <f t="shared" si="750"/>
        <v>马巫各</v>
      </c>
      <c r="AQ589" s="26"/>
      <c r="AR589" s="18" t="str">
        <f t="shared" si="751"/>
        <v>赵香才</v>
      </c>
      <c r="AS589" s="26"/>
      <c r="AT589" s="18" t="str">
        <f t="shared" si="752"/>
        <v>金贵</v>
      </c>
      <c r="AU589" s="26"/>
      <c r="AV589" s="18" t="str">
        <f t="shared" si="753"/>
        <v>5</v>
      </c>
      <c r="AW589" s="18" t="str">
        <f t="shared" si="754"/>
        <v>叶屏</v>
      </c>
      <c r="AX589" s="26">
        <f t="shared" si="785"/>
        <v>0</v>
      </c>
      <c r="AY589" s="18" t="str">
        <f t="shared" si="755"/>
        <v>罗锐</v>
      </c>
      <c r="AZ589" s="26">
        <f t="shared" si="819"/>
        <v>0</v>
      </c>
      <c r="BA589" s="18" t="str">
        <f t="shared" si="756"/>
        <v>谢斌</v>
      </c>
      <c r="BB589" s="26"/>
      <c r="BC589" s="18" t="str">
        <f t="shared" si="757"/>
        <v>马巫各</v>
      </c>
      <c r="BD589" s="26"/>
      <c r="BE589" s="18" t="str">
        <f t="shared" si="758"/>
        <v>赵香才</v>
      </c>
      <c r="BF589" s="26"/>
      <c r="BG589" s="18" t="str">
        <f t="shared" si="759"/>
        <v>金贵</v>
      </c>
      <c r="BH589" s="26"/>
      <c r="BI589" s="18">
        <f t="shared" si="760"/>
        <v>5</v>
      </c>
      <c r="BJ589" s="18" t="str">
        <f t="shared" si="761"/>
        <v>叶屏</v>
      </c>
      <c r="BK589" s="26">
        <f t="shared" si="786"/>
        <v>0</v>
      </c>
      <c r="BL589" s="18" t="str">
        <f t="shared" si="762"/>
        <v>罗锐</v>
      </c>
      <c r="BM589" s="26">
        <f t="shared" si="820"/>
        <v>0</v>
      </c>
      <c r="BN589" s="18" t="str">
        <f t="shared" si="763"/>
        <v>杨小波</v>
      </c>
      <c r="BO589" s="26"/>
      <c r="BP589" s="18" t="str">
        <f t="shared" si="764"/>
        <v>马巫各</v>
      </c>
      <c r="BQ589" s="26"/>
      <c r="BR589" s="18" t="str">
        <f t="shared" si="765"/>
        <v>赵香才</v>
      </c>
      <c r="BS589" s="26"/>
      <c r="BT589" s="18" t="str">
        <f t="shared" si="766"/>
        <v>金贵</v>
      </c>
      <c r="BU589" s="26"/>
      <c r="BV589" s="18">
        <f t="shared" si="767"/>
        <v>5</v>
      </c>
      <c r="BW589" s="18" t="str">
        <f t="shared" si="768"/>
        <v>叶屏</v>
      </c>
      <c r="BX589" s="26">
        <f t="shared" si="787"/>
        <v>0</v>
      </c>
      <c r="BY589" s="18" t="str">
        <f t="shared" si="769"/>
        <v>王德兵</v>
      </c>
      <c r="BZ589" s="26">
        <f t="shared" si="788"/>
        <v>0</v>
      </c>
      <c r="CA589" s="18" t="str">
        <f t="shared" si="770"/>
        <v>兰卡布尺</v>
      </c>
      <c r="CB589" s="26">
        <f t="shared" si="789"/>
        <v>0</v>
      </c>
      <c r="CC589" s="18" t="str">
        <f t="shared" si="771"/>
        <v>吴文艺</v>
      </c>
      <c r="CD589" s="26">
        <f t="shared" si="790"/>
        <v>0</v>
      </c>
      <c r="CE589" s="18" t="str">
        <f t="shared" si="772"/>
        <v>赵香才</v>
      </c>
      <c r="CF589" s="26">
        <f t="shared" si="791"/>
        <v>0</v>
      </c>
      <c r="CG589" s="18" t="str">
        <f t="shared" si="773"/>
        <v>金贵</v>
      </c>
      <c r="CH589" s="26">
        <f t="shared" si="792"/>
        <v>0</v>
      </c>
      <c r="CI589" s="18">
        <f t="shared" si="774"/>
        <v>5</v>
      </c>
      <c r="CJ589" s="18" t="str">
        <f t="shared" si="775"/>
        <v>叶屏</v>
      </c>
      <c r="CK589" s="26">
        <f t="shared" si="793"/>
        <v>0</v>
      </c>
      <c r="CL589" s="18" t="str">
        <f t="shared" si="776"/>
        <v>王德兵</v>
      </c>
      <c r="CM589" s="26">
        <f t="shared" si="794"/>
        <v>0</v>
      </c>
      <c r="CN589" s="18" t="str">
        <f t="shared" si="777"/>
        <v>兰卡布尺</v>
      </c>
      <c r="CO589" s="26">
        <f t="shared" si="795"/>
        <v>0</v>
      </c>
      <c r="CP589" s="18" t="str">
        <f t="shared" si="778"/>
        <v>吴文艺/康宇峰</v>
      </c>
      <c r="CQ589" s="26">
        <f t="shared" si="796"/>
        <v>0</v>
      </c>
      <c r="CR589" s="18" t="str">
        <f t="shared" si="779"/>
        <v>赵香才</v>
      </c>
      <c r="CS589" s="26">
        <f t="shared" si="797"/>
        <v>0</v>
      </c>
      <c r="CT589" s="18" t="str">
        <f t="shared" si="780"/>
        <v>金贵</v>
      </c>
      <c r="CU589" s="26">
        <f t="shared" si="798"/>
        <v>0</v>
      </c>
    </row>
    <row r="590" spans="1:99" s="2" customFormat="1" ht="15.75">
      <c r="A590" s="42" t="s">
        <v>1269</v>
      </c>
      <c r="B590" s="40" t="s">
        <v>762</v>
      </c>
      <c r="C590" s="59" t="s">
        <v>44</v>
      </c>
      <c r="D590" s="9" t="s">
        <v>9</v>
      </c>
      <c r="E590" s="8" t="str">
        <f t="shared" si="728"/>
        <v/>
      </c>
      <c r="F590" s="9" t="str">
        <f t="shared" si="729"/>
        <v/>
      </c>
      <c r="G590" s="10" t="str">
        <f t="shared" si="730"/>
        <v/>
      </c>
      <c r="H590" s="10">
        <f t="shared" si="731"/>
        <v>105</v>
      </c>
      <c r="I590" s="10">
        <f t="shared" si="732"/>
        <v>44</v>
      </c>
      <c r="J590" s="10">
        <f t="shared" si="733"/>
        <v>41</v>
      </c>
      <c r="K590" s="16">
        <f t="shared" si="734"/>
        <v>43.5</v>
      </c>
      <c r="L590" s="10">
        <f t="shared" si="735"/>
        <v>66.5</v>
      </c>
      <c r="M590" s="10">
        <f t="shared" si="736"/>
        <v>50</v>
      </c>
      <c r="N590" s="10">
        <f t="shared" si="737"/>
        <v>350</v>
      </c>
      <c r="O590" s="17" t="str">
        <f t="shared" si="738"/>
        <v/>
      </c>
      <c r="P590" s="18">
        <f>IF($D590="理科",IF(AND($N590&gt;=分数线!$C$2,$H590&gt;=分数线!$D$2),36,IF($H590&gt;=分数线!$D$2,18,0)),IF($D590="文科",IF(AND($N590&gt;=分数线!$C$3,$H590&gt;=分数线!$D$3),36,IF($H590&gt;=分数线!$D$3,18,0))))</f>
        <v>0</v>
      </c>
      <c r="Q590" s="18">
        <f>IF($D590="理科",IF(AND($N590&gt;=分数线!$C$2,I590&gt;=分数线!$E$2),36,IF(I590&gt;=分数线!$E$2,18,0)),IF($D590="文科",IF(AND($N590&gt;=分数线!$C$3,I590&gt;=分数线!$E$3),36,IF(I590&gt;=分数线!$E$3,18,0))))</f>
        <v>0</v>
      </c>
      <c r="R590" s="18">
        <f>IF($D590="理科",IF(AND($N590&gt;=分数线!$C$2,J590&gt;=分数线!$F$2),36,IF(J590&gt;=分数线!$F$2,18,0)),IF($D590="文科",IF(AND($N590&gt;=分数线!$C$3,J590&gt;=分数线!$F$3),36,IF(J590&gt;=分数线!$F$3,18,0))))</f>
        <v>0</v>
      </c>
      <c r="S590" s="18">
        <f>IF($D590="理科",IF(AND($N590&gt;=分数线!$C$2,K590&gt;=分数线!$G$2),36,IF(K590&gt;=分数线!$G$2,18,0)),IF($D590="文科",IF(AND($N590&gt;=分数线!$C$3,K590&gt;=分数线!$G$3),36,IF(K590&gt;=分数线!$G$3,18,0))))</f>
        <v>0</v>
      </c>
      <c r="T590" s="18">
        <f>IF($D590="理科",IF(AND($N590&gt;=分数线!$C$2,L590&gt;=分数线!$H$2),36,IF(L590&gt;=分数线!$H$2,18,0)),IF($D590="文科",IF(AND($N590&gt;=分数线!$C$3,L590&gt;=分数线!$H$3),36,IF(L590&gt;=分数线!$H$3,18,0))))</f>
        <v>18</v>
      </c>
      <c r="U590" s="18">
        <f>IF($D590="理科",IF(AND($N590&gt;=分数线!$C$2,M590&gt;=分数线!$I$2),36,IF(M590&gt;=分数线!$I$2,18,0)),IF($D590="文科",IF(AND($N590&gt;=分数线!$C$3,M590&gt;=分数线!$I$3),36,IF(M590&gt;=分数线!$I$3,18,0))))</f>
        <v>0</v>
      </c>
      <c r="V590" s="18">
        <f t="shared" si="739"/>
        <v>9</v>
      </c>
      <c r="W590" s="18" t="str">
        <f t="shared" si="740"/>
        <v>张玉婷</v>
      </c>
      <c r="X590" s="26">
        <f t="shared" si="815"/>
        <v>0</v>
      </c>
      <c r="Y590" s="18" t="str">
        <f t="shared" si="741"/>
        <v>周军</v>
      </c>
      <c r="Z590" s="26">
        <f t="shared" si="816"/>
        <v>0</v>
      </c>
      <c r="AA590" s="18" t="str">
        <f t="shared" si="742"/>
        <v>程长寿</v>
      </c>
      <c r="AB590" s="26"/>
      <c r="AC590" s="18" t="str">
        <f t="shared" si="743"/>
        <v>杨吉华</v>
      </c>
      <c r="AD590" s="26"/>
      <c r="AE590" s="18" t="str">
        <f t="shared" si="744"/>
        <v>赵香才</v>
      </c>
      <c r="AF590" s="26"/>
      <c r="AG590" s="18" t="str">
        <f t="shared" si="745"/>
        <v>金贵</v>
      </c>
      <c r="AH590" s="26"/>
      <c r="AI590" s="18" t="str">
        <f t="shared" si="746"/>
        <v>5</v>
      </c>
      <c r="AJ590" s="18" t="str">
        <f t="shared" si="747"/>
        <v>叶屏</v>
      </c>
      <c r="AK590" s="26">
        <f t="shared" si="817"/>
        <v>0</v>
      </c>
      <c r="AL590" s="18" t="str">
        <f t="shared" si="748"/>
        <v>李希</v>
      </c>
      <c r="AM590" s="26">
        <f t="shared" si="818"/>
        <v>0</v>
      </c>
      <c r="AN590" s="18" t="str">
        <f t="shared" si="749"/>
        <v>达娃央初</v>
      </c>
      <c r="AO590" s="26"/>
      <c r="AP590" s="18" t="str">
        <f t="shared" si="750"/>
        <v>马巫各</v>
      </c>
      <c r="AQ590" s="26"/>
      <c r="AR590" s="18" t="str">
        <f t="shared" si="751"/>
        <v>赵香才</v>
      </c>
      <c r="AS590" s="26"/>
      <c r="AT590" s="18" t="str">
        <f t="shared" si="752"/>
        <v>金贵</v>
      </c>
      <c r="AU590" s="26"/>
      <c r="AV590" s="18" t="str">
        <f t="shared" si="753"/>
        <v>5</v>
      </c>
      <c r="AW590" s="18" t="str">
        <f t="shared" si="754"/>
        <v>叶屏</v>
      </c>
      <c r="AX590" s="26">
        <f t="shared" si="785"/>
        <v>0</v>
      </c>
      <c r="AY590" s="18" t="str">
        <f t="shared" si="755"/>
        <v>罗锐</v>
      </c>
      <c r="AZ590" s="26">
        <f t="shared" si="819"/>
        <v>0</v>
      </c>
      <c r="BA590" s="18" t="str">
        <f t="shared" si="756"/>
        <v>谢斌</v>
      </c>
      <c r="BB590" s="26"/>
      <c r="BC590" s="18" t="str">
        <f t="shared" si="757"/>
        <v>马巫各</v>
      </c>
      <c r="BD590" s="26"/>
      <c r="BE590" s="18" t="str">
        <f t="shared" si="758"/>
        <v>赵香才</v>
      </c>
      <c r="BF590" s="26"/>
      <c r="BG590" s="18" t="str">
        <f t="shared" si="759"/>
        <v>金贵</v>
      </c>
      <c r="BH590" s="26"/>
      <c r="BI590" s="18">
        <f t="shared" si="760"/>
        <v>5</v>
      </c>
      <c r="BJ590" s="18" t="str">
        <f t="shared" si="761"/>
        <v>叶屏</v>
      </c>
      <c r="BK590" s="26">
        <f t="shared" si="786"/>
        <v>0</v>
      </c>
      <c r="BL590" s="18" t="str">
        <f t="shared" si="762"/>
        <v>罗锐</v>
      </c>
      <c r="BM590" s="26">
        <f t="shared" si="820"/>
        <v>0</v>
      </c>
      <c r="BN590" s="18" t="str">
        <f t="shared" si="763"/>
        <v>杨小波</v>
      </c>
      <c r="BO590" s="26"/>
      <c r="BP590" s="18" t="str">
        <f t="shared" si="764"/>
        <v>马巫各</v>
      </c>
      <c r="BQ590" s="26"/>
      <c r="BR590" s="18" t="str">
        <f t="shared" si="765"/>
        <v>赵香才</v>
      </c>
      <c r="BS590" s="26"/>
      <c r="BT590" s="18" t="str">
        <f t="shared" si="766"/>
        <v>金贵</v>
      </c>
      <c r="BU590" s="26"/>
      <c r="BV590" s="18">
        <f t="shared" si="767"/>
        <v>5</v>
      </c>
      <c r="BW590" s="18" t="str">
        <f t="shared" si="768"/>
        <v>叶屏</v>
      </c>
      <c r="BX590" s="26">
        <f t="shared" si="787"/>
        <v>0</v>
      </c>
      <c r="BY590" s="18" t="str">
        <f t="shared" si="769"/>
        <v>王德兵</v>
      </c>
      <c r="BZ590" s="26">
        <f t="shared" si="788"/>
        <v>0</v>
      </c>
      <c r="CA590" s="18" t="str">
        <f t="shared" si="770"/>
        <v>兰卡布尺</v>
      </c>
      <c r="CB590" s="26">
        <f t="shared" si="789"/>
        <v>0</v>
      </c>
      <c r="CC590" s="18" t="str">
        <f t="shared" si="771"/>
        <v>吴文艺</v>
      </c>
      <c r="CD590" s="26">
        <f t="shared" si="790"/>
        <v>0</v>
      </c>
      <c r="CE590" s="18" t="str">
        <f t="shared" si="772"/>
        <v>赵香才</v>
      </c>
      <c r="CF590" s="26">
        <f t="shared" si="791"/>
        <v>4.5</v>
      </c>
      <c r="CG590" s="18" t="str">
        <f t="shared" si="773"/>
        <v>金贵</v>
      </c>
      <c r="CH590" s="26">
        <f t="shared" si="792"/>
        <v>0</v>
      </c>
      <c r="CI590" s="18">
        <f t="shared" si="774"/>
        <v>5</v>
      </c>
      <c r="CJ590" s="18" t="str">
        <f t="shared" si="775"/>
        <v>叶屏</v>
      </c>
      <c r="CK590" s="26">
        <f t="shared" si="793"/>
        <v>0</v>
      </c>
      <c r="CL590" s="18" t="str">
        <f t="shared" si="776"/>
        <v>王德兵</v>
      </c>
      <c r="CM590" s="26">
        <f t="shared" si="794"/>
        <v>0</v>
      </c>
      <c r="CN590" s="18" t="str">
        <f t="shared" si="777"/>
        <v>兰卡布尺</v>
      </c>
      <c r="CO590" s="26">
        <f t="shared" si="795"/>
        <v>0</v>
      </c>
      <c r="CP590" s="18" t="str">
        <f t="shared" si="778"/>
        <v>吴文艺/康宇峰</v>
      </c>
      <c r="CQ590" s="26">
        <f t="shared" si="796"/>
        <v>0</v>
      </c>
      <c r="CR590" s="18" t="str">
        <f t="shared" si="779"/>
        <v>赵香才</v>
      </c>
      <c r="CS590" s="26">
        <f t="shared" si="797"/>
        <v>4.5</v>
      </c>
      <c r="CT590" s="18" t="str">
        <f t="shared" si="780"/>
        <v>金贵</v>
      </c>
      <c r="CU590" s="26">
        <f t="shared" si="798"/>
        <v>0</v>
      </c>
    </row>
    <row r="591" spans="1:99" s="2" customFormat="1" ht="15.75">
      <c r="A591" s="42" t="s">
        <v>1270</v>
      </c>
      <c r="B591" s="40" t="s">
        <v>763</v>
      </c>
      <c r="C591" s="59" t="s">
        <v>44</v>
      </c>
      <c r="D591" s="9" t="s">
        <v>9</v>
      </c>
      <c r="E591" s="8" t="str">
        <f t="shared" si="728"/>
        <v/>
      </c>
      <c r="F591" s="9" t="str">
        <f t="shared" si="729"/>
        <v/>
      </c>
      <c r="G591" s="10" t="str">
        <f t="shared" si="730"/>
        <v/>
      </c>
      <c r="H591" s="10">
        <f t="shared" si="731"/>
        <v>87</v>
      </c>
      <c r="I591" s="10">
        <f t="shared" si="732"/>
        <v>56</v>
      </c>
      <c r="J591" s="10">
        <f t="shared" si="733"/>
        <v>64</v>
      </c>
      <c r="K591" s="16">
        <f t="shared" si="734"/>
        <v>54</v>
      </c>
      <c r="L591" s="10">
        <f t="shared" si="735"/>
        <v>50</v>
      </c>
      <c r="M591" s="10">
        <f t="shared" si="736"/>
        <v>38</v>
      </c>
      <c r="N591" s="10">
        <f t="shared" si="737"/>
        <v>349</v>
      </c>
      <c r="O591" s="17" t="str">
        <f t="shared" si="738"/>
        <v/>
      </c>
      <c r="P591" s="18">
        <f>IF($D591="理科",IF(AND($N591&gt;=分数线!$C$2,$H591&gt;=分数线!$D$2),36,IF($H591&gt;=分数线!$D$2,18,0)),IF($D591="文科",IF(AND($N591&gt;=分数线!$C$3,$H591&gt;=分数线!$D$3),36,IF($H591&gt;=分数线!$D$3,18,0))))</f>
        <v>0</v>
      </c>
      <c r="Q591" s="18">
        <f>IF($D591="理科",IF(AND($N591&gt;=分数线!$C$2,I591&gt;=分数线!$E$2),36,IF(I591&gt;=分数线!$E$2,18,0)),IF($D591="文科",IF(AND($N591&gt;=分数线!$C$3,I591&gt;=分数线!$E$3),36,IF(I591&gt;=分数线!$E$3,18,0))))</f>
        <v>0</v>
      </c>
      <c r="R591" s="18">
        <f>IF($D591="理科",IF(AND($N591&gt;=分数线!$C$2,J591&gt;=分数线!$F$2),36,IF(J591&gt;=分数线!$F$2,18,0)),IF($D591="文科",IF(AND($N591&gt;=分数线!$C$3,J591&gt;=分数线!$F$3),36,IF(J591&gt;=分数线!$F$3,18,0))))</f>
        <v>0</v>
      </c>
      <c r="S591" s="18">
        <f>IF($D591="理科",IF(AND($N591&gt;=分数线!$C$2,K591&gt;=分数线!$G$2),36,IF(K591&gt;=分数线!$G$2,18,0)),IF($D591="文科",IF(AND($N591&gt;=分数线!$C$3,K591&gt;=分数线!$G$3),36,IF(K591&gt;=分数线!$G$3,18,0))))</f>
        <v>0</v>
      </c>
      <c r="T591" s="18">
        <f>IF($D591="理科",IF(AND($N591&gt;=分数线!$C$2,L591&gt;=分数线!$H$2),36,IF(L591&gt;=分数线!$H$2,18,0)),IF($D591="文科",IF(AND($N591&gt;=分数线!$C$3,L591&gt;=分数线!$H$3),36,IF(L591&gt;=分数线!$H$3,18,0))))</f>
        <v>0</v>
      </c>
      <c r="U591" s="18">
        <f>IF($D591="理科",IF(AND($N591&gt;=分数线!$C$2,M591&gt;=分数线!$I$2),36,IF(M591&gt;=分数线!$I$2,18,0)),IF($D591="文科",IF(AND($N591&gt;=分数线!$C$3,M591&gt;=分数线!$I$3),36,IF(M591&gt;=分数线!$I$3,18,0))))</f>
        <v>0</v>
      </c>
      <c r="V591" s="18">
        <f t="shared" si="739"/>
        <v>7</v>
      </c>
      <c r="W591" s="18" t="str">
        <f t="shared" si="740"/>
        <v>何苗</v>
      </c>
      <c r="X591" s="26">
        <f t="shared" si="815"/>
        <v>0</v>
      </c>
      <c r="Y591" s="18" t="str">
        <f t="shared" si="741"/>
        <v>杨周宇</v>
      </c>
      <c r="Z591" s="26">
        <f t="shared" si="816"/>
        <v>0</v>
      </c>
      <c r="AA591" s="18" t="str">
        <f t="shared" si="742"/>
        <v>胡昌燕</v>
      </c>
      <c r="AB591" s="26"/>
      <c r="AC591" s="18" t="str">
        <f t="shared" si="743"/>
        <v>马巫各</v>
      </c>
      <c r="AD591" s="26"/>
      <c r="AE591" s="18" t="str">
        <f t="shared" si="744"/>
        <v>胡慧芳</v>
      </c>
      <c r="AF591" s="26"/>
      <c r="AG591" s="18" t="str">
        <f t="shared" si="745"/>
        <v>杜基次尔</v>
      </c>
      <c r="AH591" s="26"/>
      <c r="AI591" s="18" t="str">
        <f t="shared" si="746"/>
        <v>1</v>
      </c>
      <c r="AJ591" s="18" t="str">
        <f t="shared" si="747"/>
        <v>叶屏</v>
      </c>
      <c r="AK591" s="26">
        <f t="shared" si="817"/>
        <v>0</v>
      </c>
      <c r="AL591" s="18" t="str">
        <f t="shared" si="748"/>
        <v>余玉红</v>
      </c>
      <c r="AM591" s="26">
        <f t="shared" si="818"/>
        <v>0</v>
      </c>
      <c r="AN591" s="18" t="str">
        <f t="shared" si="749"/>
        <v>胡昌燕</v>
      </c>
      <c r="AO591" s="26"/>
      <c r="AP591" s="18" t="str">
        <f t="shared" si="750"/>
        <v>杨吉华</v>
      </c>
      <c r="AQ591" s="26"/>
      <c r="AR591" s="18" t="str">
        <f t="shared" si="751"/>
        <v>胡慧芳</v>
      </c>
      <c r="AS591" s="26"/>
      <c r="AT591" s="18" t="str">
        <f t="shared" si="752"/>
        <v>金贵</v>
      </c>
      <c r="AU591" s="26"/>
      <c r="AV591" s="18" t="e">
        <f t="shared" si="753"/>
        <v>#N/A</v>
      </c>
      <c r="AW591" s="18" t="e">
        <f t="shared" si="754"/>
        <v>#N/A</v>
      </c>
      <c r="AX591" s="26">
        <f t="shared" si="785"/>
        <v>0</v>
      </c>
      <c r="AY591" s="18" t="e">
        <f t="shared" si="755"/>
        <v>#N/A</v>
      </c>
      <c r="AZ591" s="26">
        <f t="shared" si="819"/>
        <v>0</v>
      </c>
      <c r="BA591" s="18" t="e">
        <f t="shared" si="756"/>
        <v>#N/A</v>
      </c>
      <c r="BB591" s="26"/>
      <c r="BC591" s="18" t="e">
        <f t="shared" si="757"/>
        <v>#N/A</v>
      </c>
      <c r="BD591" s="26"/>
      <c r="BE591" s="18" t="e">
        <f t="shared" si="758"/>
        <v>#N/A</v>
      </c>
      <c r="BF591" s="26"/>
      <c r="BG591" s="18" t="e">
        <f t="shared" si="759"/>
        <v>#N/A</v>
      </c>
      <c r="BH591" s="26"/>
      <c r="BI591" s="18" t="e">
        <f t="shared" si="760"/>
        <v>#N/A</v>
      </c>
      <c r="BJ591" s="18" t="e">
        <f t="shared" si="761"/>
        <v>#N/A</v>
      </c>
      <c r="BK591" s="26">
        <f t="shared" si="786"/>
        <v>0</v>
      </c>
      <c r="BL591" s="18" t="e">
        <f t="shared" si="762"/>
        <v>#N/A</v>
      </c>
      <c r="BM591" s="26">
        <f t="shared" si="820"/>
        <v>0</v>
      </c>
      <c r="BN591" s="18" t="e">
        <f t="shared" si="763"/>
        <v>#N/A</v>
      </c>
      <c r="BO591" s="26"/>
      <c r="BP591" s="18" t="e">
        <f t="shared" si="764"/>
        <v>#N/A</v>
      </c>
      <c r="BQ591" s="26"/>
      <c r="BR591" s="18" t="e">
        <f t="shared" si="765"/>
        <v>#N/A</v>
      </c>
      <c r="BS591" s="26"/>
      <c r="BT591" s="18" t="e">
        <f t="shared" si="766"/>
        <v>#N/A</v>
      </c>
      <c r="BU591" s="26"/>
      <c r="BV591" s="18">
        <f t="shared" si="767"/>
        <v>1</v>
      </c>
      <c r="BW591" s="18" t="str">
        <f t="shared" si="768"/>
        <v>叶屏</v>
      </c>
      <c r="BX591" s="26">
        <f t="shared" si="787"/>
        <v>0</v>
      </c>
      <c r="BY591" s="18" t="str">
        <f t="shared" si="769"/>
        <v>余玉红</v>
      </c>
      <c r="BZ591" s="26">
        <f t="shared" si="788"/>
        <v>0</v>
      </c>
      <c r="CA591" s="18" t="str">
        <f t="shared" si="770"/>
        <v>胡昌燕</v>
      </c>
      <c r="CB591" s="26">
        <f t="shared" si="789"/>
        <v>0</v>
      </c>
      <c r="CC591" s="18" t="str">
        <f t="shared" si="771"/>
        <v>卢银楷</v>
      </c>
      <c r="CD591" s="26">
        <f t="shared" si="790"/>
        <v>0</v>
      </c>
      <c r="CE591" s="18" t="str">
        <f t="shared" si="772"/>
        <v>胡慧芳</v>
      </c>
      <c r="CF591" s="26">
        <f t="shared" si="791"/>
        <v>0</v>
      </c>
      <c r="CG591" s="18" t="str">
        <f t="shared" si="773"/>
        <v>金贵</v>
      </c>
      <c r="CH591" s="26">
        <f t="shared" si="792"/>
        <v>0</v>
      </c>
      <c r="CI591" s="18">
        <f t="shared" si="774"/>
        <v>1</v>
      </c>
      <c r="CJ591" s="18" t="str">
        <f t="shared" si="775"/>
        <v>叶屏</v>
      </c>
      <c r="CK591" s="26">
        <f t="shared" si="793"/>
        <v>0</v>
      </c>
      <c r="CL591" s="18" t="str">
        <f t="shared" si="776"/>
        <v>余玉红</v>
      </c>
      <c r="CM591" s="26">
        <f t="shared" si="794"/>
        <v>0</v>
      </c>
      <c r="CN591" s="18" t="str">
        <f t="shared" si="777"/>
        <v>胡昌燕</v>
      </c>
      <c r="CO591" s="26">
        <f t="shared" si="795"/>
        <v>0</v>
      </c>
      <c r="CP591" s="18" t="str">
        <f t="shared" si="778"/>
        <v>卢银楷</v>
      </c>
      <c r="CQ591" s="26">
        <f t="shared" si="796"/>
        <v>0</v>
      </c>
      <c r="CR591" s="18" t="str">
        <f t="shared" si="779"/>
        <v>胡慧芳</v>
      </c>
      <c r="CS591" s="26">
        <f t="shared" si="797"/>
        <v>0</v>
      </c>
      <c r="CT591" s="18" t="str">
        <f t="shared" si="780"/>
        <v>金贵</v>
      </c>
      <c r="CU591" s="26">
        <f t="shared" si="798"/>
        <v>0</v>
      </c>
    </row>
    <row r="592" spans="1:99" s="2" customFormat="1" ht="15.75">
      <c r="A592" s="42" t="s">
        <v>1271</v>
      </c>
      <c r="B592" s="40" t="s">
        <v>764</v>
      </c>
      <c r="C592" s="59" t="s">
        <v>44</v>
      </c>
      <c r="D592" s="9" t="s">
        <v>9</v>
      </c>
      <c r="E592" s="8" t="str">
        <f t="shared" si="728"/>
        <v/>
      </c>
      <c r="F592" s="9" t="str">
        <f t="shared" si="729"/>
        <v/>
      </c>
      <c r="G592" s="10" t="str">
        <f t="shared" si="730"/>
        <v/>
      </c>
      <c r="H592" s="10">
        <f t="shared" si="731"/>
        <v>98</v>
      </c>
      <c r="I592" s="10">
        <f t="shared" si="732"/>
        <v>61</v>
      </c>
      <c r="J592" s="10">
        <f t="shared" si="733"/>
        <v>47</v>
      </c>
      <c r="K592" s="16">
        <f t="shared" si="734"/>
        <v>52.5</v>
      </c>
      <c r="L592" s="10">
        <f t="shared" si="735"/>
        <v>62.5</v>
      </c>
      <c r="M592" s="10">
        <f t="shared" si="736"/>
        <v>26</v>
      </c>
      <c r="N592" s="10">
        <f t="shared" si="737"/>
        <v>347</v>
      </c>
      <c r="O592" s="17" t="str">
        <f t="shared" si="738"/>
        <v/>
      </c>
      <c r="P592" s="18">
        <f>IF($D592="理科",IF(AND($N592&gt;=分数线!$C$2,$H592&gt;=分数线!$D$2),36,IF($H592&gt;=分数线!$D$2,18,0)),IF($D592="文科",IF(AND($N592&gt;=分数线!$C$3,$H592&gt;=分数线!$D$3),36,IF($H592&gt;=分数线!$D$3,18,0))))</f>
        <v>0</v>
      </c>
      <c r="Q592" s="18">
        <f>IF($D592="理科",IF(AND($N592&gt;=分数线!$C$2,I592&gt;=分数线!$E$2),36,IF(I592&gt;=分数线!$E$2,18,0)),IF($D592="文科",IF(AND($N592&gt;=分数线!$C$3,I592&gt;=分数线!$E$3),36,IF(I592&gt;=分数线!$E$3,18,0))))</f>
        <v>0</v>
      </c>
      <c r="R592" s="18">
        <f>IF($D592="理科",IF(AND($N592&gt;=分数线!$C$2,J592&gt;=分数线!$F$2),36,IF(J592&gt;=分数线!$F$2,18,0)),IF($D592="文科",IF(AND($N592&gt;=分数线!$C$3,J592&gt;=分数线!$F$3),36,IF(J592&gt;=分数线!$F$3,18,0))))</f>
        <v>0</v>
      </c>
      <c r="S592" s="18">
        <f>IF($D592="理科",IF(AND($N592&gt;=分数线!$C$2,K592&gt;=分数线!$G$2),36,IF(K592&gt;=分数线!$G$2,18,0)),IF($D592="文科",IF(AND($N592&gt;=分数线!$C$3,K592&gt;=分数线!$G$3),36,IF(K592&gt;=分数线!$G$3,18,0))))</f>
        <v>0</v>
      </c>
      <c r="T592" s="18">
        <f>IF($D592="理科",IF(AND($N592&gt;=分数线!$C$2,L592&gt;=分数线!$H$2),36,IF(L592&gt;=分数线!$H$2,18,0)),IF($D592="文科",IF(AND($N592&gt;=分数线!$C$3,L592&gt;=分数线!$H$3),36,IF(L592&gt;=分数线!$H$3,18,0))))</f>
        <v>0</v>
      </c>
      <c r="U592" s="18">
        <f>IF($D592="理科",IF(AND($N592&gt;=分数线!$C$2,M592&gt;=分数线!$I$2),36,IF(M592&gt;=分数线!$I$2,18,0)),IF($D592="文科",IF(AND($N592&gt;=分数线!$C$3,M592&gt;=分数线!$I$3),36,IF(M592&gt;=分数线!$I$3,18,0))))</f>
        <v>0</v>
      </c>
      <c r="V592" s="18">
        <f t="shared" si="739"/>
        <v>8</v>
      </c>
      <c r="W592" s="18" t="str">
        <f t="shared" si="740"/>
        <v>向美娟</v>
      </c>
      <c r="X592" s="26">
        <f t="shared" si="815"/>
        <v>0</v>
      </c>
      <c r="Y592" s="18" t="str">
        <f t="shared" si="741"/>
        <v>胡付松</v>
      </c>
      <c r="Z592" s="26">
        <f t="shared" si="816"/>
        <v>0</v>
      </c>
      <c r="AA592" s="18" t="str">
        <f t="shared" si="742"/>
        <v>聂艳梅</v>
      </c>
      <c r="AB592" s="26"/>
      <c r="AC592" s="18" t="str">
        <f t="shared" si="743"/>
        <v>卢银楷</v>
      </c>
      <c r="AD592" s="26"/>
      <c r="AE592" s="18" t="str">
        <f t="shared" si="744"/>
        <v>赵香才</v>
      </c>
      <c r="AF592" s="26"/>
      <c r="AG592" s="18" t="str">
        <f t="shared" si="745"/>
        <v>骆泽群</v>
      </c>
      <c r="AH592" s="26"/>
      <c r="AI592" s="18" t="str">
        <f t="shared" si="746"/>
        <v>1</v>
      </c>
      <c r="AJ592" s="18" t="str">
        <f t="shared" si="747"/>
        <v>叶屏</v>
      </c>
      <c r="AK592" s="26">
        <f t="shared" si="817"/>
        <v>0</v>
      </c>
      <c r="AL592" s="18" t="str">
        <f t="shared" si="748"/>
        <v>余玉红</v>
      </c>
      <c r="AM592" s="26">
        <f t="shared" si="818"/>
        <v>0</v>
      </c>
      <c r="AN592" s="18" t="str">
        <f t="shared" si="749"/>
        <v>胡昌燕</v>
      </c>
      <c r="AO592" s="26"/>
      <c r="AP592" s="18" t="str">
        <f t="shared" si="750"/>
        <v>杨吉华</v>
      </c>
      <c r="AQ592" s="26"/>
      <c r="AR592" s="18" t="str">
        <f t="shared" si="751"/>
        <v>胡慧芳</v>
      </c>
      <c r="AS592" s="26"/>
      <c r="AT592" s="18" t="str">
        <f t="shared" si="752"/>
        <v>金贵</v>
      </c>
      <c r="AU592" s="26"/>
      <c r="AV592" s="18" t="str">
        <f t="shared" si="753"/>
        <v>1</v>
      </c>
      <c r="AW592" s="18" t="str">
        <f t="shared" si="754"/>
        <v>叶屏</v>
      </c>
      <c r="AX592" s="26">
        <f t="shared" si="785"/>
        <v>0</v>
      </c>
      <c r="AY592" s="18" t="str">
        <f t="shared" si="755"/>
        <v>余玉红</v>
      </c>
      <c r="AZ592" s="26">
        <f t="shared" si="819"/>
        <v>0</v>
      </c>
      <c r="BA592" s="18" t="str">
        <f t="shared" si="756"/>
        <v>胡昌燕</v>
      </c>
      <c r="BB592" s="26"/>
      <c r="BC592" s="18" t="str">
        <f t="shared" si="757"/>
        <v>卢银楷</v>
      </c>
      <c r="BD592" s="26"/>
      <c r="BE592" s="18" t="str">
        <f t="shared" si="758"/>
        <v>胡慧芳</v>
      </c>
      <c r="BF592" s="26"/>
      <c r="BG592" s="18" t="str">
        <f t="shared" si="759"/>
        <v>金贵</v>
      </c>
      <c r="BH592" s="26"/>
      <c r="BI592" s="18">
        <f t="shared" si="760"/>
        <v>1</v>
      </c>
      <c r="BJ592" s="18" t="str">
        <f t="shared" si="761"/>
        <v>叶屏</v>
      </c>
      <c r="BK592" s="26">
        <f t="shared" si="786"/>
        <v>0</v>
      </c>
      <c r="BL592" s="18" t="str">
        <f t="shared" si="762"/>
        <v>余玉红</v>
      </c>
      <c r="BM592" s="26">
        <f t="shared" si="820"/>
        <v>0</v>
      </c>
      <c r="BN592" s="18" t="str">
        <f t="shared" si="763"/>
        <v>胡昌燕</v>
      </c>
      <c r="BO592" s="26"/>
      <c r="BP592" s="18" t="str">
        <f t="shared" si="764"/>
        <v>卢银楷</v>
      </c>
      <c r="BQ592" s="26"/>
      <c r="BR592" s="18" t="str">
        <f t="shared" si="765"/>
        <v>胡慧芳</v>
      </c>
      <c r="BS592" s="26"/>
      <c r="BT592" s="18" t="str">
        <f t="shared" si="766"/>
        <v>金贵</v>
      </c>
      <c r="BU592" s="26"/>
      <c r="BV592" s="18">
        <f t="shared" si="767"/>
        <v>1</v>
      </c>
      <c r="BW592" s="18" t="str">
        <f t="shared" si="768"/>
        <v>叶屏</v>
      </c>
      <c r="BX592" s="26">
        <f t="shared" si="787"/>
        <v>0</v>
      </c>
      <c r="BY592" s="18" t="str">
        <f t="shared" si="769"/>
        <v>余玉红</v>
      </c>
      <c r="BZ592" s="26">
        <f t="shared" si="788"/>
        <v>0</v>
      </c>
      <c r="CA592" s="18" t="str">
        <f t="shared" si="770"/>
        <v>胡昌燕</v>
      </c>
      <c r="CB592" s="26">
        <f t="shared" si="789"/>
        <v>0</v>
      </c>
      <c r="CC592" s="18" t="str">
        <f t="shared" si="771"/>
        <v>卢银楷</v>
      </c>
      <c r="CD592" s="26">
        <f t="shared" si="790"/>
        <v>0</v>
      </c>
      <c r="CE592" s="18" t="str">
        <f t="shared" si="772"/>
        <v>胡慧芳</v>
      </c>
      <c r="CF592" s="26">
        <f t="shared" si="791"/>
        <v>0</v>
      </c>
      <c r="CG592" s="18" t="str">
        <f t="shared" si="773"/>
        <v>金贵</v>
      </c>
      <c r="CH592" s="26">
        <f t="shared" si="792"/>
        <v>0</v>
      </c>
      <c r="CI592" s="18">
        <f t="shared" si="774"/>
        <v>1</v>
      </c>
      <c r="CJ592" s="18" t="str">
        <f t="shared" si="775"/>
        <v>叶屏</v>
      </c>
      <c r="CK592" s="26">
        <f t="shared" si="793"/>
        <v>0</v>
      </c>
      <c r="CL592" s="18" t="str">
        <f t="shared" si="776"/>
        <v>余玉红</v>
      </c>
      <c r="CM592" s="26">
        <f t="shared" si="794"/>
        <v>0</v>
      </c>
      <c r="CN592" s="18" t="str">
        <f t="shared" si="777"/>
        <v>胡昌燕</v>
      </c>
      <c r="CO592" s="26">
        <f t="shared" si="795"/>
        <v>0</v>
      </c>
      <c r="CP592" s="18" t="str">
        <f t="shared" si="778"/>
        <v>卢银楷</v>
      </c>
      <c r="CQ592" s="26">
        <f t="shared" si="796"/>
        <v>0</v>
      </c>
      <c r="CR592" s="18" t="str">
        <f t="shared" si="779"/>
        <v>胡慧芳</v>
      </c>
      <c r="CS592" s="26">
        <f t="shared" si="797"/>
        <v>0</v>
      </c>
      <c r="CT592" s="18" t="str">
        <f t="shared" si="780"/>
        <v>金贵</v>
      </c>
      <c r="CU592" s="26">
        <f t="shared" si="798"/>
        <v>0</v>
      </c>
    </row>
    <row r="593" spans="1:99" s="2" customFormat="1" ht="15.75">
      <c r="A593" s="42" t="s">
        <v>1272</v>
      </c>
      <c r="B593" s="40" t="s">
        <v>765</v>
      </c>
      <c r="C593" s="59" t="s">
        <v>44</v>
      </c>
      <c r="D593" s="9" t="s">
        <v>9</v>
      </c>
      <c r="E593" s="8" t="str">
        <f t="shared" si="728"/>
        <v/>
      </c>
      <c r="F593" s="9" t="str">
        <f t="shared" si="729"/>
        <v/>
      </c>
      <c r="G593" s="10" t="str">
        <f t="shared" si="730"/>
        <v/>
      </c>
      <c r="H593" s="10">
        <f t="shared" si="731"/>
        <v>86</v>
      </c>
      <c r="I593" s="10">
        <f t="shared" si="732"/>
        <v>71</v>
      </c>
      <c r="J593" s="10">
        <f t="shared" si="733"/>
        <v>55</v>
      </c>
      <c r="K593" s="16">
        <f t="shared" si="734"/>
        <v>49</v>
      </c>
      <c r="L593" s="10">
        <f t="shared" si="735"/>
        <v>48</v>
      </c>
      <c r="M593" s="10">
        <f t="shared" si="736"/>
        <v>37</v>
      </c>
      <c r="N593" s="10">
        <f t="shared" si="737"/>
        <v>346</v>
      </c>
      <c r="O593" s="17" t="str">
        <f t="shared" si="738"/>
        <v/>
      </c>
      <c r="P593" s="18">
        <f>IF($D593="理科",IF(AND($N593&gt;=分数线!$C$2,$H593&gt;=分数线!$D$2),36,IF($H593&gt;=分数线!$D$2,18,0)),IF($D593="文科",IF(AND($N593&gt;=分数线!$C$3,$H593&gt;=分数线!$D$3),36,IF($H593&gt;=分数线!$D$3,18,0))))</f>
        <v>0</v>
      </c>
      <c r="Q593" s="18">
        <f>IF($D593="理科",IF(AND($N593&gt;=分数线!$C$2,I593&gt;=分数线!$E$2),36,IF(I593&gt;=分数线!$E$2,18,0)),IF($D593="文科",IF(AND($N593&gt;=分数线!$C$3,I593&gt;=分数线!$E$3),36,IF(I593&gt;=分数线!$E$3,18,0))))</f>
        <v>0</v>
      </c>
      <c r="R593" s="18">
        <f>IF($D593="理科",IF(AND($N593&gt;=分数线!$C$2,J593&gt;=分数线!$F$2),36,IF(J593&gt;=分数线!$F$2,18,0)),IF($D593="文科",IF(AND($N593&gt;=分数线!$C$3,J593&gt;=分数线!$F$3),36,IF(J593&gt;=分数线!$F$3,18,0))))</f>
        <v>0</v>
      </c>
      <c r="S593" s="18">
        <f>IF($D593="理科",IF(AND($N593&gt;=分数线!$C$2,K593&gt;=分数线!$G$2),36,IF(K593&gt;=分数线!$G$2,18,0)),IF($D593="文科",IF(AND($N593&gt;=分数线!$C$3,K593&gt;=分数线!$G$3),36,IF(K593&gt;=分数线!$G$3,18,0))))</f>
        <v>0</v>
      </c>
      <c r="T593" s="18">
        <f>IF($D593="理科",IF(AND($N593&gt;=分数线!$C$2,L593&gt;=分数线!$H$2),36,IF(L593&gt;=分数线!$H$2,18,0)),IF($D593="文科",IF(AND($N593&gt;=分数线!$C$3,L593&gt;=分数线!$H$3),36,IF(L593&gt;=分数线!$H$3,18,0))))</f>
        <v>0</v>
      </c>
      <c r="U593" s="18">
        <f>IF($D593="理科",IF(AND($N593&gt;=分数线!$C$2,M593&gt;=分数线!$I$2),36,IF(M593&gt;=分数线!$I$2,18,0)),IF($D593="文科",IF(AND($N593&gt;=分数线!$C$3,M593&gt;=分数线!$I$3),36,IF(M593&gt;=分数线!$I$3,18,0))))</f>
        <v>0</v>
      </c>
      <c r="V593" s="18">
        <f t="shared" si="739"/>
        <v>6</v>
      </c>
      <c r="W593" s="18" t="str">
        <f t="shared" si="740"/>
        <v>阙丽萍</v>
      </c>
      <c r="X593" s="26">
        <f t="shared" si="815"/>
        <v>0</v>
      </c>
      <c r="Y593" s="18" t="str">
        <f t="shared" si="741"/>
        <v>李希</v>
      </c>
      <c r="Z593" s="26">
        <f t="shared" si="816"/>
        <v>0</v>
      </c>
      <c r="AA593" s="18" t="str">
        <f t="shared" si="742"/>
        <v>达娃央初</v>
      </c>
      <c r="AB593" s="26"/>
      <c r="AC593" s="18" t="str">
        <f t="shared" si="743"/>
        <v>马巫各</v>
      </c>
      <c r="AD593" s="26"/>
      <c r="AE593" s="18" t="str">
        <f t="shared" si="744"/>
        <v>勾中文</v>
      </c>
      <c r="AF593" s="26"/>
      <c r="AG593" s="18" t="str">
        <f t="shared" si="745"/>
        <v>骆泽群</v>
      </c>
      <c r="AH593" s="26"/>
      <c r="AI593" s="18" t="str">
        <f t="shared" si="746"/>
        <v>2</v>
      </c>
      <c r="AJ593" s="18" t="str">
        <f t="shared" si="747"/>
        <v>阙丽萍</v>
      </c>
      <c r="AK593" s="26">
        <f t="shared" si="817"/>
        <v>0</v>
      </c>
      <c r="AL593" s="18" t="str">
        <f t="shared" si="748"/>
        <v>李乔军</v>
      </c>
      <c r="AM593" s="26">
        <f t="shared" si="818"/>
        <v>0</v>
      </c>
      <c r="AN593" s="18" t="str">
        <f t="shared" si="749"/>
        <v>赵顺诚</v>
      </c>
      <c r="AO593" s="26"/>
      <c r="AP593" s="18" t="str">
        <f t="shared" si="750"/>
        <v>卢银楷</v>
      </c>
      <c r="AQ593" s="26"/>
      <c r="AR593" s="18" t="str">
        <f t="shared" si="751"/>
        <v>赵香才</v>
      </c>
      <c r="AS593" s="26"/>
      <c r="AT593" s="18" t="str">
        <f t="shared" si="752"/>
        <v>杜基次尔</v>
      </c>
      <c r="AU593" s="26"/>
      <c r="AV593" s="18" t="str">
        <f t="shared" si="753"/>
        <v>2</v>
      </c>
      <c r="AW593" s="18" t="str">
        <f t="shared" si="754"/>
        <v>阙丽萍</v>
      </c>
      <c r="AX593" s="26">
        <f t="shared" si="785"/>
        <v>0</v>
      </c>
      <c r="AY593" s="18" t="str">
        <f t="shared" si="755"/>
        <v>李希</v>
      </c>
      <c r="AZ593" s="26">
        <f t="shared" si="819"/>
        <v>0</v>
      </c>
      <c r="BA593" s="18" t="str">
        <f t="shared" si="756"/>
        <v>赵顺诚</v>
      </c>
      <c r="BB593" s="26"/>
      <c r="BC593" s="18" t="str">
        <f t="shared" si="757"/>
        <v>马巫各</v>
      </c>
      <c r="BD593" s="26"/>
      <c r="BE593" s="18" t="str">
        <f t="shared" si="758"/>
        <v>赵香才</v>
      </c>
      <c r="BF593" s="26"/>
      <c r="BG593" s="18" t="str">
        <f t="shared" si="759"/>
        <v>杜基次尔</v>
      </c>
      <c r="BH593" s="26"/>
      <c r="BI593" s="18">
        <f t="shared" si="760"/>
        <v>2</v>
      </c>
      <c r="BJ593" s="18" t="str">
        <f t="shared" si="761"/>
        <v>阙丽萍</v>
      </c>
      <c r="BK593" s="26">
        <f t="shared" si="786"/>
        <v>0</v>
      </c>
      <c r="BL593" s="18" t="str">
        <f t="shared" si="762"/>
        <v>李希</v>
      </c>
      <c r="BM593" s="26">
        <f t="shared" si="820"/>
        <v>0</v>
      </c>
      <c r="BN593" s="18" t="str">
        <f t="shared" si="763"/>
        <v>赵顺诚</v>
      </c>
      <c r="BO593" s="26"/>
      <c r="BP593" s="18" t="str">
        <f t="shared" si="764"/>
        <v>马巫各</v>
      </c>
      <c r="BQ593" s="26"/>
      <c r="BR593" s="18" t="str">
        <f t="shared" si="765"/>
        <v>赵香才</v>
      </c>
      <c r="BS593" s="26"/>
      <c r="BT593" s="18" t="str">
        <f t="shared" si="766"/>
        <v>杜基次尔</v>
      </c>
      <c r="BU593" s="26"/>
      <c r="BV593" s="18">
        <f t="shared" si="767"/>
        <v>2</v>
      </c>
      <c r="BW593" s="18" t="str">
        <f t="shared" si="768"/>
        <v>阙丽萍</v>
      </c>
      <c r="BX593" s="26">
        <f t="shared" si="787"/>
        <v>0</v>
      </c>
      <c r="BY593" s="18" t="str">
        <f t="shared" si="769"/>
        <v>李希</v>
      </c>
      <c r="BZ593" s="26">
        <f t="shared" si="788"/>
        <v>0</v>
      </c>
      <c r="CA593" s="18" t="str">
        <f t="shared" si="770"/>
        <v>赵顺诚</v>
      </c>
      <c r="CB593" s="26">
        <f t="shared" si="789"/>
        <v>0</v>
      </c>
      <c r="CC593" s="18" t="str">
        <f t="shared" si="771"/>
        <v>吴文艺</v>
      </c>
      <c r="CD593" s="26">
        <f t="shared" si="790"/>
        <v>0</v>
      </c>
      <c r="CE593" s="18" t="str">
        <f t="shared" si="772"/>
        <v>赵香才</v>
      </c>
      <c r="CF593" s="26">
        <f t="shared" si="791"/>
        <v>0</v>
      </c>
      <c r="CG593" s="18" t="str">
        <f t="shared" si="773"/>
        <v>杜基次尔</v>
      </c>
      <c r="CH593" s="26">
        <f t="shared" si="792"/>
        <v>0</v>
      </c>
      <c r="CI593" s="18">
        <f t="shared" si="774"/>
        <v>2</v>
      </c>
      <c r="CJ593" s="18" t="str">
        <f t="shared" si="775"/>
        <v>阙丽萍</v>
      </c>
      <c r="CK593" s="26">
        <f t="shared" si="793"/>
        <v>0</v>
      </c>
      <c r="CL593" s="18" t="str">
        <f t="shared" si="776"/>
        <v>李希</v>
      </c>
      <c r="CM593" s="26">
        <f t="shared" si="794"/>
        <v>0</v>
      </c>
      <c r="CN593" s="18" t="str">
        <f t="shared" si="777"/>
        <v>赵顺诚</v>
      </c>
      <c r="CO593" s="26">
        <f t="shared" si="795"/>
        <v>0</v>
      </c>
      <c r="CP593" s="18" t="str">
        <f t="shared" si="778"/>
        <v>吴文艺/康宇峰</v>
      </c>
      <c r="CQ593" s="26">
        <f t="shared" si="796"/>
        <v>0</v>
      </c>
      <c r="CR593" s="18" t="str">
        <f t="shared" si="779"/>
        <v>赵香才</v>
      </c>
      <c r="CS593" s="26">
        <f t="shared" si="797"/>
        <v>0</v>
      </c>
      <c r="CT593" s="18" t="str">
        <f t="shared" si="780"/>
        <v>杜基次尔</v>
      </c>
      <c r="CU593" s="26">
        <f t="shared" si="798"/>
        <v>0</v>
      </c>
    </row>
    <row r="594" spans="1:99" s="2" customFormat="1" ht="15.75">
      <c r="A594" s="42" t="s">
        <v>1273</v>
      </c>
      <c r="B594" s="40" t="s">
        <v>766</v>
      </c>
      <c r="C594" s="59" t="s">
        <v>44</v>
      </c>
      <c r="D594" s="9" t="s">
        <v>9</v>
      </c>
      <c r="E594" s="8" t="str">
        <f t="shared" si="728"/>
        <v/>
      </c>
      <c r="F594" s="9" t="str">
        <f t="shared" si="729"/>
        <v/>
      </c>
      <c r="G594" s="10" t="str">
        <f t="shared" si="730"/>
        <v/>
      </c>
      <c r="H594" s="10">
        <f t="shared" si="731"/>
        <v>87</v>
      </c>
      <c r="I594" s="10">
        <f t="shared" si="732"/>
        <v>67</v>
      </c>
      <c r="J594" s="10">
        <f t="shared" si="733"/>
        <v>46</v>
      </c>
      <c r="K594" s="16">
        <f t="shared" si="734"/>
        <v>57.5</v>
      </c>
      <c r="L594" s="10">
        <f t="shared" si="735"/>
        <v>51</v>
      </c>
      <c r="M594" s="10">
        <f t="shared" si="736"/>
        <v>37</v>
      </c>
      <c r="N594" s="10">
        <f t="shared" si="737"/>
        <v>346</v>
      </c>
      <c r="O594" s="17" t="str">
        <f t="shared" si="738"/>
        <v/>
      </c>
      <c r="P594" s="18">
        <f>IF($D594="理科",IF(AND($N594&gt;=分数线!$C$2,$H594&gt;=分数线!$D$2),36,IF($H594&gt;=分数线!$D$2,18,0)),IF($D594="文科",IF(AND($N594&gt;=分数线!$C$3,$H594&gt;=分数线!$D$3),36,IF($H594&gt;=分数线!$D$3,18,0))))</f>
        <v>0</v>
      </c>
      <c r="Q594" s="18">
        <f>IF($D594="理科",IF(AND($N594&gt;=分数线!$C$2,I594&gt;=分数线!$E$2),36,IF(I594&gt;=分数线!$E$2,18,0)),IF($D594="文科",IF(AND($N594&gt;=分数线!$C$3,I594&gt;=分数线!$E$3),36,IF(I594&gt;=分数线!$E$3,18,0))))</f>
        <v>0</v>
      </c>
      <c r="R594" s="18">
        <f>IF($D594="理科",IF(AND($N594&gt;=分数线!$C$2,J594&gt;=分数线!$F$2),36,IF(J594&gt;=分数线!$F$2,18,0)),IF($D594="文科",IF(AND($N594&gt;=分数线!$C$3,J594&gt;=分数线!$F$3),36,IF(J594&gt;=分数线!$F$3,18,0))))</f>
        <v>0</v>
      </c>
      <c r="S594" s="18">
        <f>IF($D594="理科",IF(AND($N594&gt;=分数线!$C$2,K594&gt;=分数线!$G$2),36,IF(K594&gt;=分数线!$G$2,18,0)),IF($D594="文科",IF(AND($N594&gt;=分数线!$C$3,K594&gt;=分数线!$G$3),36,IF(K594&gt;=分数线!$G$3,18,0))))</f>
        <v>0</v>
      </c>
      <c r="T594" s="18">
        <f>IF($D594="理科",IF(AND($N594&gt;=分数线!$C$2,L594&gt;=分数线!$H$2),36,IF(L594&gt;=分数线!$H$2,18,0)),IF($D594="文科",IF(AND($N594&gt;=分数线!$C$3,L594&gt;=分数线!$H$3),36,IF(L594&gt;=分数线!$H$3,18,0))))</f>
        <v>0</v>
      </c>
      <c r="U594" s="18">
        <f>IF($D594="理科",IF(AND($N594&gt;=分数线!$C$2,M594&gt;=分数线!$I$2),36,IF(M594&gt;=分数线!$I$2,18,0)),IF($D594="文科",IF(AND($N594&gt;=分数线!$C$3,M594&gt;=分数线!$I$3),36,IF(M594&gt;=分数线!$I$3,18,0))))</f>
        <v>0</v>
      </c>
      <c r="V594" s="18">
        <f t="shared" si="739"/>
        <v>7</v>
      </c>
      <c r="W594" s="18" t="str">
        <f t="shared" si="740"/>
        <v>何苗</v>
      </c>
      <c r="X594" s="26">
        <f t="shared" si="815"/>
        <v>0</v>
      </c>
      <c r="Y594" s="18" t="str">
        <f t="shared" si="741"/>
        <v>杨周宇</v>
      </c>
      <c r="Z594" s="26">
        <f t="shared" si="816"/>
        <v>0</v>
      </c>
      <c r="AA594" s="18" t="str">
        <f t="shared" si="742"/>
        <v>胡昌燕</v>
      </c>
      <c r="AB594" s="26"/>
      <c r="AC594" s="18" t="str">
        <f t="shared" si="743"/>
        <v>马巫各</v>
      </c>
      <c r="AD594" s="26"/>
      <c r="AE594" s="18" t="str">
        <f t="shared" si="744"/>
        <v>胡慧芳</v>
      </c>
      <c r="AF594" s="26"/>
      <c r="AG594" s="18" t="str">
        <f t="shared" si="745"/>
        <v>杜基次尔</v>
      </c>
      <c r="AH594" s="26"/>
      <c r="AI594" s="18" t="str">
        <f t="shared" si="746"/>
        <v>5</v>
      </c>
      <c r="AJ594" s="18" t="str">
        <f t="shared" si="747"/>
        <v>叶屏</v>
      </c>
      <c r="AK594" s="26">
        <f t="shared" si="817"/>
        <v>0</v>
      </c>
      <c r="AL594" s="18" t="str">
        <f t="shared" si="748"/>
        <v>李希</v>
      </c>
      <c r="AM594" s="26">
        <f t="shared" si="818"/>
        <v>0</v>
      </c>
      <c r="AN594" s="18" t="str">
        <f t="shared" si="749"/>
        <v>达娃央初</v>
      </c>
      <c r="AO594" s="26"/>
      <c r="AP594" s="18" t="str">
        <f t="shared" si="750"/>
        <v>马巫各</v>
      </c>
      <c r="AQ594" s="26"/>
      <c r="AR594" s="18" t="str">
        <f t="shared" si="751"/>
        <v>赵香才</v>
      </c>
      <c r="AS594" s="26"/>
      <c r="AT594" s="18" t="str">
        <f t="shared" si="752"/>
        <v>金贵</v>
      </c>
      <c r="AU594" s="26"/>
      <c r="AV594" s="18" t="str">
        <f t="shared" si="753"/>
        <v>5</v>
      </c>
      <c r="AW594" s="18" t="str">
        <f t="shared" si="754"/>
        <v>叶屏</v>
      </c>
      <c r="AX594" s="26">
        <f t="shared" si="785"/>
        <v>0</v>
      </c>
      <c r="AY594" s="18" t="str">
        <f t="shared" si="755"/>
        <v>罗锐</v>
      </c>
      <c r="AZ594" s="26">
        <f t="shared" si="819"/>
        <v>0</v>
      </c>
      <c r="BA594" s="18" t="str">
        <f t="shared" si="756"/>
        <v>谢斌</v>
      </c>
      <c r="BB594" s="26"/>
      <c r="BC594" s="18" t="str">
        <f t="shared" si="757"/>
        <v>马巫各</v>
      </c>
      <c r="BD594" s="26"/>
      <c r="BE594" s="18" t="str">
        <f t="shared" si="758"/>
        <v>赵香才</v>
      </c>
      <c r="BF594" s="26"/>
      <c r="BG594" s="18" t="str">
        <f t="shared" si="759"/>
        <v>金贵</v>
      </c>
      <c r="BH594" s="26"/>
      <c r="BI594" s="18" t="e">
        <f t="shared" si="760"/>
        <v>#N/A</v>
      </c>
      <c r="BJ594" s="18" t="e">
        <f t="shared" si="761"/>
        <v>#N/A</v>
      </c>
      <c r="BK594" s="26">
        <f t="shared" si="786"/>
        <v>0</v>
      </c>
      <c r="BL594" s="18" t="e">
        <f t="shared" si="762"/>
        <v>#N/A</v>
      </c>
      <c r="BM594" s="26">
        <f t="shared" si="820"/>
        <v>0</v>
      </c>
      <c r="BN594" s="18" t="e">
        <f t="shared" si="763"/>
        <v>#N/A</v>
      </c>
      <c r="BO594" s="26"/>
      <c r="BP594" s="18" t="e">
        <f t="shared" si="764"/>
        <v>#N/A</v>
      </c>
      <c r="BQ594" s="26"/>
      <c r="BR594" s="18" t="e">
        <f t="shared" si="765"/>
        <v>#N/A</v>
      </c>
      <c r="BS594" s="26"/>
      <c r="BT594" s="18" t="e">
        <f t="shared" si="766"/>
        <v>#N/A</v>
      </c>
      <c r="BU594" s="26"/>
      <c r="BV594" s="18">
        <f t="shared" si="767"/>
        <v>5</v>
      </c>
      <c r="BW594" s="18" t="str">
        <f t="shared" si="768"/>
        <v>叶屏</v>
      </c>
      <c r="BX594" s="26">
        <f t="shared" si="787"/>
        <v>0</v>
      </c>
      <c r="BY594" s="18" t="str">
        <f t="shared" si="769"/>
        <v>王德兵</v>
      </c>
      <c r="BZ594" s="26">
        <f t="shared" si="788"/>
        <v>0</v>
      </c>
      <c r="CA594" s="18" t="str">
        <f t="shared" si="770"/>
        <v>兰卡布尺</v>
      </c>
      <c r="CB594" s="26">
        <f t="shared" si="789"/>
        <v>0</v>
      </c>
      <c r="CC594" s="18" t="str">
        <f t="shared" si="771"/>
        <v>吴文艺</v>
      </c>
      <c r="CD594" s="26">
        <f t="shared" si="790"/>
        <v>0</v>
      </c>
      <c r="CE594" s="18" t="str">
        <f t="shared" si="772"/>
        <v>赵香才</v>
      </c>
      <c r="CF594" s="26">
        <f t="shared" si="791"/>
        <v>0</v>
      </c>
      <c r="CG594" s="18" t="str">
        <f t="shared" si="773"/>
        <v>金贵</v>
      </c>
      <c r="CH594" s="26">
        <f t="shared" si="792"/>
        <v>0</v>
      </c>
      <c r="CI594" s="18">
        <f t="shared" si="774"/>
        <v>5</v>
      </c>
      <c r="CJ594" s="18" t="str">
        <f t="shared" si="775"/>
        <v>叶屏</v>
      </c>
      <c r="CK594" s="26">
        <f t="shared" si="793"/>
        <v>0</v>
      </c>
      <c r="CL594" s="18" t="str">
        <f t="shared" si="776"/>
        <v>王德兵</v>
      </c>
      <c r="CM594" s="26">
        <f t="shared" si="794"/>
        <v>0</v>
      </c>
      <c r="CN594" s="18" t="str">
        <f t="shared" si="777"/>
        <v>兰卡布尺</v>
      </c>
      <c r="CO594" s="26">
        <f t="shared" si="795"/>
        <v>0</v>
      </c>
      <c r="CP594" s="18" t="str">
        <f t="shared" si="778"/>
        <v>吴文艺/康宇峰</v>
      </c>
      <c r="CQ594" s="26">
        <f t="shared" si="796"/>
        <v>0</v>
      </c>
      <c r="CR594" s="18" t="str">
        <f t="shared" si="779"/>
        <v>赵香才</v>
      </c>
      <c r="CS594" s="26">
        <f t="shared" si="797"/>
        <v>0</v>
      </c>
      <c r="CT594" s="18" t="str">
        <f t="shared" si="780"/>
        <v>金贵</v>
      </c>
      <c r="CU594" s="26">
        <f t="shared" si="798"/>
        <v>0</v>
      </c>
    </row>
    <row r="595" spans="1:99" s="2" customFormat="1" ht="15.75">
      <c r="A595" s="42" t="s">
        <v>1274</v>
      </c>
      <c r="B595" s="40" t="s">
        <v>767</v>
      </c>
      <c r="C595" s="59" t="s">
        <v>44</v>
      </c>
      <c r="D595" s="9" t="s">
        <v>9</v>
      </c>
      <c r="E595" s="8" t="str">
        <f t="shared" si="728"/>
        <v/>
      </c>
      <c r="F595" s="9" t="str">
        <f t="shared" si="729"/>
        <v/>
      </c>
      <c r="G595" s="10" t="str">
        <f t="shared" si="730"/>
        <v/>
      </c>
      <c r="H595" s="10">
        <f t="shared" si="731"/>
        <v>88</v>
      </c>
      <c r="I595" s="10">
        <f t="shared" si="732"/>
        <v>80</v>
      </c>
      <c r="J595" s="10">
        <f t="shared" si="733"/>
        <v>32</v>
      </c>
      <c r="K595" s="16">
        <f t="shared" si="734"/>
        <v>55.5</v>
      </c>
      <c r="L595" s="10">
        <f t="shared" si="735"/>
        <v>54</v>
      </c>
      <c r="M595" s="10">
        <f t="shared" si="736"/>
        <v>33</v>
      </c>
      <c r="N595" s="10">
        <f t="shared" si="737"/>
        <v>343</v>
      </c>
      <c r="O595" s="17" t="str">
        <f t="shared" si="738"/>
        <v/>
      </c>
      <c r="P595" s="18">
        <f>IF($D595="理科",IF(AND($N595&gt;=分数线!$C$2,$H595&gt;=分数线!$D$2),36,IF($H595&gt;=分数线!$D$2,18,0)),IF($D595="文科",IF(AND($N595&gt;=分数线!$C$3,$H595&gt;=分数线!$D$3),36,IF($H595&gt;=分数线!$D$3,18,0))))</f>
        <v>0</v>
      </c>
      <c r="Q595" s="18">
        <f>IF($D595="理科",IF(AND($N595&gt;=分数线!$C$2,I595&gt;=分数线!$E$2),36,IF(I595&gt;=分数线!$E$2,18,0)),IF($D595="文科",IF(AND($N595&gt;=分数线!$C$3,I595&gt;=分数线!$E$3),36,IF(I595&gt;=分数线!$E$3,18,0))))</f>
        <v>0</v>
      </c>
      <c r="R595" s="18">
        <f>IF($D595="理科",IF(AND($N595&gt;=分数线!$C$2,J595&gt;=分数线!$F$2),36,IF(J595&gt;=分数线!$F$2,18,0)),IF($D595="文科",IF(AND($N595&gt;=分数线!$C$3,J595&gt;=分数线!$F$3),36,IF(J595&gt;=分数线!$F$3,18,0))))</f>
        <v>0</v>
      </c>
      <c r="S595" s="18">
        <f>IF($D595="理科",IF(AND($N595&gt;=分数线!$C$2,K595&gt;=分数线!$G$2),36,IF(K595&gt;=分数线!$G$2,18,0)),IF($D595="文科",IF(AND($N595&gt;=分数线!$C$3,K595&gt;=分数线!$G$3),36,IF(K595&gt;=分数线!$G$3,18,0))))</f>
        <v>0</v>
      </c>
      <c r="T595" s="18">
        <f>IF($D595="理科",IF(AND($N595&gt;=分数线!$C$2,L595&gt;=分数线!$H$2),36,IF(L595&gt;=分数线!$H$2,18,0)),IF($D595="文科",IF(AND($N595&gt;=分数线!$C$3,L595&gt;=分数线!$H$3),36,IF(L595&gt;=分数线!$H$3,18,0))))</f>
        <v>0</v>
      </c>
      <c r="U595" s="18">
        <f>IF($D595="理科",IF(AND($N595&gt;=分数线!$C$2,M595&gt;=分数线!$I$2),36,IF(M595&gt;=分数线!$I$2,18,0)),IF($D595="文科",IF(AND($N595&gt;=分数线!$C$3,M595&gt;=分数线!$I$3),36,IF(M595&gt;=分数线!$I$3,18,0))))</f>
        <v>0</v>
      </c>
      <c r="V595" s="18">
        <f t="shared" si="739"/>
        <v>3</v>
      </c>
      <c r="W595" s="18" t="str">
        <f t="shared" si="740"/>
        <v>朱霞</v>
      </c>
      <c r="X595" s="26">
        <f t="shared" si="815"/>
        <v>0</v>
      </c>
      <c r="Y595" s="18" t="str">
        <f t="shared" si="741"/>
        <v>余玉红</v>
      </c>
      <c r="Z595" s="26">
        <f t="shared" si="816"/>
        <v>0</v>
      </c>
      <c r="AA595" s="18" t="str">
        <f t="shared" si="742"/>
        <v>邵晖</v>
      </c>
      <c r="AB595" s="26"/>
      <c r="AC595" s="18" t="str">
        <f t="shared" si="743"/>
        <v>杨吉华</v>
      </c>
      <c r="AD595" s="26"/>
      <c r="AE595" s="18" t="str">
        <f t="shared" si="744"/>
        <v>勾中文</v>
      </c>
      <c r="AF595" s="26"/>
      <c r="AG595" s="18" t="str">
        <f t="shared" si="745"/>
        <v>杜基次尔</v>
      </c>
      <c r="AH595" s="26"/>
      <c r="AI595" s="18" t="str">
        <f t="shared" si="746"/>
        <v>3</v>
      </c>
      <c r="AJ595" s="18" t="str">
        <f t="shared" si="747"/>
        <v>朱霞</v>
      </c>
      <c r="AK595" s="26">
        <f t="shared" si="817"/>
        <v>0</v>
      </c>
      <c r="AL595" s="18" t="str">
        <f t="shared" si="748"/>
        <v>余玉红</v>
      </c>
      <c r="AM595" s="26">
        <f t="shared" si="818"/>
        <v>0</v>
      </c>
      <c r="AN595" s="18" t="str">
        <f t="shared" si="749"/>
        <v>赵顺诚</v>
      </c>
      <c r="AO595" s="26"/>
      <c r="AP595" s="18" t="str">
        <f t="shared" si="750"/>
        <v>杨吉华</v>
      </c>
      <c r="AQ595" s="26"/>
      <c r="AR595" s="18" t="str">
        <f t="shared" si="751"/>
        <v>赵香才</v>
      </c>
      <c r="AS595" s="26"/>
      <c r="AT595" s="18" t="str">
        <f t="shared" si="752"/>
        <v>杜基次尔</v>
      </c>
      <c r="AU595" s="26"/>
      <c r="AV595" s="18" t="str">
        <f t="shared" si="753"/>
        <v>3</v>
      </c>
      <c r="AW595" s="18" t="str">
        <f t="shared" si="754"/>
        <v>何光红</v>
      </c>
      <c r="AX595" s="26">
        <f t="shared" si="785"/>
        <v>0</v>
      </c>
      <c r="AY595" s="18" t="str">
        <f t="shared" si="755"/>
        <v>余玉红</v>
      </c>
      <c r="AZ595" s="26">
        <f t="shared" si="819"/>
        <v>0</v>
      </c>
      <c r="BA595" s="18" t="str">
        <f t="shared" si="756"/>
        <v>向翠琳</v>
      </c>
      <c r="BB595" s="26"/>
      <c r="BC595" s="18" t="str">
        <f t="shared" si="757"/>
        <v>卢银楷</v>
      </c>
      <c r="BD595" s="26"/>
      <c r="BE595" s="18" t="str">
        <f t="shared" si="758"/>
        <v>勾中文</v>
      </c>
      <c r="BF595" s="26"/>
      <c r="BG595" s="18" t="str">
        <f t="shared" si="759"/>
        <v>杜基次尔</v>
      </c>
      <c r="BH595" s="26"/>
      <c r="BI595" s="18">
        <f t="shared" si="760"/>
        <v>3</v>
      </c>
      <c r="BJ595" s="18" t="str">
        <f t="shared" si="761"/>
        <v>何光红</v>
      </c>
      <c r="BK595" s="26">
        <f t="shared" si="786"/>
        <v>0</v>
      </c>
      <c r="BL595" s="18" t="str">
        <f t="shared" si="762"/>
        <v>余玉红</v>
      </c>
      <c r="BM595" s="26">
        <f t="shared" si="820"/>
        <v>0</v>
      </c>
      <c r="BN595" s="18" t="str">
        <f t="shared" si="763"/>
        <v>向翠琳</v>
      </c>
      <c r="BO595" s="26"/>
      <c r="BP595" s="18" t="str">
        <f t="shared" si="764"/>
        <v>卢银楷</v>
      </c>
      <c r="BQ595" s="26"/>
      <c r="BR595" s="18" t="str">
        <f t="shared" si="765"/>
        <v>赵香才</v>
      </c>
      <c r="BS595" s="26"/>
      <c r="BT595" s="18" t="str">
        <f t="shared" si="766"/>
        <v>杜基次尔</v>
      </c>
      <c r="BU595" s="26"/>
      <c r="BV595" s="18">
        <f t="shared" si="767"/>
        <v>3</v>
      </c>
      <c r="BW595" s="18" t="str">
        <f t="shared" si="768"/>
        <v>曹霞</v>
      </c>
      <c r="BX595" s="26">
        <f t="shared" si="787"/>
        <v>0</v>
      </c>
      <c r="BY595" s="18" t="str">
        <f t="shared" si="769"/>
        <v>余玉红</v>
      </c>
      <c r="BZ595" s="26">
        <f t="shared" si="788"/>
        <v>0</v>
      </c>
      <c r="CA595" s="18" t="str">
        <f t="shared" si="770"/>
        <v>汪睿</v>
      </c>
      <c r="CB595" s="26">
        <f t="shared" si="789"/>
        <v>0</v>
      </c>
      <c r="CC595" s="18" t="str">
        <f t="shared" si="771"/>
        <v>卢银楷</v>
      </c>
      <c r="CD595" s="26">
        <f t="shared" si="790"/>
        <v>0</v>
      </c>
      <c r="CE595" s="18" t="str">
        <f t="shared" si="772"/>
        <v>赵香才</v>
      </c>
      <c r="CF595" s="26">
        <f t="shared" si="791"/>
        <v>0</v>
      </c>
      <c r="CG595" s="18" t="str">
        <f t="shared" si="773"/>
        <v>杜基次尔</v>
      </c>
      <c r="CH595" s="26">
        <f t="shared" si="792"/>
        <v>0</v>
      </c>
      <c r="CI595" s="18">
        <f t="shared" si="774"/>
        <v>3</v>
      </c>
      <c r="CJ595" s="18" t="str">
        <f t="shared" si="775"/>
        <v>曹霞</v>
      </c>
      <c r="CK595" s="26">
        <f t="shared" si="793"/>
        <v>0</v>
      </c>
      <c r="CL595" s="18" t="str">
        <f t="shared" si="776"/>
        <v>余玉红</v>
      </c>
      <c r="CM595" s="26">
        <f t="shared" si="794"/>
        <v>0</v>
      </c>
      <c r="CN595" s="18" t="str">
        <f t="shared" si="777"/>
        <v>汪睿</v>
      </c>
      <c r="CO595" s="26">
        <f t="shared" si="795"/>
        <v>0</v>
      </c>
      <c r="CP595" s="18" t="str">
        <f t="shared" si="778"/>
        <v>赵香才</v>
      </c>
      <c r="CQ595" s="26">
        <f t="shared" si="796"/>
        <v>0</v>
      </c>
      <c r="CR595" s="18" t="str">
        <f t="shared" si="779"/>
        <v>卢银楷</v>
      </c>
      <c r="CS595" s="26">
        <f t="shared" si="797"/>
        <v>0</v>
      </c>
      <c r="CT595" s="18" t="str">
        <f t="shared" si="780"/>
        <v>杜基次尔</v>
      </c>
      <c r="CU595" s="26">
        <f t="shared" si="798"/>
        <v>0</v>
      </c>
    </row>
    <row r="596" spans="1:99" s="2" customFormat="1" ht="15.75">
      <c r="A596" s="42" t="s">
        <v>1275</v>
      </c>
      <c r="B596" s="40" t="s">
        <v>768</v>
      </c>
      <c r="C596" s="59" t="s">
        <v>44</v>
      </c>
      <c r="D596" s="9" t="s">
        <v>9</v>
      </c>
      <c r="E596" s="8" t="str">
        <f t="shared" si="728"/>
        <v/>
      </c>
      <c r="F596" s="9" t="str">
        <f t="shared" si="729"/>
        <v/>
      </c>
      <c r="G596" s="10" t="str">
        <f t="shared" si="730"/>
        <v/>
      </c>
      <c r="H596" s="10">
        <f t="shared" si="731"/>
        <v>110</v>
      </c>
      <c r="I596" s="10">
        <f t="shared" si="732"/>
        <v>45</v>
      </c>
      <c r="J596" s="10">
        <f t="shared" si="733"/>
        <v>30</v>
      </c>
      <c r="K596" s="16">
        <f t="shared" si="734"/>
        <v>60</v>
      </c>
      <c r="L596" s="10">
        <f t="shared" si="735"/>
        <v>56.5</v>
      </c>
      <c r="M596" s="10">
        <f t="shared" si="736"/>
        <v>41</v>
      </c>
      <c r="N596" s="10">
        <f t="shared" si="737"/>
        <v>343</v>
      </c>
      <c r="O596" s="17" t="str">
        <f t="shared" si="738"/>
        <v/>
      </c>
      <c r="P596" s="18">
        <f>IF($D596="理科",IF(AND($N596&gt;=分数线!$C$2,$H596&gt;=分数线!$D$2),36,IF($H596&gt;=分数线!$D$2,18,0)),IF($D596="文科",IF(AND($N596&gt;=分数线!$C$3,$H596&gt;=分数线!$D$3),36,IF($H596&gt;=分数线!$D$3,18,0))))</f>
        <v>18</v>
      </c>
      <c r="Q596" s="18">
        <f>IF($D596="理科",IF(AND($N596&gt;=分数线!$C$2,I596&gt;=分数线!$E$2),36,IF(I596&gt;=分数线!$E$2,18,0)),IF($D596="文科",IF(AND($N596&gt;=分数线!$C$3,I596&gt;=分数线!$E$3),36,IF(I596&gt;=分数线!$E$3,18,0))))</f>
        <v>0</v>
      </c>
      <c r="R596" s="18">
        <f>IF($D596="理科",IF(AND($N596&gt;=分数线!$C$2,J596&gt;=分数线!$F$2),36,IF(J596&gt;=分数线!$F$2,18,0)),IF($D596="文科",IF(AND($N596&gt;=分数线!$C$3,J596&gt;=分数线!$F$3),36,IF(J596&gt;=分数线!$F$3,18,0))))</f>
        <v>0</v>
      </c>
      <c r="S596" s="18">
        <f>IF($D596="理科",IF(AND($N596&gt;=分数线!$C$2,K596&gt;=分数线!$G$2),36,IF(K596&gt;=分数线!$G$2,18,0)),IF($D596="文科",IF(AND($N596&gt;=分数线!$C$3,K596&gt;=分数线!$G$3),36,IF(K596&gt;=分数线!$G$3,18,0))))</f>
        <v>0</v>
      </c>
      <c r="T596" s="18">
        <f>IF($D596="理科",IF(AND($N596&gt;=分数线!$C$2,L596&gt;=分数线!$H$2),36,IF(L596&gt;=分数线!$H$2,18,0)),IF($D596="文科",IF(AND($N596&gt;=分数线!$C$3,L596&gt;=分数线!$H$3),36,IF(L596&gt;=分数线!$H$3,18,0))))</f>
        <v>0</v>
      </c>
      <c r="U596" s="18">
        <f>IF($D596="理科",IF(AND($N596&gt;=分数线!$C$2,M596&gt;=分数线!$I$2),36,IF(M596&gt;=分数线!$I$2,18,0)),IF($D596="文科",IF(AND($N596&gt;=分数线!$C$3,M596&gt;=分数线!$I$3),36,IF(M596&gt;=分数线!$I$3,18,0))))</f>
        <v>0</v>
      </c>
      <c r="V596" s="18">
        <f t="shared" si="739"/>
        <v>8</v>
      </c>
      <c r="W596" s="18" t="str">
        <f t="shared" si="740"/>
        <v>向美娟</v>
      </c>
      <c r="X596" s="26">
        <f t="shared" si="815"/>
        <v>1.8</v>
      </c>
      <c r="Y596" s="18" t="str">
        <f t="shared" si="741"/>
        <v>胡付松</v>
      </c>
      <c r="Z596" s="26">
        <f t="shared" si="816"/>
        <v>0</v>
      </c>
      <c r="AA596" s="18" t="str">
        <f t="shared" si="742"/>
        <v>聂艳梅</v>
      </c>
      <c r="AB596" s="26"/>
      <c r="AC596" s="18" t="str">
        <f t="shared" si="743"/>
        <v>卢银楷</v>
      </c>
      <c r="AD596" s="26"/>
      <c r="AE596" s="18" t="str">
        <f t="shared" si="744"/>
        <v>赵香才</v>
      </c>
      <c r="AF596" s="26"/>
      <c r="AG596" s="18" t="str">
        <f t="shared" si="745"/>
        <v>骆泽群</v>
      </c>
      <c r="AH596" s="26"/>
      <c r="AI596" s="18" t="str">
        <f t="shared" si="746"/>
        <v>3</v>
      </c>
      <c r="AJ596" s="18" t="str">
        <f t="shared" si="747"/>
        <v>朱霞</v>
      </c>
      <c r="AK596" s="26">
        <f t="shared" si="817"/>
        <v>1.8</v>
      </c>
      <c r="AL596" s="18" t="str">
        <f t="shared" si="748"/>
        <v>余玉红</v>
      </c>
      <c r="AM596" s="26">
        <f t="shared" si="818"/>
        <v>0</v>
      </c>
      <c r="AN596" s="18" t="str">
        <f t="shared" si="749"/>
        <v>赵顺诚</v>
      </c>
      <c r="AO596" s="26"/>
      <c r="AP596" s="18" t="str">
        <f t="shared" si="750"/>
        <v>杨吉华</v>
      </c>
      <c r="AQ596" s="26"/>
      <c r="AR596" s="18" t="str">
        <f t="shared" si="751"/>
        <v>赵香才</v>
      </c>
      <c r="AS596" s="26"/>
      <c r="AT596" s="18" t="str">
        <f t="shared" si="752"/>
        <v>杜基次尔</v>
      </c>
      <c r="AU596" s="26"/>
      <c r="AV596" s="18" t="str">
        <f t="shared" si="753"/>
        <v>3</v>
      </c>
      <c r="AW596" s="18" t="str">
        <f t="shared" si="754"/>
        <v>何光红</v>
      </c>
      <c r="AX596" s="26">
        <f t="shared" si="785"/>
        <v>2.6999999999999997</v>
      </c>
      <c r="AY596" s="18" t="str">
        <f t="shared" si="755"/>
        <v>余玉红</v>
      </c>
      <c r="AZ596" s="26">
        <f t="shared" si="819"/>
        <v>0</v>
      </c>
      <c r="BA596" s="18" t="str">
        <f t="shared" si="756"/>
        <v>向翠琳</v>
      </c>
      <c r="BB596" s="26"/>
      <c r="BC596" s="18" t="str">
        <f t="shared" si="757"/>
        <v>卢银楷</v>
      </c>
      <c r="BD596" s="26"/>
      <c r="BE596" s="18" t="str">
        <f t="shared" si="758"/>
        <v>勾中文</v>
      </c>
      <c r="BF596" s="26"/>
      <c r="BG596" s="18" t="str">
        <f t="shared" si="759"/>
        <v>杜基次尔</v>
      </c>
      <c r="BH596" s="26"/>
      <c r="BI596" s="18">
        <f t="shared" si="760"/>
        <v>3</v>
      </c>
      <c r="BJ596" s="18" t="str">
        <f t="shared" si="761"/>
        <v>何光红</v>
      </c>
      <c r="BK596" s="26">
        <f t="shared" si="786"/>
        <v>2.6999999999999997</v>
      </c>
      <c r="BL596" s="18" t="str">
        <f t="shared" si="762"/>
        <v>余玉红</v>
      </c>
      <c r="BM596" s="26">
        <f t="shared" si="820"/>
        <v>0</v>
      </c>
      <c r="BN596" s="18" t="str">
        <f t="shared" si="763"/>
        <v>向翠琳</v>
      </c>
      <c r="BO596" s="26"/>
      <c r="BP596" s="18" t="str">
        <f t="shared" si="764"/>
        <v>卢银楷</v>
      </c>
      <c r="BQ596" s="26"/>
      <c r="BR596" s="18" t="str">
        <f t="shared" si="765"/>
        <v>赵香才</v>
      </c>
      <c r="BS596" s="26"/>
      <c r="BT596" s="18" t="str">
        <f t="shared" si="766"/>
        <v>杜基次尔</v>
      </c>
      <c r="BU596" s="26"/>
      <c r="BV596" s="18">
        <f t="shared" si="767"/>
        <v>3</v>
      </c>
      <c r="BW596" s="18" t="str">
        <f t="shared" si="768"/>
        <v>曹霞</v>
      </c>
      <c r="BX596" s="26">
        <f t="shared" si="787"/>
        <v>4.5</v>
      </c>
      <c r="BY596" s="18" t="str">
        <f t="shared" si="769"/>
        <v>余玉红</v>
      </c>
      <c r="BZ596" s="26">
        <f t="shared" si="788"/>
        <v>0</v>
      </c>
      <c r="CA596" s="18" t="str">
        <f t="shared" si="770"/>
        <v>汪睿</v>
      </c>
      <c r="CB596" s="26">
        <f t="shared" si="789"/>
        <v>0</v>
      </c>
      <c r="CC596" s="18" t="str">
        <f t="shared" si="771"/>
        <v>卢银楷</v>
      </c>
      <c r="CD596" s="26">
        <f t="shared" si="790"/>
        <v>0</v>
      </c>
      <c r="CE596" s="18" t="str">
        <f t="shared" si="772"/>
        <v>赵香才</v>
      </c>
      <c r="CF596" s="26">
        <f t="shared" si="791"/>
        <v>0</v>
      </c>
      <c r="CG596" s="18" t="str">
        <f t="shared" si="773"/>
        <v>杜基次尔</v>
      </c>
      <c r="CH596" s="26">
        <f t="shared" si="792"/>
        <v>0</v>
      </c>
      <c r="CI596" s="18">
        <f t="shared" si="774"/>
        <v>3</v>
      </c>
      <c r="CJ596" s="18" t="str">
        <f t="shared" si="775"/>
        <v>曹霞</v>
      </c>
      <c r="CK596" s="26">
        <f t="shared" si="793"/>
        <v>4.5</v>
      </c>
      <c r="CL596" s="18" t="str">
        <f t="shared" si="776"/>
        <v>余玉红</v>
      </c>
      <c r="CM596" s="26">
        <f t="shared" si="794"/>
        <v>0</v>
      </c>
      <c r="CN596" s="18" t="str">
        <f t="shared" si="777"/>
        <v>汪睿</v>
      </c>
      <c r="CO596" s="26">
        <f t="shared" si="795"/>
        <v>0</v>
      </c>
      <c r="CP596" s="18" t="str">
        <f t="shared" si="778"/>
        <v>赵香才</v>
      </c>
      <c r="CQ596" s="26">
        <f t="shared" si="796"/>
        <v>0</v>
      </c>
      <c r="CR596" s="18" t="str">
        <f t="shared" si="779"/>
        <v>卢银楷</v>
      </c>
      <c r="CS596" s="26">
        <f t="shared" si="797"/>
        <v>0</v>
      </c>
      <c r="CT596" s="18" t="str">
        <f t="shared" si="780"/>
        <v>杜基次尔</v>
      </c>
      <c r="CU596" s="26">
        <f t="shared" si="798"/>
        <v>0</v>
      </c>
    </row>
    <row r="597" spans="1:99" s="2" customFormat="1" ht="15.75">
      <c r="A597" s="42" t="s">
        <v>1276</v>
      </c>
      <c r="B597" s="40" t="s">
        <v>769</v>
      </c>
      <c r="C597" s="59" t="s">
        <v>44</v>
      </c>
      <c r="D597" s="9" t="s">
        <v>9</v>
      </c>
      <c r="E597" s="8" t="str">
        <f t="shared" si="728"/>
        <v/>
      </c>
      <c r="F597" s="9">
        <f t="shared" si="729"/>
        <v>0.2</v>
      </c>
      <c r="G597" s="10" t="str">
        <f t="shared" si="730"/>
        <v/>
      </c>
      <c r="H597" s="10">
        <f t="shared" si="731"/>
        <v>99</v>
      </c>
      <c r="I597" s="10">
        <f t="shared" si="732"/>
        <v>48</v>
      </c>
      <c r="J597" s="10">
        <f t="shared" si="733"/>
        <v>49</v>
      </c>
      <c r="K597" s="16">
        <f t="shared" si="734"/>
        <v>57.5</v>
      </c>
      <c r="L597" s="10">
        <f t="shared" si="735"/>
        <v>50.5</v>
      </c>
      <c r="M597" s="10">
        <f t="shared" si="736"/>
        <v>38</v>
      </c>
      <c r="N597" s="10">
        <f t="shared" si="737"/>
        <v>342</v>
      </c>
      <c r="O597" s="17" t="str">
        <f t="shared" si="738"/>
        <v/>
      </c>
      <c r="P597" s="18">
        <f>IF($D597="理科",IF(AND($N597&gt;=分数线!$C$2,$H597&gt;=分数线!$D$2),36,IF($H597&gt;=分数线!$D$2,18,0)),IF($D597="文科",IF(AND($N597&gt;=分数线!$C$3,$H597&gt;=分数线!$D$3),36,IF($H597&gt;=分数线!$D$3,18,0))))</f>
        <v>0</v>
      </c>
      <c r="Q597" s="18">
        <f>IF($D597="理科",IF(AND($N597&gt;=分数线!$C$2,I597&gt;=分数线!$E$2),36,IF(I597&gt;=分数线!$E$2,18,0)),IF($D597="文科",IF(AND($N597&gt;=分数线!$C$3,I597&gt;=分数线!$E$3),36,IF(I597&gt;=分数线!$E$3,18,0))))</f>
        <v>0</v>
      </c>
      <c r="R597" s="18">
        <f>IF($D597="理科",IF(AND($N597&gt;=分数线!$C$2,J597&gt;=分数线!$F$2),36,IF(J597&gt;=分数线!$F$2,18,0)),IF($D597="文科",IF(AND($N597&gt;=分数线!$C$3,J597&gt;=分数线!$F$3),36,IF(J597&gt;=分数线!$F$3,18,0))))</f>
        <v>0</v>
      </c>
      <c r="S597" s="18">
        <f>IF($D597="理科",IF(AND($N597&gt;=分数线!$C$2,K597&gt;=分数线!$G$2),36,IF(K597&gt;=分数线!$G$2,18,0)),IF($D597="文科",IF(AND($N597&gt;=分数线!$C$3,K597&gt;=分数线!$G$3),36,IF(K597&gt;=分数线!$G$3,18,0))))</f>
        <v>0</v>
      </c>
      <c r="T597" s="18">
        <f>IF($D597="理科",IF(AND($N597&gt;=分数线!$C$2,L597&gt;=分数线!$H$2),36,IF(L597&gt;=分数线!$H$2,18,0)),IF($D597="文科",IF(AND($N597&gt;=分数线!$C$3,L597&gt;=分数线!$H$3),36,IF(L597&gt;=分数线!$H$3,18,0))))</f>
        <v>0</v>
      </c>
      <c r="U597" s="18">
        <f>IF($D597="理科",IF(AND($N597&gt;=分数线!$C$2,M597&gt;=分数线!$I$2),36,IF(M597&gt;=分数线!$I$2,18,0)),IF($D597="文科",IF(AND($N597&gt;=分数线!$C$3,M597&gt;=分数线!$I$3),36,IF(M597&gt;=分数线!$I$3,18,0))))</f>
        <v>0</v>
      </c>
      <c r="V597" s="18">
        <f t="shared" si="739"/>
        <v>2</v>
      </c>
      <c r="W597" s="18" t="str">
        <f t="shared" si="740"/>
        <v>阙丽萍</v>
      </c>
      <c r="X597" s="26">
        <f t="shared" si="815"/>
        <v>0</v>
      </c>
      <c r="Y597" s="18" t="str">
        <f t="shared" si="741"/>
        <v>李乔军</v>
      </c>
      <c r="Z597" s="26">
        <f t="shared" si="816"/>
        <v>0</v>
      </c>
      <c r="AA597" s="18" t="str">
        <f t="shared" si="742"/>
        <v>赵顺诚</v>
      </c>
      <c r="AB597" s="26"/>
      <c r="AC597" s="18" t="str">
        <f t="shared" si="743"/>
        <v>卢银楷</v>
      </c>
      <c r="AD597" s="26"/>
      <c r="AE597" s="18" t="str">
        <f t="shared" si="744"/>
        <v>赵香才</v>
      </c>
      <c r="AF597" s="26"/>
      <c r="AG597" s="18" t="str">
        <f t="shared" si="745"/>
        <v>骆泽群</v>
      </c>
      <c r="AH597" s="26"/>
      <c r="AI597" s="18" t="str">
        <f t="shared" si="746"/>
        <v>2</v>
      </c>
      <c r="AJ597" s="18" t="str">
        <f t="shared" si="747"/>
        <v>阙丽萍</v>
      </c>
      <c r="AK597" s="26">
        <f t="shared" si="817"/>
        <v>0</v>
      </c>
      <c r="AL597" s="18" t="str">
        <f t="shared" si="748"/>
        <v>李乔军</v>
      </c>
      <c r="AM597" s="26">
        <f t="shared" si="818"/>
        <v>0</v>
      </c>
      <c r="AN597" s="18" t="str">
        <f t="shared" si="749"/>
        <v>赵顺诚</v>
      </c>
      <c r="AO597" s="26"/>
      <c r="AP597" s="18" t="str">
        <f t="shared" si="750"/>
        <v>卢银楷</v>
      </c>
      <c r="AQ597" s="26"/>
      <c r="AR597" s="18" t="str">
        <f t="shared" si="751"/>
        <v>赵香才</v>
      </c>
      <c r="AS597" s="26"/>
      <c r="AT597" s="18" t="str">
        <f t="shared" si="752"/>
        <v>杜基次尔</v>
      </c>
      <c r="AU597" s="26"/>
      <c r="AV597" s="18" t="e">
        <f t="shared" si="753"/>
        <v>#N/A</v>
      </c>
      <c r="AW597" s="18" t="e">
        <f t="shared" si="754"/>
        <v>#N/A</v>
      </c>
      <c r="AX597" s="26">
        <f t="shared" si="785"/>
        <v>0</v>
      </c>
      <c r="AY597" s="18" t="e">
        <f t="shared" si="755"/>
        <v>#N/A</v>
      </c>
      <c r="AZ597" s="26">
        <f t="shared" si="819"/>
        <v>0</v>
      </c>
      <c r="BA597" s="18" t="e">
        <f t="shared" si="756"/>
        <v>#N/A</v>
      </c>
      <c r="BB597" s="26"/>
      <c r="BC597" s="18" t="e">
        <f t="shared" si="757"/>
        <v>#N/A</v>
      </c>
      <c r="BD597" s="26"/>
      <c r="BE597" s="18" t="e">
        <f t="shared" si="758"/>
        <v>#N/A</v>
      </c>
      <c r="BF597" s="26"/>
      <c r="BG597" s="18" t="e">
        <f t="shared" si="759"/>
        <v>#N/A</v>
      </c>
      <c r="BH597" s="26"/>
      <c r="BI597" s="18" t="e">
        <f t="shared" si="760"/>
        <v>#N/A</v>
      </c>
      <c r="BJ597" s="18" t="e">
        <f t="shared" si="761"/>
        <v>#N/A</v>
      </c>
      <c r="BK597" s="26">
        <f t="shared" si="786"/>
        <v>0</v>
      </c>
      <c r="BL597" s="18" t="e">
        <f t="shared" si="762"/>
        <v>#N/A</v>
      </c>
      <c r="BM597" s="26">
        <f t="shared" si="820"/>
        <v>0</v>
      </c>
      <c r="BN597" s="18" t="e">
        <f t="shared" si="763"/>
        <v>#N/A</v>
      </c>
      <c r="BO597" s="26"/>
      <c r="BP597" s="18" t="e">
        <f t="shared" si="764"/>
        <v>#N/A</v>
      </c>
      <c r="BQ597" s="26"/>
      <c r="BR597" s="18" t="e">
        <f t="shared" si="765"/>
        <v>#N/A</v>
      </c>
      <c r="BS597" s="26"/>
      <c r="BT597" s="18" t="e">
        <f t="shared" si="766"/>
        <v>#N/A</v>
      </c>
      <c r="BU597" s="26"/>
      <c r="BV597" s="18">
        <f t="shared" si="767"/>
        <v>2</v>
      </c>
      <c r="BW597" s="18" t="str">
        <f t="shared" si="768"/>
        <v>阙丽萍</v>
      </c>
      <c r="BX597" s="26">
        <f t="shared" si="787"/>
        <v>0</v>
      </c>
      <c r="BY597" s="18" t="str">
        <f t="shared" si="769"/>
        <v>李希</v>
      </c>
      <c r="BZ597" s="26">
        <f t="shared" si="788"/>
        <v>0</v>
      </c>
      <c r="CA597" s="18" t="str">
        <f t="shared" si="770"/>
        <v>赵顺诚</v>
      </c>
      <c r="CB597" s="26">
        <f t="shared" si="789"/>
        <v>0</v>
      </c>
      <c r="CC597" s="18" t="str">
        <f t="shared" si="771"/>
        <v>吴文艺</v>
      </c>
      <c r="CD597" s="26">
        <f t="shared" si="790"/>
        <v>0</v>
      </c>
      <c r="CE597" s="18" t="str">
        <f t="shared" si="772"/>
        <v>赵香才</v>
      </c>
      <c r="CF597" s="26">
        <f t="shared" si="791"/>
        <v>0</v>
      </c>
      <c r="CG597" s="18" t="str">
        <f t="shared" si="773"/>
        <v>杜基次尔</v>
      </c>
      <c r="CH597" s="26">
        <f t="shared" si="792"/>
        <v>0</v>
      </c>
      <c r="CI597" s="18">
        <f t="shared" si="774"/>
        <v>2</v>
      </c>
      <c r="CJ597" s="18" t="str">
        <f t="shared" si="775"/>
        <v>阙丽萍</v>
      </c>
      <c r="CK597" s="26">
        <f t="shared" si="793"/>
        <v>0</v>
      </c>
      <c r="CL597" s="18" t="str">
        <f t="shared" si="776"/>
        <v>李希</v>
      </c>
      <c r="CM597" s="26">
        <f t="shared" si="794"/>
        <v>0</v>
      </c>
      <c r="CN597" s="18" t="str">
        <f t="shared" si="777"/>
        <v>赵顺诚</v>
      </c>
      <c r="CO597" s="26">
        <f t="shared" si="795"/>
        <v>0</v>
      </c>
      <c r="CP597" s="18" t="str">
        <f t="shared" si="778"/>
        <v>吴文艺/康宇峰</v>
      </c>
      <c r="CQ597" s="26">
        <f t="shared" si="796"/>
        <v>0</v>
      </c>
      <c r="CR597" s="18" t="str">
        <f t="shared" si="779"/>
        <v>赵香才</v>
      </c>
      <c r="CS597" s="26">
        <f t="shared" si="797"/>
        <v>0</v>
      </c>
      <c r="CT597" s="18" t="str">
        <f t="shared" si="780"/>
        <v>杜基次尔</v>
      </c>
      <c r="CU597" s="26">
        <f t="shared" si="798"/>
        <v>0</v>
      </c>
    </row>
    <row r="598" spans="1:99" s="2" customFormat="1" ht="15.75">
      <c r="A598" s="42" t="s">
        <v>1245</v>
      </c>
      <c r="B598" s="40" t="s">
        <v>770</v>
      </c>
      <c r="C598" s="59" t="s">
        <v>44</v>
      </c>
      <c r="D598" s="9" t="s">
        <v>9</v>
      </c>
      <c r="E598" s="8" t="str">
        <f t="shared" si="728"/>
        <v/>
      </c>
      <c r="F598" s="9" t="str">
        <f t="shared" si="729"/>
        <v/>
      </c>
      <c r="G598" s="10" t="str">
        <f t="shared" si="730"/>
        <v/>
      </c>
      <c r="H598" s="10">
        <f t="shared" si="731"/>
        <v>92</v>
      </c>
      <c r="I598" s="10">
        <f t="shared" si="732"/>
        <v>51</v>
      </c>
      <c r="J598" s="10">
        <f t="shared" si="733"/>
        <v>51</v>
      </c>
      <c r="K598" s="16">
        <f t="shared" si="734"/>
        <v>62.5</v>
      </c>
      <c r="L598" s="10">
        <f t="shared" si="735"/>
        <v>44.5</v>
      </c>
      <c r="M598" s="10">
        <f t="shared" si="736"/>
        <v>39</v>
      </c>
      <c r="N598" s="10">
        <f t="shared" si="737"/>
        <v>340</v>
      </c>
      <c r="O598" s="17" t="str">
        <f t="shared" si="738"/>
        <v/>
      </c>
      <c r="P598" s="18">
        <f>IF($D598="理科",IF(AND($N598&gt;=分数线!$C$2,$H598&gt;=分数线!$D$2),36,IF($H598&gt;=分数线!$D$2,18,0)),IF($D598="文科",IF(AND($N598&gt;=分数线!$C$3,$H598&gt;=分数线!$D$3),36,IF($H598&gt;=分数线!$D$3,18,0))))</f>
        <v>0</v>
      </c>
      <c r="Q598" s="18">
        <f>IF($D598="理科",IF(AND($N598&gt;=分数线!$C$2,I598&gt;=分数线!$E$2),36,IF(I598&gt;=分数线!$E$2,18,0)),IF($D598="文科",IF(AND($N598&gt;=分数线!$C$3,I598&gt;=分数线!$E$3),36,IF(I598&gt;=分数线!$E$3,18,0))))</f>
        <v>0</v>
      </c>
      <c r="R598" s="18">
        <f>IF($D598="理科",IF(AND($N598&gt;=分数线!$C$2,J598&gt;=分数线!$F$2),36,IF(J598&gt;=分数线!$F$2,18,0)),IF($D598="文科",IF(AND($N598&gt;=分数线!$C$3,J598&gt;=分数线!$F$3),36,IF(J598&gt;=分数线!$F$3,18,0))))</f>
        <v>0</v>
      </c>
      <c r="S598" s="18">
        <f>IF($D598="理科",IF(AND($N598&gt;=分数线!$C$2,K598&gt;=分数线!$G$2),36,IF(K598&gt;=分数线!$G$2,18,0)),IF($D598="文科",IF(AND($N598&gt;=分数线!$C$3,K598&gt;=分数线!$G$3),36,IF(K598&gt;=分数线!$G$3,18,0))))</f>
        <v>0</v>
      </c>
      <c r="T598" s="18">
        <f>IF($D598="理科",IF(AND($N598&gt;=分数线!$C$2,L598&gt;=分数线!$H$2),36,IF(L598&gt;=分数线!$H$2,18,0)),IF($D598="文科",IF(AND($N598&gt;=分数线!$C$3,L598&gt;=分数线!$H$3),36,IF(L598&gt;=分数线!$H$3,18,0))))</f>
        <v>0</v>
      </c>
      <c r="U598" s="18">
        <f>IF($D598="理科",IF(AND($N598&gt;=分数线!$C$2,M598&gt;=分数线!$I$2),36,IF(M598&gt;=分数线!$I$2,18,0)),IF($D598="文科",IF(AND($N598&gt;=分数线!$C$3,M598&gt;=分数线!$I$3),36,IF(M598&gt;=分数线!$I$3,18,0))))</f>
        <v>0</v>
      </c>
      <c r="V598" s="18" t="e">
        <f t="shared" si="739"/>
        <v>#N/A</v>
      </c>
      <c r="W598" s="18" t="e">
        <f t="shared" si="740"/>
        <v>#N/A</v>
      </c>
      <c r="X598" s="26">
        <f t="shared" si="815"/>
        <v>0</v>
      </c>
      <c r="Y598" s="18" t="e">
        <f t="shared" si="741"/>
        <v>#N/A</v>
      </c>
      <c r="Z598" s="26">
        <f t="shared" si="816"/>
        <v>0</v>
      </c>
      <c r="AA598" s="18" t="e">
        <f t="shared" si="742"/>
        <v>#N/A</v>
      </c>
      <c r="AB598" s="26"/>
      <c r="AC598" s="18" t="e">
        <f t="shared" si="743"/>
        <v>#N/A</v>
      </c>
      <c r="AD598" s="26"/>
      <c r="AE598" s="18" t="e">
        <f t="shared" si="744"/>
        <v>#N/A</v>
      </c>
      <c r="AF598" s="26"/>
      <c r="AG598" s="18" t="e">
        <f t="shared" si="745"/>
        <v>#N/A</v>
      </c>
      <c r="AH598" s="26"/>
      <c r="AI598" s="18" t="e">
        <f t="shared" si="746"/>
        <v>#N/A</v>
      </c>
      <c r="AJ598" s="18" t="e">
        <f t="shared" si="747"/>
        <v>#N/A</v>
      </c>
      <c r="AK598" s="26">
        <f t="shared" si="817"/>
        <v>0</v>
      </c>
      <c r="AL598" s="18" t="e">
        <f t="shared" si="748"/>
        <v>#N/A</v>
      </c>
      <c r="AM598" s="26">
        <f t="shared" si="818"/>
        <v>0</v>
      </c>
      <c r="AN598" s="18" t="e">
        <f t="shared" si="749"/>
        <v>#N/A</v>
      </c>
      <c r="AO598" s="26"/>
      <c r="AP598" s="18" t="e">
        <f t="shared" si="750"/>
        <v>#N/A</v>
      </c>
      <c r="AQ598" s="26"/>
      <c r="AR598" s="18" t="e">
        <f t="shared" si="751"/>
        <v>#N/A</v>
      </c>
      <c r="AS598" s="26"/>
      <c r="AT598" s="18" t="e">
        <f t="shared" si="752"/>
        <v>#N/A</v>
      </c>
      <c r="AU598" s="26"/>
      <c r="AV598" s="18" t="str">
        <f t="shared" si="753"/>
        <v>5</v>
      </c>
      <c r="AW598" s="18" t="str">
        <f t="shared" si="754"/>
        <v>叶屏</v>
      </c>
      <c r="AX598" s="26">
        <f t="shared" si="785"/>
        <v>0</v>
      </c>
      <c r="AY598" s="18" t="str">
        <f t="shared" si="755"/>
        <v>罗锐</v>
      </c>
      <c r="AZ598" s="26">
        <f t="shared" si="819"/>
        <v>0</v>
      </c>
      <c r="BA598" s="18" t="str">
        <f t="shared" si="756"/>
        <v>谢斌</v>
      </c>
      <c r="BB598" s="26"/>
      <c r="BC598" s="18" t="str">
        <f t="shared" si="757"/>
        <v>马巫各</v>
      </c>
      <c r="BD598" s="26"/>
      <c r="BE598" s="18" t="str">
        <f t="shared" si="758"/>
        <v>赵香才</v>
      </c>
      <c r="BF598" s="26"/>
      <c r="BG598" s="18" t="str">
        <f t="shared" si="759"/>
        <v>金贵</v>
      </c>
      <c r="BH598" s="26"/>
      <c r="BI598" s="18">
        <f t="shared" si="760"/>
        <v>5</v>
      </c>
      <c r="BJ598" s="18" t="str">
        <f t="shared" si="761"/>
        <v>叶屏</v>
      </c>
      <c r="BK598" s="26">
        <f t="shared" si="786"/>
        <v>0</v>
      </c>
      <c r="BL598" s="18" t="str">
        <f t="shared" si="762"/>
        <v>罗锐</v>
      </c>
      <c r="BM598" s="26">
        <f t="shared" si="820"/>
        <v>0</v>
      </c>
      <c r="BN598" s="18" t="str">
        <f t="shared" si="763"/>
        <v>杨小波</v>
      </c>
      <c r="BO598" s="26"/>
      <c r="BP598" s="18" t="str">
        <f t="shared" si="764"/>
        <v>马巫各</v>
      </c>
      <c r="BQ598" s="26"/>
      <c r="BR598" s="18" t="str">
        <f t="shared" si="765"/>
        <v>赵香才</v>
      </c>
      <c r="BS598" s="26"/>
      <c r="BT598" s="18" t="str">
        <f t="shared" si="766"/>
        <v>金贵</v>
      </c>
      <c r="BU598" s="26"/>
      <c r="BV598" s="18">
        <f t="shared" si="767"/>
        <v>5</v>
      </c>
      <c r="BW598" s="18" t="str">
        <f t="shared" si="768"/>
        <v>叶屏</v>
      </c>
      <c r="BX598" s="26">
        <f t="shared" si="787"/>
        <v>0</v>
      </c>
      <c r="BY598" s="18" t="str">
        <f t="shared" si="769"/>
        <v>王德兵</v>
      </c>
      <c r="BZ598" s="26">
        <f t="shared" si="788"/>
        <v>0</v>
      </c>
      <c r="CA598" s="18" t="str">
        <f t="shared" si="770"/>
        <v>兰卡布尺</v>
      </c>
      <c r="CB598" s="26">
        <f t="shared" si="789"/>
        <v>0</v>
      </c>
      <c r="CC598" s="18" t="str">
        <f t="shared" si="771"/>
        <v>吴文艺</v>
      </c>
      <c r="CD598" s="26">
        <f t="shared" si="790"/>
        <v>0</v>
      </c>
      <c r="CE598" s="18" t="str">
        <f t="shared" si="772"/>
        <v>赵香才</v>
      </c>
      <c r="CF598" s="26">
        <f t="shared" si="791"/>
        <v>0</v>
      </c>
      <c r="CG598" s="18" t="str">
        <f t="shared" si="773"/>
        <v>金贵</v>
      </c>
      <c r="CH598" s="26">
        <f t="shared" si="792"/>
        <v>0</v>
      </c>
      <c r="CI598" s="18">
        <f t="shared" si="774"/>
        <v>5</v>
      </c>
      <c r="CJ598" s="18" t="str">
        <f t="shared" si="775"/>
        <v>叶屏</v>
      </c>
      <c r="CK598" s="26">
        <f t="shared" si="793"/>
        <v>0</v>
      </c>
      <c r="CL598" s="18" t="str">
        <f t="shared" si="776"/>
        <v>王德兵</v>
      </c>
      <c r="CM598" s="26">
        <f t="shared" si="794"/>
        <v>0</v>
      </c>
      <c r="CN598" s="18" t="str">
        <f t="shared" si="777"/>
        <v>兰卡布尺</v>
      </c>
      <c r="CO598" s="26">
        <f t="shared" si="795"/>
        <v>0</v>
      </c>
      <c r="CP598" s="18" t="str">
        <f t="shared" si="778"/>
        <v>吴文艺/康宇峰</v>
      </c>
      <c r="CQ598" s="26">
        <f t="shared" si="796"/>
        <v>0</v>
      </c>
      <c r="CR598" s="18" t="str">
        <f t="shared" si="779"/>
        <v>赵香才</v>
      </c>
      <c r="CS598" s="26">
        <f t="shared" si="797"/>
        <v>0</v>
      </c>
      <c r="CT598" s="18" t="str">
        <f t="shared" si="780"/>
        <v>金贵</v>
      </c>
      <c r="CU598" s="26">
        <f t="shared" si="798"/>
        <v>0</v>
      </c>
    </row>
    <row r="599" spans="1:99" s="2" customFormat="1" ht="15.75">
      <c r="A599" s="42" t="s">
        <v>1277</v>
      </c>
      <c r="B599" s="40" t="s">
        <v>771</v>
      </c>
      <c r="C599" s="59" t="s">
        <v>44</v>
      </c>
      <c r="D599" s="9" t="s">
        <v>9</v>
      </c>
      <c r="E599" s="8" t="str">
        <f t="shared" si="728"/>
        <v/>
      </c>
      <c r="F599" s="9" t="str">
        <f t="shared" si="729"/>
        <v/>
      </c>
      <c r="G599" s="10" t="str">
        <f t="shared" si="730"/>
        <v/>
      </c>
      <c r="H599" s="10">
        <f t="shared" si="731"/>
        <v>87</v>
      </c>
      <c r="I599" s="10">
        <f t="shared" si="732"/>
        <v>72</v>
      </c>
      <c r="J599" s="10">
        <f t="shared" si="733"/>
        <v>50</v>
      </c>
      <c r="K599" s="16">
        <f t="shared" si="734"/>
        <v>45.5</v>
      </c>
      <c r="L599" s="10">
        <f t="shared" si="735"/>
        <v>54.5</v>
      </c>
      <c r="M599" s="10">
        <f t="shared" si="736"/>
        <v>31</v>
      </c>
      <c r="N599" s="10">
        <f t="shared" si="737"/>
        <v>340</v>
      </c>
      <c r="O599" s="17" t="str">
        <f t="shared" si="738"/>
        <v/>
      </c>
      <c r="P599" s="18">
        <f>IF($D599="理科",IF(AND($N599&gt;=分数线!$C$2,$H599&gt;=分数线!$D$2),36,IF($H599&gt;=分数线!$D$2,18,0)),IF($D599="文科",IF(AND($N599&gt;=分数线!$C$3,$H599&gt;=分数线!$D$3),36,IF($H599&gt;=分数线!$D$3,18,0))))</f>
        <v>0</v>
      </c>
      <c r="Q599" s="18">
        <f>IF($D599="理科",IF(AND($N599&gt;=分数线!$C$2,I599&gt;=分数线!$E$2),36,IF(I599&gt;=分数线!$E$2,18,0)),IF($D599="文科",IF(AND($N599&gt;=分数线!$C$3,I599&gt;=分数线!$E$3),36,IF(I599&gt;=分数线!$E$3,18,0))))</f>
        <v>0</v>
      </c>
      <c r="R599" s="18">
        <f>IF($D599="理科",IF(AND($N599&gt;=分数线!$C$2,J599&gt;=分数线!$F$2),36,IF(J599&gt;=分数线!$F$2,18,0)),IF($D599="文科",IF(AND($N599&gt;=分数线!$C$3,J599&gt;=分数线!$F$3),36,IF(J599&gt;=分数线!$F$3,18,0))))</f>
        <v>0</v>
      </c>
      <c r="S599" s="18">
        <f>IF($D599="理科",IF(AND($N599&gt;=分数线!$C$2,K599&gt;=分数线!$G$2),36,IF(K599&gt;=分数线!$G$2,18,0)),IF($D599="文科",IF(AND($N599&gt;=分数线!$C$3,K599&gt;=分数线!$G$3),36,IF(K599&gt;=分数线!$G$3,18,0))))</f>
        <v>0</v>
      </c>
      <c r="T599" s="18">
        <f>IF($D599="理科",IF(AND($N599&gt;=分数线!$C$2,L599&gt;=分数线!$H$2),36,IF(L599&gt;=分数线!$H$2,18,0)),IF($D599="文科",IF(AND($N599&gt;=分数线!$C$3,L599&gt;=分数线!$H$3),36,IF(L599&gt;=分数线!$H$3,18,0))))</f>
        <v>0</v>
      </c>
      <c r="U599" s="18">
        <f>IF($D599="理科",IF(AND($N599&gt;=分数线!$C$2,M599&gt;=分数线!$I$2),36,IF(M599&gt;=分数线!$I$2,18,0)),IF($D599="文科",IF(AND($N599&gt;=分数线!$C$3,M599&gt;=分数线!$I$3),36,IF(M599&gt;=分数线!$I$3,18,0))))</f>
        <v>0</v>
      </c>
      <c r="V599" s="18">
        <f t="shared" si="739"/>
        <v>8</v>
      </c>
      <c r="W599" s="18" t="str">
        <f t="shared" si="740"/>
        <v>向美娟</v>
      </c>
      <c r="X599" s="26">
        <f t="shared" si="815"/>
        <v>0</v>
      </c>
      <c r="Y599" s="18" t="str">
        <f t="shared" si="741"/>
        <v>胡付松</v>
      </c>
      <c r="Z599" s="26">
        <f t="shared" si="816"/>
        <v>0</v>
      </c>
      <c r="AA599" s="18" t="str">
        <f t="shared" si="742"/>
        <v>聂艳梅</v>
      </c>
      <c r="AB599" s="26"/>
      <c r="AC599" s="18" t="str">
        <f t="shared" si="743"/>
        <v>卢银楷</v>
      </c>
      <c r="AD599" s="26"/>
      <c r="AE599" s="18" t="str">
        <f t="shared" si="744"/>
        <v>赵香才</v>
      </c>
      <c r="AF599" s="26"/>
      <c r="AG599" s="18" t="str">
        <f t="shared" si="745"/>
        <v>骆泽群</v>
      </c>
      <c r="AH599" s="26"/>
      <c r="AI599" s="18" t="str">
        <f t="shared" si="746"/>
        <v>5</v>
      </c>
      <c r="AJ599" s="18" t="str">
        <f t="shared" si="747"/>
        <v>叶屏</v>
      </c>
      <c r="AK599" s="26">
        <f t="shared" si="817"/>
        <v>0</v>
      </c>
      <c r="AL599" s="18" t="str">
        <f t="shared" si="748"/>
        <v>李希</v>
      </c>
      <c r="AM599" s="26">
        <f t="shared" si="818"/>
        <v>0</v>
      </c>
      <c r="AN599" s="18" t="str">
        <f t="shared" si="749"/>
        <v>达娃央初</v>
      </c>
      <c r="AO599" s="26"/>
      <c r="AP599" s="18" t="str">
        <f t="shared" si="750"/>
        <v>马巫各</v>
      </c>
      <c r="AQ599" s="26"/>
      <c r="AR599" s="18" t="str">
        <f t="shared" si="751"/>
        <v>赵香才</v>
      </c>
      <c r="AS599" s="26"/>
      <c r="AT599" s="18" t="str">
        <f t="shared" si="752"/>
        <v>金贵</v>
      </c>
      <c r="AU599" s="26"/>
      <c r="AV599" s="18" t="str">
        <f t="shared" si="753"/>
        <v>5</v>
      </c>
      <c r="AW599" s="18" t="str">
        <f t="shared" si="754"/>
        <v>叶屏</v>
      </c>
      <c r="AX599" s="26">
        <f t="shared" si="785"/>
        <v>0</v>
      </c>
      <c r="AY599" s="18" t="str">
        <f t="shared" si="755"/>
        <v>罗锐</v>
      </c>
      <c r="AZ599" s="26">
        <f t="shared" si="819"/>
        <v>0</v>
      </c>
      <c r="BA599" s="18" t="str">
        <f t="shared" si="756"/>
        <v>谢斌</v>
      </c>
      <c r="BB599" s="26"/>
      <c r="BC599" s="18" t="str">
        <f t="shared" si="757"/>
        <v>马巫各</v>
      </c>
      <c r="BD599" s="26"/>
      <c r="BE599" s="18" t="str">
        <f t="shared" si="758"/>
        <v>赵香才</v>
      </c>
      <c r="BF599" s="26"/>
      <c r="BG599" s="18" t="str">
        <f t="shared" si="759"/>
        <v>金贵</v>
      </c>
      <c r="BH599" s="26"/>
      <c r="BI599" s="18">
        <f t="shared" si="760"/>
        <v>5</v>
      </c>
      <c r="BJ599" s="18" t="str">
        <f t="shared" si="761"/>
        <v>叶屏</v>
      </c>
      <c r="BK599" s="26">
        <f t="shared" si="786"/>
        <v>0</v>
      </c>
      <c r="BL599" s="18" t="str">
        <f t="shared" si="762"/>
        <v>罗锐</v>
      </c>
      <c r="BM599" s="26">
        <f t="shared" si="820"/>
        <v>0</v>
      </c>
      <c r="BN599" s="18" t="str">
        <f t="shared" si="763"/>
        <v>杨小波</v>
      </c>
      <c r="BO599" s="26"/>
      <c r="BP599" s="18" t="str">
        <f t="shared" si="764"/>
        <v>马巫各</v>
      </c>
      <c r="BQ599" s="26"/>
      <c r="BR599" s="18" t="str">
        <f t="shared" si="765"/>
        <v>赵香才</v>
      </c>
      <c r="BS599" s="26"/>
      <c r="BT599" s="18" t="str">
        <f t="shared" si="766"/>
        <v>金贵</v>
      </c>
      <c r="BU599" s="26"/>
      <c r="BV599" s="18">
        <f t="shared" si="767"/>
        <v>5</v>
      </c>
      <c r="BW599" s="18" t="str">
        <f t="shared" si="768"/>
        <v>叶屏</v>
      </c>
      <c r="BX599" s="26">
        <f t="shared" si="787"/>
        <v>0</v>
      </c>
      <c r="BY599" s="18" t="str">
        <f t="shared" si="769"/>
        <v>王德兵</v>
      </c>
      <c r="BZ599" s="26">
        <f t="shared" si="788"/>
        <v>0</v>
      </c>
      <c r="CA599" s="18" t="str">
        <f t="shared" si="770"/>
        <v>兰卡布尺</v>
      </c>
      <c r="CB599" s="26">
        <f t="shared" si="789"/>
        <v>0</v>
      </c>
      <c r="CC599" s="18" t="str">
        <f t="shared" si="771"/>
        <v>吴文艺</v>
      </c>
      <c r="CD599" s="26">
        <f t="shared" si="790"/>
        <v>0</v>
      </c>
      <c r="CE599" s="18" t="str">
        <f t="shared" si="772"/>
        <v>赵香才</v>
      </c>
      <c r="CF599" s="26">
        <f t="shared" si="791"/>
        <v>0</v>
      </c>
      <c r="CG599" s="18" t="str">
        <f t="shared" si="773"/>
        <v>金贵</v>
      </c>
      <c r="CH599" s="26">
        <f t="shared" si="792"/>
        <v>0</v>
      </c>
      <c r="CI599" s="18">
        <f t="shared" si="774"/>
        <v>5</v>
      </c>
      <c r="CJ599" s="18" t="str">
        <f t="shared" si="775"/>
        <v>叶屏</v>
      </c>
      <c r="CK599" s="26">
        <f t="shared" si="793"/>
        <v>0</v>
      </c>
      <c r="CL599" s="18" t="str">
        <f t="shared" si="776"/>
        <v>王德兵</v>
      </c>
      <c r="CM599" s="26">
        <f t="shared" si="794"/>
        <v>0</v>
      </c>
      <c r="CN599" s="18" t="str">
        <f t="shared" si="777"/>
        <v>兰卡布尺</v>
      </c>
      <c r="CO599" s="26">
        <f t="shared" si="795"/>
        <v>0</v>
      </c>
      <c r="CP599" s="18" t="str">
        <f t="shared" si="778"/>
        <v>吴文艺/康宇峰</v>
      </c>
      <c r="CQ599" s="26">
        <f t="shared" si="796"/>
        <v>0</v>
      </c>
      <c r="CR599" s="18" t="str">
        <f t="shared" si="779"/>
        <v>赵香才</v>
      </c>
      <c r="CS599" s="26">
        <f t="shared" si="797"/>
        <v>0</v>
      </c>
      <c r="CT599" s="18" t="str">
        <f t="shared" si="780"/>
        <v>金贵</v>
      </c>
      <c r="CU599" s="26">
        <f t="shared" si="798"/>
        <v>0</v>
      </c>
    </row>
    <row r="600" spans="1:99" s="2" customFormat="1" ht="15.75">
      <c r="A600" s="42" t="s">
        <v>1278</v>
      </c>
      <c r="B600" s="40" t="s">
        <v>772</v>
      </c>
      <c r="C600" s="59" t="s">
        <v>44</v>
      </c>
      <c r="D600" s="9" t="s">
        <v>9</v>
      </c>
      <c r="E600" s="8" t="str">
        <f t="shared" si="728"/>
        <v/>
      </c>
      <c r="F600" s="9" t="str">
        <f t="shared" si="729"/>
        <v/>
      </c>
      <c r="G600" s="10" t="str">
        <f t="shared" si="730"/>
        <v/>
      </c>
      <c r="H600" s="10">
        <f t="shared" si="731"/>
        <v>95</v>
      </c>
      <c r="I600" s="10">
        <f t="shared" si="732"/>
        <v>51</v>
      </c>
      <c r="J600" s="10">
        <f t="shared" si="733"/>
        <v>44</v>
      </c>
      <c r="K600" s="16">
        <f t="shared" si="734"/>
        <v>58.5</v>
      </c>
      <c r="L600" s="10">
        <f t="shared" si="735"/>
        <v>45.5</v>
      </c>
      <c r="M600" s="10">
        <f t="shared" si="736"/>
        <v>43</v>
      </c>
      <c r="N600" s="10">
        <f t="shared" si="737"/>
        <v>337</v>
      </c>
      <c r="O600" s="17" t="str">
        <f t="shared" si="738"/>
        <v/>
      </c>
      <c r="P600" s="18">
        <f>IF($D600="理科",IF(AND($N600&gt;=分数线!$C$2,$H600&gt;=分数线!$D$2),36,IF($H600&gt;=分数线!$D$2,18,0)),IF($D600="文科",IF(AND($N600&gt;=分数线!$C$3,$H600&gt;=分数线!$D$3),36,IF($H600&gt;=分数线!$D$3,18,0))))</f>
        <v>0</v>
      </c>
      <c r="Q600" s="18">
        <f>IF($D600="理科",IF(AND($N600&gt;=分数线!$C$2,I600&gt;=分数线!$E$2),36,IF(I600&gt;=分数线!$E$2,18,0)),IF($D600="文科",IF(AND($N600&gt;=分数线!$C$3,I600&gt;=分数线!$E$3),36,IF(I600&gt;=分数线!$E$3,18,0))))</f>
        <v>0</v>
      </c>
      <c r="R600" s="18">
        <f>IF($D600="理科",IF(AND($N600&gt;=分数线!$C$2,J600&gt;=分数线!$F$2),36,IF(J600&gt;=分数线!$F$2,18,0)),IF($D600="文科",IF(AND($N600&gt;=分数线!$C$3,J600&gt;=分数线!$F$3),36,IF(J600&gt;=分数线!$F$3,18,0))))</f>
        <v>0</v>
      </c>
      <c r="S600" s="18">
        <f>IF($D600="理科",IF(AND($N600&gt;=分数线!$C$2,K600&gt;=分数线!$G$2),36,IF(K600&gt;=分数线!$G$2,18,0)),IF($D600="文科",IF(AND($N600&gt;=分数线!$C$3,K600&gt;=分数线!$G$3),36,IF(K600&gt;=分数线!$G$3,18,0))))</f>
        <v>0</v>
      </c>
      <c r="T600" s="18">
        <f>IF($D600="理科",IF(AND($N600&gt;=分数线!$C$2,L600&gt;=分数线!$H$2),36,IF(L600&gt;=分数线!$H$2,18,0)),IF($D600="文科",IF(AND($N600&gt;=分数线!$C$3,L600&gt;=分数线!$H$3),36,IF(L600&gt;=分数线!$H$3,18,0))))</f>
        <v>0</v>
      </c>
      <c r="U600" s="18">
        <f>IF($D600="理科",IF(AND($N600&gt;=分数线!$C$2,M600&gt;=分数线!$I$2),36,IF(M600&gt;=分数线!$I$2,18,0)),IF($D600="文科",IF(AND($N600&gt;=分数线!$C$3,M600&gt;=分数线!$I$3),36,IF(M600&gt;=分数线!$I$3,18,0))))</f>
        <v>0</v>
      </c>
      <c r="V600" s="18">
        <f t="shared" si="739"/>
        <v>5</v>
      </c>
      <c r="W600" s="18" t="str">
        <f t="shared" si="740"/>
        <v>叶屏</v>
      </c>
      <c r="X600" s="26">
        <f t="shared" si="815"/>
        <v>0</v>
      </c>
      <c r="Y600" s="18" t="str">
        <f t="shared" si="741"/>
        <v>李希</v>
      </c>
      <c r="Z600" s="26">
        <f t="shared" si="816"/>
        <v>0</v>
      </c>
      <c r="AA600" s="18" t="str">
        <f t="shared" si="742"/>
        <v>达娃央初</v>
      </c>
      <c r="AB600" s="26"/>
      <c r="AC600" s="18" t="str">
        <f t="shared" si="743"/>
        <v>马巫各</v>
      </c>
      <c r="AD600" s="26"/>
      <c r="AE600" s="18" t="str">
        <f t="shared" si="744"/>
        <v>赵香才</v>
      </c>
      <c r="AF600" s="26"/>
      <c r="AG600" s="18" t="str">
        <f t="shared" si="745"/>
        <v>金贵</v>
      </c>
      <c r="AH600" s="26"/>
      <c r="AI600" s="18" t="str">
        <f t="shared" si="746"/>
        <v>5</v>
      </c>
      <c r="AJ600" s="18" t="str">
        <f t="shared" si="747"/>
        <v>叶屏</v>
      </c>
      <c r="AK600" s="26">
        <f t="shared" si="817"/>
        <v>0</v>
      </c>
      <c r="AL600" s="18" t="str">
        <f t="shared" si="748"/>
        <v>李希</v>
      </c>
      <c r="AM600" s="26">
        <f t="shared" si="818"/>
        <v>0</v>
      </c>
      <c r="AN600" s="18" t="str">
        <f t="shared" si="749"/>
        <v>达娃央初</v>
      </c>
      <c r="AO600" s="26"/>
      <c r="AP600" s="18" t="str">
        <f t="shared" si="750"/>
        <v>马巫各</v>
      </c>
      <c r="AQ600" s="26"/>
      <c r="AR600" s="18" t="str">
        <f t="shared" si="751"/>
        <v>赵香才</v>
      </c>
      <c r="AS600" s="26"/>
      <c r="AT600" s="18" t="str">
        <f t="shared" si="752"/>
        <v>金贵</v>
      </c>
      <c r="AU600" s="26"/>
      <c r="AV600" s="18" t="str">
        <f t="shared" si="753"/>
        <v>5</v>
      </c>
      <c r="AW600" s="18" t="str">
        <f t="shared" si="754"/>
        <v>叶屏</v>
      </c>
      <c r="AX600" s="26">
        <f t="shared" si="785"/>
        <v>0</v>
      </c>
      <c r="AY600" s="18" t="str">
        <f t="shared" si="755"/>
        <v>罗锐</v>
      </c>
      <c r="AZ600" s="26">
        <f t="shared" si="819"/>
        <v>0</v>
      </c>
      <c r="BA600" s="18" t="str">
        <f t="shared" si="756"/>
        <v>谢斌</v>
      </c>
      <c r="BB600" s="26"/>
      <c r="BC600" s="18" t="str">
        <f t="shared" si="757"/>
        <v>马巫各</v>
      </c>
      <c r="BD600" s="26"/>
      <c r="BE600" s="18" t="str">
        <f t="shared" si="758"/>
        <v>赵香才</v>
      </c>
      <c r="BF600" s="26"/>
      <c r="BG600" s="18" t="str">
        <f t="shared" si="759"/>
        <v>金贵</v>
      </c>
      <c r="BH600" s="26"/>
      <c r="BI600" s="18">
        <f t="shared" si="760"/>
        <v>5</v>
      </c>
      <c r="BJ600" s="18" t="str">
        <f t="shared" si="761"/>
        <v>叶屏</v>
      </c>
      <c r="BK600" s="26">
        <f t="shared" si="786"/>
        <v>0</v>
      </c>
      <c r="BL600" s="18" t="str">
        <f t="shared" si="762"/>
        <v>罗锐</v>
      </c>
      <c r="BM600" s="26">
        <f t="shared" si="820"/>
        <v>0</v>
      </c>
      <c r="BN600" s="18" t="str">
        <f t="shared" si="763"/>
        <v>杨小波</v>
      </c>
      <c r="BO600" s="26"/>
      <c r="BP600" s="18" t="str">
        <f t="shared" si="764"/>
        <v>马巫各</v>
      </c>
      <c r="BQ600" s="26"/>
      <c r="BR600" s="18" t="str">
        <f t="shared" si="765"/>
        <v>赵香才</v>
      </c>
      <c r="BS600" s="26"/>
      <c r="BT600" s="18" t="str">
        <f t="shared" si="766"/>
        <v>金贵</v>
      </c>
      <c r="BU600" s="26"/>
      <c r="BV600" s="18">
        <f t="shared" si="767"/>
        <v>5</v>
      </c>
      <c r="BW600" s="18" t="str">
        <f t="shared" si="768"/>
        <v>叶屏</v>
      </c>
      <c r="BX600" s="26">
        <f t="shared" si="787"/>
        <v>0</v>
      </c>
      <c r="BY600" s="18" t="str">
        <f t="shared" si="769"/>
        <v>王德兵</v>
      </c>
      <c r="BZ600" s="26">
        <f t="shared" si="788"/>
        <v>0</v>
      </c>
      <c r="CA600" s="18" t="str">
        <f t="shared" si="770"/>
        <v>兰卡布尺</v>
      </c>
      <c r="CB600" s="26">
        <f t="shared" si="789"/>
        <v>0</v>
      </c>
      <c r="CC600" s="18" t="str">
        <f t="shared" si="771"/>
        <v>吴文艺</v>
      </c>
      <c r="CD600" s="26">
        <f t="shared" si="790"/>
        <v>0</v>
      </c>
      <c r="CE600" s="18" t="str">
        <f t="shared" si="772"/>
        <v>赵香才</v>
      </c>
      <c r="CF600" s="26">
        <f t="shared" si="791"/>
        <v>0</v>
      </c>
      <c r="CG600" s="18" t="str">
        <f t="shared" si="773"/>
        <v>金贵</v>
      </c>
      <c r="CH600" s="26">
        <f t="shared" si="792"/>
        <v>0</v>
      </c>
      <c r="CI600" s="18">
        <f t="shared" si="774"/>
        <v>5</v>
      </c>
      <c r="CJ600" s="18" t="str">
        <f t="shared" si="775"/>
        <v>叶屏</v>
      </c>
      <c r="CK600" s="26">
        <f t="shared" si="793"/>
        <v>0</v>
      </c>
      <c r="CL600" s="18" t="str">
        <f t="shared" si="776"/>
        <v>王德兵</v>
      </c>
      <c r="CM600" s="26">
        <f t="shared" si="794"/>
        <v>0</v>
      </c>
      <c r="CN600" s="18" t="str">
        <f t="shared" si="777"/>
        <v>兰卡布尺</v>
      </c>
      <c r="CO600" s="26">
        <f t="shared" si="795"/>
        <v>0</v>
      </c>
      <c r="CP600" s="18" t="str">
        <f t="shared" si="778"/>
        <v>吴文艺/康宇峰</v>
      </c>
      <c r="CQ600" s="26">
        <f t="shared" si="796"/>
        <v>0</v>
      </c>
      <c r="CR600" s="18" t="str">
        <f t="shared" si="779"/>
        <v>赵香才</v>
      </c>
      <c r="CS600" s="26">
        <f t="shared" si="797"/>
        <v>0</v>
      </c>
      <c r="CT600" s="18" t="str">
        <f t="shared" si="780"/>
        <v>金贵</v>
      </c>
      <c r="CU600" s="26">
        <f t="shared" si="798"/>
        <v>0</v>
      </c>
    </row>
    <row r="601" spans="1:99" s="2" customFormat="1" ht="15.75">
      <c r="A601" s="42" t="s">
        <v>1279</v>
      </c>
      <c r="B601" s="40" t="s">
        <v>773</v>
      </c>
      <c r="C601" s="59" t="s">
        <v>44</v>
      </c>
      <c r="D601" s="9" t="s">
        <v>9</v>
      </c>
      <c r="E601" s="8" t="str">
        <f t="shared" ref="E601:E649" si="821">IF((VLOOKUP(B601,basicdata,4,FALSE))=0,"",VLOOKUP(B601,basicdata,4,FALSE))</f>
        <v/>
      </c>
      <c r="F601" s="9" t="str">
        <f t="shared" ref="F601:F649" si="822">IF((VLOOKUP(B601,basicdata,5,FALSE))=0,"",VLOOKUP(B601,basicdata,5,FALSE))</f>
        <v/>
      </c>
      <c r="G601" s="10" t="str">
        <f t="shared" ref="G601:G649" si="823">IF((VLOOKUP(B601,basicdata,6,FALSE))=0,"",VLOOKUP(B601,basicdata,6,FALSE))</f>
        <v/>
      </c>
      <c r="H601" s="10">
        <f t="shared" ref="H601:H649" si="824">VLOOKUP(B601,basicdata,7,FALSE)</f>
        <v>103</v>
      </c>
      <c r="I601" s="10">
        <f t="shared" ref="I601:I649" si="825">VLOOKUP(B601,basicdata,8,FALSE)</f>
        <v>52</v>
      </c>
      <c r="J601" s="10">
        <f t="shared" ref="J601:J649" si="826">VLOOKUP(B601,basicdata,9,FALSE)</f>
        <v>63</v>
      </c>
      <c r="K601" s="16">
        <f t="shared" ref="K601:K649" si="827">VLOOKUP(B601,basicdata,10,FALSE)</f>
        <v>48.5</v>
      </c>
      <c r="L601" s="10">
        <f t="shared" ref="L601:L649" si="828">VLOOKUP(B601,basicdata,11,FALSE)</f>
        <v>33.5</v>
      </c>
      <c r="M601" s="10">
        <f t="shared" ref="M601:M649" si="829">VLOOKUP(B601,basicdata,12,FALSE)</f>
        <v>35</v>
      </c>
      <c r="N601" s="10">
        <f t="shared" ref="N601:N649" si="830">VLOOKUP(B601,basicdata,13,FALSE)</f>
        <v>335</v>
      </c>
      <c r="O601" s="17" t="str">
        <f t="shared" ref="O601:O649" si="831">IF((VLOOKUP(B601,basicdata,14,FALSE))=0,"",VLOOKUP(B601,basicdata,14,FALSE))</f>
        <v/>
      </c>
      <c r="P601" s="18">
        <f>IF($D601="理科",IF(AND($N601&gt;=分数线!$C$2,$H601&gt;=分数线!$D$2),36,IF($H601&gt;=分数线!$D$2,18,0)),IF($D601="文科",IF(AND($N601&gt;=分数线!$C$3,$H601&gt;=分数线!$D$3),36,IF($H601&gt;=分数线!$D$3,18,0))))</f>
        <v>0</v>
      </c>
      <c r="Q601" s="18">
        <f>IF($D601="理科",IF(AND($N601&gt;=分数线!$C$2,I601&gt;=分数线!$E$2),36,IF(I601&gt;=分数线!$E$2,18,0)),IF($D601="文科",IF(AND($N601&gt;=分数线!$C$3,I601&gt;=分数线!$E$3),36,IF(I601&gt;=分数线!$E$3,18,0))))</f>
        <v>0</v>
      </c>
      <c r="R601" s="18">
        <f>IF($D601="理科",IF(AND($N601&gt;=分数线!$C$2,J601&gt;=分数线!$F$2),36,IF(J601&gt;=分数线!$F$2,18,0)),IF($D601="文科",IF(AND($N601&gt;=分数线!$C$3,J601&gt;=分数线!$F$3),36,IF(J601&gt;=分数线!$F$3,18,0))))</f>
        <v>0</v>
      </c>
      <c r="S601" s="18">
        <f>IF($D601="理科",IF(AND($N601&gt;=分数线!$C$2,K601&gt;=分数线!$G$2),36,IF(K601&gt;=分数线!$G$2,18,0)),IF($D601="文科",IF(AND($N601&gt;=分数线!$C$3,K601&gt;=分数线!$G$3),36,IF(K601&gt;=分数线!$G$3,18,0))))</f>
        <v>0</v>
      </c>
      <c r="T601" s="18">
        <f>IF($D601="理科",IF(AND($N601&gt;=分数线!$C$2,L601&gt;=分数线!$H$2),36,IF(L601&gt;=分数线!$H$2,18,0)),IF($D601="文科",IF(AND($N601&gt;=分数线!$C$3,L601&gt;=分数线!$H$3),36,IF(L601&gt;=分数线!$H$3,18,0))))</f>
        <v>0</v>
      </c>
      <c r="U601" s="18">
        <f>IF($D601="理科",IF(AND($N601&gt;=分数线!$C$2,M601&gt;=分数线!$I$2),36,IF(M601&gt;=分数线!$I$2,18,0)),IF($D601="文科",IF(AND($N601&gt;=分数线!$C$3,M601&gt;=分数线!$I$3),36,IF(M601&gt;=分数线!$I$3,18,0))))</f>
        <v>0</v>
      </c>
      <c r="V601" s="18">
        <f t="shared" ref="V601:V649" si="832">VLOOKUP($B601,basicdata,19,FALSE)</f>
        <v>9</v>
      </c>
      <c r="W601" s="18" t="str">
        <f t="shared" ref="W601:W649" si="833">VLOOKUP($B601,basicdata,20,FALSE)</f>
        <v>张玉婷</v>
      </c>
      <c r="X601" s="26">
        <f t="shared" si="815"/>
        <v>0</v>
      </c>
      <c r="Y601" s="18" t="str">
        <f t="shared" ref="Y601:Y649" si="834">VLOOKUP($B601,basicdata,22,FALSE)</f>
        <v>周军</v>
      </c>
      <c r="Z601" s="26">
        <f t="shared" si="816"/>
        <v>0</v>
      </c>
      <c r="AA601" s="18" t="str">
        <f t="shared" ref="AA601:AA649" si="835">VLOOKUP($B601,basicdata,24,FALSE)</f>
        <v>程长寿</v>
      </c>
      <c r="AB601" s="26"/>
      <c r="AC601" s="18" t="str">
        <f t="shared" ref="AC601:AC649" si="836">VLOOKUP($B601,basicdata,26,FALSE)</f>
        <v>杨吉华</v>
      </c>
      <c r="AD601" s="26"/>
      <c r="AE601" s="18" t="str">
        <f t="shared" ref="AE601:AE649" si="837">VLOOKUP($B601,basicdata,28,FALSE)</f>
        <v>赵香才</v>
      </c>
      <c r="AF601" s="26"/>
      <c r="AG601" s="18" t="str">
        <f t="shared" ref="AG601:AG649" si="838">VLOOKUP($B601,basicdata,30,FALSE)</f>
        <v>金贵</v>
      </c>
      <c r="AH601" s="26"/>
      <c r="AI601" s="18" t="str">
        <f t="shared" ref="AI601:AI649" si="839">VLOOKUP($B601,basicdata,32,FALSE)</f>
        <v>3</v>
      </c>
      <c r="AJ601" s="18" t="str">
        <f t="shared" ref="AJ601:AJ649" si="840">VLOOKUP($B601,basicdata,33,FALSE)</f>
        <v>朱霞</v>
      </c>
      <c r="AK601" s="26">
        <f t="shared" si="817"/>
        <v>0</v>
      </c>
      <c r="AL601" s="18" t="str">
        <f t="shared" ref="AL601:AL649" si="841">VLOOKUP($B601,basicdata,35,FALSE)</f>
        <v>余玉红</v>
      </c>
      <c r="AM601" s="26">
        <f t="shared" si="818"/>
        <v>0</v>
      </c>
      <c r="AN601" s="18" t="str">
        <f t="shared" ref="AN601:AN649" si="842">VLOOKUP($B601,basicdata,37,FALSE)</f>
        <v>赵顺诚</v>
      </c>
      <c r="AO601" s="26"/>
      <c r="AP601" s="18" t="str">
        <f t="shared" ref="AP601:AP649" si="843">VLOOKUP($B601,basicdata,39,FALSE)</f>
        <v>杨吉华</v>
      </c>
      <c r="AQ601" s="26"/>
      <c r="AR601" s="18" t="str">
        <f t="shared" ref="AR601:AR649" si="844">VLOOKUP($B601,basicdata,41,FALSE)</f>
        <v>赵香才</v>
      </c>
      <c r="AS601" s="26"/>
      <c r="AT601" s="18" t="str">
        <f t="shared" ref="AT601:AT649" si="845">VLOOKUP($B601,basicdata,43,FALSE)</f>
        <v>杜基次尔</v>
      </c>
      <c r="AU601" s="26"/>
      <c r="AV601" s="18" t="str">
        <f t="shared" ref="AV601:AV649" si="846">VLOOKUP($B601,basicdata,45,FALSE)</f>
        <v>3</v>
      </c>
      <c r="AW601" s="18" t="str">
        <f t="shared" ref="AW601:AW649" si="847">VLOOKUP($B601,basicdata,46,FALSE)</f>
        <v>何光红</v>
      </c>
      <c r="AX601" s="26">
        <f t="shared" si="785"/>
        <v>0</v>
      </c>
      <c r="AY601" s="18" t="str">
        <f t="shared" ref="AY601:AY649" si="848">VLOOKUP($B601,basicdata,48,FALSE)</f>
        <v>余玉红</v>
      </c>
      <c r="AZ601" s="26">
        <f t="shared" si="819"/>
        <v>0</v>
      </c>
      <c r="BA601" s="18" t="str">
        <f t="shared" ref="BA601:BA649" si="849">VLOOKUP($B601,basicdata,50,FALSE)</f>
        <v>向翠琳</v>
      </c>
      <c r="BB601" s="26"/>
      <c r="BC601" s="18" t="str">
        <f t="shared" ref="BC601:BC649" si="850">VLOOKUP($B601,basicdata,52,FALSE)</f>
        <v>卢银楷</v>
      </c>
      <c r="BD601" s="26"/>
      <c r="BE601" s="18" t="str">
        <f t="shared" ref="BE601:BE649" si="851">VLOOKUP($B601,basicdata,54,FALSE)</f>
        <v>勾中文</v>
      </c>
      <c r="BF601" s="26"/>
      <c r="BG601" s="18" t="str">
        <f t="shared" ref="BG601:BG649" si="852">VLOOKUP($B601,basicdata,56,FALSE)</f>
        <v>杜基次尔</v>
      </c>
      <c r="BH601" s="26"/>
      <c r="BI601" s="18">
        <f t="shared" ref="BI601:BI649" si="853">VLOOKUP($B601,basicdata,58,FALSE)</f>
        <v>3</v>
      </c>
      <c r="BJ601" s="18" t="str">
        <f t="shared" ref="BJ601:BJ649" si="854">VLOOKUP($B601,basicdata,59,FALSE)</f>
        <v>何光红</v>
      </c>
      <c r="BK601" s="26">
        <f t="shared" si="786"/>
        <v>0</v>
      </c>
      <c r="BL601" s="18" t="str">
        <f t="shared" ref="BL601:BL649" si="855">VLOOKUP($B601,basicdata,61,FALSE)</f>
        <v>余玉红</v>
      </c>
      <c r="BM601" s="26">
        <f t="shared" si="820"/>
        <v>0</v>
      </c>
      <c r="BN601" s="18" t="str">
        <f t="shared" ref="BN601:BN649" si="856">VLOOKUP($B601,basicdata,63,FALSE)</f>
        <v>向翠琳</v>
      </c>
      <c r="BO601" s="26"/>
      <c r="BP601" s="18" t="str">
        <f t="shared" ref="BP601:BP649" si="857">VLOOKUP($B601,basicdata,65,FALSE)</f>
        <v>卢银楷</v>
      </c>
      <c r="BQ601" s="26"/>
      <c r="BR601" s="18" t="str">
        <f t="shared" ref="BR601:BR649" si="858">VLOOKUP($B601,basicdata,67,FALSE)</f>
        <v>赵香才</v>
      </c>
      <c r="BS601" s="26"/>
      <c r="BT601" s="18" t="str">
        <f t="shared" ref="BT601:BT649" si="859">VLOOKUP($B601,basicdata,69,FALSE)</f>
        <v>杜基次尔</v>
      </c>
      <c r="BU601" s="26"/>
      <c r="BV601" s="18">
        <f t="shared" ref="BV601:BV649" si="860">VLOOKUP($B601,basicdata,71,FALSE)</f>
        <v>3</v>
      </c>
      <c r="BW601" s="18" t="str">
        <f t="shared" ref="BW601:BW649" si="861">VLOOKUP($B601,basicdata,72,FALSE)</f>
        <v>曹霞</v>
      </c>
      <c r="BX601" s="26">
        <f t="shared" si="787"/>
        <v>0</v>
      </c>
      <c r="BY601" s="18" t="str">
        <f t="shared" ref="BY601:BY649" si="862">VLOOKUP($B601,basicdata,74,FALSE)</f>
        <v>余玉红</v>
      </c>
      <c r="BZ601" s="26">
        <f t="shared" si="788"/>
        <v>0</v>
      </c>
      <c r="CA601" s="18" t="str">
        <f t="shared" ref="CA601:CA649" si="863">VLOOKUP($B601,basicdata,76,FALSE)</f>
        <v>汪睿</v>
      </c>
      <c r="CB601" s="26">
        <f t="shared" si="789"/>
        <v>0</v>
      </c>
      <c r="CC601" s="18" t="str">
        <f t="shared" ref="CC601:CC649" si="864">VLOOKUP($B601,basicdata,78,FALSE)</f>
        <v>卢银楷</v>
      </c>
      <c r="CD601" s="26">
        <f t="shared" si="790"/>
        <v>0</v>
      </c>
      <c r="CE601" s="18" t="str">
        <f t="shared" ref="CE601:CE649" si="865">VLOOKUP($B601,basicdata,80,FALSE)</f>
        <v>赵香才</v>
      </c>
      <c r="CF601" s="26">
        <f t="shared" si="791"/>
        <v>0</v>
      </c>
      <c r="CG601" s="18" t="str">
        <f t="shared" ref="CG601:CG649" si="866">VLOOKUP($B601,basicdata,82,FALSE)</f>
        <v>杜基次尔</v>
      </c>
      <c r="CH601" s="26">
        <f t="shared" si="792"/>
        <v>0</v>
      </c>
      <c r="CI601" s="18">
        <f t="shared" ref="CI601:CI649" si="867">VLOOKUP($B601,basicdata,84,FALSE)</f>
        <v>3</v>
      </c>
      <c r="CJ601" s="18" t="str">
        <f t="shared" ref="CJ601:CJ649" si="868">VLOOKUP($B601,basicdata,85,FALSE)</f>
        <v>曹霞</v>
      </c>
      <c r="CK601" s="26">
        <f t="shared" si="793"/>
        <v>0</v>
      </c>
      <c r="CL601" s="18" t="str">
        <f t="shared" ref="CL601:CL649" si="869">VLOOKUP($B601,basicdata,87,FALSE)</f>
        <v>余玉红</v>
      </c>
      <c r="CM601" s="26">
        <f t="shared" si="794"/>
        <v>0</v>
      </c>
      <c r="CN601" s="18" t="str">
        <f t="shared" ref="CN601:CN649" si="870">VLOOKUP($B601,basicdata,89,FALSE)</f>
        <v>汪睿</v>
      </c>
      <c r="CO601" s="26">
        <f t="shared" si="795"/>
        <v>0</v>
      </c>
      <c r="CP601" s="18" t="str">
        <f t="shared" ref="CP601:CP649" si="871">VLOOKUP($B601,basicdata,91,FALSE)</f>
        <v>赵香才</v>
      </c>
      <c r="CQ601" s="26">
        <f t="shared" si="796"/>
        <v>0</v>
      </c>
      <c r="CR601" s="18" t="str">
        <f t="shared" ref="CR601:CR649" si="872">VLOOKUP($B601,basicdata,93,FALSE)</f>
        <v>卢银楷</v>
      </c>
      <c r="CS601" s="26">
        <f t="shared" si="797"/>
        <v>0</v>
      </c>
      <c r="CT601" s="18" t="str">
        <f t="shared" ref="CT601:CT649" si="873">VLOOKUP($B601,basicdata,95,FALSE)</f>
        <v>杜基次尔</v>
      </c>
      <c r="CU601" s="26">
        <f t="shared" si="798"/>
        <v>0</v>
      </c>
    </row>
    <row r="602" spans="1:99" s="2" customFormat="1" ht="15.75">
      <c r="A602" s="42" t="s">
        <v>1168</v>
      </c>
      <c r="B602" s="40" t="s">
        <v>774</v>
      </c>
      <c r="C602" s="59" t="s">
        <v>44</v>
      </c>
      <c r="D602" s="9" t="s">
        <v>9</v>
      </c>
      <c r="E602" s="8" t="str">
        <f t="shared" si="821"/>
        <v/>
      </c>
      <c r="F602" s="9" t="str">
        <f t="shared" si="822"/>
        <v/>
      </c>
      <c r="G602" s="10" t="str">
        <f t="shared" si="823"/>
        <v/>
      </c>
      <c r="H602" s="10">
        <f t="shared" si="824"/>
        <v>87</v>
      </c>
      <c r="I602" s="10">
        <f t="shared" si="825"/>
        <v>52</v>
      </c>
      <c r="J602" s="10">
        <f t="shared" si="826"/>
        <v>85</v>
      </c>
      <c r="K602" s="16">
        <f t="shared" si="827"/>
        <v>36</v>
      </c>
      <c r="L602" s="10">
        <f t="shared" si="828"/>
        <v>41.5</v>
      </c>
      <c r="M602" s="10">
        <f t="shared" si="829"/>
        <v>53</v>
      </c>
      <c r="N602" s="10">
        <f t="shared" si="830"/>
        <v>335</v>
      </c>
      <c r="O602" s="17" t="str">
        <f t="shared" si="831"/>
        <v/>
      </c>
      <c r="P602" s="18">
        <f>IF($D602="理科",IF(AND($N602&gt;=分数线!$C$2,$H602&gt;=分数线!$D$2),36,IF($H602&gt;=分数线!$D$2,18,0)),IF($D602="文科",IF(AND($N602&gt;=分数线!$C$3,$H602&gt;=分数线!$D$3),36,IF($H602&gt;=分数线!$D$3,18,0))))</f>
        <v>0</v>
      </c>
      <c r="Q602" s="18">
        <f>IF($D602="理科",IF(AND($N602&gt;=分数线!$C$2,I602&gt;=分数线!$E$2),36,IF(I602&gt;=分数线!$E$2,18,0)),IF($D602="文科",IF(AND($N602&gt;=分数线!$C$3,I602&gt;=分数线!$E$3),36,IF(I602&gt;=分数线!$E$3,18,0))))</f>
        <v>0</v>
      </c>
      <c r="R602" s="18">
        <f>IF($D602="理科",IF(AND($N602&gt;=分数线!$C$2,J602&gt;=分数线!$F$2),36,IF(J602&gt;=分数线!$F$2,18,0)),IF($D602="文科",IF(AND($N602&gt;=分数线!$C$3,J602&gt;=分数线!$F$3),36,IF(J602&gt;=分数线!$F$3,18,0))))</f>
        <v>0</v>
      </c>
      <c r="S602" s="18">
        <f>IF($D602="理科",IF(AND($N602&gt;=分数线!$C$2,K602&gt;=分数线!$G$2),36,IF(K602&gt;=分数线!$G$2,18,0)),IF($D602="文科",IF(AND($N602&gt;=分数线!$C$3,K602&gt;=分数线!$G$3),36,IF(K602&gt;=分数线!$G$3,18,0))))</f>
        <v>0</v>
      </c>
      <c r="T602" s="18">
        <f>IF($D602="理科",IF(AND($N602&gt;=分数线!$C$2,L602&gt;=分数线!$H$2),36,IF(L602&gt;=分数线!$H$2,18,0)),IF($D602="文科",IF(AND($N602&gt;=分数线!$C$3,L602&gt;=分数线!$H$3),36,IF(L602&gt;=分数线!$H$3,18,0))))</f>
        <v>0</v>
      </c>
      <c r="U602" s="18">
        <f>IF($D602="理科",IF(AND($N602&gt;=分数线!$C$2,M602&gt;=分数线!$I$2),36,IF(M602&gt;=分数线!$I$2,18,0)),IF($D602="文科",IF(AND($N602&gt;=分数线!$C$3,M602&gt;=分数线!$I$3),36,IF(M602&gt;=分数线!$I$3,18,0))))</f>
        <v>0</v>
      </c>
      <c r="V602" s="18">
        <f t="shared" si="832"/>
        <v>8</v>
      </c>
      <c r="W602" s="18" t="str">
        <f t="shared" si="833"/>
        <v>向美娟</v>
      </c>
      <c r="X602" s="26">
        <f t="shared" si="815"/>
        <v>0</v>
      </c>
      <c r="Y602" s="18" t="str">
        <f t="shared" si="834"/>
        <v>胡付松</v>
      </c>
      <c r="Z602" s="26">
        <f t="shared" si="816"/>
        <v>0</v>
      </c>
      <c r="AA602" s="18" t="str">
        <f t="shared" si="835"/>
        <v>聂艳梅</v>
      </c>
      <c r="AB602" s="26"/>
      <c r="AC602" s="18" t="str">
        <f t="shared" si="836"/>
        <v>卢银楷</v>
      </c>
      <c r="AD602" s="26"/>
      <c r="AE602" s="18" t="str">
        <f t="shared" si="837"/>
        <v>赵香才</v>
      </c>
      <c r="AF602" s="26"/>
      <c r="AG602" s="18" t="str">
        <f t="shared" si="838"/>
        <v>骆泽群</v>
      </c>
      <c r="AH602" s="26"/>
      <c r="AI602" s="18" t="str">
        <f t="shared" si="839"/>
        <v>3</v>
      </c>
      <c r="AJ602" s="18" t="str">
        <f t="shared" si="840"/>
        <v>朱霞</v>
      </c>
      <c r="AK602" s="26">
        <f t="shared" si="817"/>
        <v>0</v>
      </c>
      <c r="AL602" s="18" t="str">
        <f t="shared" si="841"/>
        <v>余玉红</v>
      </c>
      <c r="AM602" s="26">
        <f t="shared" si="818"/>
        <v>0</v>
      </c>
      <c r="AN602" s="18" t="str">
        <f t="shared" si="842"/>
        <v>赵顺诚</v>
      </c>
      <c r="AO602" s="26"/>
      <c r="AP602" s="18" t="str">
        <f t="shared" si="843"/>
        <v>杨吉华</v>
      </c>
      <c r="AQ602" s="26"/>
      <c r="AR602" s="18" t="str">
        <f t="shared" si="844"/>
        <v>赵香才</v>
      </c>
      <c r="AS602" s="26"/>
      <c r="AT602" s="18" t="str">
        <f t="shared" si="845"/>
        <v>杜基次尔</v>
      </c>
      <c r="AU602" s="26"/>
      <c r="AV602" s="18" t="str">
        <f t="shared" si="846"/>
        <v>3</v>
      </c>
      <c r="AW602" s="18" t="str">
        <f t="shared" si="847"/>
        <v>何光红</v>
      </c>
      <c r="AX602" s="26">
        <f t="shared" ref="AX602:AX649" si="874">IF($C602="应届",$P602*0.15,IF($C602="往届","","NULL"))</f>
        <v>0</v>
      </c>
      <c r="AY602" s="18" t="str">
        <f t="shared" si="848"/>
        <v>余玉红</v>
      </c>
      <c r="AZ602" s="26">
        <f t="shared" si="819"/>
        <v>0</v>
      </c>
      <c r="BA602" s="18" t="str">
        <f t="shared" si="849"/>
        <v>向翠琳</v>
      </c>
      <c r="BB602" s="26"/>
      <c r="BC602" s="18" t="str">
        <f t="shared" si="850"/>
        <v>卢银楷</v>
      </c>
      <c r="BD602" s="26"/>
      <c r="BE602" s="18" t="str">
        <f t="shared" si="851"/>
        <v>勾中文</v>
      </c>
      <c r="BF602" s="26"/>
      <c r="BG602" s="18" t="str">
        <f t="shared" si="852"/>
        <v>杜基次尔</v>
      </c>
      <c r="BH602" s="26"/>
      <c r="BI602" s="18">
        <f t="shared" si="853"/>
        <v>3</v>
      </c>
      <c r="BJ602" s="18" t="str">
        <f t="shared" si="854"/>
        <v>何光红</v>
      </c>
      <c r="BK602" s="26">
        <f t="shared" ref="BK602:BK649" si="875">IF($C602="应届",$P602*0.15,IF($C602="往届","","NULL"))</f>
        <v>0</v>
      </c>
      <c r="BL602" s="18" t="str">
        <f t="shared" si="855"/>
        <v>余玉红</v>
      </c>
      <c r="BM602" s="26">
        <f t="shared" si="820"/>
        <v>0</v>
      </c>
      <c r="BN602" s="18" t="str">
        <f t="shared" si="856"/>
        <v>向翠琳</v>
      </c>
      <c r="BO602" s="26"/>
      <c r="BP602" s="18" t="str">
        <f t="shared" si="857"/>
        <v>卢银楷</v>
      </c>
      <c r="BQ602" s="26"/>
      <c r="BR602" s="18" t="str">
        <f t="shared" si="858"/>
        <v>赵香才</v>
      </c>
      <c r="BS602" s="26"/>
      <c r="BT602" s="18" t="str">
        <f t="shared" si="859"/>
        <v>杜基次尔</v>
      </c>
      <c r="BU602" s="26"/>
      <c r="BV602" s="18">
        <f t="shared" si="860"/>
        <v>3</v>
      </c>
      <c r="BW602" s="18" t="str">
        <f t="shared" si="861"/>
        <v>曹霞</v>
      </c>
      <c r="BX602" s="26">
        <f t="shared" ref="BX602:BX649" si="876">IF($C602="应届",$P602*0.25,IF($C602="往届",$P602*0.5,"NULL"))</f>
        <v>0</v>
      </c>
      <c r="BY602" s="18" t="str">
        <f t="shared" si="862"/>
        <v>余玉红</v>
      </c>
      <c r="BZ602" s="26">
        <f t="shared" ref="BZ602:BZ649" si="877">IF($C602="应届",$Q602*0.25,IF($C602="往届",$Q602*0.5,"NULL"))</f>
        <v>0</v>
      </c>
      <c r="CA602" s="18" t="str">
        <f t="shared" si="863"/>
        <v>汪睿</v>
      </c>
      <c r="CB602" s="26">
        <f t="shared" ref="CB602:CB649" si="878">IF($C602="应届",$R602*0.25,IF($C602="往届",$R602*0.5,"NULL"))</f>
        <v>0</v>
      </c>
      <c r="CC602" s="18" t="str">
        <f t="shared" si="864"/>
        <v>卢银楷</v>
      </c>
      <c r="CD602" s="26">
        <f t="shared" ref="CD602:CD649" si="879">IF($C602="应届",$S602*0.25,IF($C602="往届",$S602*0.5,"NULL"))</f>
        <v>0</v>
      </c>
      <c r="CE602" s="18" t="str">
        <f t="shared" si="865"/>
        <v>赵香才</v>
      </c>
      <c r="CF602" s="26">
        <f t="shared" ref="CF602:CF649" si="880">IF($C602="应届",$T602*0.25,IF($C602="往届",$T602*0.5,"NULL"))</f>
        <v>0</v>
      </c>
      <c r="CG602" s="18" t="str">
        <f t="shared" si="866"/>
        <v>杜基次尔</v>
      </c>
      <c r="CH602" s="26">
        <f t="shared" ref="CH602:CH649" si="881">IF($C602="应届",$U602*0.25,IF($C602="往届",$U602*0.5,"NULL"))</f>
        <v>0</v>
      </c>
      <c r="CI602" s="18">
        <f t="shared" si="867"/>
        <v>3</v>
      </c>
      <c r="CJ602" s="18" t="str">
        <f t="shared" si="868"/>
        <v>曹霞</v>
      </c>
      <c r="CK602" s="26">
        <f t="shared" ref="CK602:CK649" si="882">IF($C602="应届",$P602*0.25,IF($C602="往届",$P602*0.5,"NULL"))</f>
        <v>0</v>
      </c>
      <c r="CL602" s="18" t="str">
        <f t="shared" si="869"/>
        <v>余玉红</v>
      </c>
      <c r="CM602" s="26">
        <f t="shared" ref="CM602:CM649" si="883">IF($C602="应届",$Q602*0.25,IF($C602="往届",$Q602*0.5,"NULL"))</f>
        <v>0</v>
      </c>
      <c r="CN602" s="18" t="str">
        <f t="shared" si="870"/>
        <v>汪睿</v>
      </c>
      <c r="CO602" s="26">
        <f t="shared" ref="CO602:CO649" si="884">IF($C602="应届",$R602*0.25,IF($C602="往届",$R602*0.5,"NULL"))</f>
        <v>0</v>
      </c>
      <c r="CP602" s="18" t="str">
        <f t="shared" si="871"/>
        <v>赵香才</v>
      </c>
      <c r="CQ602" s="26">
        <f t="shared" ref="CQ602:CQ649" si="885">IF($C602="应届",$S602*0.25,IF($C602="往届",$S602*0.5,"NULL"))</f>
        <v>0</v>
      </c>
      <c r="CR602" s="18" t="str">
        <f t="shared" si="872"/>
        <v>卢银楷</v>
      </c>
      <c r="CS602" s="26">
        <f t="shared" ref="CS602:CS649" si="886">IF($C602="应届",$T602*0.25,IF($C602="往届",$T602*0.5,"NULL"))</f>
        <v>0</v>
      </c>
      <c r="CT602" s="18" t="str">
        <f t="shared" si="873"/>
        <v>杜基次尔</v>
      </c>
      <c r="CU602" s="26">
        <f t="shared" ref="CU602:CU649" si="887">IF($C602="应届",$U602*0.25,IF($C602="往届",$U602*0.5,"NULL"))</f>
        <v>0</v>
      </c>
    </row>
    <row r="603" spans="1:99" s="2" customFormat="1" ht="15.75">
      <c r="A603" s="42" t="s">
        <v>1280</v>
      </c>
      <c r="B603" s="40" t="s">
        <v>775</v>
      </c>
      <c r="C603" s="59" t="s">
        <v>44</v>
      </c>
      <c r="D603" s="9" t="s">
        <v>9</v>
      </c>
      <c r="E603" s="8" t="str">
        <f t="shared" si="821"/>
        <v/>
      </c>
      <c r="F603" s="9" t="str">
        <f t="shared" si="822"/>
        <v/>
      </c>
      <c r="G603" s="10" t="str">
        <f t="shared" si="823"/>
        <v/>
      </c>
      <c r="H603" s="10">
        <f t="shared" si="824"/>
        <v>103</v>
      </c>
      <c r="I603" s="10">
        <f t="shared" si="825"/>
        <v>27</v>
      </c>
      <c r="J603" s="10">
        <f t="shared" si="826"/>
        <v>59</v>
      </c>
      <c r="K603" s="16">
        <f t="shared" si="827"/>
        <v>51</v>
      </c>
      <c r="L603" s="10">
        <f t="shared" si="828"/>
        <v>54</v>
      </c>
      <c r="M603" s="10">
        <f t="shared" si="829"/>
        <v>41</v>
      </c>
      <c r="N603" s="10">
        <f t="shared" si="830"/>
        <v>335</v>
      </c>
      <c r="O603" s="17" t="str">
        <f t="shared" si="831"/>
        <v/>
      </c>
      <c r="P603" s="18">
        <f>IF($D603="理科",IF(AND($N603&gt;=分数线!$C$2,$H603&gt;=分数线!$D$2),36,IF($H603&gt;=分数线!$D$2,18,0)),IF($D603="文科",IF(AND($N603&gt;=分数线!$C$3,$H603&gt;=分数线!$D$3),36,IF($H603&gt;=分数线!$D$3,18,0))))</f>
        <v>0</v>
      </c>
      <c r="Q603" s="18">
        <f>IF($D603="理科",IF(AND($N603&gt;=分数线!$C$2,I603&gt;=分数线!$E$2),36,IF(I603&gt;=分数线!$E$2,18,0)),IF($D603="文科",IF(AND($N603&gt;=分数线!$C$3,I603&gt;=分数线!$E$3),36,IF(I603&gt;=分数线!$E$3,18,0))))</f>
        <v>0</v>
      </c>
      <c r="R603" s="18">
        <f>IF($D603="理科",IF(AND($N603&gt;=分数线!$C$2,J603&gt;=分数线!$F$2),36,IF(J603&gt;=分数线!$F$2,18,0)),IF($D603="文科",IF(AND($N603&gt;=分数线!$C$3,J603&gt;=分数线!$F$3),36,IF(J603&gt;=分数线!$F$3,18,0))))</f>
        <v>0</v>
      </c>
      <c r="S603" s="18">
        <f>IF($D603="理科",IF(AND($N603&gt;=分数线!$C$2,K603&gt;=分数线!$G$2),36,IF(K603&gt;=分数线!$G$2,18,0)),IF($D603="文科",IF(AND($N603&gt;=分数线!$C$3,K603&gt;=分数线!$G$3),36,IF(K603&gt;=分数线!$G$3,18,0))))</f>
        <v>0</v>
      </c>
      <c r="T603" s="18">
        <f>IF($D603="理科",IF(AND($N603&gt;=分数线!$C$2,L603&gt;=分数线!$H$2),36,IF(L603&gt;=分数线!$H$2,18,0)),IF($D603="文科",IF(AND($N603&gt;=分数线!$C$3,L603&gt;=分数线!$H$3),36,IF(L603&gt;=分数线!$H$3,18,0))))</f>
        <v>0</v>
      </c>
      <c r="U603" s="18">
        <f>IF($D603="理科",IF(AND($N603&gt;=分数线!$C$2,M603&gt;=分数线!$I$2),36,IF(M603&gt;=分数线!$I$2,18,0)),IF($D603="文科",IF(AND($N603&gt;=分数线!$C$3,M603&gt;=分数线!$I$3),36,IF(M603&gt;=分数线!$I$3,18,0))))</f>
        <v>0</v>
      </c>
      <c r="V603" s="18">
        <f t="shared" si="832"/>
        <v>8</v>
      </c>
      <c r="W603" s="18" t="str">
        <f t="shared" si="833"/>
        <v>向美娟</v>
      </c>
      <c r="X603" s="26">
        <f t="shared" si="815"/>
        <v>0</v>
      </c>
      <c r="Y603" s="18" t="str">
        <f t="shared" si="834"/>
        <v>胡付松</v>
      </c>
      <c r="Z603" s="26">
        <f t="shared" si="816"/>
        <v>0</v>
      </c>
      <c r="AA603" s="18" t="str">
        <f t="shared" si="835"/>
        <v>聂艳梅</v>
      </c>
      <c r="AB603" s="26"/>
      <c r="AC603" s="18" t="str">
        <f t="shared" si="836"/>
        <v>卢银楷</v>
      </c>
      <c r="AD603" s="26"/>
      <c r="AE603" s="18" t="str">
        <f t="shared" si="837"/>
        <v>赵香才</v>
      </c>
      <c r="AF603" s="26"/>
      <c r="AG603" s="18" t="str">
        <f t="shared" si="838"/>
        <v>骆泽群</v>
      </c>
      <c r="AH603" s="26"/>
      <c r="AI603" s="18" t="str">
        <f t="shared" si="839"/>
        <v>4</v>
      </c>
      <c r="AJ603" s="18" t="str">
        <f t="shared" si="840"/>
        <v>朱霞</v>
      </c>
      <c r="AK603" s="26">
        <f t="shared" si="817"/>
        <v>0</v>
      </c>
      <c r="AL603" s="18" t="str">
        <f t="shared" si="841"/>
        <v>李乔军</v>
      </c>
      <c r="AM603" s="26">
        <f t="shared" si="818"/>
        <v>0</v>
      </c>
      <c r="AN603" s="18" t="str">
        <f t="shared" si="842"/>
        <v>向翠琳</v>
      </c>
      <c r="AO603" s="26"/>
      <c r="AP603" s="18" t="str">
        <f t="shared" si="843"/>
        <v>卢银楷</v>
      </c>
      <c r="AQ603" s="26"/>
      <c r="AR603" s="18" t="str">
        <f t="shared" si="844"/>
        <v>胡慧芳</v>
      </c>
      <c r="AS603" s="26"/>
      <c r="AT603" s="18" t="str">
        <f t="shared" si="845"/>
        <v>杜基次尔</v>
      </c>
      <c r="AU603" s="26"/>
      <c r="AV603" s="18" t="e">
        <f t="shared" si="846"/>
        <v>#N/A</v>
      </c>
      <c r="AW603" s="18" t="e">
        <f t="shared" si="847"/>
        <v>#N/A</v>
      </c>
      <c r="AX603" s="26">
        <f t="shared" si="874"/>
        <v>0</v>
      </c>
      <c r="AY603" s="18" t="e">
        <f t="shared" si="848"/>
        <v>#N/A</v>
      </c>
      <c r="AZ603" s="26">
        <f t="shared" si="819"/>
        <v>0</v>
      </c>
      <c r="BA603" s="18" t="e">
        <f t="shared" si="849"/>
        <v>#N/A</v>
      </c>
      <c r="BB603" s="26"/>
      <c r="BC603" s="18" t="e">
        <f t="shared" si="850"/>
        <v>#N/A</v>
      </c>
      <c r="BD603" s="26"/>
      <c r="BE603" s="18" t="e">
        <f t="shared" si="851"/>
        <v>#N/A</v>
      </c>
      <c r="BF603" s="26"/>
      <c r="BG603" s="18" t="e">
        <f t="shared" si="852"/>
        <v>#N/A</v>
      </c>
      <c r="BH603" s="26"/>
      <c r="BI603" s="18" t="e">
        <f t="shared" si="853"/>
        <v>#N/A</v>
      </c>
      <c r="BJ603" s="18" t="e">
        <f t="shared" si="854"/>
        <v>#N/A</v>
      </c>
      <c r="BK603" s="26">
        <f t="shared" si="875"/>
        <v>0</v>
      </c>
      <c r="BL603" s="18" t="e">
        <f t="shared" si="855"/>
        <v>#N/A</v>
      </c>
      <c r="BM603" s="26">
        <f t="shared" si="820"/>
        <v>0</v>
      </c>
      <c r="BN603" s="18" t="e">
        <f t="shared" si="856"/>
        <v>#N/A</v>
      </c>
      <c r="BO603" s="26"/>
      <c r="BP603" s="18" t="e">
        <f t="shared" si="857"/>
        <v>#N/A</v>
      </c>
      <c r="BQ603" s="26"/>
      <c r="BR603" s="18" t="e">
        <f t="shared" si="858"/>
        <v>#N/A</v>
      </c>
      <c r="BS603" s="26"/>
      <c r="BT603" s="18" t="e">
        <f t="shared" si="859"/>
        <v>#N/A</v>
      </c>
      <c r="BU603" s="26"/>
      <c r="BV603" s="18">
        <f t="shared" si="860"/>
        <v>4</v>
      </c>
      <c r="BW603" s="18" t="str">
        <f t="shared" si="861"/>
        <v>曹霞</v>
      </c>
      <c r="BX603" s="26">
        <f t="shared" si="876"/>
        <v>0</v>
      </c>
      <c r="BY603" s="18" t="str">
        <f t="shared" si="862"/>
        <v>王德兵</v>
      </c>
      <c r="BZ603" s="26">
        <f t="shared" si="877"/>
        <v>0</v>
      </c>
      <c r="CA603" s="18" t="str">
        <f t="shared" si="863"/>
        <v>汪睿</v>
      </c>
      <c r="CB603" s="26">
        <f t="shared" si="878"/>
        <v>0</v>
      </c>
      <c r="CC603" s="18" t="str">
        <f t="shared" si="864"/>
        <v>卢银楷</v>
      </c>
      <c r="CD603" s="26">
        <f t="shared" si="879"/>
        <v>0</v>
      </c>
      <c r="CE603" s="18" t="str">
        <f t="shared" si="865"/>
        <v>胡慧芳</v>
      </c>
      <c r="CF603" s="26">
        <f t="shared" si="880"/>
        <v>0</v>
      </c>
      <c r="CG603" s="18" t="str">
        <f t="shared" si="866"/>
        <v>杜基次尔</v>
      </c>
      <c r="CH603" s="26">
        <f t="shared" si="881"/>
        <v>0</v>
      </c>
      <c r="CI603" s="18">
        <f t="shared" si="867"/>
        <v>4</v>
      </c>
      <c r="CJ603" s="18" t="str">
        <f t="shared" si="868"/>
        <v>曹霞</v>
      </c>
      <c r="CK603" s="26">
        <f t="shared" si="882"/>
        <v>0</v>
      </c>
      <c r="CL603" s="18" t="str">
        <f t="shared" si="869"/>
        <v>王德兵</v>
      </c>
      <c r="CM603" s="26">
        <f t="shared" si="883"/>
        <v>0</v>
      </c>
      <c r="CN603" s="18" t="str">
        <f t="shared" si="870"/>
        <v>汪睿</v>
      </c>
      <c r="CO603" s="26">
        <f t="shared" si="884"/>
        <v>0</v>
      </c>
      <c r="CP603" s="18" t="str">
        <f t="shared" si="871"/>
        <v>卢银楷</v>
      </c>
      <c r="CQ603" s="26">
        <f t="shared" si="885"/>
        <v>0</v>
      </c>
      <c r="CR603" s="18" t="str">
        <f t="shared" si="872"/>
        <v>胡慧芳</v>
      </c>
      <c r="CS603" s="26">
        <f t="shared" si="886"/>
        <v>0</v>
      </c>
      <c r="CT603" s="18" t="str">
        <f t="shared" si="873"/>
        <v>杜基次尔</v>
      </c>
      <c r="CU603" s="26">
        <f t="shared" si="887"/>
        <v>0</v>
      </c>
    </row>
    <row r="604" spans="1:99" s="2" customFormat="1" ht="15.75">
      <c r="A604" s="42" t="s">
        <v>1281</v>
      </c>
      <c r="B604" s="40" t="s">
        <v>776</v>
      </c>
      <c r="C604" s="59" t="s">
        <v>44</v>
      </c>
      <c r="D604" s="9" t="s">
        <v>9</v>
      </c>
      <c r="E604" s="8" t="str">
        <f t="shared" si="821"/>
        <v/>
      </c>
      <c r="F604" s="9" t="str">
        <f t="shared" si="822"/>
        <v/>
      </c>
      <c r="G604" s="10" t="str">
        <f t="shared" si="823"/>
        <v/>
      </c>
      <c r="H604" s="10">
        <f t="shared" si="824"/>
        <v>94</v>
      </c>
      <c r="I604" s="10">
        <f t="shared" si="825"/>
        <v>51</v>
      </c>
      <c r="J604" s="10">
        <f t="shared" si="826"/>
        <v>50</v>
      </c>
      <c r="K604" s="16">
        <f t="shared" si="827"/>
        <v>51.5</v>
      </c>
      <c r="L604" s="10">
        <f t="shared" si="828"/>
        <v>54.5</v>
      </c>
      <c r="M604" s="10">
        <f t="shared" si="829"/>
        <v>34</v>
      </c>
      <c r="N604" s="10">
        <f t="shared" si="830"/>
        <v>335</v>
      </c>
      <c r="O604" s="17" t="str">
        <f t="shared" si="831"/>
        <v/>
      </c>
      <c r="P604" s="18">
        <f>IF($D604="理科",IF(AND($N604&gt;=分数线!$C$2,$H604&gt;=分数线!$D$2),36,IF($H604&gt;=分数线!$D$2,18,0)),IF($D604="文科",IF(AND($N604&gt;=分数线!$C$3,$H604&gt;=分数线!$D$3),36,IF($H604&gt;=分数线!$D$3,18,0))))</f>
        <v>0</v>
      </c>
      <c r="Q604" s="18">
        <f>IF($D604="理科",IF(AND($N604&gt;=分数线!$C$2,I604&gt;=分数线!$E$2),36,IF(I604&gt;=分数线!$E$2,18,0)),IF($D604="文科",IF(AND($N604&gt;=分数线!$C$3,I604&gt;=分数线!$E$3),36,IF(I604&gt;=分数线!$E$3,18,0))))</f>
        <v>0</v>
      </c>
      <c r="R604" s="18">
        <f>IF($D604="理科",IF(AND($N604&gt;=分数线!$C$2,J604&gt;=分数线!$F$2),36,IF(J604&gt;=分数线!$F$2,18,0)),IF($D604="文科",IF(AND($N604&gt;=分数线!$C$3,J604&gt;=分数线!$F$3),36,IF(J604&gt;=分数线!$F$3,18,0))))</f>
        <v>0</v>
      </c>
      <c r="S604" s="18">
        <f>IF($D604="理科",IF(AND($N604&gt;=分数线!$C$2,K604&gt;=分数线!$G$2),36,IF(K604&gt;=分数线!$G$2,18,0)),IF($D604="文科",IF(AND($N604&gt;=分数线!$C$3,K604&gt;=分数线!$G$3),36,IF(K604&gt;=分数线!$G$3,18,0))))</f>
        <v>0</v>
      </c>
      <c r="T604" s="18">
        <f>IF($D604="理科",IF(AND($N604&gt;=分数线!$C$2,L604&gt;=分数线!$H$2),36,IF(L604&gt;=分数线!$H$2,18,0)),IF($D604="文科",IF(AND($N604&gt;=分数线!$C$3,L604&gt;=分数线!$H$3),36,IF(L604&gt;=分数线!$H$3,18,0))))</f>
        <v>0</v>
      </c>
      <c r="U604" s="18">
        <f>IF($D604="理科",IF(AND($N604&gt;=分数线!$C$2,M604&gt;=分数线!$I$2),36,IF(M604&gt;=分数线!$I$2,18,0)),IF($D604="文科",IF(AND($N604&gt;=分数线!$C$3,M604&gt;=分数线!$I$3),36,IF(M604&gt;=分数线!$I$3,18,0))))</f>
        <v>0</v>
      </c>
      <c r="V604" s="18">
        <f t="shared" si="832"/>
        <v>5</v>
      </c>
      <c r="W604" s="18" t="str">
        <f>VLOOKUP($B604,basicdata,20,FALSE)</f>
        <v>叶屏</v>
      </c>
      <c r="X604" s="26">
        <f t="shared" si="815"/>
        <v>0</v>
      </c>
      <c r="Y604" s="18" t="str">
        <f t="shared" si="834"/>
        <v>李希</v>
      </c>
      <c r="Z604" s="26">
        <f t="shared" si="816"/>
        <v>0</v>
      </c>
      <c r="AA604" s="18" t="str">
        <f t="shared" si="835"/>
        <v>达娃央初</v>
      </c>
      <c r="AB604" s="26"/>
      <c r="AC604" s="18" t="str">
        <f t="shared" si="836"/>
        <v>马巫各</v>
      </c>
      <c r="AD604" s="26"/>
      <c r="AE604" s="18" t="str">
        <f t="shared" si="837"/>
        <v>赵香才</v>
      </c>
      <c r="AF604" s="26"/>
      <c r="AG604" s="18" t="str">
        <f t="shared" si="838"/>
        <v>金贵</v>
      </c>
      <c r="AH604" s="26"/>
      <c r="AI604" s="18" t="e">
        <f t="shared" si="839"/>
        <v>#N/A</v>
      </c>
      <c r="AJ604" s="18" t="e">
        <f t="shared" si="840"/>
        <v>#N/A</v>
      </c>
      <c r="AK604" s="26">
        <f t="shared" si="817"/>
        <v>0</v>
      </c>
      <c r="AL604" s="18" t="e">
        <f t="shared" si="841"/>
        <v>#N/A</v>
      </c>
      <c r="AM604" s="26">
        <f t="shared" si="818"/>
        <v>0</v>
      </c>
      <c r="AN604" s="18" t="e">
        <f t="shared" si="842"/>
        <v>#N/A</v>
      </c>
      <c r="AO604" s="26"/>
      <c r="AP604" s="18" t="e">
        <f t="shared" si="843"/>
        <v>#N/A</v>
      </c>
      <c r="AQ604" s="26"/>
      <c r="AR604" s="18" t="e">
        <f t="shared" si="844"/>
        <v>#N/A</v>
      </c>
      <c r="AS604" s="26"/>
      <c r="AT604" s="18" t="e">
        <f t="shared" si="845"/>
        <v>#N/A</v>
      </c>
      <c r="AU604" s="26"/>
      <c r="AV604" s="18" t="str">
        <f t="shared" si="846"/>
        <v>5</v>
      </c>
      <c r="AW604" s="18" t="str">
        <f t="shared" si="847"/>
        <v>叶屏</v>
      </c>
      <c r="AX604" s="26">
        <f t="shared" si="874"/>
        <v>0</v>
      </c>
      <c r="AY604" s="18" t="str">
        <f t="shared" si="848"/>
        <v>罗锐</v>
      </c>
      <c r="AZ604" s="26">
        <f t="shared" si="819"/>
        <v>0</v>
      </c>
      <c r="BA604" s="18" t="str">
        <f t="shared" si="849"/>
        <v>谢斌</v>
      </c>
      <c r="BB604" s="26"/>
      <c r="BC604" s="18" t="str">
        <f t="shared" si="850"/>
        <v>马巫各</v>
      </c>
      <c r="BD604" s="26"/>
      <c r="BE604" s="18" t="str">
        <f t="shared" si="851"/>
        <v>赵香才</v>
      </c>
      <c r="BF604" s="26"/>
      <c r="BG604" s="18" t="str">
        <f t="shared" si="852"/>
        <v>金贵</v>
      </c>
      <c r="BH604" s="26"/>
      <c r="BI604" s="18">
        <f t="shared" si="853"/>
        <v>5</v>
      </c>
      <c r="BJ604" s="18" t="str">
        <f t="shared" si="854"/>
        <v>叶屏</v>
      </c>
      <c r="BK604" s="26">
        <f t="shared" si="875"/>
        <v>0</v>
      </c>
      <c r="BL604" s="18" t="str">
        <f t="shared" si="855"/>
        <v>罗锐</v>
      </c>
      <c r="BM604" s="26">
        <f t="shared" si="820"/>
        <v>0</v>
      </c>
      <c r="BN604" s="18" t="str">
        <f t="shared" si="856"/>
        <v>杨小波</v>
      </c>
      <c r="BO604" s="26"/>
      <c r="BP604" s="18" t="str">
        <f t="shared" si="857"/>
        <v>马巫各</v>
      </c>
      <c r="BQ604" s="26"/>
      <c r="BR604" s="18" t="str">
        <f t="shared" si="858"/>
        <v>赵香才</v>
      </c>
      <c r="BS604" s="26"/>
      <c r="BT604" s="18" t="str">
        <f t="shared" si="859"/>
        <v>金贵</v>
      </c>
      <c r="BU604" s="26"/>
      <c r="BV604" s="18">
        <f t="shared" si="860"/>
        <v>5</v>
      </c>
      <c r="BW604" s="18" t="str">
        <f t="shared" si="861"/>
        <v>叶屏</v>
      </c>
      <c r="BX604" s="26">
        <f t="shared" si="876"/>
        <v>0</v>
      </c>
      <c r="BY604" s="18" t="str">
        <f t="shared" si="862"/>
        <v>王德兵</v>
      </c>
      <c r="BZ604" s="26">
        <f t="shared" si="877"/>
        <v>0</v>
      </c>
      <c r="CA604" s="18" t="str">
        <f t="shared" si="863"/>
        <v>兰卡布尺</v>
      </c>
      <c r="CB604" s="26">
        <f t="shared" si="878"/>
        <v>0</v>
      </c>
      <c r="CC604" s="18" t="str">
        <f t="shared" si="864"/>
        <v>吴文艺</v>
      </c>
      <c r="CD604" s="26">
        <f t="shared" si="879"/>
        <v>0</v>
      </c>
      <c r="CE604" s="18" t="str">
        <f t="shared" si="865"/>
        <v>赵香才</v>
      </c>
      <c r="CF604" s="26">
        <f t="shared" si="880"/>
        <v>0</v>
      </c>
      <c r="CG604" s="18" t="str">
        <f t="shared" si="866"/>
        <v>金贵</v>
      </c>
      <c r="CH604" s="26">
        <f t="shared" si="881"/>
        <v>0</v>
      </c>
      <c r="CI604" s="18">
        <f t="shared" si="867"/>
        <v>5</v>
      </c>
      <c r="CJ604" s="18" t="str">
        <f t="shared" si="868"/>
        <v>叶屏</v>
      </c>
      <c r="CK604" s="26">
        <f t="shared" si="882"/>
        <v>0</v>
      </c>
      <c r="CL604" s="18" t="str">
        <f t="shared" si="869"/>
        <v>王德兵</v>
      </c>
      <c r="CM604" s="26">
        <f t="shared" si="883"/>
        <v>0</v>
      </c>
      <c r="CN604" s="18" t="str">
        <f t="shared" si="870"/>
        <v>兰卡布尺</v>
      </c>
      <c r="CO604" s="26">
        <f t="shared" si="884"/>
        <v>0</v>
      </c>
      <c r="CP604" s="18" t="str">
        <f t="shared" si="871"/>
        <v>吴文艺/康宇峰</v>
      </c>
      <c r="CQ604" s="26">
        <f t="shared" si="885"/>
        <v>0</v>
      </c>
      <c r="CR604" s="18" t="str">
        <f t="shared" si="872"/>
        <v>赵香才</v>
      </c>
      <c r="CS604" s="26">
        <f t="shared" si="886"/>
        <v>0</v>
      </c>
      <c r="CT604" s="18" t="str">
        <f t="shared" si="873"/>
        <v>金贵</v>
      </c>
      <c r="CU604" s="26">
        <f t="shared" si="887"/>
        <v>0</v>
      </c>
    </row>
    <row r="605" spans="1:99" s="2" customFormat="1" ht="15.75">
      <c r="A605" s="42" t="s">
        <v>1282</v>
      </c>
      <c r="B605" s="40" t="s">
        <v>777</v>
      </c>
      <c r="C605" s="59" t="s">
        <v>44</v>
      </c>
      <c r="D605" s="9" t="s">
        <v>9</v>
      </c>
      <c r="E605" s="8" t="str">
        <f t="shared" si="821"/>
        <v/>
      </c>
      <c r="F605" s="9" t="str">
        <f t="shared" si="822"/>
        <v/>
      </c>
      <c r="G605" s="10" t="str">
        <f t="shared" si="823"/>
        <v/>
      </c>
      <c r="H605" s="10">
        <f t="shared" si="824"/>
        <v>88</v>
      </c>
      <c r="I605" s="10">
        <f t="shared" si="825"/>
        <v>55</v>
      </c>
      <c r="J605" s="10">
        <f t="shared" si="826"/>
        <v>44</v>
      </c>
      <c r="K605" s="16">
        <f t="shared" si="827"/>
        <v>54.5</v>
      </c>
      <c r="L605" s="10">
        <f t="shared" si="828"/>
        <v>46</v>
      </c>
      <c r="M605" s="10">
        <f t="shared" si="829"/>
        <v>47</v>
      </c>
      <c r="N605" s="10">
        <f t="shared" si="830"/>
        <v>335</v>
      </c>
      <c r="O605" s="17" t="str">
        <f t="shared" si="831"/>
        <v/>
      </c>
      <c r="P605" s="18">
        <f>IF($D605="理科",IF(AND($N605&gt;=分数线!$C$2,$H605&gt;=分数线!$D$2),36,IF($H605&gt;=分数线!$D$2,18,0)),IF($D605="文科",IF(AND($N605&gt;=分数线!$C$3,$H605&gt;=分数线!$D$3),36,IF($H605&gt;=分数线!$D$3,18,0))))</f>
        <v>0</v>
      </c>
      <c r="Q605" s="18">
        <f>IF($D605="理科",IF(AND($N605&gt;=分数线!$C$2,I605&gt;=分数线!$E$2),36,IF(I605&gt;=分数线!$E$2,18,0)),IF($D605="文科",IF(AND($N605&gt;=分数线!$C$3,I605&gt;=分数线!$E$3),36,IF(I605&gt;=分数线!$E$3,18,0))))</f>
        <v>0</v>
      </c>
      <c r="R605" s="18">
        <f>IF($D605="理科",IF(AND($N605&gt;=分数线!$C$2,J605&gt;=分数线!$F$2),36,IF(J605&gt;=分数线!$F$2,18,0)),IF($D605="文科",IF(AND($N605&gt;=分数线!$C$3,J605&gt;=分数线!$F$3),36,IF(J605&gt;=分数线!$F$3,18,0))))</f>
        <v>0</v>
      </c>
      <c r="S605" s="18">
        <f>IF($D605="理科",IF(AND($N605&gt;=分数线!$C$2,K605&gt;=分数线!$G$2),36,IF(K605&gt;=分数线!$G$2,18,0)),IF($D605="文科",IF(AND($N605&gt;=分数线!$C$3,K605&gt;=分数线!$G$3),36,IF(K605&gt;=分数线!$G$3,18,0))))</f>
        <v>0</v>
      </c>
      <c r="T605" s="18">
        <f>IF($D605="理科",IF(AND($N605&gt;=分数线!$C$2,L605&gt;=分数线!$H$2),36,IF(L605&gt;=分数线!$H$2,18,0)),IF($D605="文科",IF(AND($N605&gt;=分数线!$C$3,L605&gt;=分数线!$H$3),36,IF(L605&gt;=分数线!$H$3,18,0))))</f>
        <v>0</v>
      </c>
      <c r="U605" s="18">
        <f>IF($D605="理科",IF(AND($N605&gt;=分数线!$C$2,M605&gt;=分数线!$I$2),36,IF(M605&gt;=分数线!$I$2,18,0)),IF($D605="文科",IF(AND($N605&gt;=分数线!$C$3,M605&gt;=分数线!$I$3),36,IF(M605&gt;=分数线!$I$3,18,0))))</f>
        <v>0</v>
      </c>
      <c r="V605" s="18">
        <f t="shared" si="832"/>
        <v>5</v>
      </c>
      <c r="W605" s="18" t="str">
        <f t="shared" si="833"/>
        <v>叶屏</v>
      </c>
      <c r="X605" s="26">
        <f t="shared" si="815"/>
        <v>0</v>
      </c>
      <c r="Y605" s="18" t="str">
        <f t="shared" si="834"/>
        <v>李希</v>
      </c>
      <c r="Z605" s="26">
        <f t="shared" si="816"/>
        <v>0</v>
      </c>
      <c r="AA605" s="18" t="str">
        <f>VLOOKUP($B605,basicdata,24,FALSE)</f>
        <v>达娃央初</v>
      </c>
      <c r="AB605" s="26"/>
      <c r="AC605" s="18" t="str">
        <f t="shared" si="836"/>
        <v>马巫各</v>
      </c>
      <c r="AD605" s="26"/>
      <c r="AE605" s="18" t="str">
        <f t="shared" si="837"/>
        <v>赵香才</v>
      </c>
      <c r="AF605" s="26"/>
      <c r="AG605" s="18" t="str">
        <f t="shared" si="838"/>
        <v>金贵</v>
      </c>
      <c r="AH605" s="26"/>
      <c r="AI605" s="18" t="str">
        <f t="shared" si="839"/>
        <v>5</v>
      </c>
      <c r="AJ605" s="18" t="str">
        <f t="shared" si="840"/>
        <v>叶屏</v>
      </c>
      <c r="AK605" s="26">
        <f t="shared" si="817"/>
        <v>0</v>
      </c>
      <c r="AL605" s="18" t="str">
        <f t="shared" si="841"/>
        <v>李希</v>
      </c>
      <c r="AM605" s="26">
        <f t="shared" si="818"/>
        <v>0</v>
      </c>
      <c r="AN605" s="18" t="str">
        <f t="shared" si="842"/>
        <v>达娃央初</v>
      </c>
      <c r="AO605" s="26"/>
      <c r="AP605" s="18" t="str">
        <f t="shared" si="843"/>
        <v>马巫各</v>
      </c>
      <c r="AQ605" s="26"/>
      <c r="AR605" s="18" t="str">
        <f t="shared" si="844"/>
        <v>赵香才</v>
      </c>
      <c r="AS605" s="26"/>
      <c r="AT605" s="18" t="str">
        <f t="shared" si="845"/>
        <v>金贵</v>
      </c>
      <c r="AU605" s="26"/>
      <c r="AV605" s="18" t="str">
        <f t="shared" si="846"/>
        <v>5</v>
      </c>
      <c r="AW605" s="18" t="str">
        <f t="shared" si="847"/>
        <v>叶屏</v>
      </c>
      <c r="AX605" s="26">
        <f t="shared" si="874"/>
        <v>0</v>
      </c>
      <c r="AY605" s="18" t="str">
        <f t="shared" si="848"/>
        <v>罗锐</v>
      </c>
      <c r="AZ605" s="26">
        <f t="shared" si="819"/>
        <v>0</v>
      </c>
      <c r="BA605" s="18" t="str">
        <f t="shared" si="849"/>
        <v>谢斌</v>
      </c>
      <c r="BB605" s="26"/>
      <c r="BC605" s="18" t="str">
        <f t="shared" si="850"/>
        <v>马巫各</v>
      </c>
      <c r="BD605" s="26"/>
      <c r="BE605" s="18" t="str">
        <f t="shared" si="851"/>
        <v>赵香才</v>
      </c>
      <c r="BF605" s="26"/>
      <c r="BG605" s="18" t="str">
        <f t="shared" si="852"/>
        <v>金贵</v>
      </c>
      <c r="BH605" s="26"/>
      <c r="BI605" s="18">
        <f t="shared" si="853"/>
        <v>5</v>
      </c>
      <c r="BJ605" s="18" t="str">
        <f t="shared" si="854"/>
        <v>叶屏</v>
      </c>
      <c r="BK605" s="26">
        <f t="shared" si="875"/>
        <v>0</v>
      </c>
      <c r="BL605" s="18" t="str">
        <f t="shared" si="855"/>
        <v>罗锐</v>
      </c>
      <c r="BM605" s="26">
        <f t="shared" si="820"/>
        <v>0</v>
      </c>
      <c r="BN605" s="18" t="str">
        <f t="shared" si="856"/>
        <v>杨小波</v>
      </c>
      <c r="BO605" s="26"/>
      <c r="BP605" s="18" t="str">
        <f t="shared" si="857"/>
        <v>马巫各</v>
      </c>
      <c r="BQ605" s="26"/>
      <c r="BR605" s="18" t="str">
        <f t="shared" si="858"/>
        <v>赵香才</v>
      </c>
      <c r="BS605" s="26"/>
      <c r="BT605" s="18" t="str">
        <f t="shared" si="859"/>
        <v>金贵</v>
      </c>
      <c r="BU605" s="26"/>
      <c r="BV605" s="18">
        <f t="shared" si="860"/>
        <v>5</v>
      </c>
      <c r="BW605" s="18" t="str">
        <f t="shared" si="861"/>
        <v>叶屏</v>
      </c>
      <c r="BX605" s="26">
        <f t="shared" si="876"/>
        <v>0</v>
      </c>
      <c r="BY605" s="18" t="str">
        <f t="shared" si="862"/>
        <v>王德兵</v>
      </c>
      <c r="BZ605" s="26">
        <f t="shared" si="877"/>
        <v>0</v>
      </c>
      <c r="CA605" s="18" t="str">
        <f t="shared" si="863"/>
        <v>兰卡布尺</v>
      </c>
      <c r="CB605" s="26">
        <f t="shared" si="878"/>
        <v>0</v>
      </c>
      <c r="CC605" s="18" t="str">
        <f t="shared" si="864"/>
        <v>吴文艺</v>
      </c>
      <c r="CD605" s="26">
        <f t="shared" si="879"/>
        <v>0</v>
      </c>
      <c r="CE605" s="18" t="str">
        <f t="shared" si="865"/>
        <v>赵香才</v>
      </c>
      <c r="CF605" s="26">
        <f t="shared" si="880"/>
        <v>0</v>
      </c>
      <c r="CG605" s="18" t="str">
        <f t="shared" si="866"/>
        <v>金贵</v>
      </c>
      <c r="CH605" s="26">
        <f t="shared" si="881"/>
        <v>0</v>
      </c>
      <c r="CI605" s="18">
        <f t="shared" si="867"/>
        <v>5</v>
      </c>
      <c r="CJ605" s="18" t="str">
        <f t="shared" si="868"/>
        <v>叶屏</v>
      </c>
      <c r="CK605" s="26">
        <f t="shared" si="882"/>
        <v>0</v>
      </c>
      <c r="CL605" s="18" t="str">
        <f t="shared" si="869"/>
        <v>王德兵</v>
      </c>
      <c r="CM605" s="26">
        <f t="shared" si="883"/>
        <v>0</v>
      </c>
      <c r="CN605" s="18" t="str">
        <f t="shared" si="870"/>
        <v>兰卡布尺</v>
      </c>
      <c r="CO605" s="26">
        <f t="shared" si="884"/>
        <v>0</v>
      </c>
      <c r="CP605" s="18" t="str">
        <f t="shared" si="871"/>
        <v>吴文艺/康宇峰</v>
      </c>
      <c r="CQ605" s="26">
        <f t="shared" si="885"/>
        <v>0</v>
      </c>
      <c r="CR605" s="18" t="str">
        <f t="shared" si="872"/>
        <v>赵香才</v>
      </c>
      <c r="CS605" s="26">
        <f t="shared" si="886"/>
        <v>0</v>
      </c>
      <c r="CT605" s="18" t="str">
        <f t="shared" si="873"/>
        <v>金贵</v>
      </c>
      <c r="CU605" s="26">
        <f t="shared" si="887"/>
        <v>0</v>
      </c>
    </row>
    <row r="606" spans="1:99" s="2" customFormat="1" ht="15.75">
      <c r="A606" s="42" t="s">
        <v>1283</v>
      </c>
      <c r="B606" s="40" t="s">
        <v>778</v>
      </c>
      <c r="C606" s="59" t="s">
        <v>44</v>
      </c>
      <c r="D606" s="9" t="s">
        <v>9</v>
      </c>
      <c r="E606" s="8" t="str">
        <f t="shared" si="821"/>
        <v/>
      </c>
      <c r="F606" s="9" t="str">
        <f t="shared" si="822"/>
        <v/>
      </c>
      <c r="G606" s="10" t="str">
        <f t="shared" si="823"/>
        <v/>
      </c>
      <c r="H606" s="10">
        <f t="shared" si="824"/>
        <v>97</v>
      </c>
      <c r="I606" s="10">
        <f t="shared" si="825"/>
        <v>55</v>
      </c>
      <c r="J606" s="10">
        <f t="shared" si="826"/>
        <v>46</v>
      </c>
      <c r="K606" s="16">
        <f t="shared" si="827"/>
        <v>54.5</v>
      </c>
      <c r="L606" s="10">
        <f t="shared" si="828"/>
        <v>47.5</v>
      </c>
      <c r="M606" s="10">
        <f t="shared" si="829"/>
        <v>34</v>
      </c>
      <c r="N606" s="10">
        <f t="shared" si="830"/>
        <v>334</v>
      </c>
      <c r="O606" s="17" t="str">
        <f t="shared" si="831"/>
        <v/>
      </c>
      <c r="P606" s="18">
        <f>IF($D606="理科",IF(AND($N606&gt;=分数线!$C$2,$H606&gt;=分数线!$D$2),36,IF($H606&gt;=分数线!$D$2,18,0)),IF($D606="文科",IF(AND($N606&gt;=分数线!$C$3,$H606&gt;=分数线!$D$3),36,IF($H606&gt;=分数线!$D$3,18,0))))</f>
        <v>0</v>
      </c>
      <c r="Q606" s="18">
        <f>IF($D606="理科",IF(AND($N606&gt;=分数线!$C$2,I606&gt;=分数线!$E$2),36,IF(I606&gt;=分数线!$E$2,18,0)),IF($D606="文科",IF(AND($N606&gt;=分数线!$C$3,I606&gt;=分数线!$E$3),36,IF(I606&gt;=分数线!$E$3,18,0))))</f>
        <v>0</v>
      </c>
      <c r="R606" s="18">
        <f>IF($D606="理科",IF(AND($N606&gt;=分数线!$C$2,J606&gt;=分数线!$F$2),36,IF(J606&gt;=分数线!$F$2,18,0)),IF($D606="文科",IF(AND($N606&gt;=分数线!$C$3,J606&gt;=分数线!$F$3),36,IF(J606&gt;=分数线!$F$3,18,0))))</f>
        <v>0</v>
      </c>
      <c r="S606" s="18">
        <f>IF($D606="理科",IF(AND($N606&gt;=分数线!$C$2,K606&gt;=分数线!$G$2),36,IF(K606&gt;=分数线!$G$2,18,0)),IF($D606="文科",IF(AND($N606&gt;=分数线!$C$3,K606&gt;=分数线!$G$3),36,IF(K606&gt;=分数线!$G$3,18,0))))</f>
        <v>0</v>
      </c>
      <c r="T606" s="18">
        <f>IF($D606="理科",IF(AND($N606&gt;=分数线!$C$2,L606&gt;=分数线!$H$2),36,IF(L606&gt;=分数线!$H$2,18,0)),IF($D606="文科",IF(AND($N606&gt;=分数线!$C$3,L606&gt;=分数线!$H$3),36,IF(L606&gt;=分数线!$H$3,18,0))))</f>
        <v>0</v>
      </c>
      <c r="U606" s="18">
        <f>IF($D606="理科",IF(AND($N606&gt;=分数线!$C$2,M606&gt;=分数线!$I$2),36,IF(M606&gt;=分数线!$I$2,18,0)),IF($D606="文科",IF(AND($N606&gt;=分数线!$C$3,M606&gt;=分数线!$I$3),36,IF(M606&gt;=分数线!$I$3,18,0))))</f>
        <v>0</v>
      </c>
      <c r="V606" s="18">
        <f t="shared" si="832"/>
        <v>8</v>
      </c>
      <c r="W606" s="18" t="str">
        <f t="shared" si="833"/>
        <v>向美娟</v>
      </c>
      <c r="X606" s="26">
        <f t="shared" si="815"/>
        <v>0</v>
      </c>
      <c r="Y606" s="18" t="str">
        <f t="shared" si="834"/>
        <v>胡付松</v>
      </c>
      <c r="Z606" s="26">
        <f t="shared" si="816"/>
        <v>0</v>
      </c>
      <c r="AA606" s="18" t="str">
        <f t="shared" si="835"/>
        <v>聂艳梅</v>
      </c>
      <c r="AB606" s="26"/>
      <c r="AC606" s="18" t="str">
        <f t="shared" si="836"/>
        <v>卢银楷</v>
      </c>
      <c r="AD606" s="26"/>
      <c r="AE606" s="18" t="str">
        <f t="shared" si="837"/>
        <v>赵香才</v>
      </c>
      <c r="AF606" s="26"/>
      <c r="AG606" s="18" t="str">
        <f t="shared" si="838"/>
        <v>骆泽群</v>
      </c>
      <c r="AH606" s="26"/>
      <c r="AI606" s="18" t="str">
        <f t="shared" si="839"/>
        <v>3</v>
      </c>
      <c r="AJ606" s="18" t="str">
        <f t="shared" si="840"/>
        <v>朱霞</v>
      </c>
      <c r="AK606" s="26">
        <f t="shared" si="817"/>
        <v>0</v>
      </c>
      <c r="AL606" s="18" t="str">
        <f t="shared" si="841"/>
        <v>余玉红</v>
      </c>
      <c r="AM606" s="26">
        <f t="shared" si="818"/>
        <v>0</v>
      </c>
      <c r="AN606" s="18" t="str">
        <f t="shared" si="842"/>
        <v>赵顺诚</v>
      </c>
      <c r="AO606" s="26"/>
      <c r="AP606" s="18" t="str">
        <f t="shared" si="843"/>
        <v>杨吉华</v>
      </c>
      <c r="AQ606" s="26"/>
      <c r="AR606" s="18" t="str">
        <f t="shared" si="844"/>
        <v>赵香才</v>
      </c>
      <c r="AS606" s="26"/>
      <c r="AT606" s="18" t="str">
        <f t="shared" si="845"/>
        <v>杜基次尔</v>
      </c>
      <c r="AU606" s="26"/>
      <c r="AV606" s="18" t="str">
        <f t="shared" si="846"/>
        <v>3</v>
      </c>
      <c r="AW606" s="18" t="str">
        <f t="shared" si="847"/>
        <v>何光红</v>
      </c>
      <c r="AX606" s="26">
        <f t="shared" si="874"/>
        <v>0</v>
      </c>
      <c r="AY606" s="18" t="str">
        <f t="shared" si="848"/>
        <v>余玉红</v>
      </c>
      <c r="AZ606" s="26">
        <f t="shared" si="819"/>
        <v>0</v>
      </c>
      <c r="BA606" s="18" t="str">
        <f t="shared" si="849"/>
        <v>向翠琳</v>
      </c>
      <c r="BB606" s="26"/>
      <c r="BC606" s="18" t="str">
        <f t="shared" si="850"/>
        <v>卢银楷</v>
      </c>
      <c r="BD606" s="26"/>
      <c r="BE606" s="18" t="str">
        <f t="shared" si="851"/>
        <v>勾中文</v>
      </c>
      <c r="BF606" s="26"/>
      <c r="BG606" s="18" t="str">
        <f t="shared" si="852"/>
        <v>杜基次尔</v>
      </c>
      <c r="BH606" s="26"/>
      <c r="BI606" s="18">
        <f t="shared" si="853"/>
        <v>3</v>
      </c>
      <c r="BJ606" s="18" t="str">
        <f t="shared" si="854"/>
        <v>何光红</v>
      </c>
      <c r="BK606" s="26">
        <f t="shared" si="875"/>
        <v>0</v>
      </c>
      <c r="BL606" s="18" t="str">
        <f t="shared" si="855"/>
        <v>余玉红</v>
      </c>
      <c r="BM606" s="26">
        <f t="shared" si="820"/>
        <v>0</v>
      </c>
      <c r="BN606" s="18" t="str">
        <f t="shared" si="856"/>
        <v>向翠琳</v>
      </c>
      <c r="BO606" s="26"/>
      <c r="BP606" s="18" t="str">
        <f t="shared" si="857"/>
        <v>卢银楷</v>
      </c>
      <c r="BQ606" s="26"/>
      <c r="BR606" s="18" t="str">
        <f t="shared" si="858"/>
        <v>赵香才</v>
      </c>
      <c r="BS606" s="26"/>
      <c r="BT606" s="18" t="str">
        <f t="shared" si="859"/>
        <v>杜基次尔</v>
      </c>
      <c r="BU606" s="26"/>
      <c r="BV606" s="18">
        <f t="shared" si="860"/>
        <v>3</v>
      </c>
      <c r="BW606" s="18" t="str">
        <f t="shared" si="861"/>
        <v>曹霞</v>
      </c>
      <c r="BX606" s="26">
        <f t="shared" si="876"/>
        <v>0</v>
      </c>
      <c r="BY606" s="18" t="str">
        <f t="shared" si="862"/>
        <v>余玉红</v>
      </c>
      <c r="BZ606" s="26">
        <f t="shared" si="877"/>
        <v>0</v>
      </c>
      <c r="CA606" s="18" t="str">
        <f t="shared" si="863"/>
        <v>汪睿</v>
      </c>
      <c r="CB606" s="26">
        <f t="shared" si="878"/>
        <v>0</v>
      </c>
      <c r="CC606" s="18" t="str">
        <f t="shared" si="864"/>
        <v>卢银楷</v>
      </c>
      <c r="CD606" s="26">
        <f t="shared" si="879"/>
        <v>0</v>
      </c>
      <c r="CE606" s="18" t="str">
        <f t="shared" si="865"/>
        <v>赵香才</v>
      </c>
      <c r="CF606" s="26">
        <f t="shared" si="880"/>
        <v>0</v>
      </c>
      <c r="CG606" s="18" t="str">
        <f t="shared" si="866"/>
        <v>杜基次尔</v>
      </c>
      <c r="CH606" s="26">
        <f t="shared" si="881"/>
        <v>0</v>
      </c>
      <c r="CI606" s="18">
        <f t="shared" si="867"/>
        <v>3</v>
      </c>
      <c r="CJ606" s="18" t="str">
        <f t="shared" si="868"/>
        <v>曹霞</v>
      </c>
      <c r="CK606" s="26">
        <f t="shared" si="882"/>
        <v>0</v>
      </c>
      <c r="CL606" s="18" t="str">
        <f t="shared" si="869"/>
        <v>余玉红</v>
      </c>
      <c r="CM606" s="26">
        <f t="shared" si="883"/>
        <v>0</v>
      </c>
      <c r="CN606" s="18" t="str">
        <f t="shared" si="870"/>
        <v>汪睿</v>
      </c>
      <c r="CO606" s="26">
        <f t="shared" si="884"/>
        <v>0</v>
      </c>
      <c r="CP606" s="18" t="str">
        <f t="shared" si="871"/>
        <v>赵香才</v>
      </c>
      <c r="CQ606" s="26">
        <f t="shared" si="885"/>
        <v>0</v>
      </c>
      <c r="CR606" s="18" t="str">
        <f t="shared" si="872"/>
        <v>卢银楷</v>
      </c>
      <c r="CS606" s="26">
        <f t="shared" si="886"/>
        <v>0</v>
      </c>
      <c r="CT606" s="18" t="str">
        <f t="shared" si="873"/>
        <v>杜基次尔</v>
      </c>
      <c r="CU606" s="26">
        <f t="shared" si="887"/>
        <v>0</v>
      </c>
    </row>
    <row r="607" spans="1:99" s="2" customFormat="1" ht="15.75">
      <c r="A607" s="42" t="s">
        <v>1284</v>
      </c>
      <c r="B607" s="40" t="s">
        <v>779</v>
      </c>
      <c r="C607" s="59" t="s">
        <v>44</v>
      </c>
      <c r="D607" s="9" t="s">
        <v>9</v>
      </c>
      <c r="E607" s="8" t="str">
        <f t="shared" si="821"/>
        <v/>
      </c>
      <c r="F607" s="9" t="str">
        <f t="shared" si="822"/>
        <v/>
      </c>
      <c r="G607" s="10" t="str">
        <f t="shared" si="823"/>
        <v/>
      </c>
      <c r="H607" s="10">
        <f t="shared" si="824"/>
        <v>98</v>
      </c>
      <c r="I607" s="10">
        <f t="shared" si="825"/>
        <v>46</v>
      </c>
      <c r="J607" s="10">
        <f t="shared" si="826"/>
        <v>44</v>
      </c>
      <c r="K607" s="16">
        <f t="shared" si="827"/>
        <v>59</v>
      </c>
      <c r="L607" s="10">
        <f t="shared" si="828"/>
        <v>47.5</v>
      </c>
      <c r="M607" s="10">
        <f t="shared" si="829"/>
        <v>39</v>
      </c>
      <c r="N607" s="10">
        <f t="shared" si="830"/>
        <v>334</v>
      </c>
      <c r="O607" s="17" t="str">
        <f t="shared" si="831"/>
        <v/>
      </c>
      <c r="P607" s="18">
        <f>IF($D607="理科",IF(AND($N607&gt;=分数线!$C$2,$H607&gt;=分数线!$D$2),36,IF($H607&gt;=分数线!$D$2,18,0)),IF($D607="文科",IF(AND($N607&gt;=分数线!$C$3,$H607&gt;=分数线!$D$3),36,IF($H607&gt;=分数线!$D$3,18,0))))</f>
        <v>0</v>
      </c>
      <c r="Q607" s="18">
        <f>IF($D607="理科",IF(AND($N607&gt;=分数线!$C$2,I607&gt;=分数线!$E$2),36,IF(I607&gt;=分数线!$E$2,18,0)),IF($D607="文科",IF(AND($N607&gt;=分数线!$C$3,I607&gt;=分数线!$E$3),36,IF(I607&gt;=分数线!$E$3,18,0))))</f>
        <v>0</v>
      </c>
      <c r="R607" s="18">
        <f>IF($D607="理科",IF(AND($N607&gt;=分数线!$C$2,J607&gt;=分数线!$F$2),36,IF(J607&gt;=分数线!$F$2,18,0)),IF($D607="文科",IF(AND($N607&gt;=分数线!$C$3,J607&gt;=分数线!$F$3),36,IF(J607&gt;=分数线!$F$3,18,0))))</f>
        <v>0</v>
      </c>
      <c r="S607" s="18">
        <f>IF($D607="理科",IF(AND($N607&gt;=分数线!$C$2,K607&gt;=分数线!$G$2),36,IF(K607&gt;=分数线!$G$2,18,0)),IF($D607="文科",IF(AND($N607&gt;=分数线!$C$3,K607&gt;=分数线!$G$3),36,IF(K607&gt;=分数线!$G$3,18,0))))</f>
        <v>0</v>
      </c>
      <c r="T607" s="18">
        <f>IF($D607="理科",IF(AND($N607&gt;=分数线!$C$2,L607&gt;=分数线!$H$2),36,IF(L607&gt;=分数线!$H$2,18,0)),IF($D607="文科",IF(AND($N607&gt;=分数线!$C$3,L607&gt;=分数线!$H$3),36,IF(L607&gt;=分数线!$H$3,18,0))))</f>
        <v>0</v>
      </c>
      <c r="U607" s="18">
        <f>IF($D607="理科",IF(AND($N607&gt;=分数线!$C$2,M607&gt;=分数线!$I$2),36,IF(M607&gt;=分数线!$I$2,18,0)),IF($D607="文科",IF(AND($N607&gt;=分数线!$C$3,M607&gt;=分数线!$I$3),36,IF(M607&gt;=分数线!$I$3,18,0))))</f>
        <v>0</v>
      </c>
      <c r="V607" s="18">
        <f t="shared" si="832"/>
        <v>5</v>
      </c>
      <c r="W607" s="18" t="str">
        <f t="shared" si="833"/>
        <v>叶屏</v>
      </c>
      <c r="X607" s="26">
        <f t="shared" si="815"/>
        <v>0</v>
      </c>
      <c r="Y607" s="18" t="str">
        <f>VLOOKUP($B607,basicdata,22,FALSE)</f>
        <v>李希</v>
      </c>
      <c r="Z607" s="26">
        <f t="shared" si="816"/>
        <v>0</v>
      </c>
      <c r="AA607" s="18" t="str">
        <f t="shared" si="835"/>
        <v>达娃央初</v>
      </c>
      <c r="AB607" s="26"/>
      <c r="AC607" s="18" t="str">
        <f t="shared" si="836"/>
        <v>马巫各</v>
      </c>
      <c r="AD607" s="26"/>
      <c r="AE607" s="18" t="str">
        <f t="shared" si="837"/>
        <v>赵香才</v>
      </c>
      <c r="AF607" s="26"/>
      <c r="AG607" s="18" t="str">
        <f t="shared" si="838"/>
        <v>金贵</v>
      </c>
      <c r="AH607" s="26"/>
      <c r="AI607" s="18" t="str">
        <f t="shared" si="839"/>
        <v>5</v>
      </c>
      <c r="AJ607" s="18" t="str">
        <f t="shared" si="840"/>
        <v>叶屏</v>
      </c>
      <c r="AK607" s="26">
        <f t="shared" si="817"/>
        <v>0</v>
      </c>
      <c r="AL607" s="18" t="str">
        <f t="shared" si="841"/>
        <v>李希</v>
      </c>
      <c r="AM607" s="26">
        <f t="shared" si="818"/>
        <v>0</v>
      </c>
      <c r="AN607" s="18" t="str">
        <f t="shared" si="842"/>
        <v>达娃央初</v>
      </c>
      <c r="AO607" s="26"/>
      <c r="AP607" s="18" t="str">
        <f t="shared" si="843"/>
        <v>马巫各</v>
      </c>
      <c r="AQ607" s="26"/>
      <c r="AR607" s="18" t="str">
        <f t="shared" si="844"/>
        <v>赵香才</v>
      </c>
      <c r="AS607" s="26"/>
      <c r="AT607" s="18" t="str">
        <f t="shared" si="845"/>
        <v>金贵</v>
      </c>
      <c r="AU607" s="26"/>
      <c r="AV607" s="18" t="e">
        <f t="shared" si="846"/>
        <v>#N/A</v>
      </c>
      <c r="AW607" s="18" t="e">
        <f t="shared" si="847"/>
        <v>#N/A</v>
      </c>
      <c r="AX607" s="26">
        <f t="shared" si="874"/>
        <v>0</v>
      </c>
      <c r="AY607" s="18" t="e">
        <f t="shared" si="848"/>
        <v>#N/A</v>
      </c>
      <c r="AZ607" s="26">
        <f t="shared" si="819"/>
        <v>0</v>
      </c>
      <c r="BA607" s="18" t="e">
        <f t="shared" si="849"/>
        <v>#N/A</v>
      </c>
      <c r="BB607" s="26"/>
      <c r="BC607" s="18" t="e">
        <f t="shared" si="850"/>
        <v>#N/A</v>
      </c>
      <c r="BD607" s="26"/>
      <c r="BE607" s="18" t="e">
        <f t="shared" si="851"/>
        <v>#N/A</v>
      </c>
      <c r="BF607" s="26"/>
      <c r="BG607" s="18" t="e">
        <f t="shared" si="852"/>
        <v>#N/A</v>
      </c>
      <c r="BH607" s="26"/>
      <c r="BI607" s="18" t="e">
        <f t="shared" si="853"/>
        <v>#N/A</v>
      </c>
      <c r="BJ607" s="18" t="e">
        <f t="shared" si="854"/>
        <v>#N/A</v>
      </c>
      <c r="BK607" s="26">
        <f t="shared" si="875"/>
        <v>0</v>
      </c>
      <c r="BL607" s="18" t="e">
        <f t="shared" si="855"/>
        <v>#N/A</v>
      </c>
      <c r="BM607" s="26">
        <f t="shared" si="820"/>
        <v>0</v>
      </c>
      <c r="BN607" s="18" t="e">
        <f t="shared" si="856"/>
        <v>#N/A</v>
      </c>
      <c r="BO607" s="26"/>
      <c r="BP607" s="18" t="e">
        <f t="shared" si="857"/>
        <v>#N/A</v>
      </c>
      <c r="BQ607" s="26"/>
      <c r="BR607" s="18" t="e">
        <f t="shared" si="858"/>
        <v>#N/A</v>
      </c>
      <c r="BS607" s="26"/>
      <c r="BT607" s="18" t="e">
        <f t="shared" si="859"/>
        <v>#N/A</v>
      </c>
      <c r="BU607" s="26"/>
      <c r="BV607" s="18">
        <f t="shared" si="860"/>
        <v>5</v>
      </c>
      <c r="BW607" s="18" t="str">
        <f t="shared" si="861"/>
        <v>叶屏</v>
      </c>
      <c r="BX607" s="26">
        <f t="shared" si="876"/>
        <v>0</v>
      </c>
      <c r="BY607" s="18" t="str">
        <f t="shared" si="862"/>
        <v>王德兵</v>
      </c>
      <c r="BZ607" s="26">
        <f t="shared" si="877"/>
        <v>0</v>
      </c>
      <c r="CA607" s="18" t="str">
        <f t="shared" si="863"/>
        <v>兰卡布尺</v>
      </c>
      <c r="CB607" s="26">
        <f t="shared" si="878"/>
        <v>0</v>
      </c>
      <c r="CC607" s="18" t="str">
        <f t="shared" si="864"/>
        <v>吴文艺</v>
      </c>
      <c r="CD607" s="26">
        <f t="shared" si="879"/>
        <v>0</v>
      </c>
      <c r="CE607" s="18" t="str">
        <f t="shared" si="865"/>
        <v>赵香才</v>
      </c>
      <c r="CF607" s="26">
        <f t="shared" si="880"/>
        <v>0</v>
      </c>
      <c r="CG607" s="18" t="str">
        <f t="shared" si="866"/>
        <v>金贵</v>
      </c>
      <c r="CH607" s="26">
        <f t="shared" si="881"/>
        <v>0</v>
      </c>
      <c r="CI607" s="18">
        <f t="shared" si="867"/>
        <v>5</v>
      </c>
      <c r="CJ607" s="18" t="str">
        <f t="shared" si="868"/>
        <v>叶屏</v>
      </c>
      <c r="CK607" s="26">
        <f t="shared" si="882"/>
        <v>0</v>
      </c>
      <c r="CL607" s="18" t="str">
        <f t="shared" si="869"/>
        <v>王德兵</v>
      </c>
      <c r="CM607" s="26">
        <f t="shared" si="883"/>
        <v>0</v>
      </c>
      <c r="CN607" s="18" t="str">
        <f t="shared" si="870"/>
        <v>兰卡布尺</v>
      </c>
      <c r="CO607" s="26">
        <f t="shared" si="884"/>
        <v>0</v>
      </c>
      <c r="CP607" s="18" t="str">
        <f t="shared" si="871"/>
        <v>吴文艺/康宇峰</v>
      </c>
      <c r="CQ607" s="26">
        <f t="shared" si="885"/>
        <v>0</v>
      </c>
      <c r="CR607" s="18" t="str">
        <f t="shared" si="872"/>
        <v>赵香才</v>
      </c>
      <c r="CS607" s="26">
        <f t="shared" si="886"/>
        <v>0</v>
      </c>
      <c r="CT607" s="18" t="str">
        <f t="shared" si="873"/>
        <v>金贵</v>
      </c>
      <c r="CU607" s="26">
        <f t="shared" si="887"/>
        <v>0</v>
      </c>
    </row>
    <row r="608" spans="1:99" s="2" customFormat="1" ht="15.75">
      <c r="A608" s="42" t="s">
        <v>1285</v>
      </c>
      <c r="B608" s="40" t="s">
        <v>780</v>
      </c>
      <c r="C608" s="59" t="s">
        <v>44</v>
      </c>
      <c r="D608" s="9" t="s">
        <v>9</v>
      </c>
      <c r="E608" s="8" t="str">
        <f t="shared" si="821"/>
        <v/>
      </c>
      <c r="F608" s="9" t="str">
        <f t="shared" si="822"/>
        <v/>
      </c>
      <c r="G608" s="10" t="str">
        <f t="shared" si="823"/>
        <v/>
      </c>
      <c r="H608" s="10">
        <f t="shared" si="824"/>
        <v>98</v>
      </c>
      <c r="I608" s="10">
        <f t="shared" si="825"/>
        <v>29</v>
      </c>
      <c r="J608" s="10">
        <f t="shared" si="826"/>
        <v>51</v>
      </c>
      <c r="K608" s="16">
        <f t="shared" si="827"/>
        <v>60.5</v>
      </c>
      <c r="L608" s="10">
        <f t="shared" si="828"/>
        <v>43.5</v>
      </c>
      <c r="M608" s="10">
        <f t="shared" si="829"/>
        <v>51</v>
      </c>
      <c r="N608" s="10">
        <f t="shared" si="830"/>
        <v>333</v>
      </c>
      <c r="O608" s="17" t="str">
        <f t="shared" si="831"/>
        <v/>
      </c>
      <c r="P608" s="18">
        <f>IF($D608="理科",IF(AND($N608&gt;=分数线!$C$2,$H608&gt;=分数线!$D$2),36,IF($H608&gt;=分数线!$D$2,18,0)),IF($D608="文科",IF(AND($N608&gt;=分数线!$C$3,$H608&gt;=分数线!$D$3),36,IF($H608&gt;=分数线!$D$3,18,0))))</f>
        <v>0</v>
      </c>
      <c r="Q608" s="18">
        <f>IF($D608="理科",IF(AND($N608&gt;=分数线!$C$2,I608&gt;=分数线!$E$2),36,IF(I608&gt;=分数线!$E$2,18,0)),IF($D608="文科",IF(AND($N608&gt;=分数线!$C$3,I608&gt;=分数线!$E$3),36,IF(I608&gt;=分数线!$E$3,18,0))))</f>
        <v>0</v>
      </c>
      <c r="R608" s="18">
        <f>IF($D608="理科",IF(AND($N608&gt;=分数线!$C$2,J608&gt;=分数线!$F$2),36,IF(J608&gt;=分数线!$F$2,18,0)),IF($D608="文科",IF(AND($N608&gt;=分数线!$C$3,J608&gt;=分数线!$F$3),36,IF(J608&gt;=分数线!$F$3,18,0))))</f>
        <v>0</v>
      </c>
      <c r="S608" s="18">
        <f>IF($D608="理科",IF(AND($N608&gt;=分数线!$C$2,K608&gt;=分数线!$G$2),36,IF(K608&gt;=分数线!$G$2,18,0)),IF($D608="文科",IF(AND($N608&gt;=分数线!$C$3,K608&gt;=分数线!$G$3),36,IF(K608&gt;=分数线!$G$3,18,0))))</f>
        <v>0</v>
      </c>
      <c r="T608" s="18">
        <f>IF($D608="理科",IF(AND($N608&gt;=分数线!$C$2,L608&gt;=分数线!$H$2),36,IF(L608&gt;=分数线!$H$2,18,0)),IF($D608="文科",IF(AND($N608&gt;=分数线!$C$3,L608&gt;=分数线!$H$3),36,IF(L608&gt;=分数线!$H$3,18,0))))</f>
        <v>0</v>
      </c>
      <c r="U608" s="18">
        <f>IF($D608="理科",IF(AND($N608&gt;=分数线!$C$2,M608&gt;=分数线!$I$2),36,IF(M608&gt;=分数线!$I$2,18,0)),IF($D608="文科",IF(AND($N608&gt;=分数线!$C$3,M608&gt;=分数线!$I$3),36,IF(M608&gt;=分数线!$I$3,18,0))))</f>
        <v>0</v>
      </c>
      <c r="V608" s="18">
        <f t="shared" si="832"/>
        <v>7</v>
      </c>
      <c r="W608" s="18" t="str">
        <f t="shared" si="833"/>
        <v>何苗</v>
      </c>
      <c r="X608" s="26">
        <f t="shared" si="815"/>
        <v>0</v>
      </c>
      <c r="Y608" s="18" t="str">
        <f t="shared" si="834"/>
        <v>杨周宇</v>
      </c>
      <c r="Z608" s="26">
        <f t="shared" si="816"/>
        <v>0</v>
      </c>
      <c r="AA608" s="18" t="str">
        <f t="shared" si="835"/>
        <v>胡昌燕</v>
      </c>
      <c r="AB608" s="26"/>
      <c r="AC608" s="18" t="str">
        <f t="shared" si="836"/>
        <v>马巫各</v>
      </c>
      <c r="AD608" s="26"/>
      <c r="AE608" s="18" t="str">
        <f t="shared" si="837"/>
        <v>胡慧芳</v>
      </c>
      <c r="AF608" s="26"/>
      <c r="AG608" s="18" t="str">
        <f t="shared" si="838"/>
        <v>杜基次尔</v>
      </c>
      <c r="AH608" s="26"/>
      <c r="AI608" s="18" t="str">
        <f t="shared" si="839"/>
        <v>3</v>
      </c>
      <c r="AJ608" s="18" t="str">
        <f t="shared" si="840"/>
        <v>朱霞</v>
      </c>
      <c r="AK608" s="26">
        <f t="shared" si="817"/>
        <v>0</v>
      </c>
      <c r="AL608" s="18" t="str">
        <f t="shared" si="841"/>
        <v>余玉红</v>
      </c>
      <c r="AM608" s="26">
        <f t="shared" si="818"/>
        <v>0</v>
      </c>
      <c r="AN608" s="18" t="str">
        <f t="shared" si="842"/>
        <v>赵顺诚</v>
      </c>
      <c r="AO608" s="26"/>
      <c r="AP608" s="18" t="str">
        <f t="shared" si="843"/>
        <v>杨吉华</v>
      </c>
      <c r="AQ608" s="26"/>
      <c r="AR608" s="18" t="str">
        <f t="shared" si="844"/>
        <v>赵香才</v>
      </c>
      <c r="AS608" s="26"/>
      <c r="AT608" s="18" t="str">
        <f t="shared" si="845"/>
        <v>杜基次尔</v>
      </c>
      <c r="AU608" s="26"/>
      <c r="AV608" s="18" t="e">
        <f t="shared" si="846"/>
        <v>#N/A</v>
      </c>
      <c r="AW608" s="18" t="e">
        <f t="shared" si="847"/>
        <v>#N/A</v>
      </c>
      <c r="AX608" s="26">
        <f t="shared" si="874"/>
        <v>0</v>
      </c>
      <c r="AY608" s="18" t="e">
        <f t="shared" si="848"/>
        <v>#N/A</v>
      </c>
      <c r="AZ608" s="26">
        <f t="shared" si="819"/>
        <v>0</v>
      </c>
      <c r="BA608" s="18" t="e">
        <f t="shared" si="849"/>
        <v>#N/A</v>
      </c>
      <c r="BB608" s="26"/>
      <c r="BC608" s="18" t="e">
        <f t="shared" si="850"/>
        <v>#N/A</v>
      </c>
      <c r="BD608" s="26"/>
      <c r="BE608" s="18" t="e">
        <f t="shared" si="851"/>
        <v>#N/A</v>
      </c>
      <c r="BF608" s="26"/>
      <c r="BG608" s="18" t="e">
        <f t="shared" si="852"/>
        <v>#N/A</v>
      </c>
      <c r="BH608" s="26"/>
      <c r="BI608" s="18" t="e">
        <f t="shared" si="853"/>
        <v>#N/A</v>
      </c>
      <c r="BJ608" s="18" t="e">
        <f t="shared" si="854"/>
        <v>#N/A</v>
      </c>
      <c r="BK608" s="26">
        <f t="shared" si="875"/>
        <v>0</v>
      </c>
      <c r="BL608" s="18" t="e">
        <f t="shared" si="855"/>
        <v>#N/A</v>
      </c>
      <c r="BM608" s="26">
        <f t="shared" si="820"/>
        <v>0</v>
      </c>
      <c r="BN608" s="18" t="e">
        <f t="shared" si="856"/>
        <v>#N/A</v>
      </c>
      <c r="BO608" s="26"/>
      <c r="BP608" s="18" t="e">
        <f t="shared" si="857"/>
        <v>#N/A</v>
      </c>
      <c r="BQ608" s="26"/>
      <c r="BR608" s="18" t="e">
        <f t="shared" si="858"/>
        <v>#N/A</v>
      </c>
      <c r="BS608" s="26"/>
      <c r="BT608" s="18" t="e">
        <f t="shared" si="859"/>
        <v>#N/A</v>
      </c>
      <c r="BU608" s="26"/>
      <c r="BV608" s="18">
        <f t="shared" si="860"/>
        <v>3</v>
      </c>
      <c r="BW608" s="18" t="str">
        <f t="shared" si="861"/>
        <v>曹霞</v>
      </c>
      <c r="BX608" s="26">
        <f t="shared" si="876"/>
        <v>0</v>
      </c>
      <c r="BY608" s="18" t="str">
        <f t="shared" si="862"/>
        <v>余玉红</v>
      </c>
      <c r="BZ608" s="26">
        <f t="shared" si="877"/>
        <v>0</v>
      </c>
      <c r="CA608" s="18" t="str">
        <f t="shared" si="863"/>
        <v>汪睿</v>
      </c>
      <c r="CB608" s="26">
        <f t="shared" si="878"/>
        <v>0</v>
      </c>
      <c r="CC608" s="18" t="str">
        <f t="shared" si="864"/>
        <v>卢银楷</v>
      </c>
      <c r="CD608" s="26">
        <f t="shared" si="879"/>
        <v>0</v>
      </c>
      <c r="CE608" s="18" t="str">
        <f t="shared" si="865"/>
        <v>赵香才</v>
      </c>
      <c r="CF608" s="26">
        <f t="shared" si="880"/>
        <v>0</v>
      </c>
      <c r="CG608" s="18" t="str">
        <f t="shared" si="866"/>
        <v>杜基次尔</v>
      </c>
      <c r="CH608" s="26">
        <f t="shared" si="881"/>
        <v>0</v>
      </c>
      <c r="CI608" s="18">
        <f t="shared" si="867"/>
        <v>3</v>
      </c>
      <c r="CJ608" s="18" t="str">
        <f t="shared" si="868"/>
        <v>曹霞</v>
      </c>
      <c r="CK608" s="26">
        <f t="shared" si="882"/>
        <v>0</v>
      </c>
      <c r="CL608" s="18" t="str">
        <f t="shared" si="869"/>
        <v>余玉红</v>
      </c>
      <c r="CM608" s="26">
        <f t="shared" si="883"/>
        <v>0</v>
      </c>
      <c r="CN608" s="18" t="str">
        <f t="shared" si="870"/>
        <v>汪睿</v>
      </c>
      <c r="CO608" s="26">
        <f t="shared" si="884"/>
        <v>0</v>
      </c>
      <c r="CP608" s="18" t="str">
        <f t="shared" si="871"/>
        <v>赵香才</v>
      </c>
      <c r="CQ608" s="26">
        <f t="shared" si="885"/>
        <v>0</v>
      </c>
      <c r="CR608" s="18" t="str">
        <f t="shared" si="872"/>
        <v>卢银楷</v>
      </c>
      <c r="CS608" s="26">
        <f t="shared" si="886"/>
        <v>0</v>
      </c>
      <c r="CT608" s="18" t="str">
        <f t="shared" si="873"/>
        <v>杜基次尔</v>
      </c>
      <c r="CU608" s="26">
        <f t="shared" si="887"/>
        <v>0</v>
      </c>
    </row>
    <row r="609" spans="1:99" s="2" customFormat="1" ht="15.75">
      <c r="A609" s="42" t="s">
        <v>1286</v>
      </c>
      <c r="B609" s="40" t="s">
        <v>781</v>
      </c>
      <c r="C609" s="59" t="s">
        <v>44</v>
      </c>
      <c r="D609" s="9" t="s">
        <v>9</v>
      </c>
      <c r="E609" s="8" t="str">
        <f t="shared" si="821"/>
        <v/>
      </c>
      <c r="F609" s="9">
        <f t="shared" si="822"/>
        <v>0.2</v>
      </c>
      <c r="G609" s="10" t="str">
        <f t="shared" si="823"/>
        <v/>
      </c>
      <c r="H609" s="10">
        <f t="shared" si="824"/>
        <v>85</v>
      </c>
      <c r="I609" s="10">
        <f t="shared" si="825"/>
        <v>59</v>
      </c>
      <c r="J609" s="10">
        <f t="shared" si="826"/>
        <v>74</v>
      </c>
      <c r="K609" s="16">
        <f t="shared" si="827"/>
        <v>47</v>
      </c>
      <c r="L609" s="10">
        <f t="shared" si="828"/>
        <v>46.5</v>
      </c>
      <c r="M609" s="10">
        <f t="shared" si="829"/>
        <v>21</v>
      </c>
      <c r="N609" s="10">
        <f t="shared" si="830"/>
        <v>333</v>
      </c>
      <c r="O609" s="17" t="str">
        <f t="shared" si="831"/>
        <v/>
      </c>
      <c r="P609" s="18">
        <f>IF($D609="理科",IF(AND($N609&gt;=分数线!$C$2,$H609&gt;=分数线!$D$2),36,IF($H609&gt;=分数线!$D$2,18,0)),IF($D609="文科",IF(AND($N609&gt;=分数线!$C$3,$H609&gt;=分数线!$D$3),36,IF($H609&gt;=分数线!$D$3,18,0))))</f>
        <v>0</v>
      </c>
      <c r="Q609" s="18">
        <f>IF($D609="理科",IF(AND($N609&gt;=分数线!$C$2,I609&gt;=分数线!$E$2),36,IF(I609&gt;=分数线!$E$2,18,0)),IF($D609="文科",IF(AND($N609&gt;=分数线!$C$3,I609&gt;=分数线!$E$3),36,IF(I609&gt;=分数线!$E$3,18,0))))</f>
        <v>0</v>
      </c>
      <c r="R609" s="18">
        <f>IF($D609="理科",IF(AND($N609&gt;=分数线!$C$2,J609&gt;=分数线!$F$2),36,IF(J609&gt;=分数线!$F$2,18,0)),IF($D609="文科",IF(AND($N609&gt;=分数线!$C$3,J609&gt;=分数线!$F$3),36,IF(J609&gt;=分数线!$F$3,18,0))))</f>
        <v>0</v>
      </c>
      <c r="S609" s="18">
        <f>IF($D609="理科",IF(AND($N609&gt;=分数线!$C$2,K609&gt;=分数线!$G$2),36,IF(K609&gt;=分数线!$G$2,18,0)),IF($D609="文科",IF(AND($N609&gt;=分数线!$C$3,K609&gt;=分数线!$G$3),36,IF(K609&gt;=分数线!$G$3,18,0))))</f>
        <v>0</v>
      </c>
      <c r="T609" s="18">
        <f>IF($D609="理科",IF(AND($N609&gt;=分数线!$C$2,L609&gt;=分数线!$H$2),36,IF(L609&gt;=分数线!$H$2,18,0)),IF($D609="文科",IF(AND($N609&gt;=分数线!$C$3,L609&gt;=分数线!$H$3),36,IF(L609&gt;=分数线!$H$3,18,0))))</f>
        <v>0</v>
      </c>
      <c r="U609" s="18">
        <f>IF($D609="理科",IF(AND($N609&gt;=分数线!$C$2,M609&gt;=分数线!$I$2),36,IF(M609&gt;=分数线!$I$2,18,0)),IF($D609="文科",IF(AND($N609&gt;=分数线!$C$3,M609&gt;=分数线!$I$3),36,IF(M609&gt;=分数线!$I$3,18,0))))</f>
        <v>0</v>
      </c>
      <c r="V609" s="18">
        <f t="shared" si="832"/>
        <v>5</v>
      </c>
      <c r="W609" s="18" t="str">
        <f t="shared" si="833"/>
        <v>叶屏</v>
      </c>
      <c r="X609" s="26">
        <f t="shared" si="815"/>
        <v>0</v>
      </c>
      <c r="Y609" s="18" t="str">
        <f t="shared" si="834"/>
        <v>李希</v>
      </c>
      <c r="Z609" s="26">
        <f t="shared" si="816"/>
        <v>0</v>
      </c>
      <c r="AA609" s="18" t="str">
        <f t="shared" si="835"/>
        <v>达娃央初</v>
      </c>
      <c r="AB609" s="26"/>
      <c r="AC609" s="18" t="str">
        <f t="shared" si="836"/>
        <v>马巫各</v>
      </c>
      <c r="AD609" s="26"/>
      <c r="AE609" s="18" t="str">
        <f t="shared" si="837"/>
        <v>赵香才</v>
      </c>
      <c r="AF609" s="26"/>
      <c r="AG609" s="18" t="str">
        <f t="shared" si="838"/>
        <v>金贵</v>
      </c>
      <c r="AH609" s="26"/>
      <c r="AI609" s="18" t="str">
        <f t="shared" si="839"/>
        <v>5</v>
      </c>
      <c r="AJ609" s="18" t="str">
        <f t="shared" si="840"/>
        <v>叶屏</v>
      </c>
      <c r="AK609" s="26">
        <f t="shared" si="817"/>
        <v>0</v>
      </c>
      <c r="AL609" s="18" t="str">
        <f t="shared" si="841"/>
        <v>李希</v>
      </c>
      <c r="AM609" s="26">
        <f t="shared" si="818"/>
        <v>0</v>
      </c>
      <c r="AN609" s="18" t="str">
        <f t="shared" si="842"/>
        <v>达娃央初</v>
      </c>
      <c r="AO609" s="26"/>
      <c r="AP609" s="18" t="str">
        <f t="shared" si="843"/>
        <v>马巫各</v>
      </c>
      <c r="AQ609" s="26"/>
      <c r="AR609" s="18" t="str">
        <f t="shared" si="844"/>
        <v>赵香才</v>
      </c>
      <c r="AS609" s="26"/>
      <c r="AT609" s="18" t="str">
        <f t="shared" si="845"/>
        <v>金贵</v>
      </c>
      <c r="AU609" s="26"/>
      <c r="AV609" s="18" t="str">
        <f t="shared" si="846"/>
        <v>5</v>
      </c>
      <c r="AW609" s="18" t="str">
        <f t="shared" si="847"/>
        <v>叶屏</v>
      </c>
      <c r="AX609" s="26">
        <f t="shared" si="874"/>
        <v>0</v>
      </c>
      <c r="AY609" s="18" t="str">
        <f t="shared" si="848"/>
        <v>罗锐</v>
      </c>
      <c r="AZ609" s="26">
        <f t="shared" si="819"/>
        <v>0</v>
      </c>
      <c r="BA609" s="18" t="str">
        <f t="shared" si="849"/>
        <v>谢斌</v>
      </c>
      <c r="BB609" s="26"/>
      <c r="BC609" s="18" t="str">
        <f t="shared" si="850"/>
        <v>马巫各</v>
      </c>
      <c r="BD609" s="26"/>
      <c r="BE609" s="18" t="str">
        <f t="shared" si="851"/>
        <v>赵香才</v>
      </c>
      <c r="BF609" s="26"/>
      <c r="BG609" s="18" t="str">
        <f t="shared" si="852"/>
        <v>金贵</v>
      </c>
      <c r="BH609" s="26"/>
      <c r="BI609" s="18">
        <f t="shared" si="853"/>
        <v>5</v>
      </c>
      <c r="BJ609" s="18" t="str">
        <f t="shared" si="854"/>
        <v>叶屏</v>
      </c>
      <c r="BK609" s="26">
        <f t="shared" si="875"/>
        <v>0</v>
      </c>
      <c r="BL609" s="18" t="str">
        <f t="shared" si="855"/>
        <v>罗锐</v>
      </c>
      <c r="BM609" s="26">
        <f t="shared" si="820"/>
        <v>0</v>
      </c>
      <c r="BN609" s="18" t="str">
        <f t="shared" si="856"/>
        <v>杨小波</v>
      </c>
      <c r="BO609" s="26"/>
      <c r="BP609" s="18" t="str">
        <f t="shared" si="857"/>
        <v>马巫各</v>
      </c>
      <c r="BQ609" s="26"/>
      <c r="BR609" s="18" t="str">
        <f t="shared" si="858"/>
        <v>赵香才</v>
      </c>
      <c r="BS609" s="26"/>
      <c r="BT609" s="18" t="str">
        <f t="shared" si="859"/>
        <v>金贵</v>
      </c>
      <c r="BU609" s="26"/>
      <c r="BV609" s="18">
        <f t="shared" si="860"/>
        <v>5</v>
      </c>
      <c r="BW609" s="18" t="str">
        <f t="shared" si="861"/>
        <v>叶屏</v>
      </c>
      <c r="BX609" s="26">
        <f t="shared" si="876"/>
        <v>0</v>
      </c>
      <c r="BY609" s="18" t="str">
        <f t="shared" si="862"/>
        <v>王德兵</v>
      </c>
      <c r="BZ609" s="26">
        <f t="shared" si="877"/>
        <v>0</v>
      </c>
      <c r="CA609" s="18" t="str">
        <f t="shared" si="863"/>
        <v>兰卡布尺</v>
      </c>
      <c r="CB609" s="26">
        <f t="shared" si="878"/>
        <v>0</v>
      </c>
      <c r="CC609" s="18" t="str">
        <f t="shared" si="864"/>
        <v>吴文艺</v>
      </c>
      <c r="CD609" s="26">
        <f t="shared" si="879"/>
        <v>0</v>
      </c>
      <c r="CE609" s="18" t="str">
        <f t="shared" si="865"/>
        <v>赵香才</v>
      </c>
      <c r="CF609" s="26">
        <f t="shared" si="880"/>
        <v>0</v>
      </c>
      <c r="CG609" s="18" t="str">
        <f t="shared" si="866"/>
        <v>金贵</v>
      </c>
      <c r="CH609" s="26">
        <f t="shared" si="881"/>
        <v>0</v>
      </c>
      <c r="CI609" s="18">
        <f t="shared" si="867"/>
        <v>5</v>
      </c>
      <c r="CJ609" s="18" t="str">
        <f t="shared" si="868"/>
        <v>叶屏</v>
      </c>
      <c r="CK609" s="26">
        <f t="shared" si="882"/>
        <v>0</v>
      </c>
      <c r="CL609" s="18" t="str">
        <f t="shared" si="869"/>
        <v>王德兵</v>
      </c>
      <c r="CM609" s="26">
        <f t="shared" si="883"/>
        <v>0</v>
      </c>
      <c r="CN609" s="18" t="str">
        <f t="shared" si="870"/>
        <v>兰卡布尺</v>
      </c>
      <c r="CO609" s="26">
        <f t="shared" si="884"/>
        <v>0</v>
      </c>
      <c r="CP609" s="18" t="str">
        <f t="shared" si="871"/>
        <v>吴文艺/康宇峰</v>
      </c>
      <c r="CQ609" s="26">
        <f t="shared" si="885"/>
        <v>0</v>
      </c>
      <c r="CR609" s="18" t="str">
        <f t="shared" si="872"/>
        <v>赵香才</v>
      </c>
      <c r="CS609" s="26">
        <f t="shared" si="886"/>
        <v>0</v>
      </c>
      <c r="CT609" s="18" t="str">
        <f t="shared" si="873"/>
        <v>金贵</v>
      </c>
      <c r="CU609" s="26">
        <f t="shared" si="887"/>
        <v>0</v>
      </c>
    </row>
    <row r="610" spans="1:99" s="2" customFormat="1" ht="15.75">
      <c r="A610" s="42" t="s">
        <v>1287</v>
      </c>
      <c r="B610" s="40" t="s">
        <v>782</v>
      </c>
      <c r="C610" s="59" t="s">
        <v>44</v>
      </c>
      <c r="D610" s="9" t="s">
        <v>9</v>
      </c>
      <c r="E610" s="8" t="str">
        <f t="shared" si="821"/>
        <v/>
      </c>
      <c r="F610" s="9" t="str">
        <f t="shared" si="822"/>
        <v/>
      </c>
      <c r="G610" s="10" t="str">
        <f t="shared" si="823"/>
        <v/>
      </c>
      <c r="H610" s="10">
        <f t="shared" si="824"/>
        <v>99</v>
      </c>
      <c r="I610" s="10">
        <f t="shared" si="825"/>
        <v>48</v>
      </c>
      <c r="J610" s="10">
        <f t="shared" si="826"/>
        <v>42</v>
      </c>
      <c r="K610" s="16">
        <f t="shared" si="827"/>
        <v>55.5</v>
      </c>
      <c r="L610" s="10">
        <f t="shared" si="828"/>
        <v>52</v>
      </c>
      <c r="M610" s="10">
        <f t="shared" si="829"/>
        <v>34</v>
      </c>
      <c r="N610" s="10">
        <f t="shared" si="830"/>
        <v>331</v>
      </c>
      <c r="O610" s="17" t="str">
        <f t="shared" si="831"/>
        <v/>
      </c>
      <c r="P610" s="18">
        <f>IF($D610="理科",IF(AND($N610&gt;=分数线!$C$2,$H610&gt;=分数线!$D$2),36,IF($H610&gt;=分数线!$D$2,18,0)),IF($D610="文科",IF(AND($N610&gt;=分数线!$C$3,$H610&gt;=分数线!$D$3),36,IF($H610&gt;=分数线!$D$3,18,0))))</f>
        <v>0</v>
      </c>
      <c r="Q610" s="18">
        <f>IF($D610="理科",IF(AND($N610&gt;=分数线!$C$2,I610&gt;=分数线!$E$2),36,IF(I610&gt;=分数线!$E$2,18,0)),IF($D610="文科",IF(AND($N610&gt;=分数线!$C$3,I610&gt;=分数线!$E$3),36,IF(I610&gt;=分数线!$E$3,18,0))))</f>
        <v>0</v>
      </c>
      <c r="R610" s="18">
        <f>IF($D610="理科",IF(AND($N610&gt;=分数线!$C$2,J610&gt;=分数线!$F$2),36,IF(J610&gt;=分数线!$F$2,18,0)),IF($D610="文科",IF(AND($N610&gt;=分数线!$C$3,J610&gt;=分数线!$F$3),36,IF(J610&gt;=分数线!$F$3,18,0))))</f>
        <v>0</v>
      </c>
      <c r="S610" s="18">
        <f>IF($D610="理科",IF(AND($N610&gt;=分数线!$C$2,K610&gt;=分数线!$G$2),36,IF(K610&gt;=分数线!$G$2,18,0)),IF($D610="文科",IF(AND($N610&gt;=分数线!$C$3,K610&gt;=分数线!$G$3),36,IF(K610&gt;=分数线!$G$3,18,0))))</f>
        <v>0</v>
      </c>
      <c r="T610" s="18">
        <f>IF($D610="理科",IF(AND($N610&gt;=分数线!$C$2,L610&gt;=分数线!$H$2),36,IF(L610&gt;=分数线!$H$2,18,0)),IF($D610="文科",IF(AND($N610&gt;=分数线!$C$3,L610&gt;=分数线!$H$3),36,IF(L610&gt;=分数线!$H$3,18,0))))</f>
        <v>0</v>
      </c>
      <c r="U610" s="18">
        <f>IF($D610="理科",IF(AND($N610&gt;=分数线!$C$2,M610&gt;=分数线!$I$2),36,IF(M610&gt;=分数线!$I$2,18,0)),IF($D610="文科",IF(AND($N610&gt;=分数线!$C$3,M610&gt;=分数线!$I$3),36,IF(M610&gt;=分数线!$I$3,18,0))))</f>
        <v>0</v>
      </c>
      <c r="V610" s="18" t="e">
        <f t="shared" si="832"/>
        <v>#N/A</v>
      </c>
      <c r="W610" s="18" t="e">
        <f t="shared" si="833"/>
        <v>#N/A</v>
      </c>
      <c r="X610" s="26">
        <f t="shared" si="815"/>
        <v>0</v>
      </c>
      <c r="Y610" s="18" t="e">
        <f t="shared" si="834"/>
        <v>#N/A</v>
      </c>
      <c r="Z610" s="26">
        <f t="shared" si="816"/>
        <v>0</v>
      </c>
      <c r="AA610" s="18" t="e">
        <f t="shared" si="835"/>
        <v>#N/A</v>
      </c>
      <c r="AB610" s="26"/>
      <c r="AC610" s="18" t="e">
        <f t="shared" si="836"/>
        <v>#N/A</v>
      </c>
      <c r="AD610" s="26"/>
      <c r="AE610" s="18" t="e">
        <f t="shared" si="837"/>
        <v>#N/A</v>
      </c>
      <c r="AF610" s="26"/>
      <c r="AG610" s="18" t="e">
        <f t="shared" si="838"/>
        <v>#N/A</v>
      </c>
      <c r="AH610" s="26"/>
      <c r="AI610" s="18" t="e">
        <f t="shared" si="839"/>
        <v>#N/A</v>
      </c>
      <c r="AJ610" s="18" t="e">
        <f t="shared" si="840"/>
        <v>#N/A</v>
      </c>
      <c r="AK610" s="26">
        <f t="shared" si="817"/>
        <v>0</v>
      </c>
      <c r="AL610" s="18" t="e">
        <f t="shared" si="841"/>
        <v>#N/A</v>
      </c>
      <c r="AM610" s="26">
        <f t="shared" si="818"/>
        <v>0</v>
      </c>
      <c r="AN610" s="18" t="e">
        <f t="shared" si="842"/>
        <v>#N/A</v>
      </c>
      <c r="AO610" s="26"/>
      <c r="AP610" s="18" t="e">
        <f t="shared" si="843"/>
        <v>#N/A</v>
      </c>
      <c r="AQ610" s="26"/>
      <c r="AR610" s="18" t="e">
        <f t="shared" si="844"/>
        <v>#N/A</v>
      </c>
      <c r="AS610" s="26"/>
      <c r="AT610" s="18" t="e">
        <f t="shared" si="845"/>
        <v>#N/A</v>
      </c>
      <c r="AU610" s="26"/>
      <c r="AV610" s="18" t="str">
        <f t="shared" si="846"/>
        <v>5</v>
      </c>
      <c r="AW610" s="18" t="str">
        <f t="shared" si="847"/>
        <v>叶屏</v>
      </c>
      <c r="AX610" s="26">
        <f t="shared" si="874"/>
        <v>0</v>
      </c>
      <c r="AY610" s="18" t="str">
        <f t="shared" si="848"/>
        <v>罗锐</v>
      </c>
      <c r="AZ610" s="26">
        <f t="shared" si="819"/>
        <v>0</v>
      </c>
      <c r="BA610" s="18" t="str">
        <f t="shared" si="849"/>
        <v>谢斌</v>
      </c>
      <c r="BB610" s="26"/>
      <c r="BC610" s="18" t="str">
        <f t="shared" si="850"/>
        <v>马巫各</v>
      </c>
      <c r="BD610" s="26"/>
      <c r="BE610" s="18" t="str">
        <f t="shared" si="851"/>
        <v>赵香才</v>
      </c>
      <c r="BF610" s="26"/>
      <c r="BG610" s="18" t="str">
        <f t="shared" si="852"/>
        <v>金贵</v>
      </c>
      <c r="BH610" s="26"/>
      <c r="BI610" s="18">
        <f t="shared" si="853"/>
        <v>5</v>
      </c>
      <c r="BJ610" s="18" t="str">
        <f t="shared" si="854"/>
        <v>叶屏</v>
      </c>
      <c r="BK610" s="26">
        <f t="shared" si="875"/>
        <v>0</v>
      </c>
      <c r="BL610" s="18" t="str">
        <f t="shared" si="855"/>
        <v>罗锐</v>
      </c>
      <c r="BM610" s="26">
        <f t="shared" si="820"/>
        <v>0</v>
      </c>
      <c r="BN610" s="18" t="str">
        <f t="shared" si="856"/>
        <v>杨小波</v>
      </c>
      <c r="BO610" s="26"/>
      <c r="BP610" s="18" t="str">
        <f t="shared" si="857"/>
        <v>马巫各</v>
      </c>
      <c r="BQ610" s="26"/>
      <c r="BR610" s="18" t="str">
        <f t="shared" si="858"/>
        <v>赵香才</v>
      </c>
      <c r="BS610" s="26"/>
      <c r="BT610" s="18" t="str">
        <f t="shared" si="859"/>
        <v>金贵</v>
      </c>
      <c r="BU610" s="26"/>
      <c r="BV610" s="18">
        <f t="shared" si="860"/>
        <v>5</v>
      </c>
      <c r="BW610" s="18" t="str">
        <f t="shared" si="861"/>
        <v>叶屏</v>
      </c>
      <c r="BX610" s="26">
        <f t="shared" si="876"/>
        <v>0</v>
      </c>
      <c r="BY610" s="18" t="str">
        <f t="shared" si="862"/>
        <v>王德兵</v>
      </c>
      <c r="BZ610" s="26">
        <f t="shared" si="877"/>
        <v>0</v>
      </c>
      <c r="CA610" s="18" t="str">
        <f t="shared" si="863"/>
        <v>兰卡布尺</v>
      </c>
      <c r="CB610" s="26">
        <f t="shared" si="878"/>
        <v>0</v>
      </c>
      <c r="CC610" s="18" t="str">
        <f t="shared" si="864"/>
        <v>吴文艺</v>
      </c>
      <c r="CD610" s="26">
        <f t="shared" si="879"/>
        <v>0</v>
      </c>
      <c r="CE610" s="18" t="str">
        <f t="shared" si="865"/>
        <v>赵香才</v>
      </c>
      <c r="CF610" s="26">
        <f t="shared" si="880"/>
        <v>0</v>
      </c>
      <c r="CG610" s="18" t="str">
        <f t="shared" si="866"/>
        <v>金贵</v>
      </c>
      <c r="CH610" s="26">
        <f t="shared" si="881"/>
        <v>0</v>
      </c>
      <c r="CI610" s="18">
        <f t="shared" si="867"/>
        <v>5</v>
      </c>
      <c r="CJ610" s="18" t="str">
        <f t="shared" si="868"/>
        <v>叶屏</v>
      </c>
      <c r="CK610" s="26">
        <f t="shared" si="882"/>
        <v>0</v>
      </c>
      <c r="CL610" s="18" t="str">
        <f t="shared" si="869"/>
        <v>王德兵</v>
      </c>
      <c r="CM610" s="26">
        <f t="shared" si="883"/>
        <v>0</v>
      </c>
      <c r="CN610" s="18" t="str">
        <f t="shared" si="870"/>
        <v>兰卡布尺</v>
      </c>
      <c r="CO610" s="26">
        <f t="shared" si="884"/>
        <v>0</v>
      </c>
      <c r="CP610" s="18" t="str">
        <f t="shared" si="871"/>
        <v>吴文艺/康宇峰</v>
      </c>
      <c r="CQ610" s="26">
        <f t="shared" si="885"/>
        <v>0</v>
      </c>
      <c r="CR610" s="18" t="str">
        <f t="shared" si="872"/>
        <v>赵香才</v>
      </c>
      <c r="CS610" s="26">
        <f t="shared" si="886"/>
        <v>0</v>
      </c>
      <c r="CT610" s="18" t="str">
        <f t="shared" si="873"/>
        <v>金贵</v>
      </c>
      <c r="CU610" s="26">
        <f t="shared" si="887"/>
        <v>0</v>
      </c>
    </row>
    <row r="611" spans="1:99" s="2" customFormat="1" ht="15.75">
      <c r="A611" s="42" t="s">
        <v>1288</v>
      </c>
      <c r="B611" s="40" t="s">
        <v>783</v>
      </c>
      <c r="C611" s="59" t="s">
        <v>44</v>
      </c>
      <c r="D611" s="9" t="s">
        <v>9</v>
      </c>
      <c r="E611" s="8" t="str">
        <f t="shared" si="821"/>
        <v/>
      </c>
      <c r="F611" s="9" t="str">
        <f t="shared" si="822"/>
        <v/>
      </c>
      <c r="G611" s="10" t="str">
        <f t="shared" si="823"/>
        <v/>
      </c>
      <c r="H611" s="10">
        <f t="shared" si="824"/>
        <v>85</v>
      </c>
      <c r="I611" s="10">
        <f t="shared" si="825"/>
        <v>52</v>
      </c>
      <c r="J611" s="10">
        <f t="shared" si="826"/>
        <v>39</v>
      </c>
      <c r="K611" s="16">
        <f t="shared" si="827"/>
        <v>57.5</v>
      </c>
      <c r="L611" s="10">
        <f t="shared" si="828"/>
        <v>52.5</v>
      </c>
      <c r="M611" s="10">
        <f t="shared" si="829"/>
        <v>44</v>
      </c>
      <c r="N611" s="10">
        <f t="shared" si="830"/>
        <v>330</v>
      </c>
      <c r="O611" s="17" t="str">
        <f t="shared" si="831"/>
        <v/>
      </c>
      <c r="P611" s="18">
        <f>IF($D611="理科",IF(AND($N611&gt;=分数线!$C$2,$H611&gt;=分数线!$D$2),36,IF($H611&gt;=分数线!$D$2,18,0)),IF($D611="文科",IF(AND($N611&gt;=分数线!$C$3,$H611&gt;=分数线!$D$3),36,IF($H611&gt;=分数线!$D$3,18,0))))</f>
        <v>0</v>
      </c>
      <c r="Q611" s="18">
        <f>IF($D611="理科",IF(AND($N611&gt;=分数线!$C$2,I611&gt;=分数线!$E$2),36,IF(I611&gt;=分数线!$E$2,18,0)),IF($D611="文科",IF(AND($N611&gt;=分数线!$C$3,I611&gt;=分数线!$E$3),36,IF(I611&gt;=分数线!$E$3,18,0))))</f>
        <v>0</v>
      </c>
      <c r="R611" s="18">
        <f>IF($D611="理科",IF(AND($N611&gt;=分数线!$C$2,J611&gt;=分数线!$F$2),36,IF(J611&gt;=分数线!$F$2,18,0)),IF($D611="文科",IF(AND($N611&gt;=分数线!$C$3,J611&gt;=分数线!$F$3),36,IF(J611&gt;=分数线!$F$3,18,0))))</f>
        <v>0</v>
      </c>
      <c r="S611" s="18">
        <f>IF($D611="理科",IF(AND($N611&gt;=分数线!$C$2,K611&gt;=分数线!$G$2),36,IF(K611&gt;=分数线!$G$2,18,0)),IF($D611="文科",IF(AND($N611&gt;=分数线!$C$3,K611&gt;=分数线!$G$3),36,IF(K611&gt;=分数线!$G$3,18,0))))</f>
        <v>0</v>
      </c>
      <c r="T611" s="18">
        <f>IF($D611="理科",IF(AND($N611&gt;=分数线!$C$2,L611&gt;=分数线!$H$2),36,IF(L611&gt;=分数线!$H$2,18,0)),IF($D611="文科",IF(AND($N611&gt;=分数线!$C$3,L611&gt;=分数线!$H$3),36,IF(L611&gt;=分数线!$H$3,18,0))))</f>
        <v>0</v>
      </c>
      <c r="U611" s="18">
        <f>IF($D611="理科",IF(AND($N611&gt;=分数线!$C$2,M611&gt;=分数线!$I$2),36,IF(M611&gt;=分数线!$I$2,18,0)),IF($D611="文科",IF(AND($N611&gt;=分数线!$C$3,M611&gt;=分数线!$I$3),36,IF(M611&gt;=分数线!$I$3,18,0))))</f>
        <v>0</v>
      </c>
      <c r="V611" s="18">
        <f t="shared" si="832"/>
        <v>6</v>
      </c>
      <c r="W611" s="18" t="str">
        <f t="shared" si="833"/>
        <v>阙丽萍</v>
      </c>
      <c r="X611" s="26">
        <f t="shared" si="815"/>
        <v>0</v>
      </c>
      <c r="Y611" s="18" t="str">
        <f t="shared" si="834"/>
        <v>李希</v>
      </c>
      <c r="Z611" s="26">
        <f t="shared" si="816"/>
        <v>0</v>
      </c>
      <c r="AA611" s="18" t="str">
        <f t="shared" si="835"/>
        <v>达娃央初</v>
      </c>
      <c r="AB611" s="26"/>
      <c r="AC611" s="18" t="str">
        <f t="shared" si="836"/>
        <v>马巫各</v>
      </c>
      <c r="AD611" s="26"/>
      <c r="AE611" s="18" t="str">
        <f t="shared" si="837"/>
        <v>勾中文</v>
      </c>
      <c r="AF611" s="26"/>
      <c r="AG611" s="18" t="str">
        <f t="shared" si="838"/>
        <v>骆泽群</v>
      </c>
      <c r="AH611" s="26"/>
      <c r="AI611" s="18" t="e">
        <f t="shared" si="839"/>
        <v>#N/A</v>
      </c>
      <c r="AJ611" s="18" t="e">
        <f t="shared" si="840"/>
        <v>#N/A</v>
      </c>
      <c r="AK611" s="26">
        <f t="shared" si="817"/>
        <v>0</v>
      </c>
      <c r="AL611" s="18" t="e">
        <f t="shared" si="841"/>
        <v>#N/A</v>
      </c>
      <c r="AM611" s="26">
        <f t="shared" si="818"/>
        <v>0</v>
      </c>
      <c r="AN611" s="18" t="e">
        <f t="shared" si="842"/>
        <v>#N/A</v>
      </c>
      <c r="AO611" s="26"/>
      <c r="AP611" s="18" t="e">
        <f t="shared" si="843"/>
        <v>#N/A</v>
      </c>
      <c r="AQ611" s="26"/>
      <c r="AR611" s="18" t="e">
        <f t="shared" si="844"/>
        <v>#N/A</v>
      </c>
      <c r="AS611" s="26"/>
      <c r="AT611" s="18" t="e">
        <f t="shared" si="845"/>
        <v>#N/A</v>
      </c>
      <c r="AU611" s="26"/>
      <c r="AV611" s="18" t="str">
        <f t="shared" si="846"/>
        <v>4</v>
      </c>
      <c r="AW611" s="18" t="str">
        <f t="shared" si="847"/>
        <v>朱霞</v>
      </c>
      <c r="AX611" s="26">
        <f t="shared" si="874"/>
        <v>0</v>
      </c>
      <c r="AY611" s="18" t="str">
        <f t="shared" si="848"/>
        <v>马勇</v>
      </c>
      <c r="AZ611" s="26">
        <f t="shared" si="819"/>
        <v>0</v>
      </c>
      <c r="BA611" s="18" t="str">
        <f t="shared" si="849"/>
        <v>向翠琳</v>
      </c>
      <c r="BB611" s="26"/>
      <c r="BC611" s="18" t="str">
        <f t="shared" si="850"/>
        <v>卢银楷</v>
      </c>
      <c r="BD611" s="26"/>
      <c r="BE611" s="18" t="str">
        <f t="shared" si="851"/>
        <v>胡慧芳</v>
      </c>
      <c r="BF611" s="26"/>
      <c r="BG611" s="18" t="str">
        <f t="shared" si="852"/>
        <v>杜基次尔</v>
      </c>
      <c r="BH611" s="26"/>
      <c r="BI611" s="18">
        <f t="shared" si="853"/>
        <v>4</v>
      </c>
      <c r="BJ611" s="18" t="str">
        <f t="shared" si="854"/>
        <v>甲阿祝玛</v>
      </c>
      <c r="BK611" s="26">
        <f t="shared" si="875"/>
        <v>0</v>
      </c>
      <c r="BL611" s="18" t="str">
        <f t="shared" si="855"/>
        <v>马勇</v>
      </c>
      <c r="BM611" s="26">
        <f t="shared" si="820"/>
        <v>0</v>
      </c>
      <c r="BN611" s="18" t="str">
        <f t="shared" si="856"/>
        <v>向翠琳</v>
      </c>
      <c r="BO611" s="26"/>
      <c r="BP611" s="18" t="str">
        <f t="shared" si="857"/>
        <v>卢银楷</v>
      </c>
      <c r="BQ611" s="26"/>
      <c r="BR611" s="18" t="str">
        <f t="shared" si="858"/>
        <v>胡慧芳</v>
      </c>
      <c r="BS611" s="26"/>
      <c r="BT611" s="18" t="str">
        <f t="shared" si="859"/>
        <v>杜基次尔</v>
      </c>
      <c r="BU611" s="26"/>
      <c r="BV611" s="18">
        <f t="shared" si="860"/>
        <v>4</v>
      </c>
      <c r="BW611" s="18" t="str">
        <f t="shared" si="861"/>
        <v>曹霞</v>
      </c>
      <c r="BX611" s="26">
        <f t="shared" si="876"/>
        <v>0</v>
      </c>
      <c r="BY611" s="18" t="str">
        <f t="shared" si="862"/>
        <v>王德兵</v>
      </c>
      <c r="BZ611" s="26">
        <f t="shared" si="877"/>
        <v>0</v>
      </c>
      <c r="CA611" s="18" t="str">
        <f t="shared" si="863"/>
        <v>汪睿</v>
      </c>
      <c r="CB611" s="26">
        <f t="shared" si="878"/>
        <v>0</v>
      </c>
      <c r="CC611" s="18" t="str">
        <f t="shared" si="864"/>
        <v>卢银楷</v>
      </c>
      <c r="CD611" s="26">
        <f t="shared" si="879"/>
        <v>0</v>
      </c>
      <c r="CE611" s="18" t="str">
        <f t="shared" si="865"/>
        <v>胡慧芳</v>
      </c>
      <c r="CF611" s="26">
        <f t="shared" si="880"/>
        <v>0</v>
      </c>
      <c r="CG611" s="18" t="str">
        <f t="shared" si="866"/>
        <v>杜基次尔</v>
      </c>
      <c r="CH611" s="26">
        <f t="shared" si="881"/>
        <v>0</v>
      </c>
      <c r="CI611" s="18">
        <f t="shared" si="867"/>
        <v>4</v>
      </c>
      <c r="CJ611" s="18" t="str">
        <f t="shared" si="868"/>
        <v>曹霞</v>
      </c>
      <c r="CK611" s="26">
        <f t="shared" si="882"/>
        <v>0</v>
      </c>
      <c r="CL611" s="18" t="str">
        <f t="shared" si="869"/>
        <v>王德兵</v>
      </c>
      <c r="CM611" s="26">
        <f t="shared" si="883"/>
        <v>0</v>
      </c>
      <c r="CN611" s="18" t="str">
        <f t="shared" si="870"/>
        <v>汪睿</v>
      </c>
      <c r="CO611" s="26">
        <f t="shared" si="884"/>
        <v>0</v>
      </c>
      <c r="CP611" s="18" t="str">
        <f t="shared" si="871"/>
        <v>卢银楷</v>
      </c>
      <c r="CQ611" s="26">
        <f t="shared" si="885"/>
        <v>0</v>
      </c>
      <c r="CR611" s="18" t="str">
        <f t="shared" si="872"/>
        <v>胡慧芳</v>
      </c>
      <c r="CS611" s="26">
        <f t="shared" si="886"/>
        <v>0</v>
      </c>
      <c r="CT611" s="18" t="str">
        <f t="shared" si="873"/>
        <v>杜基次尔</v>
      </c>
      <c r="CU611" s="26">
        <f t="shared" si="887"/>
        <v>0</v>
      </c>
    </row>
    <row r="612" spans="1:99" s="2" customFormat="1" ht="15.75">
      <c r="A612" s="42" t="s">
        <v>1289</v>
      </c>
      <c r="B612" s="40" t="s">
        <v>784</v>
      </c>
      <c r="C612" s="59" t="s">
        <v>44</v>
      </c>
      <c r="D612" s="9" t="s">
        <v>9</v>
      </c>
      <c r="E612" s="8" t="str">
        <f t="shared" si="821"/>
        <v/>
      </c>
      <c r="F612" s="9" t="str">
        <f t="shared" si="822"/>
        <v/>
      </c>
      <c r="G612" s="10" t="str">
        <f t="shared" si="823"/>
        <v/>
      </c>
      <c r="H612" s="10">
        <f t="shared" si="824"/>
        <v>81</v>
      </c>
      <c r="I612" s="10">
        <f t="shared" si="825"/>
        <v>52</v>
      </c>
      <c r="J612" s="10">
        <f t="shared" si="826"/>
        <v>41</v>
      </c>
      <c r="K612" s="16">
        <f t="shared" si="827"/>
        <v>57.5</v>
      </c>
      <c r="L612" s="10">
        <f t="shared" si="828"/>
        <v>52</v>
      </c>
      <c r="M612" s="10">
        <f t="shared" si="829"/>
        <v>46</v>
      </c>
      <c r="N612" s="10">
        <f t="shared" si="830"/>
        <v>330</v>
      </c>
      <c r="O612" s="17" t="str">
        <f t="shared" si="831"/>
        <v/>
      </c>
      <c r="P612" s="18">
        <f>IF($D612="理科",IF(AND($N612&gt;=分数线!$C$2,$H612&gt;=分数线!$D$2),36,IF($H612&gt;=分数线!$D$2,18,0)),IF($D612="文科",IF(AND($N612&gt;=分数线!$C$3,$H612&gt;=分数线!$D$3),36,IF($H612&gt;=分数线!$D$3,18,0))))</f>
        <v>0</v>
      </c>
      <c r="Q612" s="18">
        <f>IF($D612="理科",IF(AND($N612&gt;=分数线!$C$2,I612&gt;=分数线!$E$2),36,IF(I612&gt;=分数线!$E$2,18,0)),IF($D612="文科",IF(AND($N612&gt;=分数线!$C$3,I612&gt;=分数线!$E$3),36,IF(I612&gt;=分数线!$E$3,18,0))))</f>
        <v>0</v>
      </c>
      <c r="R612" s="18">
        <f>IF($D612="理科",IF(AND($N612&gt;=分数线!$C$2,J612&gt;=分数线!$F$2),36,IF(J612&gt;=分数线!$F$2,18,0)),IF($D612="文科",IF(AND($N612&gt;=分数线!$C$3,J612&gt;=分数线!$F$3),36,IF(J612&gt;=分数线!$F$3,18,0))))</f>
        <v>0</v>
      </c>
      <c r="S612" s="18">
        <f>IF($D612="理科",IF(AND($N612&gt;=分数线!$C$2,K612&gt;=分数线!$G$2),36,IF(K612&gt;=分数线!$G$2,18,0)),IF($D612="文科",IF(AND($N612&gt;=分数线!$C$3,K612&gt;=分数线!$G$3),36,IF(K612&gt;=分数线!$G$3,18,0))))</f>
        <v>0</v>
      </c>
      <c r="T612" s="18">
        <f>IF($D612="理科",IF(AND($N612&gt;=分数线!$C$2,L612&gt;=分数线!$H$2),36,IF(L612&gt;=分数线!$H$2,18,0)),IF($D612="文科",IF(AND($N612&gt;=分数线!$C$3,L612&gt;=分数线!$H$3),36,IF(L612&gt;=分数线!$H$3,18,0))))</f>
        <v>0</v>
      </c>
      <c r="U612" s="18">
        <f>IF($D612="理科",IF(AND($N612&gt;=分数线!$C$2,M612&gt;=分数线!$I$2),36,IF(M612&gt;=分数线!$I$2,18,0)),IF($D612="文科",IF(AND($N612&gt;=分数线!$C$3,M612&gt;=分数线!$I$3),36,IF(M612&gt;=分数线!$I$3,18,0))))</f>
        <v>0</v>
      </c>
      <c r="V612" s="18">
        <f t="shared" si="832"/>
        <v>8</v>
      </c>
      <c r="W612" s="18" t="str">
        <f t="shared" si="833"/>
        <v>向美娟</v>
      </c>
      <c r="X612" s="26">
        <f t="shared" si="815"/>
        <v>0</v>
      </c>
      <c r="Y612" s="18" t="str">
        <f t="shared" si="834"/>
        <v>胡付松</v>
      </c>
      <c r="Z612" s="26">
        <f t="shared" si="816"/>
        <v>0</v>
      </c>
      <c r="AA612" s="18" t="str">
        <f t="shared" si="835"/>
        <v>聂艳梅</v>
      </c>
      <c r="AB612" s="26"/>
      <c r="AC612" s="18" t="str">
        <f t="shared" si="836"/>
        <v>卢银楷</v>
      </c>
      <c r="AD612" s="26"/>
      <c r="AE612" s="18" t="str">
        <f t="shared" si="837"/>
        <v>赵香才</v>
      </c>
      <c r="AF612" s="26"/>
      <c r="AG612" s="18" t="str">
        <f t="shared" si="838"/>
        <v>骆泽群</v>
      </c>
      <c r="AH612" s="26"/>
      <c r="AI612" s="18" t="str">
        <f t="shared" si="839"/>
        <v>5</v>
      </c>
      <c r="AJ612" s="18" t="str">
        <f t="shared" si="840"/>
        <v>叶屏</v>
      </c>
      <c r="AK612" s="26">
        <f t="shared" si="817"/>
        <v>0</v>
      </c>
      <c r="AL612" s="18" t="str">
        <f t="shared" si="841"/>
        <v>李希</v>
      </c>
      <c r="AM612" s="26">
        <f t="shared" si="818"/>
        <v>0</v>
      </c>
      <c r="AN612" s="18" t="str">
        <f t="shared" si="842"/>
        <v>达娃央初</v>
      </c>
      <c r="AO612" s="26"/>
      <c r="AP612" s="18" t="str">
        <f t="shared" si="843"/>
        <v>马巫各</v>
      </c>
      <c r="AQ612" s="26"/>
      <c r="AR612" s="18" t="str">
        <f t="shared" si="844"/>
        <v>赵香才</v>
      </c>
      <c r="AS612" s="26"/>
      <c r="AT612" s="18" t="str">
        <f t="shared" si="845"/>
        <v>金贵</v>
      </c>
      <c r="AU612" s="26"/>
      <c r="AV612" s="18" t="str">
        <f t="shared" si="846"/>
        <v>5</v>
      </c>
      <c r="AW612" s="18" t="str">
        <f t="shared" si="847"/>
        <v>叶屏</v>
      </c>
      <c r="AX612" s="26">
        <f t="shared" si="874"/>
        <v>0</v>
      </c>
      <c r="AY612" s="18" t="str">
        <f t="shared" si="848"/>
        <v>罗锐</v>
      </c>
      <c r="AZ612" s="26">
        <f t="shared" si="819"/>
        <v>0</v>
      </c>
      <c r="BA612" s="18" t="str">
        <f t="shared" si="849"/>
        <v>谢斌</v>
      </c>
      <c r="BB612" s="26"/>
      <c r="BC612" s="18" t="str">
        <f t="shared" si="850"/>
        <v>马巫各</v>
      </c>
      <c r="BD612" s="26"/>
      <c r="BE612" s="18" t="str">
        <f t="shared" si="851"/>
        <v>赵香才</v>
      </c>
      <c r="BF612" s="26"/>
      <c r="BG612" s="18" t="str">
        <f t="shared" si="852"/>
        <v>金贵</v>
      </c>
      <c r="BH612" s="26"/>
      <c r="BI612" s="18">
        <f t="shared" si="853"/>
        <v>5</v>
      </c>
      <c r="BJ612" s="18" t="str">
        <f t="shared" si="854"/>
        <v>叶屏</v>
      </c>
      <c r="BK612" s="26">
        <f t="shared" si="875"/>
        <v>0</v>
      </c>
      <c r="BL612" s="18" t="str">
        <f t="shared" si="855"/>
        <v>罗锐</v>
      </c>
      <c r="BM612" s="26">
        <f t="shared" si="820"/>
        <v>0</v>
      </c>
      <c r="BN612" s="18" t="str">
        <f t="shared" si="856"/>
        <v>杨小波</v>
      </c>
      <c r="BO612" s="26"/>
      <c r="BP612" s="18" t="str">
        <f t="shared" si="857"/>
        <v>马巫各</v>
      </c>
      <c r="BQ612" s="26"/>
      <c r="BR612" s="18" t="str">
        <f t="shared" si="858"/>
        <v>赵香才</v>
      </c>
      <c r="BS612" s="26"/>
      <c r="BT612" s="18" t="str">
        <f t="shared" si="859"/>
        <v>金贵</v>
      </c>
      <c r="BU612" s="26"/>
      <c r="BV612" s="18">
        <f t="shared" si="860"/>
        <v>5</v>
      </c>
      <c r="BW612" s="18" t="str">
        <f t="shared" si="861"/>
        <v>叶屏</v>
      </c>
      <c r="BX612" s="26">
        <f t="shared" si="876"/>
        <v>0</v>
      </c>
      <c r="BY612" s="18" t="str">
        <f t="shared" si="862"/>
        <v>王德兵</v>
      </c>
      <c r="BZ612" s="26">
        <f t="shared" si="877"/>
        <v>0</v>
      </c>
      <c r="CA612" s="18" t="str">
        <f t="shared" si="863"/>
        <v>兰卡布尺</v>
      </c>
      <c r="CB612" s="26">
        <f t="shared" si="878"/>
        <v>0</v>
      </c>
      <c r="CC612" s="18" t="str">
        <f t="shared" si="864"/>
        <v>吴文艺</v>
      </c>
      <c r="CD612" s="26">
        <f t="shared" si="879"/>
        <v>0</v>
      </c>
      <c r="CE612" s="18" t="str">
        <f t="shared" si="865"/>
        <v>赵香才</v>
      </c>
      <c r="CF612" s="26">
        <f t="shared" si="880"/>
        <v>0</v>
      </c>
      <c r="CG612" s="18" t="str">
        <f t="shared" si="866"/>
        <v>金贵</v>
      </c>
      <c r="CH612" s="26">
        <f t="shared" si="881"/>
        <v>0</v>
      </c>
      <c r="CI612" s="18">
        <f t="shared" si="867"/>
        <v>5</v>
      </c>
      <c r="CJ612" s="18" t="str">
        <f t="shared" si="868"/>
        <v>叶屏</v>
      </c>
      <c r="CK612" s="26">
        <f t="shared" si="882"/>
        <v>0</v>
      </c>
      <c r="CL612" s="18" t="str">
        <f t="shared" si="869"/>
        <v>王德兵</v>
      </c>
      <c r="CM612" s="26">
        <f t="shared" si="883"/>
        <v>0</v>
      </c>
      <c r="CN612" s="18" t="str">
        <f t="shared" si="870"/>
        <v>兰卡布尺</v>
      </c>
      <c r="CO612" s="26">
        <f t="shared" si="884"/>
        <v>0</v>
      </c>
      <c r="CP612" s="18" t="str">
        <f t="shared" si="871"/>
        <v>吴文艺/康宇峰</v>
      </c>
      <c r="CQ612" s="26">
        <f t="shared" si="885"/>
        <v>0</v>
      </c>
      <c r="CR612" s="18" t="str">
        <f t="shared" si="872"/>
        <v>赵香才</v>
      </c>
      <c r="CS612" s="26">
        <f t="shared" si="886"/>
        <v>0</v>
      </c>
      <c r="CT612" s="18" t="str">
        <f t="shared" si="873"/>
        <v>金贵</v>
      </c>
      <c r="CU612" s="26">
        <f t="shared" si="887"/>
        <v>0</v>
      </c>
    </row>
    <row r="613" spans="1:99" s="2" customFormat="1" ht="15.75">
      <c r="A613" s="42" t="s">
        <v>1290</v>
      </c>
      <c r="B613" s="40" t="s">
        <v>785</v>
      </c>
      <c r="C613" s="59" t="s">
        <v>44</v>
      </c>
      <c r="D613" s="9" t="s">
        <v>9</v>
      </c>
      <c r="E613" s="8" t="str">
        <f t="shared" si="821"/>
        <v/>
      </c>
      <c r="F613" s="9" t="str">
        <f t="shared" si="822"/>
        <v/>
      </c>
      <c r="G613" s="10" t="str">
        <f t="shared" si="823"/>
        <v/>
      </c>
      <c r="H613" s="10">
        <f t="shared" si="824"/>
        <v>92</v>
      </c>
      <c r="I613" s="10">
        <f t="shared" si="825"/>
        <v>47</v>
      </c>
      <c r="J613" s="10">
        <f t="shared" si="826"/>
        <v>47</v>
      </c>
      <c r="K613" s="16">
        <f t="shared" si="827"/>
        <v>60.5</v>
      </c>
      <c r="L613" s="10">
        <f t="shared" si="828"/>
        <v>47.5</v>
      </c>
      <c r="M613" s="10">
        <f t="shared" si="829"/>
        <v>35</v>
      </c>
      <c r="N613" s="10">
        <f t="shared" si="830"/>
        <v>329</v>
      </c>
      <c r="O613" s="17" t="str">
        <f t="shared" si="831"/>
        <v/>
      </c>
      <c r="P613" s="18">
        <f>IF($D613="理科",IF(AND($N613&gt;=分数线!$C$2,$H613&gt;=分数线!$D$2),36,IF($H613&gt;=分数线!$D$2,18,0)),IF($D613="文科",IF(AND($N613&gt;=分数线!$C$3,$H613&gt;=分数线!$D$3),36,IF($H613&gt;=分数线!$D$3,18,0))))</f>
        <v>0</v>
      </c>
      <c r="Q613" s="18">
        <f>IF($D613="理科",IF(AND($N613&gt;=分数线!$C$2,I613&gt;=分数线!$E$2),36,IF(I613&gt;=分数线!$E$2,18,0)),IF($D613="文科",IF(AND($N613&gt;=分数线!$C$3,I613&gt;=分数线!$E$3),36,IF(I613&gt;=分数线!$E$3,18,0))))</f>
        <v>0</v>
      </c>
      <c r="R613" s="18">
        <f>IF($D613="理科",IF(AND($N613&gt;=分数线!$C$2,J613&gt;=分数线!$F$2),36,IF(J613&gt;=分数线!$F$2,18,0)),IF($D613="文科",IF(AND($N613&gt;=分数线!$C$3,J613&gt;=分数线!$F$3),36,IF(J613&gt;=分数线!$F$3,18,0))))</f>
        <v>0</v>
      </c>
      <c r="S613" s="18">
        <f>IF($D613="理科",IF(AND($N613&gt;=分数线!$C$2,K613&gt;=分数线!$G$2),36,IF(K613&gt;=分数线!$G$2,18,0)),IF($D613="文科",IF(AND($N613&gt;=分数线!$C$3,K613&gt;=分数线!$G$3),36,IF(K613&gt;=分数线!$G$3,18,0))))</f>
        <v>0</v>
      </c>
      <c r="T613" s="18">
        <f>IF($D613="理科",IF(AND($N613&gt;=分数线!$C$2,L613&gt;=分数线!$H$2),36,IF(L613&gt;=分数线!$H$2,18,0)),IF($D613="文科",IF(AND($N613&gt;=分数线!$C$3,L613&gt;=分数线!$H$3),36,IF(L613&gt;=分数线!$H$3,18,0))))</f>
        <v>0</v>
      </c>
      <c r="U613" s="18">
        <f>IF($D613="理科",IF(AND($N613&gt;=分数线!$C$2,M613&gt;=分数线!$I$2),36,IF(M613&gt;=分数线!$I$2,18,0)),IF($D613="文科",IF(AND($N613&gt;=分数线!$C$3,M613&gt;=分数线!$I$3),36,IF(M613&gt;=分数线!$I$3,18,0))))</f>
        <v>0</v>
      </c>
      <c r="V613" s="18">
        <f t="shared" si="832"/>
        <v>4</v>
      </c>
      <c r="W613" s="18" t="str">
        <f t="shared" si="833"/>
        <v>朱霞</v>
      </c>
      <c r="X613" s="26">
        <f t="shared" si="815"/>
        <v>0</v>
      </c>
      <c r="Y613" s="18" t="str">
        <f t="shared" si="834"/>
        <v>李乔军</v>
      </c>
      <c r="Z613" s="26">
        <f t="shared" si="816"/>
        <v>0</v>
      </c>
      <c r="AA613" s="18" t="str">
        <f t="shared" si="835"/>
        <v>向翠琳</v>
      </c>
      <c r="AB613" s="26"/>
      <c r="AC613" s="18" t="str">
        <f t="shared" si="836"/>
        <v>卢银楷</v>
      </c>
      <c r="AD613" s="26"/>
      <c r="AE613" s="18" t="str">
        <f t="shared" si="837"/>
        <v>胡慧芳</v>
      </c>
      <c r="AF613" s="26"/>
      <c r="AG613" s="18" t="str">
        <f t="shared" si="838"/>
        <v>杜基次尔</v>
      </c>
      <c r="AH613" s="26"/>
      <c r="AI613" s="18" t="str">
        <f t="shared" si="839"/>
        <v>4</v>
      </c>
      <c r="AJ613" s="18" t="str">
        <f t="shared" si="840"/>
        <v>朱霞</v>
      </c>
      <c r="AK613" s="26">
        <f t="shared" si="817"/>
        <v>0</v>
      </c>
      <c r="AL613" s="18" t="str">
        <f t="shared" si="841"/>
        <v>李乔军</v>
      </c>
      <c r="AM613" s="26">
        <f t="shared" si="818"/>
        <v>0</v>
      </c>
      <c r="AN613" s="18" t="str">
        <f t="shared" si="842"/>
        <v>向翠琳</v>
      </c>
      <c r="AO613" s="26"/>
      <c r="AP613" s="18" t="str">
        <f t="shared" si="843"/>
        <v>卢银楷</v>
      </c>
      <c r="AQ613" s="26"/>
      <c r="AR613" s="18" t="str">
        <f t="shared" si="844"/>
        <v>胡慧芳</v>
      </c>
      <c r="AS613" s="26"/>
      <c r="AT613" s="18" t="str">
        <f t="shared" si="845"/>
        <v>杜基次尔</v>
      </c>
      <c r="AU613" s="26"/>
      <c r="AV613" s="18" t="str">
        <f t="shared" si="846"/>
        <v>4</v>
      </c>
      <c r="AW613" s="18" t="str">
        <f t="shared" si="847"/>
        <v>朱霞</v>
      </c>
      <c r="AX613" s="26">
        <f t="shared" si="874"/>
        <v>0</v>
      </c>
      <c r="AY613" s="18" t="str">
        <f t="shared" si="848"/>
        <v>马勇</v>
      </c>
      <c r="AZ613" s="26">
        <f t="shared" si="819"/>
        <v>0</v>
      </c>
      <c r="BA613" s="18" t="str">
        <f t="shared" si="849"/>
        <v>向翠琳</v>
      </c>
      <c r="BB613" s="26"/>
      <c r="BC613" s="18" t="str">
        <f t="shared" si="850"/>
        <v>卢银楷</v>
      </c>
      <c r="BD613" s="26"/>
      <c r="BE613" s="18" t="str">
        <f t="shared" si="851"/>
        <v>胡慧芳</v>
      </c>
      <c r="BF613" s="26"/>
      <c r="BG613" s="18" t="str">
        <f t="shared" si="852"/>
        <v>杜基次尔</v>
      </c>
      <c r="BH613" s="26"/>
      <c r="BI613" s="18">
        <f t="shared" si="853"/>
        <v>4</v>
      </c>
      <c r="BJ613" s="18" t="str">
        <f t="shared" si="854"/>
        <v>甲阿祝玛</v>
      </c>
      <c r="BK613" s="26">
        <f t="shared" si="875"/>
        <v>0</v>
      </c>
      <c r="BL613" s="18" t="str">
        <f t="shared" si="855"/>
        <v>马勇</v>
      </c>
      <c r="BM613" s="26">
        <f t="shared" si="820"/>
        <v>0</v>
      </c>
      <c r="BN613" s="18" t="str">
        <f t="shared" si="856"/>
        <v>向翠琳</v>
      </c>
      <c r="BO613" s="26"/>
      <c r="BP613" s="18" t="str">
        <f t="shared" si="857"/>
        <v>卢银楷</v>
      </c>
      <c r="BQ613" s="26"/>
      <c r="BR613" s="18" t="str">
        <f t="shared" si="858"/>
        <v>胡慧芳</v>
      </c>
      <c r="BS613" s="26"/>
      <c r="BT613" s="18" t="str">
        <f t="shared" si="859"/>
        <v>杜基次尔</v>
      </c>
      <c r="BU613" s="26"/>
      <c r="BV613" s="18">
        <f t="shared" si="860"/>
        <v>4</v>
      </c>
      <c r="BW613" s="18" t="str">
        <f t="shared" si="861"/>
        <v>曹霞</v>
      </c>
      <c r="BX613" s="26">
        <f t="shared" si="876"/>
        <v>0</v>
      </c>
      <c r="BY613" s="18" t="str">
        <f t="shared" si="862"/>
        <v>王德兵</v>
      </c>
      <c r="BZ613" s="26">
        <f t="shared" si="877"/>
        <v>0</v>
      </c>
      <c r="CA613" s="18" t="str">
        <f t="shared" si="863"/>
        <v>汪睿</v>
      </c>
      <c r="CB613" s="26">
        <f t="shared" si="878"/>
        <v>0</v>
      </c>
      <c r="CC613" s="18" t="str">
        <f t="shared" si="864"/>
        <v>卢银楷</v>
      </c>
      <c r="CD613" s="26">
        <f t="shared" si="879"/>
        <v>0</v>
      </c>
      <c r="CE613" s="18" t="str">
        <f t="shared" si="865"/>
        <v>胡慧芳</v>
      </c>
      <c r="CF613" s="26">
        <f t="shared" si="880"/>
        <v>0</v>
      </c>
      <c r="CG613" s="18" t="str">
        <f t="shared" si="866"/>
        <v>杜基次尔</v>
      </c>
      <c r="CH613" s="26">
        <f t="shared" si="881"/>
        <v>0</v>
      </c>
      <c r="CI613" s="18">
        <f t="shared" si="867"/>
        <v>4</v>
      </c>
      <c r="CJ613" s="18" t="str">
        <f t="shared" si="868"/>
        <v>曹霞</v>
      </c>
      <c r="CK613" s="26">
        <f t="shared" si="882"/>
        <v>0</v>
      </c>
      <c r="CL613" s="18" t="str">
        <f t="shared" si="869"/>
        <v>王德兵</v>
      </c>
      <c r="CM613" s="26">
        <f t="shared" si="883"/>
        <v>0</v>
      </c>
      <c r="CN613" s="18" t="str">
        <f t="shared" si="870"/>
        <v>汪睿</v>
      </c>
      <c r="CO613" s="26">
        <f t="shared" si="884"/>
        <v>0</v>
      </c>
      <c r="CP613" s="18" t="str">
        <f t="shared" si="871"/>
        <v>卢银楷</v>
      </c>
      <c r="CQ613" s="26">
        <f t="shared" si="885"/>
        <v>0</v>
      </c>
      <c r="CR613" s="18" t="str">
        <f t="shared" si="872"/>
        <v>胡慧芳</v>
      </c>
      <c r="CS613" s="26">
        <f t="shared" si="886"/>
        <v>0</v>
      </c>
      <c r="CT613" s="18" t="str">
        <f t="shared" si="873"/>
        <v>杜基次尔</v>
      </c>
      <c r="CU613" s="26">
        <f t="shared" si="887"/>
        <v>0</v>
      </c>
    </row>
    <row r="614" spans="1:99" s="2" customFormat="1" ht="15.75">
      <c r="A614" s="42" t="s">
        <v>146</v>
      </c>
      <c r="B614" s="40" t="s">
        <v>786</v>
      </c>
      <c r="C614" s="59" t="s">
        <v>44</v>
      </c>
      <c r="D614" s="9" t="s">
        <v>9</v>
      </c>
      <c r="E614" s="8" t="str">
        <f t="shared" si="821"/>
        <v/>
      </c>
      <c r="F614" s="9" t="str">
        <f t="shared" si="822"/>
        <v/>
      </c>
      <c r="G614" s="10" t="str">
        <f t="shared" si="823"/>
        <v/>
      </c>
      <c r="H614" s="10">
        <f t="shared" si="824"/>
        <v>93</v>
      </c>
      <c r="I614" s="10">
        <f t="shared" si="825"/>
        <v>52</v>
      </c>
      <c r="J614" s="10">
        <f t="shared" si="826"/>
        <v>63</v>
      </c>
      <c r="K614" s="16">
        <f t="shared" si="827"/>
        <v>52</v>
      </c>
      <c r="L614" s="10">
        <f t="shared" si="828"/>
        <v>47</v>
      </c>
      <c r="M614" s="10">
        <f t="shared" si="829"/>
        <v>20</v>
      </c>
      <c r="N614" s="10">
        <f t="shared" si="830"/>
        <v>327</v>
      </c>
      <c r="O614" s="17" t="str">
        <f t="shared" si="831"/>
        <v/>
      </c>
      <c r="P614" s="18">
        <f>IF($D614="理科",IF(AND($N614&gt;=分数线!$C$2,$H614&gt;=分数线!$D$2),36,IF($H614&gt;=分数线!$D$2,18,0)),IF($D614="文科",IF(AND($N614&gt;=分数线!$C$3,$H614&gt;=分数线!$D$3),36,IF($H614&gt;=分数线!$D$3,18,0))))</f>
        <v>0</v>
      </c>
      <c r="Q614" s="18">
        <f>IF($D614="理科",IF(AND($N614&gt;=分数线!$C$2,I614&gt;=分数线!$E$2),36,IF(I614&gt;=分数线!$E$2,18,0)),IF($D614="文科",IF(AND($N614&gt;=分数线!$C$3,I614&gt;=分数线!$E$3),36,IF(I614&gt;=分数线!$E$3,18,0))))</f>
        <v>0</v>
      </c>
      <c r="R614" s="18">
        <f>IF($D614="理科",IF(AND($N614&gt;=分数线!$C$2,J614&gt;=分数线!$F$2),36,IF(J614&gt;=分数线!$F$2,18,0)),IF($D614="文科",IF(AND($N614&gt;=分数线!$C$3,J614&gt;=分数线!$F$3),36,IF(J614&gt;=分数线!$F$3,18,0))))</f>
        <v>0</v>
      </c>
      <c r="S614" s="18">
        <f>IF($D614="理科",IF(AND($N614&gt;=分数线!$C$2,K614&gt;=分数线!$G$2),36,IF(K614&gt;=分数线!$G$2,18,0)),IF($D614="文科",IF(AND($N614&gt;=分数线!$C$3,K614&gt;=分数线!$G$3),36,IF(K614&gt;=分数线!$G$3,18,0))))</f>
        <v>0</v>
      </c>
      <c r="T614" s="18">
        <f>IF($D614="理科",IF(AND($N614&gt;=分数线!$C$2,L614&gt;=分数线!$H$2),36,IF(L614&gt;=分数线!$H$2,18,0)),IF($D614="文科",IF(AND($N614&gt;=分数线!$C$3,L614&gt;=分数线!$H$3),36,IF(L614&gt;=分数线!$H$3,18,0))))</f>
        <v>0</v>
      </c>
      <c r="U614" s="18">
        <f>IF($D614="理科",IF(AND($N614&gt;=分数线!$C$2,M614&gt;=分数线!$I$2),36,IF(M614&gt;=分数线!$I$2,18,0)),IF($D614="文科",IF(AND($N614&gt;=分数线!$C$3,M614&gt;=分数线!$I$3),36,IF(M614&gt;=分数线!$I$3,18,0))))</f>
        <v>0</v>
      </c>
      <c r="V614" s="18">
        <f t="shared" si="832"/>
        <v>4</v>
      </c>
      <c r="W614" s="18" t="str">
        <f t="shared" si="833"/>
        <v>朱霞</v>
      </c>
      <c r="X614" s="26">
        <f t="shared" si="815"/>
        <v>0</v>
      </c>
      <c r="Y614" s="18" t="str">
        <f t="shared" si="834"/>
        <v>李乔军</v>
      </c>
      <c r="Z614" s="26">
        <f t="shared" si="816"/>
        <v>0</v>
      </c>
      <c r="AA614" s="18" t="str">
        <f t="shared" si="835"/>
        <v>向翠琳</v>
      </c>
      <c r="AB614" s="26"/>
      <c r="AC614" s="18" t="str">
        <f t="shared" si="836"/>
        <v>卢银楷</v>
      </c>
      <c r="AD614" s="26"/>
      <c r="AE614" s="18" t="str">
        <f t="shared" si="837"/>
        <v>胡慧芳</v>
      </c>
      <c r="AF614" s="26"/>
      <c r="AG614" s="18" t="str">
        <f t="shared" si="838"/>
        <v>杜基次尔</v>
      </c>
      <c r="AH614" s="26"/>
      <c r="AI614" s="18" t="e">
        <f t="shared" si="839"/>
        <v>#N/A</v>
      </c>
      <c r="AJ614" s="18" t="e">
        <f t="shared" si="840"/>
        <v>#N/A</v>
      </c>
      <c r="AK614" s="26">
        <f t="shared" si="817"/>
        <v>0</v>
      </c>
      <c r="AL614" s="18" t="e">
        <f t="shared" si="841"/>
        <v>#N/A</v>
      </c>
      <c r="AM614" s="26">
        <f t="shared" si="818"/>
        <v>0</v>
      </c>
      <c r="AN614" s="18" t="e">
        <f t="shared" si="842"/>
        <v>#N/A</v>
      </c>
      <c r="AO614" s="26"/>
      <c r="AP614" s="18" t="e">
        <f t="shared" si="843"/>
        <v>#N/A</v>
      </c>
      <c r="AQ614" s="26"/>
      <c r="AR614" s="18" t="e">
        <f t="shared" si="844"/>
        <v>#N/A</v>
      </c>
      <c r="AS614" s="26"/>
      <c r="AT614" s="18" t="e">
        <f t="shared" si="845"/>
        <v>#N/A</v>
      </c>
      <c r="AU614" s="26"/>
      <c r="AV614" s="18" t="str">
        <f t="shared" si="846"/>
        <v>4</v>
      </c>
      <c r="AW614" s="18" t="str">
        <f t="shared" si="847"/>
        <v>朱霞</v>
      </c>
      <c r="AX614" s="26">
        <f t="shared" si="874"/>
        <v>0</v>
      </c>
      <c r="AY614" s="18" t="str">
        <f t="shared" si="848"/>
        <v>马勇</v>
      </c>
      <c r="AZ614" s="26">
        <f t="shared" si="819"/>
        <v>0</v>
      </c>
      <c r="BA614" s="18" t="str">
        <f t="shared" si="849"/>
        <v>向翠琳</v>
      </c>
      <c r="BB614" s="26"/>
      <c r="BC614" s="18" t="str">
        <f t="shared" si="850"/>
        <v>卢银楷</v>
      </c>
      <c r="BD614" s="26"/>
      <c r="BE614" s="18" t="str">
        <f t="shared" si="851"/>
        <v>胡慧芳</v>
      </c>
      <c r="BF614" s="26"/>
      <c r="BG614" s="18" t="str">
        <f t="shared" si="852"/>
        <v>杜基次尔</v>
      </c>
      <c r="BH614" s="26"/>
      <c r="BI614" s="18">
        <f t="shared" si="853"/>
        <v>4</v>
      </c>
      <c r="BJ614" s="18" t="str">
        <f t="shared" si="854"/>
        <v>甲阿祝玛</v>
      </c>
      <c r="BK614" s="26">
        <f t="shared" si="875"/>
        <v>0</v>
      </c>
      <c r="BL614" s="18" t="str">
        <f t="shared" si="855"/>
        <v>马勇</v>
      </c>
      <c r="BM614" s="26">
        <f t="shared" si="820"/>
        <v>0</v>
      </c>
      <c r="BN614" s="18" t="str">
        <f t="shared" si="856"/>
        <v>向翠琳</v>
      </c>
      <c r="BO614" s="26"/>
      <c r="BP614" s="18" t="str">
        <f t="shared" si="857"/>
        <v>卢银楷</v>
      </c>
      <c r="BQ614" s="26"/>
      <c r="BR614" s="18" t="str">
        <f t="shared" si="858"/>
        <v>胡慧芳</v>
      </c>
      <c r="BS614" s="26"/>
      <c r="BT614" s="18" t="str">
        <f t="shared" si="859"/>
        <v>杜基次尔</v>
      </c>
      <c r="BU614" s="26"/>
      <c r="BV614" s="18">
        <f t="shared" si="860"/>
        <v>4</v>
      </c>
      <c r="BW614" s="18" t="str">
        <f t="shared" si="861"/>
        <v>曹霞</v>
      </c>
      <c r="BX614" s="26">
        <f t="shared" si="876"/>
        <v>0</v>
      </c>
      <c r="BY614" s="18" t="str">
        <f t="shared" si="862"/>
        <v>王德兵</v>
      </c>
      <c r="BZ614" s="26">
        <f t="shared" si="877"/>
        <v>0</v>
      </c>
      <c r="CA614" s="18" t="str">
        <f t="shared" si="863"/>
        <v>汪睿</v>
      </c>
      <c r="CB614" s="26">
        <f t="shared" si="878"/>
        <v>0</v>
      </c>
      <c r="CC614" s="18" t="str">
        <f t="shared" si="864"/>
        <v>卢银楷</v>
      </c>
      <c r="CD614" s="26">
        <f t="shared" si="879"/>
        <v>0</v>
      </c>
      <c r="CE614" s="18" t="str">
        <f t="shared" si="865"/>
        <v>胡慧芳</v>
      </c>
      <c r="CF614" s="26">
        <f t="shared" si="880"/>
        <v>0</v>
      </c>
      <c r="CG614" s="18" t="str">
        <f t="shared" si="866"/>
        <v>杜基次尔</v>
      </c>
      <c r="CH614" s="26">
        <f t="shared" si="881"/>
        <v>0</v>
      </c>
      <c r="CI614" s="18">
        <f t="shared" si="867"/>
        <v>4</v>
      </c>
      <c r="CJ614" s="18" t="str">
        <f t="shared" si="868"/>
        <v>曹霞</v>
      </c>
      <c r="CK614" s="26">
        <f t="shared" si="882"/>
        <v>0</v>
      </c>
      <c r="CL614" s="18" t="str">
        <f t="shared" si="869"/>
        <v>王德兵</v>
      </c>
      <c r="CM614" s="26">
        <f t="shared" si="883"/>
        <v>0</v>
      </c>
      <c r="CN614" s="18" t="str">
        <f t="shared" si="870"/>
        <v>汪睿</v>
      </c>
      <c r="CO614" s="26">
        <f t="shared" si="884"/>
        <v>0</v>
      </c>
      <c r="CP614" s="18" t="str">
        <f t="shared" si="871"/>
        <v>卢银楷</v>
      </c>
      <c r="CQ614" s="26">
        <f t="shared" si="885"/>
        <v>0</v>
      </c>
      <c r="CR614" s="18" t="str">
        <f t="shared" si="872"/>
        <v>胡慧芳</v>
      </c>
      <c r="CS614" s="26">
        <f t="shared" si="886"/>
        <v>0</v>
      </c>
      <c r="CT614" s="18" t="str">
        <f t="shared" si="873"/>
        <v>杜基次尔</v>
      </c>
      <c r="CU614" s="26">
        <f t="shared" si="887"/>
        <v>0</v>
      </c>
    </row>
    <row r="615" spans="1:99" s="2" customFormat="1" ht="15.75">
      <c r="A615" s="42" t="s">
        <v>1291</v>
      </c>
      <c r="B615" s="40" t="s">
        <v>787</v>
      </c>
      <c r="C615" s="59" t="s">
        <v>44</v>
      </c>
      <c r="D615" s="9" t="s">
        <v>9</v>
      </c>
      <c r="E615" s="8" t="str">
        <f t="shared" si="821"/>
        <v/>
      </c>
      <c r="F615" s="9" t="str">
        <f t="shared" si="822"/>
        <v/>
      </c>
      <c r="G615" s="10" t="str">
        <f t="shared" si="823"/>
        <v/>
      </c>
      <c r="H615" s="10">
        <f t="shared" si="824"/>
        <v>87</v>
      </c>
      <c r="I615" s="10">
        <f t="shared" si="825"/>
        <v>42</v>
      </c>
      <c r="J615" s="10">
        <f t="shared" si="826"/>
        <v>42</v>
      </c>
      <c r="K615" s="16">
        <f t="shared" si="827"/>
        <v>63</v>
      </c>
      <c r="L615" s="10">
        <f t="shared" si="828"/>
        <v>56</v>
      </c>
      <c r="M615" s="10">
        <f t="shared" si="829"/>
        <v>37</v>
      </c>
      <c r="N615" s="10">
        <f t="shared" si="830"/>
        <v>327</v>
      </c>
      <c r="O615" s="17" t="str">
        <f t="shared" si="831"/>
        <v/>
      </c>
      <c r="P615" s="18">
        <f>IF($D615="理科",IF(AND($N615&gt;=分数线!$C$2,$H615&gt;=分数线!$D$2),36,IF($H615&gt;=分数线!$D$2,18,0)),IF($D615="文科",IF(AND($N615&gt;=分数线!$C$3,$H615&gt;=分数线!$D$3),36,IF($H615&gt;=分数线!$D$3,18,0))))</f>
        <v>0</v>
      </c>
      <c r="Q615" s="18">
        <f>IF($D615="理科",IF(AND($N615&gt;=分数线!$C$2,I615&gt;=分数线!$E$2),36,IF(I615&gt;=分数线!$E$2,18,0)),IF($D615="文科",IF(AND($N615&gt;=分数线!$C$3,I615&gt;=分数线!$E$3),36,IF(I615&gt;=分数线!$E$3,18,0))))</f>
        <v>0</v>
      </c>
      <c r="R615" s="18">
        <f>IF($D615="理科",IF(AND($N615&gt;=分数线!$C$2,J615&gt;=分数线!$F$2),36,IF(J615&gt;=分数线!$F$2,18,0)),IF($D615="文科",IF(AND($N615&gt;=分数线!$C$3,J615&gt;=分数线!$F$3),36,IF(J615&gt;=分数线!$F$3,18,0))))</f>
        <v>0</v>
      </c>
      <c r="S615" s="18">
        <f>IF($D615="理科",IF(AND($N615&gt;=分数线!$C$2,K615&gt;=分数线!$G$2),36,IF(K615&gt;=分数线!$G$2,18,0)),IF($D615="文科",IF(AND($N615&gt;=分数线!$C$3,K615&gt;=分数线!$G$3),36,IF(K615&gt;=分数线!$G$3,18,0))))</f>
        <v>0</v>
      </c>
      <c r="T615" s="18">
        <f>IF($D615="理科",IF(AND($N615&gt;=分数线!$C$2,L615&gt;=分数线!$H$2),36,IF(L615&gt;=分数线!$H$2,18,0)),IF($D615="文科",IF(AND($N615&gt;=分数线!$C$3,L615&gt;=分数线!$H$3),36,IF(L615&gt;=分数线!$H$3,18,0))))</f>
        <v>0</v>
      </c>
      <c r="U615" s="18">
        <f>IF($D615="理科",IF(AND($N615&gt;=分数线!$C$2,M615&gt;=分数线!$I$2),36,IF(M615&gt;=分数线!$I$2,18,0)),IF($D615="文科",IF(AND($N615&gt;=分数线!$C$3,M615&gt;=分数线!$I$3),36,IF(M615&gt;=分数线!$I$3,18,0))))</f>
        <v>0</v>
      </c>
      <c r="V615" s="18">
        <f t="shared" si="832"/>
        <v>8</v>
      </c>
      <c r="W615" s="18" t="str">
        <f t="shared" si="833"/>
        <v>向美娟</v>
      </c>
      <c r="X615" s="26">
        <f t="shared" si="815"/>
        <v>0</v>
      </c>
      <c r="Y615" s="18" t="str">
        <f t="shared" si="834"/>
        <v>胡付松</v>
      </c>
      <c r="Z615" s="26">
        <f t="shared" si="816"/>
        <v>0</v>
      </c>
      <c r="AA615" s="18" t="str">
        <f t="shared" si="835"/>
        <v>聂艳梅</v>
      </c>
      <c r="AB615" s="26"/>
      <c r="AC615" s="18" t="str">
        <f t="shared" si="836"/>
        <v>卢银楷</v>
      </c>
      <c r="AD615" s="26"/>
      <c r="AE615" s="18" t="str">
        <f t="shared" si="837"/>
        <v>赵香才</v>
      </c>
      <c r="AF615" s="26"/>
      <c r="AG615" s="18" t="str">
        <f t="shared" si="838"/>
        <v>骆泽群</v>
      </c>
      <c r="AH615" s="26"/>
      <c r="AI615" s="18" t="str">
        <f t="shared" si="839"/>
        <v>4</v>
      </c>
      <c r="AJ615" s="18" t="str">
        <f t="shared" si="840"/>
        <v>朱霞</v>
      </c>
      <c r="AK615" s="26">
        <f t="shared" si="817"/>
        <v>0</v>
      </c>
      <c r="AL615" s="18" t="str">
        <f t="shared" si="841"/>
        <v>李乔军</v>
      </c>
      <c r="AM615" s="26">
        <f t="shared" si="818"/>
        <v>0</v>
      </c>
      <c r="AN615" s="18" t="str">
        <f t="shared" si="842"/>
        <v>向翠琳</v>
      </c>
      <c r="AO615" s="26"/>
      <c r="AP615" s="18" t="str">
        <f t="shared" si="843"/>
        <v>卢银楷</v>
      </c>
      <c r="AQ615" s="26"/>
      <c r="AR615" s="18" t="str">
        <f t="shared" si="844"/>
        <v>胡慧芳</v>
      </c>
      <c r="AS615" s="26"/>
      <c r="AT615" s="18" t="str">
        <f t="shared" si="845"/>
        <v>杜基次尔</v>
      </c>
      <c r="AU615" s="26"/>
      <c r="AV615" s="18" t="e">
        <f t="shared" si="846"/>
        <v>#N/A</v>
      </c>
      <c r="AW615" s="18" t="e">
        <f t="shared" si="847"/>
        <v>#N/A</v>
      </c>
      <c r="AX615" s="26">
        <f t="shared" si="874"/>
        <v>0</v>
      </c>
      <c r="AY615" s="18" t="e">
        <f t="shared" si="848"/>
        <v>#N/A</v>
      </c>
      <c r="AZ615" s="26">
        <f t="shared" si="819"/>
        <v>0</v>
      </c>
      <c r="BA615" s="18" t="e">
        <f t="shared" si="849"/>
        <v>#N/A</v>
      </c>
      <c r="BB615" s="26"/>
      <c r="BC615" s="18" t="e">
        <f t="shared" si="850"/>
        <v>#N/A</v>
      </c>
      <c r="BD615" s="26"/>
      <c r="BE615" s="18" t="e">
        <f t="shared" si="851"/>
        <v>#N/A</v>
      </c>
      <c r="BF615" s="26"/>
      <c r="BG615" s="18" t="e">
        <f t="shared" si="852"/>
        <v>#N/A</v>
      </c>
      <c r="BH615" s="26"/>
      <c r="BI615" s="18" t="e">
        <f t="shared" si="853"/>
        <v>#N/A</v>
      </c>
      <c r="BJ615" s="18" t="e">
        <f t="shared" si="854"/>
        <v>#N/A</v>
      </c>
      <c r="BK615" s="26">
        <f t="shared" si="875"/>
        <v>0</v>
      </c>
      <c r="BL615" s="18" t="e">
        <f t="shared" si="855"/>
        <v>#N/A</v>
      </c>
      <c r="BM615" s="26">
        <f t="shared" si="820"/>
        <v>0</v>
      </c>
      <c r="BN615" s="18" t="e">
        <f t="shared" si="856"/>
        <v>#N/A</v>
      </c>
      <c r="BO615" s="26"/>
      <c r="BP615" s="18" t="e">
        <f t="shared" si="857"/>
        <v>#N/A</v>
      </c>
      <c r="BQ615" s="26"/>
      <c r="BR615" s="18" t="e">
        <f t="shared" si="858"/>
        <v>#N/A</v>
      </c>
      <c r="BS615" s="26"/>
      <c r="BT615" s="18" t="e">
        <f t="shared" si="859"/>
        <v>#N/A</v>
      </c>
      <c r="BU615" s="26"/>
      <c r="BV615" s="18">
        <f t="shared" si="860"/>
        <v>4</v>
      </c>
      <c r="BW615" s="18" t="str">
        <f t="shared" si="861"/>
        <v>曹霞</v>
      </c>
      <c r="BX615" s="26">
        <f t="shared" si="876"/>
        <v>0</v>
      </c>
      <c r="BY615" s="18" t="str">
        <f t="shared" si="862"/>
        <v>王德兵</v>
      </c>
      <c r="BZ615" s="26">
        <f t="shared" si="877"/>
        <v>0</v>
      </c>
      <c r="CA615" s="18" t="str">
        <f t="shared" si="863"/>
        <v>汪睿</v>
      </c>
      <c r="CB615" s="26">
        <f t="shared" si="878"/>
        <v>0</v>
      </c>
      <c r="CC615" s="18" t="str">
        <f t="shared" si="864"/>
        <v>卢银楷</v>
      </c>
      <c r="CD615" s="26">
        <f t="shared" si="879"/>
        <v>0</v>
      </c>
      <c r="CE615" s="18" t="str">
        <f t="shared" si="865"/>
        <v>胡慧芳</v>
      </c>
      <c r="CF615" s="26">
        <f t="shared" si="880"/>
        <v>0</v>
      </c>
      <c r="CG615" s="18" t="str">
        <f t="shared" si="866"/>
        <v>杜基次尔</v>
      </c>
      <c r="CH615" s="26">
        <f t="shared" si="881"/>
        <v>0</v>
      </c>
      <c r="CI615" s="18">
        <f t="shared" si="867"/>
        <v>4</v>
      </c>
      <c r="CJ615" s="18" t="str">
        <f t="shared" si="868"/>
        <v>曹霞</v>
      </c>
      <c r="CK615" s="26">
        <f t="shared" si="882"/>
        <v>0</v>
      </c>
      <c r="CL615" s="18" t="str">
        <f t="shared" si="869"/>
        <v>王德兵</v>
      </c>
      <c r="CM615" s="26">
        <f t="shared" si="883"/>
        <v>0</v>
      </c>
      <c r="CN615" s="18" t="str">
        <f t="shared" si="870"/>
        <v>汪睿</v>
      </c>
      <c r="CO615" s="26">
        <f t="shared" si="884"/>
        <v>0</v>
      </c>
      <c r="CP615" s="18" t="str">
        <f t="shared" si="871"/>
        <v>卢银楷</v>
      </c>
      <c r="CQ615" s="26">
        <f t="shared" si="885"/>
        <v>0</v>
      </c>
      <c r="CR615" s="18" t="str">
        <f t="shared" si="872"/>
        <v>胡慧芳</v>
      </c>
      <c r="CS615" s="26">
        <f t="shared" si="886"/>
        <v>0</v>
      </c>
      <c r="CT615" s="18" t="str">
        <f t="shared" si="873"/>
        <v>杜基次尔</v>
      </c>
      <c r="CU615" s="26">
        <f t="shared" si="887"/>
        <v>0</v>
      </c>
    </row>
    <row r="616" spans="1:99" s="2" customFormat="1" ht="15.75">
      <c r="A616" s="42" t="s">
        <v>1292</v>
      </c>
      <c r="B616" s="40" t="s">
        <v>788</v>
      </c>
      <c r="C616" s="59" t="s">
        <v>44</v>
      </c>
      <c r="D616" s="9" t="s">
        <v>9</v>
      </c>
      <c r="E616" s="8" t="str">
        <f t="shared" si="821"/>
        <v/>
      </c>
      <c r="F616" s="9" t="str">
        <f t="shared" si="822"/>
        <v/>
      </c>
      <c r="G616" s="10" t="str">
        <f t="shared" si="823"/>
        <v/>
      </c>
      <c r="H616" s="10">
        <f t="shared" si="824"/>
        <v>78</v>
      </c>
      <c r="I616" s="10">
        <f t="shared" si="825"/>
        <v>49</v>
      </c>
      <c r="J616" s="10">
        <f t="shared" si="826"/>
        <v>39</v>
      </c>
      <c r="K616" s="16">
        <f t="shared" si="827"/>
        <v>59</v>
      </c>
      <c r="L616" s="10">
        <f t="shared" si="828"/>
        <v>68.5</v>
      </c>
      <c r="M616" s="10">
        <f t="shared" si="829"/>
        <v>33</v>
      </c>
      <c r="N616" s="10">
        <f t="shared" si="830"/>
        <v>327</v>
      </c>
      <c r="O616" s="17" t="str">
        <f t="shared" si="831"/>
        <v/>
      </c>
      <c r="P616" s="18">
        <f>IF($D616="理科",IF(AND($N616&gt;=分数线!$C$2,$H616&gt;=分数线!$D$2),36,IF($H616&gt;=分数线!$D$2,18,0)),IF($D616="文科",IF(AND($N616&gt;=分数线!$C$3,$H616&gt;=分数线!$D$3),36,IF($H616&gt;=分数线!$D$3,18,0))))</f>
        <v>0</v>
      </c>
      <c r="Q616" s="18">
        <f>IF($D616="理科",IF(AND($N616&gt;=分数线!$C$2,I616&gt;=分数线!$E$2),36,IF(I616&gt;=分数线!$E$2,18,0)),IF($D616="文科",IF(AND($N616&gt;=分数线!$C$3,I616&gt;=分数线!$E$3),36,IF(I616&gt;=分数线!$E$3,18,0))))</f>
        <v>0</v>
      </c>
      <c r="R616" s="18">
        <f>IF($D616="理科",IF(AND($N616&gt;=分数线!$C$2,J616&gt;=分数线!$F$2),36,IF(J616&gt;=分数线!$F$2,18,0)),IF($D616="文科",IF(AND($N616&gt;=分数线!$C$3,J616&gt;=分数线!$F$3),36,IF(J616&gt;=分数线!$F$3,18,0))))</f>
        <v>0</v>
      </c>
      <c r="S616" s="18">
        <f>IF($D616="理科",IF(AND($N616&gt;=分数线!$C$2,K616&gt;=分数线!$G$2),36,IF(K616&gt;=分数线!$G$2,18,0)),IF($D616="文科",IF(AND($N616&gt;=分数线!$C$3,K616&gt;=分数线!$G$3),36,IF(K616&gt;=分数线!$G$3,18,0))))</f>
        <v>0</v>
      </c>
      <c r="T616" s="18">
        <f>IF($D616="理科",IF(AND($N616&gt;=分数线!$C$2,L616&gt;=分数线!$H$2),36,IF(L616&gt;=分数线!$H$2,18,0)),IF($D616="文科",IF(AND($N616&gt;=分数线!$C$3,L616&gt;=分数线!$H$3),36,IF(L616&gt;=分数线!$H$3,18,0))))</f>
        <v>18</v>
      </c>
      <c r="U616" s="18">
        <f>IF($D616="理科",IF(AND($N616&gt;=分数线!$C$2,M616&gt;=分数线!$I$2),36,IF(M616&gt;=分数线!$I$2,18,0)),IF($D616="文科",IF(AND($N616&gt;=分数线!$C$3,M616&gt;=分数线!$I$3),36,IF(M616&gt;=分数线!$I$3,18,0))))</f>
        <v>0</v>
      </c>
      <c r="V616" s="18">
        <f t="shared" si="832"/>
        <v>4</v>
      </c>
      <c r="W616" s="18" t="str">
        <f t="shared" si="833"/>
        <v>朱霞</v>
      </c>
      <c r="X616" s="26">
        <f t="shared" si="815"/>
        <v>0</v>
      </c>
      <c r="Y616" s="18" t="str">
        <f t="shared" si="834"/>
        <v>李乔军</v>
      </c>
      <c r="Z616" s="26">
        <f t="shared" si="816"/>
        <v>0</v>
      </c>
      <c r="AA616" s="18" t="str">
        <f t="shared" si="835"/>
        <v>向翠琳</v>
      </c>
      <c r="AB616" s="26"/>
      <c r="AC616" s="18" t="str">
        <f t="shared" si="836"/>
        <v>卢银楷</v>
      </c>
      <c r="AD616" s="26"/>
      <c r="AE616" s="18" t="str">
        <f t="shared" si="837"/>
        <v>胡慧芳</v>
      </c>
      <c r="AF616" s="26"/>
      <c r="AG616" s="18" t="str">
        <f t="shared" si="838"/>
        <v>杜基次尔</v>
      </c>
      <c r="AH616" s="26"/>
      <c r="AI616" s="18" t="str">
        <f t="shared" si="839"/>
        <v>4</v>
      </c>
      <c r="AJ616" s="18" t="str">
        <f t="shared" si="840"/>
        <v>朱霞</v>
      </c>
      <c r="AK616" s="26">
        <f t="shared" si="817"/>
        <v>0</v>
      </c>
      <c r="AL616" s="18" t="str">
        <f t="shared" si="841"/>
        <v>李乔军</v>
      </c>
      <c r="AM616" s="26">
        <f t="shared" si="818"/>
        <v>0</v>
      </c>
      <c r="AN616" s="18" t="str">
        <f t="shared" si="842"/>
        <v>向翠琳</v>
      </c>
      <c r="AO616" s="26"/>
      <c r="AP616" s="18" t="str">
        <f t="shared" si="843"/>
        <v>卢银楷</v>
      </c>
      <c r="AQ616" s="26"/>
      <c r="AR616" s="18" t="str">
        <f t="shared" si="844"/>
        <v>胡慧芳</v>
      </c>
      <c r="AS616" s="26"/>
      <c r="AT616" s="18" t="str">
        <f t="shared" si="845"/>
        <v>杜基次尔</v>
      </c>
      <c r="AU616" s="26"/>
      <c r="AV616" s="18" t="str">
        <f t="shared" si="846"/>
        <v>4</v>
      </c>
      <c r="AW616" s="18" t="str">
        <f t="shared" si="847"/>
        <v>朱霞</v>
      </c>
      <c r="AX616" s="26">
        <f t="shared" si="874"/>
        <v>0</v>
      </c>
      <c r="AY616" s="18" t="str">
        <f t="shared" si="848"/>
        <v>马勇</v>
      </c>
      <c r="AZ616" s="26">
        <f t="shared" si="819"/>
        <v>0</v>
      </c>
      <c r="BA616" s="18" t="str">
        <f t="shared" si="849"/>
        <v>向翠琳</v>
      </c>
      <c r="BB616" s="26"/>
      <c r="BC616" s="18" t="str">
        <f t="shared" si="850"/>
        <v>卢银楷</v>
      </c>
      <c r="BD616" s="26"/>
      <c r="BE616" s="18" t="str">
        <f t="shared" si="851"/>
        <v>胡慧芳</v>
      </c>
      <c r="BF616" s="26"/>
      <c r="BG616" s="18" t="str">
        <f t="shared" si="852"/>
        <v>杜基次尔</v>
      </c>
      <c r="BH616" s="26"/>
      <c r="BI616" s="18">
        <f t="shared" si="853"/>
        <v>4</v>
      </c>
      <c r="BJ616" s="18" t="str">
        <f t="shared" si="854"/>
        <v>甲阿祝玛</v>
      </c>
      <c r="BK616" s="26">
        <f t="shared" si="875"/>
        <v>0</v>
      </c>
      <c r="BL616" s="18" t="str">
        <f t="shared" si="855"/>
        <v>马勇</v>
      </c>
      <c r="BM616" s="26">
        <f t="shared" si="820"/>
        <v>0</v>
      </c>
      <c r="BN616" s="18" t="str">
        <f t="shared" si="856"/>
        <v>向翠琳</v>
      </c>
      <c r="BO616" s="26"/>
      <c r="BP616" s="18" t="str">
        <f t="shared" si="857"/>
        <v>卢银楷</v>
      </c>
      <c r="BQ616" s="26"/>
      <c r="BR616" s="18" t="str">
        <f t="shared" si="858"/>
        <v>胡慧芳</v>
      </c>
      <c r="BS616" s="26"/>
      <c r="BT616" s="18" t="str">
        <f t="shared" si="859"/>
        <v>杜基次尔</v>
      </c>
      <c r="BU616" s="26"/>
      <c r="BV616" s="18">
        <f t="shared" si="860"/>
        <v>4</v>
      </c>
      <c r="BW616" s="18" t="str">
        <f t="shared" si="861"/>
        <v>曹霞</v>
      </c>
      <c r="BX616" s="26">
        <f t="shared" si="876"/>
        <v>0</v>
      </c>
      <c r="BY616" s="18" t="str">
        <f t="shared" si="862"/>
        <v>王德兵</v>
      </c>
      <c r="BZ616" s="26">
        <f t="shared" si="877"/>
        <v>0</v>
      </c>
      <c r="CA616" s="18" t="str">
        <f t="shared" si="863"/>
        <v>汪睿</v>
      </c>
      <c r="CB616" s="26">
        <f t="shared" si="878"/>
        <v>0</v>
      </c>
      <c r="CC616" s="18" t="str">
        <f t="shared" si="864"/>
        <v>卢银楷</v>
      </c>
      <c r="CD616" s="26">
        <f t="shared" si="879"/>
        <v>0</v>
      </c>
      <c r="CE616" s="18" t="str">
        <f t="shared" si="865"/>
        <v>胡慧芳</v>
      </c>
      <c r="CF616" s="26">
        <f t="shared" si="880"/>
        <v>4.5</v>
      </c>
      <c r="CG616" s="18" t="str">
        <f t="shared" si="866"/>
        <v>杜基次尔</v>
      </c>
      <c r="CH616" s="26">
        <f t="shared" si="881"/>
        <v>0</v>
      </c>
      <c r="CI616" s="18">
        <f t="shared" si="867"/>
        <v>4</v>
      </c>
      <c r="CJ616" s="18" t="str">
        <f t="shared" si="868"/>
        <v>曹霞</v>
      </c>
      <c r="CK616" s="26">
        <f t="shared" si="882"/>
        <v>0</v>
      </c>
      <c r="CL616" s="18" t="str">
        <f t="shared" si="869"/>
        <v>王德兵</v>
      </c>
      <c r="CM616" s="26">
        <f t="shared" si="883"/>
        <v>0</v>
      </c>
      <c r="CN616" s="18" t="str">
        <f t="shared" si="870"/>
        <v>汪睿</v>
      </c>
      <c r="CO616" s="26">
        <f t="shared" si="884"/>
        <v>0</v>
      </c>
      <c r="CP616" s="18" t="str">
        <f t="shared" si="871"/>
        <v>卢银楷</v>
      </c>
      <c r="CQ616" s="26">
        <f t="shared" si="885"/>
        <v>0</v>
      </c>
      <c r="CR616" s="18" t="str">
        <f t="shared" si="872"/>
        <v>胡慧芳</v>
      </c>
      <c r="CS616" s="26">
        <f t="shared" si="886"/>
        <v>4.5</v>
      </c>
      <c r="CT616" s="18" t="str">
        <f t="shared" si="873"/>
        <v>杜基次尔</v>
      </c>
      <c r="CU616" s="26">
        <f t="shared" si="887"/>
        <v>0</v>
      </c>
    </row>
    <row r="617" spans="1:99" s="2" customFormat="1" ht="15.75">
      <c r="A617" s="42" t="s">
        <v>1293</v>
      </c>
      <c r="B617" s="40" t="s">
        <v>789</v>
      </c>
      <c r="C617" s="59" t="s">
        <v>44</v>
      </c>
      <c r="D617" s="9" t="s">
        <v>9</v>
      </c>
      <c r="E617" s="8" t="str">
        <f t="shared" si="821"/>
        <v/>
      </c>
      <c r="F617" s="9">
        <f t="shared" si="822"/>
        <v>0.2</v>
      </c>
      <c r="G617" s="10" t="str">
        <f t="shared" si="823"/>
        <v/>
      </c>
      <c r="H617" s="10">
        <f t="shared" si="824"/>
        <v>80</v>
      </c>
      <c r="I617" s="10">
        <f t="shared" si="825"/>
        <v>55</v>
      </c>
      <c r="J617" s="10">
        <f t="shared" si="826"/>
        <v>47</v>
      </c>
      <c r="K617" s="16">
        <f t="shared" si="827"/>
        <v>63</v>
      </c>
      <c r="L617" s="10">
        <f t="shared" si="828"/>
        <v>51.5</v>
      </c>
      <c r="M617" s="10">
        <f t="shared" si="829"/>
        <v>30</v>
      </c>
      <c r="N617" s="10">
        <f t="shared" si="830"/>
        <v>327</v>
      </c>
      <c r="O617" s="17" t="str">
        <f t="shared" si="831"/>
        <v/>
      </c>
      <c r="P617" s="18">
        <f>IF($D617="理科",IF(AND($N617&gt;=分数线!$C$2,$H617&gt;=分数线!$D$2),36,IF($H617&gt;=分数线!$D$2,18,0)),IF($D617="文科",IF(AND($N617&gt;=分数线!$C$3,$H617&gt;=分数线!$D$3),36,IF($H617&gt;=分数线!$D$3,18,0))))</f>
        <v>0</v>
      </c>
      <c r="Q617" s="18">
        <f>IF($D617="理科",IF(AND($N617&gt;=分数线!$C$2,I617&gt;=分数线!$E$2),36,IF(I617&gt;=分数线!$E$2,18,0)),IF($D617="文科",IF(AND($N617&gt;=分数线!$C$3,I617&gt;=分数线!$E$3),36,IF(I617&gt;=分数线!$E$3,18,0))))</f>
        <v>0</v>
      </c>
      <c r="R617" s="18">
        <f>IF($D617="理科",IF(AND($N617&gt;=分数线!$C$2,J617&gt;=分数线!$F$2),36,IF(J617&gt;=分数线!$F$2,18,0)),IF($D617="文科",IF(AND($N617&gt;=分数线!$C$3,J617&gt;=分数线!$F$3),36,IF(J617&gt;=分数线!$F$3,18,0))))</f>
        <v>0</v>
      </c>
      <c r="S617" s="18">
        <f>IF($D617="理科",IF(AND($N617&gt;=分数线!$C$2,K617&gt;=分数线!$G$2),36,IF(K617&gt;=分数线!$G$2,18,0)),IF($D617="文科",IF(AND($N617&gt;=分数线!$C$3,K617&gt;=分数线!$G$3),36,IF(K617&gt;=分数线!$G$3,18,0))))</f>
        <v>0</v>
      </c>
      <c r="T617" s="18">
        <f>IF($D617="理科",IF(AND($N617&gt;=分数线!$C$2,L617&gt;=分数线!$H$2),36,IF(L617&gt;=分数线!$H$2,18,0)),IF($D617="文科",IF(AND($N617&gt;=分数线!$C$3,L617&gt;=分数线!$H$3),36,IF(L617&gt;=分数线!$H$3,18,0))))</f>
        <v>0</v>
      </c>
      <c r="U617" s="18">
        <f>IF($D617="理科",IF(AND($N617&gt;=分数线!$C$2,M617&gt;=分数线!$I$2),36,IF(M617&gt;=分数线!$I$2,18,0)),IF($D617="文科",IF(AND($N617&gt;=分数线!$C$3,M617&gt;=分数线!$I$3),36,IF(M617&gt;=分数线!$I$3,18,0))))</f>
        <v>0</v>
      </c>
      <c r="V617" s="18">
        <f t="shared" si="832"/>
        <v>5</v>
      </c>
      <c r="W617" s="18" t="str">
        <f t="shared" si="833"/>
        <v>叶屏</v>
      </c>
      <c r="X617" s="26">
        <f t="shared" si="815"/>
        <v>0</v>
      </c>
      <c r="Y617" s="18" t="str">
        <f t="shared" si="834"/>
        <v>李希</v>
      </c>
      <c r="Z617" s="26">
        <f t="shared" si="816"/>
        <v>0</v>
      </c>
      <c r="AA617" s="18" t="str">
        <f t="shared" si="835"/>
        <v>达娃央初</v>
      </c>
      <c r="AB617" s="26"/>
      <c r="AC617" s="18" t="str">
        <f t="shared" si="836"/>
        <v>马巫各</v>
      </c>
      <c r="AD617" s="26"/>
      <c r="AE617" s="18" t="str">
        <f t="shared" si="837"/>
        <v>赵香才</v>
      </c>
      <c r="AF617" s="26"/>
      <c r="AG617" s="18" t="str">
        <f t="shared" si="838"/>
        <v>金贵</v>
      </c>
      <c r="AH617" s="26"/>
      <c r="AI617" s="18" t="str">
        <f t="shared" si="839"/>
        <v>8</v>
      </c>
      <c r="AJ617" s="18" t="str">
        <f t="shared" si="840"/>
        <v>向美娟</v>
      </c>
      <c r="AK617" s="26">
        <f t="shared" si="817"/>
        <v>0</v>
      </c>
      <c r="AL617" s="18" t="str">
        <f t="shared" si="841"/>
        <v>胡付松</v>
      </c>
      <c r="AM617" s="26">
        <f t="shared" si="818"/>
        <v>0</v>
      </c>
      <c r="AN617" s="18" t="str">
        <f t="shared" si="842"/>
        <v>聂艳梅</v>
      </c>
      <c r="AO617" s="26"/>
      <c r="AP617" s="18" t="str">
        <f t="shared" si="843"/>
        <v>王志强</v>
      </c>
      <c r="AQ617" s="26"/>
      <c r="AR617" s="18" t="str">
        <f t="shared" si="844"/>
        <v>叶仁群</v>
      </c>
      <c r="AS617" s="26"/>
      <c r="AT617" s="18" t="str">
        <f t="shared" si="845"/>
        <v>田友米</v>
      </c>
      <c r="AU617" s="26"/>
      <c r="AV617" s="18" t="str">
        <f t="shared" si="846"/>
        <v>5</v>
      </c>
      <c r="AW617" s="18" t="str">
        <f t="shared" si="847"/>
        <v>叶屏</v>
      </c>
      <c r="AX617" s="26">
        <f t="shared" si="874"/>
        <v>0</v>
      </c>
      <c r="AY617" s="18" t="str">
        <f t="shared" si="848"/>
        <v>罗锐</v>
      </c>
      <c r="AZ617" s="26">
        <f t="shared" si="819"/>
        <v>0</v>
      </c>
      <c r="BA617" s="18" t="str">
        <f t="shared" si="849"/>
        <v>谢斌</v>
      </c>
      <c r="BB617" s="26"/>
      <c r="BC617" s="18" t="str">
        <f t="shared" si="850"/>
        <v>马巫各</v>
      </c>
      <c r="BD617" s="26"/>
      <c r="BE617" s="18" t="str">
        <f t="shared" si="851"/>
        <v>赵香才</v>
      </c>
      <c r="BF617" s="26"/>
      <c r="BG617" s="18" t="str">
        <f t="shared" si="852"/>
        <v>金贵</v>
      </c>
      <c r="BH617" s="26"/>
      <c r="BI617" s="18">
        <f t="shared" si="853"/>
        <v>5</v>
      </c>
      <c r="BJ617" s="18" t="str">
        <f t="shared" si="854"/>
        <v>叶屏</v>
      </c>
      <c r="BK617" s="26">
        <f t="shared" si="875"/>
        <v>0</v>
      </c>
      <c r="BL617" s="18" t="str">
        <f t="shared" si="855"/>
        <v>罗锐</v>
      </c>
      <c r="BM617" s="26">
        <f t="shared" si="820"/>
        <v>0</v>
      </c>
      <c r="BN617" s="18" t="str">
        <f t="shared" si="856"/>
        <v>杨小波</v>
      </c>
      <c r="BO617" s="26"/>
      <c r="BP617" s="18" t="str">
        <f t="shared" si="857"/>
        <v>马巫各</v>
      </c>
      <c r="BQ617" s="26"/>
      <c r="BR617" s="18" t="str">
        <f t="shared" si="858"/>
        <v>赵香才</v>
      </c>
      <c r="BS617" s="26"/>
      <c r="BT617" s="18" t="str">
        <f t="shared" si="859"/>
        <v>金贵</v>
      </c>
      <c r="BU617" s="26"/>
      <c r="BV617" s="18">
        <f t="shared" si="860"/>
        <v>5</v>
      </c>
      <c r="BW617" s="18" t="str">
        <f t="shared" si="861"/>
        <v>叶屏</v>
      </c>
      <c r="BX617" s="26">
        <f t="shared" si="876"/>
        <v>0</v>
      </c>
      <c r="BY617" s="18" t="str">
        <f t="shared" si="862"/>
        <v>王德兵</v>
      </c>
      <c r="BZ617" s="26">
        <f t="shared" si="877"/>
        <v>0</v>
      </c>
      <c r="CA617" s="18" t="str">
        <f t="shared" si="863"/>
        <v>兰卡布尺</v>
      </c>
      <c r="CB617" s="26">
        <f t="shared" si="878"/>
        <v>0</v>
      </c>
      <c r="CC617" s="18" t="str">
        <f t="shared" si="864"/>
        <v>吴文艺</v>
      </c>
      <c r="CD617" s="26">
        <f t="shared" si="879"/>
        <v>0</v>
      </c>
      <c r="CE617" s="18" t="str">
        <f t="shared" si="865"/>
        <v>赵香才</v>
      </c>
      <c r="CF617" s="26">
        <f t="shared" si="880"/>
        <v>0</v>
      </c>
      <c r="CG617" s="18" t="str">
        <f t="shared" si="866"/>
        <v>金贵</v>
      </c>
      <c r="CH617" s="26">
        <f t="shared" si="881"/>
        <v>0</v>
      </c>
      <c r="CI617" s="18">
        <f t="shared" si="867"/>
        <v>5</v>
      </c>
      <c r="CJ617" s="18" t="str">
        <f t="shared" si="868"/>
        <v>叶屏</v>
      </c>
      <c r="CK617" s="26">
        <f t="shared" si="882"/>
        <v>0</v>
      </c>
      <c r="CL617" s="18" t="str">
        <f t="shared" si="869"/>
        <v>王德兵</v>
      </c>
      <c r="CM617" s="26">
        <f t="shared" si="883"/>
        <v>0</v>
      </c>
      <c r="CN617" s="18" t="str">
        <f t="shared" si="870"/>
        <v>兰卡布尺</v>
      </c>
      <c r="CO617" s="26">
        <f t="shared" si="884"/>
        <v>0</v>
      </c>
      <c r="CP617" s="18" t="str">
        <f t="shared" si="871"/>
        <v>吴文艺/康宇峰</v>
      </c>
      <c r="CQ617" s="26">
        <f t="shared" si="885"/>
        <v>0</v>
      </c>
      <c r="CR617" s="18" t="str">
        <f t="shared" si="872"/>
        <v>赵香才</v>
      </c>
      <c r="CS617" s="26">
        <f t="shared" si="886"/>
        <v>0</v>
      </c>
      <c r="CT617" s="18" t="str">
        <f t="shared" si="873"/>
        <v>金贵</v>
      </c>
      <c r="CU617" s="26">
        <f t="shared" si="887"/>
        <v>0</v>
      </c>
    </row>
    <row r="618" spans="1:99" s="2" customFormat="1" ht="15.75">
      <c r="A618" s="42" t="s">
        <v>1294</v>
      </c>
      <c r="B618" s="40" t="s">
        <v>790</v>
      </c>
      <c r="C618" s="59" t="s">
        <v>44</v>
      </c>
      <c r="D618" s="9" t="s">
        <v>9</v>
      </c>
      <c r="E618" s="8" t="str">
        <f t="shared" si="821"/>
        <v/>
      </c>
      <c r="F618" s="9" t="str">
        <f t="shared" si="822"/>
        <v/>
      </c>
      <c r="G618" s="10" t="str">
        <f t="shared" si="823"/>
        <v/>
      </c>
      <c r="H618" s="10">
        <f t="shared" si="824"/>
        <v>102</v>
      </c>
      <c r="I618" s="10">
        <f t="shared" si="825"/>
        <v>55</v>
      </c>
      <c r="J618" s="10">
        <f t="shared" si="826"/>
        <v>37</v>
      </c>
      <c r="K618" s="16">
        <f t="shared" si="827"/>
        <v>57.5</v>
      </c>
      <c r="L618" s="10">
        <f t="shared" si="828"/>
        <v>38.5</v>
      </c>
      <c r="M618" s="10">
        <f t="shared" si="829"/>
        <v>36</v>
      </c>
      <c r="N618" s="10">
        <f t="shared" si="830"/>
        <v>326</v>
      </c>
      <c r="O618" s="17" t="str">
        <f t="shared" si="831"/>
        <v/>
      </c>
      <c r="P618" s="18">
        <f>IF($D618="理科",IF(AND($N618&gt;=分数线!$C$2,$H618&gt;=分数线!$D$2),36,IF($H618&gt;=分数线!$D$2,18,0)),IF($D618="文科",IF(AND($N618&gt;=分数线!$C$3,$H618&gt;=分数线!$D$3),36,IF($H618&gt;=分数线!$D$3,18,0))))</f>
        <v>0</v>
      </c>
      <c r="Q618" s="18">
        <f>IF($D618="理科",IF(AND($N618&gt;=分数线!$C$2,I618&gt;=分数线!$E$2),36,IF(I618&gt;=分数线!$E$2,18,0)),IF($D618="文科",IF(AND($N618&gt;=分数线!$C$3,I618&gt;=分数线!$E$3),36,IF(I618&gt;=分数线!$E$3,18,0))))</f>
        <v>0</v>
      </c>
      <c r="R618" s="18">
        <f>IF($D618="理科",IF(AND($N618&gt;=分数线!$C$2,J618&gt;=分数线!$F$2),36,IF(J618&gt;=分数线!$F$2,18,0)),IF($D618="文科",IF(AND($N618&gt;=分数线!$C$3,J618&gt;=分数线!$F$3),36,IF(J618&gt;=分数线!$F$3,18,0))))</f>
        <v>0</v>
      </c>
      <c r="S618" s="18">
        <f>IF($D618="理科",IF(AND($N618&gt;=分数线!$C$2,K618&gt;=分数线!$G$2),36,IF(K618&gt;=分数线!$G$2,18,0)),IF($D618="文科",IF(AND($N618&gt;=分数线!$C$3,K618&gt;=分数线!$G$3),36,IF(K618&gt;=分数线!$G$3,18,0))))</f>
        <v>0</v>
      </c>
      <c r="T618" s="18">
        <f>IF($D618="理科",IF(AND($N618&gt;=分数线!$C$2,L618&gt;=分数线!$H$2),36,IF(L618&gt;=分数线!$H$2,18,0)),IF($D618="文科",IF(AND($N618&gt;=分数线!$C$3,L618&gt;=分数线!$H$3),36,IF(L618&gt;=分数线!$H$3,18,0))))</f>
        <v>0</v>
      </c>
      <c r="U618" s="18">
        <f>IF($D618="理科",IF(AND($N618&gt;=分数线!$C$2,M618&gt;=分数线!$I$2),36,IF(M618&gt;=分数线!$I$2,18,0)),IF($D618="文科",IF(AND($N618&gt;=分数线!$C$3,M618&gt;=分数线!$I$3),36,IF(M618&gt;=分数线!$I$3,18,0))))</f>
        <v>0</v>
      </c>
      <c r="V618" s="18">
        <f t="shared" si="832"/>
        <v>3</v>
      </c>
      <c r="W618" s="18" t="str">
        <f t="shared" si="833"/>
        <v>朱霞</v>
      </c>
      <c r="X618" s="26">
        <f t="shared" si="815"/>
        <v>0</v>
      </c>
      <c r="Y618" s="18" t="str">
        <f t="shared" si="834"/>
        <v>余玉红</v>
      </c>
      <c r="Z618" s="26">
        <f t="shared" si="816"/>
        <v>0</v>
      </c>
      <c r="AA618" s="18" t="str">
        <f t="shared" si="835"/>
        <v>邵晖</v>
      </c>
      <c r="AB618" s="26"/>
      <c r="AC618" s="18" t="str">
        <f t="shared" si="836"/>
        <v>杨吉华</v>
      </c>
      <c r="AD618" s="26"/>
      <c r="AE618" s="18" t="str">
        <f t="shared" si="837"/>
        <v>勾中文</v>
      </c>
      <c r="AF618" s="26"/>
      <c r="AG618" s="18" t="str">
        <f t="shared" si="838"/>
        <v>杜基次尔</v>
      </c>
      <c r="AH618" s="26"/>
      <c r="AI618" s="18" t="str">
        <f t="shared" si="839"/>
        <v>3</v>
      </c>
      <c r="AJ618" s="18" t="str">
        <f t="shared" si="840"/>
        <v>朱霞</v>
      </c>
      <c r="AK618" s="26">
        <f t="shared" si="817"/>
        <v>0</v>
      </c>
      <c r="AL618" s="18" t="str">
        <f t="shared" si="841"/>
        <v>余玉红</v>
      </c>
      <c r="AM618" s="26">
        <f t="shared" si="818"/>
        <v>0</v>
      </c>
      <c r="AN618" s="18" t="str">
        <f t="shared" si="842"/>
        <v>赵顺诚</v>
      </c>
      <c r="AO618" s="26"/>
      <c r="AP618" s="18" t="str">
        <f t="shared" si="843"/>
        <v>杨吉华</v>
      </c>
      <c r="AQ618" s="26"/>
      <c r="AR618" s="18" t="str">
        <f t="shared" si="844"/>
        <v>赵香才</v>
      </c>
      <c r="AS618" s="26"/>
      <c r="AT618" s="18" t="str">
        <f t="shared" si="845"/>
        <v>杜基次尔</v>
      </c>
      <c r="AU618" s="26"/>
      <c r="AV618" s="18" t="str">
        <f t="shared" si="846"/>
        <v>3</v>
      </c>
      <c r="AW618" s="18" t="str">
        <f t="shared" si="847"/>
        <v>何光红</v>
      </c>
      <c r="AX618" s="26">
        <f t="shared" si="874"/>
        <v>0</v>
      </c>
      <c r="AY618" s="18" t="str">
        <f t="shared" si="848"/>
        <v>余玉红</v>
      </c>
      <c r="AZ618" s="26">
        <f t="shared" si="819"/>
        <v>0</v>
      </c>
      <c r="BA618" s="18" t="str">
        <f t="shared" si="849"/>
        <v>向翠琳</v>
      </c>
      <c r="BB618" s="26"/>
      <c r="BC618" s="18" t="str">
        <f t="shared" si="850"/>
        <v>卢银楷</v>
      </c>
      <c r="BD618" s="26"/>
      <c r="BE618" s="18" t="str">
        <f t="shared" si="851"/>
        <v>勾中文</v>
      </c>
      <c r="BF618" s="26"/>
      <c r="BG618" s="18" t="str">
        <f t="shared" si="852"/>
        <v>杜基次尔</v>
      </c>
      <c r="BH618" s="26"/>
      <c r="BI618" s="18">
        <f t="shared" si="853"/>
        <v>3</v>
      </c>
      <c r="BJ618" s="18" t="str">
        <f t="shared" si="854"/>
        <v>何光红</v>
      </c>
      <c r="BK618" s="26">
        <f t="shared" si="875"/>
        <v>0</v>
      </c>
      <c r="BL618" s="18" t="str">
        <f t="shared" si="855"/>
        <v>余玉红</v>
      </c>
      <c r="BM618" s="26">
        <f t="shared" si="820"/>
        <v>0</v>
      </c>
      <c r="BN618" s="18" t="str">
        <f t="shared" si="856"/>
        <v>向翠琳</v>
      </c>
      <c r="BO618" s="26"/>
      <c r="BP618" s="18" t="str">
        <f t="shared" si="857"/>
        <v>卢银楷</v>
      </c>
      <c r="BQ618" s="26"/>
      <c r="BR618" s="18" t="str">
        <f t="shared" si="858"/>
        <v>赵香才</v>
      </c>
      <c r="BS618" s="26"/>
      <c r="BT618" s="18" t="str">
        <f t="shared" si="859"/>
        <v>杜基次尔</v>
      </c>
      <c r="BU618" s="26"/>
      <c r="BV618" s="18">
        <f t="shared" si="860"/>
        <v>3</v>
      </c>
      <c r="BW618" s="18" t="str">
        <f t="shared" si="861"/>
        <v>曹霞</v>
      </c>
      <c r="BX618" s="26">
        <f t="shared" si="876"/>
        <v>0</v>
      </c>
      <c r="BY618" s="18" t="str">
        <f t="shared" si="862"/>
        <v>余玉红</v>
      </c>
      <c r="BZ618" s="26">
        <f t="shared" si="877"/>
        <v>0</v>
      </c>
      <c r="CA618" s="18" t="str">
        <f t="shared" si="863"/>
        <v>汪睿</v>
      </c>
      <c r="CB618" s="26">
        <f t="shared" si="878"/>
        <v>0</v>
      </c>
      <c r="CC618" s="18" t="str">
        <f t="shared" si="864"/>
        <v>卢银楷</v>
      </c>
      <c r="CD618" s="26">
        <f t="shared" si="879"/>
        <v>0</v>
      </c>
      <c r="CE618" s="18" t="str">
        <f t="shared" si="865"/>
        <v>赵香才</v>
      </c>
      <c r="CF618" s="26">
        <f t="shared" si="880"/>
        <v>0</v>
      </c>
      <c r="CG618" s="18" t="str">
        <f t="shared" si="866"/>
        <v>杜基次尔</v>
      </c>
      <c r="CH618" s="26">
        <f t="shared" si="881"/>
        <v>0</v>
      </c>
      <c r="CI618" s="18">
        <f t="shared" si="867"/>
        <v>3</v>
      </c>
      <c r="CJ618" s="18" t="str">
        <f t="shared" si="868"/>
        <v>曹霞</v>
      </c>
      <c r="CK618" s="26">
        <f t="shared" si="882"/>
        <v>0</v>
      </c>
      <c r="CL618" s="18" t="str">
        <f t="shared" si="869"/>
        <v>余玉红</v>
      </c>
      <c r="CM618" s="26">
        <f t="shared" si="883"/>
        <v>0</v>
      </c>
      <c r="CN618" s="18" t="str">
        <f t="shared" si="870"/>
        <v>汪睿</v>
      </c>
      <c r="CO618" s="26">
        <f t="shared" si="884"/>
        <v>0</v>
      </c>
      <c r="CP618" s="18" t="str">
        <f t="shared" si="871"/>
        <v>赵香才</v>
      </c>
      <c r="CQ618" s="26">
        <f t="shared" si="885"/>
        <v>0</v>
      </c>
      <c r="CR618" s="18" t="str">
        <f t="shared" si="872"/>
        <v>卢银楷</v>
      </c>
      <c r="CS618" s="26">
        <f t="shared" si="886"/>
        <v>0</v>
      </c>
      <c r="CT618" s="18" t="str">
        <f t="shared" si="873"/>
        <v>杜基次尔</v>
      </c>
      <c r="CU618" s="26">
        <f t="shared" si="887"/>
        <v>0</v>
      </c>
    </row>
    <row r="619" spans="1:99" s="2" customFormat="1" ht="15.75">
      <c r="A619" s="42" t="s">
        <v>1295</v>
      </c>
      <c r="B619" s="40" t="s">
        <v>791</v>
      </c>
      <c r="C619" s="59" t="s">
        <v>44</v>
      </c>
      <c r="D619" s="9" t="s">
        <v>9</v>
      </c>
      <c r="E619" s="8" t="str">
        <f t="shared" si="821"/>
        <v/>
      </c>
      <c r="F619" s="9" t="str">
        <f t="shared" si="822"/>
        <v/>
      </c>
      <c r="G619" s="10" t="str">
        <f t="shared" si="823"/>
        <v/>
      </c>
      <c r="H619" s="10">
        <f t="shared" si="824"/>
        <v>88</v>
      </c>
      <c r="I619" s="10">
        <f t="shared" si="825"/>
        <v>33</v>
      </c>
      <c r="J619" s="10">
        <f t="shared" si="826"/>
        <v>45</v>
      </c>
      <c r="K619" s="16">
        <f t="shared" si="827"/>
        <v>52</v>
      </c>
      <c r="L619" s="10">
        <f t="shared" si="828"/>
        <v>60.5</v>
      </c>
      <c r="M619" s="10">
        <f t="shared" si="829"/>
        <v>45</v>
      </c>
      <c r="N619" s="10">
        <f t="shared" si="830"/>
        <v>324</v>
      </c>
      <c r="O619" s="17" t="str">
        <f t="shared" si="831"/>
        <v/>
      </c>
      <c r="P619" s="18">
        <f>IF($D619="理科",IF(AND($N619&gt;=分数线!$C$2,$H619&gt;=分数线!$D$2),36,IF($H619&gt;=分数线!$D$2,18,0)),IF($D619="文科",IF(AND($N619&gt;=分数线!$C$3,$H619&gt;=分数线!$D$3),36,IF($H619&gt;=分数线!$D$3,18,0))))</f>
        <v>0</v>
      </c>
      <c r="Q619" s="18">
        <f>IF($D619="理科",IF(AND($N619&gt;=分数线!$C$2,I619&gt;=分数线!$E$2),36,IF(I619&gt;=分数线!$E$2,18,0)),IF($D619="文科",IF(AND($N619&gt;=分数线!$C$3,I619&gt;=分数线!$E$3),36,IF(I619&gt;=分数线!$E$3,18,0))))</f>
        <v>0</v>
      </c>
      <c r="R619" s="18">
        <f>IF($D619="理科",IF(AND($N619&gt;=分数线!$C$2,J619&gt;=分数线!$F$2),36,IF(J619&gt;=分数线!$F$2,18,0)),IF($D619="文科",IF(AND($N619&gt;=分数线!$C$3,J619&gt;=分数线!$F$3),36,IF(J619&gt;=分数线!$F$3,18,0))))</f>
        <v>0</v>
      </c>
      <c r="S619" s="18">
        <f>IF($D619="理科",IF(AND($N619&gt;=分数线!$C$2,K619&gt;=分数线!$G$2),36,IF(K619&gt;=分数线!$G$2,18,0)),IF($D619="文科",IF(AND($N619&gt;=分数线!$C$3,K619&gt;=分数线!$G$3),36,IF(K619&gt;=分数线!$G$3,18,0))))</f>
        <v>0</v>
      </c>
      <c r="T619" s="18">
        <f>IF($D619="理科",IF(AND($N619&gt;=分数线!$C$2,L619&gt;=分数线!$H$2),36,IF(L619&gt;=分数线!$H$2,18,0)),IF($D619="文科",IF(AND($N619&gt;=分数线!$C$3,L619&gt;=分数线!$H$3),36,IF(L619&gt;=分数线!$H$3,18,0))))</f>
        <v>0</v>
      </c>
      <c r="U619" s="18">
        <f>IF($D619="理科",IF(AND($N619&gt;=分数线!$C$2,M619&gt;=分数线!$I$2),36,IF(M619&gt;=分数线!$I$2,18,0)),IF($D619="文科",IF(AND($N619&gt;=分数线!$C$3,M619&gt;=分数线!$I$3),36,IF(M619&gt;=分数线!$I$3,18,0))))</f>
        <v>0</v>
      </c>
      <c r="V619" s="18">
        <f t="shared" si="832"/>
        <v>9</v>
      </c>
      <c r="W619" s="18" t="str">
        <f t="shared" si="833"/>
        <v>张玉婷</v>
      </c>
      <c r="X619" s="26">
        <f t="shared" si="815"/>
        <v>0</v>
      </c>
      <c r="Y619" s="18" t="str">
        <f t="shared" si="834"/>
        <v>周军</v>
      </c>
      <c r="Z619" s="26">
        <f t="shared" si="816"/>
        <v>0</v>
      </c>
      <c r="AA619" s="18" t="str">
        <f t="shared" si="835"/>
        <v>程长寿</v>
      </c>
      <c r="AB619" s="26"/>
      <c r="AC619" s="18" t="str">
        <f t="shared" si="836"/>
        <v>杨吉华</v>
      </c>
      <c r="AD619" s="26"/>
      <c r="AE619" s="18" t="str">
        <f t="shared" si="837"/>
        <v>赵香才</v>
      </c>
      <c r="AF619" s="26"/>
      <c r="AG619" s="18" t="str">
        <f t="shared" si="838"/>
        <v>金贵</v>
      </c>
      <c r="AH619" s="26"/>
      <c r="AI619" s="18" t="str">
        <f t="shared" si="839"/>
        <v>4</v>
      </c>
      <c r="AJ619" s="18" t="str">
        <f t="shared" si="840"/>
        <v>朱霞</v>
      </c>
      <c r="AK619" s="26">
        <f t="shared" si="817"/>
        <v>0</v>
      </c>
      <c r="AL619" s="18" t="str">
        <f t="shared" si="841"/>
        <v>李乔军</v>
      </c>
      <c r="AM619" s="26">
        <f t="shared" si="818"/>
        <v>0</v>
      </c>
      <c r="AN619" s="18" t="str">
        <f t="shared" si="842"/>
        <v>向翠琳</v>
      </c>
      <c r="AO619" s="26"/>
      <c r="AP619" s="18" t="str">
        <f t="shared" si="843"/>
        <v>卢银楷</v>
      </c>
      <c r="AQ619" s="26"/>
      <c r="AR619" s="18" t="str">
        <f t="shared" si="844"/>
        <v>胡慧芳</v>
      </c>
      <c r="AS619" s="26"/>
      <c r="AT619" s="18" t="str">
        <f t="shared" si="845"/>
        <v>杜基次尔</v>
      </c>
      <c r="AU619" s="26"/>
      <c r="AV619" s="18" t="e">
        <f t="shared" si="846"/>
        <v>#N/A</v>
      </c>
      <c r="AW619" s="18" t="e">
        <f t="shared" si="847"/>
        <v>#N/A</v>
      </c>
      <c r="AX619" s="26">
        <f t="shared" si="874"/>
        <v>0</v>
      </c>
      <c r="AY619" s="18" t="e">
        <f t="shared" si="848"/>
        <v>#N/A</v>
      </c>
      <c r="AZ619" s="26">
        <f t="shared" si="819"/>
        <v>0</v>
      </c>
      <c r="BA619" s="18" t="e">
        <f t="shared" si="849"/>
        <v>#N/A</v>
      </c>
      <c r="BB619" s="26"/>
      <c r="BC619" s="18" t="e">
        <f t="shared" si="850"/>
        <v>#N/A</v>
      </c>
      <c r="BD619" s="26"/>
      <c r="BE619" s="18" t="e">
        <f t="shared" si="851"/>
        <v>#N/A</v>
      </c>
      <c r="BF619" s="26"/>
      <c r="BG619" s="18" t="e">
        <f t="shared" si="852"/>
        <v>#N/A</v>
      </c>
      <c r="BH619" s="26"/>
      <c r="BI619" s="18" t="e">
        <f t="shared" si="853"/>
        <v>#N/A</v>
      </c>
      <c r="BJ619" s="18" t="e">
        <f t="shared" si="854"/>
        <v>#N/A</v>
      </c>
      <c r="BK619" s="26">
        <f t="shared" si="875"/>
        <v>0</v>
      </c>
      <c r="BL619" s="18" t="e">
        <f t="shared" si="855"/>
        <v>#N/A</v>
      </c>
      <c r="BM619" s="26">
        <f t="shared" si="820"/>
        <v>0</v>
      </c>
      <c r="BN619" s="18" t="e">
        <f t="shared" si="856"/>
        <v>#N/A</v>
      </c>
      <c r="BO619" s="26"/>
      <c r="BP619" s="18" t="e">
        <f t="shared" si="857"/>
        <v>#N/A</v>
      </c>
      <c r="BQ619" s="26"/>
      <c r="BR619" s="18" t="e">
        <f t="shared" si="858"/>
        <v>#N/A</v>
      </c>
      <c r="BS619" s="26"/>
      <c r="BT619" s="18" t="e">
        <f t="shared" si="859"/>
        <v>#N/A</v>
      </c>
      <c r="BU619" s="26"/>
      <c r="BV619" s="18">
        <f t="shared" si="860"/>
        <v>4</v>
      </c>
      <c r="BW619" s="18" t="str">
        <f t="shared" si="861"/>
        <v>曹霞</v>
      </c>
      <c r="BX619" s="26">
        <f t="shared" si="876"/>
        <v>0</v>
      </c>
      <c r="BY619" s="18" t="str">
        <f t="shared" si="862"/>
        <v>王德兵</v>
      </c>
      <c r="BZ619" s="26">
        <f t="shared" si="877"/>
        <v>0</v>
      </c>
      <c r="CA619" s="18" t="str">
        <f t="shared" si="863"/>
        <v>汪睿</v>
      </c>
      <c r="CB619" s="26">
        <f t="shared" si="878"/>
        <v>0</v>
      </c>
      <c r="CC619" s="18" t="str">
        <f t="shared" si="864"/>
        <v>卢银楷</v>
      </c>
      <c r="CD619" s="26">
        <f t="shared" si="879"/>
        <v>0</v>
      </c>
      <c r="CE619" s="18" t="str">
        <f t="shared" si="865"/>
        <v>胡慧芳</v>
      </c>
      <c r="CF619" s="26">
        <f t="shared" si="880"/>
        <v>0</v>
      </c>
      <c r="CG619" s="18" t="str">
        <f t="shared" si="866"/>
        <v>杜基次尔</v>
      </c>
      <c r="CH619" s="26">
        <f t="shared" si="881"/>
        <v>0</v>
      </c>
      <c r="CI619" s="18">
        <f t="shared" si="867"/>
        <v>4</v>
      </c>
      <c r="CJ619" s="18" t="str">
        <f t="shared" si="868"/>
        <v>曹霞</v>
      </c>
      <c r="CK619" s="26">
        <f t="shared" si="882"/>
        <v>0</v>
      </c>
      <c r="CL619" s="18" t="str">
        <f t="shared" si="869"/>
        <v>王德兵</v>
      </c>
      <c r="CM619" s="26">
        <f t="shared" si="883"/>
        <v>0</v>
      </c>
      <c r="CN619" s="18" t="str">
        <f t="shared" si="870"/>
        <v>汪睿</v>
      </c>
      <c r="CO619" s="26">
        <f t="shared" si="884"/>
        <v>0</v>
      </c>
      <c r="CP619" s="18" t="str">
        <f t="shared" si="871"/>
        <v>卢银楷</v>
      </c>
      <c r="CQ619" s="26">
        <f t="shared" si="885"/>
        <v>0</v>
      </c>
      <c r="CR619" s="18" t="str">
        <f t="shared" si="872"/>
        <v>胡慧芳</v>
      </c>
      <c r="CS619" s="26">
        <f t="shared" si="886"/>
        <v>0</v>
      </c>
      <c r="CT619" s="18" t="str">
        <f t="shared" si="873"/>
        <v>杜基次尔</v>
      </c>
      <c r="CU619" s="26">
        <f t="shared" si="887"/>
        <v>0</v>
      </c>
    </row>
    <row r="620" spans="1:99" s="2" customFormat="1" ht="15.75">
      <c r="A620" s="42" t="s">
        <v>1296</v>
      </c>
      <c r="B620" s="40" t="s">
        <v>792</v>
      </c>
      <c r="C620" s="59" t="s">
        <v>44</v>
      </c>
      <c r="D620" s="9" t="s">
        <v>9</v>
      </c>
      <c r="E620" s="8" t="str">
        <f t="shared" si="821"/>
        <v/>
      </c>
      <c r="F620" s="9" t="str">
        <f t="shared" si="822"/>
        <v/>
      </c>
      <c r="G620" s="10" t="str">
        <f t="shared" si="823"/>
        <v/>
      </c>
      <c r="H620" s="10">
        <f t="shared" si="824"/>
        <v>98</v>
      </c>
      <c r="I620" s="10">
        <f t="shared" si="825"/>
        <v>33</v>
      </c>
      <c r="J620" s="10">
        <f t="shared" si="826"/>
        <v>29</v>
      </c>
      <c r="K620" s="16">
        <f t="shared" si="827"/>
        <v>57</v>
      </c>
      <c r="L620" s="10">
        <f t="shared" si="828"/>
        <v>55</v>
      </c>
      <c r="M620" s="10">
        <f t="shared" si="829"/>
        <v>52</v>
      </c>
      <c r="N620" s="10">
        <f t="shared" si="830"/>
        <v>324</v>
      </c>
      <c r="O620" s="17" t="str">
        <f t="shared" si="831"/>
        <v/>
      </c>
      <c r="P620" s="18">
        <f>IF($D620="理科",IF(AND($N620&gt;=分数线!$C$2,$H620&gt;=分数线!$D$2),36,IF($H620&gt;=分数线!$D$2,18,0)),IF($D620="文科",IF(AND($N620&gt;=分数线!$C$3,$H620&gt;=分数线!$D$3),36,IF($H620&gt;=分数线!$D$3,18,0))))</f>
        <v>0</v>
      </c>
      <c r="Q620" s="18">
        <f>IF($D620="理科",IF(AND($N620&gt;=分数线!$C$2,I620&gt;=分数线!$E$2),36,IF(I620&gt;=分数线!$E$2,18,0)),IF($D620="文科",IF(AND($N620&gt;=分数线!$C$3,I620&gt;=分数线!$E$3),36,IF(I620&gt;=分数线!$E$3,18,0))))</f>
        <v>0</v>
      </c>
      <c r="R620" s="18">
        <f>IF($D620="理科",IF(AND($N620&gt;=分数线!$C$2,J620&gt;=分数线!$F$2),36,IF(J620&gt;=分数线!$F$2,18,0)),IF($D620="文科",IF(AND($N620&gt;=分数线!$C$3,J620&gt;=分数线!$F$3),36,IF(J620&gt;=分数线!$F$3,18,0))))</f>
        <v>0</v>
      </c>
      <c r="S620" s="18">
        <f>IF($D620="理科",IF(AND($N620&gt;=分数线!$C$2,K620&gt;=分数线!$G$2),36,IF(K620&gt;=分数线!$G$2,18,0)),IF($D620="文科",IF(AND($N620&gt;=分数线!$C$3,K620&gt;=分数线!$G$3),36,IF(K620&gt;=分数线!$G$3,18,0))))</f>
        <v>0</v>
      </c>
      <c r="T620" s="18">
        <f>IF($D620="理科",IF(AND($N620&gt;=分数线!$C$2,L620&gt;=分数线!$H$2),36,IF(L620&gt;=分数线!$H$2,18,0)),IF($D620="文科",IF(AND($N620&gt;=分数线!$C$3,L620&gt;=分数线!$H$3),36,IF(L620&gt;=分数线!$H$3,18,0))))</f>
        <v>0</v>
      </c>
      <c r="U620" s="18">
        <f>IF($D620="理科",IF(AND($N620&gt;=分数线!$C$2,M620&gt;=分数线!$I$2),36,IF(M620&gt;=分数线!$I$2,18,0)),IF($D620="文科",IF(AND($N620&gt;=分数线!$C$3,M620&gt;=分数线!$I$3),36,IF(M620&gt;=分数线!$I$3,18,0))))</f>
        <v>0</v>
      </c>
      <c r="V620" s="18">
        <f t="shared" si="832"/>
        <v>8</v>
      </c>
      <c r="W620" s="18" t="str">
        <f t="shared" si="833"/>
        <v>向美娟</v>
      </c>
      <c r="X620" s="26">
        <f t="shared" si="815"/>
        <v>0</v>
      </c>
      <c r="Y620" s="18" t="str">
        <f t="shared" si="834"/>
        <v>胡付松</v>
      </c>
      <c r="Z620" s="26">
        <f t="shared" si="816"/>
        <v>0</v>
      </c>
      <c r="AA620" s="18" t="str">
        <f t="shared" si="835"/>
        <v>聂艳梅</v>
      </c>
      <c r="AB620" s="26"/>
      <c r="AC620" s="18" t="str">
        <f t="shared" si="836"/>
        <v>卢银楷</v>
      </c>
      <c r="AD620" s="26"/>
      <c r="AE620" s="18" t="str">
        <f t="shared" si="837"/>
        <v>赵香才</v>
      </c>
      <c r="AF620" s="26"/>
      <c r="AG620" s="18" t="str">
        <f t="shared" si="838"/>
        <v>骆泽群</v>
      </c>
      <c r="AH620" s="26"/>
      <c r="AI620" s="18" t="str">
        <f t="shared" si="839"/>
        <v>5</v>
      </c>
      <c r="AJ620" s="18" t="str">
        <f t="shared" si="840"/>
        <v>叶屏</v>
      </c>
      <c r="AK620" s="26">
        <f t="shared" si="817"/>
        <v>0</v>
      </c>
      <c r="AL620" s="18" t="str">
        <f t="shared" si="841"/>
        <v>李希</v>
      </c>
      <c r="AM620" s="26">
        <f t="shared" si="818"/>
        <v>0</v>
      </c>
      <c r="AN620" s="18" t="str">
        <f t="shared" si="842"/>
        <v>达娃央初</v>
      </c>
      <c r="AO620" s="26"/>
      <c r="AP620" s="18" t="str">
        <f t="shared" si="843"/>
        <v>马巫各</v>
      </c>
      <c r="AQ620" s="26"/>
      <c r="AR620" s="18" t="str">
        <f t="shared" si="844"/>
        <v>赵香才</v>
      </c>
      <c r="AS620" s="26"/>
      <c r="AT620" s="18" t="str">
        <f t="shared" si="845"/>
        <v>金贵</v>
      </c>
      <c r="AU620" s="26"/>
      <c r="AV620" s="18" t="str">
        <f t="shared" si="846"/>
        <v>5</v>
      </c>
      <c r="AW620" s="18" t="str">
        <f t="shared" si="847"/>
        <v>叶屏</v>
      </c>
      <c r="AX620" s="26">
        <f t="shared" si="874"/>
        <v>0</v>
      </c>
      <c r="AY620" s="18" t="str">
        <f t="shared" si="848"/>
        <v>罗锐</v>
      </c>
      <c r="AZ620" s="26">
        <f t="shared" si="819"/>
        <v>0</v>
      </c>
      <c r="BA620" s="18" t="str">
        <f t="shared" si="849"/>
        <v>谢斌</v>
      </c>
      <c r="BB620" s="26"/>
      <c r="BC620" s="18" t="str">
        <f t="shared" si="850"/>
        <v>马巫各</v>
      </c>
      <c r="BD620" s="26"/>
      <c r="BE620" s="18" t="str">
        <f t="shared" si="851"/>
        <v>赵香才</v>
      </c>
      <c r="BF620" s="26"/>
      <c r="BG620" s="18" t="str">
        <f t="shared" si="852"/>
        <v>金贵</v>
      </c>
      <c r="BH620" s="26"/>
      <c r="BI620" s="18">
        <f t="shared" si="853"/>
        <v>5</v>
      </c>
      <c r="BJ620" s="18" t="str">
        <f t="shared" si="854"/>
        <v>叶屏</v>
      </c>
      <c r="BK620" s="26">
        <f t="shared" si="875"/>
        <v>0</v>
      </c>
      <c r="BL620" s="18" t="str">
        <f t="shared" si="855"/>
        <v>罗锐</v>
      </c>
      <c r="BM620" s="26">
        <f t="shared" si="820"/>
        <v>0</v>
      </c>
      <c r="BN620" s="18" t="str">
        <f t="shared" si="856"/>
        <v>杨小波</v>
      </c>
      <c r="BO620" s="26"/>
      <c r="BP620" s="18" t="str">
        <f t="shared" si="857"/>
        <v>马巫各</v>
      </c>
      <c r="BQ620" s="26"/>
      <c r="BR620" s="18" t="str">
        <f t="shared" si="858"/>
        <v>赵香才</v>
      </c>
      <c r="BS620" s="26"/>
      <c r="BT620" s="18" t="str">
        <f t="shared" si="859"/>
        <v>金贵</v>
      </c>
      <c r="BU620" s="26"/>
      <c r="BV620" s="18">
        <f t="shared" si="860"/>
        <v>5</v>
      </c>
      <c r="BW620" s="18" t="str">
        <f t="shared" si="861"/>
        <v>叶屏</v>
      </c>
      <c r="BX620" s="26">
        <f t="shared" si="876"/>
        <v>0</v>
      </c>
      <c r="BY620" s="18" t="str">
        <f t="shared" si="862"/>
        <v>王德兵</v>
      </c>
      <c r="BZ620" s="26">
        <f t="shared" si="877"/>
        <v>0</v>
      </c>
      <c r="CA620" s="18" t="str">
        <f t="shared" si="863"/>
        <v>兰卡布尺</v>
      </c>
      <c r="CB620" s="26">
        <f t="shared" si="878"/>
        <v>0</v>
      </c>
      <c r="CC620" s="18" t="str">
        <f t="shared" si="864"/>
        <v>吴文艺</v>
      </c>
      <c r="CD620" s="26">
        <f t="shared" si="879"/>
        <v>0</v>
      </c>
      <c r="CE620" s="18" t="str">
        <f t="shared" si="865"/>
        <v>赵香才</v>
      </c>
      <c r="CF620" s="26">
        <f t="shared" si="880"/>
        <v>0</v>
      </c>
      <c r="CG620" s="18" t="str">
        <f t="shared" si="866"/>
        <v>金贵</v>
      </c>
      <c r="CH620" s="26">
        <f t="shared" si="881"/>
        <v>0</v>
      </c>
      <c r="CI620" s="18">
        <f t="shared" si="867"/>
        <v>5</v>
      </c>
      <c r="CJ620" s="18" t="str">
        <f t="shared" si="868"/>
        <v>叶屏</v>
      </c>
      <c r="CK620" s="26">
        <f t="shared" si="882"/>
        <v>0</v>
      </c>
      <c r="CL620" s="18" t="str">
        <f t="shared" si="869"/>
        <v>王德兵</v>
      </c>
      <c r="CM620" s="26">
        <f t="shared" si="883"/>
        <v>0</v>
      </c>
      <c r="CN620" s="18" t="str">
        <f t="shared" si="870"/>
        <v>兰卡布尺</v>
      </c>
      <c r="CO620" s="26">
        <f t="shared" si="884"/>
        <v>0</v>
      </c>
      <c r="CP620" s="18" t="str">
        <f t="shared" si="871"/>
        <v>吴文艺/康宇峰</v>
      </c>
      <c r="CQ620" s="26">
        <f t="shared" si="885"/>
        <v>0</v>
      </c>
      <c r="CR620" s="18" t="str">
        <f t="shared" si="872"/>
        <v>赵香才</v>
      </c>
      <c r="CS620" s="26">
        <f t="shared" si="886"/>
        <v>0</v>
      </c>
      <c r="CT620" s="18" t="str">
        <f t="shared" si="873"/>
        <v>金贵</v>
      </c>
      <c r="CU620" s="26">
        <f t="shared" si="887"/>
        <v>0</v>
      </c>
    </row>
    <row r="621" spans="1:99" s="2" customFormat="1" ht="15.75">
      <c r="A621" s="42" t="s">
        <v>1297</v>
      </c>
      <c r="B621" s="40" t="s">
        <v>793</v>
      </c>
      <c r="C621" s="59" t="s">
        <v>44</v>
      </c>
      <c r="D621" s="9" t="s">
        <v>9</v>
      </c>
      <c r="E621" s="8" t="str">
        <f t="shared" si="821"/>
        <v/>
      </c>
      <c r="F621" s="9" t="str">
        <f t="shared" si="822"/>
        <v/>
      </c>
      <c r="G621" s="10" t="str">
        <f t="shared" si="823"/>
        <v/>
      </c>
      <c r="H621" s="10">
        <f t="shared" si="824"/>
        <v>93</v>
      </c>
      <c r="I621" s="10">
        <f t="shared" si="825"/>
        <v>52</v>
      </c>
      <c r="J621" s="10">
        <f t="shared" si="826"/>
        <v>63</v>
      </c>
      <c r="K621" s="16">
        <f t="shared" si="827"/>
        <v>43.5</v>
      </c>
      <c r="L621" s="10">
        <f t="shared" si="828"/>
        <v>42.5</v>
      </c>
      <c r="M621" s="10">
        <f t="shared" si="829"/>
        <v>28</v>
      </c>
      <c r="N621" s="10">
        <f t="shared" si="830"/>
        <v>322</v>
      </c>
      <c r="O621" s="17" t="str">
        <f t="shared" si="831"/>
        <v/>
      </c>
      <c r="P621" s="18">
        <f>IF($D621="理科",IF(AND($N621&gt;=分数线!$C$2,$H621&gt;=分数线!$D$2),36,IF($H621&gt;=分数线!$D$2,18,0)),IF($D621="文科",IF(AND($N621&gt;=分数线!$C$3,$H621&gt;=分数线!$D$3),36,IF($H621&gt;=分数线!$D$3,18,0))))</f>
        <v>0</v>
      </c>
      <c r="Q621" s="18">
        <f>IF($D621="理科",IF(AND($N621&gt;=分数线!$C$2,I621&gt;=分数线!$E$2),36,IF(I621&gt;=分数线!$E$2,18,0)),IF($D621="文科",IF(AND($N621&gt;=分数线!$C$3,I621&gt;=分数线!$E$3),36,IF(I621&gt;=分数线!$E$3,18,0))))</f>
        <v>0</v>
      </c>
      <c r="R621" s="18">
        <f>IF($D621="理科",IF(AND($N621&gt;=分数线!$C$2,J621&gt;=分数线!$F$2),36,IF(J621&gt;=分数线!$F$2,18,0)),IF($D621="文科",IF(AND($N621&gt;=分数线!$C$3,J621&gt;=分数线!$F$3),36,IF(J621&gt;=分数线!$F$3,18,0))))</f>
        <v>0</v>
      </c>
      <c r="S621" s="18">
        <f>IF($D621="理科",IF(AND($N621&gt;=分数线!$C$2,K621&gt;=分数线!$G$2),36,IF(K621&gt;=分数线!$G$2,18,0)),IF($D621="文科",IF(AND($N621&gt;=分数线!$C$3,K621&gt;=分数线!$G$3),36,IF(K621&gt;=分数线!$G$3,18,0))))</f>
        <v>0</v>
      </c>
      <c r="T621" s="18">
        <f>IF($D621="理科",IF(AND($N621&gt;=分数线!$C$2,L621&gt;=分数线!$H$2),36,IF(L621&gt;=分数线!$H$2,18,0)),IF($D621="文科",IF(AND($N621&gt;=分数线!$C$3,L621&gt;=分数线!$H$3),36,IF(L621&gt;=分数线!$H$3,18,0))))</f>
        <v>0</v>
      </c>
      <c r="U621" s="18">
        <f>IF($D621="理科",IF(AND($N621&gt;=分数线!$C$2,M621&gt;=分数线!$I$2),36,IF(M621&gt;=分数线!$I$2,18,0)),IF($D621="文科",IF(AND($N621&gt;=分数线!$C$3,M621&gt;=分数线!$I$3),36,IF(M621&gt;=分数线!$I$3,18,0))))</f>
        <v>0</v>
      </c>
      <c r="V621" s="18">
        <f t="shared" si="832"/>
        <v>8</v>
      </c>
      <c r="W621" s="18" t="str">
        <f t="shared" si="833"/>
        <v>向美娟</v>
      </c>
      <c r="X621" s="26">
        <f t="shared" si="815"/>
        <v>0</v>
      </c>
      <c r="Y621" s="18" t="str">
        <f t="shared" si="834"/>
        <v>胡付松</v>
      </c>
      <c r="Z621" s="26">
        <f t="shared" si="816"/>
        <v>0</v>
      </c>
      <c r="AA621" s="18" t="str">
        <f t="shared" si="835"/>
        <v>聂艳梅</v>
      </c>
      <c r="AB621" s="26"/>
      <c r="AC621" s="18" t="str">
        <f t="shared" si="836"/>
        <v>卢银楷</v>
      </c>
      <c r="AD621" s="26"/>
      <c r="AE621" s="18" t="str">
        <f t="shared" si="837"/>
        <v>赵香才</v>
      </c>
      <c r="AF621" s="26"/>
      <c r="AG621" s="18" t="str">
        <f t="shared" si="838"/>
        <v>骆泽群</v>
      </c>
      <c r="AH621" s="26"/>
      <c r="AI621" s="18" t="str">
        <f t="shared" si="839"/>
        <v>3</v>
      </c>
      <c r="AJ621" s="18" t="str">
        <f t="shared" si="840"/>
        <v>朱霞</v>
      </c>
      <c r="AK621" s="26">
        <f t="shared" si="817"/>
        <v>0</v>
      </c>
      <c r="AL621" s="18" t="str">
        <f t="shared" si="841"/>
        <v>余玉红</v>
      </c>
      <c r="AM621" s="26">
        <f t="shared" si="818"/>
        <v>0</v>
      </c>
      <c r="AN621" s="18" t="str">
        <f t="shared" si="842"/>
        <v>赵顺诚</v>
      </c>
      <c r="AO621" s="26"/>
      <c r="AP621" s="18" t="str">
        <f t="shared" si="843"/>
        <v>杨吉华</v>
      </c>
      <c r="AQ621" s="26"/>
      <c r="AR621" s="18" t="str">
        <f t="shared" si="844"/>
        <v>赵香才</v>
      </c>
      <c r="AS621" s="26"/>
      <c r="AT621" s="18" t="str">
        <f t="shared" si="845"/>
        <v>杜基次尔</v>
      </c>
      <c r="AU621" s="26"/>
      <c r="AV621" s="18" t="str">
        <f t="shared" si="846"/>
        <v>3</v>
      </c>
      <c r="AW621" s="18" t="str">
        <f t="shared" si="847"/>
        <v>何光红</v>
      </c>
      <c r="AX621" s="26">
        <f t="shared" si="874"/>
        <v>0</v>
      </c>
      <c r="AY621" s="18" t="str">
        <f t="shared" si="848"/>
        <v>余玉红</v>
      </c>
      <c r="AZ621" s="26">
        <f t="shared" si="819"/>
        <v>0</v>
      </c>
      <c r="BA621" s="18" t="str">
        <f t="shared" si="849"/>
        <v>向翠琳</v>
      </c>
      <c r="BB621" s="26"/>
      <c r="BC621" s="18" t="str">
        <f t="shared" si="850"/>
        <v>卢银楷</v>
      </c>
      <c r="BD621" s="26"/>
      <c r="BE621" s="18" t="str">
        <f t="shared" si="851"/>
        <v>勾中文</v>
      </c>
      <c r="BF621" s="26"/>
      <c r="BG621" s="18" t="str">
        <f t="shared" si="852"/>
        <v>杜基次尔</v>
      </c>
      <c r="BH621" s="26"/>
      <c r="BI621" s="18">
        <f t="shared" si="853"/>
        <v>3</v>
      </c>
      <c r="BJ621" s="18" t="str">
        <f t="shared" si="854"/>
        <v>何光红</v>
      </c>
      <c r="BK621" s="26">
        <f t="shared" si="875"/>
        <v>0</v>
      </c>
      <c r="BL621" s="18" t="str">
        <f t="shared" si="855"/>
        <v>余玉红</v>
      </c>
      <c r="BM621" s="26">
        <f t="shared" si="820"/>
        <v>0</v>
      </c>
      <c r="BN621" s="18" t="str">
        <f t="shared" si="856"/>
        <v>向翠琳</v>
      </c>
      <c r="BO621" s="26"/>
      <c r="BP621" s="18" t="str">
        <f t="shared" si="857"/>
        <v>卢银楷</v>
      </c>
      <c r="BQ621" s="26"/>
      <c r="BR621" s="18" t="str">
        <f t="shared" si="858"/>
        <v>赵香才</v>
      </c>
      <c r="BS621" s="26"/>
      <c r="BT621" s="18" t="str">
        <f t="shared" si="859"/>
        <v>杜基次尔</v>
      </c>
      <c r="BU621" s="26"/>
      <c r="BV621" s="18">
        <f t="shared" si="860"/>
        <v>3</v>
      </c>
      <c r="BW621" s="18" t="str">
        <f t="shared" si="861"/>
        <v>曹霞</v>
      </c>
      <c r="BX621" s="26">
        <f t="shared" si="876"/>
        <v>0</v>
      </c>
      <c r="BY621" s="18" t="str">
        <f t="shared" si="862"/>
        <v>余玉红</v>
      </c>
      <c r="BZ621" s="26">
        <f t="shared" si="877"/>
        <v>0</v>
      </c>
      <c r="CA621" s="18" t="str">
        <f t="shared" si="863"/>
        <v>汪睿</v>
      </c>
      <c r="CB621" s="26">
        <f t="shared" si="878"/>
        <v>0</v>
      </c>
      <c r="CC621" s="18" t="str">
        <f t="shared" si="864"/>
        <v>卢银楷</v>
      </c>
      <c r="CD621" s="26">
        <f t="shared" si="879"/>
        <v>0</v>
      </c>
      <c r="CE621" s="18" t="str">
        <f t="shared" si="865"/>
        <v>赵香才</v>
      </c>
      <c r="CF621" s="26">
        <f t="shared" si="880"/>
        <v>0</v>
      </c>
      <c r="CG621" s="18" t="str">
        <f t="shared" si="866"/>
        <v>杜基次尔</v>
      </c>
      <c r="CH621" s="26">
        <f t="shared" si="881"/>
        <v>0</v>
      </c>
      <c r="CI621" s="18">
        <f t="shared" si="867"/>
        <v>3</v>
      </c>
      <c r="CJ621" s="18" t="str">
        <f t="shared" si="868"/>
        <v>曹霞</v>
      </c>
      <c r="CK621" s="26">
        <f t="shared" si="882"/>
        <v>0</v>
      </c>
      <c r="CL621" s="18" t="str">
        <f t="shared" si="869"/>
        <v>余玉红</v>
      </c>
      <c r="CM621" s="26">
        <f t="shared" si="883"/>
        <v>0</v>
      </c>
      <c r="CN621" s="18" t="str">
        <f t="shared" si="870"/>
        <v>汪睿</v>
      </c>
      <c r="CO621" s="26">
        <f t="shared" si="884"/>
        <v>0</v>
      </c>
      <c r="CP621" s="18" t="str">
        <f t="shared" si="871"/>
        <v>赵香才</v>
      </c>
      <c r="CQ621" s="26">
        <f t="shared" si="885"/>
        <v>0</v>
      </c>
      <c r="CR621" s="18" t="str">
        <f t="shared" si="872"/>
        <v>卢银楷</v>
      </c>
      <c r="CS621" s="26">
        <f t="shared" si="886"/>
        <v>0</v>
      </c>
      <c r="CT621" s="18" t="str">
        <f t="shared" si="873"/>
        <v>杜基次尔</v>
      </c>
      <c r="CU621" s="26">
        <f t="shared" si="887"/>
        <v>0</v>
      </c>
    </row>
    <row r="622" spans="1:99" s="2" customFormat="1" ht="15.75">
      <c r="A622" s="42" t="s">
        <v>1298</v>
      </c>
      <c r="B622" s="40" t="s">
        <v>794</v>
      </c>
      <c r="C622" s="59" t="s">
        <v>44</v>
      </c>
      <c r="D622" s="9" t="s">
        <v>9</v>
      </c>
      <c r="E622" s="8" t="str">
        <f t="shared" si="821"/>
        <v/>
      </c>
      <c r="F622" s="9" t="str">
        <f t="shared" si="822"/>
        <v/>
      </c>
      <c r="G622" s="10" t="str">
        <f t="shared" si="823"/>
        <v/>
      </c>
      <c r="H622" s="10">
        <f t="shared" si="824"/>
        <v>83</v>
      </c>
      <c r="I622" s="10">
        <f t="shared" si="825"/>
        <v>65</v>
      </c>
      <c r="J622" s="10">
        <f t="shared" si="826"/>
        <v>35</v>
      </c>
      <c r="K622" s="16">
        <f t="shared" si="827"/>
        <v>44</v>
      </c>
      <c r="L622" s="10">
        <f t="shared" si="828"/>
        <v>48.5</v>
      </c>
      <c r="M622" s="10">
        <f t="shared" si="829"/>
        <v>43</v>
      </c>
      <c r="N622" s="10">
        <f t="shared" si="830"/>
        <v>319</v>
      </c>
      <c r="O622" s="17" t="str">
        <f t="shared" si="831"/>
        <v/>
      </c>
      <c r="P622" s="18">
        <f>IF($D622="理科",IF(AND($N622&gt;=分数线!$C$2,$H622&gt;=分数线!$D$2),36,IF($H622&gt;=分数线!$D$2,18,0)),IF($D622="文科",IF(AND($N622&gt;=分数线!$C$3,$H622&gt;=分数线!$D$3),36,IF($H622&gt;=分数线!$D$3,18,0))))</f>
        <v>0</v>
      </c>
      <c r="Q622" s="18">
        <f>IF($D622="理科",IF(AND($N622&gt;=分数线!$C$2,I622&gt;=分数线!$E$2),36,IF(I622&gt;=分数线!$E$2,18,0)),IF($D622="文科",IF(AND($N622&gt;=分数线!$C$3,I622&gt;=分数线!$E$3),36,IF(I622&gt;=分数线!$E$3,18,0))))</f>
        <v>0</v>
      </c>
      <c r="R622" s="18">
        <f>IF($D622="理科",IF(AND($N622&gt;=分数线!$C$2,J622&gt;=分数线!$F$2),36,IF(J622&gt;=分数线!$F$2,18,0)),IF($D622="文科",IF(AND($N622&gt;=分数线!$C$3,J622&gt;=分数线!$F$3),36,IF(J622&gt;=分数线!$F$3,18,0))))</f>
        <v>0</v>
      </c>
      <c r="S622" s="18">
        <f>IF($D622="理科",IF(AND($N622&gt;=分数线!$C$2,K622&gt;=分数线!$G$2),36,IF(K622&gt;=分数线!$G$2,18,0)),IF($D622="文科",IF(AND($N622&gt;=分数线!$C$3,K622&gt;=分数线!$G$3),36,IF(K622&gt;=分数线!$G$3,18,0))))</f>
        <v>0</v>
      </c>
      <c r="T622" s="18">
        <f>IF($D622="理科",IF(AND($N622&gt;=分数线!$C$2,L622&gt;=分数线!$H$2),36,IF(L622&gt;=分数线!$H$2,18,0)),IF($D622="文科",IF(AND($N622&gt;=分数线!$C$3,L622&gt;=分数线!$H$3),36,IF(L622&gt;=分数线!$H$3,18,0))))</f>
        <v>0</v>
      </c>
      <c r="U622" s="18">
        <f>IF($D622="理科",IF(AND($N622&gt;=分数线!$C$2,M622&gt;=分数线!$I$2),36,IF(M622&gt;=分数线!$I$2,18,0)),IF($D622="文科",IF(AND($N622&gt;=分数线!$C$3,M622&gt;=分数线!$I$3),36,IF(M622&gt;=分数线!$I$3,18,0))))</f>
        <v>0</v>
      </c>
      <c r="V622" s="18">
        <f t="shared" si="832"/>
        <v>6</v>
      </c>
      <c r="W622" s="18" t="str">
        <f t="shared" si="833"/>
        <v>阙丽萍</v>
      </c>
      <c r="X622" s="26">
        <f t="shared" si="815"/>
        <v>0</v>
      </c>
      <c r="Y622" s="18" t="str">
        <f t="shared" si="834"/>
        <v>李希</v>
      </c>
      <c r="Z622" s="26">
        <f t="shared" si="816"/>
        <v>0</v>
      </c>
      <c r="AA622" s="18" t="str">
        <f t="shared" si="835"/>
        <v>达娃央初</v>
      </c>
      <c r="AB622" s="26"/>
      <c r="AC622" s="18" t="str">
        <f t="shared" si="836"/>
        <v>马巫各</v>
      </c>
      <c r="AD622" s="26"/>
      <c r="AE622" s="18" t="str">
        <f t="shared" si="837"/>
        <v>勾中文</v>
      </c>
      <c r="AF622" s="26"/>
      <c r="AG622" s="18" t="str">
        <f t="shared" si="838"/>
        <v>骆泽群</v>
      </c>
      <c r="AH622" s="26"/>
      <c r="AI622" s="18" t="e">
        <f t="shared" si="839"/>
        <v>#N/A</v>
      </c>
      <c r="AJ622" s="18" t="e">
        <f t="shared" si="840"/>
        <v>#N/A</v>
      </c>
      <c r="AK622" s="26">
        <f t="shared" si="817"/>
        <v>0</v>
      </c>
      <c r="AL622" s="18" t="e">
        <f t="shared" si="841"/>
        <v>#N/A</v>
      </c>
      <c r="AM622" s="26">
        <f t="shared" si="818"/>
        <v>0</v>
      </c>
      <c r="AN622" s="18" t="e">
        <f t="shared" si="842"/>
        <v>#N/A</v>
      </c>
      <c r="AO622" s="26"/>
      <c r="AP622" s="18" t="e">
        <f t="shared" si="843"/>
        <v>#N/A</v>
      </c>
      <c r="AQ622" s="26"/>
      <c r="AR622" s="18" t="e">
        <f t="shared" si="844"/>
        <v>#N/A</v>
      </c>
      <c r="AS622" s="26"/>
      <c r="AT622" s="18" t="e">
        <f t="shared" si="845"/>
        <v>#N/A</v>
      </c>
      <c r="AU622" s="26"/>
      <c r="AV622" s="18" t="str">
        <f t="shared" si="846"/>
        <v>3</v>
      </c>
      <c r="AW622" s="18" t="str">
        <f t="shared" si="847"/>
        <v>何光红</v>
      </c>
      <c r="AX622" s="26">
        <f t="shared" si="874"/>
        <v>0</v>
      </c>
      <c r="AY622" s="18" t="str">
        <f t="shared" si="848"/>
        <v>余玉红</v>
      </c>
      <c r="AZ622" s="26">
        <f t="shared" si="819"/>
        <v>0</v>
      </c>
      <c r="BA622" s="18" t="str">
        <f t="shared" si="849"/>
        <v>向翠琳</v>
      </c>
      <c r="BB622" s="26"/>
      <c r="BC622" s="18" t="str">
        <f t="shared" si="850"/>
        <v>卢银楷</v>
      </c>
      <c r="BD622" s="26"/>
      <c r="BE622" s="18" t="str">
        <f t="shared" si="851"/>
        <v>勾中文</v>
      </c>
      <c r="BF622" s="26"/>
      <c r="BG622" s="18" t="str">
        <f t="shared" si="852"/>
        <v>杜基次尔</v>
      </c>
      <c r="BH622" s="26"/>
      <c r="BI622" s="18">
        <f t="shared" si="853"/>
        <v>3</v>
      </c>
      <c r="BJ622" s="18" t="str">
        <f t="shared" si="854"/>
        <v>何光红</v>
      </c>
      <c r="BK622" s="26">
        <f t="shared" si="875"/>
        <v>0</v>
      </c>
      <c r="BL622" s="18" t="str">
        <f t="shared" si="855"/>
        <v>余玉红</v>
      </c>
      <c r="BM622" s="26">
        <f t="shared" si="820"/>
        <v>0</v>
      </c>
      <c r="BN622" s="18" t="str">
        <f t="shared" si="856"/>
        <v>向翠琳</v>
      </c>
      <c r="BO622" s="26"/>
      <c r="BP622" s="18" t="str">
        <f t="shared" si="857"/>
        <v>卢银楷</v>
      </c>
      <c r="BQ622" s="26"/>
      <c r="BR622" s="18" t="str">
        <f t="shared" si="858"/>
        <v>赵香才</v>
      </c>
      <c r="BS622" s="26"/>
      <c r="BT622" s="18" t="str">
        <f t="shared" si="859"/>
        <v>杜基次尔</v>
      </c>
      <c r="BU622" s="26"/>
      <c r="BV622" s="18">
        <f t="shared" si="860"/>
        <v>3</v>
      </c>
      <c r="BW622" s="18" t="str">
        <f t="shared" si="861"/>
        <v>曹霞</v>
      </c>
      <c r="BX622" s="26">
        <f t="shared" si="876"/>
        <v>0</v>
      </c>
      <c r="BY622" s="18" t="str">
        <f t="shared" si="862"/>
        <v>余玉红</v>
      </c>
      <c r="BZ622" s="26">
        <f t="shared" si="877"/>
        <v>0</v>
      </c>
      <c r="CA622" s="18" t="str">
        <f t="shared" si="863"/>
        <v>汪睿</v>
      </c>
      <c r="CB622" s="26">
        <f t="shared" si="878"/>
        <v>0</v>
      </c>
      <c r="CC622" s="18" t="str">
        <f t="shared" si="864"/>
        <v>卢银楷</v>
      </c>
      <c r="CD622" s="26">
        <f t="shared" si="879"/>
        <v>0</v>
      </c>
      <c r="CE622" s="18" t="str">
        <f t="shared" si="865"/>
        <v>赵香才</v>
      </c>
      <c r="CF622" s="26">
        <f t="shared" si="880"/>
        <v>0</v>
      </c>
      <c r="CG622" s="18" t="str">
        <f t="shared" si="866"/>
        <v>杜基次尔</v>
      </c>
      <c r="CH622" s="26">
        <f t="shared" si="881"/>
        <v>0</v>
      </c>
      <c r="CI622" s="18">
        <f t="shared" si="867"/>
        <v>3</v>
      </c>
      <c r="CJ622" s="18" t="str">
        <f t="shared" si="868"/>
        <v>曹霞</v>
      </c>
      <c r="CK622" s="26">
        <f t="shared" si="882"/>
        <v>0</v>
      </c>
      <c r="CL622" s="18" t="str">
        <f t="shared" si="869"/>
        <v>余玉红</v>
      </c>
      <c r="CM622" s="26">
        <f t="shared" si="883"/>
        <v>0</v>
      </c>
      <c r="CN622" s="18" t="str">
        <f t="shared" si="870"/>
        <v>汪睿</v>
      </c>
      <c r="CO622" s="26">
        <f t="shared" si="884"/>
        <v>0</v>
      </c>
      <c r="CP622" s="18" t="str">
        <f t="shared" si="871"/>
        <v>赵香才</v>
      </c>
      <c r="CQ622" s="26">
        <f t="shared" si="885"/>
        <v>0</v>
      </c>
      <c r="CR622" s="18" t="str">
        <f t="shared" si="872"/>
        <v>卢银楷</v>
      </c>
      <c r="CS622" s="26">
        <f t="shared" si="886"/>
        <v>0</v>
      </c>
      <c r="CT622" s="18" t="str">
        <f t="shared" si="873"/>
        <v>杜基次尔</v>
      </c>
      <c r="CU622" s="26">
        <f t="shared" si="887"/>
        <v>0</v>
      </c>
    </row>
    <row r="623" spans="1:99" s="2" customFormat="1" ht="15.75">
      <c r="A623" s="42" t="s">
        <v>1299</v>
      </c>
      <c r="B623" s="40" t="s">
        <v>795</v>
      </c>
      <c r="C623" s="59" t="s">
        <v>44</v>
      </c>
      <c r="D623" s="9" t="s">
        <v>9</v>
      </c>
      <c r="E623" s="8" t="str">
        <f t="shared" si="821"/>
        <v/>
      </c>
      <c r="F623" s="9" t="str">
        <f t="shared" si="822"/>
        <v/>
      </c>
      <c r="G623" s="10" t="str">
        <f t="shared" si="823"/>
        <v/>
      </c>
      <c r="H623" s="10">
        <f t="shared" si="824"/>
        <v>100</v>
      </c>
      <c r="I623" s="10">
        <f t="shared" si="825"/>
        <v>41</v>
      </c>
      <c r="J623" s="10">
        <f t="shared" si="826"/>
        <v>42</v>
      </c>
      <c r="K623" s="16">
        <f t="shared" si="827"/>
        <v>45</v>
      </c>
      <c r="L623" s="10">
        <f t="shared" si="828"/>
        <v>44.5</v>
      </c>
      <c r="M623" s="10">
        <f t="shared" si="829"/>
        <v>45</v>
      </c>
      <c r="N623" s="10">
        <f t="shared" si="830"/>
        <v>318</v>
      </c>
      <c r="O623" s="17" t="str">
        <f t="shared" si="831"/>
        <v/>
      </c>
      <c r="P623" s="18">
        <f>IF($D623="理科",IF(AND($N623&gt;=分数线!$C$2,$H623&gt;=分数线!$D$2),36,IF($H623&gt;=分数线!$D$2,18,0)),IF($D623="文科",IF(AND($N623&gt;=分数线!$C$3,$H623&gt;=分数线!$D$3),36,IF($H623&gt;=分数线!$D$3,18,0))))</f>
        <v>0</v>
      </c>
      <c r="Q623" s="18">
        <f>IF($D623="理科",IF(AND($N623&gt;=分数线!$C$2,I623&gt;=分数线!$E$2),36,IF(I623&gt;=分数线!$E$2,18,0)),IF($D623="文科",IF(AND($N623&gt;=分数线!$C$3,I623&gt;=分数线!$E$3),36,IF(I623&gt;=分数线!$E$3,18,0))))</f>
        <v>0</v>
      </c>
      <c r="R623" s="18">
        <f>IF($D623="理科",IF(AND($N623&gt;=分数线!$C$2,J623&gt;=分数线!$F$2),36,IF(J623&gt;=分数线!$F$2,18,0)),IF($D623="文科",IF(AND($N623&gt;=分数线!$C$3,J623&gt;=分数线!$F$3),36,IF(J623&gt;=分数线!$F$3,18,0))))</f>
        <v>0</v>
      </c>
      <c r="S623" s="18">
        <f>IF($D623="理科",IF(AND($N623&gt;=分数线!$C$2,K623&gt;=分数线!$G$2),36,IF(K623&gt;=分数线!$G$2,18,0)),IF($D623="文科",IF(AND($N623&gt;=分数线!$C$3,K623&gt;=分数线!$G$3),36,IF(K623&gt;=分数线!$G$3,18,0))))</f>
        <v>0</v>
      </c>
      <c r="T623" s="18">
        <f>IF($D623="理科",IF(AND($N623&gt;=分数线!$C$2,L623&gt;=分数线!$H$2),36,IF(L623&gt;=分数线!$H$2,18,0)),IF($D623="文科",IF(AND($N623&gt;=分数线!$C$3,L623&gt;=分数线!$H$3),36,IF(L623&gt;=分数线!$H$3,18,0))))</f>
        <v>0</v>
      </c>
      <c r="U623" s="18">
        <f>IF($D623="理科",IF(AND($N623&gt;=分数线!$C$2,M623&gt;=分数线!$I$2),36,IF(M623&gt;=分数线!$I$2,18,0)),IF($D623="文科",IF(AND($N623&gt;=分数线!$C$3,M623&gt;=分数线!$I$3),36,IF(M623&gt;=分数线!$I$3,18,0))))</f>
        <v>0</v>
      </c>
      <c r="V623" s="18">
        <f t="shared" si="832"/>
        <v>4</v>
      </c>
      <c r="W623" s="18" t="str">
        <f t="shared" si="833"/>
        <v>朱霞</v>
      </c>
      <c r="X623" s="26">
        <f t="shared" si="815"/>
        <v>0</v>
      </c>
      <c r="Y623" s="18" t="str">
        <f t="shared" si="834"/>
        <v>李乔军</v>
      </c>
      <c r="Z623" s="26">
        <f t="shared" si="816"/>
        <v>0</v>
      </c>
      <c r="AA623" s="18" t="str">
        <f t="shared" si="835"/>
        <v>向翠琳</v>
      </c>
      <c r="AB623" s="26"/>
      <c r="AC623" s="18" t="str">
        <f t="shared" si="836"/>
        <v>卢银楷</v>
      </c>
      <c r="AD623" s="26"/>
      <c r="AE623" s="18" t="str">
        <f t="shared" si="837"/>
        <v>胡慧芳</v>
      </c>
      <c r="AF623" s="26"/>
      <c r="AG623" s="18" t="str">
        <f t="shared" si="838"/>
        <v>杜基次尔</v>
      </c>
      <c r="AH623" s="26"/>
      <c r="AI623" s="18" t="str">
        <f t="shared" si="839"/>
        <v>4</v>
      </c>
      <c r="AJ623" s="18" t="str">
        <f t="shared" si="840"/>
        <v>朱霞</v>
      </c>
      <c r="AK623" s="26">
        <f t="shared" si="817"/>
        <v>0</v>
      </c>
      <c r="AL623" s="18" t="str">
        <f t="shared" si="841"/>
        <v>李乔军</v>
      </c>
      <c r="AM623" s="26">
        <f t="shared" si="818"/>
        <v>0</v>
      </c>
      <c r="AN623" s="18" t="str">
        <f t="shared" si="842"/>
        <v>向翠琳</v>
      </c>
      <c r="AO623" s="26"/>
      <c r="AP623" s="18" t="str">
        <f t="shared" si="843"/>
        <v>卢银楷</v>
      </c>
      <c r="AQ623" s="26"/>
      <c r="AR623" s="18" t="str">
        <f t="shared" si="844"/>
        <v>胡慧芳</v>
      </c>
      <c r="AS623" s="26"/>
      <c r="AT623" s="18" t="str">
        <f t="shared" si="845"/>
        <v>杜基次尔</v>
      </c>
      <c r="AU623" s="26"/>
      <c r="AV623" s="18" t="e">
        <f t="shared" si="846"/>
        <v>#N/A</v>
      </c>
      <c r="AW623" s="18" t="e">
        <f t="shared" si="847"/>
        <v>#N/A</v>
      </c>
      <c r="AX623" s="26">
        <f t="shared" si="874"/>
        <v>0</v>
      </c>
      <c r="AY623" s="18" t="e">
        <f t="shared" si="848"/>
        <v>#N/A</v>
      </c>
      <c r="AZ623" s="26">
        <f t="shared" si="819"/>
        <v>0</v>
      </c>
      <c r="BA623" s="18" t="e">
        <f t="shared" si="849"/>
        <v>#N/A</v>
      </c>
      <c r="BB623" s="26"/>
      <c r="BC623" s="18" t="e">
        <f t="shared" si="850"/>
        <v>#N/A</v>
      </c>
      <c r="BD623" s="26"/>
      <c r="BE623" s="18" t="e">
        <f t="shared" si="851"/>
        <v>#N/A</v>
      </c>
      <c r="BF623" s="26"/>
      <c r="BG623" s="18" t="e">
        <f t="shared" si="852"/>
        <v>#N/A</v>
      </c>
      <c r="BH623" s="26"/>
      <c r="BI623" s="18" t="e">
        <f t="shared" si="853"/>
        <v>#N/A</v>
      </c>
      <c r="BJ623" s="18" t="e">
        <f t="shared" si="854"/>
        <v>#N/A</v>
      </c>
      <c r="BK623" s="26">
        <f t="shared" si="875"/>
        <v>0</v>
      </c>
      <c r="BL623" s="18" t="e">
        <f t="shared" si="855"/>
        <v>#N/A</v>
      </c>
      <c r="BM623" s="26">
        <f t="shared" si="820"/>
        <v>0</v>
      </c>
      <c r="BN623" s="18" t="e">
        <f t="shared" si="856"/>
        <v>#N/A</v>
      </c>
      <c r="BO623" s="26"/>
      <c r="BP623" s="18" t="e">
        <f t="shared" si="857"/>
        <v>#N/A</v>
      </c>
      <c r="BQ623" s="26"/>
      <c r="BR623" s="18" t="e">
        <f t="shared" si="858"/>
        <v>#N/A</v>
      </c>
      <c r="BS623" s="26"/>
      <c r="BT623" s="18" t="e">
        <f t="shared" si="859"/>
        <v>#N/A</v>
      </c>
      <c r="BU623" s="26"/>
      <c r="BV623" s="18">
        <f t="shared" si="860"/>
        <v>4</v>
      </c>
      <c r="BW623" s="18" t="str">
        <f t="shared" si="861"/>
        <v>曹霞</v>
      </c>
      <c r="BX623" s="26">
        <f t="shared" si="876"/>
        <v>0</v>
      </c>
      <c r="BY623" s="18" t="str">
        <f t="shared" si="862"/>
        <v>王德兵</v>
      </c>
      <c r="BZ623" s="26">
        <f t="shared" si="877"/>
        <v>0</v>
      </c>
      <c r="CA623" s="18" t="str">
        <f t="shared" si="863"/>
        <v>汪睿</v>
      </c>
      <c r="CB623" s="26">
        <f t="shared" si="878"/>
        <v>0</v>
      </c>
      <c r="CC623" s="18" t="str">
        <f t="shared" si="864"/>
        <v>卢银楷</v>
      </c>
      <c r="CD623" s="26">
        <f t="shared" si="879"/>
        <v>0</v>
      </c>
      <c r="CE623" s="18" t="str">
        <f t="shared" si="865"/>
        <v>胡慧芳</v>
      </c>
      <c r="CF623" s="26">
        <f t="shared" si="880"/>
        <v>0</v>
      </c>
      <c r="CG623" s="18" t="str">
        <f t="shared" si="866"/>
        <v>杜基次尔</v>
      </c>
      <c r="CH623" s="26">
        <f t="shared" si="881"/>
        <v>0</v>
      </c>
      <c r="CI623" s="18">
        <f t="shared" si="867"/>
        <v>4</v>
      </c>
      <c r="CJ623" s="18" t="str">
        <f t="shared" si="868"/>
        <v>曹霞</v>
      </c>
      <c r="CK623" s="26">
        <f t="shared" si="882"/>
        <v>0</v>
      </c>
      <c r="CL623" s="18" t="str">
        <f t="shared" si="869"/>
        <v>王德兵</v>
      </c>
      <c r="CM623" s="26">
        <f t="shared" si="883"/>
        <v>0</v>
      </c>
      <c r="CN623" s="18" t="str">
        <f t="shared" si="870"/>
        <v>汪睿</v>
      </c>
      <c r="CO623" s="26">
        <f t="shared" si="884"/>
        <v>0</v>
      </c>
      <c r="CP623" s="18" t="str">
        <f t="shared" si="871"/>
        <v>卢银楷</v>
      </c>
      <c r="CQ623" s="26">
        <f t="shared" si="885"/>
        <v>0</v>
      </c>
      <c r="CR623" s="18" t="str">
        <f t="shared" si="872"/>
        <v>胡慧芳</v>
      </c>
      <c r="CS623" s="26">
        <f t="shared" si="886"/>
        <v>0</v>
      </c>
      <c r="CT623" s="18" t="str">
        <f t="shared" si="873"/>
        <v>杜基次尔</v>
      </c>
      <c r="CU623" s="26">
        <f t="shared" si="887"/>
        <v>0</v>
      </c>
    </row>
    <row r="624" spans="1:99" s="2" customFormat="1" ht="15.75">
      <c r="A624" s="42" t="s">
        <v>1300</v>
      </c>
      <c r="B624" s="40" t="s">
        <v>796</v>
      </c>
      <c r="C624" s="59" t="s">
        <v>44</v>
      </c>
      <c r="D624" s="9" t="s">
        <v>9</v>
      </c>
      <c r="E624" s="8" t="str">
        <f t="shared" si="821"/>
        <v/>
      </c>
      <c r="F624" s="9" t="str">
        <f t="shared" si="822"/>
        <v/>
      </c>
      <c r="G624" s="10" t="str">
        <f t="shared" si="823"/>
        <v/>
      </c>
      <c r="H624" s="10">
        <f t="shared" si="824"/>
        <v>94</v>
      </c>
      <c r="I624" s="10">
        <f t="shared" si="825"/>
        <v>44</v>
      </c>
      <c r="J624" s="10">
        <f t="shared" si="826"/>
        <v>60</v>
      </c>
      <c r="K624" s="16">
        <f t="shared" si="827"/>
        <v>46.5</v>
      </c>
      <c r="L624" s="10">
        <f t="shared" si="828"/>
        <v>47</v>
      </c>
      <c r="M624" s="10">
        <f t="shared" si="829"/>
        <v>25</v>
      </c>
      <c r="N624" s="10">
        <f t="shared" si="830"/>
        <v>317</v>
      </c>
      <c r="O624" s="17" t="str">
        <f t="shared" si="831"/>
        <v/>
      </c>
      <c r="P624" s="18">
        <f>IF($D624="理科",IF(AND($N624&gt;=分数线!$C$2,$H624&gt;=分数线!$D$2),36,IF($H624&gt;=分数线!$D$2,18,0)),IF($D624="文科",IF(AND($N624&gt;=分数线!$C$3,$H624&gt;=分数线!$D$3),36,IF($H624&gt;=分数线!$D$3,18,0))))</f>
        <v>0</v>
      </c>
      <c r="Q624" s="18">
        <f>IF($D624="理科",IF(AND($N624&gt;=分数线!$C$2,I624&gt;=分数线!$E$2),36,IF(I624&gt;=分数线!$E$2,18,0)),IF($D624="文科",IF(AND($N624&gt;=分数线!$C$3,I624&gt;=分数线!$E$3),36,IF(I624&gt;=分数线!$E$3,18,0))))</f>
        <v>0</v>
      </c>
      <c r="R624" s="18">
        <f>IF($D624="理科",IF(AND($N624&gt;=分数线!$C$2,J624&gt;=分数线!$F$2),36,IF(J624&gt;=分数线!$F$2,18,0)),IF($D624="文科",IF(AND($N624&gt;=分数线!$C$3,J624&gt;=分数线!$F$3),36,IF(J624&gt;=分数线!$F$3,18,0))))</f>
        <v>0</v>
      </c>
      <c r="S624" s="18">
        <f>IF($D624="理科",IF(AND($N624&gt;=分数线!$C$2,K624&gt;=分数线!$G$2),36,IF(K624&gt;=分数线!$G$2,18,0)),IF($D624="文科",IF(AND($N624&gt;=分数线!$C$3,K624&gt;=分数线!$G$3),36,IF(K624&gt;=分数线!$G$3,18,0))))</f>
        <v>0</v>
      </c>
      <c r="T624" s="18">
        <f>IF($D624="理科",IF(AND($N624&gt;=分数线!$C$2,L624&gt;=分数线!$H$2),36,IF(L624&gt;=分数线!$H$2,18,0)),IF($D624="文科",IF(AND($N624&gt;=分数线!$C$3,L624&gt;=分数线!$H$3),36,IF(L624&gt;=分数线!$H$3,18,0))))</f>
        <v>0</v>
      </c>
      <c r="U624" s="18">
        <f>IF($D624="理科",IF(AND($N624&gt;=分数线!$C$2,M624&gt;=分数线!$I$2),36,IF(M624&gt;=分数线!$I$2,18,0)),IF($D624="文科",IF(AND($N624&gt;=分数线!$C$3,M624&gt;=分数线!$I$3),36,IF(M624&gt;=分数线!$I$3,18,0))))</f>
        <v>0</v>
      </c>
      <c r="V624" s="18">
        <f t="shared" si="832"/>
        <v>6</v>
      </c>
      <c r="W624" s="18" t="str">
        <f t="shared" si="833"/>
        <v>阙丽萍</v>
      </c>
      <c r="X624" s="26">
        <f t="shared" si="815"/>
        <v>0</v>
      </c>
      <c r="Y624" s="18" t="str">
        <f t="shared" si="834"/>
        <v>李希</v>
      </c>
      <c r="Z624" s="26">
        <f t="shared" si="816"/>
        <v>0</v>
      </c>
      <c r="AA624" s="18" t="str">
        <f t="shared" si="835"/>
        <v>达娃央初</v>
      </c>
      <c r="AB624" s="26"/>
      <c r="AC624" s="18" t="str">
        <f t="shared" si="836"/>
        <v>马巫各</v>
      </c>
      <c r="AD624" s="26"/>
      <c r="AE624" s="18" t="str">
        <f t="shared" si="837"/>
        <v>勾中文</v>
      </c>
      <c r="AF624" s="26"/>
      <c r="AG624" s="18" t="str">
        <f t="shared" si="838"/>
        <v>骆泽群</v>
      </c>
      <c r="AH624" s="26"/>
      <c r="AI624" s="18" t="str">
        <f t="shared" si="839"/>
        <v>3</v>
      </c>
      <c r="AJ624" s="18" t="str">
        <f t="shared" si="840"/>
        <v>朱霞</v>
      </c>
      <c r="AK624" s="26">
        <f t="shared" si="817"/>
        <v>0</v>
      </c>
      <c r="AL624" s="18" t="str">
        <f t="shared" si="841"/>
        <v>余玉红</v>
      </c>
      <c r="AM624" s="26">
        <f t="shared" si="818"/>
        <v>0</v>
      </c>
      <c r="AN624" s="18" t="str">
        <f t="shared" si="842"/>
        <v>赵顺诚</v>
      </c>
      <c r="AO624" s="26"/>
      <c r="AP624" s="18" t="str">
        <f t="shared" si="843"/>
        <v>杨吉华</v>
      </c>
      <c r="AQ624" s="26"/>
      <c r="AR624" s="18" t="str">
        <f t="shared" si="844"/>
        <v>赵香才</v>
      </c>
      <c r="AS624" s="26"/>
      <c r="AT624" s="18" t="str">
        <f t="shared" si="845"/>
        <v>杜基次尔</v>
      </c>
      <c r="AU624" s="26"/>
      <c r="AV624" s="18" t="str">
        <f t="shared" si="846"/>
        <v>3</v>
      </c>
      <c r="AW624" s="18" t="str">
        <f t="shared" si="847"/>
        <v>何光红</v>
      </c>
      <c r="AX624" s="26">
        <f t="shared" si="874"/>
        <v>0</v>
      </c>
      <c r="AY624" s="18" t="str">
        <f t="shared" si="848"/>
        <v>余玉红</v>
      </c>
      <c r="AZ624" s="26">
        <f t="shared" si="819"/>
        <v>0</v>
      </c>
      <c r="BA624" s="18" t="str">
        <f t="shared" si="849"/>
        <v>向翠琳</v>
      </c>
      <c r="BB624" s="26"/>
      <c r="BC624" s="18" t="str">
        <f t="shared" si="850"/>
        <v>卢银楷</v>
      </c>
      <c r="BD624" s="26"/>
      <c r="BE624" s="18" t="str">
        <f t="shared" si="851"/>
        <v>勾中文</v>
      </c>
      <c r="BF624" s="26"/>
      <c r="BG624" s="18" t="str">
        <f t="shared" si="852"/>
        <v>杜基次尔</v>
      </c>
      <c r="BH624" s="26"/>
      <c r="BI624" s="18">
        <f t="shared" si="853"/>
        <v>3</v>
      </c>
      <c r="BJ624" s="18" t="str">
        <f t="shared" si="854"/>
        <v>何光红</v>
      </c>
      <c r="BK624" s="26">
        <f t="shared" si="875"/>
        <v>0</v>
      </c>
      <c r="BL624" s="18" t="str">
        <f t="shared" si="855"/>
        <v>余玉红</v>
      </c>
      <c r="BM624" s="26">
        <f t="shared" si="820"/>
        <v>0</v>
      </c>
      <c r="BN624" s="18" t="str">
        <f t="shared" si="856"/>
        <v>向翠琳</v>
      </c>
      <c r="BO624" s="26"/>
      <c r="BP624" s="18" t="str">
        <f t="shared" si="857"/>
        <v>卢银楷</v>
      </c>
      <c r="BQ624" s="26"/>
      <c r="BR624" s="18" t="str">
        <f t="shared" si="858"/>
        <v>赵香才</v>
      </c>
      <c r="BS624" s="26"/>
      <c r="BT624" s="18" t="str">
        <f t="shared" si="859"/>
        <v>杜基次尔</v>
      </c>
      <c r="BU624" s="26"/>
      <c r="BV624" s="18">
        <f t="shared" si="860"/>
        <v>3</v>
      </c>
      <c r="BW624" s="18" t="str">
        <f t="shared" si="861"/>
        <v>曹霞</v>
      </c>
      <c r="BX624" s="26">
        <f t="shared" si="876"/>
        <v>0</v>
      </c>
      <c r="BY624" s="18" t="str">
        <f t="shared" si="862"/>
        <v>余玉红</v>
      </c>
      <c r="BZ624" s="26">
        <f t="shared" si="877"/>
        <v>0</v>
      </c>
      <c r="CA624" s="18" t="str">
        <f t="shared" si="863"/>
        <v>汪睿</v>
      </c>
      <c r="CB624" s="26">
        <f t="shared" si="878"/>
        <v>0</v>
      </c>
      <c r="CC624" s="18" t="str">
        <f t="shared" si="864"/>
        <v>卢银楷</v>
      </c>
      <c r="CD624" s="26">
        <f t="shared" si="879"/>
        <v>0</v>
      </c>
      <c r="CE624" s="18" t="str">
        <f t="shared" si="865"/>
        <v>赵香才</v>
      </c>
      <c r="CF624" s="26">
        <f t="shared" si="880"/>
        <v>0</v>
      </c>
      <c r="CG624" s="18" t="str">
        <f t="shared" si="866"/>
        <v>杜基次尔</v>
      </c>
      <c r="CH624" s="26">
        <f t="shared" si="881"/>
        <v>0</v>
      </c>
      <c r="CI624" s="18">
        <f t="shared" si="867"/>
        <v>3</v>
      </c>
      <c r="CJ624" s="18" t="str">
        <f t="shared" si="868"/>
        <v>曹霞</v>
      </c>
      <c r="CK624" s="26">
        <f t="shared" si="882"/>
        <v>0</v>
      </c>
      <c r="CL624" s="18" t="str">
        <f t="shared" si="869"/>
        <v>余玉红</v>
      </c>
      <c r="CM624" s="26">
        <f t="shared" si="883"/>
        <v>0</v>
      </c>
      <c r="CN624" s="18" t="str">
        <f t="shared" si="870"/>
        <v>汪睿</v>
      </c>
      <c r="CO624" s="26">
        <f t="shared" si="884"/>
        <v>0</v>
      </c>
      <c r="CP624" s="18" t="str">
        <f t="shared" si="871"/>
        <v>赵香才</v>
      </c>
      <c r="CQ624" s="26">
        <f t="shared" si="885"/>
        <v>0</v>
      </c>
      <c r="CR624" s="18" t="str">
        <f t="shared" si="872"/>
        <v>卢银楷</v>
      </c>
      <c r="CS624" s="26">
        <f t="shared" si="886"/>
        <v>0</v>
      </c>
      <c r="CT624" s="18" t="str">
        <f t="shared" si="873"/>
        <v>杜基次尔</v>
      </c>
      <c r="CU624" s="26">
        <f t="shared" si="887"/>
        <v>0</v>
      </c>
    </row>
    <row r="625" spans="1:99" s="2" customFormat="1" ht="15.75">
      <c r="A625" s="42" t="s">
        <v>1301</v>
      </c>
      <c r="B625" s="40" t="s">
        <v>797</v>
      </c>
      <c r="C625" s="59" t="s">
        <v>44</v>
      </c>
      <c r="D625" s="9" t="s">
        <v>9</v>
      </c>
      <c r="E625" s="8" t="str">
        <f t="shared" si="821"/>
        <v/>
      </c>
      <c r="F625" s="9" t="str">
        <f t="shared" si="822"/>
        <v/>
      </c>
      <c r="G625" s="10" t="str">
        <f t="shared" si="823"/>
        <v/>
      </c>
      <c r="H625" s="10">
        <f t="shared" si="824"/>
        <v>95</v>
      </c>
      <c r="I625" s="10">
        <f t="shared" si="825"/>
        <v>25</v>
      </c>
      <c r="J625" s="10">
        <f t="shared" si="826"/>
        <v>33</v>
      </c>
      <c r="K625" s="16">
        <f t="shared" si="827"/>
        <v>53.5</v>
      </c>
      <c r="L625" s="10">
        <f t="shared" si="828"/>
        <v>55.5</v>
      </c>
      <c r="M625" s="10">
        <f t="shared" si="829"/>
        <v>55</v>
      </c>
      <c r="N625" s="10">
        <f t="shared" si="830"/>
        <v>317</v>
      </c>
      <c r="O625" s="17" t="str">
        <f t="shared" si="831"/>
        <v/>
      </c>
      <c r="P625" s="18">
        <f>IF($D625="理科",IF(AND($N625&gt;=分数线!$C$2,$H625&gt;=分数线!$D$2),36,IF($H625&gt;=分数线!$D$2,18,0)),IF($D625="文科",IF(AND($N625&gt;=分数线!$C$3,$H625&gt;=分数线!$D$3),36,IF($H625&gt;=分数线!$D$3,18,0))))</f>
        <v>0</v>
      </c>
      <c r="Q625" s="18">
        <f>IF($D625="理科",IF(AND($N625&gt;=分数线!$C$2,I625&gt;=分数线!$E$2),36,IF(I625&gt;=分数线!$E$2,18,0)),IF($D625="文科",IF(AND($N625&gt;=分数线!$C$3,I625&gt;=分数线!$E$3),36,IF(I625&gt;=分数线!$E$3,18,0))))</f>
        <v>0</v>
      </c>
      <c r="R625" s="18">
        <f>IF($D625="理科",IF(AND($N625&gt;=分数线!$C$2,J625&gt;=分数线!$F$2),36,IF(J625&gt;=分数线!$F$2,18,0)),IF($D625="文科",IF(AND($N625&gt;=分数线!$C$3,J625&gt;=分数线!$F$3),36,IF(J625&gt;=分数线!$F$3,18,0))))</f>
        <v>0</v>
      </c>
      <c r="S625" s="18">
        <f>IF($D625="理科",IF(AND($N625&gt;=分数线!$C$2,K625&gt;=分数线!$G$2),36,IF(K625&gt;=分数线!$G$2,18,0)),IF($D625="文科",IF(AND($N625&gt;=分数线!$C$3,K625&gt;=分数线!$G$3),36,IF(K625&gt;=分数线!$G$3,18,0))))</f>
        <v>0</v>
      </c>
      <c r="T625" s="18">
        <f>IF($D625="理科",IF(AND($N625&gt;=分数线!$C$2,L625&gt;=分数线!$H$2),36,IF(L625&gt;=分数线!$H$2,18,0)),IF($D625="文科",IF(AND($N625&gt;=分数线!$C$3,L625&gt;=分数线!$H$3),36,IF(L625&gt;=分数线!$H$3,18,0))))</f>
        <v>0</v>
      </c>
      <c r="U625" s="18">
        <f>IF($D625="理科",IF(AND($N625&gt;=分数线!$C$2,M625&gt;=分数线!$I$2),36,IF(M625&gt;=分数线!$I$2,18,0)),IF($D625="文科",IF(AND($N625&gt;=分数线!$C$3,M625&gt;=分数线!$I$3),36,IF(M625&gt;=分数线!$I$3,18,0))))</f>
        <v>18</v>
      </c>
      <c r="V625" s="18">
        <f t="shared" si="832"/>
        <v>8</v>
      </c>
      <c r="W625" s="18" t="str">
        <f t="shared" si="833"/>
        <v>向美娟</v>
      </c>
      <c r="X625" s="26">
        <f t="shared" ref="X625:X649" si="888">IF(C625="应届",P625*0.1,IF(C625="往届","","NULL"))</f>
        <v>0</v>
      </c>
      <c r="Y625" s="18" t="str">
        <f t="shared" si="834"/>
        <v>胡付松</v>
      </c>
      <c r="Z625" s="26">
        <f t="shared" ref="Z625:Z649" si="889">IF($C625="应届",$Q625*0.1,IF($C625="往届","","NULL"))</f>
        <v>0</v>
      </c>
      <c r="AA625" s="18" t="str">
        <f t="shared" si="835"/>
        <v>聂艳梅</v>
      </c>
      <c r="AB625" s="26"/>
      <c r="AC625" s="18" t="str">
        <f t="shared" si="836"/>
        <v>卢银楷</v>
      </c>
      <c r="AD625" s="26"/>
      <c r="AE625" s="18" t="str">
        <f t="shared" si="837"/>
        <v>赵香才</v>
      </c>
      <c r="AF625" s="26"/>
      <c r="AG625" s="18" t="str">
        <f t="shared" si="838"/>
        <v>骆泽群</v>
      </c>
      <c r="AH625" s="26"/>
      <c r="AI625" s="18" t="str">
        <f t="shared" si="839"/>
        <v>4</v>
      </c>
      <c r="AJ625" s="18" t="str">
        <f t="shared" si="840"/>
        <v>朱霞</v>
      </c>
      <c r="AK625" s="26">
        <f t="shared" ref="AK625:AK649" si="890">IF($C625="应届",$P625*0.1,IF($C625="往届","","NULL"))</f>
        <v>0</v>
      </c>
      <c r="AL625" s="18" t="str">
        <f t="shared" si="841"/>
        <v>李乔军</v>
      </c>
      <c r="AM625" s="26">
        <f t="shared" ref="AM625:AM649" si="891">IF($C625="应届",$Q625*0.1,IF($C625="往届","","NULL"))</f>
        <v>0</v>
      </c>
      <c r="AN625" s="18" t="str">
        <f t="shared" si="842"/>
        <v>向翠琳</v>
      </c>
      <c r="AO625" s="26"/>
      <c r="AP625" s="18" t="str">
        <f t="shared" si="843"/>
        <v>卢银楷</v>
      </c>
      <c r="AQ625" s="26"/>
      <c r="AR625" s="18" t="str">
        <f t="shared" si="844"/>
        <v>胡慧芳</v>
      </c>
      <c r="AS625" s="26"/>
      <c r="AT625" s="18" t="str">
        <f t="shared" si="845"/>
        <v>杜基次尔</v>
      </c>
      <c r="AU625" s="26"/>
      <c r="AV625" s="18" t="e">
        <f t="shared" si="846"/>
        <v>#N/A</v>
      </c>
      <c r="AW625" s="18" t="e">
        <f t="shared" si="847"/>
        <v>#N/A</v>
      </c>
      <c r="AX625" s="26">
        <f t="shared" si="874"/>
        <v>0</v>
      </c>
      <c r="AY625" s="18" t="e">
        <f t="shared" si="848"/>
        <v>#N/A</v>
      </c>
      <c r="AZ625" s="26">
        <f t="shared" ref="AZ625:AZ649" si="892">IF($C625="应届",$Q625*0.15,IF($C625="往届","","NULL"))</f>
        <v>0</v>
      </c>
      <c r="BA625" s="18" t="e">
        <f t="shared" si="849"/>
        <v>#N/A</v>
      </c>
      <c r="BB625" s="26"/>
      <c r="BC625" s="18" t="e">
        <f t="shared" si="850"/>
        <v>#N/A</v>
      </c>
      <c r="BD625" s="26"/>
      <c r="BE625" s="18" t="e">
        <f t="shared" si="851"/>
        <v>#N/A</v>
      </c>
      <c r="BF625" s="26"/>
      <c r="BG625" s="18" t="e">
        <f t="shared" si="852"/>
        <v>#N/A</v>
      </c>
      <c r="BH625" s="26"/>
      <c r="BI625" s="18" t="e">
        <f t="shared" si="853"/>
        <v>#N/A</v>
      </c>
      <c r="BJ625" s="18" t="e">
        <f t="shared" si="854"/>
        <v>#N/A</v>
      </c>
      <c r="BK625" s="26">
        <f t="shared" si="875"/>
        <v>0</v>
      </c>
      <c r="BL625" s="18" t="e">
        <f t="shared" si="855"/>
        <v>#N/A</v>
      </c>
      <c r="BM625" s="26">
        <f t="shared" ref="BM625:BM649" si="893">IF($C625="应届",$Q625*0.15,IF($C625="往届","","NULL"))</f>
        <v>0</v>
      </c>
      <c r="BN625" s="18" t="e">
        <f t="shared" si="856"/>
        <v>#N/A</v>
      </c>
      <c r="BO625" s="26"/>
      <c r="BP625" s="18" t="e">
        <f t="shared" si="857"/>
        <v>#N/A</v>
      </c>
      <c r="BQ625" s="26"/>
      <c r="BR625" s="18" t="e">
        <f t="shared" si="858"/>
        <v>#N/A</v>
      </c>
      <c r="BS625" s="26"/>
      <c r="BT625" s="18" t="e">
        <f t="shared" si="859"/>
        <v>#N/A</v>
      </c>
      <c r="BU625" s="26"/>
      <c r="BV625" s="18" t="e">
        <f t="shared" si="860"/>
        <v>#N/A</v>
      </c>
      <c r="BW625" s="18" t="e">
        <f t="shared" si="861"/>
        <v>#N/A</v>
      </c>
      <c r="BX625" s="26">
        <f t="shared" si="876"/>
        <v>0</v>
      </c>
      <c r="BY625" s="18" t="e">
        <f t="shared" si="862"/>
        <v>#N/A</v>
      </c>
      <c r="BZ625" s="26">
        <f t="shared" si="877"/>
        <v>0</v>
      </c>
      <c r="CA625" s="18" t="str">
        <f t="shared" si="863"/>
        <v>汪睿</v>
      </c>
      <c r="CB625" s="26">
        <f t="shared" si="878"/>
        <v>0</v>
      </c>
      <c r="CC625" s="18" t="e">
        <f t="shared" si="864"/>
        <v>#N/A</v>
      </c>
      <c r="CD625" s="26">
        <f t="shared" si="879"/>
        <v>0</v>
      </c>
      <c r="CE625" s="18" t="e">
        <f t="shared" si="865"/>
        <v>#N/A</v>
      </c>
      <c r="CF625" s="26">
        <f t="shared" si="880"/>
        <v>0</v>
      </c>
      <c r="CG625" s="18" t="e">
        <f t="shared" si="866"/>
        <v>#N/A</v>
      </c>
      <c r="CH625" s="26">
        <f t="shared" si="881"/>
        <v>4.5</v>
      </c>
      <c r="CI625" s="18">
        <f t="shared" si="867"/>
        <v>4</v>
      </c>
      <c r="CJ625" s="18" t="str">
        <f t="shared" si="868"/>
        <v>曹霞</v>
      </c>
      <c r="CK625" s="26">
        <f t="shared" si="882"/>
        <v>0</v>
      </c>
      <c r="CL625" s="18" t="str">
        <f t="shared" si="869"/>
        <v>王德兵</v>
      </c>
      <c r="CM625" s="26">
        <f t="shared" si="883"/>
        <v>0</v>
      </c>
      <c r="CN625" s="18" t="str">
        <f t="shared" si="870"/>
        <v>汪睿</v>
      </c>
      <c r="CO625" s="26">
        <f t="shared" si="884"/>
        <v>0</v>
      </c>
      <c r="CP625" s="18" t="str">
        <f t="shared" si="871"/>
        <v>卢银楷</v>
      </c>
      <c r="CQ625" s="26">
        <f t="shared" si="885"/>
        <v>0</v>
      </c>
      <c r="CR625" s="18" t="str">
        <f t="shared" si="872"/>
        <v>胡慧芳</v>
      </c>
      <c r="CS625" s="26">
        <f t="shared" si="886"/>
        <v>0</v>
      </c>
      <c r="CT625" s="18" t="str">
        <f t="shared" si="873"/>
        <v>杜基次尔</v>
      </c>
      <c r="CU625" s="26">
        <f t="shared" si="887"/>
        <v>4.5</v>
      </c>
    </row>
    <row r="626" spans="1:99" s="2" customFormat="1" ht="15.75">
      <c r="A626" s="42" t="s">
        <v>1302</v>
      </c>
      <c r="B626" s="40" t="s">
        <v>798</v>
      </c>
      <c r="C626" s="59" t="s">
        <v>44</v>
      </c>
      <c r="D626" s="9" t="s">
        <v>9</v>
      </c>
      <c r="E626" s="8" t="str">
        <f t="shared" si="821"/>
        <v/>
      </c>
      <c r="F626" s="9" t="str">
        <f t="shared" si="822"/>
        <v/>
      </c>
      <c r="G626" s="10" t="str">
        <f t="shared" si="823"/>
        <v/>
      </c>
      <c r="H626" s="10">
        <f t="shared" si="824"/>
        <v>87</v>
      </c>
      <c r="I626" s="10">
        <f t="shared" si="825"/>
        <v>45</v>
      </c>
      <c r="J626" s="10">
        <f t="shared" si="826"/>
        <v>64</v>
      </c>
      <c r="K626" s="16">
        <f t="shared" si="827"/>
        <v>35.5</v>
      </c>
      <c r="L626" s="10">
        <f t="shared" si="828"/>
        <v>52</v>
      </c>
      <c r="M626" s="10">
        <f t="shared" si="829"/>
        <v>33</v>
      </c>
      <c r="N626" s="10">
        <f t="shared" si="830"/>
        <v>317</v>
      </c>
      <c r="O626" s="17" t="str">
        <f t="shared" si="831"/>
        <v/>
      </c>
      <c r="P626" s="18">
        <f>IF($D626="理科",IF(AND($N626&gt;=分数线!$C$2,$H626&gt;=分数线!$D$2),36,IF($H626&gt;=分数线!$D$2,18,0)),IF($D626="文科",IF(AND($N626&gt;=分数线!$C$3,$H626&gt;=分数线!$D$3),36,IF($H626&gt;=分数线!$D$3,18,0))))</f>
        <v>0</v>
      </c>
      <c r="Q626" s="18">
        <f>IF($D626="理科",IF(AND($N626&gt;=分数线!$C$2,I626&gt;=分数线!$E$2),36,IF(I626&gt;=分数线!$E$2,18,0)),IF($D626="文科",IF(AND($N626&gt;=分数线!$C$3,I626&gt;=分数线!$E$3),36,IF(I626&gt;=分数线!$E$3,18,0))))</f>
        <v>0</v>
      </c>
      <c r="R626" s="18">
        <f>IF($D626="理科",IF(AND($N626&gt;=分数线!$C$2,J626&gt;=分数线!$F$2),36,IF(J626&gt;=分数线!$F$2,18,0)),IF($D626="文科",IF(AND($N626&gt;=分数线!$C$3,J626&gt;=分数线!$F$3),36,IF(J626&gt;=分数线!$F$3,18,0))))</f>
        <v>0</v>
      </c>
      <c r="S626" s="18">
        <f>IF($D626="理科",IF(AND($N626&gt;=分数线!$C$2,K626&gt;=分数线!$G$2),36,IF(K626&gt;=分数线!$G$2,18,0)),IF($D626="文科",IF(AND($N626&gt;=分数线!$C$3,K626&gt;=分数线!$G$3),36,IF(K626&gt;=分数线!$G$3,18,0))))</f>
        <v>0</v>
      </c>
      <c r="T626" s="18">
        <f>IF($D626="理科",IF(AND($N626&gt;=分数线!$C$2,L626&gt;=分数线!$H$2),36,IF(L626&gt;=分数线!$H$2,18,0)),IF($D626="文科",IF(AND($N626&gt;=分数线!$C$3,L626&gt;=分数线!$H$3),36,IF(L626&gt;=分数线!$H$3,18,0))))</f>
        <v>0</v>
      </c>
      <c r="U626" s="18">
        <f>IF($D626="理科",IF(AND($N626&gt;=分数线!$C$2,M626&gt;=分数线!$I$2),36,IF(M626&gt;=分数线!$I$2,18,0)),IF($D626="文科",IF(AND($N626&gt;=分数线!$C$3,M626&gt;=分数线!$I$3),36,IF(M626&gt;=分数线!$I$3,18,0))))</f>
        <v>0</v>
      </c>
      <c r="V626" s="18">
        <f t="shared" si="832"/>
        <v>9</v>
      </c>
      <c r="W626" s="18" t="str">
        <f t="shared" si="833"/>
        <v>张玉婷</v>
      </c>
      <c r="X626" s="26">
        <f t="shared" si="888"/>
        <v>0</v>
      </c>
      <c r="Y626" s="18" t="str">
        <f t="shared" si="834"/>
        <v>周军</v>
      </c>
      <c r="Z626" s="26">
        <f t="shared" si="889"/>
        <v>0</v>
      </c>
      <c r="AA626" s="18" t="str">
        <f t="shared" si="835"/>
        <v>程长寿</v>
      </c>
      <c r="AB626" s="26"/>
      <c r="AC626" s="18" t="str">
        <f t="shared" si="836"/>
        <v>杨吉华</v>
      </c>
      <c r="AD626" s="26"/>
      <c r="AE626" s="18" t="str">
        <f t="shared" si="837"/>
        <v>赵香才</v>
      </c>
      <c r="AF626" s="26"/>
      <c r="AG626" s="18" t="str">
        <f t="shared" si="838"/>
        <v>金贵</v>
      </c>
      <c r="AH626" s="26"/>
      <c r="AI626" s="18" t="str">
        <f t="shared" si="839"/>
        <v>5</v>
      </c>
      <c r="AJ626" s="18" t="str">
        <f t="shared" si="840"/>
        <v>叶屏</v>
      </c>
      <c r="AK626" s="26">
        <f t="shared" si="890"/>
        <v>0</v>
      </c>
      <c r="AL626" s="18" t="str">
        <f t="shared" si="841"/>
        <v>李希</v>
      </c>
      <c r="AM626" s="26">
        <f t="shared" si="891"/>
        <v>0</v>
      </c>
      <c r="AN626" s="18" t="str">
        <f t="shared" si="842"/>
        <v>达娃央初</v>
      </c>
      <c r="AO626" s="26"/>
      <c r="AP626" s="18" t="str">
        <f t="shared" si="843"/>
        <v>马巫各</v>
      </c>
      <c r="AQ626" s="26"/>
      <c r="AR626" s="18" t="str">
        <f t="shared" si="844"/>
        <v>赵香才</v>
      </c>
      <c r="AS626" s="26"/>
      <c r="AT626" s="18" t="str">
        <f t="shared" si="845"/>
        <v>金贵</v>
      </c>
      <c r="AU626" s="26"/>
      <c r="AV626" s="18" t="str">
        <f t="shared" si="846"/>
        <v>5</v>
      </c>
      <c r="AW626" s="18" t="str">
        <f t="shared" si="847"/>
        <v>叶屏</v>
      </c>
      <c r="AX626" s="26">
        <f t="shared" si="874"/>
        <v>0</v>
      </c>
      <c r="AY626" s="18" t="str">
        <f t="shared" si="848"/>
        <v>罗锐</v>
      </c>
      <c r="AZ626" s="26">
        <f t="shared" si="892"/>
        <v>0</v>
      </c>
      <c r="BA626" s="18" t="str">
        <f t="shared" si="849"/>
        <v>谢斌</v>
      </c>
      <c r="BB626" s="26"/>
      <c r="BC626" s="18" t="str">
        <f t="shared" si="850"/>
        <v>马巫各</v>
      </c>
      <c r="BD626" s="26"/>
      <c r="BE626" s="18" t="str">
        <f t="shared" si="851"/>
        <v>赵香才</v>
      </c>
      <c r="BF626" s="26"/>
      <c r="BG626" s="18" t="str">
        <f t="shared" si="852"/>
        <v>金贵</v>
      </c>
      <c r="BH626" s="26"/>
      <c r="BI626" s="18">
        <f t="shared" si="853"/>
        <v>5</v>
      </c>
      <c r="BJ626" s="18" t="str">
        <f t="shared" si="854"/>
        <v>叶屏</v>
      </c>
      <c r="BK626" s="26">
        <f t="shared" si="875"/>
        <v>0</v>
      </c>
      <c r="BL626" s="18" t="str">
        <f t="shared" si="855"/>
        <v>罗锐</v>
      </c>
      <c r="BM626" s="26">
        <f t="shared" si="893"/>
        <v>0</v>
      </c>
      <c r="BN626" s="18" t="str">
        <f t="shared" si="856"/>
        <v>杨小波</v>
      </c>
      <c r="BO626" s="26"/>
      <c r="BP626" s="18" t="str">
        <f t="shared" si="857"/>
        <v>马巫各</v>
      </c>
      <c r="BQ626" s="26"/>
      <c r="BR626" s="18" t="str">
        <f t="shared" si="858"/>
        <v>赵香才</v>
      </c>
      <c r="BS626" s="26"/>
      <c r="BT626" s="18" t="str">
        <f t="shared" si="859"/>
        <v>金贵</v>
      </c>
      <c r="BU626" s="26"/>
      <c r="BV626" s="18">
        <f t="shared" si="860"/>
        <v>5</v>
      </c>
      <c r="BW626" s="18" t="str">
        <f t="shared" si="861"/>
        <v>叶屏</v>
      </c>
      <c r="BX626" s="26">
        <f t="shared" si="876"/>
        <v>0</v>
      </c>
      <c r="BY626" s="18" t="str">
        <f t="shared" si="862"/>
        <v>王德兵</v>
      </c>
      <c r="BZ626" s="26">
        <f t="shared" si="877"/>
        <v>0</v>
      </c>
      <c r="CA626" s="18" t="str">
        <f t="shared" si="863"/>
        <v>兰卡布尺</v>
      </c>
      <c r="CB626" s="26">
        <f t="shared" si="878"/>
        <v>0</v>
      </c>
      <c r="CC626" s="18" t="str">
        <f t="shared" si="864"/>
        <v>吴文艺</v>
      </c>
      <c r="CD626" s="26">
        <f t="shared" si="879"/>
        <v>0</v>
      </c>
      <c r="CE626" s="18" t="str">
        <f t="shared" si="865"/>
        <v>赵香才</v>
      </c>
      <c r="CF626" s="26">
        <f t="shared" si="880"/>
        <v>0</v>
      </c>
      <c r="CG626" s="18" t="str">
        <f t="shared" si="866"/>
        <v>金贵</v>
      </c>
      <c r="CH626" s="26">
        <f t="shared" si="881"/>
        <v>0</v>
      </c>
      <c r="CI626" s="18">
        <f t="shared" si="867"/>
        <v>5</v>
      </c>
      <c r="CJ626" s="18" t="str">
        <f t="shared" si="868"/>
        <v>叶屏</v>
      </c>
      <c r="CK626" s="26">
        <f t="shared" si="882"/>
        <v>0</v>
      </c>
      <c r="CL626" s="18" t="str">
        <f t="shared" si="869"/>
        <v>王德兵</v>
      </c>
      <c r="CM626" s="26">
        <f t="shared" si="883"/>
        <v>0</v>
      </c>
      <c r="CN626" s="18" t="str">
        <f t="shared" si="870"/>
        <v>兰卡布尺</v>
      </c>
      <c r="CO626" s="26">
        <f t="shared" si="884"/>
        <v>0</v>
      </c>
      <c r="CP626" s="18" t="str">
        <f t="shared" si="871"/>
        <v>吴文艺/康宇峰</v>
      </c>
      <c r="CQ626" s="26">
        <f t="shared" si="885"/>
        <v>0</v>
      </c>
      <c r="CR626" s="18" t="str">
        <f t="shared" si="872"/>
        <v>赵香才</v>
      </c>
      <c r="CS626" s="26">
        <f t="shared" si="886"/>
        <v>0</v>
      </c>
      <c r="CT626" s="18" t="str">
        <f t="shared" si="873"/>
        <v>金贵</v>
      </c>
      <c r="CU626" s="26">
        <f t="shared" si="887"/>
        <v>0</v>
      </c>
    </row>
    <row r="627" spans="1:99" s="2" customFormat="1" ht="15.75">
      <c r="A627" s="42" t="s">
        <v>1303</v>
      </c>
      <c r="B627" s="40" t="s">
        <v>799</v>
      </c>
      <c r="C627" s="59" t="s">
        <v>44</v>
      </c>
      <c r="D627" s="9" t="s">
        <v>9</v>
      </c>
      <c r="E627" s="8" t="str">
        <f t="shared" si="821"/>
        <v/>
      </c>
      <c r="F627" s="9" t="str">
        <f t="shared" si="822"/>
        <v/>
      </c>
      <c r="G627" s="10" t="str">
        <f t="shared" si="823"/>
        <v/>
      </c>
      <c r="H627" s="10">
        <f t="shared" si="824"/>
        <v>99</v>
      </c>
      <c r="I627" s="10">
        <f t="shared" si="825"/>
        <v>35</v>
      </c>
      <c r="J627" s="10">
        <f t="shared" si="826"/>
        <v>58</v>
      </c>
      <c r="K627" s="16">
        <f t="shared" si="827"/>
        <v>50</v>
      </c>
      <c r="L627" s="10">
        <f t="shared" si="828"/>
        <v>37</v>
      </c>
      <c r="M627" s="10">
        <f t="shared" si="829"/>
        <v>36</v>
      </c>
      <c r="N627" s="10">
        <f t="shared" si="830"/>
        <v>315</v>
      </c>
      <c r="O627" s="17" t="str">
        <f t="shared" si="831"/>
        <v/>
      </c>
      <c r="P627" s="18">
        <f>IF($D627="理科",IF(AND($N627&gt;=分数线!$C$2,$H627&gt;=分数线!$D$2),36,IF($H627&gt;=分数线!$D$2,18,0)),IF($D627="文科",IF(AND($N627&gt;=分数线!$C$3,$H627&gt;=分数线!$D$3),36,IF($H627&gt;=分数线!$D$3,18,0))))</f>
        <v>0</v>
      </c>
      <c r="Q627" s="18">
        <f>IF($D627="理科",IF(AND($N627&gt;=分数线!$C$2,I627&gt;=分数线!$E$2),36,IF(I627&gt;=分数线!$E$2,18,0)),IF($D627="文科",IF(AND($N627&gt;=分数线!$C$3,I627&gt;=分数线!$E$3),36,IF(I627&gt;=分数线!$E$3,18,0))))</f>
        <v>0</v>
      </c>
      <c r="R627" s="18">
        <f>IF($D627="理科",IF(AND($N627&gt;=分数线!$C$2,J627&gt;=分数线!$F$2),36,IF(J627&gt;=分数线!$F$2,18,0)),IF($D627="文科",IF(AND($N627&gt;=分数线!$C$3,J627&gt;=分数线!$F$3),36,IF(J627&gt;=分数线!$F$3,18,0))))</f>
        <v>0</v>
      </c>
      <c r="S627" s="18">
        <f>IF($D627="理科",IF(AND($N627&gt;=分数线!$C$2,K627&gt;=分数线!$G$2),36,IF(K627&gt;=分数线!$G$2,18,0)),IF($D627="文科",IF(AND($N627&gt;=分数线!$C$3,K627&gt;=分数线!$G$3),36,IF(K627&gt;=分数线!$G$3,18,0))))</f>
        <v>0</v>
      </c>
      <c r="T627" s="18">
        <f>IF($D627="理科",IF(AND($N627&gt;=分数线!$C$2,L627&gt;=分数线!$H$2),36,IF(L627&gt;=分数线!$H$2,18,0)),IF($D627="文科",IF(AND($N627&gt;=分数线!$C$3,L627&gt;=分数线!$H$3),36,IF(L627&gt;=分数线!$H$3,18,0))))</f>
        <v>0</v>
      </c>
      <c r="U627" s="18">
        <f>IF($D627="理科",IF(AND($N627&gt;=分数线!$C$2,M627&gt;=分数线!$I$2),36,IF(M627&gt;=分数线!$I$2,18,0)),IF($D627="文科",IF(AND($N627&gt;=分数线!$C$3,M627&gt;=分数线!$I$3),36,IF(M627&gt;=分数线!$I$3,18,0))))</f>
        <v>0</v>
      </c>
      <c r="V627" s="18">
        <f t="shared" si="832"/>
        <v>7</v>
      </c>
      <c r="W627" s="18" t="str">
        <f t="shared" si="833"/>
        <v>何苗</v>
      </c>
      <c r="X627" s="26">
        <f t="shared" si="888"/>
        <v>0</v>
      </c>
      <c r="Y627" s="18" t="str">
        <f t="shared" si="834"/>
        <v>杨周宇</v>
      </c>
      <c r="Z627" s="26">
        <f t="shared" si="889"/>
        <v>0</v>
      </c>
      <c r="AA627" s="18" t="str">
        <f t="shared" si="835"/>
        <v>胡昌燕</v>
      </c>
      <c r="AB627" s="26"/>
      <c r="AC627" s="18" t="str">
        <f t="shared" si="836"/>
        <v>马巫各</v>
      </c>
      <c r="AD627" s="26"/>
      <c r="AE627" s="18" t="str">
        <f t="shared" si="837"/>
        <v>胡慧芳</v>
      </c>
      <c r="AF627" s="26"/>
      <c r="AG627" s="18" t="str">
        <f t="shared" si="838"/>
        <v>杜基次尔</v>
      </c>
      <c r="AH627" s="26"/>
      <c r="AI627" s="18" t="str">
        <f t="shared" si="839"/>
        <v>3</v>
      </c>
      <c r="AJ627" s="18" t="str">
        <f t="shared" si="840"/>
        <v>朱霞</v>
      </c>
      <c r="AK627" s="26">
        <f t="shared" si="890"/>
        <v>0</v>
      </c>
      <c r="AL627" s="18" t="str">
        <f t="shared" si="841"/>
        <v>余玉红</v>
      </c>
      <c r="AM627" s="26">
        <f t="shared" si="891"/>
        <v>0</v>
      </c>
      <c r="AN627" s="18" t="str">
        <f t="shared" si="842"/>
        <v>赵顺诚</v>
      </c>
      <c r="AO627" s="26"/>
      <c r="AP627" s="18" t="str">
        <f t="shared" si="843"/>
        <v>杨吉华</v>
      </c>
      <c r="AQ627" s="26"/>
      <c r="AR627" s="18" t="str">
        <f t="shared" si="844"/>
        <v>赵香才</v>
      </c>
      <c r="AS627" s="26"/>
      <c r="AT627" s="18" t="str">
        <f t="shared" si="845"/>
        <v>杜基次尔</v>
      </c>
      <c r="AU627" s="26"/>
      <c r="AV627" s="18" t="e">
        <f t="shared" si="846"/>
        <v>#N/A</v>
      </c>
      <c r="AW627" s="18" t="e">
        <f t="shared" si="847"/>
        <v>#N/A</v>
      </c>
      <c r="AX627" s="26">
        <f t="shared" si="874"/>
        <v>0</v>
      </c>
      <c r="AY627" s="18" t="e">
        <f t="shared" si="848"/>
        <v>#N/A</v>
      </c>
      <c r="AZ627" s="26">
        <f t="shared" si="892"/>
        <v>0</v>
      </c>
      <c r="BA627" s="18" t="e">
        <f t="shared" si="849"/>
        <v>#N/A</v>
      </c>
      <c r="BB627" s="26"/>
      <c r="BC627" s="18" t="e">
        <f t="shared" si="850"/>
        <v>#N/A</v>
      </c>
      <c r="BD627" s="26"/>
      <c r="BE627" s="18" t="e">
        <f t="shared" si="851"/>
        <v>#N/A</v>
      </c>
      <c r="BF627" s="26"/>
      <c r="BG627" s="18" t="e">
        <f t="shared" si="852"/>
        <v>#N/A</v>
      </c>
      <c r="BH627" s="26"/>
      <c r="BI627" s="18" t="e">
        <f t="shared" si="853"/>
        <v>#N/A</v>
      </c>
      <c r="BJ627" s="18" t="e">
        <f t="shared" si="854"/>
        <v>#N/A</v>
      </c>
      <c r="BK627" s="26">
        <f t="shared" si="875"/>
        <v>0</v>
      </c>
      <c r="BL627" s="18" t="e">
        <f t="shared" si="855"/>
        <v>#N/A</v>
      </c>
      <c r="BM627" s="26">
        <f t="shared" si="893"/>
        <v>0</v>
      </c>
      <c r="BN627" s="18" t="e">
        <f t="shared" si="856"/>
        <v>#N/A</v>
      </c>
      <c r="BO627" s="26"/>
      <c r="BP627" s="18" t="e">
        <f t="shared" si="857"/>
        <v>#N/A</v>
      </c>
      <c r="BQ627" s="26"/>
      <c r="BR627" s="18" t="e">
        <f t="shared" si="858"/>
        <v>#N/A</v>
      </c>
      <c r="BS627" s="26"/>
      <c r="BT627" s="18" t="e">
        <f t="shared" si="859"/>
        <v>#N/A</v>
      </c>
      <c r="BU627" s="26"/>
      <c r="BV627" s="18">
        <f t="shared" si="860"/>
        <v>3</v>
      </c>
      <c r="BW627" s="18" t="str">
        <f t="shared" si="861"/>
        <v>曹霞</v>
      </c>
      <c r="BX627" s="26">
        <f t="shared" si="876"/>
        <v>0</v>
      </c>
      <c r="BY627" s="18" t="str">
        <f t="shared" si="862"/>
        <v>余玉红</v>
      </c>
      <c r="BZ627" s="26">
        <f t="shared" si="877"/>
        <v>0</v>
      </c>
      <c r="CA627" s="18" t="str">
        <f t="shared" si="863"/>
        <v>汪睿</v>
      </c>
      <c r="CB627" s="26">
        <f t="shared" si="878"/>
        <v>0</v>
      </c>
      <c r="CC627" s="18" t="str">
        <f t="shared" si="864"/>
        <v>卢银楷</v>
      </c>
      <c r="CD627" s="26">
        <f t="shared" si="879"/>
        <v>0</v>
      </c>
      <c r="CE627" s="18" t="str">
        <f t="shared" si="865"/>
        <v>赵香才</v>
      </c>
      <c r="CF627" s="26">
        <f t="shared" si="880"/>
        <v>0</v>
      </c>
      <c r="CG627" s="18" t="str">
        <f t="shared" si="866"/>
        <v>杜基次尔</v>
      </c>
      <c r="CH627" s="26">
        <f t="shared" si="881"/>
        <v>0</v>
      </c>
      <c r="CI627" s="18">
        <f t="shared" si="867"/>
        <v>3</v>
      </c>
      <c r="CJ627" s="18" t="str">
        <f t="shared" si="868"/>
        <v>曹霞</v>
      </c>
      <c r="CK627" s="26">
        <f t="shared" si="882"/>
        <v>0</v>
      </c>
      <c r="CL627" s="18" t="str">
        <f t="shared" si="869"/>
        <v>余玉红</v>
      </c>
      <c r="CM627" s="26">
        <f t="shared" si="883"/>
        <v>0</v>
      </c>
      <c r="CN627" s="18" t="str">
        <f t="shared" si="870"/>
        <v>汪睿</v>
      </c>
      <c r="CO627" s="26">
        <f t="shared" si="884"/>
        <v>0</v>
      </c>
      <c r="CP627" s="18" t="str">
        <f t="shared" si="871"/>
        <v>赵香才</v>
      </c>
      <c r="CQ627" s="26">
        <f t="shared" si="885"/>
        <v>0</v>
      </c>
      <c r="CR627" s="18" t="str">
        <f t="shared" si="872"/>
        <v>卢银楷</v>
      </c>
      <c r="CS627" s="26">
        <f t="shared" si="886"/>
        <v>0</v>
      </c>
      <c r="CT627" s="18" t="str">
        <f t="shared" si="873"/>
        <v>杜基次尔</v>
      </c>
      <c r="CU627" s="26">
        <f t="shared" si="887"/>
        <v>0</v>
      </c>
    </row>
    <row r="628" spans="1:99" s="2" customFormat="1" ht="15.75">
      <c r="A628" s="42" t="s">
        <v>1304</v>
      </c>
      <c r="B628" s="40" t="s">
        <v>800</v>
      </c>
      <c r="C628" s="59" t="s">
        <v>44</v>
      </c>
      <c r="D628" s="9" t="s">
        <v>9</v>
      </c>
      <c r="E628" s="8" t="str">
        <f t="shared" si="821"/>
        <v/>
      </c>
      <c r="F628" s="9" t="str">
        <f t="shared" si="822"/>
        <v/>
      </c>
      <c r="G628" s="10" t="str">
        <f t="shared" si="823"/>
        <v/>
      </c>
      <c r="H628" s="10">
        <f t="shared" si="824"/>
        <v>97</v>
      </c>
      <c r="I628" s="10">
        <f t="shared" si="825"/>
        <v>33</v>
      </c>
      <c r="J628" s="10">
        <f t="shared" si="826"/>
        <v>43</v>
      </c>
      <c r="K628" s="16">
        <f t="shared" si="827"/>
        <v>58.5</v>
      </c>
      <c r="L628" s="10">
        <f t="shared" si="828"/>
        <v>45</v>
      </c>
      <c r="M628" s="10">
        <f t="shared" si="829"/>
        <v>38</v>
      </c>
      <c r="N628" s="10">
        <f t="shared" si="830"/>
        <v>315</v>
      </c>
      <c r="O628" s="17" t="str">
        <f t="shared" si="831"/>
        <v/>
      </c>
      <c r="P628" s="18">
        <f>IF($D628="理科",IF(AND($N628&gt;=分数线!$C$2,$H628&gt;=分数线!$D$2),36,IF($H628&gt;=分数线!$D$2,18,0)),IF($D628="文科",IF(AND($N628&gt;=分数线!$C$3,$H628&gt;=分数线!$D$3),36,IF($H628&gt;=分数线!$D$3,18,0))))</f>
        <v>0</v>
      </c>
      <c r="Q628" s="18">
        <f>IF($D628="理科",IF(AND($N628&gt;=分数线!$C$2,I628&gt;=分数线!$E$2),36,IF(I628&gt;=分数线!$E$2,18,0)),IF($D628="文科",IF(AND($N628&gt;=分数线!$C$3,I628&gt;=分数线!$E$3),36,IF(I628&gt;=分数线!$E$3,18,0))))</f>
        <v>0</v>
      </c>
      <c r="R628" s="18">
        <f>IF($D628="理科",IF(AND($N628&gt;=分数线!$C$2,J628&gt;=分数线!$F$2),36,IF(J628&gt;=分数线!$F$2,18,0)),IF($D628="文科",IF(AND($N628&gt;=分数线!$C$3,J628&gt;=分数线!$F$3),36,IF(J628&gt;=分数线!$F$3,18,0))))</f>
        <v>0</v>
      </c>
      <c r="S628" s="18">
        <f>IF($D628="理科",IF(AND($N628&gt;=分数线!$C$2,K628&gt;=分数线!$G$2),36,IF(K628&gt;=分数线!$G$2,18,0)),IF($D628="文科",IF(AND($N628&gt;=分数线!$C$3,K628&gt;=分数线!$G$3),36,IF(K628&gt;=分数线!$G$3,18,0))))</f>
        <v>0</v>
      </c>
      <c r="T628" s="18">
        <f>IF($D628="理科",IF(AND($N628&gt;=分数线!$C$2,L628&gt;=分数线!$H$2),36,IF(L628&gt;=分数线!$H$2,18,0)),IF($D628="文科",IF(AND($N628&gt;=分数线!$C$3,L628&gt;=分数线!$H$3),36,IF(L628&gt;=分数线!$H$3,18,0))))</f>
        <v>0</v>
      </c>
      <c r="U628" s="18">
        <f>IF($D628="理科",IF(AND($N628&gt;=分数线!$C$2,M628&gt;=分数线!$I$2),36,IF(M628&gt;=分数线!$I$2,18,0)),IF($D628="文科",IF(AND($N628&gt;=分数线!$C$3,M628&gt;=分数线!$I$3),36,IF(M628&gt;=分数线!$I$3,18,0))))</f>
        <v>0</v>
      </c>
      <c r="V628" s="18" t="e">
        <f t="shared" si="832"/>
        <v>#N/A</v>
      </c>
      <c r="W628" s="18" t="e">
        <f t="shared" si="833"/>
        <v>#N/A</v>
      </c>
      <c r="X628" s="26">
        <f t="shared" si="888"/>
        <v>0</v>
      </c>
      <c r="Y628" s="18" t="e">
        <f t="shared" si="834"/>
        <v>#N/A</v>
      </c>
      <c r="Z628" s="26">
        <f t="shared" si="889"/>
        <v>0</v>
      </c>
      <c r="AA628" s="18" t="e">
        <f t="shared" si="835"/>
        <v>#N/A</v>
      </c>
      <c r="AB628" s="26"/>
      <c r="AC628" s="18" t="e">
        <f t="shared" si="836"/>
        <v>#N/A</v>
      </c>
      <c r="AD628" s="26"/>
      <c r="AE628" s="18" t="e">
        <f t="shared" si="837"/>
        <v>#N/A</v>
      </c>
      <c r="AF628" s="26"/>
      <c r="AG628" s="18" t="e">
        <f t="shared" si="838"/>
        <v>#N/A</v>
      </c>
      <c r="AH628" s="26"/>
      <c r="AI628" s="18" t="e">
        <f t="shared" si="839"/>
        <v>#N/A</v>
      </c>
      <c r="AJ628" s="18" t="e">
        <f t="shared" si="840"/>
        <v>#N/A</v>
      </c>
      <c r="AK628" s="26">
        <f t="shared" si="890"/>
        <v>0</v>
      </c>
      <c r="AL628" s="18" t="e">
        <f t="shared" si="841"/>
        <v>#N/A</v>
      </c>
      <c r="AM628" s="26">
        <f t="shared" si="891"/>
        <v>0</v>
      </c>
      <c r="AN628" s="18" t="e">
        <f t="shared" si="842"/>
        <v>#N/A</v>
      </c>
      <c r="AO628" s="26"/>
      <c r="AP628" s="18" t="e">
        <f t="shared" si="843"/>
        <v>#N/A</v>
      </c>
      <c r="AQ628" s="26"/>
      <c r="AR628" s="18" t="e">
        <f t="shared" si="844"/>
        <v>#N/A</v>
      </c>
      <c r="AS628" s="26"/>
      <c r="AT628" s="18" t="e">
        <f t="shared" si="845"/>
        <v>#N/A</v>
      </c>
      <c r="AU628" s="26"/>
      <c r="AV628" s="18" t="str">
        <f t="shared" si="846"/>
        <v>5</v>
      </c>
      <c r="AW628" s="18" t="str">
        <f t="shared" si="847"/>
        <v>叶屏</v>
      </c>
      <c r="AX628" s="26">
        <f t="shared" si="874"/>
        <v>0</v>
      </c>
      <c r="AY628" s="18" t="str">
        <f t="shared" si="848"/>
        <v>罗锐</v>
      </c>
      <c r="AZ628" s="26">
        <f t="shared" si="892"/>
        <v>0</v>
      </c>
      <c r="BA628" s="18" t="str">
        <f t="shared" si="849"/>
        <v>谢斌</v>
      </c>
      <c r="BB628" s="26"/>
      <c r="BC628" s="18" t="str">
        <f t="shared" si="850"/>
        <v>马巫各</v>
      </c>
      <c r="BD628" s="26"/>
      <c r="BE628" s="18" t="str">
        <f t="shared" si="851"/>
        <v>赵香才</v>
      </c>
      <c r="BF628" s="26"/>
      <c r="BG628" s="18" t="str">
        <f t="shared" si="852"/>
        <v>金贵</v>
      </c>
      <c r="BH628" s="26"/>
      <c r="BI628" s="18">
        <f t="shared" si="853"/>
        <v>5</v>
      </c>
      <c r="BJ628" s="18" t="str">
        <f t="shared" si="854"/>
        <v>叶屏</v>
      </c>
      <c r="BK628" s="26">
        <f t="shared" si="875"/>
        <v>0</v>
      </c>
      <c r="BL628" s="18" t="str">
        <f t="shared" si="855"/>
        <v>罗锐</v>
      </c>
      <c r="BM628" s="26">
        <f t="shared" si="893"/>
        <v>0</v>
      </c>
      <c r="BN628" s="18" t="str">
        <f t="shared" si="856"/>
        <v>杨小波</v>
      </c>
      <c r="BO628" s="26"/>
      <c r="BP628" s="18" t="str">
        <f t="shared" si="857"/>
        <v>马巫各</v>
      </c>
      <c r="BQ628" s="26"/>
      <c r="BR628" s="18" t="str">
        <f t="shared" si="858"/>
        <v>赵香才</v>
      </c>
      <c r="BS628" s="26"/>
      <c r="BT628" s="18" t="str">
        <f t="shared" si="859"/>
        <v>金贵</v>
      </c>
      <c r="BU628" s="26"/>
      <c r="BV628" s="18">
        <f t="shared" si="860"/>
        <v>5</v>
      </c>
      <c r="BW628" s="18" t="str">
        <f t="shared" si="861"/>
        <v>叶屏</v>
      </c>
      <c r="BX628" s="26">
        <f t="shared" si="876"/>
        <v>0</v>
      </c>
      <c r="BY628" s="18" t="str">
        <f t="shared" si="862"/>
        <v>王德兵</v>
      </c>
      <c r="BZ628" s="26">
        <f t="shared" si="877"/>
        <v>0</v>
      </c>
      <c r="CA628" s="18" t="str">
        <f t="shared" si="863"/>
        <v>兰卡布尺</v>
      </c>
      <c r="CB628" s="26">
        <f t="shared" si="878"/>
        <v>0</v>
      </c>
      <c r="CC628" s="18" t="str">
        <f t="shared" si="864"/>
        <v>吴文艺</v>
      </c>
      <c r="CD628" s="26">
        <f t="shared" si="879"/>
        <v>0</v>
      </c>
      <c r="CE628" s="18" t="str">
        <f t="shared" si="865"/>
        <v>赵香才</v>
      </c>
      <c r="CF628" s="26">
        <f t="shared" si="880"/>
        <v>0</v>
      </c>
      <c r="CG628" s="18" t="str">
        <f t="shared" si="866"/>
        <v>金贵</v>
      </c>
      <c r="CH628" s="26">
        <f t="shared" si="881"/>
        <v>0</v>
      </c>
      <c r="CI628" s="18">
        <f t="shared" si="867"/>
        <v>5</v>
      </c>
      <c r="CJ628" s="18" t="str">
        <f t="shared" si="868"/>
        <v>叶屏</v>
      </c>
      <c r="CK628" s="26">
        <f t="shared" si="882"/>
        <v>0</v>
      </c>
      <c r="CL628" s="18" t="str">
        <f t="shared" si="869"/>
        <v>王德兵</v>
      </c>
      <c r="CM628" s="26">
        <f t="shared" si="883"/>
        <v>0</v>
      </c>
      <c r="CN628" s="18" t="str">
        <f t="shared" si="870"/>
        <v>兰卡布尺</v>
      </c>
      <c r="CO628" s="26">
        <f t="shared" si="884"/>
        <v>0</v>
      </c>
      <c r="CP628" s="18" t="str">
        <f t="shared" si="871"/>
        <v>吴文艺/康宇峰</v>
      </c>
      <c r="CQ628" s="26">
        <f t="shared" si="885"/>
        <v>0</v>
      </c>
      <c r="CR628" s="18" t="str">
        <f t="shared" si="872"/>
        <v>赵香才</v>
      </c>
      <c r="CS628" s="26">
        <f t="shared" si="886"/>
        <v>0</v>
      </c>
      <c r="CT628" s="18" t="str">
        <f t="shared" si="873"/>
        <v>金贵</v>
      </c>
      <c r="CU628" s="26">
        <f t="shared" si="887"/>
        <v>0</v>
      </c>
    </row>
    <row r="629" spans="1:99" s="2" customFormat="1" ht="15.75">
      <c r="A629" s="42" t="s">
        <v>1305</v>
      </c>
      <c r="B629" s="40" t="s">
        <v>801</v>
      </c>
      <c r="C629" s="59" t="s">
        <v>44</v>
      </c>
      <c r="D629" s="9" t="s">
        <v>9</v>
      </c>
      <c r="E629" s="8" t="str">
        <f t="shared" si="821"/>
        <v/>
      </c>
      <c r="F629" s="9" t="str">
        <f t="shared" si="822"/>
        <v/>
      </c>
      <c r="G629" s="10" t="str">
        <f t="shared" si="823"/>
        <v/>
      </c>
      <c r="H629" s="10">
        <f t="shared" si="824"/>
        <v>89</v>
      </c>
      <c r="I629" s="10">
        <f t="shared" si="825"/>
        <v>54</v>
      </c>
      <c r="J629" s="10">
        <f t="shared" si="826"/>
        <v>50</v>
      </c>
      <c r="K629" s="16">
        <f t="shared" si="827"/>
        <v>38.5</v>
      </c>
      <c r="L629" s="10">
        <f t="shared" si="828"/>
        <v>47.5</v>
      </c>
      <c r="M629" s="10">
        <f t="shared" si="829"/>
        <v>33</v>
      </c>
      <c r="N629" s="10">
        <f t="shared" si="830"/>
        <v>312</v>
      </c>
      <c r="O629" s="17" t="str">
        <f t="shared" si="831"/>
        <v/>
      </c>
      <c r="P629" s="18">
        <f>IF($D629="理科",IF(AND($N629&gt;=分数线!$C$2,$H629&gt;=分数线!$D$2),36,IF($H629&gt;=分数线!$D$2,18,0)),IF($D629="文科",IF(AND($N629&gt;=分数线!$C$3,$H629&gt;=分数线!$D$3),36,IF($H629&gt;=分数线!$D$3,18,0))))</f>
        <v>0</v>
      </c>
      <c r="Q629" s="18">
        <f>IF($D629="理科",IF(AND($N629&gt;=分数线!$C$2,I629&gt;=分数线!$E$2),36,IF(I629&gt;=分数线!$E$2,18,0)),IF($D629="文科",IF(AND($N629&gt;=分数线!$C$3,I629&gt;=分数线!$E$3),36,IF(I629&gt;=分数线!$E$3,18,0))))</f>
        <v>0</v>
      </c>
      <c r="R629" s="18">
        <f>IF($D629="理科",IF(AND($N629&gt;=分数线!$C$2,J629&gt;=分数线!$F$2),36,IF(J629&gt;=分数线!$F$2,18,0)),IF($D629="文科",IF(AND($N629&gt;=分数线!$C$3,J629&gt;=分数线!$F$3),36,IF(J629&gt;=分数线!$F$3,18,0))))</f>
        <v>0</v>
      </c>
      <c r="S629" s="18">
        <f>IF($D629="理科",IF(AND($N629&gt;=分数线!$C$2,K629&gt;=分数线!$G$2),36,IF(K629&gt;=分数线!$G$2,18,0)),IF($D629="文科",IF(AND($N629&gt;=分数线!$C$3,K629&gt;=分数线!$G$3),36,IF(K629&gt;=分数线!$G$3,18,0))))</f>
        <v>0</v>
      </c>
      <c r="T629" s="18">
        <f>IF($D629="理科",IF(AND($N629&gt;=分数线!$C$2,L629&gt;=分数线!$H$2),36,IF(L629&gt;=分数线!$H$2,18,0)),IF($D629="文科",IF(AND($N629&gt;=分数线!$C$3,L629&gt;=分数线!$H$3),36,IF(L629&gt;=分数线!$H$3,18,0))))</f>
        <v>0</v>
      </c>
      <c r="U629" s="18">
        <f>IF($D629="理科",IF(AND($N629&gt;=分数线!$C$2,M629&gt;=分数线!$I$2),36,IF(M629&gt;=分数线!$I$2,18,0)),IF($D629="文科",IF(AND($N629&gt;=分数线!$C$3,M629&gt;=分数线!$I$3),36,IF(M629&gt;=分数线!$I$3,18,0))))</f>
        <v>0</v>
      </c>
      <c r="V629" s="18">
        <f t="shared" si="832"/>
        <v>2</v>
      </c>
      <c r="W629" s="18" t="str">
        <f t="shared" si="833"/>
        <v>阙丽萍</v>
      </c>
      <c r="X629" s="26">
        <f t="shared" si="888"/>
        <v>0</v>
      </c>
      <c r="Y629" s="18" t="str">
        <f t="shared" si="834"/>
        <v>李乔军</v>
      </c>
      <c r="Z629" s="26">
        <f t="shared" si="889"/>
        <v>0</v>
      </c>
      <c r="AA629" s="18" t="str">
        <f t="shared" si="835"/>
        <v>赵顺诚</v>
      </c>
      <c r="AB629" s="26"/>
      <c r="AC629" s="18" t="str">
        <f t="shared" si="836"/>
        <v>卢银楷</v>
      </c>
      <c r="AD629" s="26"/>
      <c r="AE629" s="18" t="str">
        <f t="shared" si="837"/>
        <v>赵香才</v>
      </c>
      <c r="AF629" s="26"/>
      <c r="AG629" s="18" t="str">
        <f t="shared" si="838"/>
        <v>骆泽群</v>
      </c>
      <c r="AH629" s="26"/>
      <c r="AI629" s="18" t="str">
        <f t="shared" si="839"/>
        <v>2</v>
      </c>
      <c r="AJ629" s="18" t="str">
        <f t="shared" si="840"/>
        <v>阙丽萍</v>
      </c>
      <c r="AK629" s="26">
        <f t="shared" si="890"/>
        <v>0</v>
      </c>
      <c r="AL629" s="18" t="str">
        <f t="shared" si="841"/>
        <v>李乔军</v>
      </c>
      <c r="AM629" s="26">
        <f t="shared" si="891"/>
        <v>0</v>
      </c>
      <c r="AN629" s="18" t="str">
        <f t="shared" si="842"/>
        <v>赵顺诚</v>
      </c>
      <c r="AO629" s="26"/>
      <c r="AP629" s="18" t="str">
        <f t="shared" si="843"/>
        <v>卢银楷</v>
      </c>
      <c r="AQ629" s="26"/>
      <c r="AR629" s="18" t="str">
        <f t="shared" si="844"/>
        <v>赵香才</v>
      </c>
      <c r="AS629" s="26"/>
      <c r="AT629" s="18" t="str">
        <f t="shared" si="845"/>
        <v>杜基次尔</v>
      </c>
      <c r="AU629" s="26"/>
      <c r="AV629" s="18" t="e">
        <f t="shared" si="846"/>
        <v>#N/A</v>
      </c>
      <c r="AW629" s="18" t="e">
        <f t="shared" si="847"/>
        <v>#N/A</v>
      </c>
      <c r="AX629" s="26">
        <f t="shared" si="874"/>
        <v>0</v>
      </c>
      <c r="AY629" s="18" t="e">
        <f t="shared" si="848"/>
        <v>#N/A</v>
      </c>
      <c r="AZ629" s="26">
        <f t="shared" si="892"/>
        <v>0</v>
      </c>
      <c r="BA629" s="18" t="e">
        <f t="shared" si="849"/>
        <v>#N/A</v>
      </c>
      <c r="BB629" s="26"/>
      <c r="BC629" s="18" t="e">
        <f t="shared" si="850"/>
        <v>#N/A</v>
      </c>
      <c r="BD629" s="26"/>
      <c r="BE629" s="18" t="e">
        <f t="shared" si="851"/>
        <v>#N/A</v>
      </c>
      <c r="BF629" s="26"/>
      <c r="BG629" s="18" t="e">
        <f t="shared" si="852"/>
        <v>#N/A</v>
      </c>
      <c r="BH629" s="26"/>
      <c r="BI629" s="18" t="e">
        <f t="shared" si="853"/>
        <v>#N/A</v>
      </c>
      <c r="BJ629" s="18" t="e">
        <f t="shared" si="854"/>
        <v>#N/A</v>
      </c>
      <c r="BK629" s="26">
        <f t="shared" si="875"/>
        <v>0</v>
      </c>
      <c r="BL629" s="18" t="e">
        <f t="shared" si="855"/>
        <v>#N/A</v>
      </c>
      <c r="BM629" s="26">
        <f t="shared" si="893"/>
        <v>0</v>
      </c>
      <c r="BN629" s="18" t="e">
        <f t="shared" si="856"/>
        <v>#N/A</v>
      </c>
      <c r="BO629" s="26"/>
      <c r="BP629" s="18" t="e">
        <f t="shared" si="857"/>
        <v>#N/A</v>
      </c>
      <c r="BQ629" s="26"/>
      <c r="BR629" s="18" t="e">
        <f t="shared" si="858"/>
        <v>#N/A</v>
      </c>
      <c r="BS629" s="26"/>
      <c r="BT629" s="18" t="e">
        <f t="shared" si="859"/>
        <v>#N/A</v>
      </c>
      <c r="BU629" s="26"/>
      <c r="BV629" s="18" t="e">
        <f t="shared" si="860"/>
        <v>#N/A</v>
      </c>
      <c r="BW629" s="18" t="e">
        <f t="shared" si="861"/>
        <v>#N/A</v>
      </c>
      <c r="BX629" s="26">
        <f t="shared" si="876"/>
        <v>0</v>
      </c>
      <c r="BY629" s="18" t="e">
        <f t="shared" si="862"/>
        <v>#N/A</v>
      </c>
      <c r="BZ629" s="26">
        <f t="shared" si="877"/>
        <v>0</v>
      </c>
      <c r="CA629" s="18" t="str">
        <f t="shared" si="863"/>
        <v>赵顺诚</v>
      </c>
      <c r="CB629" s="26">
        <f t="shared" si="878"/>
        <v>0</v>
      </c>
      <c r="CC629" s="18" t="e">
        <f t="shared" si="864"/>
        <v>#N/A</v>
      </c>
      <c r="CD629" s="26">
        <f t="shared" si="879"/>
        <v>0</v>
      </c>
      <c r="CE629" s="18" t="e">
        <f t="shared" si="865"/>
        <v>#N/A</v>
      </c>
      <c r="CF629" s="26">
        <f t="shared" si="880"/>
        <v>0</v>
      </c>
      <c r="CG629" s="18" t="e">
        <f t="shared" si="866"/>
        <v>#N/A</v>
      </c>
      <c r="CH629" s="26">
        <f t="shared" si="881"/>
        <v>0</v>
      </c>
      <c r="CI629" s="18">
        <f t="shared" si="867"/>
        <v>2</v>
      </c>
      <c r="CJ629" s="18" t="str">
        <f t="shared" si="868"/>
        <v>阙丽萍</v>
      </c>
      <c r="CK629" s="26">
        <f t="shared" si="882"/>
        <v>0</v>
      </c>
      <c r="CL629" s="18" t="str">
        <f t="shared" si="869"/>
        <v>李希</v>
      </c>
      <c r="CM629" s="26">
        <f t="shared" si="883"/>
        <v>0</v>
      </c>
      <c r="CN629" s="18" t="str">
        <f t="shared" si="870"/>
        <v>赵顺诚</v>
      </c>
      <c r="CO629" s="26">
        <f t="shared" si="884"/>
        <v>0</v>
      </c>
      <c r="CP629" s="18" t="str">
        <f t="shared" si="871"/>
        <v>吴文艺/康宇峰</v>
      </c>
      <c r="CQ629" s="26">
        <f t="shared" si="885"/>
        <v>0</v>
      </c>
      <c r="CR629" s="18" t="str">
        <f t="shared" si="872"/>
        <v>赵香才</v>
      </c>
      <c r="CS629" s="26">
        <f t="shared" si="886"/>
        <v>0</v>
      </c>
      <c r="CT629" s="18" t="str">
        <f t="shared" si="873"/>
        <v>杜基次尔</v>
      </c>
      <c r="CU629" s="26">
        <f t="shared" si="887"/>
        <v>0</v>
      </c>
    </row>
    <row r="630" spans="1:99" s="2" customFormat="1" ht="15.75">
      <c r="A630" s="42" t="s">
        <v>1306</v>
      </c>
      <c r="B630" s="40" t="s">
        <v>802</v>
      </c>
      <c r="C630" s="59" t="s">
        <v>44</v>
      </c>
      <c r="D630" s="9" t="s">
        <v>9</v>
      </c>
      <c r="E630" s="8" t="str">
        <f t="shared" si="821"/>
        <v/>
      </c>
      <c r="F630" s="9" t="str">
        <f t="shared" si="822"/>
        <v/>
      </c>
      <c r="G630" s="10" t="str">
        <f t="shared" si="823"/>
        <v/>
      </c>
      <c r="H630" s="10">
        <f t="shared" si="824"/>
        <v>75</v>
      </c>
      <c r="I630" s="10">
        <f t="shared" si="825"/>
        <v>57</v>
      </c>
      <c r="J630" s="10">
        <f t="shared" si="826"/>
        <v>33</v>
      </c>
      <c r="K630" s="16">
        <f t="shared" si="827"/>
        <v>50.5</v>
      </c>
      <c r="L630" s="10">
        <f t="shared" si="828"/>
        <v>50.5</v>
      </c>
      <c r="M630" s="10">
        <f t="shared" si="829"/>
        <v>45</v>
      </c>
      <c r="N630" s="10">
        <f t="shared" si="830"/>
        <v>311</v>
      </c>
      <c r="O630" s="17" t="str">
        <f t="shared" si="831"/>
        <v/>
      </c>
      <c r="P630" s="18">
        <f>IF($D630="理科",IF(AND($N630&gt;=分数线!$C$2,$H630&gt;=分数线!$D$2),36,IF($H630&gt;=分数线!$D$2,18,0)),IF($D630="文科",IF(AND($N630&gt;=分数线!$C$3,$H630&gt;=分数线!$D$3),36,IF($H630&gt;=分数线!$D$3,18,0))))</f>
        <v>0</v>
      </c>
      <c r="Q630" s="18">
        <f>IF($D630="理科",IF(AND($N630&gt;=分数线!$C$2,I630&gt;=分数线!$E$2),36,IF(I630&gt;=分数线!$E$2,18,0)),IF($D630="文科",IF(AND($N630&gt;=分数线!$C$3,I630&gt;=分数线!$E$3),36,IF(I630&gt;=分数线!$E$3,18,0))))</f>
        <v>0</v>
      </c>
      <c r="R630" s="18">
        <f>IF($D630="理科",IF(AND($N630&gt;=分数线!$C$2,J630&gt;=分数线!$F$2),36,IF(J630&gt;=分数线!$F$2,18,0)),IF($D630="文科",IF(AND($N630&gt;=分数线!$C$3,J630&gt;=分数线!$F$3),36,IF(J630&gt;=分数线!$F$3,18,0))))</f>
        <v>0</v>
      </c>
      <c r="S630" s="18">
        <f>IF($D630="理科",IF(AND($N630&gt;=分数线!$C$2,K630&gt;=分数线!$G$2),36,IF(K630&gt;=分数线!$G$2,18,0)),IF($D630="文科",IF(AND($N630&gt;=分数线!$C$3,K630&gt;=分数线!$G$3),36,IF(K630&gt;=分数线!$G$3,18,0))))</f>
        <v>0</v>
      </c>
      <c r="T630" s="18">
        <f>IF($D630="理科",IF(AND($N630&gt;=分数线!$C$2,L630&gt;=分数线!$H$2),36,IF(L630&gt;=分数线!$H$2,18,0)),IF($D630="文科",IF(AND($N630&gt;=分数线!$C$3,L630&gt;=分数线!$H$3),36,IF(L630&gt;=分数线!$H$3,18,0))))</f>
        <v>0</v>
      </c>
      <c r="U630" s="18">
        <f>IF($D630="理科",IF(AND($N630&gt;=分数线!$C$2,M630&gt;=分数线!$I$2),36,IF(M630&gt;=分数线!$I$2,18,0)),IF($D630="文科",IF(AND($N630&gt;=分数线!$C$3,M630&gt;=分数线!$I$3),36,IF(M630&gt;=分数线!$I$3,18,0))))</f>
        <v>0</v>
      </c>
      <c r="V630" s="18">
        <f t="shared" si="832"/>
        <v>8</v>
      </c>
      <c r="W630" s="18" t="str">
        <f t="shared" si="833"/>
        <v>向美娟</v>
      </c>
      <c r="X630" s="26">
        <f t="shared" si="888"/>
        <v>0</v>
      </c>
      <c r="Y630" s="18" t="str">
        <f t="shared" si="834"/>
        <v>胡付松</v>
      </c>
      <c r="Z630" s="26">
        <f t="shared" si="889"/>
        <v>0</v>
      </c>
      <c r="AA630" s="18" t="str">
        <f t="shared" si="835"/>
        <v>聂艳梅</v>
      </c>
      <c r="AB630" s="26"/>
      <c r="AC630" s="18" t="str">
        <f t="shared" si="836"/>
        <v>卢银楷</v>
      </c>
      <c r="AD630" s="26"/>
      <c r="AE630" s="18" t="str">
        <f t="shared" si="837"/>
        <v>赵香才</v>
      </c>
      <c r="AF630" s="26"/>
      <c r="AG630" s="18" t="str">
        <f t="shared" si="838"/>
        <v>骆泽群</v>
      </c>
      <c r="AH630" s="26"/>
      <c r="AI630" s="18" t="str">
        <f t="shared" si="839"/>
        <v>3</v>
      </c>
      <c r="AJ630" s="18" t="str">
        <f t="shared" si="840"/>
        <v>朱霞</v>
      </c>
      <c r="AK630" s="26">
        <f t="shared" si="890"/>
        <v>0</v>
      </c>
      <c r="AL630" s="18" t="str">
        <f t="shared" si="841"/>
        <v>余玉红</v>
      </c>
      <c r="AM630" s="26">
        <f t="shared" si="891"/>
        <v>0</v>
      </c>
      <c r="AN630" s="18" t="str">
        <f t="shared" si="842"/>
        <v>赵顺诚</v>
      </c>
      <c r="AO630" s="26"/>
      <c r="AP630" s="18" t="str">
        <f t="shared" si="843"/>
        <v>杨吉华</v>
      </c>
      <c r="AQ630" s="26"/>
      <c r="AR630" s="18" t="str">
        <f t="shared" si="844"/>
        <v>赵香才</v>
      </c>
      <c r="AS630" s="26"/>
      <c r="AT630" s="18" t="str">
        <f t="shared" si="845"/>
        <v>杜基次尔</v>
      </c>
      <c r="AU630" s="26"/>
      <c r="AV630" s="18" t="e">
        <f t="shared" si="846"/>
        <v>#N/A</v>
      </c>
      <c r="AW630" s="18" t="e">
        <f t="shared" si="847"/>
        <v>#N/A</v>
      </c>
      <c r="AX630" s="26">
        <f t="shared" si="874"/>
        <v>0</v>
      </c>
      <c r="AY630" s="18" t="e">
        <f t="shared" si="848"/>
        <v>#N/A</v>
      </c>
      <c r="AZ630" s="26">
        <f t="shared" si="892"/>
        <v>0</v>
      </c>
      <c r="BA630" s="18" t="e">
        <f t="shared" si="849"/>
        <v>#N/A</v>
      </c>
      <c r="BB630" s="26"/>
      <c r="BC630" s="18" t="e">
        <f t="shared" si="850"/>
        <v>#N/A</v>
      </c>
      <c r="BD630" s="26"/>
      <c r="BE630" s="18" t="e">
        <f t="shared" si="851"/>
        <v>#N/A</v>
      </c>
      <c r="BF630" s="26"/>
      <c r="BG630" s="18" t="e">
        <f t="shared" si="852"/>
        <v>#N/A</v>
      </c>
      <c r="BH630" s="26"/>
      <c r="BI630" s="18" t="e">
        <f t="shared" si="853"/>
        <v>#N/A</v>
      </c>
      <c r="BJ630" s="18" t="e">
        <f t="shared" si="854"/>
        <v>#N/A</v>
      </c>
      <c r="BK630" s="26">
        <f t="shared" si="875"/>
        <v>0</v>
      </c>
      <c r="BL630" s="18" t="e">
        <f t="shared" si="855"/>
        <v>#N/A</v>
      </c>
      <c r="BM630" s="26">
        <f t="shared" si="893"/>
        <v>0</v>
      </c>
      <c r="BN630" s="18" t="e">
        <f t="shared" si="856"/>
        <v>#N/A</v>
      </c>
      <c r="BO630" s="26"/>
      <c r="BP630" s="18" t="e">
        <f t="shared" si="857"/>
        <v>#N/A</v>
      </c>
      <c r="BQ630" s="26"/>
      <c r="BR630" s="18" t="e">
        <f t="shared" si="858"/>
        <v>#N/A</v>
      </c>
      <c r="BS630" s="26"/>
      <c r="BT630" s="18" t="e">
        <f t="shared" si="859"/>
        <v>#N/A</v>
      </c>
      <c r="BU630" s="26"/>
      <c r="BV630" s="18">
        <f t="shared" si="860"/>
        <v>3</v>
      </c>
      <c r="BW630" s="18" t="str">
        <f t="shared" si="861"/>
        <v>曹霞</v>
      </c>
      <c r="BX630" s="26">
        <f t="shared" si="876"/>
        <v>0</v>
      </c>
      <c r="BY630" s="18" t="str">
        <f t="shared" si="862"/>
        <v>余玉红</v>
      </c>
      <c r="BZ630" s="26">
        <f t="shared" si="877"/>
        <v>0</v>
      </c>
      <c r="CA630" s="18" t="str">
        <f t="shared" si="863"/>
        <v>汪睿</v>
      </c>
      <c r="CB630" s="26">
        <f t="shared" si="878"/>
        <v>0</v>
      </c>
      <c r="CC630" s="18" t="str">
        <f t="shared" si="864"/>
        <v>卢银楷</v>
      </c>
      <c r="CD630" s="26">
        <f t="shared" si="879"/>
        <v>0</v>
      </c>
      <c r="CE630" s="18" t="str">
        <f t="shared" si="865"/>
        <v>赵香才</v>
      </c>
      <c r="CF630" s="26">
        <f t="shared" si="880"/>
        <v>0</v>
      </c>
      <c r="CG630" s="18" t="str">
        <f t="shared" si="866"/>
        <v>杜基次尔</v>
      </c>
      <c r="CH630" s="26">
        <f t="shared" si="881"/>
        <v>0</v>
      </c>
      <c r="CI630" s="18">
        <f t="shared" si="867"/>
        <v>3</v>
      </c>
      <c r="CJ630" s="18" t="str">
        <f t="shared" si="868"/>
        <v>曹霞</v>
      </c>
      <c r="CK630" s="26">
        <f t="shared" si="882"/>
        <v>0</v>
      </c>
      <c r="CL630" s="18" t="str">
        <f t="shared" si="869"/>
        <v>余玉红</v>
      </c>
      <c r="CM630" s="26">
        <f t="shared" si="883"/>
        <v>0</v>
      </c>
      <c r="CN630" s="18" t="str">
        <f t="shared" si="870"/>
        <v>汪睿</v>
      </c>
      <c r="CO630" s="26">
        <f t="shared" si="884"/>
        <v>0</v>
      </c>
      <c r="CP630" s="18" t="str">
        <f t="shared" si="871"/>
        <v>赵香才</v>
      </c>
      <c r="CQ630" s="26">
        <f t="shared" si="885"/>
        <v>0</v>
      </c>
      <c r="CR630" s="18" t="str">
        <f t="shared" si="872"/>
        <v>卢银楷</v>
      </c>
      <c r="CS630" s="26">
        <f t="shared" si="886"/>
        <v>0</v>
      </c>
      <c r="CT630" s="18" t="str">
        <f t="shared" si="873"/>
        <v>杜基次尔</v>
      </c>
      <c r="CU630" s="26">
        <f t="shared" si="887"/>
        <v>0</v>
      </c>
    </row>
    <row r="631" spans="1:99" s="2" customFormat="1" ht="15.75">
      <c r="A631" s="42" t="s">
        <v>1307</v>
      </c>
      <c r="B631" s="40" t="s">
        <v>803</v>
      </c>
      <c r="C631" s="59" t="s">
        <v>44</v>
      </c>
      <c r="D631" s="9" t="s">
        <v>9</v>
      </c>
      <c r="E631" s="8" t="str">
        <f t="shared" si="821"/>
        <v/>
      </c>
      <c r="F631" s="9" t="str">
        <f t="shared" si="822"/>
        <v/>
      </c>
      <c r="G631" s="10" t="str">
        <f t="shared" si="823"/>
        <v/>
      </c>
      <c r="H631" s="10">
        <f t="shared" si="824"/>
        <v>92</v>
      </c>
      <c r="I631" s="10">
        <f t="shared" si="825"/>
        <v>43</v>
      </c>
      <c r="J631" s="10">
        <f t="shared" si="826"/>
        <v>46</v>
      </c>
      <c r="K631" s="16">
        <f t="shared" si="827"/>
        <v>53.5</v>
      </c>
      <c r="L631" s="10">
        <f t="shared" si="828"/>
        <v>39</v>
      </c>
      <c r="M631" s="10">
        <f t="shared" si="829"/>
        <v>36</v>
      </c>
      <c r="N631" s="10">
        <f t="shared" si="830"/>
        <v>310</v>
      </c>
      <c r="O631" s="17" t="str">
        <f t="shared" si="831"/>
        <v/>
      </c>
      <c r="P631" s="18">
        <f>IF($D631="理科",IF(AND($N631&gt;=分数线!$C$2,$H631&gt;=分数线!$D$2),36,IF($H631&gt;=分数线!$D$2,18,0)),IF($D631="文科",IF(AND($N631&gt;=分数线!$C$3,$H631&gt;=分数线!$D$3),36,IF($H631&gt;=分数线!$D$3,18,0))))</f>
        <v>0</v>
      </c>
      <c r="Q631" s="18">
        <f>IF($D631="理科",IF(AND($N631&gt;=分数线!$C$2,I631&gt;=分数线!$E$2),36,IF(I631&gt;=分数线!$E$2,18,0)),IF($D631="文科",IF(AND($N631&gt;=分数线!$C$3,I631&gt;=分数线!$E$3),36,IF(I631&gt;=分数线!$E$3,18,0))))</f>
        <v>0</v>
      </c>
      <c r="R631" s="18">
        <f>IF($D631="理科",IF(AND($N631&gt;=分数线!$C$2,J631&gt;=分数线!$F$2),36,IF(J631&gt;=分数线!$F$2,18,0)),IF($D631="文科",IF(AND($N631&gt;=分数线!$C$3,J631&gt;=分数线!$F$3),36,IF(J631&gt;=分数线!$F$3,18,0))))</f>
        <v>0</v>
      </c>
      <c r="S631" s="18">
        <f>IF($D631="理科",IF(AND($N631&gt;=分数线!$C$2,K631&gt;=分数线!$G$2),36,IF(K631&gt;=分数线!$G$2,18,0)),IF($D631="文科",IF(AND($N631&gt;=分数线!$C$3,K631&gt;=分数线!$G$3),36,IF(K631&gt;=分数线!$G$3,18,0))))</f>
        <v>0</v>
      </c>
      <c r="T631" s="18">
        <f>IF($D631="理科",IF(AND($N631&gt;=分数线!$C$2,L631&gt;=分数线!$H$2),36,IF(L631&gt;=分数线!$H$2,18,0)),IF($D631="文科",IF(AND($N631&gt;=分数线!$C$3,L631&gt;=分数线!$H$3),36,IF(L631&gt;=分数线!$H$3,18,0))))</f>
        <v>0</v>
      </c>
      <c r="U631" s="18">
        <f>IF($D631="理科",IF(AND($N631&gt;=分数线!$C$2,M631&gt;=分数线!$I$2),36,IF(M631&gt;=分数线!$I$2,18,0)),IF($D631="文科",IF(AND($N631&gt;=分数线!$C$3,M631&gt;=分数线!$I$3),36,IF(M631&gt;=分数线!$I$3,18,0))))</f>
        <v>0</v>
      </c>
      <c r="V631" s="18">
        <f t="shared" si="832"/>
        <v>6</v>
      </c>
      <c r="W631" s="18" t="str">
        <f t="shared" si="833"/>
        <v>阙丽萍</v>
      </c>
      <c r="X631" s="26">
        <f t="shared" si="888"/>
        <v>0</v>
      </c>
      <c r="Y631" s="18" t="str">
        <f t="shared" si="834"/>
        <v>李希</v>
      </c>
      <c r="Z631" s="26">
        <f t="shared" si="889"/>
        <v>0</v>
      </c>
      <c r="AA631" s="18" t="str">
        <f t="shared" si="835"/>
        <v>达娃央初</v>
      </c>
      <c r="AB631" s="26"/>
      <c r="AC631" s="18" t="str">
        <f t="shared" si="836"/>
        <v>马巫各</v>
      </c>
      <c r="AD631" s="26"/>
      <c r="AE631" s="18" t="str">
        <f t="shared" si="837"/>
        <v>勾中文</v>
      </c>
      <c r="AF631" s="26"/>
      <c r="AG631" s="18" t="str">
        <f t="shared" si="838"/>
        <v>骆泽群</v>
      </c>
      <c r="AH631" s="26"/>
      <c r="AI631" s="18" t="str">
        <f t="shared" si="839"/>
        <v>5</v>
      </c>
      <c r="AJ631" s="18" t="str">
        <f t="shared" si="840"/>
        <v>叶屏</v>
      </c>
      <c r="AK631" s="26">
        <f t="shared" si="890"/>
        <v>0</v>
      </c>
      <c r="AL631" s="18" t="str">
        <f t="shared" si="841"/>
        <v>李希</v>
      </c>
      <c r="AM631" s="26">
        <f t="shared" si="891"/>
        <v>0</v>
      </c>
      <c r="AN631" s="18" t="str">
        <f t="shared" si="842"/>
        <v>达娃央初</v>
      </c>
      <c r="AO631" s="26"/>
      <c r="AP631" s="18" t="str">
        <f t="shared" si="843"/>
        <v>马巫各</v>
      </c>
      <c r="AQ631" s="26"/>
      <c r="AR631" s="18" t="str">
        <f t="shared" si="844"/>
        <v>赵香才</v>
      </c>
      <c r="AS631" s="26"/>
      <c r="AT631" s="18" t="str">
        <f t="shared" si="845"/>
        <v>金贵</v>
      </c>
      <c r="AU631" s="26"/>
      <c r="AV631" s="18" t="str">
        <f t="shared" si="846"/>
        <v>5</v>
      </c>
      <c r="AW631" s="18" t="str">
        <f t="shared" si="847"/>
        <v>叶屏</v>
      </c>
      <c r="AX631" s="26">
        <f t="shared" si="874"/>
        <v>0</v>
      </c>
      <c r="AY631" s="18" t="str">
        <f t="shared" si="848"/>
        <v>罗锐</v>
      </c>
      <c r="AZ631" s="26">
        <f t="shared" si="892"/>
        <v>0</v>
      </c>
      <c r="BA631" s="18" t="str">
        <f t="shared" si="849"/>
        <v>谢斌</v>
      </c>
      <c r="BB631" s="26"/>
      <c r="BC631" s="18" t="str">
        <f t="shared" si="850"/>
        <v>马巫各</v>
      </c>
      <c r="BD631" s="26"/>
      <c r="BE631" s="18" t="str">
        <f t="shared" si="851"/>
        <v>赵香才</v>
      </c>
      <c r="BF631" s="26"/>
      <c r="BG631" s="18" t="str">
        <f t="shared" si="852"/>
        <v>金贵</v>
      </c>
      <c r="BH631" s="26"/>
      <c r="BI631" s="18">
        <f t="shared" si="853"/>
        <v>5</v>
      </c>
      <c r="BJ631" s="18" t="str">
        <f t="shared" si="854"/>
        <v>叶屏</v>
      </c>
      <c r="BK631" s="26">
        <f t="shared" si="875"/>
        <v>0</v>
      </c>
      <c r="BL631" s="18" t="str">
        <f t="shared" si="855"/>
        <v>罗锐</v>
      </c>
      <c r="BM631" s="26">
        <f t="shared" si="893"/>
        <v>0</v>
      </c>
      <c r="BN631" s="18" t="str">
        <f t="shared" si="856"/>
        <v>杨小波</v>
      </c>
      <c r="BO631" s="26"/>
      <c r="BP631" s="18" t="str">
        <f t="shared" si="857"/>
        <v>马巫各</v>
      </c>
      <c r="BQ631" s="26"/>
      <c r="BR631" s="18" t="str">
        <f t="shared" si="858"/>
        <v>赵香才</v>
      </c>
      <c r="BS631" s="26"/>
      <c r="BT631" s="18" t="str">
        <f t="shared" si="859"/>
        <v>金贵</v>
      </c>
      <c r="BU631" s="26"/>
      <c r="BV631" s="18">
        <f t="shared" si="860"/>
        <v>5</v>
      </c>
      <c r="BW631" s="18" t="str">
        <f t="shared" si="861"/>
        <v>叶屏</v>
      </c>
      <c r="BX631" s="26">
        <f t="shared" si="876"/>
        <v>0</v>
      </c>
      <c r="BY631" s="18" t="str">
        <f t="shared" si="862"/>
        <v>王德兵</v>
      </c>
      <c r="BZ631" s="26">
        <f t="shared" si="877"/>
        <v>0</v>
      </c>
      <c r="CA631" s="18" t="str">
        <f t="shared" si="863"/>
        <v>兰卡布尺</v>
      </c>
      <c r="CB631" s="26">
        <f t="shared" si="878"/>
        <v>0</v>
      </c>
      <c r="CC631" s="18" t="str">
        <f t="shared" si="864"/>
        <v>吴文艺</v>
      </c>
      <c r="CD631" s="26">
        <f t="shared" si="879"/>
        <v>0</v>
      </c>
      <c r="CE631" s="18" t="str">
        <f t="shared" si="865"/>
        <v>赵香才</v>
      </c>
      <c r="CF631" s="26">
        <f t="shared" si="880"/>
        <v>0</v>
      </c>
      <c r="CG631" s="18" t="str">
        <f t="shared" si="866"/>
        <v>金贵</v>
      </c>
      <c r="CH631" s="26">
        <f t="shared" si="881"/>
        <v>0</v>
      </c>
      <c r="CI631" s="18">
        <f t="shared" si="867"/>
        <v>5</v>
      </c>
      <c r="CJ631" s="18" t="str">
        <f t="shared" si="868"/>
        <v>叶屏</v>
      </c>
      <c r="CK631" s="26">
        <f t="shared" si="882"/>
        <v>0</v>
      </c>
      <c r="CL631" s="18" t="str">
        <f t="shared" si="869"/>
        <v>王德兵</v>
      </c>
      <c r="CM631" s="26">
        <f t="shared" si="883"/>
        <v>0</v>
      </c>
      <c r="CN631" s="18" t="str">
        <f t="shared" si="870"/>
        <v>兰卡布尺</v>
      </c>
      <c r="CO631" s="26">
        <f t="shared" si="884"/>
        <v>0</v>
      </c>
      <c r="CP631" s="18" t="str">
        <f t="shared" si="871"/>
        <v>吴文艺/康宇峰</v>
      </c>
      <c r="CQ631" s="26">
        <f t="shared" si="885"/>
        <v>0</v>
      </c>
      <c r="CR631" s="18" t="str">
        <f t="shared" si="872"/>
        <v>赵香才</v>
      </c>
      <c r="CS631" s="26">
        <f t="shared" si="886"/>
        <v>0</v>
      </c>
      <c r="CT631" s="18" t="str">
        <f t="shared" si="873"/>
        <v>金贵</v>
      </c>
      <c r="CU631" s="26">
        <f t="shared" si="887"/>
        <v>0</v>
      </c>
    </row>
    <row r="632" spans="1:99" s="2" customFormat="1" ht="15.75">
      <c r="A632" s="42" t="s">
        <v>1308</v>
      </c>
      <c r="B632" s="40" t="s">
        <v>804</v>
      </c>
      <c r="C632" s="59" t="s">
        <v>44</v>
      </c>
      <c r="D632" s="9" t="s">
        <v>9</v>
      </c>
      <c r="E632" s="8" t="str">
        <f t="shared" si="821"/>
        <v/>
      </c>
      <c r="F632" s="9" t="str">
        <f t="shared" si="822"/>
        <v/>
      </c>
      <c r="G632" s="10" t="str">
        <f t="shared" si="823"/>
        <v/>
      </c>
      <c r="H632" s="10">
        <f t="shared" si="824"/>
        <v>85</v>
      </c>
      <c r="I632" s="10">
        <f t="shared" si="825"/>
        <v>75</v>
      </c>
      <c r="J632" s="10">
        <f t="shared" si="826"/>
        <v>27</v>
      </c>
      <c r="K632" s="16">
        <f t="shared" si="827"/>
        <v>38.5</v>
      </c>
      <c r="L632" s="10">
        <f t="shared" si="828"/>
        <v>42.5</v>
      </c>
      <c r="M632" s="10">
        <f t="shared" si="829"/>
        <v>38</v>
      </c>
      <c r="N632" s="10">
        <f t="shared" si="830"/>
        <v>306</v>
      </c>
      <c r="O632" s="17" t="str">
        <f t="shared" si="831"/>
        <v/>
      </c>
      <c r="P632" s="18">
        <f>IF($D632="理科",IF(AND($N632&gt;=分数线!$C$2,$H632&gt;=分数线!$D$2),36,IF($H632&gt;=分数线!$D$2,18,0)),IF($D632="文科",IF(AND($N632&gt;=分数线!$C$3,$H632&gt;=分数线!$D$3),36,IF($H632&gt;=分数线!$D$3,18,0))))</f>
        <v>0</v>
      </c>
      <c r="Q632" s="18">
        <f>IF($D632="理科",IF(AND($N632&gt;=分数线!$C$2,I632&gt;=分数线!$E$2),36,IF(I632&gt;=分数线!$E$2,18,0)),IF($D632="文科",IF(AND($N632&gt;=分数线!$C$3,I632&gt;=分数线!$E$3),36,IF(I632&gt;=分数线!$E$3,18,0))))</f>
        <v>0</v>
      </c>
      <c r="R632" s="18">
        <f>IF($D632="理科",IF(AND($N632&gt;=分数线!$C$2,J632&gt;=分数线!$F$2),36,IF(J632&gt;=分数线!$F$2,18,0)),IF($D632="文科",IF(AND($N632&gt;=分数线!$C$3,J632&gt;=分数线!$F$3),36,IF(J632&gt;=分数线!$F$3,18,0))))</f>
        <v>0</v>
      </c>
      <c r="S632" s="18">
        <f>IF($D632="理科",IF(AND($N632&gt;=分数线!$C$2,K632&gt;=分数线!$G$2),36,IF(K632&gt;=分数线!$G$2,18,0)),IF($D632="文科",IF(AND($N632&gt;=分数线!$C$3,K632&gt;=分数线!$G$3),36,IF(K632&gt;=分数线!$G$3,18,0))))</f>
        <v>0</v>
      </c>
      <c r="T632" s="18">
        <f>IF($D632="理科",IF(AND($N632&gt;=分数线!$C$2,L632&gt;=分数线!$H$2),36,IF(L632&gt;=分数线!$H$2,18,0)),IF($D632="文科",IF(AND($N632&gt;=分数线!$C$3,L632&gt;=分数线!$H$3),36,IF(L632&gt;=分数线!$H$3,18,0))))</f>
        <v>0</v>
      </c>
      <c r="U632" s="18">
        <f>IF($D632="理科",IF(AND($N632&gt;=分数线!$C$2,M632&gt;=分数线!$I$2),36,IF(M632&gt;=分数线!$I$2,18,0)),IF($D632="文科",IF(AND($N632&gt;=分数线!$C$3,M632&gt;=分数线!$I$3),36,IF(M632&gt;=分数线!$I$3,18,0))))</f>
        <v>0</v>
      </c>
      <c r="V632" s="18">
        <f t="shared" si="832"/>
        <v>5</v>
      </c>
      <c r="W632" s="18" t="str">
        <f t="shared" si="833"/>
        <v>叶屏</v>
      </c>
      <c r="X632" s="26">
        <f t="shared" si="888"/>
        <v>0</v>
      </c>
      <c r="Y632" s="18" t="str">
        <f t="shared" si="834"/>
        <v>李希</v>
      </c>
      <c r="Z632" s="26">
        <f t="shared" si="889"/>
        <v>0</v>
      </c>
      <c r="AA632" s="18" t="str">
        <f t="shared" si="835"/>
        <v>达娃央初</v>
      </c>
      <c r="AB632" s="26"/>
      <c r="AC632" s="18" t="str">
        <f t="shared" si="836"/>
        <v>马巫各</v>
      </c>
      <c r="AD632" s="26"/>
      <c r="AE632" s="18" t="str">
        <f t="shared" si="837"/>
        <v>赵香才</v>
      </c>
      <c r="AF632" s="26"/>
      <c r="AG632" s="18" t="str">
        <f t="shared" si="838"/>
        <v>金贵</v>
      </c>
      <c r="AH632" s="26"/>
      <c r="AI632" s="18" t="e">
        <f t="shared" si="839"/>
        <v>#N/A</v>
      </c>
      <c r="AJ632" s="18" t="e">
        <f t="shared" si="840"/>
        <v>#N/A</v>
      </c>
      <c r="AK632" s="26">
        <f t="shared" si="890"/>
        <v>0</v>
      </c>
      <c r="AL632" s="18" t="e">
        <f t="shared" si="841"/>
        <v>#N/A</v>
      </c>
      <c r="AM632" s="26">
        <f t="shared" si="891"/>
        <v>0</v>
      </c>
      <c r="AN632" s="18" t="e">
        <f t="shared" si="842"/>
        <v>#N/A</v>
      </c>
      <c r="AO632" s="26"/>
      <c r="AP632" s="18" t="e">
        <f t="shared" si="843"/>
        <v>#N/A</v>
      </c>
      <c r="AQ632" s="26"/>
      <c r="AR632" s="18" t="e">
        <f t="shared" si="844"/>
        <v>#N/A</v>
      </c>
      <c r="AS632" s="26"/>
      <c r="AT632" s="18" t="e">
        <f t="shared" si="845"/>
        <v>#N/A</v>
      </c>
      <c r="AU632" s="26"/>
      <c r="AV632" s="18" t="str">
        <f t="shared" si="846"/>
        <v>5</v>
      </c>
      <c r="AW632" s="18" t="str">
        <f t="shared" si="847"/>
        <v>叶屏</v>
      </c>
      <c r="AX632" s="26">
        <f t="shared" si="874"/>
        <v>0</v>
      </c>
      <c r="AY632" s="18" t="str">
        <f t="shared" si="848"/>
        <v>罗锐</v>
      </c>
      <c r="AZ632" s="26">
        <f t="shared" si="892"/>
        <v>0</v>
      </c>
      <c r="BA632" s="18" t="str">
        <f t="shared" si="849"/>
        <v>谢斌</v>
      </c>
      <c r="BB632" s="26"/>
      <c r="BC632" s="18" t="str">
        <f t="shared" si="850"/>
        <v>马巫各</v>
      </c>
      <c r="BD632" s="26"/>
      <c r="BE632" s="18" t="str">
        <f t="shared" si="851"/>
        <v>赵香才</v>
      </c>
      <c r="BF632" s="26"/>
      <c r="BG632" s="18" t="str">
        <f t="shared" si="852"/>
        <v>金贵</v>
      </c>
      <c r="BH632" s="26"/>
      <c r="BI632" s="18">
        <f t="shared" si="853"/>
        <v>5</v>
      </c>
      <c r="BJ632" s="18" t="str">
        <f t="shared" si="854"/>
        <v>叶屏</v>
      </c>
      <c r="BK632" s="26">
        <f t="shared" si="875"/>
        <v>0</v>
      </c>
      <c r="BL632" s="18" t="str">
        <f t="shared" si="855"/>
        <v>罗锐</v>
      </c>
      <c r="BM632" s="26">
        <f t="shared" si="893"/>
        <v>0</v>
      </c>
      <c r="BN632" s="18" t="str">
        <f t="shared" si="856"/>
        <v>杨小波</v>
      </c>
      <c r="BO632" s="26"/>
      <c r="BP632" s="18" t="str">
        <f t="shared" si="857"/>
        <v>马巫各</v>
      </c>
      <c r="BQ632" s="26"/>
      <c r="BR632" s="18" t="str">
        <f t="shared" si="858"/>
        <v>赵香才</v>
      </c>
      <c r="BS632" s="26"/>
      <c r="BT632" s="18" t="str">
        <f t="shared" si="859"/>
        <v>金贵</v>
      </c>
      <c r="BU632" s="26"/>
      <c r="BV632" s="18">
        <f t="shared" si="860"/>
        <v>5</v>
      </c>
      <c r="BW632" s="18" t="str">
        <f t="shared" si="861"/>
        <v>叶屏</v>
      </c>
      <c r="BX632" s="26">
        <f t="shared" si="876"/>
        <v>0</v>
      </c>
      <c r="BY632" s="18" t="str">
        <f t="shared" si="862"/>
        <v>王德兵</v>
      </c>
      <c r="BZ632" s="26">
        <f t="shared" si="877"/>
        <v>0</v>
      </c>
      <c r="CA632" s="18" t="str">
        <f t="shared" si="863"/>
        <v>兰卡布尺</v>
      </c>
      <c r="CB632" s="26">
        <f t="shared" si="878"/>
        <v>0</v>
      </c>
      <c r="CC632" s="18" t="str">
        <f t="shared" si="864"/>
        <v>吴文艺</v>
      </c>
      <c r="CD632" s="26">
        <f t="shared" si="879"/>
        <v>0</v>
      </c>
      <c r="CE632" s="18" t="str">
        <f t="shared" si="865"/>
        <v>赵香才</v>
      </c>
      <c r="CF632" s="26">
        <f t="shared" si="880"/>
        <v>0</v>
      </c>
      <c r="CG632" s="18" t="str">
        <f t="shared" si="866"/>
        <v>金贵</v>
      </c>
      <c r="CH632" s="26">
        <f t="shared" si="881"/>
        <v>0</v>
      </c>
      <c r="CI632" s="18">
        <f t="shared" si="867"/>
        <v>5</v>
      </c>
      <c r="CJ632" s="18" t="str">
        <f t="shared" si="868"/>
        <v>叶屏</v>
      </c>
      <c r="CK632" s="26">
        <f t="shared" si="882"/>
        <v>0</v>
      </c>
      <c r="CL632" s="18" t="str">
        <f t="shared" si="869"/>
        <v>王德兵</v>
      </c>
      <c r="CM632" s="26">
        <f t="shared" si="883"/>
        <v>0</v>
      </c>
      <c r="CN632" s="18" t="str">
        <f t="shared" si="870"/>
        <v>兰卡布尺</v>
      </c>
      <c r="CO632" s="26">
        <f t="shared" si="884"/>
        <v>0</v>
      </c>
      <c r="CP632" s="18" t="str">
        <f t="shared" si="871"/>
        <v>吴文艺/康宇峰</v>
      </c>
      <c r="CQ632" s="26">
        <f t="shared" si="885"/>
        <v>0</v>
      </c>
      <c r="CR632" s="18" t="str">
        <f t="shared" si="872"/>
        <v>赵香才</v>
      </c>
      <c r="CS632" s="26">
        <f t="shared" si="886"/>
        <v>0</v>
      </c>
      <c r="CT632" s="18" t="str">
        <f t="shared" si="873"/>
        <v>金贵</v>
      </c>
      <c r="CU632" s="26">
        <f t="shared" si="887"/>
        <v>0</v>
      </c>
    </row>
    <row r="633" spans="1:99" s="2" customFormat="1" ht="15.75">
      <c r="A633" s="42" t="s">
        <v>1309</v>
      </c>
      <c r="B633" s="40" t="s">
        <v>805</v>
      </c>
      <c r="C633" s="59" t="s">
        <v>44</v>
      </c>
      <c r="D633" s="9" t="s">
        <v>9</v>
      </c>
      <c r="E633" s="8" t="str">
        <f t="shared" si="821"/>
        <v/>
      </c>
      <c r="F633" s="9" t="str">
        <f t="shared" si="822"/>
        <v/>
      </c>
      <c r="G633" s="10" t="str">
        <f t="shared" si="823"/>
        <v/>
      </c>
      <c r="H633" s="10">
        <f t="shared" si="824"/>
        <v>93</v>
      </c>
      <c r="I633" s="10">
        <f t="shared" si="825"/>
        <v>21</v>
      </c>
      <c r="J633" s="10">
        <f t="shared" si="826"/>
        <v>34</v>
      </c>
      <c r="K633" s="16">
        <f t="shared" si="827"/>
        <v>41.5</v>
      </c>
      <c r="L633" s="10">
        <f t="shared" si="828"/>
        <v>68</v>
      </c>
      <c r="M633" s="10">
        <f t="shared" si="829"/>
        <v>47</v>
      </c>
      <c r="N633" s="10">
        <f t="shared" si="830"/>
        <v>305</v>
      </c>
      <c r="O633" s="17" t="str">
        <f t="shared" si="831"/>
        <v/>
      </c>
      <c r="P633" s="18">
        <f>IF($D633="理科",IF(AND($N633&gt;=分数线!$C$2,$H633&gt;=分数线!$D$2),36,IF($H633&gt;=分数线!$D$2,18,0)),IF($D633="文科",IF(AND($N633&gt;=分数线!$C$3,$H633&gt;=分数线!$D$3),36,IF($H633&gt;=分数线!$D$3,18,0))))</f>
        <v>0</v>
      </c>
      <c r="Q633" s="18">
        <f>IF($D633="理科",IF(AND($N633&gt;=分数线!$C$2,I633&gt;=分数线!$E$2),36,IF(I633&gt;=分数线!$E$2,18,0)),IF($D633="文科",IF(AND($N633&gt;=分数线!$C$3,I633&gt;=分数线!$E$3),36,IF(I633&gt;=分数线!$E$3,18,0))))</f>
        <v>0</v>
      </c>
      <c r="R633" s="18">
        <f>IF($D633="理科",IF(AND($N633&gt;=分数线!$C$2,J633&gt;=分数线!$F$2),36,IF(J633&gt;=分数线!$F$2,18,0)),IF($D633="文科",IF(AND($N633&gt;=分数线!$C$3,J633&gt;=分数线!$F$3),36,IF(J633&gt;=分数线!$F$3,18,0))))</f>
        <v>0</v>
      </c>
      <c r="S633" s="18">
        <f>IF($D633="理科",IF(AND($N633&gt;=分数线!$C$2,K633&gt;=分数线!$G$2),36,IF(K633&gt;=分数线!$G$2,18,0)),IF($D633="文科",IF(AND($N633&gt;=分数线!$C$3,K633&gt;=分数线!$G$3),36,IF(K633&gt;=分数线!$G$3,18,0))))</f>
        <v>0</v>
      </c>
      <c r="T633" s="18">
        <f>IF($D633="理科",IF(AND($N633&gt;=分数线!$C$2,L633&gt;=分数线!$H$2),36,IF(L633&gt;=分数线!$H$2,18,0)),IF($D633="文科",IF(AND($N633&gt;=分数线!$C$3,L633&gt;=分数线!$H$3),36,IF(L633&gt;=分数线!$H$3,18,0))))</f>
        <v>18</v>
      </c>
      <c r="U633" s="18">
        <f>IF($D633="理科",IF(AND($N633&gt;=分数线!$C$2,M633&gt;=分数线!$I$2),36,IF(M633&gt;=分数线!$I$2,18,0)),IF($D633="文科",IF(AND($N633&gt;=分数线!$C$3,M633&gt;=分数线!$I$3),36,IF(M633&gt;=分数线!$I$3,18,0))))</f>
        <v>0</v>
      </c>
      <c r="V633" s="18">
        <f t="shared" si="832"/>
        <v>3</v>
      </c>
      <c r="W633" s="18" t="str">
        <f t="shared" si="833"/>
        <v>朱霞</v>
      </c>
      <c r="X633" s="26">
        <f t="shared" si="888"/>
        <v>0</v>
      </c>
      <c r="Y633" s="18" t="str">
        <f t="shared" si="834"/>
        <v>余玉红</v>
      </c>
      <c r="Z633" s="26">
        <f t="shared" si="889"/>
        <v>0</v>
      </c>
      <c r="AA633" s="18" t="str">
        <f t="shared" si="835"/>
        <v>邵晖</v>
      </c>
      <c r="AB633" s="26"/>
      <c r="AC633" s="18" t="str">
        <f t="shared" si="836"/>
        <v>杨吉华</v>
      </c>
      <c r="AD633" s="26"/>
      <c r="AE633" s="18" t="str">
        <f t="shared" si="837"/>
        <v>勾中文</v>
      </c>
      <c r="AF633" s="26"/>
      <c r="AG633" s="18" t="str">
        <f t="shared" si="838"/>
        <v>杜基次尔</v>
      </c>
      <c r="AH633" s="26"/>
      <c r="AI633" s="18" t="str">
        <f t="shared" si="839"/>
        <v>3</v>
      </c>
      <c r="AJ633" s="18" t="str">
        <f t="shared" si="840"/>
        <v>朱霞</v>
      </c>
      <c r="AK633" s="26">
        <f t="shared" si="890"/>
        <v>0</v>
      </c>
      <c r="AL633" s="18" t="str">
        <f t="shared" si="841"/>
        <v>余玉红</v>
      </c>
      <c r="AM633" s="26">
        <f t="shared" si="891"/>
        <v>0</v>
      </c>
      <c r="AN633" s="18" t="str">
        <f t="shared" si="842"/>
        <v>赵顺诚</v>
      </c>
      <c r="AO633" s="26"/>
      <c r="AP633" s="18" t="str">
        <f t="shared" si="843"/>
        <v>杨吉华</v>
      </c>
      <c r="AQ633" s="26"/>
      <c r="AR633" s="18" t="str">
        <f t="shared" si="844"/>
        <v>赵香才</v>
      </c>
      <c r="AS633" s="26"/>
      <c r="AT633" s="18" t="str">
        <f t="shared" si="845"/>
        <v>杜基次尔</v>
      </c>
      <c r="AU633" s="26"/>
      <c r="AV633" s="18" t="str">
        <f t="shared" si="846"/>
        <v>3</v>
      </c>
      <c r="AW633" s="18" t="str">
        <f t="shared" si="847"/>
        <v>何光红</v>
      </c>
      <c r="AX633" s="26">
        <f t="shared" si="874"/>
        <v>0</v>
      </c>
      <c r="AY633" s="18" t="str">
        <f t="shared" si="848"/>
        <v>余玉红</v>
      </c>
      <c r="AZ633" s="26">
        <f t="shared" si="892"/>
        <v>0</v>
      </c>
      <c r="BA633" s="18" t="str">
        <f t="shared" si="849"/>
        <v>向翠琳</v>
      </c>
      <c r="BB633" s="26"/>
      <c r="BC633" s="18" t="str">
        <f t="shared" si="850"/>
        <v>卢银楷</v>
      </c>
      <c r="BD633" s="26"/>
      <c r="BE633" s="18" t="str">
        <f t="shared" si="851"/>
        <v>勾中文</v>
      </c>
      <c r="BF633" s="26"/>
      <c r="BG633" s="18" t="str">
        <f t="shared" si="852"/>
        <v>杜基次尔</v>
      </c>
      <c r="BH633" s="26"/>
      <c r="BI633" s="18">
        <f t="shared" si="853"/>
        <v>3</v>
      </c>
      <c r="BJ633" s="18" t="str">
        <f t="shared" si="854"/>
        <v>何光红</v>
      </c>
      <c r="BK633" s="26">
        <f t="shared" si="875"/>
        <v>0</v>
      </c>
      <c r="BL633" s="18" t="str">
        <f t="shared" si="855"/>
        <v>余玉红</v>
      </c>
      <c r="BM633" s="26">
        <f t="shared" si="893"/>
        <v>0</v>
      </c>
      <c r="BN633" s="18" t="str">
        <f t="shared" si="856"/>
        <v>向翠琳</v>
      </c>
      <c r="BO633" s="26"/>
      <c r="BP633" s="18" t="str">
        <f t="shared" si="857"/>
        <v>卢银楷</v>
      </c>
      <c r="BQ633" s="26"/>
      <c r="BR633" s="18" t="str">
        <f t="shared" si="858"/>
        <v>赵香才</v>
      </c>
      <c r="BS633" s="26"/>
      <c r="BT633" s="18" t="str">
        <f t="shared" si="859"/>
        <v>杜基次尔</v>
      </c>
      <c r="BU633" s="26"/>
      <c r="BV633" s="18">
        <f t="shared" si="860"/>
        <v>3</v>
      </c>
      <c r="BW633" s="18" t="str">
        <f t="shared" si="861"/>
        <v>曹霞</v>
      </c>
      <c r="BX633" s="26">
        <f t="shared" si="876"/>
        <v>0</v>
      </c>
      <c r="BY633" s="18" t="str">
        <f t="shared" si="862"/>
        <v>余玉红</v>
      </c>
      <c r="BZ633" s="26">
        <f t="shared" si="877"/>
        <v>0</v>
      </c>
      <c r="CA633" s="18" t="str">
        <f t="shared" si="863"/>
        <v>汪睿</v>
      </c>
      <c r="CB633" s="26">
        <f t="shared" si="878"/>
        <v>0</v>
      </c>
      <c r="CC633" s="18" t="str">
        <f t="shared" si="864"/>
        <v>卢银楷</v>
      </c>
      <c r="CD633" s="26">
        <f t="shared" si="879"/>
        <v>0</v>
      </c>
      <c r="CE633" s="18" t="str">
        <f t="shared" si="865"/>
        <v>赵香才</v>
      </c>
      <c r="CF633" s="26">
        <f t="shared" si="880"/>
        <v>4.5</v>
      </c>
      <c r="CG633" s="18" t="str">
        <f t="shared" si="866"/>
        <v>杜基次尔</v>
      </c>
      <c r="CH633" s="26">
        <f t="shared" si="881"/>
        <v>0</v>
      </c>
      <c r="CI633" s="18">
        <f t="shared" si="867"/>
        <v>3</v>
      </c>
      <c r="CJ633" s="18" t="str">
        <f t="shared" si="868"/>
        <v>曹霞</v>
      </c>
      <c r="CK633" s="26">
        <f t="shared" si="882"/>
        <v>0</v>
      </c>
      <c r="CL633" s="18" t="str">
        <f t="shared" si="869"/>
        <v>余玉红</v>
      </c>
      <c r="CM633" s="26">
        <f t="shared" si="883"/>
        <v>0</v>
      </c>
      <c r="CN633" s="18" t="str">
        <f t="shared" si="870"/>
        <v>汪睿</v>
      </c>
      <c r="CO633" s="26">
        <f t="shared" si="884"/>
        <v>0</v>
      </c>
      <c r="CP633" s="18" t="str">
        <f t="shared" si="871"/>
        <v>赵香才</v>
      </c>
      <c r="CQ633" s="26">
        <f t="shared" si="885"/>
        <v>0</v>
      </c>
      <c r="CR633" s="18" t="str">
        <f t="shared" si="872"/>
        <v>卢银楷</v>
      </c>
      <c r="CS633" s="26">
        <f t="shared" si="886"/>
        <v>4.5</v>
      </c>
      <c r="CT633" s="18" t="str">
        <f t="shared" si="873"/>
        <v>杜基次尔</v>
      </c>
      <c r="CU633" s="26">
        <f t="shared" si="887"/>
        <v>0</v>
      </c>
    </row>
    <row r="634" spans="1:99" s="2" customFormat="1" ht="15.75">
      <c r="A634" s="42" t="s">
        <v>1310</v>
      </c>
      <c r="B634" s="40" t="s">
        <v>806</v>
      </c>
      <c r="C634" s="59" t="s">
        <v>44</v>
      </c>
      <c r="D634" s="9" t="s">
        <v>9</v>
      </c>
      <c r="E634" s="8" t="str">
        <f t="shared" si="821"/>
        <v/>
      </c>
      <c r="F634" s="9" t="str">
        <f t="shared" si="822"/>
        <v/>
      </c>
      <c r="G634" s="10" t="str">
        <f t="shared" si="823"/>
        <v/>
      </c>
      <c r="H634" s="10">
        <f t="shared" si="824"/>
        <v>89</v>
      </c>
      <c r="I634" s="10">
        <f t="shared" si="825"/>
        <v>25</v>
      </c>
      <c r="J634" s="10">
        <f t="shared" si="826"/>
        <v>44</v>
      </c>
      <c r="K634" s="16">
        <f t="shared" si="827"/>
        <v>43</v>
      </c>
      <c r="L634" s="10">
        <f t="shared" si="828"/>
        <v>52</v>
      </c>
      <c r="M634" s="10">
        <f t="shared" si="829"/>
        <v>45</v>
      </c>
      <c r="N634" s="10">
        <f t="shared" si="830"/>
        <v>298</v>
      </c>
      <c r="O634" s="17" t="str">
        <f t="shared" si="831"/>
        <v/>
      </c>
      <c r="P634" s="18">
        <f>IF($D634="理科",IF(AND($N634&gt;=分数线!$C$2,$H634&gt;=分数线!$D$2),36,IF($H634&gt;=分数线!$D$2,18,0)),IF($D634="文科",IF(AND($N634&gt;=分数线!$C$3,$H634&gt;=分数线!$D$3),36,IF($H634&gt;=分数线!$D$3,18,0))))</f>
        <v>0</v>
      </c>
      <c r="Q634" s="18">
        <f>IF($D634="理科",IF(AND($N634&gt;=分数线!$C$2,I634&gt;=分数线!$E$2),36,IF(I634&gt;=分数线!$E$2,18,0)),IF($D634="文科",IF(AND($N634&gt;=分数线!$C$3,I634&gt;=分数线!$E$3),36,IF(I634&gt;=分数线!$E$3,18,0))))</f>
        <v>0</v>
      </c>
      <c r="R634" s="18">
        <f>IF($D634="理科",IF(AND($N634&gt;=分数线!$C$2,J634&gt;=分数线!$F$2),36,IF(J634&gt;=分数线!$F$2,18,0)),IF($D634="文科",IF(AND($N634&gt;=分数线!$C$3,J634&gt;=分数线!$F$3),36,IF(J634&gt;=分数线!$F$3,18,0))))</f>
        <v>0</v>
      </c>
      <c r="S634" s="18">
        <f>IF($D634="理科",IF(AND($N634&gt;=分数线!$C$2,K634&gt;=分数线!$G$2),36,IF(K634&gt;=分数线!$G$2,18,0)),IF($D634="文科",IF(AND($N634&gt;=分数线!$C$3,K634&gt;=分数线!$G$3),36,IF(K634&gt;=分数线!$G$3,18,0))))</f>
        <v>0</v>
      </c>
      <c r="T634" s="18">
        <f>IF($D634="理科",IF(AND($N634&gt;=分数线!$C$2,L634&gt;=分数线!$H$2),36,IF(L634&gt;=分数线!$H$2,18,0)),IF($D634="文科",IF(AND($N634&gt;=分数线!$C$3,L634&gt;=分数线!$H$3),36,IF(L634&gt;=分数线!$H$3,18,0))))</f>
        <v>0</v>
      </c>
      <c r="U634" s="18">
        <f>IF($D634="理科",IF(AND($N634&gt;=分数线!$C$2,M634&gt;=分数线!$I$2),36,IF(M634&gt;=分数线!$I$2,18,0)),IF($D634="文科",IF(AND($N634&gt;=分数线!$C$3,M634&gt;=分数线!$I$3),36,IF(M634&gt;=分数线!$I$3,18,0))))</f>
        <v>0</v>
      </c>
      <c r="V634" s="18">
        <f t="shared" si="832"/>
        <v>5</v>
      </c>
      <c r="W634" s="18" t="str">
        <f t="shared" si="833"/>
        <v>叶屏</v>
      </c>
      <c r="X634" s="26">
        <f t="shared" si="888"/>
        <v>0</v>
      </c>
      <c r="Y634" s="18" t="str">
        <f t="shared" si="834"/>
        <v>李希</v>
      </c>
      <c r="Z634" s="26">
        <f t="shared" si="889"/>
        <v>0</v>
      </c>
      <c r="AA634" s="18" t="str">
        <f t="shared" si="835"/>
        <v>达娃央初</v>
      </c>
      <c r="AB634" s="26"/>
      <c r="AC634" s="18" t="str">
        <f t="shared" si="836"/>
        <v>马巫各</v>
      </c>
      <c r="AD634" s="26"/>
      <c r="AE634" s="18" t="str">
        <f t="shared" si="837"/>
        <v>赵香才</v>
      </c>
      <c r="AF634" s="26"/>
      <c r="AG634" s="18" t="str">
        <f t="shared" si="838"/>
        <v>金贵</v>
      </c>
      <c r="AH634" s="26"/>
      <c r="AI634" s="18" t="str">
        <f t="shared" si="839"/>
        <v>5</v>
      </c>
      <c r="AJ634" s="18" t="str">
        <f t="shared" si="840"/>
        <v>叶屏</v>
      </c>
      <c r="AK634" s="26">
        <f t="shared" si="890"/>
        <v>0</v>
      </c>
      <c r="AL634" s="18" t="str">
        <f t="shared" si="841"/>
        <v>李希</v>
      </c>
      <c r="AM634" s="26">
        <f t="shared" si="891"/>
        <v>0</v>
      </c>
      <c r="AN634" s="18" t="str">
        <f t="shared" si="842"/>
        <v>达娃央初</v>
      </c>
      <c r="AO634" s="26"/>
      <c r="AP634" s="18" t="str">
        <f t="shared" si="843"/>
        <v>马巫各</v>
      </c>
      <c r="AQ634" s="26"/>
      <c r="AR634" s="18" t="str">
        <f t="shared" si="844"/>
        <v>赵香才</v>
      </c>
      <c r="AS634" s="26"/>
      <c r="AT634" s="18" t="str">
        <f t="shared" si="845"/>
        <v>金贵</v>
      </c>
      <c r="AU634" s="26"/>
      <c r="AV634" s="18" t="str">
        <f t="shared" si="846"/>
        <v>5</v>
      </c>
      <c r="AW634" s="18" t="str">
        <f t="shared" si="847"/>
        <v>叶屏</v>
      </c>
      <c r="AX634" s="26">
        <f t="shared" si="874"/>
        <v>0</v>
      </c>
      <c r="AY634" s="18" t="str">
        <f t="shared" si="848"/>
        <v>罗锐</v>
      </c>
      <c r="AZ634" s="26">
        <f t="shared" si="892"/>
        <v>0</v>
      </c>
      <c r="BA634" s="18" t="str">
        <f t="shared" si="849"/>
        <v>谢斌</v>
      </c>
      <c r="BB634" s="26"/>
      <c r="BC634" s="18" t="str">
        <f t="shared" si="850"/>
        <v>马巫各</v>
      </c>
      <c r="BD634" s="26"/>
      <c r="BE634" s="18" t="str">
        <f t="shared" si="851"/>
        <v>赵香才</v>
      </c>
      <c r="BF634" s="26"/>
      <c r="BG634" s="18" t="str">
        <f t="shared" si="852"/>
        <v>金贵</v>
      </c>
      <c r="BH634" s="26"/>
      <c r="BI634" s="18">
        <f t="shared" si="853"/>
        <v>5</v>
      </c>
      <c r="BJ634" s="18" t="str">
        <f t="shared" si="854"/>
        <v>叶屏</v>
      </c>
      <c r="BK634" s="26">
        <f t="shared" si="875"/>
        <v>0</v>
      </c>
      <c r="BL634" s="18" t="str">
        <f t="shared" si="855"/>
        <v>罗锐</v>
      </c>
      <c r="BM634" s="26">
        <f t="shared" si="893"/>
        <v>0</v>
      </c>
      <c r="BN634" s="18" t="str">
        <f t="shared" si="856"/>
        <v>杨小波</v>
      </c>
      <c r="BO634" s="26"/>
      <c r="BP634" s="18" t="str">
        <f t="shared" si="857"/>
        <v>马巫各</v>
      </c>
      <c r="BQ634" s="26"/>
      <c r="BR634" s="18" t="str">
        <f t="shared" si="858"/>
        <v>赵香才</v>
      </c>
      <c r="BS634" s="26"/>
      <c r="BT634" s="18" t="str">
        <f t="shared" si="859"/>
        <v>金贵</v>
      </c>
      <c r="BU634" s="26"/>
      <c r="BV634" s="18">
        <f t="shared" si="860"/>
        <v>5</v>
      </c>
      <c r="BW634" s="18" t="str">
        <f t="shared" si="861"/>
        <v>叶屏</v>
      </c>
      <c r="BX634" s="26">
        <f t="shared" si="876"/>
        <v>0</v>
      </c>
      <c r="BY634" s="18" t="str">
        <f t="shared" si="862"/>
        <v>王德兵</v>
      </c>
      <c r="BZ634" s="26">
        <f t="shared" si="877"/>
        <v>0</v>
      </c>
      <c r="CA634" s="18" t="str">
        <f t="shared" si="863"/>
        <v>兰卡布尺</v>
      </c>
      <c r="CB634" s="26">
        <f t="shared" si="878"/>
        <v>0</v>
      </c>
      <c r="CC634" s="18" t="str">
        <f t="shared" si="864"/>
        <v>吴文艺</v>
      </c>
      <c r="CD634" s="26">
        <f t="shared" si="879"/>
        <v>0</v>
      </c>
      <c r="CE634" s="18" t="str">
        <f t="shared" si="865"/>
        <v>赵香才</v>
      </c>
      <c r="CF634" s="26">
        <f t="shared" si="880"/>
        <v>0</v>
      </c>
      <c r="CG634" s="18" t="str">
        <f t="shared" si="866"/>
        <v>金贵</v>
      </c>
      <c r="CH634" s="26">
        <f t="shared" si="881"/>
        <v>0</v>
      </c>
      <c r="CI634" s="18">
        <f t="shared" si="867"/>
        <v>5</v>
      </c>
      <c r="CJ634" s="18" t="str">
        <f t="shared" si="868"/>
        <v>叶屏</v>
      </c>
      <c r="CK634" s="26">
        <f t="shared" si="882"/>
        <v>0</v>
      </c>
      <c r="CL634" s="18" t="str">
        <f t="shared" si="869"/>
        <v>王德兵</v>
      </c>
      <c r="CM634" s="26">
        <f t="shared" si="883"/>
        <v>0</v>
      </c>
      <c r="CN634" s="18" t="str">
        <f t="shared" si="870"/>
        <v>兰卡布尺</v>
      </c>
      <c r="CO634" s="26">
        <f t="shared" si="884"/>
        <v>0</v>
      </c>
      <c r="CP634" s="18" t="str">
        <f t="shared" si="871"/>
        <v>吴文艺/康宇峰</v>
      </c>
      <c r="CQ634" s="26">
        <f t="shared" si="885"/>
        <v>0</v>
      </c>
      <c r="CR634" s="18" t="str">
        <f t="shared" si="872"/>
        <v>赵香才</v>
      </c>
      <c r="CS634" s="26">
        <f t="shared" si="886"/>
        <v>0</v>
      </c>
      <c r="CT634" s="18" t="str">
        <f t="shared" si="873"/>
        <v>金贵</v>
      </c>
      <c r="CU634" s="26">
        <f t="shared" si="887"/>
        <v>0</v>
      </c>
    </row>
    <row r="635" spans="1:99" s="2" customFormat="1" ht="15.75">
      <c r="A635" s="42" t="s">
        <v>1311</v>
      </c>
      <c r="B635" s="40" t="s">
        <v>807</v>
      </c>
      <c r="C635" s="59" t="s">
        <v>44</v>
      </c>
      <c r="D635" s="9" t="s">
        <v>9</v>
      </c>
      <c r="E635" s="8" t="str">
        <f t="shared" si="821"/>
        <v/>
      </c>
      <c r="F635" s="9">
        <f t="shared" si="822"/>
        <v>0.2</v>
      </c>
      <c r="G635" s="10" t="str">
        <f t="shared" si="823"/>
        <v/>
      </c>
      <c r="H635" s="10">
        <f t="shared" si="824"/>
        <v>78</v>
      </c>
      <c r="I635" s="10">
        <f t="shared" si="825"/>
        <v>30</v>
      </c>
      <c r="J635" s="10">
        <f t="shared" si="826"/>
        <v>63</v>
      </c>
      <c r="K635" s="16">
        <f t="shared" si="827"/>
        <v>40.5</v>
      </c>
      <c r="L635" s="10">
        <f t="shared" si="828"/>
        <v>52.5</v>
      </c>
      <c r="M635" s="10">
        <f t="shared" si="829"/>
        <v>33</v>
      </c>
      <c r="N635" s="10">
        <f t="shared" si="830"/>
        <v>297</v>
      </c>
      <c r="O635" s="17" t="str">
        <f t="shared" si="831"/>
        <v/>
      </c>
      <c r="P635" s="18">
        <f>IF($D635="理科",IF(AND($N635&gt;=分数线!$C$2,$H635&gt;=分数线!$D$2),36,IF($H635&gt;=分数线!$D$2,18,0)),IF($D635="文科",IF(AND($N635&gt;=分数线!$C$3,$H635&gt;=分数线!$D$3),36,IF($H635&gt;=分数线!$D$3,18,0))))</f>
        <v>0</v>
      </c>
      <c r="Q635" s="18">
        <f>IF($D635="理科",IF(AND($N635&gt;=分数线!$C$2,I635&gt;=分数线!$E$2),36,IF(I635&gt;=分数线!$E$2,18,0)),IF($D635="文科",IF(AND($N635&gt;=分数线!$C$3,I635&gt;=分数线!$E$3),36,IF(I635&gt;=分数线!$E$3,18,0))))</f>
        <v>0</v>
      </c>
      <c r="R635" s="18">
        <f>IF($D635="理科",IF(AND($N635&gt;=分数线!$C$2,J635&gt;=分数线!$F$2),36,IF(J635&gt;=分数线!$F$2,18,0)),IF($D635="文科",IF(AND($N635&gt;=分数线!$C$3,J635&gt;=分数线!$F$3),36,IF(J635&gt;=分数线!$F$3,18,0))))</f>
        <v>0</v>
      </c>
      <c r="S635" s="18">
        <f>IF($D635="理科",IF(AND($N635&gt;=分数线!$C$2,K635&gt;=分数线!$G$2),36,IF(K635&gt;=分数线!$G$2,18,0)),IF($D635="文科",IF(AND($N635&gt;=分数线!$C$3,K635&gt;=分数线!$G$3),36,IF(K635&gt;=分数线!$G$3,18,0))))</f>
        <v>0</v>
      </c>
      <c r="T635" s="18">
        <f>IF($D635="理科",IF(AND($N635&gt;=分数线!$C$2,L635&gt;=分数线!$H$2),36,IF(L635&gt;=分数线!$H$2,18,0)),IF($D635="文科",IF(AND($N635&gt;=分数线!$C$3,L635&gt;=分数线!$H$3),36,IF(L635&gt;=分数线!$H$3,18,0))))</f>
        <v>0</v>
      </c>
      <c r="U635" s="18">
        <f>IF($D635="理科",IF(AND($N635&gt;=分数线!$C$2,M635&gt;=分数线!$I$2),36,IF(M635&gt;=分数线!$I$2,18,0)),IF($D635="文科",IF(AND($N635&gt;=分数线!$C$3,M635&gt;=分数线!$I$3),36,IF(M635&gt;=分数线!$I$3,18,0))))</f>
        <v>0</v>
      </c>
      <c r="V635" s="18">
        <f t="shared" si="832"/>
        <v>2</v>
      </c>
      <c r="W635" s="18" t="str">
        <f t="shared" si="833"/>
        <v>阙丽萍</v>
      </c>
      <c r="X635" s="26">
        <f t="shared" si="888"/>
        <v>0</v>
      </c>
      <c r="Y635" s="18" t="str">
        <f t="shared" si="834"/>
        <v>李乔军</v>
      </c>
      <c r="Z635" s="26">
        <f t="shared" si="889"/>
        <v>0</v>
      </c>
      <c r="AA635" s="18" t="str">
        <f t="shared" si="835"/>
        <v>赵顺诚</v>
      </c>
      <c r="AB635" s="26"/>
      <c r="AC635" s="18" t="str">
        <f t="shared" si="836"/>
        <v>卢银楷</v>
      </c>
      <c r="AD635" s="26"/>
      <c r="AE635" s="18" t="str">
        <f t="shared" si="837"/>
        <v>赵香才</v>
      </c>
      <c r="AF635" s="26"/>
      <c r="AG635" s="18" t="str">
        <f t="shared" si="838"/>
        <v>骆泽群</v>
      </c>
      <c r="AH635" s="26"/>
      <c r="AI635" s="18" t="str">
        <f t="shared" si="839"/>
        <v>2</v>
      </c>
      <c r="AJ635" s="18" t="str">
        <f t="shared" si="840"/>
        <v>阙丽萍</v>
      </c>
      <c r="AK635" s="26">
        <f t="shared" si="890"/>
        <v>0</v>
      </c>
      <c r="AL635" s="18" t="str">
        <f t="shared" si="841"/>
        <v>李乔军</v>
      </c>
      <c r="AM635" s="26">
        <f t="shared" si="891"/>
        <v>0</v>
      </c>
      <c r="AN635" s="18" t="str">
        <f t="shared" si="842"/>
        <v>赵顺诚</v>
      </c>
      <c r="AO635" s="26"/>
      <c r="AP635" s="18" t="str">
        <f t="shared" si="843"/>
        <v>卢银楷</v>
      </c>
      <c r="AQ635" s="26"/>
      <c r="AR635" s="18" t="str">
        <f t="shared" si="844"/>
        <v>赵香才</v>
      </c>
      <c r="AS635" s="26"/>
      <c r="AT635" s="18" t="str">
        <f t="shared" si="845"/>
        <v>杜基次尔</v>
      </c>
      <c r="AU635" s="26"/>
      <c r="AV635" s="18" t="str">
        <f t="shared" si="846"/>
        <v>2</v>
      </c>
      <c r="AW635" s="18" t="str">
        <f t="shared" si="847"/>
        <v>阙丽萍</v>
      </c>
      <c r="AX635" s="26">
        <f t="shared" si="874"/>
        <v>0</v>
      </c>
      <c r="AY635" s="18" t="str">
        <f t="shared" si="848"/>
        <v>李希</v>
      </c>
      <c r="AZ635" s="26">
        <f t="shared" si="892"/>
        <v>0</v>
      </c>
      <c r="BA635" s="18" t="str">
        <f t="shared" si="849"/>
        <v>赵顺诚</v>
      </c>
      <c r="BB635" s="26"/>
      <c r="BC635" s="18" t="str">
        <f t="shared" si="850"/>
        <v>马巫各</v>
      </c>
      <c r="BD635" s="26"/>
      <c r="BE635" s="18" t="str">
        <f t="shared" si="851"/>
        <v>赵香才</v>
      </c>
      <c r="BF635" s="26"/>
      <c r="BG635" s="18" t="str">
        <f t="shared" si="852"/>
        <v>杜基次尔</v>
      </c>
      <c r="BH635" s="26"/>
      <c r="BI635" s="18" t="e">
        <f t="shared" si="853"/>
        <v>#N/A</v>
      </c>
      <c r="BJ635" s="18" t="e">
        <f t="shared" si="854"/>
        <v>#N/A</v>
      </c>
      <c r="BK635" s="26">
        <f t="shared" si="875"/>
        <v>0</v>
      </c>
      <c r="BL635" s="18" t="e">
        <f t="shared" si="855"/>
        <v>#N/A</v>
      </c>
      <c r="BM635" s="26">
        <f t="shared" si="893"/>
        <v>0</v>
      </c>
      <c r="BN635" s="18" t="e">
        <f t="shared" si="856"/>
        <v>#N/A</v>
      </c>
      <c r="BO635" s="26"/>
      <c r="BP635" s="18" t="e">
        <f t="shared" si="857"/>
        <v>#N/A</v>
      </c>
      <c r="BQ635" s="26"/>
      <c r="BR635" s="18" t="e">
        <f t="shared" si="858"/>
        <v>#N/A</v>
      </c>
      <c r="BS635" s="26"/>
      <c r="BT635" s="18" t="e">
        <f t="shared" si="859"/>
        <v>#N/A</v>
      </c>
      <c r="BU635" s="26"/>
      <c r="BV635" s="18" t="e">
        <f t="shared" si="860"/>
        <v>#N/A</v>
      </c>
      <c r="BW635" s="18" t="e">
        <f t="shared" si="861"/>
        <v>#N/A</v>
      </c>
      <c r="BX635" s="26">
        <f t="shared" si="876"/>
        <v>0</v>
      </c>
      <c r="BY635" s="18" t="e">
        <f t="shared" si="862"/>
        <v>#N/A</v>
      </c>
      <c r="BZ635" s="26">
        <f t="shared" si="877"/>
        <v>0</v>
      </c>
      <c r="CA635" s="18" t="str">
        <f t="shared" si="863"/>
        <v>赵顺诚</v>
      </c>
      <c r="CB635" s="26">
        <f t="shared" si="878"/>
        <v>0</v>
      </c>
      <c r="CC635" s="18" t="e">
        <f t="shared" si="864"/>
        <v>#N/A</v>
      </c>
      <c r="CD635" s="26">
        <f t="shared" si="879"/>
        <v>0</v>
      </c>
      <c r="CE635" s="18" t="e">
        <f t="shared" si="865"/>
        <v>#N/A</v>
      </c>
      <c r="CF635" s="26">
        <f t="shared" si="880"/>
        <v>0</v>
      </c>
      <c r="CG635" s="18" t="e">
        <f t="shared" si="866"/>
        <v>#N/A</v>
      </c>
      <c r="CH635" s="26">
        <f t="shared" si="881"/>
        <v>0</v>
      </c>
      <c r="CI635" s="18">
        <f t="shared" si="867"/>
        <v>2</v>
      </c>
      <c r="CJ635" s="18" t="str">
        <f t="shared" si="868"/>
        <v>阙丽萍</v>
      </c>
      <c r="CK635" s="26">
        <f t="shared" si="882"/>
        <v>0</v>
      </c>
      <c r="CL635" s="18" t="str">
        <f t="shared" si="869"/>
        <v>李希</v>
      </c>
      <c r="CM635" s="26">
        <f t="shared" si="883"/>
        <v>0</v>
      </c>
      <c r="CN635" s="18" t="str">
        <f t="shared" si="870"/>
        <v>赵顺诚</v>
      </c>
      <c r="CO635" s="26">
        <f t="shared" si="884"/>
        <v>0</v>
      </c>
      <c r="CP635" s="18" t="str">
        <f t="shared" si="871"/>
        <v>吴文艺/康宇峰</v>
      </c>
      <c r="CQ635" s="26">
        <f t="shared" si="885"/>
        <v>0</v>
      </c>
      <c r="CR635" s="18" t="str">
        <f t="shared" si="872"/>
        <v>赵香才</v>
      </c>
      <c r="CS635" s="26">
        <f t="shared" si="886"/>
        <v>0</v>
      </c>
      <c r="CT635" s="18" t="str">
        <f t="shared" si="873"/>
        <v>杜基次尔</v>
      </c>
      <c r="CU635" s="26">
        <f t="shared" si="887"/>
        <v>0</v>
      </c>
    </row>
    <row r="636" spans="1:99" s="2" customFormat="1" ht="15.75">
      <c r="A636" s="42" t="s">
        <v>1312</v>
      </c>
      <c r="B636" s="40" t="s">
        <v>808</v>
      </c>
      <c r="C636" s="59" t="s">
        <v>44</v>
      </c>
      <c r="D636" s="9" t="s">
        <v>9</v>
      </c>
      <c r="E636" s="8" t="str">
        <f t="shared" si="821"/>
        <v/>
      </c>
      <c r="F636" s="9" t="str">
        <f t="shared" si="822"/>
        <v/>
      </c>
      <c r="G636" s="10" t="str">
        <f t="shared" si="823"/>
        <v/>
      </c>
      <c r="H636" s="10">
        <f t="shared" si="824"/>
        <v>86</v>
      </c>
      <c r="I636" s="10">
        <f t="shared" si="825"/>
        <v>46</v>
      </c>
      <c r="J636" s="10">
        <f t="shared" si="826"/>
        <v>29</v>
      </c>
      <c r="K636" s="16">
        <f t="shared" si="827"/>
        <v>44.5</v>
      </c>
      <c r="L636" s="10">
        <f t="shared" si="828"/>
        <v>48</v>
      </c>
      <c r="M636" s="10">
        <f t="shared" si="829"/>
        <v>35</v>
      </c>
      <c r="N636" s="10">
        <f t="shared" si="830"/>
        <v>289</v>
      </c>
      <c r="O636" s="17" t="str">
        <f t="shared" si="831"/>
        <v/>
      </c>
      <c r="P636" s="18">
        <f>IF($D636="理科",IF(AND($N636&gt;=分数线!$C$2,$H636&gt;=分数线!$D$2),36,IF($H636&gt;=分数线!$D$2,18,0)),IF($D636="文科",IF(AND($N636&gt;=分数线!$C$3,$H636&gt;=分数线!$D$3),36,IF($H636&gt;=分数线!$D$3,18,0))))</f>
        <v>0</v>
      </c>
      <c r="Q636" s="18">
        <f>IF($D636="理科",IF(AND($N636&gt;=分数线!$C$2,I636&gt;=分数线!$E$2),36,IF(I636&gt;=分数线!$E$2,18,0)),IF($D636="文科",IF(AND($N636&gt;=分数线!$C$3,I636&gt;=分数线!$E$3),36,IF(I636&gt;=分数线!$E$3,18,0))))</f>
        <v>0</v>
      </c>
      <c r="R636" s="18">
        <f>IF($D636="理科",IF(AND($N636&gt;=分数线!$C$2,J636&gt;=分数线!$F$2),36,IF(J636&gt;=分数线!$F$2,18,0)),IF($D636="文科",IF(AND($N636&gt;=分数线!$C$3,J636&gt;=分数线!$F$3),36,IF(J636&gt;=分数线!$F$3,18,0))))</f>
        <v>0</v>
      </c>
      <c r="S636" s="18">
        <f>IF($D636="理科",IF(AND($N636&gt;=分数线!$C$2,K636&gt;=分数线!$G$2),36,IF(K636&gt;=分数线!$G$2,18,0)),IF($D636="文科",IF(AND($N636&gt;=分数线!$C$3,K636&gt;=分数线!$G$3),36,IF(K636&gt;=分数线!$G$3,18,0))))</f>
        <v>0</v>
      </c>
      <c r="T636" s="18">
        <f>IF($D636="理科",IF(AND($N636&gt;=分数线!$C$2,L636&gt;=分数线!$H$2),36,IF(L636&gt;=分数线!$H$2,18,0)),IF($D636="文科",IF(AND($N636&gt;=分数线!$C$3,L636&gt;=分数线!$H$3),36,IF(L636&gt;=分数线!$H$3,18,0))))</f>
        <v>0</v>
      </c>
      <c r="U636" s="18">
        <f>IF($D636="理科",IF(AND($N636&gt;=分数线!$C$2,M636&gt;=分数线!$I$2),36,IF(M636&gt;=分数线!$I$2,18,0)),IF($D636="文科",IF(AND($N636&gt;=分数线!$C$3,M636&gt;=分数线!$I$3),36,IF(M636&gt;=分数线!$I$3,18,0))))</f>
        <v>0</v>
      </c>
      <c r="V636" s="18">
        <f t="shared" si="832"/>
        <v>3</v>
      </c>
      <c r="W636" s="18" t="str">
        <f t="shared" si="833"/>
        <v>朱霞</v>
      </c>
      <c r="X636" s="26">
        <f t="shared" si="888"/>
        <v>0</v>
      </c>
      <c r="Y636" s="18" t="str">
        <f t="shared" si="834"/>
        <v>余玉红</v>
      </c>
      <c r="Z636" s="26">
        <f t="shared" si="889"/>
        <v>0</v>
      </c>
      <c r="AA636" s="18" t="str">
        <f t="shared" si="835"/>
        <v>邵晖</v>
      </c>
      <c r="AB636" s="26"/>
      <c r="AC636" s="18" t="str">
        <f t="shared" si="836"/>
        <v>杨吉华</v>
      </c>
      <c r="AD636" s="26"/>
      <c r="AE636" s="18" t="str">
        <f t="shared" si="837"/>
        <v>勾中文</v>
      </c>
      <c r="AF636" s="26"/>
      <c r="AG636" s="18" t="str">
        <f t="shared" si="838"/>
        <v>杜基次尔</v>
      </c>
      <c r="AH636" s="26"/>
      <c r="AI636" s="18" t="str">
        <f t="shared" si="839"/>
        <v>3</v>
      </c>
      <c r="AJ636" s="18" t="str">
        <f t="shared" si="840"/>
        <v>朱霞</v>
      </c>
      <c r="AK636" s="26">
        <f t="shared" si="890"/>
        <v>0</v>
      </c>
      <c r="AL636" s="18" t="str">
        <f t="shared" si="841"/>
        <v>余玉红</v>
      </c>
      <c r="AM636" s="26">
        <f t="shared" si="891"/>
        <v>0</v>
      </c>
      <c r="AN636" s="18" t="str">
        <f t="shared" si="842"/>
        <v>赵顺诚</v>
      </c>
      <c r="AO636" s="26"/>
      <c r="AP636" s="18" t="str">
        <f t="shared" si="843"/>
        <v>杨吉华</v>
      </c>
      <c r="AQ636" s="26"/>
      <c r="AR636" s="18" t="str">
        <f t="shared" si="844"/>
        <v>赵香才</v>
      </c>
      <c r="AS636" s="26"/>
      <c r="AT636" s="18" t="str">
        <f t="shared" si="845"/>
        <v>杜基次尔</v>
      </c>
      <c r="AU636" s="26"/>
      <c r="AV636" s="18" t="str">
        <f t="shared" si="846"/>
        <v>3</v>
      </c>
      <c r="AW636" s="18" t="str">
        <f t="shared" si="847"/>
        <v>何光红</v>
      </c>
      <c r="AX636" s="26">
        <f t="shared" si="874"/>
        <v>0</v>
      </c>
      <c r="AY636" s="18" t="str">
        <f t="shared" si="848"/>
        <v>余玉红</v>
      </c>
      <c r="AZ636" s="26">
        <f t="shared" si="892"/>
        <v>0</v>
      </c>
      <c r="BA636" s="18" t="str">
        <f t="shared" si="849"/>
        <v>向翠琳</v>
      </c>
      <c r="BB636" s="26"/>
      <c r="BC636" s="18" t="str">
        <f t="shared" si="850"/>
        <v>卢银楷</v>
      </c>
      <c r="BD636" s="26"/>
      <c r="BE636" s="18" t="str">
        <f t="shared" si="851"/>
        <v>勾中文</v>
      </c>
      <c r="BF636" s="26"/>
      <c r="BG636" s="18" t="str">
        <f t="shared" si="852"/>
        <v>杜基次尔</v>
      </c>
      <c r="BH636" s="26"/>
      <c r="BI636" s="18">
        <f t="shared" si="853"/>
        <v>3</v>
      </c>
      <c r="BJ636" s="18" t="str">
        <f t="shared" si="854"/>
        <v>何光红</v>
      </c>
      <c r="BK636" s="26">
        <f t="shared" si="875"/>
        <v>0</v>
      </c>
      <c r="BL636" s="18" t="str">
        <f t="shared" si="855"/>
        <v>余玉红</v>
      </c>
      <c r="BM636" s="26">
        <f t="shared" si="893"/>
        <v>0</v>
      </c>
      <c r="BN636" s="18" t="str">
        <f t="shared" si="856"/>
        <v>向翠琳</v>
      </c>
      <c r="BO636" s="26"/>
      <c r="BP636" s="18" t="str">
        <f t="shared" si="857"/>
        <v>卢银楷</v>
      </c>
      <c r="BQ636" s="26"/>
      <c r="BR636" s="18" t="str">
        <f t="shared" si="858"/>
        <v>赵香才</v>
      </c>
      <c r="BS636" s="26"/>
      <c r="BT636" s="18" t="str">
        <f t="shared" si="859"/>
        <v>杜基次尔</v>
      </c>
      <c r="BU636" s="26"/>
      <c r="BV636" s="18">
        <f t="shared" si="860"/>
        <v>3</v>
      </c>
      <c r="BW636" s="18" t="str">
        <f t="shared" si="861"/>
        <v>曹霞</v>
      </c>
      <c r="BX636" s="26">
        <f t="shared" si="876"/>
        <v>0</v>
      </c>
      <c r="BY636" s="18" t="str">
        <f t="shared" si="862"/>
        <v>余玉红</v>
      </c>
      <c r="BZ636" s="26">
        <f t="shared" si="877"/>
        <v>0</v>
      </c>
      <c r="CA636" s="18" t="str">
        <f t="shared" si="863"/>
        <v>汪睿</v>
      </c>
      <c r="CB636" s="26">
        <f t="shared" si="878"/>
        <v>0</v>
      </c>
      <c r="CC636" s="18" t="str">
        <f t="shared" si="864"/>
        <v>卢银楷</v>
      </c>
      <c r="CD636" s="26">
        <f t="shared" si="879"/>
        <v>0</v>
      </c>
      <c r="CE636" s="18" t="str">
        <f t="shared" si="865"/>
        <v>赵香才</v>
      </c>
      <c r="CF636" s="26">
        <f t="shared" si="880"/>
        <v>0</v>
      </c>
      <c r="CG636" s="18" t="str">
        <f t="shared" si="866"/>
        <v>杜基次尔</v>
      </c>
      <c r="CH636" s="26">
        <f t="shared" si="881"/>
        <v>0</v>
      </c>
      <c r="CI636" s="18">
        <f t="shared" si="867"/>
        <v>3</v>
      </c>
      <c r="CJ636" s="18" t="str">
        <f t="shared" si="868"/>
        <v>曹霞</v>
      </c>
      <c r="CK636" s="26">
        <f t="shared" si="882"/>
        <v>0</v>
      </c>
      <c r="CL636" s="18" t="str">
        <f t="shared" si="869"/>
        <v>余玉红</v>
      </c>
      <c r="CM636" s="26">
        <f t="shared" si="883"/>
        <v>0</v>
      </c>
      <c r="CN636" s="18" t="str">
        <f t="shared" si="870"/>
        <v>汪睿</v>
      </c>
      <c r="CO636" s="26">
        <f t="shared" si="884"/>
        <v>0</v>
      </c>
      <c r="CP636" s="18" t="str">
        <f t="shared" si="871"/>
        <v>赵香才</v>
      </c>
      <c r="CQ636" s="26">
        <f t="shared" si="885"/>
        <v>0</v>
      </c>
      <c r="CR636" s="18" t="str">
        <f t="shared" si="872"/>
        <v>卢银楷</v>
      </c>
      <c r="CS636" s="26">
        <f t="shared" si="886"/>
        <v>0</v>
      </c>
      <c r="CT636" s="18" t="str">
        <f t="shared" si="873"/>
        <v>杜基次尔</v>
      </c>
      <c r="CU636" s="26">
        <f t="shared" si="887"/>
        <v>0</v>
      </c>
    </row>
    <row r="637" spans="1:99" s="2" customFormat="1" ht="15.75">
      <c r="A637" s="42" t="s">
        <v>1313</v>
      </c>
      <c r="B637" s="40" t="s">
        <v>809</v>
      </c>
      <c r="C637" s="59" t="s">
        <v>44</v>
      </c>
      <c r="D637" s="9" t="s">
        <v>9</v>
      </c>
      <c r="E637" s="8" t="str">
        <f t="shared" si="821"/>
        <v/>
      </c>
      <c r="F637" s="9" t="str">
        <f t="shared" si="822"/>
        <v/>
      </c>
      <c r="G637" s="10" t="str">
        <f t="shared" si="823"/>
        <v/>
      </c>
      <c r="H637" s="10">
        <f t="shared" si="824"/>
        <v>81</v>
      </c>
      <c r="I637" s="10">
        <f t="shared" si="825"/>
        <v>42</v>
      </c>
      <c r="J637" s="10">
        <f t="shared" si="826"/>
        <v>38</v>
      </c>
      <c r="K637" s="16">
        <f t="shared" si="827"/>
        <v>39</v>
      </c>
      <c r="L637" s="10">
        <f t="shared" si="828"/>
        <v>45</v>
      </c>
      <c r="M637" s="10">
        <f t="shared" si="829"/>
        <v>43</v>
      </c>
      <c r="N637" s="10">
        <f t="shared" si="830"/>
        <v>288</v>
      </c>
      <c r="O637" s="17" t="str">
        <f t="shared" si="831"/>
        <v/>
      </c>
      <c r="P637" s="18">
        <f>IF($D637="理科",IF(AND($N637&gt;=分数线!$C$2,$H637&gt;=分数线!$D$2),36,IF($H637&gt;=分数线!$D$2,18,0)),IF($D637="文科",IF(AND($N637&gt;=分数线!$C$3,$H637&gt;=分数线!$D$3),36,IF($H637&gt;=分数线!$D$3,18,0))))</f>
        <v>0</v>
      </c>
      <c r="Q637" s="18">
        <f>IF($D637="理科",IF(AND($N637&gt;=分数线!$C$2,I637&gt;=分数线!$E$2),36,IF(I637&gt;=分数线!$E$2,18,0)),IF($D637="文科",IF(AND($N637&gt;=分数线!$C$3,I637&gt;=分数线!$E$3),36,IF(I637&gt;=分数线!$E$3,18,0))))</f>
        <v>0</v>
      </c>
      <c r="R637" s="18">
        <f>IF($D637="理科",IF(AND($N637&gt;=分数线!$C$2,J637&gt;=分数线!$F$2),36,IF(J637&gt;=分数线!$F$2,18,0)),IF($D637="文科",IF(AND($N637&gt;=分数线!$C$3,J637&gt;=分数线!$F$3),36,IF(J637&gt;=分数线!$F$3,18,0))))</f>
        <v>0</v>
      </c>
      <c r="S637" s="18">
        <f>IF($D637="理科",IF(AND($N637&gt;=分数线!$C$2,K637&gt;=分数线!$G$2),36,IF(K637&gt;=分数线!$G$2,18,0)),IF($D637="文科",IF(AND($N637&gt;=分数线!$C$3,K637&gt;=分数线!$G$3),36,IF(K637&gt;=分数线!$G$3,18,0))))</f>
        <v>0</v>
      </c>
      <c r="T637" s="18">
        <f>IF($D637="理科",IF(AND($N637&gt;=分数线!$C$2,L637&gt;=分数线!$H$2),36,IF(L637&gt;=分数线!$H$2,18,0)),IF($D637="文科",IF(AND($N637&gt;=分数线!$C$3,L637&gt;=分数线!$H$3),36,IF(L637&gt;=分数线!$H$3,18,0))))</f>
        <v>0</v>
      </c>
      <c r="U637" s="18">
        <f>IF($D637="理科",IF(AND($N637&gt;=分数线!$C$2,M637&gt;=分数线!$I$2),36,IF(M637&gt;=分数线!$I$2,18,0)),IF($D637="文科",IF(AND($N637&gt;=分数线!$C$3,M637&gt;=分数线!$I$3),36,IF(M637&gt;=分数线!$I$3,18,0))))</f>
        <v>0</v>
      </c>
      <c r="V637" s="18">
        <f t="shared" si="832"/>
        <v>5</v>
      </c>
      <c r="W637" s="18" t="str">
        <f t="shared" si="833"/>
        <v>叶屏</v>
      </c>
      <c r="X637" s="26">
        <f t="shared" si="888"/>
        <v>0</v>
      </c>
      <c r="Y637" s="18" t="str">
        <f t="shared" si="834"/>
        <v>李希</v>
      </c>
      <c r="Z637" s="26">
        <f t="shared" si="889"/>
        <v>0</v>
      </c>
      <c r="AA637" s="18" t="str">
        <f t="shared" si="835"/>
        <v>达娃央初</v>
      </c>
      <c r="AB637" s="26"/>
      <c r="AC637" s="18" t="str">
        <f t="shared" si="836"/>
        <v>马巫各</v>
      </c>
      <c r="AD637" s="26"/>
      <c r="AE637" s="18" t="str">
        <f t="shared" si="837"/>
        <v>赵香才</v>
      </c>
      <c r="AF637" s="26"/>
      <c r="AG637" s="18" t="str">
        <f t="shared" si="838"/>
        <v>金贵</v>
      </c>
      <c r="AH637" s="26"/>
      <c r="AI637" s="18" t="str">
        <f t="shared" si="839"/>
        <v>5</v>
      </c>
      <c r="AJ637" s="18" t="str">
        <f t="shared" si="840"/>
        <v>叶屏</v>
      </c>
      <c r="AK637" s="26">
        <f t="shared" si="890"/>
        <v>0</v>
      </c>
      <c r="AL637" s="18" t="str">
        <f t="shared" si="841"/>
        <v>李希</v>
      </c>
      <c r="AM637" s="26">
        <f t="shared" si="891"/>
        <v>0</v>
      </c>
      <c r="AN637" s="18" t="str">
        <f t="shared" si="842"/>
        <v>达娃央初</v>
      </c>
      <c r="AO637" s="26"/>
      <c r="AP637" s="18" t="str">
        <f t="shared" si="843"/>
        <v>马巫各</v>
      </c>
      <c r="AQ637" s="26"/>
      <c r="AR637" s="18" t="str">
        <f t="shared" si="844"/>
        <v>赵香才</v>
      </c>
      <c r="AS637" s="26"/>
      <c r="AT637" s="18" t="str">
        <f t="shared" si="845"/>
        <v>金贵</v>
      </c>
      <c r="AU637" s="26"/>
      <c r="AV637" s="18" t="e">
        <f t="shared" si="846"/>
        <v>#N/A</v>
      </c>
      <c r="AW637" s="18" t="e">
        <f t="shared" si="847"/>
        <v>#N/A</v>
      </c>
      <c r="AX637" s="26">
        <f t="shared" si="874"/>
        <v>0</v>
      </c>
      <c r="AY637" s="18" t="e">
        <f t="shared" si="848"/>
        <v>#N/A</v>
      </c>
      <c r="AZ637" s="26">
        <f t="shared" si="892"/>
        <v>0</v>
      </c>
      <c r="BA637" s="18" t="e">
        <f t="shared" si="849"/>
        <v>#N/A</v>
      </c>
      <c r="BB637" s="26"/>
      <c r="BC637" s="18" t="e">
        <f t="shared" si="850"/>
        <v>#N/A</v>
      </c>
      <c r="BD637" s="26"/>
      <c r="BE637" s="18" t="e">
        <f t="shared" si="851"/>
        <v>#N/A</v>
      </c>
      <c r="BF637" s="26"/>
      <c r="BG637" s="18" t="e">
        <f t="shared" si="852"/>
        <v>#N/A</v>
      </c>
      <c r="BH637" s="26"/>
      <c r="BI637" s="18" t="e">
        <f t="shared" si="853"/>
        <v>#N/A</v>
      </c>
      <c r="BJ637" s="18" t="e">
        <f t="shared" si="854"/>
        <v>#N/A</v>
      </c>
      <c r="BK637" s="26">
        <f t="shared" si="875"/>
        <v>0</v>
      </c>
      <c r="BL637" s="18" t="e">
        <f t="shared" si="855"/>
        <v>#N/A</v>
      </c>
      <c r="BM637" s="26">
        <f t="shared" si="893"/>
        <v>0</v>
      </c>
      <c r="BN637" s="18" t="e">
        <f t="shared" si="856"/>
        <v>#N/A</v>
      </c>
      <c r="BO637" s="26"/>
      <c r="BP637" s="18" t="e">
        <f t="shared" si="857"/>
        <v>#N/A</v>
      </c>
      <c r="BQ637" s="26"/>
      <c r="BR637" s="18" t="e">
        <f t="shared" si="858"/>
        <v>#N/A</v>
      </c>
      <c r="BS637" s="26"/>
      <c r="BT637" s="18" t="e">
        <f t="shared" si="859"/>
        <v>#N/A</v>
      </c>
      <c r="BU637" s="26"/>
      <c r="BV637" s="18">
        <f t="shared" si="860"/>
        <v>5</v>
      </c>
      <c r="BW637" s="18" t="str">
        <f t="shared" si="861"/>
        <v>叶屏</v>
      </c>
      <c r="BX637" s="26">
        <f t="shared" si="876"/>
        <v>0</v>
      </c>
      <c r="BY637" s="18" t="str">
        <f t="shared" si="862"/>
        <v>王德兵</v>
      </c>
      <c r="BZ637" s="26">
        <f t="shared" si="877"/>
        <v>0</v>
      </c>
      <c r="CA637" s="18" t="str">
        <f t="shared" si="863"/>
        <v>兰卡布尺</v>
      </c>
      <c r="CB637" s="26">
        <f t="shared" si="878"/>
        <v>0</v>
      </c>
      <c r="CC637" s="18" t="str">
        <f t="shared" si="864"/>
        <v>吴文艺</v>
      </c>
      <c r="CD637" s="26">
        <f t="shared" si="879"/>
        <v>0</v>
      </c>
      <c r="CE637" s="18" t="str">
        <f t="shared" si="865"/>
        <v>赵香才</v>
      </c>
      <c r="CF637" s="26">
        <f t="shared" si="880"/>
        <v>0</v>
      </c>
      <c r="CG637" s="18" t="str">
        <f t="shared" si="866"/>
        <v>金贵</v>
      </c>
      <c r="CH637" s="26">
        <f t="shared" si="881"/>
        <v>0</v>
      </c>
      <c r="CI637" s="18">
        <f t="shared" si="867"/>
        <v>5</v>
      </c>
      <c r="CJ637" s="18" t="str">
        <f t="shared" si="868"/>
        <v>叶屏</v>
      </c>
      <c r="CK637" s="26">
        <f t="shared" si="882"/>
        <v>0</v>
      </c>
      <c r="CL637" s="18" t="str">
        <f t="shared" si="869"/>
        <v>王德兵</v>
      </c>
      <c r="CM637" s="26">
        <f t="shared" si="883"/>
        <v>0</v>
      </c>
      <c r="CN637" s="18" t="str">
        <f t="shared" si="870"/>
        <v>兰卡布尺</v>
      </c>
      <c r="CO637" s="26">
        <f t="shared" si="884"/>
        <v>0</v>
      </c>
      <c r="CP637" s="18" t="str">
        <f t="shared" si="871"/>
        <v>吴文艺/康宇峰</v>
      </c>
      <c r="CQ637" s="26">
        <f t="shared" si="885"/>
        <v>0</v>
      </c>
      <c r="CR637" s="18" t="str">
        <f t="shared" si="872"/>
        <v>赵香才</v>
      </c>
      <c r="CS637" s="26">
        <f t="shared" si="886"/>
        <v>0</v>
      </c>
      <c r="CT637" s="18" t="str">
        <f t="shared" si="873"/>
        <v>金贵</v>
      </c>
      <c r="CU637" s="26">
        <f t="shared" si="887"/>
        <v>0</v>
      </c>
    </row>
    <row r="638" spans="1:99" s="2" customFormat="1" ht="15.75">
      <c r="A638" s="42" t="s">
        <v>1314</v>
      </c>
      <c r="B638" s="40" t="s">
        <v>810</v>
      </c>
      <c r="C638" s="59" t="s">
        <v>44</v>
      </c>
      <c r="D638" s="9" t="s">
        <v>9</v>
      </c>
      <c r="E638" s="8" t="str">
        <f t="shared" si="821"/>
        <v/>
      </c>
      <c r="F638" s="9" t="str">
        <f t="shared" si="822"/>
        <v/>
      </c>
      <c r="G638" s="10" t="str">
        <f t="shared" si="823"/>
        <v/>
      </c>
      <c r="H638" s="10">
        <f t="shared" si="824"/>
        <v>86</v>
      </c>
      <c r="I638" s="10">
        <f t="shared" si="825"/>
        <v>34</v>
      </c>
      <c r="J638" s="10">
        <f t="shared" si="826"/>
        <v>32</v>
      </c>
      <c r="K638" s="16">
        <f t="shared" si="827"/>
        <v>45</v>
      </c>
      <c r="L638" s="10">
        <f t="shared" si="828"/>
        <v>47</v>
      </c>
      <c r="M638" s="10">
        <f t="shared" si="829"/>
        <v>34</v>
      </c>
      <c r="N638" s="10">
        <f t="shared" si="830"/>
        <v>278</v>
      </c>
      <c r="O638" s="17" t="str">
        <f t="shared" si="831"/>
        <v/>
      </c>
      <c r="P638" s="18">
        <f>IF($D638="理科",IF(AND($N638&gt;=分数线!$C$2,$H638&gt;=分数线!$D$2),36,IF($H638&gt;=分数线!$D$2,18,0)),IF($D638="文科",IF(AND($N638&gt;=分数线!$C$3,$H638&gt;=分数线!$D$3),36,IF($H638&gt;=分数线!$D$3,18,0))))</f>
        <v>0</v>
      </c>
      <c r="Q638" s="18">
        <f>IF($D638="理科",IF(AND($N638&gt;=分数线!$C$2,I638&gt;=分数线!$E$2),36,IF(I638&gt;=分数线!$E$2,18,0)),IF($D638="文科",IF(AND($N638&gt;=分数线!$C$3,I638&gt;=分数线!$E$3),36,IF(I638&gt;=分数线!$E$3,18,0))))</f>
        <v>0</v>
      </c>
      <c r="R638" s="18">
        <f>IF($D638="理科",IF(AND($N638&gt;=分数线!$C$2,J638&gt;=分数线!$F$2),36,IF(J638&gt;=分数线!$F$2,18,0)),IF($D638="文科",IF(AND($N638&gt;=分数线!$C$3,J638&gt;=分数线!$F$3),36,IF(J638&gt;=分数线!$F$3,18,0))))</f>
        <v>0</v>
      </c>
      <c r="S638" s="18">
        <f>IF($D638="理科",IF(AND($N638&gt;=分数线!$C$2,K638&gt;=分数线!$G$2),36,IF(K638&gt;=分数线!$G$2,18,0)),IF($D638="文科",IF(AND($N638&gt;=分数线!$C$3,K638&gt;=分数线!$G$3),36,IF(K638&gt;=分数线!$G$3,18,0))))</f>
        <v>0</v>
      </c>
      <c r="T638" s="18">
        <f>IF($D638="理科",IF(AND($N638&gt;=分数线!$C$2,L638&gt;=分数线!$H$2),36,IF(L638&gt;=分数线!$H$2,18,0)),IF($D638="文科",IF(AND($N638&gt;=分数线!$C$3,L638&gt;=分数线!$H$3),36,IF(L638&gt;=分数线!$H$3,18,0))))</f>
        <v>0</v>
      </c>
      <c r="U638" s="18">
        <f>IF($D638="理科",IF(AND($N638&gt;=分数线!$C$2,M638&gt;=分数线!$I$2),36,IF(M638&gt;=分数线!$I$2,18,0)),IF($D638="文科",IF(AND($N638&gt;=分数线!$C$3,M638&gt;=分数线!$I$3),36,IF(M638&gt;=分数线!$I$3,18,0))))</f>
        <v>0</v>
      </c>
      <c r="V638" s="18">
        <f t="shared" si="832"/>
        <v>3</v>
      </c>
      <c r="W638" s="18" t="str">
        <f t="shared" si="833"/>
        <v>朱霞</v>
      </c>
      <c r="X638" s="26">
        <f t="shared" si="888"/>
        <v>0</v>
      </c>
      <c r="Y638" s="18" t="str">
        <f t="shared" si="834"/>
        <v>余玉红</v>
      </c>
      <c r="Z638" s="26">
        <f t="shared" si="889"/>
        <v>0</v>
      </c>
      <c r="AA638" s="18" t="str">
        <f t="shared" si="835"/>
        <v>邵晖</v>
      </c>
      <c r="AB638" s="26"/>
      <c r="AC638" s="18" t="str">
        <f t="shared" si="836"/>
        <v>杨吉华</v>
      </c>
      <c r="AD638" s="26"/>
      <c r="AE638" s="18" t="str">
        <f t="shared" si="837"/>
        <v>勾中文</v>
      </c>
      <c r="AF638" s="26"/>
      <c r="AG638" s="18" t="str">
        <f t="shared" si="838"/>
        <v>杜基次尔</v>
      </c>
      <c r="AH638" s="26"/>
      <c r="AI638" s="18" t="str">
        <f t="shared" si="839"/>
        <v>3</v>
      </c>
      <c r="AJ638" s="18" t="str">
        <f t="shared" si="840"/>
        <v>朱霞</v>
      </c>
      <c r="AK638" s="26">
        <f t="shared" si="890"/>
        <v>0</v>
      </c>
      <c r="AL638" s="18" t="str">
        <f t="shared" si="841"/>
        <v>余玉红</v>
      </c>
      <c r="AM638" s="26">
        <f t="shared" si="891"/>
        <v>0</v>
      </c>
      <c r="AN638" s="18" t="str">
        <f t="shared" si="842"/>
        <v>赵顺诚</v>
      </c>
      <c r="AO638" s="26"/>
      <c r="AP638" s="18" t="str">
        <f t="shared" si="843"/>
        <v>杨吉华</v>
      </c>
      <c r="AQ638" s="26"/>
      <c r="AR638" s="18" t="str">
        <f t="shared" si="844"/>
        <v>赵香才</v>
      </c>
      <c r="AS638" s="26"/>
      <c r="AT638" s="18" t="str">
        <f t="shared" si="845"/>
        <v>杜基次尔</v>
      </c>
      <c r="AU638" s="26"/>
      <c r="AV638" s="18" t="str">
        <f t="shared" si="846"/>
        <v>3</v>
      </c>
      <c r="AW638" s="18" t="str">
        <f t="shared" si="847"/>
        <v>何光红</v>
      </c>
      <c r="AX638" s="26">
        <f t="shared" si="874"/>
        <v>0</v>
      </c>
      <c r="AY638" s="18" t="str">
        <f t="shared" si="848"/>
        <v>余玉红</v>
      </c>
      <c r="AZ638" s="26">
        <f t="shared" si="892"/>
        <v>0</v>
      </c>
      <c r="BA638" s="18" t="str">
        <f t="shared" si="849"/>
        <v>向翠琳</v>
      </c>
      <c r="BB638" s="26"/>
      <c r="BC638" s="18" t="str">
        <f t="shared" si="850"/>
        <v>卢银楷</v>
      </c>
      <c r="BD638" s="26"/>
      <c r="BE638" s="18" t="str">
        <f t="shared" si="851"/>
        <v>勾中文</v>
      </c>
      <c r="BF638" s="26"/>
      <c r="BG638" s="18" t="str">
        <f t="shared" si="852"/>
        <v>杜基次尔</v>
      </c>
      <c r="BH638" s="26"/>
      <c r="BI638" s="18">
        <f t="shared" si="853"/>
        <v>3</v>
      </c>
      <c r="BJ638" s="18" t="str">
        <f t="shared" si="854"/>
        <v>何光红</v>
      </c>
      <c r="BK638" s="26">
        <f t="shared" si="875"/>
        <v>0</v>
      </c>
      <c r="BL638" s="18" t="str">
        <f t="shared" si="855"/>
        <v>余玉红</v>
      </c>
      <c r="BM638" s="26">
        <f t="shared" si="893"/>
        <v>0</v>
      </c>
      <c r="BN638" s="18" t="str">
        <f t="shared" si="856"/>
        <v>向翠琳</v>
      </c>
      <c r="BO638" s="26"/>
      <c r="BP638" s="18" t="str">
        <f t="shared" si="857"/>
        <v>卢银楷</v>
      </c>
      <c r="BQ638" s="26"/>
      <c r="BR638" s="18" t="str">
        <f t="shared" si="858"/>
        <v>赵香才</v>
      </c>
      <c r="BS638" s="26"/>
      <c r="BT638" s="18" t="str">
        <f t="shared" si="859"/>
        <v>杜基次尔</v>
      </c>
      <c r="BU638" s="26"/>
      <c r="BV638" s="18">
        <f t="shared" si="860"/>
        <v>3</v>
      </c>
      <c r="BW638" s="18" t="str">
        <f t="shared" si="861"/>
        <v>曹霞</v>
      </c>
      <c r="BX638" s="26">
        <f t="shared" si="876"/>
        <v>0</v>
      </c>
      <c r="BY638" s="18" t="str">
        <f t="shared" si="862"/>
        <v>余玉红</v>
      </c>
      <c r="BZ638" s="26">
        <f t="shared" si="877"/>
        <v>0</v>
      </c>
      <c r="CA638" s="18" t="str">
        <f t="shared" si="863"/>
        <v>汪睿</v>
      </c>
      <c r="CB638" s="26">
        <f t="shared" si="878"/>
        <v>0</v>
      </c>
      <c r="CC638" s="18" t="str">
        <f t="shared" si="864"/>
        <v>卢银楷</v>
      </c>
      <c r="CD638" s="26">
        <f t="shared" si="879"/>
        <v>0</v>
      </c>
      <c r="CE638" s="18" t="str">
        <f t="shared" si="865"/>
        <v>赵香才</v>
      </c>
      <c r="CF638" s="26">
        <f t="shared" si="880"/>
        <v>0</v>
      </c>
      <c r="CG638" s="18" t="str">
        <f t="shared" si="866"/>
        <v>杜基次尔</v>
      </c>
      <c r="CH638" s="26">
        <f t="shared" si="881"/>
        <v>0</v>
      </c>
      <c r="CI638" s="18">
        <f t="shared" si="867"/>
        <v>3</v>
      </c>
      <c r="CJ638" s="18" t="str">
        <f t="shared" si="868"/>
        <v>曹霞</v>
      </c>
      <c r="CK638" s="26">
        <f t="shared" si="882"/>
        <v>0</v>
      </c>
      <c r="CL638" s="18" t="str">
        <f t="shared" si="869"/>
        <v>余玉红</v>
      </c>
      <c r="CM638" s="26">
        <f t="shared" si="883"/>
        <v>0</v>
      </c>
      <c r="CN638" s="18" t="str">
        <f t="shared" si="870"/>
        <v>汪睿</v>
      </c>
      <c r="CO638" s="26">
        <f t="shared" si="884"/>
        <v>0</v>
      </c>
      <c r="CP638" s="18" t="str">
        <f t="shared" si="871"/>
        <v>赵香才</v>
      </c>
      <c r="CQ638" s="26">
        <f t="shared" si="885"/>
        <v>0</v>
      </c>
      <c r="CR638" s="18" t="str">
        <f t="shared" si="872"/>
        <v>卢银楷</v>
      </c>
      <c r="CS638" s="26">
        <f t="shared" si="886"/>
        <v>0</v>
      </c>
      <c r="CT638" s="18" t="str">
        <f t="shared" si="873"/>
        <v>杜基次尔</v>
      </c>
      <c r="CU638" s="26">
        <f t="shared" si="887"/>
        <v>0</v>
      </c>
    </row>
    <row r="639" spans="1:99" s="2" customFormat="1" ht="15.75">
      <c r="A639" s="42" t="s">
        <v>191</v>
      </c>
      <c r="B639" s="40" t="s">
        <v>811</v>
      </c>
      <c r="C639" s="59" t="s">
        <v>44</v>
      </c>
      <c r="D639" s="9" t="s">
        <v>9</v>
      </c>
      <c r="E639" s="8" t="str">
        <f t="shared" si="821"/>
        <v/>
      </c>
      <c r="F639" s="9" t="str">
        <f t="shared" si="822"/>
        <v/>
      </c>
      <c r="G639" s="10" t="str">
        <f t="shared" si="823"/>
        <v/>
      </c>
      <c r="H639" s="10">
        <f t="shared" si="824"/>
        <v>92</v>
      </c>
      <c r="I639" s="10">
        <f t="shared" si="825"/>
        <v>26</v>
      </c>
      <c r="J639" s="10">
        <f t="shared" si="826"/>
        <v>27</v>
      </c>
      <c r="K639" s="16">
        <f t="shared" si="827"/>
        <v>47</v>
      </c>
      <c r="L639" s="10">
        <f t="shared" si="828"/>
        <v>38</v>
      </c>
      <c r="M639" s="10">
        <f t="shared" si="829"/>
        <v>40</v>
      </c>
      <c r="N639" s="10">
        <f t="shared" si="830"/>
        <v>270</v>
      </c>
      <c r="O639" s="17" t="str">
        <f t="shared" si="831"/>
        <v/>
      </c>
      <c r="P639" s="18">
        <f>IF($D639="理科",IF(AND($N639&gt;=分数线!$C$2,$H639&gt;=分数线!$D$2),36,IF($H639&gt;=分数线!$D$2,18,0)),IF($D639="文科",IF(AND($N639&gt;=分数线!$C$3,$H639&gt;=分数线!$D$3),36,IF($H639&gt;=分数线!$D$3,18,0))))</f>
        <v>0</v>
      </c>
      <c r="Q639" s="18">
        <f>IF($D639="理科",IF(AND($N639&gt;=分数线!$C$2,I639&gt;=分数线!$E$2),36,IF(I639&gt;=分数线!$E$2,18,0)),IF($D639="文科",IF(AND($N639&gt;=分数线!$C$3,I639&gt;=分数线!$E$3),36,IF(I639&gt;=分数线!$E$3,18,0))))</f>
        <v>0</v>
      </c>
      <c r="R639" s="18">
        <f>IF($D639="理科",IF(AND($N639&gt;=分数线!$C$2,J639&gt;=分数线!$F$2),36,IF(J639&gt;=分数线!$F$2,18,0)),IF($D639="文科",IF(AND($N639&gt;=分数线!$C$3,J639&gt;=分数线!$F$3),36,IF(J639&gt;=分数线!$F$3,18,0))))</f>
        <v>0</v>
      </c>
      <c r="S639" s="18">
        <f>IF($D639="理科",IF(AND($N639&gt;=分数线!$C$2,K639&gt;=分数线!$G$2),36,IF(K639&gt;=分数线!$G$2,18,0)),IF($D639="文科",IF(AND($N639&gt;=分数线!$C$3,K639&gt;=分数线!$G$3),36,IF(K639&gt;=分数线!$G$3,18,0))))</f>
        <v>0</v>
      </c>
      <c r="T639" s="18">
        <f>IF($D639="理科",IF(AND($N639&gt;=分数线!$C$2,L639&gt;=分数线!$H$2),36,IF(L639&gt;=分数线!$H$2,18,0)),IF($D639="文科",IF(AND($N639&gt;=分数线!$C$3,L639&gt;=分数线!$H$3),36,IF(L639&gt;=分数线!$H$3,18,0))))</f>
        <v>0</v>
      </c>
      <c r="U639" s="18">
        <f>IF($D639="理科",IF(AND($N639&gt;=分数线!$C$2,M639&gt;=分数线!$I$2),36,IF(M639&gt;=分数线!$I$2,18,0)),IF($D639="文科",IF(AND($N639&gt;=分数线!$C$3,M639&gt;=分数线!$I$3),36,IF(M639&gt;=分数线!$I$3,18,0))))</f>
        <v>0</v>
      </c>
      <c r="V639" s="18" t="e">
        <f t="shared" si="832"/>
        <v>#N/A</v>
      </c>
      <c r="W639" s="18" t="e">
        <f t="shared" si="833"/>
        <v>#N/A</v>
      </c>
      <c r="X639" s="26">
        <f t="shared" si="888"/>
        <v>0</v>
      </c>
      <c r="Y639" s="18" t="e">
        <f t="shared" si="834"/>
        <v>#N/A</v>
      </c>
      <c r="Z639" s="26">
        <f t="shared" si="889"/>
        <v>0</v>
      </c>
      <c r="AA639" s="18" t="e">
        <f t="shared" si="835"/>
        <v>#N/A</v>
      </c>
      <c r="AB639" s="26"/>
      <c r="AC639" s="18" t="e">
        <f t="shared" si="836"/>
        <v>#N/A</v>
      </c>
      <c r="AD639" s="26"/>
      <c r="AE639" s="18" t="e">
        <f t="shared" si="837"/>
        <v>#N/A</v>
      </c>
      <c r="AF639" s="26"/>
      <c r="AG639" s="18" t="e">
        <f t="shared" si="838"/>
        <v>#N/A</v>
      </c>
      <c r="AH639" s="26"/>
      <c r="AI639" s="18" t="e">
        <f t="shared" si="839"/>
        <v>#N/A</v>
      </c>
      <c r="AJ639" s="18" t="e">
        <f t="shared" si="840"/>
        <v>#N/A</v>
      </c>
      <c r="AK639" s="26">
        <f t="shared" si="890"/>
        <v>0</v>
      </c>
      <c r="AL639" s="18" t="e">
        <f t="shared" si="841"/>
        <v>#N/A</v>
      </c>
      <c r="AM639" s="26">
        <f t="shared" si="891"/>
        <v>0</v>
      </c>
      <c r="AN639" s="18" t="e">
        <f t="shared" si="842"/>
        <v>#N/A</v>
      </c>
      <c r="AO639" s="26"/>
      <c r="AP639" s="18" t="e">
        <f t="shared" si="843"/>
        <v>#N/A</v>
      </c>
      <c r="AQ639" s="26"/>
      <c r="AR639" s="18" t="e">
        <f t="shared" si="844"/>
        <v>#N/A</v>
      </c>
      <c r="AS639" s="26"/>
      <c r="AT639" s="18" t="e">
        <f t="shared" si="845"/>
        <v>#N/A</v>
      </c>
      <c r="AU639" s="26"/>
      <c r="AV639" s="18" t="str">
        <f t="shared" si="846"/>
        <v>4</v>
      </c>
      <c r="AW639" s="18" t="str">
        <f t="shared" si="847"/>
        <v>朱霞</v>
      </c>
      <c r="AX639" s="26">
        <f t="shared" si="874"/>
        <v>0</v>
      </c>
      <c r="AY639" s="18" t="str">
        <f t="shared" si="848"/>
        <v>马勇</v>
      </c>
      <c r="AZ639" s="26">
        <f t="shared" si="892"/>
        <v>0</v>
      </c>
      <c r="BA639" s="18" t="str">
        <f t="shared" si="849"/>
        <v>向翠琳</v>
      </c>
      <c r="BB639" s="26"/>
      <c r="BC639" s="18" t="str">
        <f t="shared" si="850"/>
        <v>卢银楷</v>
      </c>
      <c r="BD639" s="26"/>
      <c r="BE639" s="18" t="str">
        <f t="shared" si="851"/>
        <v>胡慧芳</v>
      </c>
      <c r="BF639" s="26"/>
      <c r="BG639" s="18" t="str">
        <f t="shared" si="852"/>
        <v>杜基次尔</v>
      </c>
      <c r="BH639" s="26"/>
      <c r="BI639" s="18">
        <f t="shared" si="853"/>
        <v>4</v>
      </c>
      <c r="BJ639" s="18" t="str">
        <f t="shared" si="854"/>
        <v>甲阿祝玛</v>
      </c>
      <c r="BK639" s="26">
        <f t="shared" si="875"/>
        <v>0</v>
      </c>
      <c r="BL639" s="18" t="str">
        <f t="shared" si="855"/>
        <v>马勇</v>
      </c>
      <c r="BM639" s="26">
        <f t="shared" si="893"/>
        <v>0</v>
      </c>
      <c r="BN639" s="18" t="str">
        <f t="shared" si="856"/>
        <v>向翠琳</v>
      </c>
      <c r="BO639" s="26"/>
      <c r="BP639" s="18" t="str">
        <f t="shared" si="857"/>
        <v>卢银楷</v>
      </c>
      <c r="BQ639" s="26"/>
      <c r="BR639" s="18" t="str">
        <f t="shared" si="858"/>
        <v>胡慧芳</v>
      </c>
      <c r="BS639" s="26"/>
      <c r="BT639" s="18" t="str">
        <f t="shared" si="859"/>
        <v>杜基次尔</v>
      </c>
      <c r="BU639" s="26"/>
      <c r="BV639" s="18">
        <f t="shared" si="860"/>
        <v>4</v>
      </c>
      <c r="BW639" s="18" t="str">
        <f t="shared" si="861"/>
        <v>曹霞</v>
      </c>
      <c r="BX639" s="26">
        <f t="shared" si="876"/>
        <v>0</v>
      </c>
      <c r="BY639" s="18" t="str">
        <f t="shared" si="862"/>
        <v>王德兵</v>
      </c>
      <c r="BZ639" s="26">
        <f t="shared" si="877"/>
        <v>0</v>
      </c>
      <c r="CA639" s="18" t="str">
        <f t="shared" si="863"/>
        <v>汪睿</v>
      </c>
      <c r="CB639" s="26">
        <f t="shared" si="878"/>
        <v>0</v>
      </c>
      <c r="CC639" s="18" t="str">
        <f t="shared" si="864"/>
        <v>卢银楷</v>
      </c>
      <c r="CD639" s="26">
        <f t="shared" si="879"/>
        <v>0</v>
      </c>
      <c r="CE639" s="18" t="str">
        <f t="shared" si="865"/>
        <v>胡慧芳</v>
      </c>
      <c r="CF639" s="26">
        <f t="shared" si="880"/>
        <v>0</v>
      </c>
      <c r="CG639" s="18" t="str">
        <f t="shared" si="866"/>
        <v>杜基次尔</v>
      </c>
      <c r="CH639" s="26">
        <f t="shared" si="881"/>
        <v>0</v>
      </c>
      <c r="CI639" s="18">
        <f t="shared" si="867"/>
        <v>4</v>
      </c>
      <c r="CJ639" s="18" t="str">
        <f t="shared" si="868"/>
        <v>曹霞</v>
      </c>
      <c r="CK639" s="26">
        <f t="shared" si="882"/>
        <v>0</v>
      </c>
      <c r="CL639" s="18" t="str">
        <f t="shared" si="869"/>
        <v>王德兵</v>
      </c>
      <c r="CM639" s="26">
        <f t="shared" si="883"/>
        <v>0</v>
      </c>
      <c r="CN639" s="18" t="str">
        <f t="shared" si="870"/>
        <v>汪睿</v>
      </c>
      <c r="CO639" s="26">
        <f t="shared" si="884"/>
        <v>0</v>
      </c>
      <c r="CP639" s="18" t="str">
        <f t="shared" si="871"/>
        <v>卢银楷</v>
      </c>
      <c r="CQ639" s="26">
        <f t="shared" si="885"/>
        <v>0</v>
      </c>
      <c r="CR639" s="18" t="str">
        <f t="shared" si="872"/>
        <v>胡慧芳</v>
      </c>
      <c r="CS639" s="26">
        <f t="shared" si="886"/>
        <v>0</v>
      </c>
      <c r="CT639" s="18" t="str">
        <f t="shared" si="873"/>
        <v>杜基次尔</v>
      </c>
      <c r="CU639" s="26">
        <f t="shared" si="887"/>
        <v>0</v>
      </c>
    </row>
    <row r="640" spans="1:99" s="2" customFormat="1" ht="15.75">
      <c r="A640" s="42" t="s">
        <v>1315</v>
      </c>
      <c r="B640" s="40" t="s">
        <v>812</v>
      </c>
      <c r="C640" s="59" t="s">
        <v>44</v>
      </c>
      <c r="D640" s="9" t="s">
        <v>9</v>
      </c>
      <c r="E640" s="8" t="str">
        <f t="shared" si="821"/>
        <v/>
      </c>
      <c r="F640" s="9" t="str">
        <f t="shared" si="822"/>
        <v/>
      </c>
      <c r="G640" s="10" t="str">
        <f t="shared" si="823"/>
        <v/>
      </c>
      <c r="H640" s="10">
        <f t="shared" si="824"/>
        <v>75</v>
      </c>
      <c r="I640" s="10">
        <f t="shared" si="825"/>
        <v>42</v>
      </c>
      <c r="J640" s="10">
        <f t="shared" si="826"/>
        <v>38</v>
      </c>
      <c r="K640" s="16">
        <f t="shared" si="827"/>
        <v>39</v>
      </c>
      <c r="L640" s="10">
        <f t="shared" si="828"/>
        <v>43.5</v>
      </c>
      <c r="M640" s="10">
        <f t="shared" si="829"/>
        <v>26</v>
      </c>
      <c r="N640" s="10">
        <f t="shared" si="830"/>
        <v>264</v>
      </c>
      <c r="O640" s="17" t="str">
        <f t="shared" si="831"/>
        <v/>
      </c>
      <c r="P640" s="18">
        <f>IF($D640="理科",IF(AND($N640&gt;=分数线!$C$2,$H640&gt;=分数线!$D$2),36,IF($H640&gt;=分数线!$D$2,18,0)),IF($D640="文科",IF(AND($N640&gt;=分数线!$C$3,$H640&gt;=分数线!$D$3),36,IF($H640&gt;=分数线!$D$3,18,0))))</f>
        <v>0</v>
      </c>
      <c r="Q640" s="18">
        <f>IF($D640="理科",IF(AND($N640&gt;=分数线!$C$2,I640&gt;=分数线!$E$2),36,IF(I640&gt;=分数线!$E$2,18,0)),IF($D640="文科",IF(AND($N640&gt;=分数线!$C$3,I640&gt;=分数线!$E$3),36,IF(I640&gt;=分数线!$E$3,18,0))))</f>
        <v>0</v>
      </c>
      <c r="R640" s="18">
        <f>IF($D640="理科",IF(AND($N640&gt;=分数线!$C$2,J640&gt;=分数线!$F$2),36,IF(J640&gt;=分数线!$F$2,18,0)),IF($D640="文科",IF(AND($N640&gt;=分数线!$C$3,J640&gt;=分数线!$F$3),36,IF(J640&gt;=分数线!$F$3,18,0))))</f>
        <v>0</v>
      </c>
      <c r="S640" s="18">
        <f>IF($D640="理科",IF(AND($N640&gt;=分数线!$C$2,K640&gt;=分数线!$G$2),36,IF(K640&gt;=分数线!$G$2,18,0)),IF($D640="文科",IF(AND($N640&gt;=分数线!$C$3,K640&gt;=分数线!$G$3),36,IF(K640&gt;=分数线!$G$3,18,0))))</f>
        <v>0</v>
      </c>
      <c r="T640" s="18">
        <f>IF($D640="理科",IF(AND($N640&gt;=分数线!$C$2,L640&gt;=分数线!$H$2),36,IF(L640&gt;=分数线!$H$2,18,0)),IF($D640="文科",IF(AND($N640&gt;=分数线!$C$3,L640&gt;=分数线!$H$3),36,IF(L640&gt;=分数线!$H$3,18,0))))</f>
        <v>0</v>
      </c>
      <c r="U640" s="18">
        <f>IF($D640="理科",IF(AND($N640&gt;=分数线!$C$2,M640&gt;=分数线!$I$2),36,IF(M640&gt;=分数线!$I$2,18,0)),IF($D640="文科",IF(AND($N640&gt;=分数线!$C$3,M640&gt;=分数线!$I$3),36,IF(M640&gt;=分数线!$I$3,18,0))))</f>
        <v>0</v>
      </c>
      <c r="V640" s="18">
        <f t="shared" si="832"/>
        <v>8</v>
      </c>
      <c r="W640" s="18" t="str">
        <f t="shared" si="833"/>
        <v>向美娟</v>
      </c>
      <c r="X640" s="26">
        <f t="shared" si="888"/>
        <v>0</v>
      </c>
      <c r="Y640" s="18" t="str">
        <f t="shared" si="834"/>
        <v>胡付松</v>
      </c>
      <c r="Z640" s="26">
        <f t="shared" si="889"/>
        <v>0</v>
      </c>
      <c r="AA640" s="18" t="str">
        <f t="shared" si="835"/>
        <v>聂艳梅</v>
      </c>
      <c r="AB640" s="26"/>
      <c r="AC640" s="18" t="str">
        <f t="shared" si="836"/>
        <v>卢银楷</v>
      </c>
      <c r="AD640" s="26"/>
      <c r="AE640" s="18" t="str">
        <f t="shared" si="837"/>
        <v>赵香才</v>
      </c>
      <c r="AF640" s="26"/>
      <c r="AG640" s="18" t="str">
        <f t="shared" si="838"/>
        <v>骆泽群</v>
      </c>
      <c r="AH640" s="26"/>
      <c r="AI640" s="18" t="str">
        <f t="shared" si="839"/>
        <v>5</v>
      </c>
      <c r="AJ640" s="18" t="str">
        <f t="shared" si="840"/>
        <v>叶屏</v>
      </c>
      <c r="AK640" s="26">
        <f t="shared" si="890"/>
        <v>0</v>
      </c>
      <c r="AL640" s="18" t="str">
        <f t="shared" si="841"/>
        <v>李希</v>
      </c>
      <c r="AM640" s="26">
        <f t="shared" si="891"/>
        <v>0</v>
      </c>
      <c r="AN640" s="18" t="str">
        <f t="shared" si="842"/>
        <v>达娃央初</v>
      </c>
      <c r="AO640" s="26"/>
      <c r="AP640" s="18" t="str">
        <f t="shared" si="843"/>
        <v>马巫各</v>
      </c>
      <c r="AQ640" s="26"/>
      <c r="AR640" s="18" t="str">
        <f t="shared" si="844"/>
        <v>赵香才</v>
      </c>
      <c r="AS640" s="26"/>
      <c r="AT640" s="18" t="str">
        <f t="shared" si="845"/>
        <v>金贵</v>
      </c>
      <c r="AU640" s="26"/>
      <c r="AV640" s="18" t="str">
        <f t="shared" si="846"/>
        <v>5</v>
      </c>
      <c r="AW640" s="18" t="str">
        <f t="shared" si="847"/>
        <v>叶屏</v>
      </c>
      <c r="AX640" s="26">
        <f t="shared" si="874"/>
        <v>0</v>
      </c>
      <c r="AY640" s="18" t="str">
        <f t="shared" si="848"/>
        <v>罗锐</v>
      </c>
      <c r="AZ640" s="26">
        <f t="shared" si="892"/>
        <v>0</v>
      </c>
      <c r="BA640" s="18" t="str">
        <f t="shared" si="849"/>
        <v>谢斌</v>
      </c>
      <c r="BB640" s="26"/>
      <c r="BC640" s="18" t="str">
        <f t="shared" si="850"/>
        <v>马巫各</v>
      </c>
      <c r="BD640" s="26"/>
      <c r="BE640" s="18" t="str">
        <f t="shared" si="851"/>
        <v>赵香才</v>
      </c>
      <c r="BF640" s="26"/>
      <c r="BG640" s="18" t="str">
        <f t="shared" si="852"/>
        <v>金贵</v>
      </c>
      <c r="BH640" s="26"/>
      <c r="BI640" s="18">
        <f t="shared" si="853"/>
        <v>5</v>
      </c>
      <c r="BJ640" s="18" t="str">
        <f t="shared" si="854"/>
        <v>叶屏</v>
      </c>
      <c r="BK640" s="26">
        <f t="shared" si="875"/>
        <v>0</v>
      </c>
      <c r="BL640" s="18" t="str">
        <f t="shared" si="855"/>
        <v>罗锐</v>
      </c>
      <c r="BM640" s="26">
        <f t="shared" si="893"/>
        <v>0</v>
      </c>
      <c r="BN640" s="18" t="str">
        <f t="shared" si="856"/>
        <v>杨小波</v>
      </c>
      <c r="BO640" s="26"/>
      <c r="BP640" s="18" t="str">
        <f t="shared" si="857"/>
        <v>马巫各</v>
      </c>
      <c r="BQ640" s="26"/>
      <c r="BR640" s="18" t="str">
        <f t="shared" si="858"/>
        <v>赵香才</v>
      </c>
      <c r="BS640" s="26"/>
      <c r="BT640" s="18" t="str">
        <f t="shared" si="859"/>
        <v>金贵</v>
      </c>
      <c r="BU640" s="26"/>
      <c r="BV640" s="18">
        <f t="shared" si="860"/>
        <v>5</v>
      </c>
      <c r="BW640" s="18" t="str">
        <f t="shared" si="861"/>
        <v>叶屏</v>
      </c>
      <c r="BX640" s="26">
        <f t="shared" si="876"/>
        <v>0</v>
      </c>
      <c r="BY640" s="18" t="str">
        <f t="shared" si="862"/>
        <v>王德兵</v>
      </c>
      <c r="BZ640" s="26">
        <f t="shared" si="877"/>
        <v>0</v>
      </c>
      <c r="CA640" s="18" t="str">
        <f t="shared" si="863"/>
        <v>兰卡布尺</v>
      </c>
      <c r="CB640" s="26">
        <f t="shared" si="878"/>
        <v>0</v>
      </c>
      <c r="CC640" s="18" t="str">
        <f t="shared" si="864"/>
        <v>吴文艺</v>
      </c>
      <c r="CD640" s="26">
        <f t="shared" si="879"/>
        <v>0</v>
      </c>
      <c r="CE640" s="18" t="str">
        <f t="shared" si="865"/>
        <v>赵香才</v>
      </c>
      <c r="CF640" s="26">
        <f t="shared" si="880"/>
        <v>0</v>
      </c>
      <c r="CG640" s="18" t="str">
        <f t="shared" si="866"/>
        <v>金贵</v>
      </c>
      <c r="CH640" s="26">
        <f t="shared" si="881"/>
        <v>0</v>
      </c>
      <c r="CI640" s="18">
        <f t="shared" si="867"/>
        <v>5</v>
      </c>
      <c r="CJ640" s="18" t="str">
        <f t="shared" si="868"/>
        <v>叶屏</v>
      </c>
      <c r="CK640" s="26">
        <f t="shared" si="882"/>
        <v>0</v>
      </c>
      <c r="CL640" s="18" t="str">
        <f t="shared" si="869"/>
        <v>王德兵</v>
      </c>
      <c r="CM640" s="26">
        <f t="shared" si="883"/>
        <v>0</v>
      </c>
      <c r="CN640" s="18" t="str">
        <f t="shared" si="870"/>
        <v>兰卡布尺</v>
      </c>
      <c r="CO640" s="26">
        <f t="shared" si="884"/>
        <v>0</v>
      </c>
      <c r="CP640" s="18" t="str">
        <f t="shared" si="871"/>
        <v>吴文艺/康宇峰</v>
      </c>
      <c r="CQ640" s="26">
        <f t="shared" si="885"/>
        <v>0</v>
      </c>
      <c r="CR640" s="18" t="str">
        <f t="shared" si="872"/>
        <v>赵香才</v>
      </c>
      <c r="CS640" s="26">
        <f t="shared" si="886"/>
        <v>0</v>
      </c>
      <c r="CT640" s="18" t="str">
        <f t="shared" si="873"/>
        <v>金贵</v>
      </c>
      <c r="CU640" s="26">
        <f t="shared" si="887"/>
        <v>0</v>
      </c>
    </row>
    <row r="641" spans="1:99" s="2" customFormat="1" ht="15.75">
      <c r="A641" s="42" t="s">
        <v>1316</v>
      </c>
      <c r="B641" s="40" t="s">
        <v>813</v>
      </c>
      <c r="C641" s="59" t="s">
        <v>44</v>
      </c>
      <c r="D641" s="9" t="s">
        <v>9</v>
      </c>
      <c r="E641" s="8" t="str">
        <f t="shared" si="821"/>
        <v/>
      </c>
      <c r="F641" s="9" t="str">
        <f t="shared" si="822"/>
        <v/>
      </c>
      <c r="G641" s="10" t="str">
        <f t="shared" si="823"/>
        <v/>
      </c>
      <c r="H641" s="10">
        <f t="shared" si="824"/>
        <v>88</v>
      </c>
      <c r="I641" s="10">
        <f t="shared" si="825"/>
        <v>27</v>
      </c>
      <c r="J641" s="10">
        <f t="shared" si="826"/>
        <v>36</v>
      </c>
      <c r="K641" s="16">
        <f t="shared" si="827"/>
        <v>28</v>
      </c>
      <c r="L641" s="10">
        <f t="shared" si="828"/>
        <v>43</v>
      </c>
      <c r="M641" s="10">
        <f t="shared" si="829"/>
        <v>40</v>
      </c>
      <c r="N641" s="10">
        <f t="shared" si="830"/>
        <v>262</v>
      </c>
      <c r="O641" s="17" t="str">
        <f t="shared" si="831"/>
        <v/>
      </c>
      <c r="P641" s="18">
        <f>IF($D641="理科",IF(AND($N641&gt;=分数线!$C$2,$H641&gt;=分数线!$D$2),36,IF($H641&gt;=分数线!$D$2,18,0)),IF($D641="文科",IF(AND($N641&gt;=分数线!$C$3,$H641&gt;=分数线!$D$3),36,IF($H641&gt;=分数线!$D$3,18,0))))</f>
        <v>0</v>
      </c>
      <c r="Q641" s="18">
        <f>IF($D641="理科",IF(AND($N641&gt;=分数线!$C$2,I641&gt;=分数线!$E$2),36,IF(I641&gt;=分数线!$E$2,18,0)),IF($D641="文科",IF(AND($N641&gt;=分数线!$C$3,I641&gt;=分数线!$E$3),36,IF(I641&gt;=分数线!$E$3,18,0))))</f>
        <v>0</v>
      </c>
      <c r="R641" s="18">
        <f>IF($D641="理科",IF(AND($N641&gt;=分数线!$C$2,J641&gt;=分数线!$F$2),36,IF(J641&gt;=分数线!$F$2,18,0)),IF($D641="文科",IF(AND($N641&gt;=分数线!$C$3,J641&gt;=分数线!$F$3),36,IF(J641&gt;=分数线!$F$3,18,0))))</f>
        <v>0</v>
      </c>
      <c r="S641" s="18">
        <f>IF($D641="理科",IF(AND($N641&gt;=分数线!$C$2,K641&gt;=分数线!$G$2),36,IF(K641&gt;=分数线!$G$2,18,0)),IF($D641="文科",IF(AND($N641&gt;=分数线!$C$3,K641&gt;=分数线!$G$3),36,IF(K641&gt;=分数线!$G$3,18,0))))</f>
        <v>0</v>
      </c>
      <c r="T641" s="18">
        <f>IF($D641="理科",IF(AND($N641&gt;=分数线!$C$2,L641&gt;=分数线!$H$2),36,IF(L641&gt;=分数线!$H$2,18,0)),IF($D641="文科",IF(AND($N641&gt;=分数线!$C$3,L641&gt;=分数线!$H$3),36,IF(L641&gt;=分数线!$H$3,18,0))))</f>
        <v>0</v>
      </c>
      <c r="U641" s="18">
        <f>IF($D641="理科",IF(AND($N641&gt;=分数线!$C$2,M641&gt;=分数线!$I$2),36,IF(M641&gt;=分数线!$I$2,18,0)),IF($D641="文科",IF(AND($N641&gt;=分数线!$C$3,M641&gt;=分数线!$I$3),36,IF(M641&gt;=分数线!$I$3,18,0))))</f>
        <v>0</v>
      </c>
      <c r="V641" s="18">
        <f t="shared" si="832"/>
        <v>7</v>
      </c>
      <c r="W641" s="18" t="str">
        <f t="shared" si="833"/>
        <v>何苗</v>
      </c>
      <c r="X641" s="26">
        <f t="shared" si="888"/>
        <v>0</v>
      </c>
      <c r="Y641" s="18" t="str">
        <f t="shared" si="834"/>
        <v>杨周宇</v>
      </c>
      <c r="Z641" s="26">
        <f t="shared" si="889"/>
        <v>0</v>
      </c>
      <c r="AA641" s="18" t="str">
        <f t="shared" si="835"/>
        <v>胡昌燕</v>
      </c>
      <c r="AB641" s="26"/>
      <c r="AC641" s="18" t="str">
        <f t="shared" si="836"/>
        <v>马巫各</v>
      </c>
      <c r="AD641" s="26"/>
      <c r="AE641" s="18" t="str">
        <f t="shared" si="837"/>
        <v>胡慧芳</v>
      </c>
      <c r="AF641" s="26"/>
      <c r="AG641" s="18" t="str">
        <f t="shared" si="838"/>
        <v>杜基次尔</v>
      </c>
      <c r="AH641" s="26"/>
      <c r="AI641" s="18" t="str">
        <f t="shared" si="839"/>
        <v>2</v>
      </c>
      <c r="AJ641" s="18" t="str">
        <f t="shared" si="840"/>
        <v>阙丽萍</v>
      </c>
      <c r="AK641" s="26">
        <f t="shared" si="890"/>
        <v>0</v>
      </c>
      <c r="AL641" s="18" t="str">
        <f t="shared" si="841"/>
        <v>李乔军</v>
      </c>
      <c r="AM641" s="26">
        <f t="shared" si="891"/>
        <v>0</v>
      </c>
      <c r="AN641" s="18" t="str">
        <f t="shared" si="842"/>
        <v>赵顺诚</v>
      </c>
      <c r="AO641" s="26"/>
      <c r="AP641" s="18" t="str">
        <f t="shared" si="843"/>
        <v>卢银楷</v>
      </c>
      <c r="AQ641" s="26"/>
      <c r="AR641" s="18" t="str">
        <f t="shared" si="844"/>
        <v>赵香才</v>
      </c>
      <c r="AS641" s="26"/>
      <c r="AT641" s="18" t="str">
        <f t="shared" si="845"/>
        <v>杜基次尔</v>
      </c>
      <c r="AU641" s="26"/>
      <c r="AV641" s="18" t="str">
        <f t="shared" si="846"/>
        <v>2</v>
      </c>
      <c r="AW641" s="18" t="str">
        <f t="shared" si="847"/>
        <v>阙丽萍</v>
      </c>
      <c r="AX641" s="26">
        <f t="shared" si="874"/>
        <v>0</v>
      </c>
      <c r="AY641" s="18" t="str">
        <f t="shared" si="848"/>
        <v>李希</v>
      </c>
      <c r="AZ641" s="26">
        <f t="shared" si="892"/>
        <v>0</v>
      </c>
      <c r="BA641" s="18" t="str">
        <f t="shared" si="849"/>
        <v>赵顺诚</v>
      </c>
      <c r="BB641" s="26"/>
      <c r="BC641" s="18" t="str">
        <f t="shared" si="850"/>
        <v>马巫各</v>
      </c>
      <c r="BD641" s="26"/>
      <c r="BE641" s="18" t="str">
        <f t="shared" si="851"/>
        <v>赵香才</v>
      </c>
      <c r="BF641" s="26"/>
      <c r="BG641" s="18" t="str">
        <f t="shared" si="852"/>
        <v>杜基次尔</v>
      </c>
      <c r="BH641" s="26"/>
      <c r="BI641" s="18">
        <f t="shared" si="853"/>
        <v>2</v>
      </c>
      <c r="BJ641" s="18" t="str">
        <f t="shared" si="854"/>
        <v>阙丽萍</v>
      </c>
      <c r="BK641" s="26">
        <f t="shared" si="875"/>
        <v>0</v>
      </c>
      <c r="BL641" s="18" t="str">
        <f t="shared" si="855"/>
        <v>李希</v>
      </c>
      <c r="BM641" s="26">
        <f t="shared" si="893"/>
        <v>0</v>
      </c>
      <c r="BN641" s="18" t="str">
        <f t="shared" si="856"/>
        <v>赵顺诚</v>
      </c>
      <c r="BO641" s="26"/>
      <c r="BP641" s="18" t="str">
        <f t="shared" si="857"/>
        <v>马巫各</v>
      </c>
      <c r="BQ641" s="26"/>
      <c r="BR641" s="18" t="str">
        <f t="shared" si="858"/>
        <v>赵香才</v>
      </c>
      <c r="BS641" s="26"/>
      <c r="BT641" s="18" t="str">
        <f t="shared" si="859"/>
        <v>杜基次尔</v>
      </c>
      <c r="BU641" s="26"/>
      <c r="BV641" s="18">
        <f t="shared" si="860"/>
        <v>2</v>
      </c>
      <c r="BW641" s="18" t="str">
        <f t="shared" si="861"/>
        <v>阙丽萍</v>
      </c>
      <c r="BX641" s="26">
        <f t="shared" si="876"/>
        <v>0</v>
      </c>
      <c r="BY641" s="18" t="str">
        <f t="shared" si="862"/>
        <v>李希</v>
      </c>
      <c r="BZ641" s="26">
        <f t="shared" si="877"/>
        <v>0</v>
      </c>
      <c r="CA641" s="18" t="str">
        <f t="shared" si="863"/>
        <v>赵顺诚</v>
      </c>
      <c r="CB641" s="26">
        <f t="shared" si="878"/>
        <v>0</v>
      </c>
      <c r="CC641" s="18" t="str">
        <f t="shared" si="864"/>
        <v>吴文艺</v>
      </c>
      <c r="CD641" s="26">
        <f t="shared" si="879"/>
        <v>0</v>
      </c>
      <c r="CE641" s="18" t="str">
        <f t="shared" si="865"/>
        <v>赵香才</v>
      </c>
      <c r="CF641" s="26">
        <f t="shared" si="880"/>
        <v>0</v>
      </c>
      <c r="CG641" s="18" t="str">
        <f t="shared" si="866"/>
        <v>杜基次尔</v>
      </c>
      <c r="CH641" s="26">
        <f t="shared" si="881"/>
        <v>0</v>
      </c>
      <c r="CI641" s="18">
        <f t="shared" si="867"/>
        <v>2</v>
      </c>
      <c r="CJ641" s="18" t="str">
        <f t="shared" si="868"/>
        <v>阙丽萍</v>
      </c>
      <c r="CK641" s="26">
        <f t="shared" si="882"/>
        <v>0</v>
      </c>
      <c r="CL641" s="18" t="str">
        <f t="shared" si="869"/>
        <v>李希</v>
      </c>
      <c r="CM641" s="26">
        <f t="shared" si="883"/>
        <v>0</v>
      </c>
      <c r="CN641" s="18" t="str">
        <f t="shared" si="870"/>
        <v>赵顺诚</v>
      </c>
      <c r="CO641" s="26">
        <f t="shared" si="884"/>
        <v>0</v>
      </c>
      <c r="CP641" s="18" t="str">
        <f t="shared" si="871"/>
        <v>吴文艺/康宇峰</v>
      </c>
      <c r="CQ641" s="26">
        <f t="shared" si="885"/>
        <v>0</v>
      </c>
      <c r="CR641" s="18" t="str">
        <f t="shared" si="872"/>
        <v>赵香才</v>
      </c>
      <c r="CS641" s="26">
        <f t="shared" si="886"/>
        <v>0</v>
      </c>
      <c r="CT641" s="18" t="str">
        <f t="shared" si="873"/>
        <v>杜基次尔</v>
      </c>
      <c r="CU641" s="26">
        <f t="shared" si="887"/>
        <v>0</v>
      </c>
    </row>
    <row r="642" spans="1:99" s="2" customFormat="1" ht="15.75">
      <c r="A642" s="42" t="s">
        <v>1317</v>
      </c>
      <c r="B642" s="40" t="s">
        <v>814</v>
      </c>
      <c r="C642" s="59" t="s">
        <v>44</v>
      </c>
      <c r="D642" s="9" t="s">
        <v>9</v>
      </c>
      <c r="E642" s="8" t="str">
        <f t="shared" si="821"/>
        <v/>
      </c>
      <c r="F642" s="9" t="str">
        <f t="shared" si="822"/>
        <v/>
      </c>
      <c r="G642" s="10" t="str">
        <f t="shared" si="823"/>
        <v/>
      </c>
      <c r="H642" s="10">
        <f t="shared" si="824"/>
        <v>80</v>
      </c>
      <c r="I642" s="10">
        <f t="shared" si="825"/>
        <v>28</v>
      </c>
      <c r="J642" s="10">
        <f t="shared" si="826"/>
        <v>35</v>
      </c>
      <c r="K642" s="16">
        <f t="shared" si="827"/>
        <v>43.5</v>
      </c>
      <c r="L642" s="10">
        <f t="shared" si="828"/>
        <v>29</v>
      </c>
      <c r="M642" s="10">
        <f t="shared" si="829"/>
        <v>41</v>
      </c>
      <c r="N642" s="10">
        <f t="shared" si="830"/>
        <v>257</v>
      </c>
      <c r="O642" s="17" t="str">
        <f t="shared" si="831"/>
        <v/>
      </c>
      <c r="P642" s="18">
        <f>IF($D642="理科",IF(AND($N642&gt;=分数线!$C$2,$H642&gt;=分数线!$D$2),36,IF($H642&gt;=分数线!$D$2,18,0)),IF($D642="文科",IF(AND($N642&gt;=分数线!$C$3,$H642&gt;=分数线!$D$3),36,IF($H642&gt;=分数线!$D$3,18,0))))</f>
        <v>0</v>
      </c>
      <c r="Q642" s="18">
        <f>IF($D642="理科",IF(AND($N642&gt;=分数线!$C$2,I642&gt;=分数线!$E$2),36,IF(I642&gt;=分数线!$E$2,18,0)),IF($D642="文科",IF(AND($N642&gt;=分数线!$C$3,I642&gt;=分数线!$E$3),36,IF(I642&gt;=分数线!$E$3,18,0))))</f>
        <v>0</v>
      </c>
      <c r="R642" s="18">
        <f>IF($D642="理科",IF(AND($N642&gt;=分数线!$C$2,J642&gt;=分数线!$F$2),36,IF(J642&gt;=分数线!$F$2,18,0)),IF($D642="文科",IF(AND($N642&gt;=分数线!$C$3,J642&gt;=分数线!$F$3),36,IF(J642&gt;=分数线!$F$3,18,0))))</f>
        <v>0</v>
      </c>
      <c r="S642" s="18">
        <f>IF($D642="理科",IF(AND($N642&gt;=分数线!$C$2,K642&gt;=分数线!$G$2),36,IF(K642&gt;=分数线!$G$2,18,0)),IF($D642="文科",IF(AND($N642&gt;=分数线!$C$3,K642&gt;=分数线!$G$3),36,IF(K642&gt;=分数线!$G$3,18,0))))</f>
        <v>0</v>
      </c>
      <c r="T642" s="18">
        <f>IF($D642="理科",IF(AND($N642&gt;=分数线!$C$2,L642&gt;=分数线!$H$2),36,IF(L642&gt;=分数线!$H$2,18,0)),IF($D642="文科",IF(AND($N642&gt;=分数线!$C$3,L642&gt;=分数线!$H$3),36,IF(L642&gt;=分数线!$H$3,18,0))))</f>
        <v>0</v>
      </c>
      <c r="U642" s="18">
        <f>IF($D642="理科",IF(AND($N642&gt;=分数线!$C$2,M642&gt;=分数线!$I$2),36,IF(M642&gt;=分数线!$I$2,18,0)),IF($D642="文科",IF(AND($N642&gt;=分数线!$C$3,M642&gt;=分数线!$I$3),36,IF(M642&gt;=分数线!$I$3,18,0))))</f>
        <v>0</v>
      </c>
      <c r="V642" s="18" t="e">
        <f t="shared" si="832"/>
        <v>#N/A</v>
      </c>
      <c r="W642" s="18" t="e">
        <f t="shared" si="833"/>
        <v>#N/A</v>
      </c>
      <c r="X642" s="26">
        <f t="shared" si="888"/>
        <v>0</v>
      </c>
      <c r="Y642" s="18" t="e">
        <f t="shared" si="834"/>
        <v>#N/A</v>
      </c>
      <c r="Z642" s="26">
        <f t="shared" si="889"/>
        <v>0</v>
      </c>
      <c r="AA642" s="18" t="e">
        <f t="shared" si="835"/>
        <v>#N/A</v>
      </c>
      <c r="AB642" s="26"/>
      <c r="AC642" s="18" t="e">
        <f t="shared" si="836"/>
        <v>#N/A</v>
      </c>
      <c r="AD642" s="26"/>
      <c r="AE642" s="18" t="e">
        <f t="shared" si="837"/>
        <v>#N/A</v>
      </c>
      <c r="AF642" s="26"/>
      <c r="AG642" s="18" t="e">
        <f t="shared" si="838"/>
        <v>#N/A</v>
      </c>
      <c r="AH642" s="26"/>
      <c r="AI642" s="18" t="e">
        <f t="shared" si="839"/>
        <v>#N/A</v>
      </c>
      <c r="AJ642" s="18" t="e">
        <f t="shared" si="840"/>
        <v>#N/A</v>
      </c>
      <c r="AK642" s="26">
        <f t="shared" si="890"/>
        <v>0</v>
      </c>
      <c r="AL642" s="18" t="e">
        <f t="shared" si="841"/>
        <v>#N/A</v>
      </c>
      <c r="AM642" s="26">
        <f t="shared" si="891"/>
        <v>0</v>
      </c>
      <c r="AN642" s="18" t="e">
        <f t="shared" si="842"/>
        <v>#N/A</v>
      </c>
      <c r="AO642" s="26"/>
      <c r="AP642" s="18" t="e">
        <f t="shared" si="843"/>
        <v>#N/A</v>
      </c>
      <c r="AQ642" s="26"/>
      <c r="AR642" s="18" t="e">
        <f t="shared" si="844"/>
        <v>#N/A</v>
      </c>
      <c r="AS642" s="26"/>
      <c r="AT642" s="18" t="e">
        <f t="shared" si="845"/>
        <v>#N/A</v>
      </c>
      <c r="AU642" s="26"/>
      <c r="AV642" s="18" t="str">
        <f t="shared" si="846"/>
        <v>3</v>
      </c>
      <c r="AW642" s="18" t="str">
        <f t="shared" si="847"/>
        <v>何光红</v>
      </c>
      <c r="AX642" s="26">
        <f t="shared" si="874"/>
        <v>0</v>
      </c>
      <c r="AY642" s="18" t="str">
        <f t="shared" si="848"/>
        <v>余玉红</v>
      </c>
      <c r="AZ642" s="26">
        <f t="shared" si="892"/>
        <v>0</v>
      </c>
      <c r="BA642" s="18" t="str">
        <f t="shared" si="849"/>
        <v>向翠琳</v>
      </c>
      <c r="BB642" s="26"/>
      <c r="BC642" s="18" t="str">
        <f t="shared" si="850"/>
        <v>卢银楷</v>
      </c>
      <c r="BD642" s="26"/>
      <c r="BE642" s="18" t="str">
        <f t="shared" si="851"/>
        <v>勾中文</v>
      </c>
      <c r="BF642" s="26"/>
      <c r="BG642" s="18" t="str">
        <f t="shared" si="852"/>
        <v>杜基次尔</v>
      </c>
      <c r="BH642" s="26"/>
      <c r="BI642" s="18">
        <f t="shared" si="853"/>
        <v>3</v>
      </c>
      <c r="BJ642" s="18" t="str">
        <f t="shared" si="854"/>
        <v>何光红</v>
      </c>
      <c r="BK642" s="26">
        <f t="shared" si="875"/>
        <v>0</v>
      </c>
      <c r="BL642" s="18" t="str">
        <f t="shared" si="855"/>
        <v>余玉红</v>
      </c>
      <c r="BM642" s="26">
        <f t="shared" si="893"/>
        <v>0</v>
      </c>
      <c r="BN642" s="18" t="str">
        <f t="shared" si="856"/>
        <v>向翠琳</v>
      </c>
      <c r="BO642" s="26"/>
      <c r="BP642" s="18" t="str">
        <f t="shared" si="857"/>
        <v>卢银楷</v>
      </c>
      <c r="BQ642" s="26"/>
      <c r="BR642" s="18" t="str">
        <f t="shared" si="858"/>
        <v>赵香才</v>
      </c>
      <c r="BS642" s="26"/>
      <c r="BT642" s="18" t="str">
        <f t="shared" si="859"/>
        <v>杜基次尔</v>
      </c>
      <c r="BU642" s="26"/>
      <c r="BV642" s="18" t="e">
        <f t="shared" si="860"/>
        <v>#N/A</v>
      </c>
      <c r="BW642" s="18" t="e">
        <f t="shared" si="861"/>
        <v>#N/A</v>
      </c>
      <c r="BX642" s="26">
        <f t="shared" si="876"/>
        <v>0</v>
      </c>
      <c r="BY642" s="18" t="e">
        <f t="shared" si="862"/>
        <v>#N/A</v>
      </c>
      <c r="BZ642" s="26">
        <f t="shared" si="877"/>
        <v>0</v>
      </c>
      <c r="CA642" s="18" t="str">
        <f t="shared" si="863"/>
        <v>汪睿</v>
      </c>
      <c r="CB642" s="26">
        <f t="shared" si="878"/>
        <v>0</v>
      </c>
      <c r="CC642" s="18" t="e">
        <f t="shared" si="864"/>
        <v>#N/A</v>
      </c>
      <c r="CD642" s="26">
        <f t="shared" si="879"/>
        <v>0</v>
      </c>
      <c r="CE642" s="18" t="e">
        <f t="shared" si="865"/>
        <v>#N/A</v>
      </c>
      <c r="CF642" s="26">
        <f t="shared" si="880"/>
        <v>0</v>
      </c>
      <c r="CG642" s="18" t="e">
        <f t="shared" si="866"/>
        <v>#N/A</v>
      </c>
      <c r="CH642" s="26">
        <f t="shared" si="881"/>
        <v>0</v>
      </c>
      <c r="CI642" s="18">
        <f t="shared" si="867"/>
        <v>3</v>
      </c>
      <c r="CJ642" s="18" t="str">
        <f t="shared" si="868"/>
        <v>曹霞</v>
      </c>
      <c r="CK642" s="26">
        <f t="shared" si="882"/>
        <v>0</v>
      </c>
      <c r="CL642" s="18" t="str">
        <f t="shared" si="869"/>
        <v>余玉红</v>
      </c>
      <c r="CM642" s="26">
        <f t="shared" si="883"/>
        <v>0</v>
      </c>
      <c r="CN642" s="18" t="str">
        <f t="shared" si="870"/>
        <v>汪睿</v>
      </c>
      <c r="CO642" s="26">
        <f t="shared" si="884"/>
        <v>0</v>
      </c>
      <c r="CP642" s="18" t="str">
        <f t="shared" si="871"/>
        <v>赵香才</v>
      </c>
      <c r="CQ642" s="26">
        <f t="shared" si="885"/>
        <v>0</v>
      </c>
      <c r="CR642" s="18" t="str">
        <f t="shared" si="872"/>
        <v>卢银楷</v>
      </c>
      <c r="CS642" s="26">
        <f t="shared" si="886"/>
        <v>0</v>
      </c>
      <c r="CT642" s="18" t="str">
        <f t="shared" si="873"/>
        <v>杜基次尔</v>
      </c>
      <c r="CU642" s="26">
        <f t="shared" si="887"/>
        <v>0</v>
      </c>
    </row>
    <row r="643" spans="1:99" s="2" customFormat="1" ht="15.75">
      <c r="A643" s="42" t="s">
        <v>211</v>
      </c>
      <c r="B643" s="40" t="s">
        <v>140</v>
      </c>
      <c r="C643" s="59" t="s">
        <v>44</v>
      </c>
      <c r="D643" s="9" t="s">
        <v>9</v>
      </c>
      <c r="E643" s="8" t="str">
        <f t="shared" si="821"/>
        <v/>
      </c>
      <c r="F643" s="9" t="str">
        <f t="shared" si="822"/>
        <v/>
      </c>
      <c r="G643" s="10" t="str">
        <f t="shared" si="823"/>
        <v/>
      </c>
      <c r="H643" s="10">
        <f t="shared" si="824"/>
        <v>83</v>
      </c>
      <c r="I643" s="10">
        <f t="shared" si="825"/>
        <v>35</v>
      </c>
      <c r="J643" s="10">
        <f t="shared" si="826"/>
        <v>36</v>
      </c>
      <c r="K643" s="16">
        <f t="shared" si="827"/>
        <v>31</v>
      </c>
      <c r="L643" s="10">
        <f t="shared" si="828"/>
        <v>24</v>
      </c>
      <c r="M643" s="10">
        <f t="shared" si="829"/>
        <v>34</v>
      </c>
      <c r="N643" s="10">
        <f t="shared" si="830"/>
        <v>243</v>
      </c>
      <c r="O643" s="17" t="str">
        <f t="shared" si="831"/>
        <v/>
      </c>
      <c r="P643" s="18">
        <f>IF($D643="理科",IF(AND($N643&gt;=分数线!$C$2,$H643&gt;=分数线!$D$2),36,IF($H643&gt;=分数线!$D$2,18,0)),IF($D643="文科",IF(AND($N643&gt;=分数线!$C$3,$H643&gt;=分数线!$D$3),36,IF($H643&gt;=分数线!$D$3,18,0))))</f>
        <v>0</v>
      </c>
      <c r="Q643" s="18">
        <f>IF($D643="理科",IF(AND($N643&gt;=分数线!$C$2,I643&gt;=分数线!$E$2),36,IF(I643&gt;=分数线!$E$2,18,0)),IF($D643="文科",IF(AND($N643&gt;=分数线!$C$3,I643&gt;=分数线!$E$3),36,IF(I643&gt;=分数线!$E$3,18,0))))</f>
        <v>0</v>
      </c>
      <c r="R643" s="18">
        <f>IF($D643="理科",IF(AND($N643&gt;=分数线!$C$2,J643&gt;=分数线!$F$2),36,IF(J643&gt;=分数线!$F$2,18,0)),IF($D643="文科",IF(AND($N643&gt;=分数线!$C$3,J643&gt;=分数线!$F$3),36,IF(J643&gt;=分数线!$F$3,18,0))))</f>
        <v>0</v>
      </c>
      <c r="S643" s="18">
        <f>IF($D643="理科",IF(AND($N643&gt;=分数线!$C$2,K643&gt;=分数线!$G$2),36,IF(K643&gt;=分数线!$G$2,18,0)),IF($D643="文科",IF(AND($N643&gt;=分数线!$C$3,K643&gt;=分数线!$G$3),36,IF(K643&gt;=分数线!$G$3,18,0))))</f>
        <v>0</v>
      </c>
      <c r="T643" s="18">
        <f>IF($D643="理科",IF(AND($N643&gt;=分数线!$C$2,L643&gt;=分数线!$H$2),36,IF(L643&gt;=分数线!$H$2,18,0)),IF($D643="文科",IF(AND($N643&gt;=分数线!$C$3,L643&gt;=分数线!$H$3),36,IF(L643&gt;=分数线!$H$3,18,0))))</f>
        <v>0</v>
      </c>
      <c r="U643" s="18">
        <f>IF($D643="理科",IF(AND($N643&gt;=分数线!$C$2,M643&gt;=分数线!$I$2),36,IF(M643&gt;=分数线!$I$2,18,0)),IF($D643="文科",IF(AND($N643&gt;=分数线!$C$3,M643&gt;=分数线!$I$3),36,IF(M643&gt;=分数线!$I$3,18,0))))</f>
        <v>0</v>
      </c>
      <c r="V643" s="18">
        <f t="shared" si="832"/>
        <v>3</v>
      </c>
      <c r="W643" s="18" t="str">
        <f t="shared" si="833"/>
        <v>朱霞</v>
      </c>
      <c r="X643" s="26">
        <f t="shared" si="888"/>
        <v>0</v>
      </c>
      <c r="Y643" s="18" t="str">
        <f t="shared" si="834"/>
        <v>余玉红</v>
      </c>
      <c r="Z643" s="26">
        <f t="shared" si="889"/>
        <v>0</v>
      </c>
      <c r="AA643" s="18" t="str">
        <f t="shared" si="835"/>
        <v>邵晖</v>
      </c>
      <c r="AB643" s="26"/>
      <c r="AC643" s="18" t="str">
        <f t="shared" si="836"/>
        <v>杨吉华</v>
      </c>
      <c r="AD643" s="26"/>
      <c r="AE643" s="18" t="str">
        <f t="shared" si="837"/>
        <v>勾中文</v>
      </c>
      <c r="AF643" s="26"/>
      <c r="AG643" s="18" t="str">
        <f t="shared" si="838"/>
        <v>杜基次尔</v>
      </c>
      <c r="AH643" s="26"/>
      <c r="AI643" s="18" t="str">
        <f t="shared" si="839"/>
        <v>3</v>
      </c>
      <c r="AJ643" s="18" t="str">
        <f t="shared" si="840"/>
        <v>朱霞</v>
      </c>
      <c r="AK643" s="26">
        <f t="shared" si="890"/>
        <v>0</v>
      </c>
      <c r="AL643" s="18" t="str">
        <f t="shared" si="841"/>
        <v>余玉红</v>
      </c>
      <c r="AM643" s="26">
        <f t="shared" si="891"/>
        <v>0</v>
      </c>
      <c r="AN643" s="18" t="str">
        <f t="shared" si="842"/>
        <v>赵顺诚</v>
      </c>
      <c r="AO643" s="26"/>
      <c r="AP643" s="18" t="str">
        <f t="shared" si="843"/>
        <v>杨吉华</v>
      </c>
      <c r="AQ643" s="26"/>
      <c r="AR643" s="18" t="str">
        <f t="shared" si="844"/>
        <v>赵香才</v>
      </c>
      <c r="AS643" s="26"/>
      <c r="AT643" s="18" t="str">
        <f t="shared" si="845"/>
        <v>杜基次尔</v>
      </c>
      <c r="AU643" s="26"/>
      <c r="AV643" s="18" t="e">
        <f t="shared" si="846"/>
        <v>#N/A</v>
      </c>
      <c r="AW643" s="18" t="e">
        <f t="shared" si="847"/>
        <v>#N/A</v>
      </c>
      <c r="AX643" s="26">
        <f t="shared" si="874"/>
        <v>0</v>
      </c>
      <c r="AY643" s="18" t="e">
        <f t="shared" si="848"/>
        <v>#N/A</v>
      </c>
      <c r="AZ643" s="26">
        <f t="shared" si="892"/>
        <v>0</v>
      </c>
      <c r="BA643" s="18" t="e">
        <f t="shared" si="849"/>
        <v>#N/A</v>
      </c>
      <c r="BB643" s="26"/>
      <c r="BC643" s="18" t="e">
        <f t="shared" si="850"/>
        <v>#N/A</v>
      </c>
      <c r="BD643" s="26"/>
      <c r="BE643" s="18" t="e">
        <f t="shared" si="851"/>
        <v>#N/A</v>
      </c>
      <c r="BF643" s="26"/>
      <c r="BG643" s="18" t="e">
        <f t="shared" si="852"/>
        <v>#N/A</v>
      </c>
      <c r="BH643" s="26"/>
      <c r="BI643" s="18" t="e">
        <f t="shared" si="853"/>
        <v>#N/A</v>
      </c>
      <c r="BJ643" s="18" t="e">
        <f t="shared" si="854"/>
        <v>#N/A</v>
      </c>
      <c r="BK643" s="26">
        <f t="shared" si="875"/>
        <v>0</v>
      </c>
      <c r="BL643" s="18" t="e">
        <f t="shared" si="855"/>
        <v>#N/A</v>
      </c>
      <c r="BM643" s="26">
        <f t="shared" si="893"/>
        <v>0</v>
      </c>
      <c r="BN643" s="18" t="e">
        <f t="shared" si="856"/>
        <v>#N/A</v>
      </c>
      <c r="BO643" s="26"/>
      <c r="BP643" s="18" t="e">
        <f t="shared" si="857"/>
        <v>#N/A</v>
      </c>
      <c r="BQ643" s="26"/>
      <c r="BR643" s="18" t="e">
        <f t="shared" si="858"/>
        <v>#N/A</v>
      </c>
      <c r="BS643" s="26"/>
      <c r="BT643" s="18" t="e">
        <f t="shared" si="859"/>
        <v>#N/A</v>
      </c>
      <c r="BU643" s="26"/>
      <c r="BV643" s="18" t="e">
        <f t="shared" si="860"/>
        <v>#N/A</v>
      </c>
      <c r="BW643" s="18" t="e">
        <f t="shared" si="861"/>
        <v>#N/A</v>
      </c>
      <c r="BX643" s="26">
        <f t="shared" si="876"/>
        <v>0</v>
      </c>
      <c r="BY643" s="18" t="e">
        <f t="shared" si="862"/>
        <v>#N/A</v>
      </c>
      <c r="BZ643" s="26">
        <f t="shared" si="877"/>
        <v>0</v>
      </c>
      <c r="CA643" s="18" t="str">
        <f t="shared" si="863"/>
        <v>汪睿</v>
      </c>
      <c r="CB643" s="26">
        <f t="shared" si="878"/>
        <v>0</v>
      </c>
      <c r="CC643" s="18" t="e">
        <f t="shared" si="864"/>
        <v>#N/A</v>
      </c>
      <c r="CD643" s="26">
        <f t="shared" si="879"/>
        <v>0</v>
      </c>
      <c r="CE643" s="18" t="e">
        <f t="shared" si="865"/>
        <v>#N/A</v>
      </c>
      <c r="CF643" s="26">
        <f t="shared" si="880"/>
        <v>0</v>
      </c>
      <c r="CG643" s="18" t="e">
        <f t="shared" si="866"/>
        <v>#N/A</v>
      </c>
      <c r="CH643" s="26">
        <f t="shared" si="881"/>
        <v>0</v>
      </c>
      <c r="CI643" s="18">
        <f t="shared" si="867"/>
        <v>3</v>
      </c>
      <c r="CJ643" s="18" t="str">
        <f t="shared" si="868"/>
        <v>曹霞</v>
      </c>
      <c r="CK643" s="26">
        <f t="shared" si="882"/>
        <v>0</v>
      </c>
      <c r="CL643" s="18" t="str">
        <f t="shared" si="869"/>
        <v>余玉红</v>
      </c>
      <c r="CM643" s="26">
        <f t="shared" si="883"/>
        <v>0</v>
      </c>
      <c r="CN643" s="18" t="str">
        <f t="shared" si="870"/>
        <v>汪睿</v>
      </c>
      <c r="CO643" s="26">
        <f t="shared" si="884"/>
        <v>0</v>
      </c>
      <c r="CP643" s="18" t="str">
        <f t="shared" si="871"/>
        <v>赵香才</v>
      </c>
      <c r="CQ643" s="26">
        <f t="shared" si="885"/>
        <v>0</v>
      </c>
      <c r="CR643" s="18" t="str">
        <f t="shared" si="872"/>
        <v>卢银楷</v>
      </c>
      <c r="CS643" s="26">
        <f t="shared" si="886"/>
        <v>0</v>
      </c>
      <c r="CT643" s="18" t="str">
        <f t="shared" si="873"/>
        <v>杜基次尔</v>
      </c>
      <c r="CU643" s="26">
        <f t="shared" si="887"/>
        <v>0</v>
      </c>
    </row>
    <row r="644" spans="1:99" s="2" customFormat="1" ht="15.75">
      <c r="A644" s="42" t="s">
        <v>964</v>
      </c>
      <c r="B644" s="40" t="s">
        <v>815</v>
      </c>
      <c r="C644" s="59" t="s">
        <v>44</v>
      </c>
      <c r="D644" s="9" t="s">
        <v>9</v>
      </c>
      <c r="E644" s="8" t="str">
        <f t="shared" si="821"/>
        <v/>
      </c>
      <c r="F644" s="9" t="str">
        <f t="shared" si="822"/>
        <v/>
      </c>
      <c r="G644" s="10" t="str">
        <f t="shared" si="823"/>
        <v/>
      </c>
      <c r="H644" s="10">
        <f t="shared" si="824"/>
        <v>75</v>
      </c>
      <c r="I644" s="10">
        <f t="shared" si="825"/>
        <v>24</v>
      </c>
      <c r="J644" s="10">
        <f t="shared" si="826"/>
        <v>31</v>
      </c>
      <c r="K644" s="16">
        <f t="shared" si="827"/>
        <v>26</v>
      </c>
      <c r="L644" s="10">
        <f t="shared" si="828"/>
        <v>32.5</v>
      </c>
      <c r="M644" s="10">
        <f t="shared" si="829"/>
        <v>25</v>
      </c>
      <c r="N644" s="10">
        <f t="shared" si="830"/>
        <v>214</v>
      </c>
      <c r="O644" s="17" t="str">
        <f t="shared" si="831"/>
        <v/>
      </c>
      <c r="P644" s="18">
        <f>IF($D644="理科",IF(AND($N644&gt;=分数线!$C$2,$H644&gt;=分数线!$D$2),36,IF($H644&gt;=分数线!$D$2,18,0)),IF($D644="文科",IF(AND($N644&gt;=分数线!$C$3,$H644&gt;=分数线!$D$3),36,IF($H644&gt;=分数线!$D$3,18,0))))</f>
        <v>0</v>
      </c>
      <c r="Q644" s="18">
        <f>IF($D644="理科",IF(AND($N644&gt;=分数线!$C$2,I644&gt;=分数线!$E$2),36,IF(I644&gt;=分数线!$E$2,18,0)),IF($D644="文科",IF(AND($N644&gt;=分数线!$C$3,I644&gt;=分数线!$E$3),36,IF(I644&gt;=分数线!$E$3,18,0))))</f>
        <v>0</v>
      </c>
      <c r="R644" s="18">
        <f>IF($D644="理科",IF(AND($N644&gt;=分数线!$C$2,J644&gt;=分数线!$F$2),36,IF(J644&gt;=分数线!$F$2,18,0)),IF($D644="文科",IF(AND($N644&gt;=分数线!$C$3,J644&gt;=分数线!$F$3),36,IF(J644&gt;=分数线!$F$3,18,0))))</f>
        <v>0</v>
      </c>
      <c r="S644" s="18">
        <f>IF($D644="理科",IF(AND($N644&gt;=分数线!$C$2,K644&gt;=分数线!$G$2),36,IF(K644&gt;=分数线!$G$2,18,0)),IF($D644="文科",IF(AND($N644&gt;=分数线!$C$3,K644&gt;=分数线!$G$3),36,IF(K644&gt;=分数线!$G$3,18,0))))</f>
        <v>0</v>
      </c>
      <c r="T644" s="18">
        <f>IF($D644="理科",IF(AND($N644&gt;=分数线!$C$2,L644&gt;=分数线!$H$2),36,IF(L644&gt;=分数线!$H$2,18,0)),IF($D644="文科",IF(AND($N644&gt;=分数线!$C$3,L644&gt;=分数线!$H$3),36,IF(L644&gt;=分数线!$H$3,18,0))))</f>
        <v>0</v>
      </c>
      <c r="U644" s="18">
        <f>IF($D644="理科",IF(AND($N644&gt;=分数线!$C$2,M644&gt;=分数线!$I$2),36,IF(M644&gt;=分数线!$I$2,18,0)),IF($D644="文科",IF(AND($N644&gt;=分数线!$C$3,M644&gt;=分数线!$I$3),36,IF(M644&gt;=分数线!$I$3,18,0))))</f>
        <v>0</v>
      </c>
      <c r="V644" s="18" t="e">
        <f t="shared" si="832"/>
        <v>#N/A</v>
      </c>
      <c r="W644" s="18" t="e">
        <f t="shared" si="833"/>
        <v>#N/A</v>
      </c>
      <c r="X644" s="26">
        <f t="shared" si="888"/>
        <v>0</v>
      </c>
      <c r="Y644" s="18" t="e">
        <f t="shared" si="834"/>
        <v>#N/A</v>
      </c>
      <c r="Z644" s="26">
        <f t="shared" si="889"/>
        <v>0</v>
      </c>
      <c r="AA644" s="18" t="e">
        <f t="shared" si="835"/>
        <v>#N/A</v>
      </c>
      <c r="AB644" s="26"/>
      <c r="AC644" s="18" t="e">
        <f t="shared" si="836"/>
        <v>#N/A</v>
      </c>
      <c r="AD644" s="26"/>
      <c r="AE644" s="18" t="e">
        <f t="shared" si="837"/>
        <v>#N/A</v>
      </c>
      <c r="AF644" s="26"/>
      <c r="AG644" s="18" t="e">
        <f t="shared" si="838"/>
        <v>#N/A</v>
      </c>
      <c r="AH644" s="26"/>
      <c r="AI644" s="18" t="e">
        <f t="shared" si="839"/>
        <v>#N/A</v>
      </c>
      <c r="AJ644" s="18" t="e">
        <f t="shared" si="840"/>
        <v>#N/A</v>
      </c>
      <c r="AK644" s="26">
        <f t="shared" si="890"/>
        <v>0</v>
      </c>
      <c r="AL644" s="18" t="e">
        <f t="shared" si="841"/>
        <v>#N/A</v>
      </c>
      <c r="AM644" s="26">
        <f t="shared" si="891"/>
        <v>0</v>
      </c>
      <c r="AN644" s="18" t="e">
        <f t="shared" si="842"/>
        <v>#N/A</v>
      </c>
      <c r="AO644" s="26"/>
      <c r="AP644" s="18" t="e">
        <f t="shared" si="843"/>
        <v>#N/A</v>
      </c>
      <c r="AQ644" s="26"/>
      <c r="AR644" s="18" t="e">
        <f t="shared" si="844"/>
        <v>#N/A</v>
      </c>
      <c r="AS644" s="26"/>
      <c r="AT644" s="18" t="e">
        <f t="shared" si="845"/>
        <v>#N/A</v>
      </c>
      <c r="AU644" s="26"/>
      <c r="AV644" s="18" t="e">
        <f t="shared" si="846"/>
        <v>#N/A</v>
      </c>
      <c r="AW644" s="18" t="e">
        <f t="shared" si="847"/>
        <v>#N/A</v>
      </c>
      <c r="AX644" s="26">
        <f t="shared" si="874"/>
        <v>0</v>
      </c>
      <c r="AY644" s="18" t="e">
        <f t="shared" si="848"/>
        <v>#N/A</v>
      </c>
      <c r="AZ644" s="26">
        <f t="shared" si="892"/>
        <v>0</v>
      </c>
      <c r="BA644" s="18" t="e">
        <f t="shared" si="849"/>
        <v>#N/A</v>
      </c>
      <c r="BB644" s="26"/>
      <c r="BC644" s="18" t="e">
        <f t="shared" si="850"/>
        <v>#N/A</v>
      </c>
      <c r="BD644" s="26"/>
      <c r="BE644" s="18" t="e">
        <f t="shared" si="851"/>
        <v>#N/A</v>
      </c>
      <c r="BF644" s="26"/>
      <c r="BG644" s="18" t="e">
        <f t="shared" si="852"/>
        <v>#N/A</v>
      </c>
      <c r="BH644" s="26"/>
      <c r="BI644" s="18" t="e">
        <f t="shared" si="853"/>
        <v>#N/A</v>
      </c>
      <c r="BJ644" s="18" t="e">
        <f t="shared" si="854"/>
        <v>#N/A</v>
      </c>
      <c r="BK644" s="26">
        <f t="shared" si="875"/>
        <v>0</v>
      </c>
      <c r="BL644" s="18" t="e">
        <f t="shared" si="855"/>
        <v>#N/A</v>
      </c>
      <c r="BM644" s="26">
        <f t="shared" si="893"/>
        <v>0</v>
      </c>
      <c r="BN644" s="18" t="e">
        <f t="shared" si="856"/>
        <v>#N/A</v>
      </c>
      <c r="BO644" s="26"/>
      <c r="BP644" s="18" t="e">
        <f t="shared" si="857"/>
        <v>#N/A</v>
      </c>
      <c r="BQ644" s="26"/>
      <c r="BR644" s="18" t="e">
        <f t="shared" si="858"/>
        <v>#N/A</v>
      </c>
      <c r="BS644" s="26"/>
      <c r="BT644" s="18" t="e">
        <f t="shared" si="859"/>
        <v>#N/A</v>
      </c>
      <c r="BU644" s="26"/>
      <c r="BV644" s="18" t="e">
        <f t="shared" si="860"/>
        <v>#N/A</v>
      </c>
      <c r="BW644" s="18" t="e">
        <f t="shared" si="861"/>
        <v>#N/A</v>
      </c>
      <c r="BX644" s="26">
        <f t="shared" si="876"/>
        <v>0</v>
      </c>
      <c r="BY644" s="18" t="e">
        <f t="shared" si="862"/>
        <v>#N/A</v>
      </c>
      <c r="BZ644" s="26">
        <f t="shared" si="877"/>
        <v>0</v>
      </c>
      <c r="CA644" s="18" t="str">
        <f t="shared" si="863"/>
        <v>汪睿</v>
      </c>
      <c r="CB644" s="26">
        <f t="shared" si="878"/>
        <v>0</v>
      </c>
      <c r="CC644" s="18" t="e">
        <f t="shared" si="864"/>
        <v>#N/A</v>
      </c>
      <c r="CD644" s="26">
        <f t="shared" si="879"/>
        <v>0</v>
      </c>
      <c r="CE644" s="18" t="e">
        <f t="shared" si="865"/>
        <v>#N/A</v>
      </c>
      <c r="CF644" s="26">
        <f t="shared" si="880"/>
        <v>0</v>
      </c>
      <c r="CG644" s="18" t="e">
        <f t="shared" si="866"/>
        <v>#N/A</v>
      </c>
      <c r="CH644" s="26">
        <f t="shared" si="881"/>
        <v>0</v>
      </c>
      <c r="CI644" s="18">
        <f t="shared" si="867"/>
        <v>4</v>
      </c>
      <c r="CJ644" s="18" t="str">
        <f t="shared" si="868"/>
        <v>曹霞</v>
      </c>
      <c r="CK644" s="26">
        <f t="shared" si="882"/>
        <v>0</v>
      </c>
      <c r="CL644" s="18" t="str">
        <f t="shared" si="869"/>
        <v>王德兵</v>
      </c>
      <c r="CM644" s="26">
        <f t="shared" si="883"/>
        <v>0</v>
      </c>
      <c r="CN644" s="18" t="str">
        <f t="shared" si="870"/>
        <v>汪睿</v>
      </c>
      <c r="CO644" s="26">
        <f t="shared" si="884"/>
        <v>0</v>
      </c>
      <c r="CP644" s="18" t="str">
        <f t="shared" si="871"/>
        <v>卢银楷</v>
      </c>
      <c r="CQ644" s="26">
        <f t="shared" si="885"/>
        <v>0</v>
      </c>
      <c r="CR644" s="18" t="str">
        <f t="shared" si="872"/>
        <v>胡慧芳</v>
      </c>
      <c r="CS644" s="26">
        <f t="shared" si="886"/>
        <v>0</v>
      </c>
      <c r="CT644" s="18" t="str">
        <f t="shared" si="873"/>
        <v>杜基次尔</v>
      </c>
      <c r="CU644" s="26">
        <f t="shared" si="887"/>
        <v>0</v>
      </c>
    </row>
    <row r="645" spans="1:99" s="2" customFormat="1" ht="15.75">
      <c r="A645" s="42" t="s">
        <v>152</v>
      </c>
      <c r="B645" s="40" t="s">
        <v>816</v>
      </c>
      <c r="C645" s="59" t="s">
        <v>44</v>
      </c>
      <c r="D645" s="9" t="s">
        <v>9</v>
      </c>
      <c r="E645" s="8" t="str">
        <f t="shared" si="821"/>
        <v/>
      </c>
      <c r="F645" s="9" t="str">
        <f t="shared" si="822"/>
        <v/>
      </c>
      <c r="G645" s="10" t="str">
        <f t="shared" si="823"/>
        <v/>
      </c>
      <c r="H645" s="10">
        <f t="shared" si="824"/>
        <v>97</v>
      </c>
      <c r="I645" s="10">
        <f t="shared" si="825"/>
        <v>55</v>
      </c>
      <c r="J645" s="10">
        <f t="shared" si="826"/>
        <v>61</v>
      </c>
      <c r="K645" s="16">
        <f t="shared" si="827"/>
        <v>71</v>
      </c>
      <c r="L645" s="10">
        <f t="shared" si="828"/>
        <v>62</v>
      </c>
      <c r="M645" s="10">
        <f t="shared" si="829"/>
        <v>42</v>
      </c>
      <c r="N645" s="10">
        <f t="shared" si="830"/>
        <v>16</v>
      </c>
      <c r="O645" s="17" t="str">
        <f t="shared" si="831"/>
        <v/>
      </c>
      <c r="P645" s="18">
        <f>IF($D645="理科",IF(AND($N645&gt;=分数线!$C$2,$H645&gt;=分数线!$D$2),36,IF($H645&gt;=分数线!$D$2,18,0)),IF($D645="文科",IF(AND($N645&gt;=分数线!$C$3,$H645&gt;=分数线!$D$3),36,IF($H645&gt;=分数线!$D$3,18,0))))</f>
        <v>0</v>
      </c>
      <c r="Q645" s="18">
        <f>IF($D645="理科",IF(AND($N645&gt;=分数线!$C$2,I645&gt;=分数线!$E$2),36,IF(I645&gt;=分数线!$E$2,18,0)),IF($D645="文科",IF(AND($N645&gt;=分数线!$C$3,I645&gt;=分数线!$E$3),36,IF(I645&gt;=分数线!$E$3,18,0))))</f>
        <v>0</v>
      </c>
      <c r="R645" s="18">
        <f>IF($D645="理科",IF(AND($N645&gt;=分数线!$C$2,J645&gt;=分数线!$F$2),36,IF(J645&gt;=分数线!$F$2,18,0)),IF($D645="文科",IF(AND($N645&gt;=分数线!$C$3,J645&gt;=分数线!$F$3),36,IF(J645&gt;=分数线!$F$3,18,0))))</f>
        <v>0</v>
      </c>
      <c r="S645" s="18">
        <f>IF($D645="理科",IF(AND($N645&gt;=分数线!$C$2,K645&gt;=分数线!$G$2),36,IF(K645&gt;=分数线!$G$2,18,0)),IF($D645="文科",IF(AND($N645&gt;=分数线!$C$3,K645&gt;=分数线!$G$3),36,IF(K645&gt;=分数线!$G$3,18,0))))</f>
        <v>18</v>
      </c>
      <c r="T645" s="18">
        <f>IF($D645="理科",IF(AND($N645&gt;=分数线!$C$2,L645&gt;=分数线!$H$2),36,IF(L645&gt;=分数线!$H$2,18,0)),IF($D645="文科",IF(AND($N645&gt;=分数线!$C$3,L645&gt;=分数线!$H$3),36,IF(L645&gt;=分数线!$H$3,18,0))))</f>
        <v>0</v>
      </c>
      <c r="U645" s="18">
        <f>IF($D645="理科",IF(AND($N645&gt;=分数线!$C$2,M645&gt;=分数线!$I$2),36,IF(M645&gt;=分数线!$I$2,18,0)),IF($D645="文科",IF(AND($N645&gt;=分数线!$C$3,M645&gt;=分数线!$I$3),36,IF(M645&gt;=分数线!$I$3,18,0))))</f>
        <v>0</v>
      </c>
      <c r="V645" s="18">
        <f t="shared" si="832"/>
        <v>3</v>
      </c>
      <c r="W645" s="18" t="str">
        <f t="shared" si="833"/>
        <v>朱霞</v>
      </c>
      <c r="X645" s="26">
        <f t="shared" si="888"/>
        <v>0</v>
      </c>
      <c r="Y645" s="18" t="str">
        <f t="shared" si="834"/>
        <v>余玉红</v>
      </c>
      <c r="Z645" s="26">
        <f t="shared" si="889"/>
        <v>0</v>
      </c>
      <c r="AA645" s="18" t="str">
        <f t="shared" si="835"/>
        <v>邵晖</v>
      </c>
      <c r="AB645" s="26"/>
      <c r="AC645" s="18" t="str">
        <f t="shared" si="836"/>
        <v>杨吉华</v>
      </c>
      <c r="AD645" s="26"/>
      <c r="AE645" s="18" t="str">
        <f t="shared" si="837"/>
        <v>勾中文</v>
      </c>
      <c r="AF645" s="26"/>
      <c r="AG645" s="18" t="str">
        <f t="shared" si="838"/>
        <v>杜基次尔</v>
      </c>
      <c r="AH645" s="26"/>
      <c r="AI645" s="18" t="str">
        <f t="shared" si="839"/>
        <v>3</v>
      </c>
      <c r="AJ645" s="18" t="str">
        <f t="shared" si="840"/>
        <v>朱霞</v>
      </c>
      <c r="AK645" s="26">
        <f t="shared" si="890"/>
        <v>0</v>
      </c>
      <c r="AL645" s="18" t="str">
        <f t="shared" si="841"/>
        <v>余玉红</v>
      </c>
      <c r="AM645" s="26">
        <f t="shared" si="891"/>
        <v>0</v>
      </c>
      <c r="AN645" s="18" t="str">
        <f t="shared" si="842"/>
        <v>赵顺诚</v>
      </c>
      <c r="AO645" s="26"/>
      <c r="AP645" s="18" t="str">
        <f t="shared" si="843"/>
        <v>杨吉华</v>
      </c>
      <c r="AQ645" s="26"/>
      <c r="AR645" s="18" t="str">
        <f t="shared" si="844"/>
        <v>赵香才</v>
      </c>
      <c r="AS645" s="26"/>
      <c r="AT645" s="18" t="str">
        <f t="shared" si="845"/>
        <v>杜基次尔</v>
      </c>
      <c r="AU645" s="26"/>
      <c r="AV645" s="18" t="str">
        <f t="shared" si="846"/>
        <v>3</v>
      </c>
      <c r="AW645" s="18" t="str">
        <f t="shared" si="847"/>
        <v>何光红</v>
      </c>
      <c r="AX645" s="26">
        <f t="shared" si="874"/>
        <v>0</v>
      </c>
      <c r="AY645" s="18" t="str">
        <f t="shared" si="848"/>
        <v>余玉红</v>
      </c>
      <c r="AZ645" s="26">
        <f t="shared" si="892"/>
        <v>0</v>
      </c>
      <c r="BA645" s="18" t="str">
        <f t="shared" si="849"/>
        <v>向翠琳</v>
      </c>
      <c r="BB645" s="26"/>
      <c r="BC645" s="18" t="str">
        <f t="shared" si="850"/>
        <v>卢银楷</v>
      </c>
      <c r="BD645" s="26"/>
      <c r="BE645" s="18" t="str">
        <f t="shared" si="851"/>
        <v>勾中文</v>
      </c>
      <c r="BF645" s="26"/>
      <c r="BG645" s="18" t="str">
        <f t="shared" si="852"/>
        <v>杜基次尔</v>
      </c>
      <c r="BH645" s="26"/>
      <c r="BI645" s="18">
        <f t="shared" si="853"/>
        <v>3</v>
      </c>
      <c r="BJ645" s="18" t="str">
        <f t="shared" si="854"/>
        <v>何光红</v>
      </c>
      <c r="BK645" s="26">
        <f t="shared" si="875"/>
        <v>0</v>
      </c>
      <c r="BL645" s="18" t="str">
        <f t="shared" si="855"/>
        <v>余玉红</v>
      </c>
      <c r="BM645" s="26">
        <f t="shared" si="893"/>
        <v>0</v>
      </c>
      <c r="BN645" s="18" t="str">
        <f t="shared" si="856"/>
        <v>向翠琳</v>
      </c>
      <c r="BO645" s="26"/>
      <c r="BP645" s="18" t="str">
        <f t="shared" si="857"/>
        <v>卢银楷</v>
      </c>
      <c r="BQ645" s="26"/>
      <c r="BR645" s="18" t="str">
        <f t="shared" si="858"/>
        <v>赵香才</v>
      </c>
      <c r="BS645" s="26"/>
      <c r="BT645" s="18" t="str">
        <f t="shared" si="859"/>
        <v>杜基次尔</v>
      </c>
      <c r="BU645" s="26"/>
      <c r="BV645" s="18">
        <f t="shared" si="860"/>
        <v>3</v>
      </c>
      <c r="BW645" s="18" t="str">
        <f t="shared" si="861"/>
        <v>曹霞</v>
      </c>
      <c r="BX645" s="26">
        <f t="shared" si="876"/>
        <v>0</v>
      </c>
      <c r="BY645" s="18" t="str">
        <f t="shared" si="862"/>
        <v>余玉红</v>
      </c>
      <c r="BZ645" s="26">
        <f t="shared" si="877"/>
        <v>0</v>
      </c>
      <c r="CA645" s="18" t="str">
        <f t="shared" si="863"/>
        <v>汪睿</v>
      </c>
      <c r="CB645" s="26">
        <f t="shared" si="878"/>
        <v>0</v>
      </c>
      <c r="CC645" s="18" t="str">
        <f t="shared" si="864"/>
        <v>卢银楷</v>
      </c>
      <c r="CD645" s="26">
        <f t="shared" si="879"/>
        <v>4.5</v>
      </c>
      <c r="CE645" s="18" t="str">
        <f t="shared" si="865"/>
        <v>赵香才</v>
      </c>
      <c r="CF645" s="26">
        <f t="shared" si="880"/>
        <v>0</v>
      </c>
      <c r="CG645" s="18" t="str">
        <f t="shared" si="866"/>
        <v>杜基次尔</v>
      </c>
      <c r="CH645" s="26">
        <f t="shared" si="881"/>
        <v>0</v>
      </c>
      <c r="CI645" s="18">
        <f t="shared" si="867"/>
        <v>3</v>
      </c>
      <c r="CJ645" s="18" t="str">
        <f t="shared" si="868"/>
        <v>曹霞</v>
      </c>
      <c r="CK645" s="26">
        <f t="shared" si="882"/>
        <v>0</v>
      </c>
      <c r="CL645" s="18" t="str">
        <f t="shared" si="869"/>
        <v>余玉红</v>
      </c>
      <c r="CM645" s="26">
        <f t="shared" si="883"/>
        <v>0</v>
      </c>
      <c r="CN645" s="18" t="str">
        <f t="shared" si="870"/>
        <v>汪睿</v>
      </c>
      <c r="CO645" s="26">
        <f t="shared" si="884"/>
        <v>0</v>
      </c>
      <c r="CP645" s="18" t="str">
        <f t="shared" si="871"/>
        <v>赵香才</v>
      </c>
      <c r="CQ645" s="26">
        <f t="shared" si="885"/>
        <v>4.5</v>
      </c>
      <c r="CR645" s="18" t="str">
        <f t="shared" si="872"/>
        <v>卢银楷</v>
      </c>
      <c r="CS645" s="26">
        <f t="shared" si="886"/>
        <v>0</v>
      </c>
      <c r="CT645" s="18" t="str">
        <f t="shared" si="873"/>
        <v>杜基次尔</v>
      </c>
      <c r="CU645" s="26">
        <f t="shared" si="887"/>
        <v>0</v>
      </c>
    </row>
    <row r="646" spans="1:99" s="2" customFormat="1" ht="15.75">
      <c r="A646" s="42" t="s">
        <v>1317</v>
      </c>
      <c r="B646" s="40" t="s">
        <v>814</v>
      </c>
      <c r="C646" s="59" t="str">
        <f t="shared" ref="C646:C649" si="894">VLOOKUP(B646,basicdata,2,FALSE)</f>
        <v>应届</v>
      </c>
      <c r="D646" s="9" t="str">
        <f t="shared" ref="D646:D649" si="895">VLOOKUP(B646,basicdata,3,FALSE)</f>
        <v>文科</v>
      </c>
      <c r="E646" s="8" t="str">
        <f t="shared" si="821"/>
        <v/>
      </c>
      <c r="F646" s="9" t="str">
        <f t="shared" si="822"/>
        <v/>
      </c>
      <c r="G646" s="10" t="str">
        <f t="shared" si="823"/>
        <v/>
      </c>
      <c r="H646" s="10">
        <f t="shared" si="824"/>
        <v>80</v>
      </c>
      <c r="I646" s="10">
        <f t="shared" si="825"/>
        <v>28</v>
      </c>
      <c r="J646" s="10">
        <f t="shared" si="826"/>
        <v>35</v>
      </c>
      <c r="K646" s="16">
        <f t="shared" si="827"/>
        <v>43.5</v>
      </c>
      <c r="L646" s="10">
        <f t="shared" si="828"/>
        <v>29</v>
      </c>
      <c r="M646" s="10">
        <f t="shared" si="829"/>
        <v>41</v>
      </c>
      <c r="N646" s="10">
        <f t="shared" si="830"/>
        <v>257</v>
      </c>
      <c r="O646" s="17" t="str">
        <f t="shared" si="831"/>
        <v/>
      </c>
      <c r="P646" s="18">
        <f>IF($D646="理科",IF(AND($N646&gt;=分数线!$C$2,$H646&gt;=分数线!$D$2),36,IF($H646&gt;=分数线!$D$2,18,0)),IF($D646="文科",IF(AND($N646&gt;=分数线!$C$3,$H646&gt;=分数线!$D$3),36,IF($H646&gt;=分数线!$D$3,18,0))))</f>
        <v>0</v>
      </c>
      <c r="Q646" s="18">
        <f>IF($D646="理科",IF(AND($N646&gt;=分数线!$C$2,I646&gt;=分数线!$E$2),36,IF(I646&gt;=分数线!$E$2,18,0)),IF($D646="文科",IF(AND($N646&gt;=分数线!$C$3,I646&gt;=分数线!$E$3),36,IF(I646&gt;=分数线!$E$3,18,0))))</f>
        <v>0</v>
      </c>
      <c r="R646" s="18">
        <f>IF($D646="理科",IF(AND($N646&gt;=分数线!$C$2,J646&gt;=分数线!$F$2),36,IF(J646&gt;=分数线!$F$2,18,0)),IF($D646="文科",IF(AND($N646&gt;=分数线!$C$3,J646&gt;=分数线!$F$3),36,IF(J646&gt;=分数线!$F$3,18,0))))</f>
        <v>0</v>
      </c>
      <c r="S646" s="18">
        <f>IF($D646="理科",IF(AND($N646&gt;=分数线!$C$2,K646&gt;=分数线!$G$2),36,IF(K646&gt;=分数线!$G$2,18,0)),IF($D646="文科",IF(AND($N646&gt;=分数线!$C$3,K646&gt;=分数线!$G$3),36,IF(K646&gt;=分数线!$G$3,18,0))))</f>
        <v>0</v>
      </c>
      <c r="T646" s="18">
        <f>IF($D646="理科",IF(AND($N646&gt;=分数线!$C$2,L646&gt;=分数线!$H$2),36,IF(L646&gt;=分数线!$H$2,18,0)),IF($D646="文科",IF(AND($N646&gt;=分数线!$C$3,L646&gt;=分数线!$H$3),36,IF(L646&gt;=分数线!$H$3,18,0))))</f>
        <v>0</v>
      </c>
      <c r="U646" s="18">
        <f>IF($D646="理科",IF(AND($N646&gt;=分数线!$C$2,M646&gt;=分数线!$I$2),36,IF(M646&gt;=分数线!$I$2,18,0)),IF($D646="文科",IF(AND($N646&gt;=分数线!$C$3,M646&gt;=分数线!$I$3),36,IF(M646&gt;=分数线!$I$3,18,0))))</f>
        <v>0</v>
      </c>
      <c r="V646" s="18" t="e">
        <f t="shared" si="832"/>
        <v>#N/A</v>
      </c>
      <c r="W646" s="18" t="e">
        <f t="shared" si="833"/>
        <v>#N/A</v>
      </c>
      <c r="X646" s="26">
        <f t="shared" si="888"/>
        <v>0</v>
      </c>
      <c r="Y646" s="18" t="e">
        <f t="shared" si="834"/>
        <v>#N/A</v>
      </c>
      <c r="Z646" s="26">
        <f t="shared" si="889"/>
        <v>0</v>
      </c>
      <c r="AA646" s="18" t="e">
        <f t="shared" si="835"/>
        <v>#N/A</v>
      </c>
      <c r="AB646" s="26"/>
      <c r="AC646" s="18" t="e">
        <f t="shared" si="836"/>
        <v>#N/A</v>
      </c>
      <c r="AD646" s="26"/>
      <c r="AE646" s="18" t="e">
        <f t="shared" si="837"/>
        <v>#N/A</v>
      </c>
      <c r="AF646" s="26"/>
      <c r="AG646" s="18" t="e">
        <f t="shared" si="838"/>
        <v>#N/A</v>
      </c>
      <c r="AH646" s="26"/>
      <c r="AI646" s="18" t="e">
        <f t="shared" si="839"/>
        <v>#N/A</v>
      </c>
      <c r="AJ646" s="18" t="e">
        <f t="shared" si="840"/>
        <v>#N/A</v>
      </c>
      <c r="AK646" s="26">
        <f t="shared" si="890"/>
        <v>0</v>
      </c>
      <c r="AL646" s="18" t="e">
        <f t="shared" si="841"/>
        <v>#N/A</v>
      </c>
      <c r="AM646" s="26">
        <f t="shared" si="891"/>
        <v>0</v>
      </c>
      <c r="AN646" s="18" t="e">
        <f t="shared" si="842"/>
        <v>#N/A</v>
      </c>
      <c r="AO646" s="26"/>
      <c r="AP646" s="18" t="e">
        <f t="shared" si="843"/>
        <v>#N/A</v>
      </c>
      <c r="AQ646" s="26"/>
      <c r="AR646" s="18" t="e">
        <f t="shared" si="844"/>
        <v>#N/A</v>
      </c>
      <c r="AS646" s="26"/>
      <c r="AT646" s="18" t="e">
        <f t="shared" si="845"/>
        <v>#N/A</v>
      </c>
      <c r="AU646" s="26"/>
      <c r="AV646" s="18" t="str">
        <f t="shared" si="846"/>
        <v>3</v>
      </c>
      <c r="AW646" s="18" t="str">
        <f t="shared" si="847"/>
        <v>何光红</v>
      </c>
      <c r="AX646" s="26">
        <f t="shared" si="874"/>
        <v>0</v>
      </c>
      <c r="AY646" s="18" t="str">
        <f t="shared" si="848"/>
        <v>余玉红</v>
      </c>
      <c r="AZ646" s="26">
        <f t="shared" si="892"/>
        <v>0</v>
      </c>
      <c r="BA646" s="18" t="str">
        <f t="shared" si="849"/>
        <v>向翠琳</v>
      </c>
      <c r="BB646" s="26"/>
      <c r="BC646" s="18" t="str">
        <f t="shared" si="850"/>
        <v>卢银楷</v>
      </c>
      <c r="BD646" s="26"/>
      <c r="BE646" s="18" t="str">
        <f t="shared" si="851"/>
        <v>勾中文</v>
      </c>
      <c r="BF646" s="26"/>
      <c r="BG646" s="18" t="str">
        <f t="shared" si="852"/>
        <v>杜基次尔</v>
      </c>
      <c r="BH646" s="26"/>
      <c r="BI646" s="18">
        <f t="shared" si="853"/>
        <v>3</v>
      </c>
      <c r="BJ646" s="18" t="str">
        <f t="shared" si="854"/>
        <v>何光红</v>
      </c>
      <c r="BK646" s="26">
        <f t="shared" si="875"/>
        <v>0</v>
      </c>
      <c r="BL646" s="18" t="str">
        <f t="shared" si="855"/>
        <v>余玉红</v>
      </c>
      <c r="BM646" s="26">
        <f t="shared" si="893"/>
        <v>0</v>
      </c>
      <c r="BN646" s="18" t="str">
        <f t="shared" si="856"/>
        <v>向翠琳</v>
      </c>
      <c r="BO646" s="26"/>
      <c r="BP646" s="18" t="str">
        <f t="shared" si="857"/>
        <v>卢银楷</v>
      </c>
      <c r="BQ646" s="26"/>
      <c r="BR646" s="18" t="str">
        <f t="shared" si="858"/>
        <v>赵香才</v>
      </c>
      <c r="BS646" s="26"/>
      <c r="BT646" s="18" t="str">
        <f t="shared" si="859"/>
        <v>杜基次尔</v>
      </c>
      <c r="BU646" s="26"/>
      <c r="BV646" s="18" t="e">
        <f t="shared" si="860"/>
        <v>#N/A</v>
      </c>
      <c r="BW646" s="18" t="e">
        <f t="shared" si="861"/>
        <v>#N/A</v>
      </c>
      <c r="BX646" s="26">
        <f t="shared" si="876"/>
        <v>0</v>
      </c>
      <c r="BY646" s="18" t="e">
        <f t="shared" si="862"/>
        <v>#N/A</v>
      </c>
      <c r="BZ646" s="26">
        <f t="shared" si="877"/>
        <v>0</v>
      </c>
      <c r="CA646" s="18" t="str">
        <f t="shared" si="863"/>
        <v>汪睿</v>
      </c>
      <c r="CB646" s="26">
        <f t="shared" si="878"/>
        <v>0</v>
      </c>
      <c r="CC646" s="18" t="e">
        <f t="shared" si="864"/>
        <v>#N/A</v>
      </c>
      <c r="CD646" s="26">
        <f t="shared" si="879"/>
        <v>0</v>
      </c>
      <c r="CE646" s="18" t="e">
        <f t="shared" si="865"/>
        <v>#N/A</v>
      </c>
      <c r="CF646" s="26">
        <f t="shared" si="880"/>
        <v>0</v>
      </c>
      <c r="CG646" s="18" t="e">
        <f t="shared" si="866"/>
        <v>#N/A</v>
      </c>
      <c r="CH646" s="26">
        <f t="shared" si="881"/>
        <v>0</v>
      </c>
      <c r="CI646" s="18">
        <f t="shared" si="867"/>
        <v>3</v>
      </c>
      <c r="CJ646" s="18" t="str">
        <f t="shared" si="868"/>
        <v>曹霞</v>
      </c>
      <c r="CK646" s="26">
        <f t="shared" si="882"/>
        <v>0</v>
      </c>
      <c r="CL646" s="18" t="str">
        <f t="shared" si="869"/>
        <v>余玉红</v>
      </c>
      <c r="CM646" s="26">
        <f t="shared" si="883"/>
        <v>0</v>
      </c>
      <c r="CN646" s="18" t="str">
        <f t="shared" si="870"/>
        <v>汪睿</v>
      </c>
      <c r="CO646" s="26">
        <f t="shared" si="884"/>
        <v>0</v>
      </c>
      <c r="CP646" s="18" t="str">
        <f t="shared" si="871"/>
        <v>赵香才</v>
      </c>
      <c r="CQ646" s="26">
        <f t="shared" si="885"/>
        <v>0</v>
      </c>
      <c r="CR646" s="18" t="str">
        <f t="shared" si="872"/>
        <v>卢银楷</v>
      </c>
      <c r="CS646" s="26">
        <f t="shared" si="886"/>
        <v>0</v>
      </c>
      <c r="CT646" s="18" t="str">
        <f t="shared" si="873"/>
        <v>杜基次尔</v>
      </c>
      <c r="CU646" s="26">
        <f t="shared" si="887"/>
        <v>0</v>
      </c>
    </row>
    <row r="647" spans="1:99" s="2" customFormat="1" ht="15.75">
      <c r="A647" s="42" t="s">
        <v>211</v>
      </c>
      <c r="B647" s="40" t="s">
        <v>140</v>
      </c>
      <c r="C647" s="59" t="str">
        <f t="shared" si="894"/>
        <v>应届</v>
      </c>
      <c r="D647" s="9" t="str">
        <f t="shared" si="895"/>
        <v>文科</v>
      </c>
      <c r="E647" s="8" t="str">
        <f t="shared" si="821"/>
        <v/>
      </c>
      <c r="F647" s="9" t="str">
        <f t="shared" si="822"/>
        <v/>
      </c>
      <c r="G647" s="10" t="str">
        <f t="shared" si="823"/>
        <v/>
      </c>
      <c r="H647" s="10">
        <f t="shared" si="824"/>
        <v>83</v>
      </c>
      <c r="I647" s="10">
        <f t="shared" si="825"/>
        <v>35</v>
      </c>
      <c r="J647" s="10">
        <f t="shared" si="826"/>
        <v>36</v>
      </c>
      <c r="K647" s="16">
        <f t="shared" si="827"/>
        <v>31</v>
      </c>
      <c r="L647" s="10">
        <f t="shared" si="828"/>
        <v>24</v>
      </c>
      <c r="M647" s="10">
        <f t="shared" si="829"/>
        <v>34</v>
      </c>
      <c r="N647" s="10">
        <f t="shared" si="830"/>
        <v>243</v>
      </c>
      <c r="O647" s="17" t="str">
        <f t="shared" si="831"/>
        <v/>
      </c>
      <c r="P647" s="18">
        <f>IF($D647="理科",IF(AND($N647&gt;=分数线!$C$2,$H647&gt;=分数线!$D$2),36,IF($H647&gt;=分数线!$D$2,18,0)),IF($D647="文科",IF(AND($N647&gt;=分数线!$C$3,$H647&gt;=分数线!$D$3),36,IF($H647&gt;=分数线!$D$3,18,0))))</f>
        <v>0</v>
      </c>
      <c r="Q647" s="18">
        <f>IF($D647="理科",IF(AND($N647&gt;=分数线!$C$2,I647&gt;=分数线!$E$2),36,IF(I647&gt;=分数线!$E$2,18,0)),IF($D647="文科",IF(AND($N647&gt;=分数线!$C$3,I647&gt;=分数线!$E$3),36,IF(I647&gt;=分数线!$E$3,18,0))))</f>
        <v>0</v>
      </c>
      <c r="R647" s="18">
        <f>IF($D647="理科",IF(AND($N647&gt;=分数线!$C$2,J647&gt;=分数线!$F$2),36,IF(J647&gt;=分数线!$F$2,18,0)),IF($D647="文科",IF(AND($N647&gt;=分数线!$C$3,J647&gt;=分数线!$F$3),36,IF(J647&gt;=分数线!$F$3,18,0))))</f>
        <v>0</v>
      </c>
      <c r="S647" s="18">
        <f>IF($D647="理科",IF(AND($N647&gt;=分数线!$C$2,K647&gt;=分数线!$G$2),36,IF(K647&gt;=分数线!$G$2,18,0)),IF($D647="文科",IF(AND($N647&gt;=分数线!$C$3,K647&gt;=分数线!$G$3),36,IF(K647&gt;=分数线!$G$3,18,0))))</f>
        <v>0</v>
      </c>
      <c r="T647" s="18">
        <f>IF($D647="理科",IF(AND($N647&gt;=分数线!$C$2,L647&gt;=分数线!$H$2),36,IF(L647&gt;=分数线!$H$2,18,0)),IF($D647="文科",IF(AND($N647&gt;=分数线!$C$3,L647&gt;=分数线!$H$3),36,IF(L647&gt;=分数线!$H$3,18,0))))</f>
        <v>0</v>
      </c>
      <c r="U647" s="18">
        <f>IF($D647="理科",IF(AND($N647&gt;=分数线!$C$2,M647&gt;=分数线!$I$2),36,IF(M647&gt;=分数线!$I$2,18,0)),IF($D647="文科",IF(AND($N647&gt;=分数线!$C$3,M647&gt;=分数线!$I$3),36,IF(M647&gt;=分数线!$I$3,18,0))))</f>
        <v>0</v>
      </c>
      <c r="V647" s="18">
        <f t="shared" si="832"/>
        <v>3</v>
      </c>
      <c r="W647" s="18" t="str">
        <f t="shared" si="833"/>
        <v>朱霞</v>
      </c>
      <c r="X647" s="26">
        <f t="shared" si="888"/>
        <v>0</v>
      </c>
      <c r="Y647" s="18" t="str">
        <f t="shared" si="834"/>
        <v>余玉红</v>
      </c>
      <c r="Z647" s="26">
        <f t="shared" si="889"/>
        <v>0</v>
      </c>
      <c r="AA647" s="18" t="str">
        <f t="shared" si="835"/>
        <v>邵晖</v>
      </c>
      <c r="AB647" s="26"/>
      <c r="AC647" s="18" t="str">
        <f t="shared" si="836"/>
        <v>杨吉华</v>
      </c>
      <c r="AD647" s="26"/>
      <c r="AE647" s="18" t="str">
        <f t="shared" si="837"/>
        <v>勾中文</v>
      </c>
      <c r="AF647" s="26"/>
      <c r="AG647" s="18" t="str">
        <f t="shared" si="838"/>
        <v>杜基次尔</v>
      </c>
      <c r="AH647" s="26"/>
      <c r="AI647" s="18" t="str">
        <f t="shared" si="839"/>
        <v>3</v>
      </c>
      <c r="AJ647" s="18" t="str">
        <f t="shared" si="840"/>
        <v>朱霞</v>
      </c>
      <c r="AK647" s="26">
        <f t="shared" si="890"/>
        <v>0</v>
      </c>
      <c r="AL647" s="18" t="str">
        <f t="shared" si="841"/>
        <v>余玉红</v>
      </c>
      <c r="AM647" s="26">
        <f t="shared" si="891"/>
        <v>0</v>
      </c>
      <c r="AN647" s="18" t="str">
        <f t="shared" si="842"/>
        <v>赵顺诚</v>
      </c>
      <c r="AO647" s="26"/>
      <c r="AP647" s="18" t="str">
        <f t="shared" si="843"/>
        <v>杨吉华</v>
      </c>
      <c r="AQ647" s="26"/>
      <c r="AR647" s="18" t="str">
        <f t="shared" si="844"/>
        <v>赵香才</v>
      </c>
      <c r="AS647" s="26"/>
      <c r="AT647" s="18" t="str">
        <f t="shared" si="845"/>
        <v>杜基次尔</v>
      </c>
      <c r="AU647" s="26"/>
      <c r="AV647" s="18" t="e">
        <f t="shared" si="846"/>
        <v>#N/A</v>
      </c>
      <c r="AW647" s="18" t="e">
        <f t="shared" si="847"/>
        <v>#N/A</v>
      </c>
      <c r="AX647" s="26">
        <f t="shared" si="874"/>
        <v>0</v>
      </c>
      <c r="AY647" s="18" t="e">
        <f t="shared" si="848"/>
        <v>#N/A</v>
      </c>
      <c r="AZ647" s="26">
        <f t="shared" si="892"/>
        <v>0</v>
      </c>
      <c r="BA647" s="18" t="e">
        <f t="shared" si="849"/>
        <v>#N/A</v>
      </c>
      <c r="BB647" s="26"/>
      <c r="BC647" s="18" t="e">
        <f t="shared" si="850"/>
        <v>#N/A</v>
      </c>
      <c r="BD647" s="26"/>
      <c r="BE647" s="18" t="e">
        <f t="shared" si="851"/>
        <v>#N/A</v>
      </c>
      <c r="BF647" s="26"/>
      <c r="BG647" s="18" t="e">
        <f t="shared" si="852"/>
        <v>#N/A</v>
      </c>
      <c r="BH647" s="26"/>
      <c r="BI647" s="18" t="e">
        <f t="shared" si="853"/>
        <v>#N/A</v>
      </c>
      <c r="BJ647" s="18" t="e">
        <f t="shared" si="854"/>
        <v>#N/A</v>
      </c>
      <c r="BK647" s="26">
        <f t="shared" si="875"/>
        <v>0</v>
      </c>
      <c r="BL647" s="18" t="e">
        <f t="shared" si="855"/>
        <v>#N/A</v>
      </c>
      <c r="BM647" s="26">
        <f t="shared" si="893"/>
        <v>0</v>
      </c>
      <c r="BN647" s="18" t="e">
        <f t="shared" si="856"/>
        <v>#N/A</v>
      </c>
      <c r="BO647" s="26"/>
      <c r="BP647" s="18" t="e">
        <f t="shared" si="857"/>
        <v>#N/A</v>
      </c>
      <c r="BQ647" s="26"/>
      <c r="BR647" s="18" t="e">
        <f t="shared" si="858"/>
        <v>#N/A</v>
      </c>
      <c r="BS647" s="26"/>
      <c r="BT647" s="18" t="e">
        <f t="shared" si="859"/>
        <v>#N/A</v>
      </c>
      <c r="BU647" s="26"/>
      <c r="BV647" s="18" t="e">
        <f t="shared" si="860"/>
        <v>#N/A</v>
      </c>
      <c r="BW647" s="18" t="e">
        <f t="shared" si="861"/>
        <v>#N/A</v>
      </c>
      <c r="BX647" s="26">
        <f t="shared" si="876"/>
        <v>0</v>
      </c>
      <c r="BY647" s="18" t="e">
        <f t="shared" si="862"/>
        <v>#N/A</v>
      </c>
      <c r="BZ647" s="26">
        <f t="shared" si="877"/>
        <v>0</v>
      </c>
      <c r="CA647" s="18" t="str">
        <f t="shared" si="863"/>
        <v>汪睿</v>
      </c>
      <c r="CB647" s="26">
        <f t="shared" si="878"/>
        <v>0</v>
      </c>
      <c r="CC647" s="18" t="e">
        <f t="shared" si="864"/>
        <v>#N/A</v>
      </c>
      <c r="CD647" s="26">
        <f t="shared" si="879"/>
        <v>0</v>
      </c>
      <c r="CE647" s="18" t="e">
        <f t="shared" si="865"/>
        <v>#N/A</v>
      </c>
      <c r="CF647" s="26">
        <f t="shared" si="880"/>
        <v>0</v>
      </c>
      <c r="CG647" s="18" t="e">
        <f t="shared" si="866"/>
        <v>#N/A</v>
      </c>
      <c r="CH647" s="26">
        <f t="shared" si="881"/>
        <v>0</v>
      </c>
      <c r="CI647" s="18">
        <f t="shared" si="867"/>
        <v>3</v>
      </c>
      <c r="CJ647" s="18" t="str">
        <f t="shared" si="868"/>
        <v>曹霞</v>
      </c>
      <c r="CK647" s="26">
        <f t="shared" si="882"/>
        <v>0</v>
      </c>
      <c r="CL647" s="18" t="str">
        <f t="shared" si="869"/>
        <v>余玉红</v>
      </c>
      <c r="CM647" s="26">
        <f t="shared" si="883"/>
        <v>0</v>
      </c>
      <c r="CN647" s="18" t="str">
        <f t="shared" si="870"/>
        <v>汪睿</v>
      </c>
      <c r="CO647" s="26">
        <f t="shared" si="884"/>
        <v>0</v>
      </c>
      <c r="CP647" s="18" t="str">
        <f t="shared" si="871"/>
        <v>赵香才</v>
      </c>
      <c r="CQ647" s="26">
        <f t="shared" si="885"/>
        <v>0</v>
      </c>
      <c r="CR647" s="18" t="str">
        <f t="shared" si="872"/>
        <v>卢银楷</v>
      </c>
      <c r="CS647" s="26">
        <f t="shared" si="886"/>
        <v>0</v>
      </c>
      <c r="CT647" s="18" t="str">
        <f t="shared" si="873"/>
        <v>杜基次尔</v>
      </c>
      <c r="CU647" s="26">
        <f t="shared" si="887"/>
        <v>0</v>
      </c>
    </row>
    <row r="648" spans="1:99" s="2" customFormat="1" ht="15.75">
      <c r="A648" s="42" t="s">
        <v>964</v>
      </c>
      <c r="B648" s="40" t="s">
        <v>815</v>
      </c>
      <c r="C648" s="59" t="str">
        <f t="shared" si="894"/>
        <v>应届</v>
      </c>
      <c r="D648" s="9" t="str">
        <f t="shared" si="895"/>
        <v>文科</v>
      </c>
      <c r="E648" s="8" t="str">
        <f t="shared" si="821"/>
        <v/>
      </c>
      <c r="F648" s="9" t="str">
        <f t="shared" si="822"/>
        <v/>
      </c>
      <c r="G648" s="10" t="str">
        <f t="shared" si="823"/>
        <v/>
      </c>
      <c r="H648" s="10">
        <f t="shared" si="824"/>
        <v>75</v>
      </c>
      <c r="I648" s="10">
        <f t="shared" si="825"/>
        <v>24</v>
      </c>
      <c r="J648" s="10">
        <f t="shared" si="826"/>
        <v>31</v>
      </c>
      <c r="K648" s="16">
        <f t="shared" si="827"/>
        <v>26</v>
      </c>
      <c r="L648" s="10">
        <f t="shared" si="828"/>
        <v>32.5</v>
      </c>
      <c r="M648" s="10">
        <f t="shared" si="829"/>
        <v>25</v>
      </c>
      <c r="N648" s="10">
        <f t="shared" si="830"/>
        <v>214</v>
      </c>
      <c r="O648" s="17" t="str">
        <f t="shared" si="831"/>
        <v/>
      </c>
      <c r="P648" s="18">
        <f>IF($D648="理科",IF(AND($N648&gt;=分数线!$C$2,$H648&gt;=分数线!$D$2),36,IF($H648&gt;=分数线!$D$2,18,0)),IF($D648="文科",IF(AND($N648&gt;=分数线!$C$3,$H648&gt;=分数线!$D$3),36,IF($H648&gt;=分数线!$D$3,18,0))))</f>
        <v>0</v>
      </c>
      <c r="Q648" s="18">
        <f>IF($D648="理科",IF(AND($N648&gt;=分数线!$C$2,I648&gt;=分数线!$E$2),36,IF(I648&gt;=分数线!$E$2,18,0)),IF($D648="文科",IF(AND($N648&gt;=分数线!$C$3,I648&gt;=分数线!$E$3),36,IF(I648&gt;=分数线!$E$3,18,0))))</f>
        <v>0</v>
      </c>
      <c r="R648" s="18">
        <f>IF($D648="理科",IF(AND($N648&gt;=分数线!$C$2,J648&gt;=分数线!$F$2),36,IF(J648&gt;=分数线!$F$2,18,0)),IF($D648="文科",IF(AND($N648&gt;=分数线!$C$3,J648&gt;=分数线!$F$3),36,IF(J648&gt;=分数线!$F$3,18,0))))</f>
        <v>0</v>
      </c>
      <c r="S648" s="18">
        <f>IF($D648="理科",IF(AND($N648&gt;=分数线!$C$2,K648&gt;=分数线!$G$2),36,IF(K648&gt;=分数线!$G$2,18,0)),IF($D648="文科",IF(AND($N648&gt;=分数线!$C$3,K648&gt;=分数线!$G$3),36,IF(K648&gt;=分数线!$G$3,18,0))))</f>
        <v>0</v>
      </c>
      <c r="T648" s="18">
        <f>IF($D648="理科",IF(AND($N648&gt;=分数线!$C$2,L648&gt;=分数线!$H$2),36,IF(L648&gt;=分数线!$H$2,18,0)),IF($D648="文科",IF(AND($N648&gt;=分数线!$C$3,L648&gt;=分数线!$H$3),36,IF(L648&gt;=分数线!$H$3,18,0))))</f>
        <v>0</v>
      </c>
      <c r="U648" s="18">
        <f>IF($D648="理科",IF(AND($N648&gt;=分数线!$C$2,M648&gt;=分数线!$I$2),36,IF(M648&gt;=分数线!$I$2,18,0)),IF($D648="文科",IF(AND($N648&gt;=分数线!$C$3,M648&gt;=分数线!$I$3),36,IF(M648&gt;=分数线!$I$3,18,0))))</f>
        <v>0</v>
      </c>
      <c r="V648" s="18" t="e">
        <f t="shared" si="832"/>
        <v>#N/A</v>
      </c>
      <c r="W648" s="18" t="e">
        <f t="shared" si="833"/>
        <v>#N/A</v>
      </c>
      <c r="X648" s="26">
        <f t="shared" si="888"/>
        <v>0</v>
      </c>
      <c r="Y648" s="18" t="e">
        <f t="shared" si="834"/>
        <v>#N/A</v>
      </c>
      <c r="Z648" s="26">
        <f t="shared" si="889"/>
        <v>0</v>
      </c>
      <c r="AA648" s="18" t="e">
        <f t="shared" si="835"/>
        <v>#N/A</v>
      </c>
      <c r="AB648" s="26"/>
      <c r="AC648" s="18" t="e">
        <f t="shared" si="836"/>
        <v>#N/A</v>
      </c>
      <c r="AD648" s="26"/>
      <c r="AE648" s="18" t="e">
        <f t="shared" si="837"/>
        <v>#N/A</v>
      </c>
      <c r="AF648" s="26"/>
      <c r="AG648" s="18" t="e">
        <f t="shared" si="838"/>
        <v>#N/A</v>
      </c>
      <c r="AH648" s="26"/>
      <c r="AI648" s="18" t="e">
        <f t="shared" si="839"/>
        <v>#N/A</v>
      </c>
      <c r="AJ648" s="18" t="e">
        <f t="shared" si="840"/>
        <v>#N/A</v>
      </c>
      <c r="AK648" s="26">
        <f t="shared" si="890"/>
        <v>0</v>
      </c>
      <c r="AL648" s="18" t="e">
        <f t="shared" si="841"/>
        <v>#N/A</v>
      </c>
      <c r="AM648" s="26">
        <f t="shared" si="891"/>
        <v>0</v>
      </c>
      <c r="AN648" s="18" t="e">
        <f t="shared" si="842"/>
        <v>#N/A</v>
      </c>
      <c r="AO648" s="26"/>
      <c r="AP648" s="18" t="e">
        <f t="shared" si="843"/>
        <v>#N/A</v>
      </c>
      <c r="AQ648" s="26"/>
      <c r="AR648" s="18" t="e">
        <f t="shared" si="844"/>
        <v>#N/A</v>
      </c>
      <c r="AS648" s="26"/>
      <c r="AT648" s="18" t="e">
        <f t="shared" si="845"/>
        <v>#N/A</v>
      </c>
      <c r="AU648" s="26"/>
      <c r="AV648" s="18" t="e">
        <f t="shared" si="846"/>
        <v>#N/A</v>
      </c>
      <c r="AW648" s="18" t="e">
        <f t="shared" si="847"/>
        <v>#N/A</v>
      </c>
      <c r="AX648" s="26">
        <f t="shared" si="874"/>
        <v>0</v>
      </c>
      <c r="AY648" s="18" t="e">
        <f t="shared" si="848"/>
        <v>#N/A</v>
      </c>
      <c r="AZ648" s="26">
        <f t="shared" si="892"/>
        <v>0</v>
      </c>
      <c r="BA648" s="18" t="e">
        <f t="shared" si="849"/>
        <v>#N/A</v>
      </c>
      <c r="BB648" s="26"/>
      <c r="BC648" s="18" t="e">
        <f t="shared" si="850"/>
        <v>#N/A</v>
      </c>
      <c r="BD648" s="26"/>
      <c r="BE648" s="18" t="e">
        <f t="shared" si="851"/>
        <v>#N/A</v>
      </c>
      <c r="BF648" s="26"/>
      <c r="BG648" s="18" t="e">
        <f t="shared" si="852"/>
        <v>#N/A</v>
      </c>
      <c r="BH648" s="26"/>
      <c r="BI648" s="18" t="e">
        <f t="shared" si="853"/>
        <v>#N/A</v>
      </c>
      <c r="BJ648" s="18" t="e">
        <f t="shared" si="854"/>
        <v>#N/A</v>
      </c>
      <c r="BK648" s="26">
        <f t="shared" si="875"/>
        <v>0</v>
      </c>
      <c r="BL648" s="18" t="e">
        <f t="shared" si="855"/>
        <v>#N/A</v>
      </c>
      <c r="BM648" s="26">
        <f t="shared" si="893"/>
        <v>0</v>
      </c>
      <c r="BN648" s="18" t="e">
        <f t="shared" si="856"/>
        <v>#N/A</v>
      </c>
      <c r="BO648" s="26"/>
      <c r="BP648" s="18" t="e">
        <f t="shared" si="857"/>
        <v>#N/A</v>
      </c>
      <c r="BQ648" s="26"/>
      <c r="BR648" s="18" t="e">
        <f t="shared" si="858"/>
        <v>#N/A</v>
      </c>
      <c r="BS648" s="26"/>
      <c r="BT648" s="18" t="e">
        <f t="shared" si="859"/>
        <v>#N/A</v>
      </c>
      <c r="BU648" s="26"/>
      <c r="BV648" s="18" t="e">
        <f t="shared" si="860"/>
        <v>#N/A</v>
      </c>
      <c r="BW648" s="18" t="e">
        <f t="shared" si="861"/>
        <v>#N/A</v>
      </c>
      <c r="BX648" s="26">
        <f t="shared" si="876"/>
        <v>0</v>
      </c>
      <c r="BY648" s="18" t="e">
        <f t="shared" si="862"/>
        <v>#N/A</v>
      </c>
      <c r="BZ648" s="26">
        <f t="shared" si="877"/>
        <v>0</v>
      </c>
      <c r="CA648" s="18" t="str">
        <f t="shared" si="863"/>
        <v>汪睿</v>
      </c>
      <c r="CB648" s="26">
        <f t="shared" si="878"/>
        <v>0</v>
      </c>
      <c r="CC648" s="18" t="e">
        <f t="shared" si="864"/>
        <v>#N/A</v>
      </c>
      <c r="CD648" s="26">
        <f t="shared" si="879"/>
        <v>0</v>
      </c>
      <c r="CE648" s="18" t="e">
        <f t="shared" si="865"/>
        <v>#N/A</v>
      </c>
      <c r="CF648" s="26">
        <f t="shared" si="880"/>
        <v>0</v>
      </c>
      <c r="CG648" s="18" t="e">
        <f t="shared" si="866"/>
        <v>#N/A</v>
      </c>
      <c r="CH648" s="26">
        <f t="shared" si="881"/>
        <v>0</v>
      </c>
      <c r="CI648" s="18">
        <f t="shared" si="867"/>
        <v>4</v>
      </c>
      <c r="CJ648" s="18" t="str">
        <f t="shared" si="868"/>
        <v>曹霞</v>
      </c>
      <c r="CK648" s="26">
        <f t="shared" si="882"/>
        <v>0</v>
      </c>
      <c r="CL648" s="18" t="str">
        <f t="shared" si="869"/>
        <v>王德兵</v>
      </c>
      <c r="CM648" s="26">
        <f t="shared" si="883"/>
        <v>0</v>
      </c>
      <c r="CN648" s="18" t="str">
        <f t="shared" si="870"/>
        <v>汪睿</v>
      </c>
      <c r="CO648" s="26">
        <f t="shared" si="884"/>
        <v>0</v>
      </c>
      <c r="CP648" s="18" t="str">
        <f t="shared" si="871"/>
        <v>卢银楷</v>
      </c>
      <c r="CQ648" s="26">
        <f t="shared" si="885"/>
        <v>0</v>
      </c>
      <c r="CR648" s="18" t="str">
        <f t="shared" si="872"/>
        <v>胡慧芳</v>
      </c>
      <c r="CS648" s="26">
        <f t="shared" si="886"/>
        <v>0</v>
      </c>
      <c r="CT648" s="18" t="str">
        <f t="shared" si="873"/>
        <v>杜基次尔</v>
      </c>
      <c r="CU648" s="26">
        <f t="shared" si="887"/>
        <v>0</v>
      </c>
    </row>
    <row r="649" spans="1:99" s="2" customFormat="1" ht="15.75">
      <c r="A649" s="42" t="s">
        <v>152</v>
      </c>
      <c r="B649" s="40" t="s">
        <v>816</v>
      </c>
      <c r="C649" s="59" t="str">
        <f t="shared" si="894"/>
        <v>应届</v>
      </c>
      <c r="D649" s="9" t="str">
        <f t="shared" si="895"/>
        <v>文科</v>
      </c>
      <c r="E649" s="8" t="str">
        <f t="shared" si="821"/>
        <v/>
      </c>
      <c r="F649" s="9" t="str">
        <f t="shared" si="822"/>
        <v/>
      </c>
      <c r="G649" s="10" t="str">
        <f t="shared" si="823"/>
        <v/>
      </c>
      <c r="H649" s="10">
        <f t="shared" si="824"/>
        <v>97</v>
      </c>
      <c r="I649" s="10">
        <f t="shared" si="825"/>
        <v>55</v>
      </c>
      <c r="J649" s="10">
        <f t="shared" si="826"/>
        <v>61</v>
      </c>
      <c r="K649" s="16">
        <f t="shared" si="827"/>
        <v>71</v>
      </c>
      <c r="L649" s="10">
        <f t="shared" si="828"/>
        <v>62</v>
      </c>
      <c r="M649" s="10">
        <f t="shared" si="829"/>
        <v>42</v>
      </c>
      <c r="N649" s="10">
        <f t="shared" si="830"/>
        <v>16</v>
      </c>
      <c r="O649" s="17" t="str">
        <f t="shared" si="831"/>
        <v/>
      </c>
      <c r="P649" s="18">
        <f>IF($D649="理科",IF(AND($N649&gt;=分数线!$C$2,$H649&gt;=分数线!$D$2),36,IF($H649&gt;=分数线!$D$2,18,0)),IF($D649="文科",IF(AND($N649&gt;=分数线!$C$3,$H649&gt;=分数线!$D$3),36,IF($H649&gt;=分数线!$D$3,18,0))))</f>
        <v>0</v>
      </c>
      <c r="Q649" s="18">
        <f>IF($D649="理科",IF(AND($N649&gt;=分数线!$C$2,I649&gt;=分数线!$E$2),36,IF(I649&gt;=分数线!$E$2,18,0)),IF($D649="文科",IF(AND($N649&gt;=分数线!$C$3,I649&gt;=分数线!$E$3),36,IF(I649&gt;=分数线!$E$3,18,0))))</f>
        <v>0</v>
      </c>
      <c r="R649" s="18">
        <f>IF($D649="理科",IF(AND($N649&gt;=分数线!$C$2,J649&gt;=分数线!$F$2),36,IF(J649&gt;=分数线!$F$2,18,0)),IF($D649="文科",IF(AND($N649&gt;=分数线!$C$3,J649&gt;=分数线!$F$3),36,IF(J649&gt;=分数线!$F$3,18,0))))</f>
        <v>0</v>
      </c>
      <c r="S649" s="18">
        <f>IF($D649="理科",IF(AND($N649&gt;=分数线!$C$2,K649&gt;=分数线!$G$2),36,IF(K649&gt;=分数线!$G$2,18,0)),IF($D649="文科",IF(AND($N649&gt;=分数线!$C$3,K649&gt;=分数线!$G$3),36,IF(K649&gt;=分数线!$G$3,18,0))))</f>
        <v>18</v>
      </c>
      <c r="T649" s="18">
        <f>IF($D649="理科",IF(AND($N649&gt;=分数线!$C$2,L649&gt;=分数线!$H$2),36,IF(L649&gt;=分数线!$H$2,18,0)),IF($D649="文科",IF(AND($N649&gt;=分数线!$C$3,L649&gt;=分数线!$H$3),36,IF(L649&gt;=分数线!$H$3,18,0))))</f>
        <v>0</v>
      </c>
      <c r="U649" s="18">
        <f>IF($D649="理科",IF(AND($N649&gt;=分数线!$C$2,M649&gt;=分数线!$I$2),36,IF(M649&gt;=分数线!$I$2,18,0)),IF($D649="文科",IF(AND($N649&gt;=分数线!$C$3,M649&gt;=分数线!$I$3),36,IF(M649&gt;=分数线!$I$3,18,0))))</f>
        <v>0</v>
      </c>
      <c r="V649" s="18">
        <f t="shared" si="832"/>
        <v>3</v>
      </c>
      <c r="W649" s="18" t="str">
        <f t="shared" si="833"/>
        <v>朱霞</v>
      </c>
      <c r="X649" s="26">
        <f t="shared" si="888"/>
        <v>0</v>
      </c>
      <c r="Y649" s="18" t="str">
        <f t="shared" si="834"/>
        <v>余玉红</v>
      </c>
      <c r="Z649" s="26">
        <f t="shared" si="889"/>
        <v>0</v>
      </c>
      <c r="AA649" s="18" t="str">
        <f t="shared" si="835"/>
        <v>邵晖</v>
      </c>
      <c r="AB649" s="26"/>
      <c r="AC649" s="18" t="str">
        <f t="shared" si="836"/>
        <v>杨吉华</v>
      </c>
      <c r="AD649" s="26"/>
      <c r="AE649" s="18" t="str">
        <f t="shared" si="837"/>
        <v>勾中文</v>
      </c>
      <c r="AF649" s="26"/>
      <c r="AG649" s="18" t="str">
        <f t="shared" si="838"/>
        <v>杜基次尔</v>
      </c>
      <c r="AH649" s="26"/>
      <c r="AI649" s="18" t="str">
        <f t="shared" si="839"/>
        <v>3</v>
      </c>
      <c r="AJ649" s="18" t="str">
        <f t="shared" si="840"/>
        <v>朱霞</v>
      </c>
      <c r="AK649" s="26">
        <f t="shared" si="890"/>
        <v>0</v>
      </c>
      <c r="AL649" s="18" t="str">
        <f t="shared" si="841"/>
        <v>余玉红</v>
      </c>
      <c r="AM649" s="26">
        <f t="shared" si="891"/>
        <v>0</v>
      </c>
      <c r="AN649" s="18" t="str">
        <f t="shared" si="842"/>
        <v>赵顺诚</v>
      </c>
      <c r="AO649" s="26"/>
      <c r="AP649" s="18" t="str">
        <f t="shared" si="843"/>
        <v>杨吉华</v>
      </c>
      <c r="AQ649" s="26"/>
      <c r="AR649" s="18" t="str">
        <f t="shared" si="844"/>
        <v>赵香才</v>
      </c>
      <c r="AS649" s="26"/>
      <c r="AT649" s="18" t="str">
        <f t="shared" si="845"/>
        <v>杜基次尔</v>
      </c>
      <c r="AU649" s="26"/>
      <c r="AV649" s="18" t="str">
        <f t="shared" si="846"/>
        <v>3</v>
      </c>
      <c r="AW649" s="18" t="str">
        <f t="shared" si="847"/>
        <v>何光红</v>
      </c>
      <c r="AX649" s="26">
        <f t="shared" si="874"/>
        <v>0</v>
      </c>
      <c r="AY649" s="18" t="str">
        <f t="shared" si="848"/>
        <v>余玉红</v>
      </c>
      <c r="AZ649" s="26">
        <f t="shared" si="892"/>
        <v>0</v>
      </c>
      <c r="BA649" s="18" t="str">
        <f t="shared" si="849"/>
        <v>向翠琳</v>
      </c>
      <c r="BB649" s="26"/>
      <c r="BC649" s="18" t="str">
        <f t="shared" si="850"/>
        <v>卢银楷</v>
      </c>
      <c r="BD649" s="26"/>
      <c r="BE649" s="18" t="str">
        <f t="shared" si="851"/>
        <v>勾中文</v>
      </c>
      <c r="BF649" s="26"/>
      <c r="BG649" s="18" t="str">
        <f t="shared" si="852"/>
        <v>杜基次尔</v>
      </c>
      <c r="BH649" s="26"/>
      <c r="BI649" s="18">
        <f t="shared" si="853"/>
        <v>3</v>
      </c>
      <c r="BJ649" s="18" t="str">
        <f t="shared" si="854"/>
        <v>何光红</v>
      </c>
      <c r="BK649" s="26">
        <f t="shared" si="875"/>
        <v>0</v>
      </c>
      <c r="BL649" s="18" t="str">
        <f t="shared" si="855"/>
        <v>余玉红</v>
      </c>
      <c r="BM649" s="26">
        <f t="shared" si="893"/>
        <v>0</v>
      </c>
      <c r="BN649" s="18" t="str">
        <f t="shared" si="856"/>
        <v>向翠琳</v>
      </c>
      <c r="BO649" s="26"/>
      <c r="BP649" s="18" t="str">
        <f t="shared" si="857"/>
        <v>卢银楷</v>
      </c>
      <c r="BQ649" s="26"/>
      <c r="BR649" s="18" t="str">
        <f t="shared" si="858"/>
        <v>赵香才</v>
      </c>
      <c r="BS649" s="26"/>
      <c r="BT649" s="18" t="str">
        <f t="shared" si="859"/>
        <v>杜基次尔</v>
      </c>
      <c r="BU649" s="26"/>
      <c r="BV649" s="18">
        <f t="shared" si="860"/>
        <v>3</v>
      </c>
      <c r="BW649" s="18" t="str">
        <f t="shared" si="861"/>
        <v>曹霞</v>
      </c>
      <c r="BX649" s="26">
        <f t="shared" si="876"/>
        <v>0</v>
      </c>
      <c r="BY649" s="18" t="str">
        <f t="shared" si="862"/>
        <v>余玉红</v>
      </c>
      <c r="BZ649" s="26">
        <f t="shared" si="877"/>
        <v>0</v>
      </c>
      <c r="CA649" s="18" t="str">
        <f t="shared" si="863"/>
        <v>汪睿</v>
      </c>
      <c r="CB649" s="26">
        <f t="shared" si="878"/>
        <v>0</v>
      </c>
      <c r="CC649" s="18" t="str">
        <f t="shared" si="864"/>
        <v>卢银楷</v>
      </c>
      <c r="CD649" s="26">
        <f t="shared" si="879"/>
        <v>4.5</v>
      </c>
      <c r="CE649" s="18" t="str">
        <f t="shared" si="865"/>
        <v>赵香才</v>
      </c>
      <c r="CF649" s="26">
        <f t="shared" si="880"/>
        <v>0</v>
      </c>
      <c r="CG649" s="18" t="str">
        <f t="shared" si="866"/>
        <v>杜基次尔</v>
      </c>
      <c r="CH649" s="26">
        <f t="shared" si="881"/>
        <v>0</v>
      </c>
      <c r="CI649" s="18">
        <f t="shared" si="867"/>
        <v>3</v>
      </c>
      <c r="CJ649" s="18" t="str">
        <f t="shared" si="868"/>
        <v>曹霞</v>
      </c>
      <c r="CK649" s="26">
        <f t="shared" si="882"/>
        <v>0</v>
      </c>
      <c r="CL649" s="18" t="str">
        <f t="shared" si="869"/>
        <v>余玉红</v>
      </c>
      <c r="CM649" s="26">
        <f t="shared" si="883"/>
        <v>0</v>
      </c>
      <c r="CN649" s="18" t="str">
        <f t="shared" si="870"/>
        <v>汪睿</v>
      </c>
      <c r="CO649" s="26">
        <f t="shared" si="884"/>
        <v>0</v>
      </c>
      <c r="CP649" s="18" t="str">
        <f t="shared" si="871"/>
        <v>赵香才</v>
      </c>
      <c r="CQ649" s="26">
        <f t="shared" si="885"/>
        <v>4.5</v>
      </c>
      <c r="CR649" s="18" t="str">
        <f t="shared" si="872"/>
        <v>卢银楷</v>
      </c>
      <c r="CS649" s="26">
        <f t="shared" si="886"/>
        <v>0</v>
      </c>
      <c r="CT649" s="18" t="str">
        <f t="shared" si="873"/>
        <v>杜基次尔</v>
      </c>
      <c r="CU649" s="26">
        <f t="shared" si="887"/>
        <v>0</v>
      </c>
    </row>
    <row r="650" spans="1:99">
      <c r="W650"/>
      <c r="X650"/>
    </row>
    <row r="652" spans="1:99">
      <c r="W652" s="60" t="s">
        <v>64</v>
      </c>
      <c r="X652" t="s">
        <v>231</v>
      </c>
      <c r="Y652" s="60" t="s">
        <v>64</v>
      </c>
      <c r="Z652" t="s">
        <v>231</v>
      </c>
      <c r="AA652" s="60" t="s">
        <v>64</v>
      </c>
      <c r="AB652" t="s">
        <v>231</v>
      </c>
      <c r="AC652" s="60" t="s">
        <v>64</v>
      </c>
      <c r="AD652" t="s">
        <v>231</v>
      </c>
      <c r="AE652" s="60" t="s">
        <v>64</v>
      </c>
      <c r="AF652" t="s">
        <v>231</v>
      </c>
      <c r="AG652" s="60" t="s">
        <v>64</v>
      </c>
      <c r="AH652" t="s">
        <v>231</v>
      </c>
      <c r="AJ652" s="60" t="s">
        <v>64</v>
      </c>
      <c r="AK652" t="s">
        <v>231</v>
      </c>
      <c r="AL652" s="60" t="s">
        <v>64</v>
      </c>
      <c r="AM652" t="s">
        <v>231</v>
      </c>
      <c r="AN652" s="60" t="s">
        <v>64</v>
      </c>
      <c r="AO652" t="s">
        <v>231</v>
      </c>
      <c r="AP652" s="60" t="s">
        <v>64</v>
      </c>
      <c r="AQ652" t="s">
        <v>231</v>
      </c>
      <c r="AR652" s="60" t="s">
        <v>64</v>
      </c>
      <c r="AS652" t="s">
        <v>231</v>
      </c>
      <c r="AT652" s="60" t="s">
        <v>64</v>
      </c>
      <c r="AU652" t="s">
        <v>231</v>
      </c>
      <c r="AW652" s="60" t="s">
        <v>64</v>
      </c>
      <c r="AX652" t="s">
        <v>231</v>
      </c>
      <c r="AY652" s="60" t="s">
        <v>64</v>
      </c>
      <c r="AZ652" t="s">
        <v>231</v>
      </c>
      <c r="BA652" s="60" t="s">
        <v>64</v>
      </c>
      <c r="BB652" t="s">
        <v>231</v>
      </c>
      <c r="BC652" s="60" t="s">
        <v>64</v>
      </c>
      <c r="BD652" t="s">
        <v>231</v>
      </c>
      <c r="BE652" s="60" t="s">
        <v>64</v>
      </c>
      <c r="BF652" t="s">
        <v>231</v>
      </c>
      <c r="BG652" s="60" t="s">
        <v>64</v>
      </c>
      <c r="BH652" t="s">
        <v>231</v>
      </c>
      <c r="BJ652" s="60" t="s">
        <v>64</v>
      </c>
      <c r="BK652" t="s">
        <v>231</v>
      </c>
      <c r="BL652" s="60" t="s">
        <v>64</v>
      </c>
      <c r="BM652" t="s">
        <v>228</v>
      </c>
      <c r="BN652" s="60" t="s">
        <v>64</v>
      </c>
      <c r="BO652" t="s">
        <v>231</v>
      </c>
      <c r="BP652" s="60" t="s">
        <v>64</v>
      </c>
      <c r="BQ652" t="s">
        <v>231</v>
      </c>
      <c r="BR652" s="60" t="s">
        <v>64</v>
      </c>
      <c r="BS652" t="s">
        <v>231</v>
      </c>
      <c r="BT652" s="60" t="s">
        <v>64</v>
      </c>
      <c r="BU652" t="s">
        <v>231</v>
      </c>
      <c r="BW652" s="60" t="s">
        <v>64</v>
      </c>
      <c r="BX652" t="s">
        <v>231</v>
      </c>
      <c r="BY652" s="60" t="s">
        <v>64</v>
      </c>
      <c r="BZ652" t="s">
        <v>231</v>
      </c>
      <c r="CA652" s="60" t="s">
        <v>64</v>
      </c>
      <c r="CB652" t="s">
        <v>231</v>
      </c>
      <c r="CC652" s="60" t="s">
        <v>64</v>
      </c>
      <c r="CD652" t="s">
        <v>231</v>
      </c>
      <c r="CE652" s="60" t="s">
        <v>64</v>
      </c>
      <c r="CF652" t="s">
        <v>231</v>
      </c>
      <c r="CG652" s="60" t="s">
        <v>64</v>
      </c>
      <c r="CH652" t="s">
        <v>231</v>
      </c>
      <c r="CJ652" s="60" t="s">
        <v>64</v>
      </c>
      <c r="CK652" t="s">
        <v>231</v>
      </c>
      <c r="CL652" s="60" t="s">
        <v>64</v>
      </c>
      <c r="CM652" t="s">
        <v>231</v>
      </c>
      <c r="CN652" s="60" t="s">
        <v>64</v>
      </c>
      <c r="CO652" t="s">
        <v>231</v>
      </c>
      <c r="CP652" s="60" t="s">
        <v>64</v>
      </c>
      <c r="CQ652" t="s">
        <v>231</v>
      </c>
      <c r="CR652" s="60" t="s">
        <v>64</v>
      </c>
      <c r="CS652" t="s">
        <v>231</v>
      </c>
      <c r="CT652" s="60" t="s">
        <v>64</v>
      </c>
      <c r="CU652" t="s">
        <v>231</v>
      </c>
    </row>
    <row r="653" spans="1:99">
      <c r="W653" s="61" t="s">
        <v>216</v>
      </c>
      <c r="X653">
        <v>7.2</v>
      </c>
      <c r="Y653" s="61" t="s">
        <v>216</v>
      </c>
      <c r="Z653">
        <v>7.2</v>
      </c>
      <c r="AA653" s="61" t="s">
        <v>216</v>
      </c>
      <c r="AB653">
        <v>7.2</v>
      </c>
      <c r="AC653" s="61" t="s">
        <v>216</v>
      </c>
      <c r="AD653">
        <v>5.4</v>
      </c>
      <c r="AE653" s="61" t="s">
        <v>73</v>
      </c>
      <c r="AF653">
        <v>100.79999999999995</v>
      </c>
      <c r="AG653" s="61" t="s">
        <v>18</v>
      </c>
      <c r="AH653">
        <v>107.99999999999994</v>
      </c>
      <c r="AJ653" s="61" t="s">
        <v>216</v>
      </c>
      <c r="AK653">
        <v>7.2</v>
      </c>
      <c r="AL653" s="61" t="s">
        <v>216</v>
      </c>
      <c r="AM653">
        <v>10.8</v>
      </c>
      <c r="AN653" s="61" t="s">
        <v>216</v>
      </c>
      <c r="AO653">
        <v>5.4</v>
      </c>
      <c r="AP653" s="61" t="s">
        <v>216</v>
      </c>
      <c r="AQ653">
        <v>3.6</v>
      </c>
      <c r="AR653" s="61" t="s">
        <v>73</v>
      </c>
      <c r="AS653">
        <v>100.79999999999995</v>
      </c>
      <c r="AT653" s="61" t="s">
        <v>18</v>
      </c>
      <c r="AU653">
        <v>107.99999999999994</v>
      </c>
      <c r="AW653" s="61" t="s">
        <v>216</v>
      </c>
      <c r="AX653">
        <v>5.3999999999999995</v>
      </c>
      <c r="AY653" s="61" t="s">
        <v>216</v>
      </c>
      <c r="AZ653">
        <v>8.1</v>
      </c>
      <c r="BA653" s="61" t="s">
        <v>216</v>
      </c>
      <c r="BB653">
        <v>0</v>
      </c>
      <c r="BC653" s="61" t="s">
        <v>74</v>
      </c>
      <c r="BD653">
        <v>51.300000000000011</v>
      </c>
      <c r="BE653" s="61" t="s">
        <v>75</v>
      </c>
      <c r="BF653">
        <v>16.2</v>
      </c>
      <c r="BG653" s="61" t="s">
        <v>216</v>
      </c>
      <c r="BH653">
        <v>5.4</v>
      </c>
      <c r="BJ653" s="61" t="s">
        <v>216</v>
      </c>
      <c r="BK653">
        <v>8.1</v>
      </c>
      <c r="BL653" s="61" t="s">
        <v>216</v>
      </c>
      <c r="BM653">
        <v>48</v>
      </c>
      <c r="BN653" s="61" t="s">
        <v>216</v>
      </c>
      <c r="BO653">
        <v>10.8</v>
      </c>
      <c r="BP653" s="61" t="s">
        <v>74</v>
      </c>
      <c r="BQ653">
        <v>51.300000000000011</v>
      </c>
      <c r="BR653" s="61" t="s">
        <v>216</v>
      </c>
      <c r="BS653">
        <v>13.5</v>
      </c>
      <c r="BT653" s="61" t="s">
        <v>216</v>
      </c>
      <c r="BU653">
        <v>18.899999999999999</v>
      </c>
      <c r="BW653" s="61" t="s">
        <v>216</v>
      </c>
      <c r="BX653">
        <v>27</v>
      </c>
      <c r="BY653" s="61" t="s">
        <v>19</v>
      </c>
      <c r="BZ653">
        <v>355.5</v>
      </c>
      <c r="CA653" s="61" t="s">
        <v>70</v>
      </c>
      <c r="CB653">
        <v>40.5</v>
      </c>
      <c r="CC653" s="61" t="s">
        <v>20</v>
      </c>
      <c r="CD653">
        <v>643.5</v>
      </c>
      <c r="CE653" s="61" t="s">
        <v>216</v>
      </c>
      <c r="CF653">
        <v>27</v>
      </c>
      <c r="CG653" s="61" t="s">
        <v>216</v>
      </c>
      <c r="CH653">
        <v>67.5</v>
      </c>
      <c r="CJ653" s="61" t="s">
        <v>1320</v>
      </c>
      <c r="CK653">
        <v>220.5</v>
      </c>
      <c r="CL653" s="61" t="s">
        <v>19</v>
      </c>
      <c r="CM653">
        <v>373.5</v>
      </c>
      <c r="CN653" s="61" t="s">
        <v>70</v>
      </c>
      <c r="CO653">
        <v>40.5</v>
      </c>
      <c r="CP653" s="61" t="s">
        <v>20</v>
      </c>
      <c r="CQ653">
        <v>675</v>
      </c>
      <c r="CR653" s="61" t="s">
        <v>1341</v>
      </c>
      <c r="CS653">
        <v>270</v>
      </c>
      <c r="CT653" s="61" t="s">
        <v>1346</v>
      </c>
      <c r="CU653">
        <v>270</v>
      </c>
    </row>
    <row r="654" spans="1:99">
      <c r="W654" s="61" t="s">
        <v>232</v>
      </c>
      <c r="X654">
        <v>0</v>
      </c>
      <c r="Y654" s="61" t="s">
        <v>232</v>
      </c>
      <c r="Z654">
        <v>0</v>
      </c>
      <c r="AA654" s="61" t="s">
        <v>232</v>
      </c>
      <c r="AB654">
        <v>0</v>
      </c>
      <c r="AC654" s="61" t="s">
        <v>232</v>
      </c>
      <c r="AD654">
        <v>3.6</v>
      </c>
      <c r="AE654" s="61" t="s">
        <v>216</v>
      </c>
      <c r="AF654">
        <v>7.2</v>
      </c>
      <c r="AG654" s="61" t="s">
        <v>216</v>
      </c>
      <c r="AH654">
        <v>1.8</v>
      </c>
      <c r="AJ654" s="61" t="s">
        <v>232</v>
      </c>
      <c r="AK654">
        <v>0</v>
      </c>
      <c r="AL654" s="61" t="s">
        <v>232</v>
      </c>
      <c r="AM654">
        <v>0</v>
      </c>
      <c r="AN654" s="61" t="s">
        <v>232</v>
      </c>
      <c r="AO654">
        <v>0</v>
      </c>
      <c r="AP654" s="61" t="s">
        <v>232</v>
      </c>
      <c r="AQ654">
        <v>3.6</v>
      </c>
      <c r="AR654" s="61" t="s">
        <v>216</v>
      </c>
      <c r="AS654">
        <v>16.200000000000003</v>
      </c>
      <c r="AT654" s="61" t="s">
        <v>216</v>
      </c>
      <c r="AU654">
        <v>7.2</v>
      </c>
      <c r="AW654" s="61" t="s">
        <v>232</v>
      </c>
      <c r="AX654">
        <v>0</v>
      </c>
      <c r="AY654" s="61" t="s">
        <v>232</v>
      </c>
      <c r="AZ654">
        <v>0</v>
      </c>
      <c r="BA654" s="61" t="s">
        <v>232</v>
      </c>
      <c r="BB654">
        <v>2.7</v>
      </c>
      <c r="BC654" s="61" t="s">
        <v>216</v>
      </c>
      <c r="BD654">
        <v>0</v>
      </c>
      <c r="BE654" s="61" t="s">
        <v>216</v>
      </c>
      <c r="BF654">
        <v>2.7</v>
      </c>
      <c r="BG654" s="61" t="s">
        <v>232</v>
      </c>
      <c r="BH654">
        <v>18.899999999999999</v>
      </c>
      <c r="BJ654" s="61" t="s">
        <v>232</v>
      </c>
      <c r="BK654">
        <v>0</v>
      </c>
      <c r="BL654" s="61" t="s">
        <v>232</v>
      </c>
      <c r="BM654">
        <v>66</v>
      </c>
      <c r="BN654" s="61" t="s">
        <v>232</v>
      </c>
      <c r="BO654">
        <v>2.7</v>
      </c>
      <c r="BP654" s="61" t="s">
        <v>216</v>
      </c>
      <c r="BQ654">
        <v>13.5</v>
      </c>
      <c r="BR654" s="61" t="s">
        <v>232</v>
      </c>
      <c r="BS654">
        <v>13.5</v>
      </c>
      <c r="BT654" s="61" t="s">
        <v>232</v>
      </c>
      <c r="BU654">
        <v>18.899999999999999</v>
      </c>
      <c r="BW654" s="61" t="s">
        <v>1320</v>
      </c>
      <c r="BX654">
        <v>220.5</v>
      </c>
      <c r="BY654" s="61" t="s">
        <v>216</v>
      </c>
      <c r="BZ654">
        <v>54</v>
      </c>
      <c r="CA654" s="61" t="s">
        <v>71</v>
      </c>
      <c r="CB654">
        <v>9</v>
      </c>
      <c r="CC654" s="61" t="s">
        <v>21</v>
      </c>
      <c r="CD654">
        <v>148.5</v>
      </c>
      <c r="CE654" s="61" t="s">
        <v>1341</v>
      </c>
      <c r="CF654">
        <v>270</v>
      </c>
      <c r="CG654" s="61" t="s">
        <v>1346</v>
      </c>
      <c r="CH654">
        <v>270</v>
      </c>
      <c r="CJ654" s="61" t="s">
        <v>1321</v>
      </c>
      <c r="CK654">
        <v>202.5</v>
      </c>
      <c r="CL654" s="61" t="s">
        <v>1327</v>
      </c>
      <c r="CM654">
        <v>225</v>
      </c>
      <c r="CN654" s="61" t="s">
        <v>71</v>
      </c>
      <c r="CO654">
        <v>9</v>
      </c>
      <c r="CP654" s="61" t="s">
        <v>1336</v>
      </c>
      <c r="CQ654">
        <v>148.5</v>
      </c>
      <c r="CR654" s="61" t="s">
        <v>1338</v>
      </c>
      <c r="CS654">
        <v>211.5</v>
      </c>
      <c r="CT654" s="61" t="s">
        <v>1347</v>
      </c>
      <c r="CU654">
        <v>270</v>
      </c>
    </row>
    <row r="655" spans="1:99">
      <c r="W655" s="61" t="s">
        <v>1362</v>
      </c>
      <c r="X655">
        <v>120.59999999999992</v>
      </c>
      <c r="Y655" s="61" t="s">
        <v>1331</v>
      </c>
      <c r="Z655">
        <v>91.799999999999969</v>
      </c>
      <c r="AA655" s="61" t="s">
        <v>1335</v>
      </c>
      <c r="AB655">
        <v>133.19999999999993</v>
      </c>
      <c r="AC655" s="61" t="s">
        <v>1340</v>
      </c>
      <c r="AD655">
        <v>88.199999999999974</v>
      </c>
      <c r="AE655" s="61" t="s">
        <v>232</v>
      </c>
      <c r="AF655">
        <v>1.8</v>
      </c>
      <c r="AG655" s="61" t="s">
        <v>232</v>
      </c>
      <c r="AH655">
        <v>5.4</v>
      </c>
      <c r="AJ655" s="61" t="s">
        <v>1362</v>
      </c>
      <c r="AK655">
        <v>120.59999999999992</v>
      </c>
      <c r="AL655" s="61" t="s">
        <v>1331</v>
      </c>
      <c r="AM655">
        <v>84.59999999999998</v>
      </c>
      <c r="AN655" s="61" t="s">
        <v>1335</v>
      </c>
      <c r="AO655">
        <v>138.59999999999997</v>
      </c>
      <c r="AP655" s="61" t="s">
        <v>1340</v>
      </c>
      <c r="AQ655">
        <v>88.199999999999974</v>
      </c>
      <c r="AR655" s="61" t="s">
        <v>232</v>
      </c>
      <c r="AS655">
        <v>1.8</v>
      </c>
      <c r="AT655" s="61" t="s">
        <v>232</v>
      </c>
      <c r="AU655">
        <v>5.4</v>
      </c>
      <c r="AW655" s="61" t="s">
        <v>1326</v>
      </c>
      <c r="AX655">
        <v>175.49999999999986</v>
      </c>
      <c r="AY655" s="61" t="s">
        <v>1331</v>
      </c>
      <c r="AZ655">
        <v>132.30000000000004</v>
      </c>
      <c r="BA655" s="61" t="s">
        <v>1335</v>
      </c>
      <c r="BB655">
        <v>318.59999999999991</v>
      </c>
      <c r="BC655" s="61" t="s">
        <v>232</v>
      </c>
      <c r="BD655">
        <v>10.8</v>
      </c>
      <c r="BE655" s="61" t="s">
        <v>232</v>
      </c>
      <c r="BF655">
        <v>13.5</v>
      </c>
      <c r="BG655" s="61" t="s">
        <v>1348</v>
      </c>
      <c r="BH655">
        <v>137.70000000000002</v>
      </c>
      <c r="BJ655" s="61" t="s">
        <v>1326</v>
      </c>
      <c r="BK655">
        <v>153.89999999999995</v>
      </c>
      <c r="BL655" s="61" t="s">
        <v>1331</v>
      </c>
      <c r="BM655">
        <v>90</v>
      </c>
      <c r="BN655" s="61" t="s">
        <v>1335</v>
      </c>
      <c r="BO655">
        <v>318.59999999999991</v>
      </c>
      <c r="BP655" s="61" t="s">
        <v>232</v>
      </c>
      <c r="BQ655">
        <v>10.8</v>
      </c>
      <c r="BR655" s="61" t="s">
        <v>73</v>
      </c>
      <c r="BS655">
        <v>161.99999999999994</v>
      </c>
      <c r="BT655" s="61" t="s">
        <v>1348</v>
      </c>
      <c r="BU655">
        <v>137.70000000000002</v>
      </c>
      <c r="BW655" s="61" t="s">
        <v>1321</v>
      </c>
      <c r="BX655">
        <v>202.5</v>
      </c>
      <c r="BY655" s="61" t="s">
        <v>1327</v>
      </c>
      <c r="BZ655">
        <v>216</v>
      </c>
      <c r="CA655" s="61" t="s">
        <v>1332</v>
      </c>
      <c r="CB655">
        <v>220.5</v>
      </c>
      <c r="CC655" s="61" t="s">
        <v>216</v>
      </c>
      <c r="CD655">
        <v>31.5</v>
      </c>
      <c r="CE655" s="61" t="s">
        <v>1338</v>
      </c>
      <c r="CF655">
        <v>274.5</v>
      </c>
      <c r="CG655" s="61" t="s">
        <v>1347</v>
      </c>
      <c r="CH655">
        <v>238.5</v>
      </c>
      <c r="CJ655" s="61" t="s">
        <v>1322</v>
      </c>
      <c r="CK655">
        <v>94.5</v>
      </c>
      <c r="CL655" s="61" t="s">
        <v>1328</v>
      </c>
      <c r="CM655">
        <v>117</v>
      </c>
      <c r="CN655" s="61" t="s">
        <v>1332</v>
      </c>
      <c r="CO655">
        <v>220.5</v>
      </c>
      <c r="CP655" s="61" t="s">
        <v>1337</v>
      </c>
      <c r="CQ655">
        <v>148.5</v>
      </c>
      <c r="CR655" s="61" t="s">
        <v>1336</v>
      </c>
      <c r="CS655">
        <v>63</v>
      </c>
      <c r="CT655" s="61" t="s">
        <v>1342</v>
      </c>
      <c r="CU655">
        <v>202.5</v>
      </c>
    </row>
    <row r="656" spans="1:99">
      <c r="W656" s="61" t="s">
        <v>1325</v>
      </c>
      <c r="X656">
        <v>129.59999999999991</v>
      </c>
      <c r="Y656" s="61" t="s">
        <v>1330</v>
      </c>
      <c r="Z656">
        <v>107.99999999999994</v>
      </c>
      <c r="AA656" s="61" t="s">
        <v>1365</v>
      </c>
      <c r="AB656">
        <v>140.39999999999992</v>
      </c>
      <c r="AC656" s="61" t="s">
        <v>1356</v>
      </c>
      <c r="AD656">
        <v>214.19999999999985</v>
      </c>
      <c r="AE656" s="61" t="s">
        <v>1344</v>
      </c>
      <c r="AF656">
        <v>82.799999999999983</v>
      </c>
      <c r="AG656" s="61" t="s">
        <v>1348</v>
      </c>
      <c r="AH656">
        <v>84.59999999999998</v>
      </c>
      <c r="AJ656" s="61" t="s">
        <v>1325</v>
      </c>
      <c r="AK656">
        <v>127.79999999999991</v>
      </c>
      <c r="AL656" s="61" t="s">
        <v>1330</v>
      </c>
      <c r="AM656">
        <v>113.39999999999993</v>
      </c>
      <c r="AN656" s="61" t="s">
        <v>1365</v>
      </c>
      <c r="AO656">
        <v>129.59999999999991</v>
      </c>
      <c r="AP656" s="61" t="s">
        <v>1356</v>
      </c>
      <c r="AQ656">
        <v>214.19999999999985</v>
      </c>
      <c r="AR656" s="61" t="s">
        <v>1344</v>
      </c>
      <c r="AS656">
        <v>82.799999999999983</v>
      </c>
      <c r="AT656" s="61" t="s">
        <v>1348</v>
      </c>
      <c r="AU656">
        <v>84.59999999999998</v>
      </c>
      <c r="AW656" s="61" t="s">
        <v>1325</v>
      </c>
      <c r="AX656">
        <v>188.99999999999991</v>
      </c>
      <c r="AY656" s="61" t="s">
        <v>1330</v>
      </c>
      <c r="AZ656">
        <v>175.49999999999991</v>
      </c>
      <c r="BA656" s="61" t="s">
        <v>1333</v>
      </c>
      <c r="BB656">
        <v>164.70000000000005</v>
      </c>
      <c r="BC656" s="61" t="s">
        <v>1340</v>
      </c>
      <c r="BD656">
        <v>121.50000000000006</v>
      </c>
      <c r="BE656" s="61" t="s">
        <v>73</v>
      </c>
      <c r="BF656">
        <v>161.99999999999994</v>
      </c>
      <c r="BG656" s="61" t="s">
        <v>1342</v>
      </c>
      <c r="BH656">
        <v>148.49999999999997</v>
      </c>
      <c r="BJ656" s="61" t="s">
        <v>1325</v>
      </c>
      <c r="BK656">
        <v>188.99999999999991</v>
      </c>
      <c r="BL656" s="61" t="s">
        <v>1330</v>
      </c>
      <c r="BM656">
        <v>90</v>
      </c>
      <c r="BN656" s="61" t="s">
        <v>1333</v>
      </c>
      <c r="BO656">
        <v>164.70000000000005</v>
      </c>
      <c r="BP656" s="61" t="s">
        <v>1340</v>
      </c>
      <c r="BQ656">
        <v>121.50000000000006</v>
      </c>
      <c r="BR656" s="61" t="s">
        <v>1344</v>
      </c>
      <c r="BS656">
        <v>118.80000000000005</v>
      </c>
      <c r="BT656" s="61" t="s">
        <v>1349</v>
      </c>
      <c r="BU656">
        <v>256.50000000000006</v>
      </c>
      <c r="BW656" s="61" t="s">
        <v>1322</v>
      </c>
      <c r="BX656">
        <v>94.5</v>
      </c>
      <c r="BY656" s="61" t="s">
        <v>1328</v>
      </c>
      <c r="BZ656">
        <v>117</v>
      </c>
      <c r="CA656" s="61" t="s">
        <v>1333</v>
      </c>
      <c r="CB656">
        <v>319.5</v>
      </c>
      <c r="CC656" s="61" t="s">
        <v>1336</v>
      </c>
      <c r="CD656">
        <v>171</v>
      </c>
      <c r="CE656" s="61" t="s">
        <v>1345</v>
      </c>
      <c r="CF656">
        <v>283.5</v>
      </c>
      <c r="CG656" s="61" t="s">
        <v>1342</v>
      </c>
      <c r="CH656">
        <v>202.5</v>
      </c>
      <c r="CJ656" s="61" t="s">
        <v>1323</v>
      </c>
      <c r="CK656">
        <v>112.5</v>
      </c>
      <c r="CL656" s="61" t="s">
        <v>1329</v>
      </c>
      <c r="CM656">
        <v>94.5</v>
      </c>
      <c r="CN656" s="61" t="s">
        <v>1333</v>
      </c>
      <c r="CO656">
        <v>319.5</v>
      </c>
      <c r="CP656" s="61" t="s">
        <v>1338</v>
      </c>
      <c r="CQ656">
        <v>22.5</v>
      </c>
      <c r="CR656" s="61" t="s">
        <v>1342</v>
      </c>
      <c r="CS656">
        <v>27</v>
      </c>
      <c r="CT656" s="61" t="s">
        <v>1348</v>
      </c>
      <c r="CU656">
        <v>297</v>
      </c>
    </row>
    <row r="657" spans="1:99">
      <c r="W657" s="61" t="s">
        <v>1324</v>
      </c>
      <c r="X657">
        <v>125.99999999999991</v>
      </c>
      <c r="Y657" s="61" t="s">
        <v>1351</v>
      </c>
      <c r="Z657">
        <v>84.59999999999998</v>
      </c>
      <c r="AA657" s="61" t="s">
        <v>1355</v>
      </c>
      <c r="AB657">
        <v>52.199999999999996</v>
      </c>
      <c r="AC657" s="61" t="s">
        <v>1366</v>
      </c>
      <c r="AD657">
        <v>28.800000000000004</v>
      </c>
      <c r="AE657" s="61" t="s">
        <v>1345</v>
      </c>
      <c r="AF657">
        <v>104.39999999999995</v>
      </c>
      <c r="AG657" s="61" t="s">
        <v>1349</v>
      </c>
      <c r="AH657">
        <v>111.59999999999994</v>
      </c>
      <c r="AJ657" s="61" t="s">
        <v>1324</v>
      </c>
      <c r="AK657">
        <v>136.79999999999995</v>
      </c>
      <c r="AL657" s="61" t="s">
        <v>1351</v>
      </c>
      <c r="AM657">
        <v>86.399999999999977</v>
      </c>
      <c r="AN657" s="61" t="s">
        <v>1355</v>
      </c>
      <c r="AO657">
        <v>50.4</v>
      </c>
      <c r="AP657" s="61" t="s">
        <v>1366</v>
      </c>
      <c r="AQ657">
        <v>28.800000000000004</v>
      </c>
      <c r="AR657" s="61" t="s">
        <v>1345</v>
      </c>
      <c r="AS657">
        <v>104.39999999999995</v>
      </c>
      <c r="AT657" s="61" t="s">
        <v>1349</v>
      </c>
      <c r="AU657">
        <v>111.59999999999994</v>
      </c>
      <c r="AW657" s="61" t="s">
        <v>1324</v>
      </c>
      <c r="AX657">
        <v>202.49999999999986</v>
      </c>
      <c r="AY657" s="61" t="s">
        <v>1351</v>
      </c>
      <c r="AZ657">
        <v>175.49999999999997</v>
      </c>
      <c r="BA657" s="61" t="s">
        <v>1334</v>
      </c>
      <c r="BB657">
        <v>29.699999999999996</v>
      </c>
      <c r="BC657" s="61" t="s">
        <v>1356</v>
      </c>
      <c r="BD657">
        <v>159.29999999999998</v>
      </c>
      <c r="BE657" s="61" t="s">
        <v>1344</v>
      </c>
      <c r="BF657">
        <v>118.80000000000005</v>
      </c>
      <c r="BG657" s="61" t="s">
        <v>1349</v>
      </c>
      <c r="BH657">
        <v>164.69999999999993</v>
      </c>
      <c r="BJ657" s="61" t="s">
        <v>1324</v>
      </c>
      <c r="BK657">
        <v>202.49999999999986</v>
      </c>
      <c r="BL657" s="61" t="s">
        <v>1351</v>
      </c>
      <c r="BM657">
        <v>94</v>
      </c>
      <c r="BN657" s="61" t="s">
        <v>1334</v>
      </c>
      <c r="BO657">
        <v>29.699999999999996</v>
      </c>
      <c r="BP657" s="61" t="s">
        <v>1356</v>
      </c>
      <c r="BQ657">
        <v>310.49999999999994</v>
      </c>
      <c r="BR657" s="61" t="s">
        <v>1345</v>
      </c>
      <c r="BS657">
        <v>153.89999999999995</v>
      </c>
      <c r="BT657" s="61" t="s">
        <v>1342</v>
      </c>
      <c r="BU657">
        <v>56.700000000000024</v>
      </c>
      <c r="BW657" s="61" t="s">
        <v>1323</v>
      </c>
      <c r="BX657">
        <v>112.5</v>
      </c>
      <c r="BY657" s="61" t="s">
        <v>1329</v>
      </c>
      <c r="BZ657">
        <v>85.5</v>
      </c>
      <c r="CA657" s="61" t="s">
        <v>1334</v>
      </c>
      <c r="CB657">
        <v>49.5</v>
      </c>
      <c r="CC657" s="61" t="s">
        <v>1339</v>
      </c>
      <c r="CD657">
        <v>67.5</v>
      </c>
      <c r="CE657" s="61" t="s">
        <v>1343</v>
      </c>
      <c r="CF657">
        <v>166.5</v>
      </c>
      <c r="CG657" s="61" t="s">
        <v>1348</v>
      </c>
      <c r="CH657">
        <v>288</v>
      </c>
      <c r="CJ657" s="61" t="s">
        <v>1324</v>
      </c>
      <c r="CK657">
        <v>400.5</v>
      </c>
      <c r="CL657" s="61" t="s">
        <v>1330</v>
      </c>
      <c r="CM657">
        <v>373.5</v>
      </c>
      <c r="CN657" s="61" t="s">
        <v>1334</v>
      </c>
      <c r="CO657">
        <v>49.5</v>
      </c>
      <c r="CP657" s="61" t="s">
        <v>1339</v>
      </c>
      <c r="CQ657">
        <v>67.5</v>
      </c>
      <c r="CR657" s="61" t="s">
        <v>1343</v>
      </c>
      <c r="CS657">
        <v>166.5</v>
      </c>
      <c r="CT657" s="61" t="s">
        <v>1349</v>
      </c>
      <c r="CU657">
        <v>571.5</v>
      </c>
    </row>
    <row r="658" spans="1:99">
      <c r="W658" s="61" t="s">
        <v>1321</v>
      </c>
      <c r="X658">
        <v>64.799999999999969</v>
      </c>
      <c r="Y658" s="61" t="s">
        <v>1364</v>
      </c>
      <c r="Z658">
        <v>30.600000000000005</v>
      </c>
      <c r="AA658" s="61" t="s">
        <v>1333</v>
      </c>
      <c r="AB658">
        <v>32.400000000000006</v>
      </c>
      <c r="AC658" s="61" t="s">
        <v>1367</v>
      </c>
      <c r="AD658">
        <v>36</v>
      </c>
      <c r="AE658" s="61" t="s">
        <v>72</v>
      </c>
      <c r="AF658">
        <v>34.200000000000003</v>
      </c>
      <c r="AG658" s="61" t="s">
        <v>1346</v>
      </c>
      <c r="AH658">
        <v>66.599999999999966</v>
      </c>
      <c r="AJ658" s="61" t="s">
        <v>1321</v>
      </c>
      <c r="AK658">
        <v>68.399999999999977</v>
      </c>
      <c r="AL658" s="61" t="s">
        <v>1363</v>
      </c>
      <c r="AM658">
        <v>36</v>
      </c>
      <c r="AN658" s="61" t="s">
        <v>1332</v>
      </c>
      <c r="AO658">
        <v>64.800000000000011</v>
      </c>
      <c r="AP658" s="61" t="s">
        <v>1367</v>
      </c>
      <c r="AQ658">
        <v>46.799999999999983</v>
      </c>
      <c r="AR658" s="61" t="s">
        <v>72</v>
      </c>
      <c r="AS658">
        <v>34.200000000000003</v>
      </c>
      <c r="AT658" s="61" t="s">
        <v>1346</v>
      </c>
      <c r="AU658">
        <v>68.399999999999977</v>
      </c>
      <c r="AW658" s="61" t="s">
        <v>1323</v>
      </c>
      <c r="AX658">
        <v>48.600000000000016</v>
      </c>
      <c r="AY658" s="61" t="s">
        <v>1328</v>
      </c>
      <c r="AZ658">
        <v>32.4</v>
      </c>
      <c r="BA658" s="61" t="s">
        <v>1332</v>
      </c>
      <c r="BB658">
        <v>99.900000000000034</v>
      </c>
      <c r="BC658" s="61" t="s">
        <v>1357</v>
      </c>
      <c r="BD658">
        <v>199.8</v>
      </c>
      <c r="BE658" s="61" t="s">
        <v>1345</v>
      </c>
      <c r="BF658">
        <v>153.89999999999995</v>
      </c>
      <c r="BG658" s="61" t="s">
        <v>1346</v>
      </c>
      <c r="BH658">
        <v>105.30000000000004</v>
      </c>
      <c r="BJ658" s="61" t="s">
        <v>1323</v>
      </c>
      <c r="BK658">
        <v>48.600000000000016</v>
      </c>
      <c r="BL658" s="61" t="s">
        <v>1328</v>
      </c>
      <c r="BM658">
        <v>83</v>
      </c>
      <c r="BN658" s="61" t="s">
        <v>1332</v>
      </c>
      <c r="BO658">
        <v>99.900000000000034</v>
      </c>
      <c r="BP658" s="61" t="s">
        <v>1357</v>
      </c>
      <c r="BQ658">
        <v>45.900000000000013</v>
      </c>
      <c r="BR658" s="61" t="s">
        <v>1358</v>
      </c>
      <c r="BS658">
        <v>51.300000000000018</v>
      </c>
      <c r="BT658" s="61" t="s">
        <v>1346</v>
      </c>
      <c r="BU658">
        <v>105.30000000000004</v>
      </c>
      <c r="BW658" s="61" t="s">
        <v>1324</v>
      </c>
      <c r="BX658">
        <v>382.5</v>
      </c>
      <c r="BY658" s="61" t="s">
        <v>1330</v>
      </c>
      <c r="BZ658">
        <v>360</v>
      </c>
      <c r="CA658" s="61" t="s">
        <v>1335</v>
      </c>
      <c r="CB658">
        <v>666</v>
      </c>
      <c r="CC658" s="61" t="s">
        <v>1340</v>
      </c>
      <c r="CD658">
        <v>346.5</v>
      </c>
      <c r="CE658" s="61" t="s">
        <v>1344</v>
      </c>
      <c r="CF658">
        <v>261</v>
      </c>
      <c r="CG658" s="61" t="s">
        <v>1349</v>
      </c>
      <c r="CH658">
        <v>544.5</v>
      </c>
      <c r="CJ658" s="61" t="s">
        <v>1325</v>
      </c>
      <c r="CK658">
        <v>364.5</v>
      </c>
      <c r="CL658" s="61" t="s">
        <v>1331</v>
      </c>
      <c r="CM658">
        <v>337.5</v>
      </c>
      <c r="CN658" s="61" t="s">
        <v>1335</v>
      </c>
      <c r="CO658">
        <v>666</v>
      </c>
      <c r="CP658" s="61" t="s">
        <v>1340</v>
      </c>
      <c r="CQ658">
        <v>346.5</v>
      </c>
      <c r="CR658" s="61" t="s">
        <v>1344</v>
      </c>
      <c r="CS658">
        <v>270</v>
      </c>
      <c r="CT658" s="61" t="s">
        <v>22</v>
      </c>
      <c r="CU658">
        <v>1611</v>
      </c>
    </row>
    <row r="659" spans="1:99">
      <c r="W659" s="61" t="s">
        <v>1320</v>
      </c>
      <c r="X659">
        <v>64.8</v>
      </c>
      <c r="Y659" s="61" t="s">
        <v>1363</v>
      </c>
      <c r="Z659">
        <v>10.8</v>
      </c>
      <c r="AA659" s="61" t="s">
        <v>1332</v>
      </c>
      <c r="AB659">
        <v>45.000000000000007</v>
      </c>
      <c r="AC659" s="61" t="s">
        <v>1336</v>
      </c>
      <c r="AD659">
        <v>27.000000000000004</v>
      </c>
      <c r="AE659" s="61" t="s">
        <v>1341</v>
      </c>
      <c r="AF659">
        <v>62.999999999999972</v>
      </c>
      <c r="AG659" s="61" t="s">
        <v>1368</v>
      </c>
      <c r="AH659">
        <v>46.799999999999983</v>
      </c>
      <c r="AJ659" s="61" t="s">
        <v>1320</v>
      </c>
      <c r="AK659">
        <v>64.799999999999983</v>
      </c>
      <c r="AL659" s="61" t="s">
        <v>1328</v>
      </c>
      <c r="AM659">
        <v>18</v>
      </c>
      <c r="AN659" s="61" t="s">
        <v>1353</v>
      </c>
      <c r="AO659">
        <v>7.2</v>
      </c>
      <c r="AP659" s="61" t="s">
        <v>1336</v>
      </c>
      <c r="AQ659">
        <v>34.200000000000003</v>
      </c>
      <c r="AR659" s="61" t="s">
        <v>1341</v>
      </c>
      <c r="AS659">
        <v>62.999999999999972</v>
      </c>
      <c r="AT659" s="61" t="s">
        <v>1347</v>
      </c>
      <c r="AU659">
        <v>70.199999999999946</v>
      </c>
      <c r="AW659" s="61" t="s">
        <v>1321</v>
      </c>
      <c r="AX659">
        <v>99.900000000000034</v>
      </c>
      <c r="AY659" s="61" t="s">
        <v>1360</v>
      </c>
      <c r="AZ659">
        <v>21.599999999999998</v>
      </c>
      <c r="BA659" s="61" t="s">
        <v>1361</v>
      </c>
      <c r="BB659">
        <v>13.5</v>
      </c>
      <c r="BC659" s="61" t="s">
        <v>1339</v>
      </c>
      <c r="BD659">
        <v>16.2</v>
      </c>
      <c r="BE659" s="61" t="s">
        <v>1358</v>
      </c>
      <c r="BF659">
        <v>51.300000000000018</v>
      </c>
      <c r="BG659" s="61" t="s">
        <v>1347</v>
      </c>
      <c r="BH659">
        <v>108.00000000000006</v>
      </c>
      <c r="BJ659" s="61" t="s">
        <v>1321</v>
      </c>
      <c r="BK659">
        <v>99.900000000000034</v>
      </c>
      <c r="BL659" s="61" t="s">
        <v>1327</v>
      </c>
      <c r="BM659">
        <v>91</v>
      </c>
      <c r="BN659" s="61" t="s">
        <v>1353</v>
      </c>
      <c r="BO659">
        <v>2.7</v>
      </c>
      <c r="BP659" s="61" t="s">
        <v>1339</v>
      </c>
      <c r="BQ659">
        <v>16.2</v>
      </c>
      <c r="BR659" s="61" t="s">
        <v>1341</v>
      </c>
      <c r="BS659">
        <v>102.60000000000004</v>
      </c>
      <c r="BT659" s="61" t="s">
        <v>1347</v>
      </c>
      <c r="BU659">
        <v>105.30000000000005</v>
      </c>
      <c r="BW659" s="61" t="s">
        <v>1325</v>
      </c>
      <c r="BX659">
        <v>355.5</v>
      </c>
      <c r="BY659" s="61" t="s">
        <v>1331</v>
      </c>
      <c r="BZ659">
        <v>333</v>
      </c>
      <c r="CA659" s="61" t="s">
        <v>22</v>
      </c>
      <c r="CB659">
        <v>1305</v>
      </c>
      <c r="CC659" s="61" t="s">
        <v>22</v>
      </c>
      <c r="CD659">
        <v>1408.5</v>
      </c>
      <c r="CE659" s="61" t="s">
        <v>73</v>
      </c>
      <c r="CF659">
        <v>324</v>
      </c>
      <c r="CG659" s="61" t="s">
        <v>22</v>
      </c>
      <c r="CH659">
        <v>1611</v>
      </c>
      <c r="CJ659" s="61" t="s">
        <v>1326</v>
      </c>
      <c r="CK659">
        <v>319.5</v>
      </c>
      <c r="CL659" s="61" t="s">
        <v>22</v>
      </c>
      <c r="CM659">
        <v>1521</v>
      </c>
      <c r="CN659" s="61" t="s">
        <v>22</v>
      </c>
      <c r="CO659">
        <v>1305</v>
      </c>
      <c r="CP659" s="61" t="s">
        <v>22</v>
      </c>
      <c r="CQ659">
        <v>1408.5</v>
      </c>
      <c r="CR659" s="61" t="s">
        <v>1345</v>
      </c>
      <c r="CS659">
        <v>274.5</v>
      </c>
      <c r="CT659"/>
      <c r="CU659"/>
    </row>
    <row r="660" spans="1:99">
      <c r="W660" s="61" t="s">
        <v>1326</v>
      </c>
      <c r="X660">
        <v>32.400000000000006</v>
      </c>
      <c r="Y660" s="61" t="s">
        <v>1328</v>
      </c>
      <c r="Z660">
        <v>25.200000000000003</v>
      </c>
      <c r="AA660" s="61" t="s">
        <v>1353</v>
      </c>
      <c r="AB660">
        <v>9</v>
      </c>
      <c r="AC660" s="61" t="s">
        <v>74</v>
      </c>
      <c r="AD660">
        <v>25.200000000000003</v>
      </c>
      <c r="AE660" s="61" t="s">
        <v>1338</v>
      </c>
      <c r="AF660">
        <v>52.199999999999974</v>
      </c>
      <c r="AG660" s="61" t="s">
        <v>1347</v>
      </c>
      <c r="AH660">
        <v>30.600000000000005</v>
      </c>
      <c r="AJ660" s="61" t="s">
        <v>1326</v>
      </c>
      <c r="AK660">
        <v>19.800000000000004</v>
      </c>
      <c r="AL660" s="61" t="s">
        <v>1360</v>
      </c>
      <c r="AM660">
        <v>12.600000000000001</v>
      </c>
      <c r="AN660" s="61" t="s">
        <v>1333</v>
      </c>
      <c r="AO660">
        <v>28.800000000000004</v>
      </c>
      <c r="AP660" s="61" t="s">
        <v>74</v>
      </c>
      <c r="AQ660">
        <v>9</v>
      </c>
      <c r="AR660" s="61" t="s">
        <v>1338</v>
      </c>
      <c r="AS660">
        <v>68.399999999999949</v>
      </c>
      <c r="AT660" s="61" t="s">
        <v>22</v>
      </c>
      <c r="AU660">
        <v>455.39999999999975</v>
      </c>
      <c r="AW660" s="61" t="s">
        <v>1320</v>
      </c>
      <c r="AX660">
        <v>97.200000000000031</v>
      </c>
      <c r="AY660" s="61" t="s">
        <v>1327</v>
      </c>
      <c r="AZ660">
        <v>67.500000000000014</v>
      </c>
      <c r="BA660" s="61" t="s">
        <v>1355</v>
      </c>
      <c r="BB660">
        <v>5.4</v>
      </c>
      <c r="BC660" s="61" t="s">
        <v>1336</v>
      </c>
      <c r="BD660">
        <v>83.700000000000031</v>
      </c>
      <c r="BE660" s="61" t="s">
        <v>1341</v>
      </c>
      <c r="BF660">
        <v>102.60000000000004</v>
      </c>
      <c r="BG660" s="61" t="s">
        <v>22</v>
      </c>
      <c r="BH660">
        <v>688.5</v>
      </c>
      <c r="BJ660" s="61" t="s">
        <v>1320</v>
      </c>
      <c r="BK660">
        <v>97.200000000000031</v>
      </c>
      <c r="BL660" s="61" t="s">
        <v>982</v>
      </c>
      <c r="BM660">
        <v>47</v>
      </c>
      <c r="BN660" s="61" t="s">
        <v>1354</v>
      </c>
      <c r="BO660">
        <v>10.8</v>
      </c>
      <c r="BP660" s="61" t="s">
        <v>1336</v>
      </c>
      <c r="BQ660">
        <v>83.700000000000031</v>
      </c>
      <c r="BR660" s="61" t="s">
        <v>1338</v>
      </c>
      <c r="BS660">
        <v>108.00000000000006</v>
      </c>
      <c r="BT660" s="61" t="s">
        <v>22</v>
      </c>
      <c r="BU660">
        <v>699.30000000000018</v>
      </c>
      <c r="BW660" s="61" t="s">
        <v>1326</v>
      </c>
      <c r="BX660">
        <v>319.5</v>
      </c>
      <c r="BY660" s="61" t="s">
        <v>22</v>
      </c>
      <c r="BZ660">
        <v>1521</v>
      </c>
      <c r="CA660"/>
      <c r="CB660"/>
      <c r="CC660"/>
      <c r="CD660"/>
      <c r="CE660" s="61" t="s">
        <v>22</v>
      </c>
      <c r="CF660">
        <v>1606.5</v>
      </c>
      <c r="CG660"/>
      <c r="CH660"/>
      <c r="CJ660" s="61" t="s">
        <v>22</v>
      </c>
      <c r="CK660">
        <v>1714.5</v>
      </c>
      <c r="CL660"/>
      <c r="CM660"/>
      <c r="CN660"/>
      <c r="CO660"/>
      <c r="CP660"/>
      <c r="CQ660"/>
      <c r="CR660" s="61" t="s">
        <v>73</v>
      </c>
      <c r="CS660">
        <v>324</v>
      </c>
      <c r="CT660"/>
      <c r="CU660"/>
    </row>
    <row r="661" spans="1:99">
      <c r="W661" s="61" t="s">
        <v>22</v>
      </c>
      <c r="X661">
        <v>545.39999999999964</v>
      </c>
      <c r="Y661" s="61" t="s">
        <v>1327</v>
      </c>
      <c r="Z661">
        <v>57.599999999999987</v>
      </c>
      <c r="AA661" s="61" t="s">
        <v>69</v>
      </c>
      <c r="AB661">
        <v>5.4</v>
      </c>
      <c r="AC661" s="61" t="s">
        <v>22</v>
      </c>
      <c r="AD661">
        <v>428.39999999999981</v>
      </c>
      <c r="AE661" s="61" t="s">
        <v>75</v>
      </c>
      <c r="AF661">
        <v>25.200000000000006</v>
      </c>
      <c r="AG661" s="61" t="s">
        <v>22</v>
      </c>
      <c r="AH661">
        <v>455.39999999999986</v>
      </c>
      <c r="AJ661" s="61" t="s">
        <v>22</v>
      </c>
      <c r="AK661">
        <v>545.39999999999975</v>
      </c>
      <c r="AL661" s="61" t="s">
        <v>1327</v>
      </c>
      <c r="AM661">
        <v>44.999999999999986</v>
      </c>
      <c r="AN661" s="61" t="s">
        <v>22</v>
      </c>
      <c r="AO661">
        <v>424.7999999999999</v>
      </c>
      <c r="AP661" s="61" t="s">
        <v>22</v>
      </c>
      <c r="AQ661">
        <v>428.39999999999981</v>
      </c>
      <c r="AR661" s="61" t="s">
        <v>22</v>
      </c>
      <c r="AS661">
        <v>471.5999999999998</v>
      </c>
      <c r="AT661"/>
      <c r="AU661"/>
      <c r="AW661" s="61" t="s">
        <v>22</v>
      </c>
      <c r="AX661">
        <v>818.09999999999968</v>
      </c>
      <c r="AY661" s="61" t="s">
        <v>982</v>
      </c>
      <c r="AZ661">
        <v>18.899999999999999</v>
      </c>
      <c r="BA661" s="61" t="s">
        <v>22</v>
      </c>
      <c r="BB661">
        <v>634.49999999999989</v>
      </c>
      <c r="BC661" s="61" t="s">
        <v>22</v>
      </c>
      <c r="BD661">
        <v>642.60000000000014</v>
      </c>
      <c r="BE661" s="61" t="s">
        <v>1338</v>
      </c>
      <c r="BF661">
        <v>91.80000000000004</v>
      </c>
      <c r="BG661"/>
      <c r="BH661"/>
      <c r="BJ661" s="61" t="s">
        <v>1350</v>
      </c>
      <c r="BK661">
        <v>18.899999999999999</v>
      </c>
      <c r="BL661" s="61" t="s">
        <v>1352</v>
      </c>
      <c r="BM661">
        <v>37</v>
      </c>
      <c r="BN661" s="61" t="s">
        <v>1355</v>
      </c>
      <c r="BO661">
        <v>5.4</v>
      </c>
      <c r="BP661" s="61" t="s">
        <v>22</v>
      </c>
      <c r="BQ661">
        <v>653.40000000000009</v>
      </c>
      <c r="BR661" s="61" t="s">
        <v>22</v>
      </c>
      <c r="BS661">
        <v>723.60000000000014</v>
      </c>
      <c r="BT661"/>
      <c r="BU661"/>
      <c r="BW661" s="61" t="s">
        <v>22</v>
      </c>
      <c r="BX661">
        <v>1714.5</v>
      </c>
      <c r="BY661"/>
      <c r="BZ661"/>
      <c r="CA661"/>
      <c r="CB661"/>
      <c r="CC661"/>
      <c r="CD661"/>
      <c r="CE661"/>
      <c r="CF661"/>
      <c r="CG661"/>
      <c r="CH661"/>
      <c r="CJ661"/>
      <c r="CK661"/>
      <c r="CL661"/>
      <c r="CM661"/>
      <c r="CN661"/>
      <c r="CO661"/>
      <c r="CP661"/>
      <c r="CQ661"/>
      <c r="CR661" s="61" t="s">
        <v>22</v>
      </c>
      <c r="CS661">
        <v>1606.5</v>
      </c>
      <c r="CT661"/>
      <c r="CU661"/>
    </row>
    <row r="662" spans="1:99">
      <c r="W662"/>
      <c r="X662"/>
      <c r="Y662" s="61" t="s">
        <v>1360</v>
      </c>
      <c r="Z662">
        <v>9</v>
      </c>
      <c r="AA662" s="61" t="s">
        <v>22</v>
      </c>
      <c r="AB662">
        <v>424.79999999999984</v>
      </c>
      <c r="AC662"/>
      <c r="AD662"/>
      <c r="AE662" s="61" t="s">
        <v>22</v>
      </c>
      <c r="AF662">
        <v>471.5999999999998</v>
      </c>
      <c r="AG662"/>
      <c r="AH662"/>
      <c r="AJ662"/>
      <c r="AK662"/>
      <c r="AL662" s="61" t="s">
        <v>1364</v>
      </c>
      <c r="AM662">
        <v>18.000000000000004</v>
      </c>
      <c r="AN662"/>
      <c r="AO662"/>
      <c r="AP662"/>
      <c r="AQ662"/>
      <c r="AR662"/>
      <c r="AS662"/>
      <c r="AT662"/>
      <c r="AU662"/>
      <c r="AW662"/>
      <c r="AX662"/>
      <c r="AY662" s="61" t="s">
        <v>1352</v>
      </c>
      <c r="AZ662">
        <v>5.3999999999999995</v>
      </c>
      <c r="BA662"/>
      <c r="BB662"/>
      <c r="BC662"/>
      <c r="BD662"/>
      <c r="BE662" s="61" t="s">
        <v>22</v>
      </c>
      <c r="BF662">
        <v>712.80000000000007</v>
      </c>
      <c r="BG662"/>
      <c r="BH662"/>
      <c r="BJ662" s="61" t="s">
        <v>22</v>
      </c>
      <c r="BK662">
        <v>818.0999999999998</v>
      </c>
      <c r="BL662" s="61" t="s">
        <v>22</v>
      </c>
      <c r="BM662">
        <v>646</v>
      </c>
      <c r="BN662" s="61" t="s">
        <v>22</v>
      </c>
      <c r="BO662">
        <v>645.30000000000007</v>
      </c>
      <c r="BP662"/>
      <c r="BQ662"/>
      <c r="BR662"/>
      <c r="BS662"/>
      <c r="BT662"/>
      <c r="BU662"/>
      <c r="BW662"/>
      <c r="BX662"/>
      <c r="BY662"/>
      <c r="BZ662"/>
      <c r="CA662"/>
      <c r="CB662"/>
      <c r="CC662"/>
      <c r="CD662"/>
      <c r="CE662"/>
      <c r="CF662"/>
      <c r="CG662"/>
      <c r="CH662"/>
      <c r="CJ662"/>
      <c r="CK662"/>
      <c r="CL662"/>
      <c r="CM662"/>
      <c r="CN662"/>
      <c r="CO662"/>
      <c r="CP662"/>
      <c r="CQ662"/>
      <c r="CR662"/>
      <c r="CS662"/>
      <c r="CT662"/>
      <c r="CU662"/>
    </row>
    <row r="663" spans="1:99">
      <c r="W663"/>
      <c r="X663"/>
      <c r="Y663" s="61" t="s">
        <v>22</v>
      </c>
      <c r="Z663">
        <v>424.7999999999999</v>
      </c>
      <c r="AA663"/>
      <c r="AB663"/>
      <c r="AC663"/>
      <c r="AD663"/>
      <c r="AE663"/>
      <c r="AF663"/>
      <c r="AG663"/>
      <c r="AH663"/>
      <c r="AJ663"/>
      <c r="AK663"/>
      <c r="AL663" s="61" t="s">
        <v>22</v>
      </c>
      <c r="AM663">
        <v>424.7999999999999</v>
      </c>
      <c r="AN663"/>
      <c r="AO663"/>
      <c r="AP663"/>
      <c r="AQ663"/>
      <c r="AR663"/>
      <c r="AS663"/>
      <c r="AT663"/>
      <c r="AU663"/>
      <c r="AW663"/>
      <c r="AX663"/>
      <c r="AY663" s="61" t="s">
        <v>22</v>
      </c>
      <c r="AZ663">
        <v>637.19999999999993</v>
      </c>
      <c r="BA663"/>
      <c r="BB663"/>
      <c r="BC663"/>
      <c r="BD663"/>
      <c r="BE663"/>
      <c r="BF663"/>
      <c r="BG663"/>
      <c r="BH663"/>
      <c r="BJ663"/>
      <c r="BK663"/>
      <c r="BL663"/>
      <c r="BM663"/>
      <c r="BN663"/>
      <c r="BO663"/>
      <c r="BP663"/>
      <c r="BQ663"/>
      <c r="BR663"/>
      <c r="BS663"/>
      <c r="BT663"/>
      <c r="BU663"/>
      <c r="BW663"/>
      <c r="BX663"/>
      <c r="BY663"/>
      <c r="BZ663"/>
      <c r="CA663"/>
      <c r="CB663"/>
      <c r="CC663"/>
      <c r="CD663"/>
      <c r="CE663"/>
      <c r="CF663"/>
      <c r="CG663"/>
      <c r="CH663"/>
      <c r="CJ663"/>
      <c r="CK663"/>
      <c r="CL663"/>
      <c r="CM663"/>
      <c r="CN663"/>
      <c r="CO663"/>
      <c r="CP663"/>
      <c r="CQ663"/>
      <c r="CR663"/>
      <c r="CS663"/>
      <c r="CT663"/>
      <c r="CU663"/>
    </row>
    <row r="664" spans="1:99" ht="14.25">
      <c r="A664" s="62" t="s">
        <v>229</v>
      </c>
      <c r="B664" s="62" t="s">
        <v>230</v>
      </c>
      <c r="W664"/>
      <c r="X664"/>
      <c r="Y664"/>
      <c r="Z664"/>
      <c r="AA664"/>
      <c r="AB664"/>
      <c r="AC664"/>
      <c r="AD664"/>
      <c r="AE664"/>
      <c r="AF664"/>
      <c r="AG664"/>
      <c r="AH664"/>
      <c r="AJ664"/>
      <c r="AK664"/>
      <c r="AL664"/>
      <c r="AM664"/>
      <c r="AN664"/>
      <c r="AO664"/>
      <c r="AP664"/>
      <c r="AQ664"/>
      <c r="AR664"/>
      <c r="AS664"/>
      <c r="AT664"/>
      <c r="AU664"/>
      <c r="AW664"/>
      <c r="AX664"/>
      <c r="AY664"/>
      <c r="AZ664"/>
      <c r="BA664"/>
      <c r="BB664"/>
      <c r="BC664"/>
      <c r="BD664"/>
      <c r="BE664"/>
      <c r="BF664"/>
      <c r="BG664"/>
      <c r="BH664"/>
      <c r="BJ664"/>
      <c r="BK664"/>
      <c r="BL664"/>
      <c r="BM664"/>
      <c r="BN664"/>
      <c r="BO664"/>
      <c r="BP664"/>
      <c r="BQ664"/>
      <c r="BR664"/>
      <c r="BS664"/>
      <c r="BT664"/>
      <c r="BU664"/>
      <c r="BW664"/>
      <c r="BX664"/>
      <c r="BY664"/>
      <c r="BZ664"/>
      <c r="CA664"/>
      <c r="CB664"/>
      <c r="CC664"/>
      <c r="CD664"/>
      <c r="CE664"/>
      <c r="CF664"/>
      <c r="CG664"/>
      <c r="CH664"/>
      <c r="CJ664"/>
      <c r="CK664"/>
      <c r="CL664"/>
      <c r="CM664"/>
      <c r="CN664"/>
      <c r="CO664"/>
      <c r="CP664"/>
      <c r="CQ664"/>
      <c r="CR664"/>
      <c r="CS664"/>
      <c r="CT664"/>
      <c r="CU664"/>
    </row>
    <row r="665" spans="1:99" ht="14.25">
      <c r="A665" s="62" t="s">
        <v>1322</v>
      </c>
      <c r="B665" s="33">
        <f>SUMIFS($X$653:$CU$663,$W$653:$CT$663,A665)</f>
        <v>189</v>
      </c>
      <c r="W665"/>
      <c r="X665"/>
      <c r="Y665"/>
      <c r="Z665"/>
      <c r="AA665"/>
      <c r="AB665"/>
      <c r="AC665"/>
      <c r="AD665"/>
      <c r="AE665"/>
      <c r="AF665"/>
      <c r="AG665"/>
      <c r="AH665"/>
      <c r="AJ665"/>
      <c r="AK665"/>
      <c r="AL665"/>
      <c r="AM665"/>
      <c r="AN665"/>
      <c r="AO665"/>
      <c r="AP665"/>
      <c r="AQ665"/>
      <c r="AR665"/>
      <c r="AS665"/>
      <c r="AT665"/>
      <c r="AU665"/>
      <c r="AW665"/>
      <c r="AX665"/>
      <c r="AY665"/>
      <c r="AZ665"/>
      <c r="BA665"/>
      <c r="BB665"/>
      <c r="BC665"/>
      <c r="BD665"/>
      <c r="BE665"/>
      <c r="BF665"/>
      <c r="BG665"/>
      <c r="BH665"/>
      <c r="BJ665"/>
      <c r="BK665"/>
      <c r="BL665"/>
      <c r="BM665"/>
      <c r="BN665"/>
      <c r="BO665"/>
      <c r="BP665"/>
      <c r="BQ665"/>
      <c r="BR665"/>
      <c r="BS665"/>
      <c r="BT665"/>
      <c r="BU665"/>
      <c r="BW665"/>
      <c r="BX665"/>
      <c r="BY665"/>
      <c r="BZ665"/>
      <c r="CA665"/>
      <c r="CB665"/>
      <c r="CC665"/>
      <c r="CD665"/>
      <c r="CE665"/>
      <c r="CF665"/>
      <c r="CG665"/>
      <c r="CH665"/>
      <c r="CJ665"/>
      <c r="CK665"/>
      <c r="CL665"/>
      <c r="CM665"/>
      <c r="CN665"/>
      <c r="CO665"/>
      <c r="CP665"/>
      <c r="CQ665"/>
      <c r="CR665"/>
      <c r="CS665"/>
      <c r="CT665"/>
      <c r="CU665"/>
    </row>
    <row r="666" spans="1:99" ht="14.25">
      <c r="A666" s="62" t="s">
        <v>1345</v>
      </c>
      <c r="B666" s="33">
        <f t="shared" ref="B666:B724" si="896">SUMIFS($X$653:$CU$663,$W$653:$CT$663,A666)</f>
        <v>1074.5999999999999</v>
      </c>
      <c r="W666"/>
      <c r="X666"/>
      <c r="Y666"/>
      <c r="Z666"/>
      <c r="AA666"/>
      <c r="AB666"/>
      <c r="AC666"/>
      <c r="AD666"/>
      <c r="AE666"/>
      <c r="AF666"/>
      <c r="AG666"/>
      <c r="AH666"/>
      <c r="AJ666"/>
      <c r="AK666"/>
      <c r="AL666"/>
      <c r="AM666"/>
      <c r="AN666"/>
      <c r="AO666"/>
      <c r="AP666"/>
      <c r="AQ666"/>
      <c r="AR666"/>
      <c r="AS666"/>
      <c r="AT666"/>
      <c r="AU666"/>
      <c r="AW666"/>
      <c r="AX666"/>
      <c r="AY666"/>
      <c r="AZ666"/>
      <c r="BA666"/>
      <c r="BB666"/>
      <c r="BC666"/>
      <c r="BD666"/>
      <c r="BE666"/>
      <c r="BF666"/>
      <c r="BG666"/>
      <c r="BH666"/>
      <c r="BJ666"/>
      <c r="BK666"/>
      <c r="BL666"/>
      <c r="BM666"/>
      <c r="BN666"/>
      <c r="BO666"/>
      <c r="BP666"/>
      <c r="BQ666"/>
      <c r="BR666"/>
      <c r="BS666"/>
      <c r="BT666"/>
      <c r="BU666"/>
      <c r="BW666"/>
      <c r="BX666"/>
      <c r="BY666"/>
      <c r="BZ666"/>
      <c r="CA666"/>
      <c r="CB666"/>
      <c r="CC666"/>
      <c r="CD666"/>
      <c r="CE666"/>
      <c r="CF666"/>
      <c r="CG666"/>
      <c r="CH666"/>
      <c r="CJ666"/>
      <c r="CK666"/>
      <c r="CL666"/>
      <c r="CM666"/>
      <c r="CN666"/>
      <c r="CO666"/>
      <c r="CP666"/>
      <c r="CQ666"/>
      <c r="CR666"/>
      <c r="CS666"/>
      <c r="CT666"/>
      <c r="CU666"/>
    </row>
    <row r="667" spans="1:99" ht="14.25">
      <c r="A667" s="62" t="s">
        <v>1335</v>
      </c>
      <c r="B667" s="33">
        <f t="shared" si="896"/>
        <v>2241</v>
      </c>
      <c r="W667"/>
      <c r="X667"/>
      <c r="Y667"/>
      <c r="Z667"/>
      <c r="AA667"/>
      <c r="AB667"/>
      <c r="AC667"/>
      <c r="AD667"/>
      <c r="AE667"/>
      <c r="AF667"/>
      <c r="AG667"/>
      <c r="AH667"/>
      <c r="AJ667"/>
      <c r="AK667"/>
      <c r="AL667"/>
      <c r="AM667"/>
      <c r="AN667"/>
      <c r="AO667"/>
      <c r="AP667"/>
      <c r="AQ667"/>
      <c r="AR667"/>
      <c r="AS667"/>
      <c r="AT667"/>
      <c r="AU667"/>
      <c r="AW667"/>
      <c r="AX667"/>
      <c r="AY667"/>
      <c r="AZ667"/>
      <c r="BA667"/>
      <c r="BB667"/>
      <c r="BC667"/>
      <c r="BD667"/>
      <c r="BE667"/>
      <c r="BF667"/>
      <c r="BG667"/>
      <c r="BH667"/>
      <c r="BJ667"/>
      <c r="BK667"/>
      <c r="BL667"/>
      <c r="BM667"/>
      <c r="BN667"/>
      <c r="BO667"/>
      <c r="BP667"/>
      <c r="BQ667"/>
      <c r="BR667"/>
      <c r="BS667"/>
      <c r="BT667"/>
      <c r="BU667"/>
      <c r="BW667"/>
      <c r="BX667"/>
      <c r="BY667"/>
      <c r="BZ667"/>
      <c r="CA667"/>
      <c r="CB667"/>
      <c r="CC667"/>
      <c r="CD667"/>
      <c r="CE667"/>
      <c r="CF667"/>
      <c r="CG667"/>
      <c r="CH667"/>
      <c r="CJ667"/>
      <c r="CK667"/>
      <c r="CL667"/>
      <c r="CM667"/>
      <c r="CN667"/>
      <c r="CO667"/>
      <c r="CP667"/>
      <c r="CQ667"/>
      <c r="CR667"/>
      <c r="CS667"/>
      <c r="CT667"/>
      <c r="CU667"/>
    </row>
    <row r="668" spans="1:99" ht="14.25">
      <c r="A668" s="62" t="s">
        <v>1353</v>
      </c>
      <c r="B668" s="33">
        <f t="shared" si="896"/>
        <v>18.899999999999999</v>
      </c>
      <c r="W668"/>
      <c r="X668"/>
      <c r="Y668"/>
      <c r="Z668"/>
      <c r="AA668"/>
      <c r="AB668"/>
      <c r="AC668"/>
      <c r="AD668"/>
      <c r="AE668"/>
      <c r="AF668"/>
      <c r="AG668"/>
      <c r="AH668"/>
      <c r="AJ668"/>
      <c r="AK668"/>
      <c r="AL668"/>
      <c r="AM668"/>
      <c r="AN668"/>
      <c r="AO668"/>
      <c r="AP668"/>
      <c r="AQ668"/>
      <c r="AR668"/>
      <c r="AS668"/>
      <c r="AT668"/>
      <c r="AU668"/>
      <c r="AW668"/>
      <c r="AX668"/>
      <c r="AY668"/>
      <c r="AZ668"/>
      <c r="BA668"/>
      <c r="BB668"/>
      <c r="BC668"/>
      <c r="BD668"/>
      <c r="BE668"/>
      <c r="BF668"/>
      <c r="BG668"/>
      <c r="BH668"/>
      <c r="BJ668"/>
      <c r="BK668"/>
      <c r="BL668"/>
      <c r="BM668"/>
      <c r="BN668"/>
      <c r="BO668"/>
      <c r="BP668"/>
      <c r="BQ668"/>
      <c r="BR668"/>
      <c r="BS668"/>
      <c r="BT668"/>
      <c r="BU668"/>
      <c r="BW668"/>
      <c r="BX668"/>
      <c r="BY668"/>
      <c r="BZ668"/>
      <c r="CA668"/>
      <c r="CB668"/>
      <c r="CC668"/>
      <c r="CD668"/>
      <c r="CE668"/>
      <c r="CF668"/>
      <c r="CG668"/>
      <c r="CH668"/>
      <c r="CJ668"/>
      <c r="CK668"/>
      <c r="CL668"/>
      <c r="CM668"/>
      <c r="CN668"/>
      <c r="CO668"/>
      <c r="CP668"/>
      <c r="CQ668"/>
      <c r="CR668"/>
      <c r="CS668"/>
      <c r="CT668"/>
      <c r="CU668"/>
    </row>
    <row r="669" spans="1:99" ht="14.25">
      <c r="A669" s="62" t="s">
        <v>1347</v>
      </c>
      <c r="B669" s="33">
        <f t="shared" si="896"/>
        <v>822.60000000000014</v>
      </c>
      <c r="W669"/>
      <c r="X669"/>
      <c r="Y669"/>
      <c r="Z669"/>
      <c r="AA669"/>
      <c r="AB669"/>
      <c r="AC669"/>
      <c r="AD669"/>
      <c r="AE669"/>
      <c r="AF669"/>
      <c r="AG669"/>
      <c r="AH669"/>
      <c r="AJ669"/>
      <c r="AK669"/>
      <c r="AL669"/>
      <c r="AM669"/>
      <c r="AN669"/>
      <c r="AO669"/>
      <c r="AP669"/>
      <c r="AQ669"/>
      <c r="AR669"/>
      <c r="AS669"/>
      <c r="AT669"/>
      <c r="AU669"/>
      <c r="AW669"/>
      <c r="AX669"/>
      <c r="AY669"/>
      <c r="AZ669"/>
      <c r="BA669"/>
      <c r="BB669"/>
      <c r="BC669"/>
      <c r="BD669"/>
      <c r="BE669"/>
      <c r="BF669"/>
      <c r="BG669"/>
      <c r="BH669"/>
      <c r="BJ669"/>
      <c r="BK669"/>
      <c r="BL669"/>
      <c r="BM669"/>
      <c r="BN669"/>
      <c r="BO669"/>
      <c r="BP669"/>
      <c r="BQ669"/>
      <c r="BR669"/>
      <c r="BS669"/>
      <c r="BT669"/>
      <c r="BU669"/>
      <c r="BW669"/>
      <c r="BX669"/>
      <c r="BY669"/>
      <c r="BZ669"/>
      <c r="CA669"/>
      <c r="CB669"/>
      <c r="CC669"/>
      <c r="CD669"/>
      <c r="CE669"/>
      <c r="CF669"/>
      <c r="CG669"/>
      <c r="CH669"/>
      <c r="CJ669"/>
      <c r="CK669"/>
      <c r="CL669"/>
      <c r="CM669"/>
      <c r="CN669"/>
      <c r="CO669"/>
      <c r="CP669"/>
      <c r="CQ669"/>
      <c r="CR669"/>
      <c r="CS669"/>
      <c r="CT669"/>
      <c r="CU669"/>
    </row>
    <row r="670" spans="1:99" ht="14.25">
      <c r="A670" s="62" t="s">
        <v>1339</v>
      </c>
      <c r="B670" s="33">
        <f t="shared" si="896"/>
        <v>167.39999999999998</v>
      </c>
      <c r="W670"/>
      <c r="X670"/>
    </row>
    <row r="671" spans="1:99" ht="14.25">
      <c r="A671" s="62" t="s">
        <v>75</v>
      </c>
      <c r="B671" s="33">
        <f t="shared" si="896"/>
        <v>41.400000000000006</v>
      </c>
      <c r="W671"/>
      <c r="X671"/>
    </row>
    <row r="672" spans="1:99" ht="14.25">
      <c r="A672" s="62" t="s">
        <v>18</v>
      </c>
      <c r="B672" s="33">
        <f t="shared" si="896"/>
        <v>215.99999999999989</v>
      </c>
      <c r="W672"/>
      <c r="X672"/>
    </row>
    <row r="673" spans="1:24" ht="14.25">
      <c r="A673" s="62" t="s">
        <v>1323</v>
      </c>
      <c r="B673" s="33">
        <f t="shared" si="896"/>
        <v>322.20000000000005</v>
      </c>
      <c r="W673"/>
      <c r="X673"/>
    </row>
    <row r="674" spans="1:24" ht="14.25">
      <c r="A674" s="62" t="s">
        <v>1362</v>
      </c>
      <c r="B674" s="33">
        <f t="shared" si="896"/>
        <v>241.19999999999985</v>
      </c>
      <c r="W674"/>
      <c r="X674"/>
    </row>
    <row r="675" spans="1:24" ht="14.25">
      <c r="A675" s="62" t="s">
        <v>1332</v>
      </c>
      <c r="B675" s="33">
        <f t="shared" si="896"/>
        <v>750.60000000000014</v>
      </c>
      <c r="W675"/>
      <c r="X675"/>
    </row>
    <row r="676" spans="1:24" ht="14.25">
      <c r="A676" s="62" t="s">
        <v>1330</v>
      </c>
      <c r="B676" s="33">
        <f t="shared" si="896"/>
        <v>1220.3999999999996</v>
      </c>
      <c r="W676"/>
      <c r="X676"/>
    </row>
    <row r="677" spans="1:24" ht="14.25">
      <c r="A677" s="62" t="s">
        <v>1341</v>
      </c>
      <c r="B677" s="33">
        <f t="shared" si="896"/>
        <v>871.2</v>
      </c>
      <c r="W677"/>
      <c r="X677"/>
    </row>
    <row r="678" spans="1:24" ht="14.25">
      <c r="A678" s="62" t="s">
        <v>1331</v>
      </c>
      <c r="B678" s="33">
        <f t="shared" si="896"/>
        <v>1069.2</v>
      </c>
      <c r="W678"/>
      <c r="X678"/>
    </row>
    <row r="679" spans="1:24" ht="14.25">
      <c r="A679" s="62" t="s">
        <v>1350</v>
      </c>
      <c r="B679" s="33">
        <f t="shared" si="896"/>
        <v>18.899999999999999</v>
      </c>
      <c r="W679"/>
      <c r="X679"/>
    </row>
    <row r="680" spans="1:24" ht="14.25">
      <c r="A680" s="62" t="s">
        <v>1346</v>
      </c>
      <c r="B680" s="33">
        <f t="shared" si="896"/>
        <v>885.6</v>
      </c>
      <c r="W680"/>
      <c r="X680"/>
    </row>
    <row r="681" spans="1:24" ht="14.25">
      <c r="A681" s="62" t="s">
        <v>1340</v>
      </c>
      <c r="B681" s="33">
        <f t="shared" si="896"/>
        <v>1112.4000000000001</v>
      </c>
      <c r="W681"/>
      <c r="X681"/>
    </row>
    <row r="682" spans="1:24" ht="14.25">
      <c r="A682" s="62" t="s">
        <v>70</v>
      </c>
      <c r="B682" s="33">
        <f t="shared" si="896"/>
        <v>81</v>
      </c>
    </row>
    <row r="683" spans="1:24" ht="14.25">
      <c r="A683" s="62" t="s">
        <v>1364</v>
      </c>
      <c r="B683" s="33">
        <f t="shared" si="896"/>
        <v>48.600000000000009</v>
      </c>
    </row>
    <row r="684" spans="1:24" ht="14.25">
      <c r="A684" s="62" t="s">
        <v>72</v>
      </c>
      <c r="B684" s="33">
        <f t="shared" si="896"/>
        <v>68.400000000000006</v>
      </c>
    </row>
    <row r="685" spans="1:24" ht="14.25">
      <c r="A685" s="62" t="s">
        <v>1328</v>
      </c>
      <c r="B685" s="33">
        <f t="shared" si="896"/>
        <v>392.59999999999997</v>
      </c>
    </row>
    <row r="686" spans="1:24" ht="14.25">
      <c r="A686" s="62" t="s">
        <v>1334</v>
      </c>
      <c r="B686" s="33">
        <f t="shared" si="896"/>
        <v>158.39999999999998</v>
      </c>
    </row>
    <row r="687" spans="1:24" ht="14.25">
      <c r="A687" s="62" t="s">
        <v>1343</v>
      </c>
      <c r="B687" s="33">
        <f t="shared" si="896"/>
        <v>333</v>
      </c>
    </row>
    <row r="688" spans="1:24" ht="14.25">
      <c r="A688" s="62" t="s">
        <v>1358</v>
      </c>
      <c r="B688" s="33">
        <f t="shared" si="896"/>
        <v>102.60000000000004</v>
      </c>
    </row>
    <row r="689" spans="1:2" ht="14.25">
      <c r="A689" s="62" t="s">
        <v>1348</v>
      </c>
      <c r="B689" s="33">
        <f t="shared" si="896"/>
        <v>1029.5999999999999</v>
      </c>
    </row>
    <row r="690" spans="1:2" ht="14.25">
      <c r="A690" s="62" t="s">
        <v>1336</v>
      </c>
      <c r="B690" s="33">
        <f t="shared" si="896"/>
        <v>611.1</v>
      </c>
    </row>
    <row r="691" spans="1:2" ht="14.25">
      <c r="A691" s="62" t="s">
        <v>982</v>
      </c>
      <c r="B691" s="33">
        <f t="shared" si="896"/>
        <v>65.900000000000006</v>
      </c>
    </row>
    <row r="692" spans="1:2" ht="14.25">
      <c r="A692" s="62" t="s">
        <v>1368</v>
      </c>
      <c r="B692" s="33">
        <f t="shared" si="896"/>
        <v>46.799999999999983</v>
      </c>
    </row>
    <row r="693" spans="1:2" ht="14.25">
      <c r="A693" s="62" t="s">
        <v>74</v>
      </c>
      <c r="B693" s="33">
        <f t="shared" si="896"/>
        <v>136.80000000000001</v>
      </c>
    </row>
    <row r="694" spans="1:2" ht="14.25">
      <c r="A694" s="62" t="s">
        <v>1352</v>
      </c>
      <c r="B694" s="33">
        <f t="shared" si="896"/>
        <v>42.4</v>
      </c>
    </row>
    <row r="695" spans="1:2" ht="14.25">
      <c r="A695" s="62" t="s">
        <v>1365</v>
      </c>
      <c r="B695" s="33">
        <f t="shared" si="896"/>
        <v>269.99999999999983</v>
      </c>
    </row>
    <row r="696" spans="1:2" ht="14.25">
      <c r="A696" s="62" t="s">
        <v>19</v>
      </c>
      <c r="B696" s="33">
        <f t="shared" si="896"/>
        <v>729</v>
      </c>
    </row>
    <row r="697" spans="1:2" ht="14.25">
      <c r="A697" s="62" t="s">
        <v>1321</v>
      </c>
      <c r="B697" s="33">
        <f t="shared" si="896"/>
        <v>738</v>
      </c>
    </row>
    <row r="698" spans="1:2" ht="14.25">
      <c r="A698" s="62" t="s">
        <v>69</v>
      </c>
      <c r="B698" s="33">
        <f t="shared" si="896"/>
        <v>5.4</v>
      </c>
    </row>
    <row r="699" spans="1:2" ht="14.25">
      <c r="A699" s="62" t="s">
        <v>1349</v>
      </c>
      <c r="B699" s="33">
        <f t="shared" si="896"/>
        <v>1760.3999999999999</v>
      </c>
    </row>
    <row r="700" spans="1:2" ht="14.25">
      <c r="A700" s="62" t="s">
        <v>71</v>
      </c>
      <c r="B700" s="33">
        <f t="shared" si="896"/>
        <v>18</v>
      </c>
    </row>
    <row r="701" spans="1:2" ht="14.25">
      <c r="A701" s="62" t="s">
        <v>1329</v>
      </c>
      <c r="B701" s="33">
        <f t="shared" si="896"/>
        <v>180</v>
      </c>
    </row>
    <row r="702" spans="1:2" ht="14.25">
      <c r="A702" s="62" t="s">
        <v>20</v>
      </c>
      <c r="B702" s="33">
        <f t="shared" si="896"/>
        <v>1318.5</v>
      </c>
    </row>
    <row r="703" spans="1:2" ht="14.25">
      <c r="A703" s="62" t="s">
        <v>1357</v>
      </c>
      <c r="B703" s="33">
        <f t="shared" si="896"/>
        <v>245.70000000000002</v>
      </c>
    </row>
    <row r="704" spans="1:2" ht="14.25">
      <c r="A704" s="62" t="s">
        <v>1366</v>
      </c>
      <c r="B704" s="33">
        <f t="shared" si="896"/>
        <v>57.600000000000009</v>
      </c>
    </row>
    <row r="705" spans="1:2" ht="14.25">
      <c r="A705" s="62" t="s">
        <v>21</v>
      </c>
      <c r="B705" s="33">
        <f t="shared" si="896"/>
        <v>148.5</v>
      </c>
    </row>
    <row r="706" spans="1:2" ht="14.25">
      <c r="A706" s="62" t="s">
        <v>1337</v>
      </c>
      <c r="B706" s="33">
        <f t="shared" si="896"/>
        <v>148.5</v>
      </c>
    </row>
    <row r="707" spans="1:2" ht="14.25">
      <c r="A707" s="62" t="s">
        <v>1355</v>
      </c>
      <c r="B707" s="33">
        <f t="shared" si="896"/>
        <v>113.4</v>
      </c>
    </row>
    <row r="708" spans="1:2" ht="14.25">
      <c r="A708" s="62" t="s">
        <v>1324</v>
      </c>
      <c r="B708" s="33">
        <f t="shared" si="896"/>
        <v>1450.7999999999997</v>
      </c>
    </row>
    <row r="709" spans="1:2" ht="14.25">
      <c r="A709" s="62" t="s">
        <v>1361</v>
      </c>
      <c r="B709" s="33">
        <f t="shared" si="896"/>
        <v>13.5</v>
      </c>
    </row>
    <row r="710" spans="1:2" ht="14.25">
      <c r="A710" s="62" t="s">
        <v>1351</v>
      </c>
      <c r="B710" s="33">
        <f t="shared" si="896"/>
        <v>440.49999999999989</v>
      </c>
    </row>
    <row r="711" spans="1:2" ht="14.25">
      <c r="A711" s="62" t="s">
        <v>1367</v>
      </c>
      <c r="B711" s="33">
        <f t="shared" si="896"/>
        <v>82.799999999999983</v>
      </c>
    </row>
    <row r="712" spans="1:2" ht="14.25">
      <c r="A712" s="62" t="s">
        <v>1342</v>
      </c>
      <c r="B712" s="33">
        <f t="shared" si="896"/>
        <v>637.20000000000005</v>
      </c>
    </row>
    <row r="713" spans="1:2" ht="14.25">
      <c r="A713" s="62" t="s">
        <v>1354</v>
      </c>
      <c r="B713" s="33">
        <f t="shared" si="896"/>
        <v>10.8</v>
      </c>
    </row>
    <row r="714" spans="1:2" ht="14.25">
      <c r="A714" s="62" t="s">
        <v>1363</v>
      </c>
      <c r="B714" s="33">
        <f t="shared" si="896"/>
        <v>46.8</v>
      </c>
    </row>
    <row r="715" spans="1:2" ht="14.25">
      <c r="A715" s="62" t="s">
        <v>1320</v>
      </c>
      <c r="B715" s="33">
        <f t="shared" si="896"/>
        <v>765.00000000000011</v>
      </c>
    </row>
    <row r="716" spans="1:2" ht="14.25">
      <c r="A716" s="62" t="s">
        <v>1344</v>
      </c>
      <c r="B716" s="33">
        <f t="shared" si="896"/>
        <v>934.2</v>
      </c>
    </row>
    <row r="717" spans="1:2" ht="14.25">
      <c r="A717" s="62" t="s">
        <v>1327</v>
      </c>
      <c r="B717" s="33">
        <f t="shared" si="896"/>
        <v>702.1</v>
      </c>
    </row>
    <row r="718" spans="1:2" ht="14.25">
      <c r="A718" s="62" t="s">
        <v>1325</v>
      </c>
      <c r="B718" s="33">
        <f t="shared" si="896"/>
        <v>1355.3999999999996</v>
      </c>
    </row>
    <row r="719" spans="1:2" ht="14.25">
      <c r="A719" s="62" t="s">
        <v>1333</v>
      </c>
      <c r="B719" s="33">
        <f t="shared" si="896"/>
        <v>1029.6000000000001</v>
      </c>
    </row>
    <row r="720" spans="1:2" ht="14.25">
      <c r="A720" s="62" t="s">
        <v>1338</v>
      </c>
      <c r="B720" s="33">
        <f t="shared" si="896"/>
        <v>828.9</v>
      </c>
    </row>
    <row r="721" spans="1:2" ht="14.25">
      <c r="A721" s="62" t="s">
        <v>73</v>
      </c>
      <c r="B721" s="33">
        <f t="shared" si="896"/>
        <v>1173.5999999999999</v>
      </c>
    </row>
    <row r="722" spans="1:2" ht="14.25">
      <c r="A722" s="62" t="s">
        <v>1356</v>
      </c>
      <c r="B722" s="33">
        <f t="shared" si="896"/>
        <v>898.19999999999959</v>
      </c>
    </row>
    <row r="723" spans="1:2" ht="14.25">
      <c r="A723" s="62" t="s">
        <v>1360</v>
      </c>
      <c r="B723" s="33">
        <f t="shared" si="896"/>
        <v>43.2</v>
      </c>
    </row>
    <row r="724" spans="1:2" ht="14.25">
      <c r="A724" s="62" t="s">
        <v>1326</v>
      </c>
      <c r="B724" s="33">
        <f t="shared" si="896"/>
        <v>1020.5999999999998</v>
      </c>
    </row>
    <row r="725" spans="1:2" ht="27.95" customHeight="1">
      <c r="B725" s="1">
        <f>SUM(B665:B724)</f>
        <v>31545.999999999993</v>
      </c>
    </row>
  </sheetData>
  <sheetProtection formatCells="0" formatColumns="0" formatRows="0" insertColumns="0" insertRows="0" insertHyperlinks="0" deleteColumns="0" deleteRows="0" sort="0" autoFilter="0" pivotTables="0"/>
  <protectedRanges>
    <protectedRange password="C7BF" sqref="A117:A121" name="区域2_1"/>
    <protectedRange sqref="B139:B143" name="区域2_2"/>
    <protectedRange sqref="A139:A143" name="区域2_1_1"/>
  </protectedRanges>
  <mergeCells count="46">
    <mergeCell ref="O1:U1"/>
    <mergeCell ref="V1:AH1"/>
    <mergeCell ref="AI1:AU1"/>
    <mergeCell ref="AV1:BH1"/>
    <mergeCell ref="BI1:BU1"/>
    <mergeCell ref="BV1:CH1"/>
    <mergeCell ref="CI1:CU1"/>
    <mergeCell ref="O2:U2"/>
    <mergeCell ref="W2:X2"/>
    <mergeCell ref="Y2:Z2"/>
    <mergeCell ref="AA2:AB2"/>
    <mergeCell ref="AC2:AD2"/>
    <mergeCell ref="AE2:AF2"/>
    <mergeCell ref="AG2:AH2"/>
    <mergeCell ref="AJ2:AK2"/>
    <mergeCell ref="AL2:AM2"/>
    <mergeCell ref="AN2:AO2"/>
    <mergeCell ref="AP2:AQ2"/>
    <mergeCell ref="AR2:AS2"/>
    <mergeCell ref="AT2:AU2"/>
    <mergeCell ref="AW2:AX2"/>
    <mergeCell ref="BL2:BM2"/>
    <mergeCell ref="BN2:BO2"/>
    <mergeCell ref="BP2:BQ2"/>
    <mergeCell ref="BR2:BS2"/>
    <mergeCell ref="AY2:AZ2"/>
    <mergeCell ref="BA2:BB2"/>
    <mergeCell ref="BC2:BD2"/>
    <mergeCell ref="BE2:BF2"/>
    <mergeCell ref="BG2:BH2"/>
    <mergeCell ref="CP2:CQ2"/>
    <mergeCell ref="CR2:CS2"/>
    <mergeCell ref="CT2:CU2"/>
    <mergeCell ref="A1:G2"/>
    <mergeCell ref="H1:N2"/>
    <mergeCell ref="CE2:CF2"/>
    <mergeCell ref="CG2:CH2"/>
    <mergeCell ref="CJ2:CK2"/>
    <mergeCell ref="CL2:CM2"/>
    <mergeCell ref="CN2:CO2"/>
    <mergeCell ref="BT2:BU2"/>
    <mergeCell ref="BW2:BX2"/>
    <mergeCell ref="BY2:BZ2"/>
    <mergeCell ref="CA2:CB2"/>
    <mergeCell ref="CC2:CD2"/>
    <mergeCell ref="BJ2:BK2"/>
  </mergeCells>
  <phoneticPr fontId="12" type="noConversion"/>
  <pageMargins left="0.7" right="0.7" top="0.75" bottom="0.75" header="0.3" footer="0.3"/>
  <pageSetup paperSize="9" orientation="portrait" r:id="rId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9" master=""/>
  <rangeList sheetStid="26" master=""/>
  <rangeList sheetStid="15" master=""/>
  <rangeList sheetStid="20" master="">
    <arrUserId title="区域2_1" rangeCreator="" othersAccessPermission="edit"/>
    <arrUserId title="区域2_2" rangeCreator="" othersAccessPermission="edit"/>
    <arrUserId title="区域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分数线</vt:lpstr>
      <vt:lpstr>3.上线质量</vt:lpstr>
      <vt:lpstr>3.1总分上线</vt:lpstr>
      <vt:lpstr>3.2学科单双上线</vt:lpstr>
      <vt:lpstr>basicdata</vt:lpstr>
      <vt:lpstr>学生教师总表</vt:lpstr>
      <vt:lpstr>总分上线</vt:lpstr>
      <vt:lpstr>总分上线教师分数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huaqiang ji</cp:lastModifiedBy>
  <cp:lastPrinted>2022-01-11T08:14:00Z</cp:lastPrinted>
  <dcterms:created xsi:type="dcterms:W3CDTF">2019-06-20T11:18:00Z</dcterms:created>
  <dcterms:modified xsi:type="dcterms:W3CDTF">2024-03-20T03:31:39Z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E1416B707482452B81FD895B4CC3DA3D</vt:lpwstr>
  </property>
</Properties>
</file>